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/>
  <mc:AlternateContent xmlns:mc="http://schemas.openxmlformats.org/markup-compatibility/2006">
    <mc:Choice Requires="x15">
      <x15ac:absPath xmlns:x15ac="http://schemas.microsoft.com/office/spreadsheetml/2010/11/ac" url="https://acnoumeanc-my.sharepoint.com/personal/unss_ac-noumea_nc/Documents/1-COORDO 2025/1-APSA/01-FT 2024/1-fichiers compèt/"/>
    </mc:Choice>
  </mc:AlternateContent>
  <xr:revisionPtr revIDLastSave="18" documentId="8_{C1F22C42-92BB-44E8-A4E4-70DFE2B4842A}" xr6:coauthVersionLast="47" xr6:coauthVersionMax="47" xr10:uidLastSave="{4D80BC1F-4217-4629-87AB-4C14BA38721C}"/>
  <bookViews>
    <workbookView xWindow="28680" yWindow="-120" windowWidth="29040" windowHeight="15840" tabRatio="802" firstSheet="2" activeTab="8" xr2:uid="{00000000-000D-0000-FFFF-FFFF00000000}"/>
  </bookViews>
  <sheets>
    <sheet name="INSCRIPTIONS COLLEGES" sheetId="39" r:id="rId1"/>
    <sheet name="6 équipes CLG FUTSAL " sheetId="10" r:id="rId2"/>
    <sheet name="6 équipes CLG BB)" sheetId="50" r:id="rId3"/>
    <sheet name="16 équipes BB 3X3" sheetId="11" r:id="rId4"/>
    <sheet name="Biathlon COL MF-MG" sheetId="49" r:id="rId5"/>
    <sheet name="Athlé COL " sheetId="19" r:id="rId6"/>
    <sheet name="CLASSEMENT COLLEGES" sheetId="42" r:id="rId7"/>
    <sheet name="BAREME ATHLE" sheetId="35" r:id="rId8"/>
    <sheet name="Listing import 29.10.24" sheetId="40" r:id="rId9"/>
    <sheet name="Athlé COL  (2)" sheetId="53" r:id="rId10"/>
    <sheet name="Biathlon COL MF-MG FT" sheetId="52" r:id="rId11"/>
  </sheets>
  <externalReferences>
    <externalReference r:id="rId12"/>
  </externalReferences>
  <definedNames>
    <definedName name="athlé" localSheetId="0">#REF!</definedName>
    <definedName name="athlé">#REF!</definedName>
    <definedName name="basket" localSheetId="0">#REF!</definedName>
    <definedName name="basket">#REF!</definedName>
    <definedName name="Classt" localSheetId="0">#REF!</definedName>
    <definedName name="Classt">#REF!</definedName>
    <definedName name="co" localSheetId="0">#REF!</definedName>
    <definedName name="co">#REF!</definedName>
    <definedName name="Etab" localSheetId="0">#REF!</definedName>
    <definedName name="Etab">#REF!</definedName>
    <definedName name="liste" localSheetId="0">#REF!</definedName>
    <definedName name="liste">#REF!</definedName>
    <definedName name="nb_é_classés">#REF!</definedName>
    <definedName name="Nom" localSheetId="0">#REF!</definedName>
    <definedName name="Nom">#REF!</definedName>
    <definedName name="points" localSheetId="0">#REF!,#REF!</definedName>
    <definedName name="points">#REF!,#REF!</definedName>
    <definedName name="pointss" localSheetId="0">#REF!,#REF!</definedName>
    <definedName name="pointss">#REF!,#REF!</definedName>
    <definedName name="run" localSheetId="0">#REF!</definedName>
    <definedName name="run">#REF!</definedName>
    <definedName name="tir" localSheetId="0">#REF!</definedName>
    <definedName name="tir">#REF!</definedName>
    <definedName name="trial" localSheetId="0">#REF!</definedName>
    <definedName name="tria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54" i="53" l="1"/>
  <c r="B341" i="53"/>
  <c r="B328" i="53"/>
  <c r="B303" i="53"/>
  <c r="E364" i="53" l="1"/>
  <c r="H364" i="53" s="1"/>
  <c r="E363" i="53"/>
  <c r="G363" i="53" s="1"/>
  <c r="E362" i="53"/>
  <c r="H362" i="53" s="1"/>
  <c r="E361" i="53"/>
  <c r="F361" i="53" s="1"/>
  <c r="E360" i="53"/>
  <c r="F360" i="53" s="1"/>
  <c r="E358" i="53"/>
  <c r="H358" i="53" s="1"/>
  <c r="E357" i="53"/>
  <c r="H357" i="53" s="1"/>
  <c r="E356" i="53"/>
  <c r="F356" i="53" s="1"/>
  <c r="E355" i="53"/>
  <c r="G355" i="53" s="1"/>
  <c r="E354" i="53"/>
  <c r="I352" i="53"/>
  <c r="E351" i="53"/>
  <c r="H351" i="53" s="1"/>
  <c r="E350" i="53"/>
  <c r="H350" i="53" s="1"/>
  <c r="E349" i="53"/>
  <c r="G349" i="53" s="1"/>
  <c r="E348" i="53"/>
  <c r="E347" i="53"/>
  <c r="G347" i="53" s="1"/>
  <c r="E345" i="53"/>
  <c r="H345" i="53" s="1"/>
  <c r="E344" i="53"/>
  <c r="G344" i="53" s="1"/>
  <c r="E343" i="53"/>
  <c r="F343" i="53" s="1"/>
  <c r="E342" i="53"/>
  <c r="G342" i="53" s="1"/>
  <c r="E341" i="53"/>
  <c r="I339" i="53"/>
  <c r="E338" i="53"/>
  <c r="H338" i="53" s="1"/>
  <c r="E337" i="53"/>
  <c r="H337" i="53" s="1"/>
  <c r="E336" i="53"/>
  <c r="E335" i="53"/>
  <c r="G335" i="53" s="1"/>
  <c r="E334" i="53"/>
  <c r="G334" i="53" s="1"/>
  <c r="E332" i="53"/>
  <c r="H332" i="53" s="1"/>
  <c r="E331" i="53"/>
  <c r="F331" i="53" s="1"/>
  <c r="E330" i="53"/>
  <c r="F330" i="53" s="1"/>
  <c r="E329" i="53"/>
  <c r="G329" i="53" s="1"/>
  <c r="E328" i="53"/>
  <c r="B316" i="53" s="1"/>
  <c r="H326" i="53"/>
  <c r="G326" i="53"/>
  <c r="F326" i="53"/>
  <c r="H325" i="53"/>
  <c r="G325" i="53"/>
  <c r="F325" i="53"/>
  <c r="H324" i="53"/>
  <c r="G324" i="53"/>
  <c r="F324" i="53"/>
  <c r="H323" i="53"/>
  <c r="G323" i="53"/>
  <c r="F323" i="53"/>
  <c r="H322" i="53"/>
  <c r="G322" i="53"/>
  <c r="F322" i="53"/>
  <c r="H320" i="53"/>
  <c r="G320" i="53"/>
  <c r="F320" i="53"/>
  <c r="H319" i="53"/>
  <c r="G319" i="53"/>
  <c r="F319" i="53"/>
  <c r="H318" i="53"/>
  <c r="G318" i="53"/>
  <c r="F318" i="53"/>
  <c r="H317" i="53"/>
  <c r="G317" i="53"/>
  <c r="F317" i="53"/>
  <c r="H316" i="53"/>
  <c r="G316" i="53"/>
  <c r="F316" i="53"/>
  <c r="I314" i="53"/>
  <c r="E313" i="53"/>
  <c r="E312" i="53"/>
  <c r="H312" i="53" s="1"/>
  <c r="E311" i="53"/>
  <c r="E310" i="53"/>
  <c r="E309" i="53"/>
  <c r="F309" i="53" s="1"/>
  <c r="E307" i="53"/>
  <c r="G307" i="53" s="1"/>
  <c r="E306" i="53"/>
  <c r="F306" i="53" s="1"/>
  <c r="E305" i="53"/>
  <c r="F305" i="53" s="1"/>
  <c r="E304" i="53"/>
  <c r="G304" i="53" s="1"/>
  <c r="E303" i="53"/>
  <c r="G303" i="53" s="1"/>
  <c r="H301" i="53"/>
  <c r="G301" i="53"/>
  <c r="F301" i="53"/>
  <c r="H300" i="53"/>
  <c r="G300" i="53"/>
  <c r="F300" i="53"/>
  <c r="H299" i="53"/>
  <c r="G299" i="53"/>
  <c r="F299" i="53"/>
  <c r="H298" i="53"/>
  <c r="G298" i="53"/>
  <c r="F298" i="53"/>
  <c r="H297" i="53"/>
  <c r="G297" i="53"/>
  <c r="F297" i="53"/>
  <c r="H295" i="53"/>
  <c r="G295" i="53"/>
  <c r="F295" i="53"/>
  <c r="H294" i="53"/>
  <c r="G294" i="53"/>
  <c r="F294" i="53"/>
  <c r="H293" i="53"/>
  <c r="G293" i="53"/>
  <c r="F293" i="53"/>
  <c r="H292" i="53"/>
  <c r="G292" i="53"/>
  <c r="F292" i="53"/>
  <c r="H291" i="53"/>
  <c r="G291" i="53"/>
  <c r="F291" i="53"/>
  <c r="I289" i="53"/>
  <c r="E288" i="53"/>
  <c r="G288" i="53" s="1"/>
  <c r="E287" i="53"/>
  <c r="F287" i="53" s="1"/>
  <c r="E286" i="53"/>
  <c r="E285" i="53"/>
  <c r="E284" i="53"/>
  <c r="G284" i="53" s="1"/>
  <c r="E282" i="53"/>
  <c r="F282" i="53" s="1"/>
  <c r="E281" i="53"/>
  <c r="G281" i="53" s="1"/>
  <c r="E280" i="53"/>
  <c r="H280" i="53" s="1"/>
  <c r="E279" i="53"/>
  <c r="G279" i="53" s="1"/>
  <c r="E278" i="53"/>
  <c r="F278" i="53" s="1"/>
  <c r="H276" i="53"/>
  <c r="G276" i="53"/>
  <c r="F276" i="53"/>
  <c r="H275" i="53"/>
  <c r="G275" i="53"/>
  <c r="F275" i="53"/>
  <c r="H274" i="53"/>
  <c r="G274" i="53"/>
  <c r="F274" i="53"/>
  <c r="H273" i="53"/>
  <c r="G273" i="53"/>
  <c r="F273" i="53"/>
  <c r="H272" i="53"/>
  <c r="G272" i="53"/>
  <c r="F272" i="53"/>
  <c r="H270" i="53"/>
  <c r="G270" i="53"/>
  <c r="F270" i="53"/>
  <c r="H269" i="53"/>
  <c r="G269" i="53"/>
  <c r="F269" i="53"/>
  <c r="H268" i="53"/>
  <c r="G268" i="53"/>
  <c r="F268" i="53"/>
  <c r="H267" i="53"/>
  <c r="G267" i="53"/>
  <c r="F267" i="53"/>
  <c r="H266" i="53"/>
  <c r="G266" i="53"/>
  <c r="F266" i="53"/>
  <c r="I264" i="53"/>
  <c r="E263" i="53"/>
  <c r="E262" i="53"/>
  <c r="E261" i="53"/>
  <c r="E260" i="53"/>
  <c r="G260" i="53" s="1"/>
  <c r="E259" i="53"/>
  <c r="H259" i="53" s="1"/>
  <c r="E257" i="53"/>
  <c r="E256" i="53"/>
  <c r="E255" i="53"/>
  <c r="E254" i="53"/>
  <c r="G254" i="53" s="1"/>
  <c r="E253" i="53"/>
  <c r="H251" i="53"/>
  <c r="G251" i="53"/>
  <c r="F251" i="53"/>
  <c r="H250" i="53"/>
  <c r="G250" i="53"/>
  <c r="F250" i="53"/>
  <c r="H249" i="53"/>
  <c r="G249" i="53"/>
  <c r="F249" i="53"/>
  <c r="H248" i="53"/>
  <c r="G248" i="53"/>
  <c r="F248" i="53"/>
  <c r="H247" i="53"/>
  <c r="G247" i="53"/>
  <c r="F247" i="53"/>
  <c r="H245" i="53"/>
  <c r="G245" i="53"/>
  <c r="F245" i="53"/>
  <c r="H244" i="53"/>
  <c r="G244" i="53"/>
  <c r="F244" i="53"/>
  <c r="H243" i="53"/>
  <c r="G243" i="53"/>
  <c r="F243" i="53"/>
  <c r="H242" i="53"/>
  <c r="G242" i="53"/>
  <c r="F242" i="53"/>
  <c r="H241" i="53"/>
  <c r="G241" i="53"/>
  <c r="F241" i="53"/>
  <c r="I239" i="53"/>
  <c r="E238" i="53"/>
  <c r="E237" i="53"/>
  <c r="E236" i="53"/>
  <c r="E235" i="53"/>
  <c r="H235" i="53" s="1"/>
  <c r="E234" i="53"/>
  <c r="F234" i="53" s="1"/>
  <c r="E232" i="53"/>
  <c r="E231" i="53"/>
  <c r="E230" i="53"/>
  <c r="E229" i="53"/>
  <c r="G229" i="53" s="1"/>
  <c r="E228" i="53"/>
  <c r="H226" i="53"/>
  <c r="G226" i="53"/>
  <c r="F226" i="53"/>
  <c r="H225" i="53"/>
  <c r="G225" i="53"/>
  <c r="F225" i="53"/>
  <c r="H224" i="53"/>
  <c r="G224" i="53"/>
  <c r="F224" i="53"/>
  <c r="H223" i="53"/>
  <c r="G223" i="53"/>
  <c r="F223" i="53"/>
  <c r="H222" i="53"/>
  <c r="G222" i="53"/>
  <c r="F222" i="53"/>
  <c r="H220" i="53"/>
  <c r="G220" i="53"/>
  <c r="F220" i="53"/>
  <c r="H219" i="53"/>
  <c r="G219" i="53"/>
  <c r="F219" i="53"/>
  <c r="H218" i="53"/>
  <c r="G218" i="53"/>
  <c r="F218" i="53"/>
  <c r="H217" i="53"/>
  <c r="G217" i="53"/>
  <c r="F217" i="53"/>
  <c r="H216" i="53"/>
  <c r="G216" i="53"/>
  <c r="F216" i="53"/>
  <c r="I214" i="53"/>
  <c r="E213" i="53"/>
  <c r="E212" i="53"/>
  <c r="E211" i="53"/>
  <c r="E210" i="53"/>
  <c r="G210" i="53" s="1"/>
  <c r="E209" i="53"/>
  <c r="H209" i="53" s="1"/>
  <c r="E208" i="53"/>
  <c r="E207" i="53"/>
  <c r="G207" i="53" s="1"/>
  <c r="E206" i="53"/>
  <c r="H206" i="53" s="1"/>
  <c r="E205" i="53"/>
  <c r="F205" i="53" s="1"/>
  <c r="E204" i="53"/>
  <c r="F204" i="53" s="1"/>
  <c r="E203" i="53"/>
  <c r="B191" i="53" s="1"/>
  <c r="H201" i="53"/>
  <c r="G201" i="53"/>
  <c r="F201" i="53"/>
  <c r="H200" i="53"/>
  <c r="G200" i="53"/>
  <c r="F200" i="53"/>
  <c r="H199" i="53"/>
  <c r="G199" i="53"/>
  <c r="F199" i="53"/>
  <c r="H198" i="53"/>
  <c r="G198" i="53"/>
  <c r="F198" i="53"/>
  <c r="H197" i="53"/>
  <c r="G197" i="53"/>
  <c r="F197" i="53"/>
  <c r="H195" i="53"/>
  <c r="G195" i="53"/>
  <c r="F195" i="53"/>
  <c r="H194" i="53"/>
  <c r="G194" i="53"/>
  <c r="F194" i="53"/>
  <c r="H193" i="53"/>
  <c r="G193" i="53"/>
  <c r="F193" i="53"/>
  <c r="H192" i="53"/>
  <c r="G192" i="53"/>
  <c r="F192" i="53"/>
  <c r="H191" i="53"/>
  <c r="G191" i="53"/>
  <c r="F191" i="53"/>
  <c r="I189" i="53"/>
  <c r="E188" i="53"/>
  <c r="F188" i="53" s="1"/>
  <c r="E187" i="53"/>
  <c r="H187" i="53" s="1"/>
  <c r="E186" i="53"/>
  <c r="E185" i="53"/>
  <c r="H185" i="53" s="1"/>
  <c r="E184" i="53"/>
  <c r="H184" i="53" s="1"/>
  <c r="E182" i="53"/>
  <c r="F182" i="53" s="1"/>
  <c r="E181" i="53"/>
  <c r="H181" i="53" s="1"/>
  <c r="E180" i="53"/>
  <c r="H180" i="53" s="1"/>
  <c r="E179" i="53"/>
  <c r="E178" i="53"/>
  <c r="F178" i="53" s="1"/>
  <c r="H176" i="53"/>
  <c r="G176" i="53"/>
  <c r="F176" i="53"/>
  <c r="H175" i="53"/>
  <c r="G175" i="53"/>
  <c r="F175" i="53"/>
  <c r="H174" i="53"/>
  <c r="G174" i="53"/>
  <c r="F174" i="53"/>
  <c r="H173" i="53"/>
  <c r="G173" i="53"/>
  <c r="F173" i="53"/>
  <c r="H172" i="53"/>
  <c r="G172" i="53"/>
  <c r="F172" i="53"/>
  <c r="H170" i="53"/>
  <c r="G170" i="53"/>
  <c r="F170" i="53"/>
  <c r="H169" i="53"/>
  <c r="G169" i="53"/>
  <c r="F169" i="53"/>
  <c r="H168" i="53"/>
  <c r="G168" i="53"/>
  <c r="F168" i="53"/>
  <c r="H167" i="53"/>
  <c r="G167" i="53"/>
  <c r="F167" i="53"/>
  <c r="H166" i="53"/>
  <c r="G166" i="53"/>
  <c r="F166" i="53"/>
  <c r="I164" i="53"/>
  <c r="E163" i="53"/>
  <c r="G163" i="53" s="1"/>
  <c r="E162" i="53"/>
  <c r="F162" i="53" s="1"/>
  <c r="E161" i="53"/>
  <c r="H161" i="53" s="1"/>
  <c r="E160" i="53"/>
  <c r="F160" i="53" s="1"/>
  <c r="E159" i="53"/>
  <c r="F159" i="53" s="1"/>
  <c r="E158" i="53"/>
  <c r="E157" i="53"/>
  <c r="F157" i="53" s="1"/>
  <c r="E156" i="53"/>
  <c r="F156" i="53" s="1"/>
  <c r="F155" i="53"/>
  <c r="E155" i="53"/>
  <c r="G155" i="53" s="1"/>
  <c r="E154" i="53"/>
  <c r="E153" i="53"/>
  <c r="H151" i="53"/>
  <c r="G151" i="53"/>
  <c r="F151" i="53"/>
  <c r="H150" i="53"/>
  <c r="G150" i="53"/>
  <c r="F150" i="53"/>
  <c r="H149" i="53"/>
  <c r="G149" i="53"/>
  <c r="F149" i="53"/>
  <c r="H148" i="53"/>
  <c r="G148" i="53"/>
  <c r="F148" i="53"/>
  <c r="H147" i="53"/>
  <c r="G147" i="53"/>
  <c r="F147" i="53"/>
  <c r="H145" i="53"/>
  <c r="G145" i="53"/>
  <c r="F145" i="53"/>
  <c r="H144" i="53"/>
  <c r="G144" i="53"/>
  <c r="F144" i="53"/>
  <c r="H143" i="53"/>
  <c r="G143" i="53"/>
  <c r="F143" i="53"/>
  <c r="H142" i="53"/>
  <c r="G142" i="53"/>
  <c r="F142" i="53"/>
  <c r="H141" i="53"/>
  <c r="G141" i="53"/>
  <c r="F141" i="53"/>
  <c r="I139" i="53"/>
  <c r="E138" i="53"/>
  <c r="F138" i="53" s="1"/>
  <c r="E137" i="53"/>
  <c r="E136" i="53"/>
  <c r="H136" i="53" s="1"/>
  <c r="E135" i="53"/>
  <c r="H135" i="53" s="1"/>
  <c r="E134" i="53"/>
  <c r="F134" i="53" s="1"/>
  <c r="E133" i="53"/>
  <c r="E132" i="53"/>
  <c r="E131" i="53"/>
  <c r="H131" i="53" s="1"/>
  <c r="E130" i="53"/>
  <c r="F130" i="53" s="1"/>
  <c r="E129" i="53"/>
  <c r="F129" i="53" s="1"/>
  <c r="E128" i="53"/>
  <c r="H128" i="53" s="1"/>
  <c r="H126" i="53"/>
  <c r="G126" i="53"/>
  <c r="F126" i="53"/>
  <c r="H125" i="53"/>
  <c r="G125" i="53"/>
  <c r="F125" i="53"/>
  <c r="H124" i="53"/>
  <c r="G124" i="53"/>
  <c r="F124" i="53"/>
  <c r="H123" i="53"/>
  <c r="G123" i="53"/>
  <c r="F123" i="53"/>
  <c r="H122" i="53"/>
  <c r="G122" i="53"/>
  <c r="F122" i="53"/>
  <c r="H120" i="53"/>
  <c r="G120" i="53"/>
  <c r="F120" i="53"/>
  <c r="H119" i="53"/>
  <c r="G119" i="53"/>
  <c r="F119" i="53"/>
  <c r="H118" i="53"/>
  <c r="G118" i="53"/>
  <c r="F118" i="53"/>
  <c r="H117" i="53"/>
  <c r="G117" i="53"/>
  <c r="F117" i="53"/>
  <c r="H116" i="53"/>
  <c r="G116" i="53"/>
  <c r="F116" i="53"/>
  <c r="I114" i="53"/>
  <c r="E113" i="53"/>
  <c r="E112" i="53"/>
  <c r="H112" i="53" s="1"/>
  <c r="E111" i="53"/>
  <c r="G111" i="53" s="1"/>
  <c r="E110" i="53"/>
  <c r="E109" i="53"/>
  <c r="H109" i="53" s="1"/>
  <c r="E107" i="53"/>
  <c r="E106" i="53"/>
  <c r="H106" i="53" s="1"/>
  <c r="E105" i="53"/>
  <c r="G105" i="53" s="1"/>
  <c r="E104" i="53"/>
  <c r="F104" i="53" s="1"/>
  <c r="E103" i="53"/>
  <c r="H103" i="53" s="1"/>
  <c r="H101" i="53"/>
  <c r="G101" i="53"/>
  <c r="F101" i="53"/>
  <c r="H100" i="53"/>
  <c r="G100" i="53"/>
  <c r="F100" i="53"/>
  <c r="H99" i="53"/>
  <c r="G99" i="53"/>
  <c r="F99" i="53"/>
  <c r="H98" i="53"/>
  <c r="G98" i="53"/>
  <c r="F98" i="53"/>
  <c r="H97" i="53"/>
  <c r="G97" i="53"/>
  <c r="F97" i="53"/>
  <c r="H95" i="53"/>
  <c r="G95" i="53"/>
  <c r="F95" i="53"/>
  <c r="H94" i="53"/>
  <c r="G94" i="53"/>
  <c r="F94" i="53"/>
  <c r="H93" i="53"/>
  <c r="G93" i="53"/>
  <c r="F93" i="53"/>
  <c r="H92" i="53"/>
  <c r="G92" i="53"/>
  <c r="F92" i="53"/>
  <c r="H91" i="53"/>
  <c r="G91" i="53"/>
  <c r="F91" i="53"/>
  <c r="I89" i="53"/>
  <c r="E88" i="53"/>
  <c r="E87" i="53"/>
  <c r="H87" i="53" s="1"/>
  <c r="E86" i="53"/>
  <c r="G86" i="53" s="1"/>
  <c r="E85" i="53"/>
  <c r="E84" i="53"/>
  <c r="E82" i="53"/>
  <c r="E81" i="53"/>
  <c r="F81" i="53" s="1"/>
  <c r="E80" i="53"/>
  <c r="F80" i="53" s="1"/>
  <c r="E79" i="53"/>
  <c r="F79" i="53" s="1"/>
  <c r="E78" i="53"/>
  <c r="H76" i="53"/>
  <c r="G76" i="53"/>
  <c r="F76" i="53"/>
  <c r="H75" i="53"/>
  <c r="G75" i="53"/>
  <c r="F75" i="53"/>
  <c r="H74" i="53"/>
  <c r="G74" i="53"/>
  <c r="F74" i="53"/>
  <c r="H73" i="53"/>
  <c r="G73" i="53"/>
  <c r="F73" i="53"/>
  <c r="H72" i="53"/>
  <c r="G72" i="53"/>
  <c r="F72" i="53"/>
  <c r="H70" i="53"/>
  <c r="G70" i="53"/>
  <c r="F70" i="53"/>
  <c r="H69" i="53"/>
  <c r="G69" i="53"/>
  <c r="F69" i="53"/>
  <c r="H68" i="53"/>
  <c r="G68" i="53"/>
  <c r="F68" i="53"/>
  <c r="H67" i="53"/>
  <c r="G67" i="53"/>
  <c r="F67" i="53"/>
  <c r="H66" i="53"/>
  <c r="G66" i="53"/>
  <c r="F66" i="53"/>
  <c r="I64" i="53"/>
  <c r="E63" i="53"/>
  <c r="E62" i="53"/>
  <c r="F62" i="53" s="1"/>
  <c r="E61" i="53"/>
  <c r="F61" i="53" s="1"/>
  <c r="E60" i="53"/>
  <c r="F60" i="53" s="1"/>
  <c r="E59" i="53"/>
  <c r="F59" i="53" s="1"/>
  <c r="E57" i="53"/>
  <c r="H57" i="53" s="1"/>
  <c r="E56" i="53"/>
  <c r="E55" i="53"/>
  <c r="F55" i="53" s="1"/>
  <c r="E54" i="53"/>
  <c r="F54" i="53" s="1"/>
  <c r="E53" i="53"/>
  <c r="F53" i="53" s="1"/>
  <c r="H51" i="53"/>
  <c r="G51" i="53"/>
  <c r="F51" i="53"/>
  <c r="H50" i="53"/>
  <c r="G50" i="53"/>
  <c r="F50" i="53"/>
  <c r="H49" i="53"/>
  <c r="G49" i="53"/>
  <c r="F49" i="53"/>
  <c r="H48" i="53"/>
  <c r="G48" i="53"/>
  <c r="F48" i="53"/>
  <c r="H47" i="53"/>
  <c r="G47" i="53"/>
  <c r="F47" i="53"/>
  <c r="H45" i="53"/>
  <c r="G45" i="53"/>
  <c r="F45" i="53"/>
  <c r="H44" i="53"/>
  <c r="G44" i="53"/>
  <c r="F44" i="53"/>
  <c r="H43" i="53"/>
  <c r="G43" i="53"/>
  <c r="F43" i="53"/>
  <c r="H42" i="53"/>
  <c r="G42" i="53"/>
  <c r="F42" i="53"/>
  <c r="H41" i="53"/>
  <c r="G41" i="53"/>
  <c r="F41" i="53"/>
  <c r="I39" i="53"/>
  <c r="E38" i="53"/>
  <c r="E37" i="53"/>
  <c r="E36" i="53"/>
  <c r="H36" i="53" s="1"/>
  <c r="E35" i="53"/>
  <c r="F35" i="53" s="1"/>
  <c r="E34" i="53"/>
  <c r="F34" i="53" s="1"/>
  <c r="E32" i="53"/>
  <c r="G32" i="53" s="1"/>
  <c r="E31" i="53"/>
  <c r="H31" i="53" s="1"/>
  <c r="E30" i="53"/>
  <c r="H30" i="53" s="1"/>
  <c r="E29" i="53"/>
  <c r="H29" i="53" s="1"/>
  <c r="E28" i="53"/>
  <c r="G28" i="53" s="1"/>
  <c r="H26" i="53"/>
  <c r="G26" i="53"/>
  <c r="F26" i="53"/>
  <c r="H25" i="53"/>
  <c r="G25" i="53"/>
  <c r="F25" i="53"/>
  <c r="H24" i="53"/>
  <c r="G24" i="53"/>
  <c r="F24" i="53"/>
  <c r="H23" i="53"/>
  <c r="G23" i="53"/>
  <c r="F23" i="53"/>
  <c r="H22" i="53"/>
  <c r="G22" i="53"/>
  <c r="F22" i="53"/>
  <c r="H20" i="53"/>
  <c r="G20" i="53"/>
  <c r="F20" i="53"/>
  <c r="H19" i="53"/>
  <c r="G19" i="53"/>
  <c r="F19" i="53"/>
  <c r="H18" i="53"/>
  <c r="G18" i="53"/>
  <c r="F18" i="53"/>
  <c r="H17" i="53"/>
  <c r="G17" i="53"/>
  <c r="F17" i="53"/>
  <c r="H16" i="53"/>
  <c r="G16" i="53"/>
  <c r="F16" i="53"/>
  <c r="I14" i="53"/>
  <c r="E13" i="53"/>
  <c r="G13" i="53" s="1"/>
  <c r="E12" i="53"/>
  <c r="E11" i="53"/>
  <c r="G11" i="53" s="1"/>
  <c r="E10" i="53"/>
  <c r="F10" i="53" s="1"/>
  <c r="E9" i="53"/>
  <c r="F9" i="53" s="1"/>
  <c r="E7" i="53"/>
  <c r="G7" i="53" s="1"/>
  <c r="E6" i="53"/>
  <c r="F6" i="53" s="1"/>
  <c r="E5" i="53"/>
  <c r="H5" i="53" s="1"/>
  <c r="E4" i="53"/>
  <c r="E3" i="53"/>
  <c r="B3" i="53" s="1"/>
  <c r="B227" i="19"/>
  <c r="B202" i="19"/>
  <c r="B177" i="19"/>
  <c r="B152" i="19"/>
  <c r="B127" i="19"/>
  <c r="B102" i="19"/>
  <c r="B77" i="19"/>
  <c r="B52" i="19"/>
  <c r="B27" i="19"/>
  <c r="B2" i="19"/>
  <c r="B377" i="19"/>
  <c r="B352" i="19"/>
  <c r="E365" i="19"/>
  <c r="E366" i="19"/>
  <c r="E367" i="19"/>
  <c r="E368" i="19"/>
  <c r="E370" i="19"/>
  <c r="E371" i="19"/>
  <c r="E372" i="19"/>
  <c r="E373" i="19"/>
  <c r="E374" i="19"/>
  <c r="E364" i="19"/>
  <c r="H341" i="53" l="1"/>
  <c r="H205" i="53"/>
  <c r="G134" i="53"/>
  <c r="G205" i="53"/>
  <c r="H229" i="53"/>
  <c r="H134" i="53"/>
  <c r="H130" i="53"/>
  <c r="H260" i="53"/>
  <c r="H287" i="53"/>
  <c r="G130" i="53"/>
  <c r="F11" i="53"/>
  <c r="F106" i="53"/>
  <c r="H129" i="53"/>
  <c r="F358" i="53"/>
  <c r="G61" i="53"/>
  <c r="H304" i="53"/>
  <c r="G341" i="53"/>
  <c r="H11" i="53"/>
  <c r="G54" i="53"/>
  <c r="G80" i="53"/>
  <c r="F131" i="53"/>
  <c r="F206" i="53"/>
  <c r="F312" i="53"/>
  <c r="H331" i="53"/>
  <c r="F338" i="53"/>
  <c r="G10" i="53"/>
  <c r="F36" i="53"/>
  <c r="F105" i="53"/>
  <c r="G156" i="53"/>
  <c r="F184" i="53"/>
  <c r="G259" i="53"/>
  <c r="H328" i="53"/>
  <c r="H330" i="53"/>
  <c r="G358" i="53"/>
  <c r="H105" i="53"/>
  <c r="G331" i="53"/>
  <c r="F341" i="53"/>
  <c r="G350" i="53"/>
  <c r="H303" i="53"/>
  <c r="H344" i="53"/>
  <c r="F5" i="53"/>
  <c r="G6" i="53"/>
  <c r="G9" i="53"/>
  <c r="F28" i="53"/>
  <c r="G55" i="53"/>
  <c r="G79" i="53"/>
  <c r="H80" i="53"/>
  <c r="F86" i="53"/>
  <c r="F111" i="53"/>
  <c r="G135" i="53"/>
  <c r="G138" i="53"/>
  <c r="G157" i="53"/>
  <c r="G178" i="53"/>
  <c r="F209" i="53"/>
  <c r="F210" i="53"/>
  <c r="G234" i="53"/>
  <c r="F235" i="53"/>
  <c r="G5" i="53"/>
  <c r="H6" i="53"/>
  <c r="B16" i="53"/>
  <c r="H28" i="53"/>
  <c r="H55" i="53"/>
  <c r="H86" i="53"/>
  <c r="H138" i="53"/>
  <c r="H157" i="53"/>
  <c r="H178" i="53"/>
  <c r="G204" i="53"/>
  <c r="F207" i="53"/>
  <c r="G209" i="53"/>
  <c r="H210" i="53"/>
  <c r="F229" i="53"/>
  <c r="H234" i="53"/>
  <c r="G235" i="53"/>
  <c r="G278" i="53"/>
  <c r="F279" i="53"/>
  <c r="F303" i="53"/>
  <c r="G305" i="53"/>
  <c r="G312" i="53"/>
  <c r="F337" i="53"/>
  <c r="F344" i="53"/>
  <c r="F351" i="53"/>
  <c r="F357" i="53"/>
  <c r="H363" i="53"/>
  <c r="H13" i="53"/>
  <c r="H54" i="53"/>
  <c r="F112" i="53"/>
  <c r="F128" i="53"/>
  <c r="H156" i="53"/>
  <c r="G162" i="53"/>
  <c r="B166" i="53"/>
  <c r="F185" i="53"/>
  <c r="F259" i="53"/>
  <c r="F260" i="53"/>
  <c r="H278" i="53"/>
  <c r="H279" i="53"/>
  <c r="F281" i="53"/>
  <c r="G287" i="53"/>
  <c r="F304" i="53"/>
  <c r="H305" i="53"/>
  <c r="H329" i="53"/>
  <c r="G332" i="53"/>
  <c r="F335" i="53"/>
  <c r="G337" i="53"/>
  <c r="F350" i="53"/>
  <c r="G351" i="53"/>
  <c r="G357" i="53"/>
  <c r="F85" i="53"/>
  <c r="G85" i="53"/>
  <c r="F29" i="53"/>
  <c r="F30" i="53"/>
  <c r="G35" i="53"/>
  <c r="G36" i="53"/>
  <c r="H162" i="53"/>
  <c r="F181" i="53"/>
  <c r="G181" i="53"/>
  <c r="H188" i="53"/>
  <c r="G188" i="53"/>
  <c r="H203" i="53"/>
  <c r="F203" i="53"/>
  <c r="F254" i="53"/>
  <c r="B266" i="53"/>
  <c r="F280" i="53"/>
  <c r="G280" i="53"/>
  <c r="H281" i="53"/>
  <c r="F284" i="53"/>
  <c r="H288" i="53"/>
  <c r="F288" i="53"/>
  <c r="G306" i="53"/>
  <c r="G309" i="53"/>
  <c r="H309" i="53"/>
  <c r="G328" i="53"/>
  <c r="F328" i="53"/>
  <c r="H354" i="53"/>
  <c r="G354" i="53"/>
  <c r="F354" i="53"/>
  <c r="F349" i="53"/>
  <c r="H349" i="53"/>
  <c r="H9" i="53"/>
  <c r="H10" i="53"/>
  <c r="G59" i="53"/>
  <c r="G60" i="53"/>
  <c r="H61" i="53"/>
  <c r="H79" i="53"/>
  <c r="F84" i="53"/>
  <c r="G84" i="53"/>
  <c r="H85" i="53"/>
  <c r="G104" i="53"/>
  <c r="F110" i="53"/>
  <c r="G110" i="53"/>
  <c r="H111" i="53"/>
  <c r="F136" i="53"/>
  <c r="H154" i="53"/>
  <c r="G154" i="53"/>
  <c r="H155" i="53"/>
  <c r="H7" i="53"/>
  <c r="G29" i="53"/>
  <c r="G30" i="53"/>
  <c r="H35" i="53"/>
  <c r="H59" i="53"/>
  <c r="H60" i="53"/>
  <c r="H84" i="53"/>
  <c r="F87" i="53"/>
  <c r="F103" i="53"/>
  <c r="H104" i="53"/>
  <c r="F109" i="53"/>
  <c r="G109" i="53"/>
  <c r="H110" i="53"/>
  <c r="G129" i="53"/>
  <c r="F135" i="53"/>
  <c r="F154" i="53"/>
  <c r="H163" i="53"/>
  <c r="F163" i="53"/>
  <c r="H254" i="53"/>
  <c r="H282" i="53"/>
  <c r="G282" i="53"/>
  <c r="H284" i="53"/>
  <c r="H306" i="53"/>
  <c r="H182" i="53"/>
  <c r="G182" i="53"/>
  <c r="F187" i="53"/>
  <c r="G187" i="53"/>
  <c r="H307" i="53"/>
  <c r="F307" i="53"/>
  <c r="H334" i="53"/>
  <c r="F336" i="53"/>
  <c r="G336" i="53"/>
  <c r="G348" i="53"/>
  <c r="H348" i="53"/>
  <c r="F348" i="53"/>
  <c r="F363" i="53"/>
  <c r="F364" i="53"/>
  <c r="G364" i="53"/>
  <c r="H56" i="53"/>
  <c r="G56" i="53"/>
  <c r="F56" i="53"/>
  <c r="H137" i="53"/>
  <c r="G137" i="53"/>
  <c r="F137" i="53"/>
  <c r="H12" i="53"/>
  <c r="F12" i="53"/>
  <c r="G12" i="53"/>
  <c r="H3" i="53"/>
  <c r="G3" i="53"/>
  <c r="F3" i="53"/>
  <c r="H4" i="53"/>
  <c r="G4" i="53"/>
  <c r="F4" i="53"/>
  <c r="H37" i="53"/>
  <c r="G37" i="53"/>
  <c r="H132" i="53"/>
  <c r="G132" i="53"/>
  <c r="F132" i="53"/>
  <c r="H230" i="53"/>
  <c r="G230" i="53"/>
  <c r="F230" i="53"/>
  <c r="H236" i="53"/>
  <c r="G236" i="53"/>
  <c r="F236" i="53"/>
  <c r="H261" i="53"/>
  <c r="G261" i="53"/>
  <c r="F261" i="53"/>
  <c r="F7" i="53"/>
  <c r="F13" i="53"/>
  <c r="F31" i="53"/>
  <c r="F32" i="53"/>
  <c r="G34" i="53"/>
  <c r="F37" i="53"/>
  <c r="G38" i="53"/>
  <c r="F38" i="53"/>
  <c r="G63" i="53"/>
  <c r="F63" i="53"/>
  <c r="H78" i="53"/>
  <c r="B66" i="53"/>
  <c r="G78" i="53"/>
  <c r="G82" i="53"/>
  <c r="F82" i="53"/>
  <c r="H107" i="53"/>
  <c r="G107" i="53"/>
  <c r="F107" i="53"/>
  <c r="H113" i="53"/>
  <c r="G113" i="53"/>
  <c r="F113" i="53"/>
  <c r="H211" i="53"/>
  <c r="G211" i="53"/>
  <c r="F211" i="53"/>
  <c r="H153" i="53"/>
  <c r="B141" i="53"/>
  <c r="G153" i="53"/>
  <c r="F153" i="53"/>
  <c r="H255" i="53"/>
  <c r="G255" i="53"/>
  <c r="F255" i="53"/>
  <c r="G31" i="53"/>
  <c r="H32" i="53"/>
  <c r="H34" i="53"/>
  <c r="H38" i="53"/>
  <c r="H53" i="53"/>
  <c r="B41" i="53"/>
  <c r="G53" i="53"/>
  <c r="G57" i="53"/>
  <c r="F57" i="53"/>
  <c r="H62" i="53"/>
  <c r="G62" i="53"/>
  <c r="H63" i="53"/>
  <c r="F78" i="53"/>
  <c r="H81" i="53"/>
  <c r="G81" i="53"/>
  <c r="H82" i="53"/>
  <c r="H88" i="53"/>
  <c r="G88" i="53"/>
  <c r="F88" i="53"/>
  <c r="H179" i="53"/>
  <c r="G179" i="53"/>
  <c r="F179" i="53"/>
  <c r="G87" i="53"/>
  <c r="G103" i="53"/>
  <c r="G106" i="53"/>
  <c r="G112" i="53"/>
  <c r="G128" i="53"/>
  <c r="G131" i="53"/>
  <c r="G136" i="53"/>
  <c r="G212" i="53"/>
  <c r="H212" i="53"/>
  <c r="F212" i="53"/>
  <c r="G228" i="53"/>
  <c r="H228" i="53"/>
  <c r="F228" i="53"/>
  <c r="B216" i="53"/>
  <c r="G231" i="53"/>
  <c r="H231" i="53"/>
  <c r="F231" i="53"/>
  <c r="G237" i="53"/>
  <c r="H237" i="53"/>
  <c r="F237" i="53"/>
  <c r="G253" i="53"/>
  <c r="H253" i="53"/>
  <c r="F253" i="53"/>
  <c r="B241" i="53"/>
  <c r="G256" i="53"/>
  <c r="H256" i="53"/>
  <c r="F256" i="53"/>
  <c r="G262" i="53"/>
  <c r="H262" i="53"/>
  <c r="F262" i="53"/>
  <c r="G285" i="53"/>
  <c r="F285" i="53"/>
  <c r="H285" i="53"/>
  <c r="B91" i="53"/>
  <c r="B116" i="53"/>
  <c r="G161" i="53"/>
  <c r="F161" i="53"/>
  <c r="H186" i="53"/>
  <c r="G186" i="53"/>
  <c r="F186" i="53"/>
  <c r="F213" i="53"/>
  <c r="H213" i="53"/>
  <c r="G213" i="53"/>
  <c r="F232" i="53"/>
  <c r="H232" i="53"/>
  <c r="G232" i="53"/>
  <c r="F238" i="53"/>
  <c r="H238" i="53"/>
  <c r="G238" i="53"/>
  <c r="F257" i="53"/>
  <c r="H257" i="53"/>
  <c r="G257" i="53"/>
  <c r="F263" i="53"/>
  <c r="H263" i="53"/>
  <c r="G263" i="53"/>
  <c r="H159" i="53"/>
  <c r="G159" i="53"/>
  <c r="H160" i="53"/>
  <c r="G160" i="53"/>
  <c r="G180" i="53"/>
  <c r="F180" i="53"/>
  <c r="F311" i="53"/>
  <c r="H311" i="53"/>
  <c r="G311" i="53"/>
  <c r="G184" i="53"/>
  <c r="G185" i="53"/>
  <c r="G203" i="53"/>
  <c r="H204" i="53"/>
  <c r="G206" i="53"/>
  <c r="H207" i="53"/>
  <c r="H313" i="53"/>
  <c r="G313" i="53"/>
  <c r="F313" i="53"/>
  <c r="F286" i="53"/>
  <c r="G286" i="53"/>
  <c r="H286" i="53"/>
  <c r="G310" i="53"/>
  <c r="H310" i="53"/>
  <c r="F310" i="53"/>
  <c r="F355" i="53"/>
  <c r="G356" i="53"/>
  <c r="H335" i="53"/>
  <c r="H336" i="53"/>
  <c r="G338" i="53"/>
  <c r="F342" i="53"/>
  <c r="G343" i="53"/>
  <c r="F345" i="53"/>
  <c r="F347" i="53"/>
  <c r="H355" i="53"/>
  <c r="H356" i="53"/>
  <c r="G362" i="53"/>
  <c r="F362" i="53"/>
  <c r="F329" i="53"/>
  <c r="G330" i="53"/>
  <c r="F332" i="53"/>
  <c r="F334" i="53"/>
  <c r="H342" i="53"/>
  <c r="H343" i="53"/>
  <c r="G345" i="53"/>
  <c r="H347" i="53"/>
  <c r="H360" i="53"/>
  <c r="G360" i="53"/>
  <c r="H361" i="53"/>
  <c r="G361" i="53"/>
  <c r="E390" i="19"/>
  <c r="E391" i="19"/>
  <c r="E392" i="19"/>
  <c r="E393" i="19"/>
  <c r="E395" i="19"/>
  <c r="E396" i="19"/>
  <c r="E397" i="19"/>
  <c r="E398" i="19"/>
  <c r="E399" i="19"/>
  <c r="E389" i="19"/>
  <c r="E340" i="19"/>
  <c r="E341" i="19"/>
  <c r="E342" i="19"/>
  <c r="E343" i="19"/>
  <c r="E345" i="19"/>
  <c r="E346" i="19"/>
  <c r="E347" i="19"/>
  <c r="E348" i="19"/>
  <c r="E349" i="19"/>
  <c r="E339" i="19"/>
  <c r="B327" i="19" s="1"/>
  <c r="E315" i="19"/>
  <c r="E316" i="19"/>
  <c r="E317" i="19"/>
  <c r="E318" i="19"/>
  <c r="E320" i="19"/>
  <c r="E321" i="19"/>
  <c r="E322" i="19"/>
  <c r="E323" i="19"/>
  <c r="E324" i="19"/>
  <c r="E314" i="19"/>
  <c r="B302" i="19" s="1"/>
  <c r="E290" i="19"/>
  <c r="E291" i="19"/>
  <c r="E292" i="19"/>
  <c r="E293" i="19"/>
  <c r="E295" i="19"/>
  <c r="E296" i="19"/>
  <c r="E297" i="19"/>
  <c r="E298" i="19"/>
  <c r="E299" i="19"/>
  <c r="E289" i="19"/>
  <c r="B277" i="19" s="1"/>
  <c r="E265" i="19"/>
  <c r="E266" i="19"/>
  <c r="E267" i="19"/>
  <c r="E268" i="19"/>
  <c r="E270" i="19"/>
  <c r="E271" i="19"/>
  <c r="E272" i="19"/>
  <c r="E273" i="19"/>
  <c r="E274" i="19"/>
  <c r="E264" i="19"/>
  <c r="B252" i="19" s="1"/>
  <c r="E240" i="19"/>
  <c r="E241" i="19"/>
  <c r="E242" i="19"/>
  <c r="E243" i="19"/>
  <c r="E245" i="19"/>
  <c r="E246" i="19"/>
  <c r="E247" i="19"/>
  <c r="E248" i="19"/>
  <c r="E249" i="19"/>
  <c r="E239" i="19"/>
  <c r="E215" i="19"/>
  <c r="E216" i="19"/>
  <c r="E217" i="19"/>
  <c r="E218" i="19"/>
  <c r="E219" i="19"/>
  <c r="E220" i="19"/>
  <c r="E221" i="19"/>
  <c r="E222" i="19"/>
  <c r="E223" i="19"/>
  <c r="E224" i="19"/>
  <c r="E214" i="19"/>
  <c r="E190" i="19"/>
  <c r="E191" i="19"/>
  <c r="E192" i="19"/>
  <c r="E193" i="19"/>
  <c r="E195" i="19"/>
  <c r="E196" i="19"/>
  <c r="E197" i="19"/>
  <c r="E198" i="19"/>
  <c r="E199" i="19"/>
  <c r="E189" i="19"/>
  <c r="E165" i="19"/>
  <c r="E166" i="19"/>
  <c r="E167" i="19"/>
  <c r="E168" i="19"/>
  <c r="E169" i="19"/>
  <c r="E170" i="19"/>
  <c r="E171" i="19"/>
  <c r="E172" i="19"/>
  <c r="E173" i="19"/>
  <c r="E174" i="19"/>
  <c r="E164" i="19"/>
  <c r="E140" i="19"/>
  <c r="E141" i="19"/>
  <c r="E142" i="19"/>
  <c r="E143" i="19"/>
  <c r="E144" i="19"/>
  <c r="E145" i="19"/>
  <c r="E146" i="19"/>
  <c r="E147" i="19"/>
  <c r="E148" i="19"/>
  <c r="E149" i="19"/>
  <c r="E139" i="19"/>
  <c r="E115" i="19"/>
  <c r="E116" i="19"/>
  <c r="E117" i="19"/>
  <c r="E118" i="19"/>
  <c r="E120" i="19"/>
  <c r="E121" i="19"/>
  <c r="E122" i="19"/>
  <c r="E123" i="19"/>
  <c r="E124" i="19"/>
  <c r="E114" i="19"/>
  <c r="E90" i="19"/>
  <c r="E91" i="19"/>
  <c r="E92" i="19"/>
  <c r="E93" i="19"/>
  <c r="E95" i="19"/>
  <c r="E96" i="19"/>
  <c r="E97" i="19"/>
  <c r="E98" i="19"/>
  <c r="E99" i="19"/>
  <c r="E89" i="19"/>
  <c r="E65" i="19"/>
  <c r="E66" i="19"/>
  <c r="E67" i="19"/>
  <c r="E68" i="19"/>
  <c r="E70" i="19"/>
  <c r="E71" i="19"/>
  <c r="E72" i="19"/>
  <c r="E73" i="19"/>
  <c r="E74" i="19"/>
  <c r="E64" i="19"/>
  <c r="E40" i="19"/>
  <c r="E41" i="19"/>
  <c r="E42" i="19"/>
  <c r="E43" i="19"/>
  <c r="E45" i="19"/>
  <c r="E46" i="19"/>
  <c r="E47" i="19"/>
  <c r="E48" i="19"/>
  <c r="E49" i="19"/>
  <c r="E39" i="19"/>
  <c r="E15" i="19"/>
  <c r="E16" i="19"/>
  <c r="E17" i="19"/>
  <c r="E18" i="19"/>
  <c r="E20" i="19"/>
  <c r="E21" i="19"/>
  <c r="E22" i="19"/>
  <c r="E23" i="19"/>
  <c r="E24" i="19"/>
  <c r="E14" i="19"/>
  <c r="H208" i="39"/>
  <c r="G208" i="39"/>
  <c r="F208" i="39"/>
  <c r="H207" i="39"/>
  <c r="G207" i="39"/>
  <c r="F207" i="39"/>
  <c r="H206" i="39"/>
  <c r="G206" i="39"/>
  <c r="F206" i="39"/>
  <c r="H205" i="39"/>
  <c r="G205" i="39"/>
  <c r="F205" i="39"/>
  <c r="H204" i="39"/>
  <c r="G204" i="39"/>
  <c r="F204" i="39"/>
  <c r="H202" i="39"/>
  <c r="G202" i="39"/>
  <c r="F202" i="39"/>
  <c r="H201" i="39"/>
  <c r="G201" i="39"/>
  <c r="F201" i="39"/>
  <c r="H200" i="39"/>
  <c r="G200" i="39"/>
  <c r="F200" i="39"/>
  <c r="H199" i="39"/>
  <c r="G199" i="39"/>
  <c r="F199" i="39"/>
  <c r="H198" i="39"/>
  <c r="G198" i="39"/>
  <c r="F198" i="39"/>
  <c r="C198" i="39"/>
  <c r="H195" i="39"/>
  <c r="G195" i="39"/>
  <c r="F195" i="39"/>
  <c r="H194" i="39"/>
  <c r="G194" i="39"/>
  <c r="F194" i="39"/>
  <c r="H193" i="39"/>
  <c r="G193" i="39"/>
  <c r="F193" i="39"/>
  <c r="H192" i="39"/>
  <c r="G192" i="39"/>
  <c r="F192" i="39"/>
  <c r="H191" i="39"/>
  <c r="G191" i="39"/>
  <c r="F191" i="39"/>
  <c r="H189" i="39"/>
  <c r="G189" i="39"/>
  <c r="F189" i="39"/>
  <c r="H188" i="39"/>
  <c r="G188" i="39"/>
  <c r="F188" i="39"/>
  <c r="H187" i="39"/>
  <c r="G187" i="39"/>
  <c r="F187" i="39"/>
  <c r="H186" i="39"/>
  <c r="G186" i="39"/>
  <c r="F186" i="39"/>
  <c r="H185" i="39"/>
  <c r="G185" i="39"/>
  <c r="F185" i="39"/>
  <c r="C185" i="39"/>
  <c r="H182" i="39"/>
  <c r="G182" i="39"/>
  <c r="F182" i="39"/>
  <c r="H181" i="39"/>
  <c r="G181" i="39"/>
  <c r="F181" i="39"/>
  <c r="H180" i="39"/>
  <c r="G180" i="39"/>
  <c r="F180" i="39"/>
  <c r="H179" i="39"/>
  <c r="G179" i="39"/>
  <c r="F179" i="39"/>
  <c r="H178" i="39"/>
  <c r="G178" i="39"/>
  <c r="F178" i="39"/>
  <c r="H176" i="39"/>
  <c r="G176" i="39"/>
  <c r="F176" i="39"/>
  <c r="H175" i="39"/>
  <c r="G175" i="39"/>
  <c r="F175" i="39"/>
  <c r="H174" i="39"/>
  <c r="G174" i="39"/>
  <c r="F174" i="39"/>
  <c r="H173" i="39"/>
  <c r="G173" i="39"/>
  <c r="F173" i="39"/>
  <c r="H172" i="39"/>
  <c r="G172" i="39"/>
  <c r="F172" i="39"/>
  <c r="C172" i="39"/>
  <c r="H169" i="39"/>
  <c r="G169" i="39"/>
  <c r="F169" i="39"/>
  <c r="H168" i="39"/>
  <c r="G168" i="39"/>
  <c r="F168" i="39"/>
  <c r="H167" i="39"/>
  <c r="G167" i="39"/>
  <c r="F167" i="39"/>
  <c r="H166" i="39"/>
  <c r="G166" i="39"/>
  <c r="F166" i="39"/>
  <c r="H165" i="39"/>
  <c r="G165" i="39"/>
  <c r="F165" i="39"/>
  <c r="H163" i="39"/>
  <c r="G163" i="39"/>
  <c r="F163" i="39"/>
  <c r="H162" i="39"/>
  <c r="G162" i="39"/>
  <c r="F162" i="39"/>
  <c r="H161" i="39"/>
  <c r="G161" i="39"/>
  <c r="F161" i="39"/>
  <c r="H160" i="39"/>
  <c r="G160" i="39"/>
  <c r="F160" i="39"/>
  <c r="H159" i="39"/>
  <c r="G159" i="39"/>
  <c r="F159" i="39"/>
  <c r="C159" i="39"/>
  <c r="H156" i="39"/>
  <c r="G156" i="39"/>
  <c r="F156" i="39"/>
  <c r="H155" i="39"/>
  <c r="G155" i="39"/>
  <c r="F155" i="39"/>
  <c r="H154" i="39"/>
  <c r="G154" i="39"/>
  <c r="F154" i="39"/>
  <c r="H153" i="39"/>
  <c r="G153" i="39"/>
  <c r="F153" i="39"/>
  <c r="H152" i="39"/>
  <c r="G152" i="39"/>
  <c r="F152" i="39"/>
  <c r="H150" i="39"/>
  <c r="G150" i="39"/>
  <c r="F150" i="39"/>
  <c r="H149" i="39"/>
  <c r="G149" i="39"/>
  <c r="F149" i="39"/>
  <c r="H148" i="39"/>
  <c r="G148" i="39"/>
  <c r="F148" i="39"/>
  <c r="H147" i="39"/>
  <c r="G147" i="39"/>
  <c r="F147" i="39"/>
  <c r="H146" i="39"/>
  <c r="G146" i="39"/>
  <c r="F146" i="39"/>
  <c r="C146" i="39"/>
  <c r="H143" i="39"/>
  <c r="G143" i="39"/>
  <c r="F143" i="39"/>
  <c r="H142" i="39"/>
  <c r="G142" i="39"/>
  <c r="F142" i="39"/>
  <c r="H141" i="39"/>
  <c r="G141" i="39"/>
  <c r="F141" i="39"/>
  <c r="H140" i="39"/>
  <c r="G140" i="39"/>
  <c r="F140" i="39"/>
  <c r="H139" i="39"/>
  <c r="G139" i="39"/>
  <c r="F139" i="39"/>
  <c r="H137" i="39"/>
  <c r="G137" i="39"/>
  <c r="F137" i="39"/>
  <c r="H136" i="39"/>
  <c r="G136" i="39"/>
  <c r="F136" i="39"/>
  <c r="H135" i="39"/>
  <c r="G135" i="39"/>
  <c r="F135" i="39"/>
  <c r="H134" i="39"/>
  <c r="G134" i="39"/>
  <c r="F134" i="39"/>
  <c r="H133" i="39"/>
  <c r="G133" i="39"/>
  <c r="F133" i="39"/>
  <c r="C133" i="39"/>
  <c r="H130" i="39"/>
  <c r="G130" i="39"/>
  <c r="F130" i="39"/>
  <c r="H129" i="39"/>
  <c r="G129" i="39"/>
  <c r="F129" i="39"/>
  <c r="H128" i="39"/>
  <c r="G128" i="39"/>
  <c r="F128" i="39"/>
  <c r="H127" i="39"/>
  <c r="G127" i="39"/>
  <c r="F127" i="39"/>
  <c r="H126" i="39"/>
  <c r="G126" i="39"/>
  <c r="F126" i="39"/>
  <c r="H124" i="39"/>
  <c r="G124" i="39"/>
  <c r="F124" i="39"/>
  <c r="H123" i="39"/>
  <c r="G123" i="39"/>
  <c r="F123" i="39"/>
  <c r="H122" i="39"/>
  <c r="G122" i="39"/>
  <c r="F122" i="39"/>
  <c r="H121" i="39"/>
  <c r="G121" i="39"/>
  <c r="F121" i="39"/>
  <c r="H120" i="39"/>
  <c r="G120" i="39"/>
  <c r="F120" i="39"/>
  <c r="C120" i="39"/>
  <c r="H117" i="39"/>
  <c r="G117" i="39"/>
  <c r="F117" i="39"/>
  <c r="H116" i="39"/>
  <c r="G116" i="39"/>
  <c r="F116" i="39"/>
  <c r="H115" i="39"/>
  <c r="G115" i="39"/>
  <c r="F115" i="39"/>
  <c r="H114" i="39"/>
  <c r="G114" i="39"/>
  <c r="F114" i="39"/>
  <c r="H113" i="39"/>
  <c r="G113" i="39"/>
  <c r="F113" i="39"/>
  <c r="H111" i="39"/>
  <c r="G111" i="39"/>
  <c r="F111" i="39"/>
  <c r="H110" i="39"/>
  <c r="G110" i="39"/>
  <c r="F110" i="39"/>
  <c r="H109" i="39"/>
  <c r="G109" i="39"/>
  <c r="F109" i="39"/>
  <c r="H108" i="39"/>
  <c r="G108" i="39"/>
  <c r="F108" i="39"/>
  <c r="H107" i="39"/>
  <c r="G107" i="39"/>
  <c r="F107" i="39"/>
  <c r="C107" i="39"/>
  <c r="H104" i="39"/>
  <c r="G104" i="39"/>
  <c r="F104" i="39"/>
  <c r="H103" i="39"/>
  <c r="G103" i="39"/>
  <c r="F103" i="39"/>
  <c r="H102" i="39"/>
  <c r="G102" i="39"/>
  <c r="F102" i="39"/>
  <c r="H101" i="39"/>
  <c r="G101" i="39"/>
  <c r="F101" i="39"/>
  <c r="H100" i="39"/>
  <c r="G100" i="39"/>
  <c r="F100" i="39"/>
  <c r="H98" i="39"/>
  <c r="G98" i="39"/>
  <c r="F98" i="39"/>
  <c r="H97" i="39"/>
  <c r="G97" i="39"/>
  <c r="F97" i="39"/>
  <c r="H96" i="39"/>
  <c r="G96" i="39"/>
  <c r="F96" i="39"/>
  <c r="H95" i="39"/>
  <c r="G95" i="39"/>
  <c r="F95" i="39"/>
  <c r="H94" i="39"/>
  <c r="G94" i="39"/>
  <c r="F94" i="39"/>
  <c r="C94" i="39"/>
  <c r="H91" i="39"/>
  <c r="G91" i="39"/>
  <c r="F91" i="39"/>
  <c r="H90" i="39"/>
  <c r="G90" i="39"/>
  <c r="F90" i="39"/>
  <c r="H89" i="39"/>
  <c r="G89" i="39"/>
  <c r="F89" i="39"/>
  <c r="H88" i="39"/>
  <c r="G88" i="39"/>
  <c r="F88" i="39"/>
  <c r="H87" i="39"/>
  <c r="G87" i="39"/>
  <c r="F87" i="39"/>
  <c r="H85" i="39"/>
  <c r="G85" i="39"/>
  <c r="F85" i="39"/>
  <c r="H84" i="39"/>
  <c r="G84" i="39"/>
  <c r="F84" i="39"/>
  <c r="H83" i="39"/>
  <c r="G83" i="39"/>
  <c r="F83" i="39"/>
  <c r="H82" i="39"/>
  <c r="G82" i="39"/>
  <c r="F82" i="39"/>
  <c r="H81" i="39"/>
  <c r="G81" i="39"/>
  <c r="F81" i="39"/>
  <c r="C81" i="39"/>
  <c r="H78" i="39"/>
  <c r="G78" i="39"/>
  <c r="F78" i="39"/>
  <c r="H77" i="39"/>
  <c r="G77" i="39"/>
  <c r="F77" i="39"/>
  <c r="H76" i="39"/>
  <c r="G76" i="39"/>
  <c r="F76" i="39"/>
  <c r="H75" i="39"/>
  <c r="G75" i="39"/>
  <c r="F75" i="39"/>
  <c r="H74" i="39"/>
  <c r="G74" i="39"/>
  <c r="F74" i="39"/>
  <c r="H72" i="39"/>
  <c r="G72" i="39"/>
  <c r="F72" i="39"/>
  <c r="H71" i="39"/>
  <c r="G71" i="39"/>
  <c r="F71" i="39"/>
  <c r="H70" i="39"/>
  <c r="G70" i="39"/>
  <c r="F70" i="39"/>
  <c r="H69" i="39"/>
  <c r="G69" i="39"/>
  <c r="F69" i="39"/>
  <c r="H68" i="39"/>
  <c r="G68" i="39"/>
  <c r="F68" i="39"/>
  <c r="C68" i="39"/>
  <c r="H65" i="39"/>
  <c r="G65" i="39"/>
  <c r="F65" i="39"/>
  <c r="H64" i="39"/>
  <c r="G64" i="39"/>
  <c r="F64" i="39"/>
  <c r="H63" i="39"/>
  <c r="G63" i="39"/>
  <c r="F63" i="39"/>
  <c r="H62" i="39"/>
  <c r="G62" i="39"/>
  <c r="F62" i="39"/>
  <c r="H61" i="39"/>
  <c r="G61" i="39"/>
  <c r="F61" i="39"/>
  <c r="H59" i="39"/>
  <c r="G59" i="39"/>
  <c r="F59" i="39"/>
  <c r="H58" i="39"/>
  <c r="G58" i="39"/>
  <c r="F58" i="39"/>
  <c r="H57" i="39"/>
  <c r="G57" i="39"/>
  <c r="F57" i="39"/>
  <c r="H56" i="39"/>
  <c r="G56" i="39"/>
  <c r="F56" i="39"/>
  <c r="H55" i="39"/>
  <c r="G55" i="39"/>
  <c r="F55" i="39"/>
  <c r="C55" i="39"/>
  <c r="H52" i="39"/>
  <c r="G52" i="39"/>
  <c r="F52" i="39"/>
  <c r="H51" i="39"/>
  <c r="G51" i="39"/>
  <c r="F51" i="39"/>
  <c r="H50" i="39"/>
  <c r="G50" i="39"/>
  <c r="F50" i="39"/>
  <c r="H49" i="39"/>
  <c r="G49" i="39"/>
  <c r="F49" i="39"/>
  <c r="H48" i="39"/>
  <c r="G48" i="39"/>
  <c r="F48" i="39"/>
  <c r="H46" i="39"/>
  <c r="G46" i="39"/>
  <c r="F46" i="39"/>
  <c r="H45" i="39"/>
  <c r="G45" i="39"/>
  <c r="F45" i="39"/>
  <c r="H44" i="39"/>
  <c r="G44" i="39"/>
  <c r="F44" i="39"/>
  <c r="H43" i="39"/>
  <c r="G43" i="39"/>
  <c r="F43" i="39"/>
  <c r="H42" i="39"/>
  <c r="G42" i="39"/>
  <c r="F42" i="39"/>
  <c r="C42" i="39"/>
  <c r="H39" i="39"/>
  <c r="G39" i="39"/>
  <c r="F39" i="39"/>
  <c r="H38" i="39"/>
  <c r="G38" i="39"/>
  <c r="F38" i="39"/>
  <c r="H37" i="39"/>
  <c r="G37" i="39"/>
  <c r="F37" i="39"/>
  <c r="H36" i="39"/>
  <c r="G36" i="39"/>
  <c r="F36" i="39"/>
  <c r="H35" i="39"/>
  <c r="G35" i="39"/>
  <c r="F35" i="39"/>
  <c r="H33" i="39"/>
  <c r="G33" i="39"/>
  <c r="F33" i="39"/>
  <c r="H32" i="39"/>
  <c r="G32" i="39"/>
  <c r="F32" i="39"/>
  <c r="H31" i="39"/>
  <c r="G31" i="39"/>
  <c r="F31" i="39"/>
  <c r="H30" i="39"/>
  <c r="G30" i="39"/>
  <c r="F30" i="39"/>
  <c r="H29" i="39"/>
  <c r="G29" i="39"/>
  <c r="F29" i="39"/>
  <c r="C29" i="39"/>
  <c r="H26" i="39"/>
  <c r="G26" i="39"/>
  <c r="F26" i="39"/>
  <c r="H25" i="39"/>
  <c r="G25" i="39"/>
  <c r="F25" i="39"/>
  <c r="H24" i="39"/>
  <c r="G24" i="39"/>
  <c r="F24" i="39"/>
  <c r="H23" i="39"/>
  <c r="G23" i="39"/>
  <c r="F23" i="39"/>
  <c r="H22" i="39"/>
  <c r="G22" i="39"/>
  <c r="F22" i="39"/>
  <c r="H20" i="39"/>
  <c r="G20" i="39"/>
  <c r="F20" i="39"/>
  <c r="H19" i="39"/>
  <c r="G19" i="39"/>
  <c r="F19" i="39"/>
  <c r="H18" i="39"/>
  <c r="G18" i="39"/>
  <c r="F18" i="39"/>
  <c r="H17" i="39"/>
  <c r="G17" i="39"/>
  <c r="F17" i="39"/>
  <c r="H16" i="39"/>
  <c r="G16" i="39"/>
  <c r="F16" i="39"/>
  <c r="C16" i="39"/>
  <c r="H13" i="39"/>
  <c r="G13" i="39"/>
  <c r="F13" i="39"/>
  <c r="H12" i="39"/>
  <c r="G12" i="39"/>
  <c r="F12" i="39"/>
  <c r="H11" i="39"/>
  <c r="G11" i="39"/>
  <c r="F11" i="39"/>
  <c r="H10" i="39"/>
  <c r="G10" i="39"/>
  <c r="F10" i="39"/>
  <c r="H9" i="39"/>
  <c r="G9" i="39"/>
  <c r="F9" i="39"/>
  <c r="H7" i="39"/>
  <c r="G7" i="39"/>
  <c r="F7" i="39"/>
  <c r="H6" i="39"/>
  <c r="G6" i="39"/>
  <c r="F6" i="39"/>
  <c r="H5" i="39"/>
  <c r="G5" i="39"/>
  <c r="F5" i="39"/>
  <c r="H4" i="39"/>
  <c r="G4" i="39"/>
  <c r="F4" i="39"/>
  <c r="H3" i="39"/>
  <c r="G3" i="39"/>
  <c r="F3" i="39"/>
  <c r="C3" i="39"/>
  <c r="E256" i="52" l="1"/>
  <c r="E255" i="52"/>
  <c r="E254" i="52"/>
  <c r="F254" i="52" s="1"/>
  <c r="E253" i="52"/>
  <c r="F253" i="52" s="1"/>
  <c r="E252" i="52"/>
  <c r="H252" i="52" s="1"/>
  <c r="E250" i="52"/>
  <c r="E249" i="52"/>
  <c r="H249" i="52" s="1"/>
  <c r="E248" i="52"/>
  <c r="F248" i="52" s="1"/>
  <c r="E247" i="52"/>
  <c r="F247" i="52" s="1"/>
  <c r="E246" i="52"/>
  <c r="B246" i="52" s="1"/>
  <c r="E240" i="52"/>
  <c r="E239" i="52"/>
  <c r="F239" i="52" s="1"/>
  <c r="E238" i="52"/>
  <c r="F238" i="52" s="1"/>
  <c r="E237" i="52"/>
  <c r="F237" i="52" s="1"/>
  <c r="E236" i="52"/>
  <c r="H236" i="52" s="1"/>
  <c r="E234" i="52"/>
  <c r="E233" i="52"/>
  <c r="H233" i="52" s="1"/>
  <c r="E232" i="52"/>
  <c r="F232" i="52" s="1"/>
  <c r="E231" i="52"/>
  <c r="F231" i="52" s="1"/>
  <c r="E230" i="52"/>
  <c r="E224" i="52"/>
  <c r="E223" i="52"/>
  <c r="F223" i="52" s="1"/>
  <c r="E222" i="52"/>
  <c r="F222" i="52" s="1"/>
  <c r="E221" i="52"/>
  <c r="F221" i="52" s="1"/>
  <c r="E220" i="52"/>
  <c r="E218" i="52"/>
  <c r="H218" i="52" s="1"/>
  <c r="E217" i="52"/>
  <c r="E216" i="52"/>
  <c r="F216" i="52" s="1"/>
  <c r="E215" i="52"/>
  <c r="F215" i="52" s="1"/>
  <c r="E214" i="52"/>
  <c r="B214" i="52" s="1"/>
  <c r="E208" i="52"/>
  <c r="F208" i="52" s="1"/>
  <c r="E207" i="52"/>
  <c r="E206" i="52"/>
  <c r="F206" i="52" s="1"/>
  <c r="E205" i="52"/>
  <c r="F205" i="52" s="1"/>
  <c r="E204" i="52"/>
  <c r="E202" i="52"/>
  <c r="H202" i="52" s="1"/>
  <c r="E201" i="52"/>
  <c r="E200" i="52"/>
  <c r="F200" i="52" s="1"/>
  <c r="E199" i="52"/>
  <c r="F199" i="52" s="1"/>
  <c r="E198" i="52"/>
  <c r="B198" i="52" s="1"/>
  <c r="E192" i="52"/>
  <c r="F192" i="52" s="1"/>
  <c r="E191" i="52"/>
  <c r="E190" i="52"/>
  <c r="F190" i="52" s="1"/>
  <c r="E189" i="52"/>
  <c r="F189" i="52" s="1"/>
  <c r="E188" i="52"/>
  <c r="H188" i="52" s="1"/>
  <c r="E186" i="52"/>
  <c r="E185" i="52"/>
  <c r="H185" i="52" s="1"/>
  <c r="E184" i="52"/>
  <c r="F184" i="52" s="1"/>
  <c r="E183" i="52"/>
  <c r="F183" i="52" s="1"/>
  <c r="E182" i="52"/>
  <c r="G182" i="52" s="1"/>
  <c r="E176" i="52"/>
  <c r="E175" i="52"/>
  <c r="H175" i="52" s="1"/>
  <c r="E174" i="52"/>
  <c r="F174" i="52" s="1"/>
  <c r="E173" i="52"/>
  <c r="E172" i="52"/>
  <c r="F172" i="52" s="1"/>
  <c r="E170" i="52"/>
  <c r="E169" i="52"/>
  <c r="G169" i="52" s="1"/>
  <c r="E168" i="52"/>
  <c r="E167" i="52"/>
  <c r="F167" i="52" s="1"/>
  <c r="E166" i="52"/>
  <c r="E160" i="52"/>
  <c r="H160" i="52" s="1"/>
  <c r="E159" i="52"/>
  <c r="H159" i="52" s="1"/>
  <c r="E158" i="52"/>
  <c r="F158" i="52" s="1"/>
  <c r="E157" i="52"/>
  <c r="E156" i="52"/>
  <c r="G156" i="52" s="1"/>
  <c r="E154" i="52"/>
  <c r="G154" i="52" s="1"/>
  <c r="E153" i="52"/>
  <c r="G153" i="52" s="1"/>
  <c r="E152" i="52"/>
  <c r="F152" i="52" s="1"/>
  <c r="E151" i="52"/>
  <c r="F151" i="52" s="1"/>
  <c r="E150" i="52"/>
  <c r="E144" i="52"/>
  <c r="E143" i="52"/>
  <c r="H143" i="52" s="1"/>
  <c r="E142" i="52"/>
  <c r="F142" i="52" s="1"/>
  <c r="E141" i="52"/>
  <c r="F141" i="52" s="1"/>
  <c r="E140" i="52"/>
  <c r="G140" i="52" s="1"/>
  <c r="E138" i="52"/>
  <c r="E137" i="52"/>
  <c r="G137" i="52" s="1"/>
  <c r="E136" i="52"/>
  <c r="E135" i="52"/>
  <c r="F135" i="52" s="1"/>
  <c r="E134" i="52"/>
  <c r="G134" i="52" s="1"/>
  <c r="E128" i="52"/>
  <c r="H128" i="52" s="1"/>
  <c r="E127" i="52"/>
  <c r="H127" i="52" s="1"/>
  <c r="E126" i="52"/>
  <c r="F126" i="52" s="1"/>
  <c r="E125" i="52"/>
  <c r="E124" i="52"/>
  <c r="G124" i="52" s="1"/>
  <c r="E122" i="52"/>
  <c r="G122" i="52" s="1"/>
  <c r="E121" i="52"/>
  <c r="G121" i="52" s="1"/>
  <c r="E120" i="52"/>
  <c r="F120" i="52" s="1"/>
  <c r="E119" i="52"/>
  <c r="F119" i="52" s="1"/>
  <c r="E118" i="52"/>
  <c r="E112" i="52"/>
  <c r="E111" i="52"/>
  <c r="E110" i="52"/>
  <c r="E109" i="52"/>
  <c r="F109" i="52" s="1"/>
  <c r="E108" i="52"/>
  <c r="G108" i="52" s="1"/>
  <c r="E106" i="52"/>
  <c r="E105" i="52"/>
  <c r="E104" i="52"/>
  <c r="E103" i="52"/>
  <c r="E102" i="52"/>
  <c r="G102" i="52" s="1"/>
  <c r="E96" i="52"/>
  <c r="H96" i="52" s="1"/>
  <c r="E95" i="52"/>
  <c r="H95" i="52" s="1"/>
  <c r="E94" i="52"/>
  <c r="E93" i="52"/>
  <c r="E92" i="52"/>
  <c r="E90" i="52"/>
  <c r="F90" i="52" s="1"/>
  <c r="E89" i="52"/>
  <c r="E88" i="52"/>
  <c r="E87" i="52"/>
  <c r="H87" i="52" s="1"/>
  <c r="E86" i="52"/>
  <c r="F86" i="52" s="1"/>
  <c r="E80" i="52"/>
  <c r="G80" i="52" s="1"/>
  <c r="E79" i="52"/>
  <c r="G79" i="52" s="1"/>
  <c r="E78" i="52"/>
  <c r="E77" i="52"/>
  <c r="H77" i="52" s="1"/>
  <c r="E76" i="52"/>
  <c r="E74" i="52"/>
  <c r="F74" i="52" s="1"/>
  <c r="E73" i="52"/>
  <c r="E72" i="52"/>
  <c r="H72" i="52" s="1"/>
  <c r="E71" i="52"/>
  <c r="E70" i="52"/>
  <c r="F70" i="52" s="1"/>
  <c r="E64" i="52"/>
  <c r="G64" i="52" s="1"/>
  <c r="E63" i="52"/>
  <c r="H63" i="52" s="1"/>
  <c r="E62" i="52"/>
  <c r="E61" i="52"/>
  <c r="G61" i="52" s="1"/>
  <c r="E60" i="52"/>
  <c r="E58" i="52"/>
  <c r="E57" i="52"/>
  <c r="F57" i="52" s="1"/>
  <c r="E56" i="52"/>
  <c r="E55" i="52"/>
  <c r="H55" i="52" s="1"/>
  <c r="E54" i="52"/>
  <c r="F54" i="52" s="1"/>
  <c r="E48" i="52"/>
  <c r="G48" i="52" s="1"/>
  <c r="E47" i="52"/>
  <c r="G47" i="52" s="1"/>
  <c r="E46" i="52"/>
  <c r="F46" i="52" s="1"/>
  <c r="E45" i="52"/>
  <c r="E44" i="52"/>
  <c r="F44" i="52" s="1"/>
  <c r="E42" i="52"/>
  <c r="F42" i="52" s="1"/>
  <c r="E41" i="52"/>
  <c r="E40" i="52"/>
  <c r="H40" i="52" s="1"/>
  <c r="E39" i="52"/>
  <c r="H39" i="52" s="1"/>
  <c r="E38" i="52"/>
  <c r="F38" i="52" s="1"/>
  <c r="E32" i="52"/>
  <c r="H32" i="52" s="1"/>
  <c r="E31" i="52"/>
  <c r="H31" i="52" s="1"/>
  <c r="E30" i="52"/>
  <c r="E29" i="52"/>
  <c r="H29" i="52" s="1"/>
  <c r="E28" i="52"/>
  <c r="E26" i="52"/>
  <c r="F26" i="52" s="1"/>
  <c r="E25" i="52"/>
  <c r="E24" i="52"/>
  <c r="F24" i="52" s="1"/>
  <c r="E23" i="52"/>
  <c r="H23" i="52" s="1"/>
  <c r="E22" i="52"/>
  <c r="G22" i="52" s="1"/>
  <c r="E16" i="52"/>
  <c r="H16" i="52" s="1"/>
  <c r="E15" i="52"/>
  <c r="F15" i="52" s="1"/>
  <c r="E14" i="52"/>
  <c r="F14" i="52" s="1"/>
  <c r="E13" i="52"/>
  <c r="H13" i="52" s="1"/>
  <c r="E12" i="52"/>
  <c r="H12" i="52" s="1"/>
  <c r="E10" i="52"/>
  <c r="F10" i="52" s="1"/>
  <c r="E9" i="52"/>
  <c r="G9" i="52" s="1"/>
  <c r="E8" i="52"/>
  <c r="G8" i="52" s="1"/>
  <c r="E7" i="52"/>
  <c r="G7" i="52" s="1"/>
  <c r="E6" i="52"/>
  <c r="G6" i="52" s="1"/>
  <c r="C29" i="50"/>
  <c r="C28" i="50"/>
  <c r="C26" i="50"/>
  <c r="C25" i="50"/>
  <c r="C24" i="50"/>
  <c r="C23" i="50"/>
  <c r="O9" i="50"/>
  <c r="O8" i="50"/>
  <c r="O7" i="50"/>
  <c r="O5" i="50"/>
  <c r="O4" i="50"/>
  <c r="O3" i="50"/>
  <c r="O36" i="50"/>
  <c r="O35" i="50"/>
  <c r="O34" i="50"/>
  <c r="O33" i="50"/>
  <c r="O31" i="50"/>
  <c r="O30" i="50"/>
  <c r="O29" i="50"/>
  <c r="O28" i="50"/>
  <c r="O26" i="50"/>
  <c r="O25" i="50"/>
  <c r="O24" i="50"/>
  <c r="O23" i="50"/>
  <c r="AE17" i="50"/>
  <c r="S17" i="50" s="1"/>
  <c r="AD17" i="50"/>
  <c r="AB17" i="50"/>
  <c r="Z17" i="50"/>
  <c r="Y17" i="50"/>
  <c r="V17" i="50"/>
  <c r="U17" i="50"/>
  <c r="J17" i="50"/>
  <c r="I17" i="50"/>
  <c r="G17" i="50"/>
  <c r="H17" i="50" s="1"/>
  <c r="AF16" i="50"/>
  <c r="AE16" i="50"/>
  <c r="AG16" i="50" s="1"/>
  <c r="AB16" i="50"/>
  <c r="AA16" i="50"/>
  <c r="G16" i="50" s="1"/>
  <c r="H16" i="50" s="1"/>
  <c r="Z16" i="50"/>
  <c r="V16" i="50"/>
  <c r="U16" i="50"/>
  <c r="J16" i="50"/>
  <c r="I16" i="50"/>
  <c r="AF15" i="50"/>
  <c r="AD15" i="50"/>
  <c r="AG15" i="50" s="1"/>
  <c r="AA15" i="50"/>
  <c r="Y15" i="50"/>
  <c r="AB15" i="50" s="1"/>
  <c r="V15" i="50"/>
  <c r="U15" i="50"/>
  <c r="J15" i="50"/>
  <c r="I15" i="50"/>
  <c r="G15" i="50"/>
  <c r="H15" i="50" s="1"/>
  <c r="AG13" i="50"/>
  <c r="AE13" i="50"/>
  <c r="AD13" i="50"/>
  <c r="Z13" i="50"/>
  <c r="Y13" i="50"/>
  <c r="G13" i="50" s="1"/>
  <c r="V13" i="50"/>
  <c r="U13" i="50"/>
  <c r="S13" i="50"/>
  <c r="J13" i="50"/>
  <c r="I13" i="50"/>
  <c r="AF12" i="50"/>
  <c r="S12" i="50" s="1"/>
  <c r="AE12" i="50"/>
  <c r="AA12" i="50"/>
  <c r="G12" i="50" s="1"/>
  <c r="Z12" i="50"/>
  <c r="AB12" i="50" s="1"/>
  <c r="V12" i="50"/>
  <c r="U12" i="50"/>
  <c r="J12" i="50"/>
  <c r="I12" i="50"/>
  <c r="AF11" i="50"/>
  <c r="AD11" i="50"/>
  <c r="S11" i="50" s="1"/>
  <c r="AB11" i="50"/>
  <c r="AA11" i="50"/>
  <c r="G11" i="50" s="1"/>
  <c r="H11" i="50" s="1"/>
  <c r="Y11" i="50"/>
  <c r="V11" i="50"/>
  <c r="U11" i="50"/>
  <c r="J11" i="50"/>
  <c r="I11" i="50"/>
  <c r="AE9" i="50"/>
  <c r="AD9" i="50"/>
  <c r="AG9" i="50" s="1"/>
  <c r="Z9" i="50"/>
  <c r="Y9" i="50"/>
  <c r="V9" i="50"/>
  <c r="U9" i="50"/>
  <c r="J9" i="50"/>
  <c r="I9" i="50"/>
  <c r="AF8" i="50"/>
  <c r="AE8" i="50"/>
  <c r="AA8" i="50"/>
  <c r="Z8" i="50"/>
  <c r="V8" i="50"/>
  <c r="U8" i="50"/>
  <c r="J8" i="50"/>
  <c r="I8" i="50"/>
  <c r="G8" i="50"/>
  <c r="AF7" i="50"/>
  <c r="AD7" i="50"/>
  <c r="S7" i="50" s="1"/>
  <c r="AA7" i="50"/>
  <c r="Y7" i="50"/>
  <c r="AB7" i="50" s="1"/>
  <c r="V7" i="50"/>
  <c r="U7" i="50"/>
  <c r="J7" i="50"/>
  <c r="I7" i="50"/>
  <c r="AG5" i="50"/>
  <c r="AE5" i="50"/>
  <c r="AD5" i="50"/>
  <c r="Z5" i="50"/>
  <c r="Y5" i="50"/>
  <c r="AB5" i="50" s="1"/>
  <c r="V5" i="50"/>
  <c r="U5" i="50"/>
  <c r="S5" i="50"/>
  <c r="J5" i="50"/>
  <c r="I5" i="50"/>
  <c r="AF4" i="50"/>
  <c r="AG4" i="50" s="1"/>
  <c r="AE4" i="50"/>
  <c r="S4" i="50" s="1"/>
  <c r="T4" i="50" s="1"/>
  <c r="AA4" i="50"/>
  <c r="Z4" i="50"/>
  <c r="AB4" i="50" s="1"/>
  <c r="V4" i="50"/>
  <c r="U4" i="50"/>
  <c r="J4" i="50"/>
  <c r="I4" i="50"/>
  <c r="AF3" i="50"/>
  <c r="AD3" i="50"/>
  <c r="S3" i="50" s="1"/>
  <c r="AA3" i="50"/>
  <c r="Y3" i="50"/>
  <c r="G3" i="50" s="1"/>
  <c r="V3" i="50"/>
  <c r="U3" i="50"/>
  <c r="J3" i="50"/>
  <c r="I3" i="50"/>
  <c r="O26" i="10"/>
  <c r="O24" i="10"/>
  <c r="O23" i="10"/>
  <c r="C29" i="10"/>
  <c r="C28" i="10"/>
  <c r="C26" i="10"/>
  <c r="C25" i="10"/>
  <c r="C24" i="10"/>
  <c r="O4" i="10"/>
  <c r="O3" i="10"/>
  <c r="O7" i="10"/>
  <c r="C23" i="10"/>
  <c r="O9" i="10"/>
  <c r="O5" i="10"/>
  <c r="O8" i="10"/>
  <c r="G174" i="52" l="1"/>
  <c r="H70" i="52"/>
  <c r="G119" i="52"/>
  <c r="B182" i="52"/>
  <c r="H61" i="52"/>
  <c r="H38" i="52"/>
  <c r="F61" i="52"/>
  <c r="H108" i="52"/>
  <c r="F169" i="52"/>
  <c r="H237" i="52"/>
  <c r="H22" i="52"/>
  <c r="G95" i="52"/>
  <c r="H8" i="52"/>
  <c r="G151" i="52"/>
  <c r="H154" i="52"/>
  <c r="H222" i="52"/>
  <c r="B22" i="52"/>
  <c r="G190" i="52"/>
  <c r="H206" i="52"/>
  <c r="H246" i="52"/>
  <c r="F95" i="52"/>
  <c r="H169" i="52"/>
  <c r="H174" i="52"/>
  <c r="H190" i="52"/>
  <c r="G237" i="52"/>
  <c r="G248" i="52"/>
  <c r="G184" i="52"/>
  <c r="G189" i="52"/>
  <c r="G205" i="52"/>
  <c r="G221" i="52"/>
  <c r="G254" i="52"/>
  <c r="H64" i="52"/>
  <c r="F79" i="52"/>
  <c r="H80" i="52"/>
  <c r="F121" i="52"/>
  <c r="H126" i="52"/>
  <c r="H140" i="52"/>
  <c r="F159" i="52"/>
  <c r="H182" i="52"/>
  <c r="G183" i="52"/>
  <c r="H184" i="52"/>
  <c r="H189" i="52"/>
  <c r="G200" i="52"/>
  <c r="G216" i="52"/>
  <c r="G231" i="52"/>
  <c r="F6" i="52"/>
  <c r="F40" i="52"/>
  <c r="G44" i="52"/>
  <c r="F48" i="52"/>
  <c r="H57" i="52"/>
  <c r="F64" i="52"/>
  <c r="F80" i="52"/>
  <c r="H102" i="52"/>
  <c r="G126" i="52"/>
  <c r="G128" i="52"/>
  <c r="F9" i="52"/>
  <c r="G14" i="52"/>
  <c r="G40" i="52"/>
  <c r="G42" i="52"/>
  <c r="H44" i="52"/>
  <c r="F47" i="52"/>
  <c r="H48" i="52"/>
  <c r="H9" i="52"/>
  <c r="F22" i="52"/>
  <c r="G46" i="52"/>
  <c r="H47" i="52"/>
  <c r="H79" i="52"/>
  <c r="B102" i="52"/>
  <c r="F108" i="52"/>
  <c r="H109" i="52"/>
  <c r="H121" i="52"/>
  <c r="H183" i="52"/>
  <c r="G206" i="52"/>
  <c r="G222" i="52"/>
  <c r="H231" i="52"/>
  <c r="H14" i="52"/>
  <c r="F16" i="52"/>
  <c r="F23" i="52"/>
  <c r="G24" i="52"/>
  <c r="F32" i="52"/>
  <c r="B38" i="52"/>
  <c r="H46" i="52"/>
  <c r="F55" i="52"/>
  <c r="B70" i="52"/>
  <c r="G96" i="52"/>
  <c r="H119" i="52"/>
  <c r="H122" i="52"/>
  <c r="F127" i="52"/>
  <c r="B134" i="52"/>
  <c r="H151" i="52"/>
  <c r="F153" i="52"/>
  <c r="G158" i="52"/>
  <c r="G159" i="52"/>
  <c r="G167" i="52"/>
  <c r="F175" i="52"/>
  <c r="H198" i="52"/>
  <c r="G199" i="52"/>
  <c r="H200" i="52"/>
  <c r="H205" i="52"/>
  <c r="G215" i="52"/>
  <c r="H216" i="52"/>
  <c r="H221" i="52"/>
  <c r="G232" i="52"/>
  <c r="G238" i="52"/>
  <c r="G247" i="52"/>
  <c r="H248" i="52"/>
  <c r="G253" i="52"/>
  <c r="H254" i="52"/>
  <c r="G175" i="52"/>
  <c r="H199" i="52"/>
  <c r="H215" i="52"/>
  <c r="H232" i="52"/>
  <c r="H238" i="52"/>
  <c r="H247" i="52"/>
  <c r="H253" i="52"/>
  <c r="G16" i="52"/>
  <c r="G23" i="52"/>
  <c r="H24" i="52"/>
  <c r="G32" i="52"/>
  <c r="G55" i="52"/>
  <c r="G127" i="52"/>
  <c r="H153" i="52"/>
  <c r="H158" i="52"/>
  <c r="H167" i="52"/>
  <c r="F8" i="52"/>
  <c r="G38" i="52"/>
  <c r="H42" i="52"/>
  <c r="G57" i="52"/>
  <c r="G70" i="52"/>
  <c r="H120" i="52"/>
  <c r="H134" i="52"/>
  <c r="F140" i="52"/>
  <c r="H141" i="52"/>
  <c r="H152" i="52"/>
  <c r="G160" i="52"/>
  <c r="H41" i="52"/>
  <c r="G41" i="52"/>
  <c r="G94" i="52"/>
  <c r="F94" i="52"/>
  <c r="G118" i="52"/>
  <c r="B118" i="52"/>
  <c r="H118" i="52"/>
  <c r="G230" i="52"/>
  <c r="F230" i="52"/>
  <c r="B230" i="52"/>
  <c r="H230" i="52"/>
  <c r="F7" i="52"/>
  <c r="F12" i="52"/>
  <c r="F13" i="52"/>
  <c r="G30" i="52"/>
  <c r="F30" i="52"/>
  <c r="F41" i="52"/>
  <c r="G45" i="52"/>
  <c r="F45" i="52"/>
  <c r="G62" i="52"/>
  <c r="F62" i="52"/>
  <c r="G71" i="52"/>
  <c r="F71" i="52"/>
  <c r="G78" i="52"/>
  <c r="F78" i="52"/>
  <c r="H89" i="52"/>
  <c r="G89" i="52"/>
  <c r="H92" i="52"/>
  <c r="G92" i="52"/>
  <c r="H94" i="52"/>
  <c r="F104" i="52"/>
  <c r="H104" i="52"/>
  <c r="G106" i="52"/>
  <c r="H106" i="52"/>
  <c r="H111" i="52"/>
  <c r="G111" i="52"/>
  <c r="F111" i="52"/>
  <c r="F118" i="52"/>
  <c r="F136" i="52"/>
  <c r="H136" i="52"/>
  <c r="G136" i="52"/>
  <c r="F157" i="52"/>
  <c r="H157" i="52"/>
  <c r="G157" i="52"/>
  <c r="G220" i="52"/>
  <c r="F220" i="52"/>
  <c r="H220" i="52"/>
  <c r="H26" i="52"/>
  <c r="G26" i="52"/>
  <c r="H74" i="52"/>
  <c r="G74" i="52"/>
  <c r="H86" i="52"/>
  <c r="B86" i="52"/>
  <c r="G86" i="52"/>
  <c r="F103" i="52"/>
  <c r="H103" i="52"/>
  <c r="G103" i="52"/>
  <c r="G105" i="52"/>
  <c r="H105" i="52"/>
  <c r="F105" i="52"/>
  <c r="F125" i="52"/>
  <c r="H125" i="52"/>
  <c r="G125" i="52"/>
  <c r="G150" i="52"/>
  <c r="B150" i="52"/>
  <c r="H150" i="52"/>
  <c r="F150" i="52"/>
  <c r="H6" i="52"/>
  <c r="B6" i="52"/>
  <c r="H7" i="52"/>
  <c r="G10" i="52"/>
  <c r="G12" i="52"/>
  <c r="G13" i="52"/>
  <c r="H25" i="52"/>
  <c r="G25" i="52"/>
  <c r="H28" i="52"/>
  <c r="G28" i="52"/>
  <c r="H30" i="52"/>
  <c r="H45" i="52"/>
  <c r="G56" i="52"/>
  <c r="F56" i="52"/>
  <c r="H58" i="52"/>
  <c r="G58" i="52"/>
  <c r="H60" i="52"/>
  <c r="G60" i="52"/>
  <c r="H62" i="52"/>
  <c r="H71" i="52"/>
  <c r="H73" i="52"/>
  <c r="G73" i="52"/>
  <c r="H76" i="52"/>
  <c r="G76" i="52"/>
  <c r="H78" i="52"/>
  <c r="G88" i="52"/>
  <c r="F88" i="52"/>
  <c r="F89" i="52"/>
  <c r="F92" i="52"/>
  <c r="G93" i="52"/>
  <c r="F93" i="52"/>
  <c r="G104" i="52"/>
  <c r="F106" i="52"/>
  <c r="H112" i="52"/>
  <c r="G112" i="52"/>
  <c r="H54" i="52"/>
  <c r="B54" i="52"/>
  <c r="G54" i="52"/>
  <c r="G87" i="52"/>
  <c r="F87" i="52"/>
  <c r="G138" i="52"/>
  <c r="H138" i="52"/>
  <c r="F138" i="52"/>
  <c r="G250" i="52"/>
  <c r="F250" i="52"/>
  <c r="H250" i="52"/>
  <c r="H10" i="52"/>
  <c r="H15" i="52"/>
  <c r="G15" i="52"/>
  <c r="F25" i="52"/>
  <c r="F28" i="52"/>
  <c r="G29" i="52"/>
  <c r="F29" i="52"/>
  <c r="G31" i="52"/>
  <c r="F31" i="52"/>
  <c r="G39" i="52"/>
  <c r="F39" i="52"/>
  <c r="H56" i="52"/>
  <c r="F58" i="52"/>
  <c r="F60" i="52"/>
  <c r="G63" i="52"/>
  <c r="F63" i="52"/>
  <c r="G72" i="52"/>
  <c r="F72" i="52"/>
  <c r="F73" i="52"/>
  <c r="F76" i="52"/>
  <c r="G77" i="52"/>
  <c r="F77" i="52"/>
  <c r="H88" i="52"/>
  <c r="H90" i="52"/>
  <c r="G90" i="52"/>
  <c r="H93" i="52"/>
  <c r="F110" i="52"/>
  <c r="H110" i="52"/>
  <c r="G110" i="52"/>
  <c r="F112" i="52"/>
  <c r="H144" i="52"/>
  <c r="G144" i="52"/>
  <c r="F144" i="52"/>
  <c r="F173" i="52"/>
  <c r="H173" i="52"/>
  <c r="G173" i="52"/>
  <c r="G166" i="52"/>
  <c r="B166" i="52"/>
  <c r="G170" i="52"/>
  <c r="F170" i="52"/>
  <c r="G186" i="52"/>
  <c r="F186" i="52"/>
  <c r="H186" i="52"/>
  <c r="G217" i="52"/>
  <c r="F217" i="52"/>
  <c r="H217" i="52"/>
  <c r="H240" i="52"/>
  <c r="G240" i="52"/>
  <c r="F240" i="52"/>
  <c r="F124" i="52"/>
  <c r="G135" i="52"/>
  <c r="F137" i="52"/>
  <c r="G142" i="52"/>
  <c r="F143" i="52"/>
  <c r="F156" i="52"/>
  <c r="F166" i="52"/>
  <c r="F168" i="52"/>
  <c r="G168" i="52"/>
  <c r="H170" i="52"/>
  <c r="H176" i="52"/>
  <c r="G176" i="52"/>
  <c r="F176" i="52"/>
  <c r="F96" i="52"/>
  <c r="F102" i="52"/>
  <c r="G109" i="52"/>
  <c r="G120" i="52"/>
  <c r="F122" i="52"/>
  <c r="H124" i="52"/>
  <c r="F128" i="52"/>
  <c r="F134" i="52"/>
  <c r="H135" i="52"/>
  <c r="H137" i="52"/>
  <c r="G141" i="52"/>
  <c r="H142" i="52"/>
  <c r="G143" i="52"/>
  <c r="G152" i="52"/>
  <c r="F154" i="52"/>
  <c r="H156" i="52"/>
  <c r="F160" i="52"/>
  <c r="H166" i="52"/>
  <c r="H168" i="52"/>
  <c r="G172" i="52"/>
  <c r="H172" i="52"/>
  <c r="H207" i="52"/>
  <c r="G207" i="52"/>
  <c r="F207" i="52"/>
  <c r="H191" i="52"/>
  <c r="G191" i="52"/>
  <c r="G201" i="52"/>
  <c r="F201" i="52"/>
  <c r="G204" i="52"/>
  <c r="F204" i="52"/>
  <c r="G214" i="52"/>
  <c r="F214" i="52"/>
  <c r="H224" i="52"/>
  <c r="G224" i="52"/>
  <c r="G234" i="52"/>
  <c r="F234" i="52"/>
  <c r="H255" i="52"/>
  <c r="G255" i="52"/>
  <c r="F182" i="52"/>
  <c r="G185" i="52"/>
  <c r="F185" i="52"/>
  <c r="G188" i="52"/>
  <c r="F188" i="52"/>
  <c r="F191" i="52"/>
  <c r="G198" i="52"/>
  <c r="F198" i="52"/>
  <c r="H201" i="52"/>
  <c r="H204" i="52"/>
  <c r="H208" i="52"/>
  <c r="G208" i="52"/>
  <c r="H214" i="52"/>
  <c r="G218" i="52"/>
  <c r="F218" i="52"/>
  <c r="F224" i="52"/>
  <c r="H234" i="52"/>
  <c r="H239" i="52"/>
  <c r="G239" i="52"/>
  <c r="G249" i="52"/>
  <c r="F249" i="52"/>
  <c r="G252" i="52"/>
  <c r="F252" i="52"/>
  <c r="F255" i="52"/>
  <c r="H192" i="52"/>
  <c r="G192" i="52"/>
  <c r="G202" i="52"/>
  <c r="F202" i="52"/>
  <c r="H223" i="52"/>
  <c r="G223" i="52"/>
  <c r="G233" i="52"/>
  <c r="F233" i="52"/>
  <c r="G236" i="52"/>
  <c r="F236" i="52"/>
  <c r="G246" i="52"/>
  <c r="F246" i="52"/>
  <c r="H256" i="52"/>
  <c r="G256" i="52"/>
  <c r="F256" i="52"/>
  <c r="AG7" i="50"/>
  <c r="AG8" i="50"/>
  <c r="S8" i="50"/>
  <c r="H3" i="50"/>
  <c r="AB3" i="50"/>
  <c r="G7" i="50"/>
  <c r="H7" i="50" s="1"/>
  <c r="G5" i="50"/>
  <c r="H5" i="50" s="1"/>
  <c r="G4" i="50"/>
  <c r="AB8" i="50"/>
  <c r="H8" i="50"/>
  <c r="G9" i="50"/>
  <c r="H9" i="50" s="1"/>
  <c r="H12" i="50"/>
  <c r="H13" i="50"/>
  <c r="T17" i="50"/>
  <c r="T13" i="50"/>
  <c r="T11" i="50"/>
  <c r="T5" i="50"/>
  <c r="T3" i="50"/>
  <c r="T12" i="50"/>
  <c r="H4" i="50"/>
  <c r="AG12" i="50"/>
  <c r="AG3" i="50"/>
  <c r="S16" i="50"/>
  <c r="T16" i="50" s="1"/>
  <c r="AG11" i="50"/>
  <c r="S9" i="50"/>
  <c r="T9" i="50" s="1"/>
  <c r="AB13" i="50"/>
  <c r="S15" i="50"/>
  <c r="AG17" i="50"/>
  <c r="AB9" i="50"/>
  <c r="V17" i="10"/>
  <c r="V16" i="10"/>
  <c r="V15" i="10"/>
  <c r="V13" i="10"/>
  <c r="V12" i="10"/>
  <c r="V11" i="10"/>
  <c r="V9" i="10"/>
  <c r="V8" i="10"/>
  <c r="V7" i="10"/>
  <c r="V5" i="10"/>
  <c r="V4" i="10"/>
  <c r="V3" i="10"/>
  <c r="AE17" i="10"/>
  <c r="AD17" i="10"/>
  <c r="AF16" i="10"/>
  <c r="AE16" i="10"/>
  <c r="AF15" i="10"/>
  <c r="AD15" i="10"/>
  <c r="AG15" i="10" s="1"/>
  <c r="AE13" i="10"/>
  <c r="AD13" i="10"/>
  <c r="AF12" i="10"/>
  <c r="AE12" i="10"/>
  <c r="AF11" i="10"/>
  <c r="AD11" i="10"/>
  <c r="AE9" i="10"/>
  <c r="AD9" i="10"/>
  <c r="AF8" i="10"/>
  <c r="AE8" i="10"/>
  <c r="AF7" i="10"/>
  <c r="AD7" i="10"/>
  <c r="J17" i="10"/>
  <c r="J16" i="10"/>
  <c r="J15" i="10"/>
  <c r="J13" i="10"/>
  <c r="J12" i="10"/>
  <c r="J11" i="10"/>
  <c r="J9" i="10"/>
  <c r="J8" i="10"/>
  <c r="J7" i="10"/>
  <c r="Z17" i="10"/>
  <c r="Y17" i="10"/>
  <c r="AA16" i="10"/>
  <c r="Z16" i="10"/>
  <c r="AA15" i="10"/>
  <c r="Y15" i="10"/>
  <c r="AB15" i="10" s="1"/>
  <c r="Z13" i="10"/>
  <c r="Y13" i="10"/>
  <c r="AA12" i="10"/>
  <c r="Z12" i="10"/>
  <c r="AA11" i="10"/>
  <c r="Y11" i="10"/>
  <c r="Z9" i="10"/>
  <c r="Y9" i="10"/>
  <c r="AB9" i="10" s="1"/>
  <c r="AA8" i="10"/>
  <c r="Z8" i="10"/>
  <c r="AA7" i="10"/>
  <c r="Y7" i="10"/>
  <c r="J4" i="10"/>
  <c r="J5" i="10"/>
  <c r="J3" i="10"/>
  <c r="T8" i="50" l="1"/>
  <c r="T7" i="50"/>
  <c r="T15" i="50"/>
  <c r="AG9" i="10"/>
  <c r="AG8" i="10"/>
  <c r="AG12" i="10"/>
  <c r="AG17" i="10"/>
  <c r="AG13" i="10"/>
  <c r="AB16" i="10"/>
  <c r="AB17" i="10"/>
  <c r="AG11" i="10"/>
  <c r="AG16" i="10"/>
  <c r="AG7" i="10"/>
  <c r="AB11" i="10"/>
  <c r="AB12" i="10"/>
  <c r="AB8" i="10"/>
  <c r="AB7" i="10"/>
  <c r="AB13" i="10"/>
  <c r="U395" i="19"/>
  <c r="W389" i="19"/>
  <c r="U389" i="19"/>
  <c r="U383" i="19"/>
  <c r="U377" i="19"/>
  <c r="U370" i="19"/>
  <c r="W364" i="19"/>
  <c r="U364" i="19"/>
  <c r="U358" i="19"/>
  <c r="U352" i="19"/>
  <c r="W352" i="19" s="1"/>
  <c r="U345" i="19"/>
  <c r="W339" i="19"/>
  <c r="U339" i="19"/>
  <c r="U333" i="19"/>
  <c r="U327" i="19"/>
  <c r="W327" i="19" s="1"/>
  <c r="U320" i="19"/>
  <c r="W314" i="19"/>
  <c r="U314" i="19"/>
  <c r="U308" i="19"/>
  <c r="U302" i="19"/>
  <c r="W302" i="19" s="1"/>
  <c r="U295" i="19"/>
  <c r="W289" i="19"/>
  <c r="U289" i="19"/>
  <c r="U283" i="19"/>
  <c r="U277" i="19"/>
  <c r="U270" i="19"/>
  <c r="W264" i="19"/>
  <c r="U264" i="19"/>
  <c r="U258" i="19"/>
  <c r="U252" i="19"/>
  <c r="W252" i="19" s="1"/>
  <c r="U245" i="19"/>
  <c r="W239" i="19"/>
  <c r="U239" i="19"/>
  <c r="U233" i="19"/>
  <c r="U227" i="19"/>
  <c r="W227" i="19" s="1"/>
  <c r="U220" i="19"/>
  <c r="W214" i="19"/>
  <c r="U214" i="19"/>
  <c r="U208" i="19"/>
  <c r="U202" i="19"/>
  <c r="W202" i="19" s="1"/>
  <c r="U195" i="19"/>
  <c r="W189" i="19"/>
  <c r="U189" i="19"/>
  <c r="U183" i="19"/>
  <c r="U177" i="19"/>
  <c r="W177" i="19" s="1"/>
  <c r="U170" i="19"/>
  <c r="W164" i="19"/>
  <c r="U164" i="19"/>
  <c r="U158" i="19"/>
  <c r="U152" i="19"/>
  <c r="W152" i="19" s="1"/>
  <c r="U145" i="19"/>
  <c r="W139" i="19"/>
  <c r="U139" i="19"/>
  <c r="U133" i="19"/>
  <c r="U127" i="19"/>
  <c r="W127" i="19" s="1"/>
  <c r="U120" i="19"/>
  <c r="W114" i="19"/>
  <c r="U114" i="19"/>
  <c r="U108" i="19"/>
  <c r="U102" i="19"/>
  <c r="W102" i="19" s="1"/>
  <c r="U95" i="19"/>
  <c r="W89" i="19"/>
  <c r="U89" i="19"/>
  <c r="U83" i="19"/>
  <c r="U77" i="19"/>
  <c r="W77" i="19" s="1"/>
  <c r="U70" i="19"/>
  <c r="W64" i="19"/>
  <c r="U64" i="19"/>
  <c r="U58" i="19"/>
  <c r="U52" i="19"/>
  <c r="W52" i="19" s="1"/>
  <c r="U45" i="19"/>
  <c r="W39" i="19"/>
  <c r="U39" i="19"/>
  <c r="U33" i="19"/>
  <c r="U27" i="19"/>
  <c r="W27" i="19" s="1"/>
  <c r="U2" i="19"/>
  <c r="E228" i="49"/>
  <c r="E229" i="49"/>
  <c r="E230" i="49"/>
  <c r="E231" i="49"/>
  <c r="E233" i="49"/>
  <c r="E234" i="49"/>
  <c r="E235" i="49"/>
  <c r="E236" i="49"/>
  <c r="E237" i="49"/>
  <c r="E227" i="49"/>
  <c r="E213" i="49"/>
  <c r="E214" i="49"/>
  <c r="E215" i="49"/>
  <c r="E216" i="49"/>
  <c r="E218" i="49"/>
  <c r="E219" i="49"/>
  <c r="E220" i="49"/>
  <c r="E221" i="49"/>
  <c r="E222" i="49"/>
  <c r="E212" i="49"/>
  <c r="E198" i="49"/>
  <c r="E199" i="49"/>
  <c r="E200" i="49"/>
  <c r="E201" i="49"/>
  <c r="E203" i="49"/>
  <c r="E204" i="49"/>
  <c r="E205" i="49"/>
  <c r="E206" i="49"/>
  <c r="E207" i="49"/>
  <c r="E197" i="49"/>
  <c r="E183" i="49"/>
  <c r="E184" i="49"/>
  <c r="E185" i="49"/>
  <c r="E186" i="49"/>
  <c r="E188" i="49"/>
  <c r="E189" i="49"/>
  <c r="E190" i="49"/>
  <c r="E191" i="49"/>
  <c r="E192" i="49"/>
  <c r="E182" i="49"/>
  <c r="E168" i="49"/>
  <c r="E169" i="49"/>
  <c r="E170" i="49"/>
  <c r="E171" i="49"/>
  <c r="E173" i="49"/>
  <c r="E174" i="49"/>
  <c r="E175" i="49"/>
  <c r="E176" i="49"/>
  <c r="E177" i="49"/>
  <c r="E167" i="49"/>
  <c r="E153" i="49"/>
  <c r="E154" i="49"/>
  <c r="E155" i="49"/>
  <c r="E156" i="49"/>
  <c r="E158" i="49"/>
  <c r="E159" i="49"/>
  <c r="E160" i="49"/>
  <c r="E161" i="49"/>
  <c r="E162" i="49"/>
  <c r="E152" i="49"/>
  <c r="E138" i="49"/>
  <c r="E139" i="49"/>
  <c r="E140" i="49"/>
  <c r="E141" i="49"/>
  <c r="E143" i="49"/>
  <c r="E144" i="49"/>
  <c r="E145" i="49"/>
  <c r="E146" i="49"/>
  <c r="E147" i="49"/>
  <c r="E137" i="49"/>
  <c r="E123" i="49"/>
  <c r="E124" i="49"/>
  <c r="E125" i="49"/>
  <c r="E126" i="49"/>
  <c r="E128" i="49"/>
  <c r="E129" i="49"/>
  <c r="E130" i="49"/>
  <c r="E131" i="49"/>
  <c r="E132" i="49"/>
  <c r="E122" i="49"/>
  <c r="E108" i="49"/>
  <c r="E109" i="49"/>
  <c r="E110" i="49"/>
  <c r="E111" i="49"/>
  <c r="E113" i="49"/>
  <c r="E114" i="49"/>
  <c r="E115" i="49"/>
  <c r="E116" i="49"/>
  <c r="E117" i="49"/>
  <c r="E107" i="49"/>
  <c r="E93" i="49"/>
  <c r="E94" i="49"/>
  <c r="E95" i="49"/>
  <c r="E96" i="49"/>
  <c r="E98" i="49"/>
  <c r="E99" i="49"/>
  <c r="E100" i="49"/>
  <c r="E101" i="49"/>
  <c r="E102" i="49"/>
  <c r="E92" i="49"/>
  <c r="E78" i="49"/>
  <c r="E79" i="49"/>
  <c r="E80" i="49"/>
  <c r="E81" i="49"/>
  <c r="E83" i="49"/>
  <c r="E84" i="49"/>
  <c r="E85" i="49"/>
  <c r="E86" i="49"/>
  <c r="E87" i="49"/>
  <c r="E77" i="49"/>
  <c r="E63" i="49"/>
  <c r="E64" i="49"/>
  <c r="E65" i="49"/>
  <c r="E66" i="49"/>
  <c r="E68" i="49"/>
  <c r="E69" i="49"/>
  <c r="E70" i="49"/>
  <c r="E71" i="49"/>
  <c r="E72" i="49"/>
  <c r="E62" i="49"/>
  <c r="E48" i="49"/>
  <c r="E49" i="49"/>
  <c r="E50" i="49"/>
  <c r="E51" i="49"/>
  <c r="E53" i="49"/>
  <c r="E54" i="49"/>
  <c r="E55" i="49"/>
  <c r="E56" i="49"/>
  <c r="E57" i="49"/>
  <c r="E47" i="49"/>
  <c r="E33" i="49"/>
  <c r="E34" i="49"/>
  <c r="E35" i="49"/>
  <c r="E36" i="49"/>
  <c r="E38" i="49"/>
  <c r="E39" i="49"/>
  <c r="E40" i="49"/>
  <c r="E41" i="49"/>
  <c r="E42" i="49"/>
  <c r="E32" i="49"/>
  <c r="E18" i="49"/>
  <c r="E19" i="49"/>
  <c r="E20" i="49"/>
  <c r="E21" i="49"/>
  <c r="E23" i="49"/>
  <c r="E24" i="49"/>
  <c r="E25" i="49"/>
  <c r="E26" i="49"/>
  <c r="E27" i="49"/>
  <c r="E17" i="49"/>
  <c r="E3" i="49"/>
  <c r="E4" i="49"/>
  <c r="E5" i="49"/>
  <c r="E6" i="49"/>
  <c r="E8" i="49"/>
  <c r="E9" i="49"/>
  <c r="E10" i="49"/>
  <c r="E11" i="49"/>
  <c r="E12" i="49"/>
  <c r="E2" i="49"/>
  <c r="W377" i="19" l="1"/>
  <c r="W277" i="19"/>
  <c r="H12" i="19"/>
  <c r="G12" i="19"/>
  <c r="F12" i="19"/>
  <c r="H11" i="19"/>
  <c r="G11" i="19"/>
  <c r="F11" i="19"/>
  <c r="H10" i="19"/>
  <c r="G10" i="19"/>
  <c r="F10" i="19"/>
  <c r="H9" i="19"/>
  <c r="G9" i="19"/>
  <c r="F9" i="19"/>
  <c r="H8" i="19"/>
  <c r="G8" i="19"/>
  <c r="F8" i="19"/>
  <c r="H6" i="19"/>
  <c r="G6" i="19"/>
  <c r="F6" i="19"/>
  <c r="H5" i="19"/>
  <c r="G5" i="19"/>
  <c r="F5" i="19"/>
  <c r="H4" i="19"/>
  <c r="G4" i="19"/>
  <c r="F4" i="19"/>
  <c r="H3" i="19"/>
  <c r="G3" i="19"/>
  <c r="F3" i="19"/>
  <c r="H2" i="19"/>
  <c r="G2" i="19"/>
  <c r="F2" i="19"/>
  <c r="F2" i="49"/>
  <c r="H12" i="49"/>
  <c r="G12" i="49"/>
  <c r="F12" i="49"/>
  <c r="H11" i="49"/>
  <c r="G11" i="49"/>
  <c r="F11" i="49"/>
  <c r="H10" i="49"/>
  <c r="G10" i="49"/>
  <c r="F10" i="49"/>
  <c r="H9" i="49"/>
  <c r="G9" i="49"/>
  <c r="F9" i="49"/>
  <c r="H8" i="49"/>
  <c r="G8" i="49"/>
  <c r="F8" i="49"/>
  <c r="H6" i="49"/>
  <c r="G6" i="49"/>
  <c r="F6" i="49"/>
  <c r="H5" i="49"/>
  <c r="G5" i="49"/>
  <c r="F5" i="49"/>
  <c r="H4" i="49"/>
  <c r="G4" i="49"/>
  <c r="F4" i="49"/>
  <c r="H3" i="49"/>
  <c r="G3" i="49"/>
  <c r="F3" i="49"/>
  <c r="H2" i="49"/>
  <c r="G2" i="49"/>
  <c r="K14" i="19"/>
  <c r="J225" i="19" l="1"/>
  <c r="L227" i="49" l="1"/>
  <c r="H237" i="49"/>
  <c r="G237" i="49"/>
  <c r="F237" i="49"/>
  <c r="H236" i="49"/>
  <c r="G236" i="49"/>
  <c r="F236" i="49"/>
  <c r="H235" i="49"/>
  <c r="G235" i="49"/>
  <c r="F235" i="49"/>
  <c r="H234" i="49"/>
  <c r="G234" i="49"/>
  <c r="F234" i="49"/>
  <c r="L233" i="49"/>
  <c r="M233" i="49" s="1"/>
  <c r="H233" i="49"/>
  <c r="G233" i="49"/>
  <c r="F233" i="49"/>
  <c r="H231" i="49"/>
  <c r="G231" i="49"/>
  <c r="F231" i="49"/>
  <c r="H230" i="49"/>
  <c r="G230" i="49"/>
  <c r="F230" i="49"/>
  <c r="H229" i="49"/>
  <c r="G229" i="49"/>
  <c r="F229" i="49"/>
  <c r="H228" i="49"/>
  <c r="G228" i="49"/>
  <c r="F228" i="49"/>
  <c r="O227" i="49"/>
  <c r="M227" i="49"/>
  <c r="H227" i="49"/>
  <c r="G227" i="49"/>
  <c r="F227" i="49"/>
  <c r="B227" i="49"/>
  <c r="Y62" i="49" s="1"/>
  <c r="Y40" i="49" s="1"/>
  <c r="H222" i="49"/>
  <c r="G222" i="49"/>
  <c r="F222" i="49"/>
  <c r="H221" i="49"/>
  <c r="G221" i="49"/>
  <c r="F221" i="49"/>
  <c r="H220" i="49"/>
  <c r="G220" i="49"/>
  <c r="F220" i="49"/>
  <c r="H219" i="49"/>
  <c r="G219" i="49"/>
  <c r="F219" i="49"/>
  <c r="L218" i="49"/>
  <c r="M218" i="49" s="1"/>
  <c r="H218" i="49"/>
  <c r="G218" i="49"/>
  <c r="F218" i="49"/>
  <c r="H216" i="49"/>
  <c r="G216" i="49"/>
  <c r="F216" i="49"/>
  <c r="H215" i="49"/>
  <c r="G215" i="49"/>
  <c r="F215" i="49"/>
  <c r="H214" i="49"/>
  <c r="G214" i="49"/>
  <c r="F214" i="49"/>
  <c r="H213" i="49"/>
  <c r="G213" i="49"/>
  <c r="F213" i="49"/>
  <c r="O212" i="49"/>
  <c r="L212" i="49"/>
  <c r="H212" i="49"/>
  <c r="G212" i="49"/>
  <c r="F212" i="49"/>
  <c r="B212" i="49"/>
  <c r="Y61" i="49" s="1"/>
  <c r="Y39" i="49" s="1"/>
  <c r="H207" i="49"/>
  <c r="G207" i="49"/>
  <c r="F207" i="49"/>
  <c r="H206" i="49"/>
  <c r="G206" i="49"/>
  <c r="F206" i="49"/>
  <c r="H205" i="49"/>
  <c r="G205" i="49"/>
  <c r="F205" i="49"/>
  <c r="H204" i="49"/>
  <c r="G204" i="49"/>
  <c r="F204" i="49"/>
  <c r="L203" i="49"/>
  <c r="M203" i="49" s="1"/>
  <c r="H203" i="49"/>
  <c r="G203" i="49"/>
  <c r="F203" i="49"/>
  <c r="H201" i="49"/>
  <c r="G201" i="49"/>
  <c r="F201" i="49"/>
  <c r="H200" i="49"/>
  <c r="G200" i="49"/>
  <c r="F200" i="49"/>
  <c r="H199" i="49"/>
  <c r="G199" i="49"/>
  <c r="F199" i="49"/>
  <c r="H198" i="49"/>
  <c r="G198" i="49"/>
  <c r="F198" i="49"/>
  <c r="O197" i="49"/>
  <c r="L197" i="49"/>
  <c r="M197" i="49" s="1"/>
  <c r="H197" i="49"/>
  <c r="G197" i="49"/>
  <c r="F197" i="49"/>
  <c r="B197" i="49"/>
  <c r="AB60" i="49" s="1"/>
  <c r="AB38" i="49" s="1"/>
  <c r="H192" i="49"/>
  <c r="G192" i="49"/>
  <c r="F192" i="49"/>
  <c r="H191" i="49"/>
  <c r="G191" i="49"/>
  <c r="F191" i="49"/>
  <c r="H190" i="49"/>
  <c r="G190" i="49"/>
  <c r="F190" i="49"/>
  <c r="H189" i="49"/>
  <c r="G189" i="49"/>
  <c r="F189" i="49"/>
  <c r="L188" i="49"/>
  <c r="M188" i="49" s="1"/>
  <c r="P190" i="49" s="1"/>
  <c r="H188" i="49"/>
  <c r="G188" i="49"/>
  <c r="F188" i="49"/>
  <c r="H186" i="49"/>
  <c r="G186" i="49"/>
  <c r="F186" i="49"/>
  <c r="H185" i="49"/>
  <c r="G185" i="49"/>
  <c r="F185" i="49"/>
  <c r="H184" i="49"/>
  <c r="G184" i="49"/>
  <c r="F184" i="49"/>
  <c r="H183" i="49"/>
  <c r="G183" i="49"/>
  <c r="F183" i="49"/>
  <c r="O182" i="49"/>
  <c r="L182" i="49"/>
  <c r="Q182" i="49" s="1"/>
  <c r="H182" i="49"/>
  <c r="G182" i="49"/>
  <c r="F182" i="49"/>
  <c r="B182" i="49"/>
  <c r="AB59" i="49" s="1"/>
  <c r="AB37" i="49" s="1"/>
  <c r="H177" i="49"/>
  <c r="G177" i="49"/>
  <c r="F177" i="49"/>
  <c r="H176" i="49"/>
  <c r="G176" i="49"/>
  <c r="F176" i="49"/>
  <c r="H175" i="49"/>
  <c r="G175" i="49"/>
  <c r="F175" i="49"/>
  <c r="H174" i="49"/>
  <c r="G174" i="49"/>
  <c r="F174" i="49"/>
  <c r="M173" i="49"/>
  <c r="P173" i="49" s="1"/>
  <c r="R173" i="49" s="1"/>
  <c r="L173" i="49"/>
  <c r="H173" i="49"/>
  <c r="G173" i="49"/>
  <c r="F173" i="49"/>
  <c r="H171" i="49"/>
  <c r="G171" i="49"/>
  <c r="F171" i="49"/>
  <c r="H170" i="49"/>
  <c r="G170" i="49"/>
  <c r="F170" i="49"/>
  <c r="H169" i="49"/>
  <c r="G169" i="49"/>
  <c r="F169" i="49"/>
  <c r="H168" i="49"/>
  <c r="G168" i="49"/>
  <c r="F168" i="49"/>
  <c r="O167" i="49"/>
  <c r="L167" i="49"/>
  <c r="M167" i="49" s="1"/>
  <c r="H167" i="49"/>
  <c r="G167" i="49"/>
  <c r="F167" i="49"/>
  <c r="B167" i="49"/>
  <c r="Y58" i="49" s="1"/>
  <c r="Y36" i="49" s="1"/>
  <c r="H162" i="49"/>
  <c r="G162" i="49"/>
  <c r="F162" i="49"/>
  <c r="H161" i="49"/>
  <c r="G161" i="49"/>
  <c r="F161" i="49"/>
  <c r="H160" i="49"/>
  <c r="G160" i="49"/>
  <c r="F160" i="49"/>
  <c r="H159" i="49"/>
  <c r="G159" i="49"/>
  <c r="F159" i="49"/>
  <c r="L158" i="49"/>
  <c r="M158" i="49" s="1"/>
  <c r="H158" i="49"/>
  <c r="G158" i="49"/>
  <c r="F158" i="49"/>
  <c r="H156" i="49"/>
  <c r="G156" i="49"/>
  <c r="F156" i="49"/>
  <c r="H155" i="49"/>
  <c r="G155" i="49"/>
  <c r="F155" i="49"/>
  <c r="H154" i="49"/>
  <c r="G154" i="49"/>
  <c r="F154" i="49"/>
  <c r="H153" i="49"/>
  <c r="G153" i="49"/>
  <c r="F153" i="49"/>
  <c r="O152" i="49"/>
  <c r="M152" i="49"/>
  <c r="M154" i="49" s="1"/>
  <c r="L152" i="49"/>
  <c r="H152" i="49"/>
  <c r="G152" i="49"/>
  <c r="F152" i="49"/>
  <c r="B152" i="49"/>
  <c r="AE57" i="49" s="1"/>
  <c r="AE35" i="49" s="1"/>
  <c r="H147" i="49"/>
  <c r="G147" i="49"/>
  <c r="F147" i="49"/>
  <c r="H146" i="49"/>
  <c r="G146" i="49"/>
  <c r="F146" i="49"/>
  <c r="H145" i="49"/>
  <c r="G145" i="49"/>
  <c r="F145" i="49"/>
  <c r="H144" i="49"/>
  <c r="G144" i="49"/>
  <c r="F144" i="49"/>
  <c r="L143" i="49"/>
  <c r="M143" i="49" s="1"/>
  <c r="H143" i="49"/>
  <c r="G143" i="49"/>
  <c r="F143" i="49"/>
  <c r="H141" i="49"/>
  <c r="G141" i="49"/>
  <c r="F141" i="49"/>
  <c r="H140" i="49"/>
  <c r="G140" i="49"/>
  <c r="F140" i="49"/>
  <c r="H139" i="49"/>
  <c r="G139" i="49"/>
  <c r="F139" i="49"/>
  <c r="H138" i="49"/>
  <c r="G138" i="49"/>
  <c r="F138" i="49"/>
  <c r="O137" i="49"/>
  <c r="L137" i="49"/>
  <c r="Q137" i="49" s="1"/>
  <c r="H137" i="49"/>
  <c r="G137" i="49"/>
  <c r="F137" i="49"/>
  <c r="B137" i="49"/>
  <c r="AE56" i="49" s="1"/>
  <c r="AE34" i="49" s="1"/>
  <c r="H132" i="49"/>
  <c r="G132" i="49"/>
  <c r="F132" i="49"/>
  <c r="H131" i="49"/>
  <c r="G131" i="49"/>
  <c r="F131" i="49"/>
  <c r="H130" i="49"/>
  <c r="G130" i="49"/>
  <c r="F130" i="49"/>
  <c r="H129" i="49"/>
  <c r="G129" i="49"/>
  <c r="F129" i="49"/>
  <c r="L128" i="49"/>
  <c r="M128" i="49" s="1"/>
  <c r="H128" i="49"/>
  <c r="G128" i="49"/>
  <c r="F128" i="49"/>
  <c r="H126" i="49"/>
  <c r="G126" i="49"/>
  <c r="F126" i="49"/>
  <c r="H125" i="49"/>
  <c r="G125" i="49"/>
  <c r="F125" i="49"/>
  <c r="H124" i="49"/>
  <c r="G124" i="49"/>
  <c r="F124" i="49"/>
  <c r="H123" i="49"/>
  <c r="G123" i="49"/>
  <c r="F123" i="49"/>
  <c r="O122" i="49"/>
  <c r="L122" i="49"/>
  <c r="H122" i="49"/>
  <c r="G122" i="49"/>
  <c r="F122" i="49"/>
  <c r="B122" i="49"/>
  <c r="AB55" i="49" s="1"/>
  <c r="AB33" i="49" s="1"/>
  <c r="H117" i="49"/>
  <c r="G117" i="49"/>
  <c r="F117" i="49"/>
  <c r="H116" i="49"/>
  <c r="G116" i="49"/>
  <c r="F116" i="49"/>
  <c r="H115" i="49"/>
  <c r="G115" i="49"/>
  <c r="F115" i="49"/>
  <c r="H114" i="49"/>
  <c r="G114" i="49"/>
  <c r="F114" i="49"/>
  <c r="L113" i="49"/>
  <c r="M113" i="49" s="1"/>
  <c r="P113" i="49" s="1"/>
  <c r="R113" i="49" s="1"/>
  <c r="H113" i="49"/>
  <c r="G113" i="49"/>
  <c r="F113" i="49"/>
  <c r="H111" i="49"/>
  <c r="G111" i="49"/>
  <c r="F111" i="49"/>
  <c r="H110" i="49"/>
  <c r="G110" i="49"/>
  <c r="F110" i="49"/>
  <c r="H109" i="49"/>
  <c r="G109" i="49"/>
  <c r="F109" i="49"/>
  <c r="H108" i="49"/>
  <c r="G108" i="49"/>
  <c r="F108" i="49"/>
  <c r="O107" i="49"/>
  <c r="L107" i="49"/>
  <c r="Q107" i="49" s="1"/>
  <c r="T107" i="49" s="1"/>
  <c r="H107" i="49"/>
  <c r="G107" i="49"/>
  <c r="F107" i="49"/>
  <c r="B107" i="49"/>
  <c r="AE54" i="49" s="1"/>
  <c r="AE32" i="49" s="1"/>
  <c r="H102" i="49"/>
  <c r="G102" i="49"/>
  <c r="F102" i="49"/>
  <c r="H101" i="49"/>
  <c r="G101" i="49"/>
  <c r="F101" i="49"/>
  <c r="H100" i="49"/>
  <c r="G100" i="49"/>
  <c r="F100" i="49"/>
  <c r="H99" i="49"/>
  <c r="G99" i="49"/>
  <c r="F99" i="49"/>
  <c r="L98" i="49"/>
  <c r="M98" i="49" s="1"/>
  <c r="H98" i="49"/>
  <c r="G98" i="49"/>
  <c r="F98" i="49"/>
  <c r="H96" i="49"/>
  <c r="G96" i="49"/>
  <c r="F96" i="49"/>
  <c r="H95" i="49"/>
  <c r="G95" i="49"/>
  <c r="F95" i="49"/>
  <c r="H94" i="49"/>
  <c r="G94" i="49"/>
  <c r="F94" i="49"/>
  <c r="H93" i="49"/>
  <c r="G93" i="49"/>
  <c r="F93" i="49"/>
  <c r="O92" i="49"/>
  <c r="L92" i="49"/>
  <c r="M92" i="49" s="1"/>
  <c r="P94" i="49" s="1"/>
  <c r="H92" i="49"/>
  <c r="G92" i="49"/>
  <c r="F92" i="49"/>
  <c r="B92" i="49"/>
  <c r="AB53" i="49" s="1"/>
  <c r="AB31" i="49" s="1"/>
  <c r="H87" i="49"/>
  <c r="G87" i="49"/>
  <c r="F87" i="49"/>
  <c r="H86" i="49"/>
  <c r="G86" i="49"/>
  <c r="F86" i="49"/>
  <c r="H85" i="49"/>
  <c r="G85" i="49"/>
  <c r="F85" i="49"/>
  <c r="H84" i="49"/>
  <c r="G84" i="49"/>
  <c r="F84" i="49"/>
  <c r="L83" i="49"/>
  <c r="M83" i="49" s="1"/>
  <c r="P83" i="49" s="1"/>
  <c r="R83" i="49" s="1"/>
  <c r="AC52" i="49" s="1"/>
  <c r="H83" i="49"/>
  <c r="G83" i="49"/>
  <c r="F83" i="49"/>
  <c r="H81" i="49"/>
  <c r="G81" i="49"/>
  <c r="F81" i="49"/>
  <c r="H80" i="49"/>
  <c r="G80" i="49"/>
  <c r="F80" i="49"/>
  <c r="H79" i="49"/>
  <c r="G79" i="49"/>
  <c r="F79" i="49"/>
  <c r="H78" i="49"/>
  <c r="G78" i="49"/>
  <c r="F78" i="49"/>
  <c r="O77" i="49"/>
  <c r="L77" i="49"/>
  <c r="H77" i="49"/>
  <c r="G77" i="49"/>
  <c r="F77" i="49"/>
  <c r="B77" i="49"/>
  <c r="AE52" i="49" s="1"/>
  <c r="AE30" i="49" s="1"/>
  <c r="H72" i="49"/>
  <c r="G72" i="49"/>
  <c r="F72" i="49"/>
  <c r="H71" i="49"/>
  <c r="G71" i="49"/>
  <c r="F71" i="49"/>
  <c r="H70" i="49"/>
  <c r="G70" i="49"/>
  <c r="F70" i="49"/>
  <c r="H69" i="49"/>
  <c r="G69" i="49"/>
  <c r="F69" i="49"/>
  <c r="L68" i="49"/>
  <c r="M68" i="49" s="1"/>
  <c r="H68" i="49"/>
  <c r="G68" i="49"/>
  <c r="F68" i="49"/>
  <c r="H66" i="49"/>
  <c r="G66" i="49"/>
  <c r="F66" i="49"/>
  <c r="H65" i="49"/>
  <c r="G65" i="49"/>
  <c r="F65" i="49"/>
  <c r="H64" i="49"/>
  <c r="G64" i="49"/>
  <c r="F64" i="49"/>
  <c r="H63" i="49"/>
  <c r="G63" i="49"/>
  <c r="F63" i="49"/>
  <c r="O62" i="49"/>
  <c r="L62" i="49"/>
  <c r="M62" i="49" s="1"/>
  <c r="H62" i="49"/>
  <c r="G62" i="49"/>
  <c r="F62" i="49"/>
  <c r="B62" i="49"/>
  <c r="AB51" i="49" s="1"/>
  <c r="AB29" i="49" s="1"/>
  <c r="AB61" i="49"/>
  <c r="AB39" i="49" s="1"/>
  <c r="H57" i="49"/>
  <c r="G57" i="49"/>
  <c r="F57" i="49"/>
  <c r="H56" i="49"/>
  <c r="G56" i="49"/>
  <c r="F56" i="49"/>
  <c r="H55" i="49"/>
  <c r="G55" i="49"/>
  <c r="F55" i="49"/>
  <c r="H54" i="49"/>
  <c r="G54" i="49"/>
  <c r="F54" i="49"/>
  <c r="L53" i="49"/>
  <c r="M53" i="49" s="1"/>
  <c r="P53" i="49" s="1"/>
  <c r="R53" i="49" s="1"/>
  <c r="H53" i="49"/>
  <c r="G53" i="49"/>
  <c r="F53" i="49"/>
  <c r="H51" i="49"/>
  <c r="G51" i="49"/>
  <c r="F51" i="49"/>
  <c r="H50" i="49"/>
  <c r="G50" i="49"/>
  <c r="F50" i="49"/>
  <c r="H49" i="49"/>
  <c r="G49" i="49"/>
  <c r="F49" i="49"/>
  <c r="H48" i="49"/>
  <c r="G48" i="49"/>
  <c r="F48" i="49"/>
  <c r="O47" i="49"/>
  <c r="L47" i="49"/>
  <c r="Q47" i="49" s="1"/>
  <c r="T47" i="49" s="1"/>
  <c r="H47" i="49"/>
  <c r="G47" i="49"/>
  <c r="F47" i="49"/>
  <c r="B47" i="49"/>
  <c r="Y50" i="49" s="1"/>
  <c r="Y28" i="49" s="1"/>
  <c r="H42" i="49"/>
  <c r="G42" i="49"/>
  <c r="F42" i="49"/>
  <c r="H41" i="49"/>
  <c r="G41" i="49"/>
  <c r="F41" i="49"/>
  <c r="H40" i="49"/>
  <c r="G40" i="49"/>
  <c r="F40" i="49"/>
  <c r="H39" i="49"/>
  <c r="G39" i="49"/>
  <c r="F39" i="49"/>
  <c r="L38" i="49"/>
  <c r="M38" i="49" s="1"/>
  <c r="H38" i="49"/>
  <c r="G38" i="49"/>
  <c r="F38" i="49"/>
  <c r="H36" i="49"/>
  <c r="G36" i="49"/>
  <c r="F36" i="49"/>
  <c r="H35" i="49"/>
  <c r="G35" i="49"/>
  <c r="F35" i="49"/>
  <c r="H34" i="49"/>
  <c r="G34" i="49"/>
  <c r="F34" i="49"/>
  <c r="H33" i="49"/>
  <c r="G33" i="49"/>
  <c r="F33" i="49"/>
  <c r="O32" i="49"/>
  <c r="L32" i="49"/>
  <c r="Q32" i="49" s="1"/>
  <c r="T32" i="49" s="1"/>
  <c r="H32" i="49"/>
  <c r="G32" i="49"/>
  <c r="F32" i="49"/>
  <c r="B32" i="49"/>
  <c r="AB49" i="49" s="1"/>
  <c r="AB27" i="49" s="1"/>
  <c r="H27" i="49"/>
  <c r="G27" i="49"/>
  <c r="F27" i="49"/>
  <c r="H26" i="49"/>
  <c r="G26" i="49"/>
  <c r="F26" i="49"/>
  <c r="H25" i="49"/>
  <c r="G25" i="49"/>
  <c r="F25" i="49"/>
  <c r="H24" i="49"/>
  <c r="G24" i="49"/>
  <c r="F24" i="49"/>
  <c r="L23" i="49"/>
  <c r="M23" i="49" s="1"/>
  <c r="M25" i="49" s="1"/>
  <c r="H23" i="49"/>
  <c r="G23" i="49"/>
  <c r="F23" i="49"/>
  <c r="H21" i="49"/>
  <c r="G21" i="49"/>
  <c r="F21" i="49"/>
  <c r="H20" i="49"/>
  <c r="G20" i="49"/>
  <c r="F20" i="49"/>
  <c r="H19" i="49"/>
  <c r="G19" i="49"/>
  <c r="F19" i="49"/>
  <c r="H18" i="49"/>
  <c r="G18" i="49"/>
  <c r="F18" i="49"/>
  <c r="O17" i="49"/>
  <c r="L17" i="49"/>
  <c r="H17" i="49"/>
  <c r="G17" i="49"/>
  <c r="F17" i="49"/>
  <c r="B17" i="49"/>
  <c r="L8" i="49"/>
  <c r="M8" i="49" s="1"/>
  <c r="P10" i="49" s="1"/>
  <c r="O2" i="49"/>
  <c r="L2" i="49"/>
  <c r="M2" i="49" s="1"/>
  <c r="B2" i="49"/>
  <c r="AB47" i="49" s="1"/>
  <c r="AB25" i="49" s="1"/>
  <c r="AE51" i="49" l="1"/>
  <c r="AE29" i="49" s="1"/>
  <c r="AB52" i="49"/>
  <c r="AB30" i="49" s="1"/>
  <c r="Y54" i="49"/>
  <c r="Y32" i="49" s="1"/>
  <c r="AE61" i="49"/>
  <c r="AE39" i="49" s="1"/>
  <c r="AE59" i="49"/>
  <c r="AE37" i="49" s="1"/>
  <c r="Y52" i="49"/>
  <c r="Y30" i="49" s="1"/>
  <c r="Y57" i="49"/>
  <c r="Y35" i="49" s="1"/>
  <c r="AE53" i="49"/>
  <c r="AE31" i="49" s="1"/>
  <c r="Y55" i="49"/>
  <c r="Y33" i="49" s="1"/>
  <c r="AB62" i="49"/>
  <c r="AB40" i="49" s="1"/>
  <c r="AE62" i="49"/>
  <c r="AE40" i="49" s="1"/>
  <c r="AB58" i="49"/>
  <c r="AB36" i="49" s="1"/>
  <c r="AE58" i="49"/>
  <c r="AE36" i="49" s="1"/>
  <c r="AB57" i="49"/>
  <c r="AB35" i="49" s="1"/>
  <c r="AE55" i="49"/>
  <c r="AE33" i="49" s="1"/>
  <c r="Y53" i="49"/>
  <c r="Y31" i="49" s="1"/>
  <c r="Q17" i="49"/>
  <c r="T17" i="49" s="1"/>
  <c r="M47" i="49"/>
  <c r="Q77" i="49"/>
  <c r="T77" i="49" s="1"/>
  <c r="Q212" i="49"/>
  <c r="T212" i="49" s="1"/>
  <c r="Y56" i="49"/>
  <c r="Y34" i="49" s="1"/>
  <c r="M77" i="49"/>
  <c r="Q122" i="49"/>
  <c r="Q124" i="49" s="1"/>
  <c r="Q152" i="49"/>
  <c r="T152" i="49" s="1"/>
  <c r="M212" i="49"/>
  <c r="M214" i="49" s="1"/>
  <c r="AE60" i="49"/>
  <c r="AE38" i="49" s="1"/>
  <c r="AB50" i="49"/>
  <c r="AB28" i="49" s="1"/>
  <c r="AE50" i="49"/>
  <c r="AE28" i="49" s="1"/>
  <c r="Y51" i="49"/>
  <c r="Y29" i="49" s="1"/>
  <c r="AB54" i="49"/>
  <c r="AB32" i="49" s="1"/>
  <c r="AB56" i="49"/>
  <c r="AB34" i="49" s="1"/>
  <c r="Y60" i="49"/>
  <c r="Y38" i="49" s="1"/>
  <c r="M17" i="49"/>
  <c r="M19" i="49" s="1"/>
  <c r="M32" i="49"/>
  <c r="P34" i="49" s="1"/>
  <c r="Q49" i="49"/>
  <c r="M94" i="49"/>
  <c r="P92" i="49"/>
  <c r="R92" i="49" s="1"/>
  <c r="Z53" i="49" s="1"/>
  <c r="M107" i="49"/>
  <c r="M109" i="49" s="1"/>
  <c r="M122" i="49"/>
  <c r="M137" i="49"/>
  <c r="P139" i="49" s="1"/>
  <c r="M182" i="49"/>
  <c r="M184" i="49" s="1"/>
  <c r="P188" i="49"/>
  <c r="R188" i="49" s="1"/>
  <c r="AC59" i="49" s="1"/>
  <c r="Y59" i="49"/>
  <c r="Y37" i="49" s="1"/>
  <c r="Q19" i="49"/>
  <c r="P4" i="49"/>
  <c r="M4" i="49"/>
  <c r="P2" i="49"/>
  <c r="R2" i="49" s="1"/>
  <c r="P19" i="49"/>
  <c r="P49" i="49"/>
  <c r="M49" i="49"/>
  <c r="P47" i="49"/>
  <c r="R47" i="49" s="1"/>
  <c r="AC50" i="49"/>
  <c r="P62" i="49"/>
  <c r="R62" i="49" s="1"/>
  <c r="P64" i="49"/>
  <c r="M64" i="49"/>
  <c r="M100" i="49"/>
  <c r="P98" i="49"/>
  <c r="R98" i="49" s="1"/>
  <c r="P100" i="49"/>
  <c r="P109" i="49"/>
  <c r="P107" i="49"/>
  <c r="R107" i="49" s="1"/>
  <c r="AC54" i="49"/>
  <c r="AE47" i="49"/>
  <c r="AE25" i="49" s="1"/>
  <c r="P160" i="49"/>
  <c r="M160" i="49"/>
  <c r="P158" i="49"/>
  <c r="R158" i="49" s="1"/>
  <c r="T182" i="49"/>
  <c r="Q184" i="49"/>
  <c r="P23" i="49"/>
  <c r="R23" i="49" s="1"/>
  <c r="P25" i="49"/>
  <c r="Q34" i="49"/>
  <c r="AF52" i="49"/>
  <c r="P85" i="49"/>
  <c r="M85" i="49"/>
  <c r="Q109" i="49"/>
  <c r="T122" i="49"/>
  <c r="P143" i="49"/>
  <c r="R143" i="49" s="1"/>
  <c r="P145" i="49"/>
  <c r="M145" i="49"/>
  <c r="P169" i="49"/>
  <c r="M169" i="49"/>
  <c r="P167" i="49"/>
  <c r="R167" i="49" s="1"/>
  <c r="P199" i="49"/>
  <c r="M199" i="49"/>
  <c r="P197" i="49"/>
  <c r="R197" i="49" s="1"/>
  <c r="P220" i="49"/>
  <c r="M220" i="49"/>
  <c r="P218" i="49"/>
  <c r="R218" i="49" s="1"/>
  <c r="Q2" i="49"/>
  <c r="T2" i="49" s="1"/>
  <c r="M10" i="49"/>
  <c r="AF49" i="49"/>
  <c r="M70" i="49"/>
  <c r="P68" i="49"/>
  <c r="R68" i="49" s="1"/>
  <c r="P70" i="49"/>
  <c r="P130" i="49"/>
  <c r="M130" i="49"/>
  <c r="P128" i="49"/>
  <c r="R128" i="49" s="1"/>
  <c r="P203" i="49"/>
  <c r="R203" i="49" s="1"/>
  <c r="P205" i="49"/>
  <c r="M205" i="49"/>
  <c r="P229" i="49"/>
  <c r="M229" i="49"/>
  <c r="P227" i="49"/>
  <c r="R227" i="49" s="1"/>
  <c r="P40" i="49"/>
  <c r="M40" i="49"/>
  <c r="P79" i="49"/>
  <c r="M79" i="49"/>
  <c r="P77" i="49"/>
  <c r="R77" i="49" s="1"/>
  <c r="P8" i="49"/>
  <c r="R8" i="49" s="1"/>
  <c r="AB48" i="49"/>
  <c r="AB26" i="49" s="1"/>
  <c r="AE48" i="49"/>
  <c r="AE26" i="49" s="1"/>
  <c r="Y48" i="49"/>
  <c r="Y26" i="49" s="1"/>
  <c r="M34" i="49"/>
  <c r="P32" i="49"/>
  <c r="R32" i="49" s="1"/>
  <c r="P38" i="49"/>
  <c r="R38" i="49" s="1"/>
  <c r="AF50" i="49"/>
  <c r="Y47" i="49"/>
  <c r="Y25" i="49" s="1"/>
  <c r="P55" i="49"/>
  <c r="M55" i="49"/>
  <c r="Q62" i="49"/>
  <c r="Q79" i="49"/>
  <c r="Q92" i="49"/>
  <c r="AF54" i="49"/>
  <c r="P115" i="49"/>
  <c r="M115" i="49"/>
  <c r="Q139" i="49"/>
  <c r="T137" i="49"/>
  <c r="AC58" i="49"/>
  <c r="P233" i="49"/>
  <c r="R233" i="49" s="1"/>
  <c r="P235" i="49"/>
  <c r="M235" i="49"/>
  <c r="Y49" i="49"/>
  <c r="Y27" i="49" s="1"/>
  <c r="AE49" i="49"/>
  <c r="AE27" i="49" s="1"/>
  <c r="P154" i="49"/>
  <c r="M175" i="49"/>
  <c r="P214" i="49"/>
  <c r="P137" i="49"/>
  <c r="R137" i="49" s="1"/>
  <c r="P175" i="49"/>
  <c r="Q167" i="49"/>
  <c r="M190" i="49"/>
  <c r="Q197" i="49"/>
  <c r="Q227" i="49"/>
  <c r="P152" i="49"/>
  <c r="R152" i="49" s="1"/>
  <c r="P212" i="49"/>
  <c r="R212" i="49" s="1"/>
  <c r="Q214" i="49" l="1"/>
  <c r="Q154" i="49"/>
  <c r="M139" i="49"/>
  <c r="P17" i="49"/>
  <c r="R17" i="49" s="1"/>
  <c r="Z48" i="49" s="1"/>
  <c r="P124" i="49"/>
  <c r="P122" i="49"/>
  <c r="R122" i="49" s="1"/>
  <c r="Z55" i="49" s="1"/>
  <c r="M124" i="49"/>
  <c r="P182" i="49"/>
  <c r="R182" i="49" s="1"/>
  <c r="Z59" i="49" s="1"/>
  <c r="P184" i="49"/>
  <c r="Z57" i="49"/>
  <c r="Z49" i="49"/>
  <c r="Z52" i="49"/>
  <c r="AF57" i="49"/>
  <c r="Z60" i="49"/>
  <c r="AC57" i="49"/>
  <c r="Z51" i="49"/>
  <c r="AF56" i="49"/>
  <c r="Q64" i="49"/>
  <c r="T62" i="49"/>
  <c r="Z62" i="49"/>
  <c r="AC55" i="49"/>
  <c r="AC61" i="49"/>
  <c r="AF55" i="49"/>
  <c r="AC48" i="49"/>
  <c r="Z54" i="49"/>
  <c r="Q229" i="49"/>
  <c r="T227" i="49"/>
  <c r="Z61" i="49"/>
  <c r="Q199" i="49"/>
  <c r="T197" i="49"/>
  <c r="AF61" i="49"/>
  <c r="AC47" i="49"/>
  <c r="AC60" i="49"/>
  <c r="AC51" i="49"/>
  <c r="AF48" i="49"/>
  <c r="Q169" i="49"/>
  <c r="T167" i="49"/>
  <c r="AC62" i="49"/>
  <c r="Q4" i="49"/>
  <c r="AC56" i="49"/>
  <c r="AC53" i="49"/>
  <c r="Z56" i="49"/>
  <c r="Q94" i="49"/>
  <c r="T92" i="49"/>
  <c r="AC49" i="49"/>
  <c r="Z58" i="49"/>
  <c r="AF59" i="49"/>
  <c r="Z50" i="49"/>
  <c r="Z47" i="49"/>
  <c r="S47" i="49" l="1"/>
  <c r="S2" i="49"/>
  <c r="X25" i="49" s="1"/>
  <c r="S53" i="49"/>
  <c r="AA28" i="49" s="1"/>
  <c r="S8" i="49"/>
  <c r="AA25" i="49" s="1"/>
  <c r="X28" i="49"/>
  <c r="S233" i="49"/>
  <c r="AA40" i="49" s="1"/>
  <c r="S77" i="49"/>
  <c r="X30" i="49" s="1"/>
  <c r="S32" i="49"/>
  <c r="X27" i="49" s="1"/>
  <c r="S68" i="49"/>
  <c r="AA29" i="49" s="1"/>
  <c r="S143" i="49"/>
  <c r="AA34" i="49" s="1"/>
  <c r="AF60" i="49"/>
  <c r="AF62" i="49"/>
  <c r="S182" i="49"/>
  <c r="X37" i="49" s="1"/>
  <c r="S83" i="49"/>
  <c r="AA30" i="49" s="1"/>
  <c r="S113" i="49"/>
  <c r="AA32" i="49" s="1"/>
  <c r="S188" i="49"/>
  <c r="AA37" i="49" s="1"/>
  <c r="S173" i="49"/>
  <c r="AA36" i="49" s="1"/>
  <c r="S23" i="49"/>
  <c r="AA26" i="49" s="1"/>
  <c r="S218" i="49"/>
  <c r="AA39" i="49" s="1"/>
  <c r="S227" i="49"/>
  <c r="X40" i="49" s="1"/>
  <c r="S158" i="49"/>
  <c r="AA35" i="49" s="1"/>
  <c r="S167" i="49"/>
  <c r="X36" i="49" s="1"/>
  <c r="S98" i="49"/>
  <c r="AA31" i="49" s="1"/>
  <c r="AF47" i="49"/>
  <c r="AF58" i="49"/>
  <c r="S17" i="49"/>
  <c r="X26" i="49" s="1"/>
  <c r="AF51" i="49"/>
  <c r="AF53" i="49"/>
  <c r="S122" i="49"/>
  <c r="X33" i="49" s="1"/>
  <c r="S92" i="49"/>
  <c r="X31" i="49" s="1"/>
  <c r="S38" i="49"/>
  <c r="AA27" i="49" s="1"/>
  <c r="S137" i="49"/>
  <c r="X34" i="49" s="1"/>
  <c r="S203" i="49"/>
  <c r="AA38" i="49" s="1"/>
  <c r="S212" i="49"/>
  <c r="X39" i="49" s="1"/>
  <c r="S107" i="49"/>
  <c r="X32" i="49" s="1"/>
  <c r="S128" i="49"/>
  <c r="AA33" i="49" s="1"/>
  <c r="S62" i="49"/>
  <c r="X29" i="49" s="1"/>
  <c r="S197" i="49"/>
  <c r="X38" i="49" s="1"/>
  <c r="S152" i="49"/>
  <c r="X35" i="49" s="1"/>
  <c r="AB8" i="49" l="1"/>
  <c r="AB12" i="49"/>
  <c r="AB16" i="49"/>
  <c r="AB6" i="49"/>
  <c r="AB14" i="49"/>
  <c r="AB11" i="49"/>
  <c r="AB5" i="49"/>
  <c r="AB9" i="49"/>
  <c r="AB13" i="49"/>
  <c r="AB17" i="49"/>
  <c r="AB10" i="49"/>
  <c r="AB4" i="49"/>
  <c r="AB7" i="49"/>
  <c r="AB15" i="49"/>
  <c r="AB19" i="49"/>
  <c r="AB18" i="49"/>
  <c r="Y6" i="49"/>
  <c r="Y10" i="49"/>
  <c r="Y14" i="49"/>
  <c r="Y4" i="49"/>
  <c r="Y8" i="49"/>
  <c r="Y16" i="49"/>
  <c r="Y5" i="49"/>
  <c r="Y13" i="49"/>
  <c r="Y7" i="49"/>
  <c r="Y11" i="49"/>
  <c r="Y15" i="49"/>
  <c r="Y12" i="49"/>
  <c r="Y9" i="49"/>
  <c r="Y17" i="49"/>
  <c r="Y19" i="49"/>
  <c r="Y18" i="49"/>
  <c r="U47" i="49"/>
  <c r="U17" i="49"/>
  <c r="U2" i="49"/>
  <c r="AD25" i="49" s="1"/>
  <c r="U227" i="49"/>
  <c r="AD40" i="49" s="1"/>
  <c r="U167" i="49"/>
  <c r="AD36" i="49" s="1"/>
  <c r="U62" i="49"/>
  <c r="AD29" i="49" s="1"/>
  <c r="U77" i="49"/>
  <c r="AD30" i="49" s="1"/>
  <c r="U107" i="49"/>
  <c r="AD32" i="49" s="1"/>
  <c r="U32" i="49"/>
  <c r="AD27" i="49" s="1"/>
  <c r="AD28" i="49"/>
  <c r="U122" i="49"/>
  <c r="AD33" i="49" s="1"/>
  <c r="U212" i="49"/>
  <c r="AD39" i="49" s="1"/>
  <c r="U182" i="49"/>
  <c r="AD37" i="49" s="1"/>
  <c r="AD26" i="49"/>
  <c r="U137" i="49"/>
  <c r="AD34" i="49" s="1"/>
  <c r="U152" i="49"/>
  <c r="AD35" i="49" s="1"/>
  <c r="U92" i="49"/>
  <c r="AD31" i="49" s="1"/>
  <c r="U197" i="49"/>
  <c r="AD38" i="49" s="1"/>
  <c r="AE5" i="49" l="1"/>
  <c r="AE6" i="49"/>
  <c r="AE10" i="49"/>
  <c r="AE14" i="49"/>
  <c r="AE4" i="49"/>
  <c r="AE12" i="49"/>
  <c r="AE13" i="49"/>
  <c r="AE7" i="49"/>
  <c r="AE11" i="49"/>
  <c r="AE15" i="49"/>
  <c r="AE8" i="49"/>
  <c r="AE16" i="49"/>
  <c r="AE9" i="49"/>
  <c r="AE17" i="49"/>
  <c r="AE18" i="49"/>
  <c r="AE19" i="49"/>
  <c r="H399" i="19"/>
  <c r="G399" i="19"/>
  <c r="F399" i="19"/>
  <c r="H398" i="19"/>
  <c r="G398" i="19"/>
  <c r="F398" i="19"/>
  <c r="H397" i="19"/>
  <c r="G397" i="19"/>
  <c r="F397" i="19"/>
  <c r="H396" i="19"/>
  <c r="G396" i="19"/>
  <c r="F396" i="19"/>
  <c r="H395" i="19"/>
  <c r="G395" i="19"/>
  <c r="F395" i="19"/>
  <c r="H393" i="19"/>
  <c r="G393" i="19"/>
  <c r="F393" i="19"/>
  <c r="H392" i="19"/>
  <c r="G392" i="19"/>
  <c r="F392" i="19"/>
  <c r="H391" i="19"/>
  <c r="G391" i="19"/>
  <c r="F391" i="19"/>
  <c r="H390" i="19"/>
  <c r="G390" i="19"/>
  <c r="F390" i="19"/>
  <c r="H389" i="19"/>
  <c r="G389" i="19"/>
  <c r="F389" i="19"/>
  <c r="H387" i="19"/>
  <c r="G387" i="19"/>
  <c r="F387" i="19"/>
  <c r="H386" i="19"/>
  <c r="G386" i="19"/>
  <c r="F386" i="19"/>
  <c r="H385" i="19"/>
  <c r="G385" i="19"/>
  <c r="F385" i="19"/>
  <c r="H384" i="19"/>
  <c r="G384" i="19"/>
  <c r="F384" i="19"/>
  <c r="H383" i="19"/>
  <c r="G383" i="19"/>
  <c r="F383" i="19"/>
  <c r="H381" i="19"/>
  <c r="G381" i="19"/>
  <c r="F381" i="19"/>
  <c r="H380" i="19"/>
  <c r="G380" i="19"/>
  <c r="F380" i="19"/>
  <c r="H379" i="19"/>
  <c r="G379" i="19"/>
  <c r="F379" i="19"/>
  <c r="H378" i="19"/>
  <c r="G378" i="19"/>
  <c r="F378" i="19"/>
  <c r="H377" i="19"/>
  <c r="G377" i="19"/>
  <c r="F377" i="19"/>
  <c r="H374" i="19"/>
  <c r="G374" i="19"/>
  <c r="F374" i="19"/>
  <c r="H373" i="19"/>
  <c r="G373" i="19"/>
  <c r="F373" i="19"/>
  <c r="H372" i="19"/>
  <c r="G372" i="19"/>
  <c r="F372" i="19"/>
  <c r="H371" i="19"/>
  <c r="G371" i="19"/>
  <c r="F371" i="19"/>
  <c r="H370" i="19"/>
  <c r="G370" i="19"/>
  <c r="F370" i="19"/>
  <c r="H368" i="19"/>
  <c r="G368" i="19"/>
  <c r="F368" i="19"/>
  <c r="H367" i="19"/>
  <c r="G367" i="19"/>
  <c r="F367" i="19"/>
  <c r="H366" i="19"/>
  <c r="G366" i="19"/>
  <c r="F366" i="19"/>
  <c r="H365" i="19"/>
  <c r="G365" i="19"/>
  <c r="F365" i="19"/>
  <c r="H364" i="19"/>
  <c r="G364" i="19"/>
  <c r="F364" i="19"/>
  <c r="H362" i="19"/>
  <c r="G362" i="19"/>
  <c r="F362" i="19"/>
  <c r="H361" i="19"/>
  <c r="G361" i="19"/>
  <c r="F361" i="19"/>
  <c r="H360" i="19"/>
  <c r="G360" i="19"/>
  <c r="F360" i="19"/>
  <c r="H359" i="19"/>
  <c r="G359" i="19"/>
  <c r="F359" i="19"/>
  <c r="H358" i="19"/>
  <c r="G358" i="19"/>
  <c r="F358" i="19"/>
  <c r="H356" i="19"/>
  <c r="G356" i="19"/>
  <c r="F356" i="19"/>
  <c r="H355" i="19"/>
  <c r="G355" i="19"/>
  <c r="F355" i="19"/>
  <c r="H354" i="19"/>
  <c r="G354" i="19"/>
  <c r="F354" i="19"/>
  <c r="H353" i="19"/>
  <c r="G353" i="19"/>
  <c r="F353" i="19"/>
  <c r="H352" i="19"/>
  <c r="G352" i="19"/>
  <c r="F352" i="19"/>
  <c r="H349" i="19"/>
  <c r="G349" i="19"/>
  <c r="F349" i="19"/>
  <c r="H348" i="19"/>
  <c r="G348" i="19"/>
  <c r="F348" i="19"/>
  <c r="H347" i="19"/>
  <c r="G347" i="19"/>
  <c r="F347" i="19"/>
  <c r="H346" i="19"/>
  <c r="G346" i="19"/>
  <c r="F346" i="19"/>
  <c r="H345" i="19"/>
  <c r="G345" i="19"/>
  <c r="F345" i="19"/>
  <c r="H343" i="19"/>
  <c r="G343" i="19"/>
  <c r="F343" i="19"/>
  <c r="H342" i="19"/>
  <c r="G342" i="19"/>
  <c r="F342" i="19"/>
  <c r="H341" i="19"/>
  <c r="G341" i="19"/>
  <c r="F341" i="19"/>
  <c r="H340" i="19"/>
  <c r="G340" i="19"/>
  <c r="F340" i="19"/>
  <c r="H339" i="19"/>
  <c r="G339" i="19"/>
  <c r="F339" i="19"/>
  <c r="H337" i="19"/>
  <c r="G337" i="19"/>
  <c r="F337" i="19"/>
  <c r="H336" i="19"/>
  <c r="G336" i="19"/>
  <c r="F336" i="19"/>
  <c r="H335" i="19"/>
  <c r="G335" i="19"/>
  <c r="F335" i="19"/>
  <c r="H334" i="19"/>
  <c r="G334" i="19"/>
  <c r="F334" i="19"/>
  <c r="H333" i="19"/>
  <c r="G333" i="19"/>
  <c r="F333" i="19"/>
  <c r="H331" i="19"/>
  <c r="G331" i="19"/>
  <c r="F331" i="19"/>
  <c r="H330" i="19"/>
  <c r="G330" i="19"/>
  <c r="F330" i="19"/>
  <c r="H329" i="19"/>
  <c r="G329" i="19"/>
  <c r="F329" i="19"/>
  <c r="H328" i="19"/>
  <c r="G328" i="19"/>
  <c r="F328" i="19"/>
  <c r="H327" i="19"/>
  <c r="G327" i="19"/>
  <c r="F327" i="19"/>
  <c r="H324" i="19"/>
  <c r="G324" i="19"/>
  <c r="F324" i="19"/>
  <c r="H323" i="19"/>
  <c r="G323" i="19"/>
  <c r="F323" i="19"/>
  <c r="H322" i="19"/>
  <c r="G322" i="19"/>
  <c r="F322" i="19"/>
  <c r="H321" i="19"/>
  <c r="G321" i="19"/>
  <c r="F321" i="19"/>
  <c r="H320" i="19"/>
  <c r="G320" i="19"/>
  <c r="F320" i="19"/>
  <c r="H318" i="19"/>
  <c r="G318" i="19"/>
  <c r="F318" i="19"/>
  <c r="H317" i="19"/>
  <c r="G317" i="19"/>
  <c r="F317" i="19"/>
  <c r="H316" i="19"/>
  <c r="G316" i="19"/>
  <c r="F316" i="19"/>
  <c r="H315" i="19"/>
  <c r="G315" i="19"/>
  <c r="F315" i="19"/>
  <c r="H314" i="19"/>
  <c r="G314" i="19"/>
  <c r="F314" i="19"/>
  <c r="H312" i="19"/>
  <c r="G312" i="19"/>
  <c r="F312" i="19"/>
  <c r="H311" i="19"/>
  <c r="G311" i="19"/>
  <c r="F311" i="19"/>
  <c r="H310" i="19"/>
  <c r="G310" i="19"/>
  <c r="F310" i="19"/>
  <c r="H309" i="19"/>
  <c r="G309" i="19"/>
  <c r="F309" i="19"/>
  <c r="H308" i="19"/>
  <c r="G308" i="19"/>
  <c r="F308" i="19"/>
  <c r="H306" i="19"/>
  <c r="G306" i="19"/>
  <c r="F306" i="19"/>
  <c r="H305" i="19"/>
  <c r="G305" i="19"/>
  <c r="F305" i="19"/>
  <c r="H304" i="19"/>
  <c r="G304" i="19"/>
  <c r="F304" i="19"/>
  <c r="H303" i="19"/>
  <c r="G303" i="19"/>
  <c r="F303" i="19"/>
  <c r="H302" i="19"/>
  <c r="G302" i="19"/>
  <c r="F302" i="19"/>
  <c r="H299" i="19"/>
  <c r="G299" i="19"/>
  <c r="F299" i="19"/>
  <c r="H298" i="19"/>
  <c r="G298" i="19"/>
  <c r="F298" i="19"/>
  <c r="H297" i="19"/>
  <c r="G297" i="19"/>
  <c r="F297" i="19"/>
  <c r="H296" i="19"/>
  <c r="G296" i="19"/>
  <c r="F296" i="19"/>
  <c r="H295" i="19"/>
  <c r="G295" i="19"/>
  <c r="F295" i="19"/>
  <c r="H293" i="19"/>
  <c r="G293" i="19"/>
  <c r="F293" i="19"/>
  <c r="H292" i="19"/>
  <c r="G292" i="19"/>
  <c r="F292" i="19"/>
  <c r="H291" i="19"/>
  <c r="G291" i="19"/>
  <c r="F291" i="19"/>
  <c r="H290" i="19"/>
  <c r="G290" i="19"/>
  <c r="F290" i="19"/>
  <c r="H289" i="19"/>
  <c r="G289" i="19"/>
  <c r="F289" i="19"/>
  <c r="H287" i="19"/>
  <c r="G287" i="19"/>
  <c r="F287" i="19"/>
  <c r="H286" i="19"/>
  <c r="G286" i="19"/>
  <c r="F286" i="19"/>
  <c r="H285" i="19"/>
  <c r="G285" i="19"/>
  <c r="F285" i="19"/>
  <c r="H284" i="19"/>
  <c r="G284" i="19"/>
  <c r="F284" i="19"/>
  <c r="H283" i="19"/>
  <c r="G283" i="19"/>
  <c r="F283" i="19"/>
  <c r="H281" i="19"/>
  <c r="G281" i="19"/>
  <c r="F281" i="19"/>
  <c r="H280" i="19"/>
  <c r="G280" i="19"/>
  <c r="F280" i="19"/>
  <c r="H279" i="19"/>
  <c r="G279" i="19"/>
  <c r="F279" i="19"/>
  <c r="H278" i="19"/>
  <c r="G278" i="19"/>
  <c r="F278" i="19"/>
  <c r="H277" i="19"/>
  <c r="G277" i="19"/>
  <c r="F277" i="19"/>
  <c r="H274" i="19"/>
  <c r="G274" i="19"/>
  <c r="F274" i="19"/>
  <c r="H273" i="19"/>
  <c r="G273" i="19"/>
  <c r="F273" i="19"/>
  <c r="H272" i="19"/>
  <c r="G272" i="19"/>
  <c r="F272" i="19"/>
  <c r="H271" i="19"/>
  <c r="G271" i="19"/>
  <c r="F271" i="19"/>
  <c r="H270" i="19"/>
  <c r="G270" i="19"/>
  <c r="F270" i="19"/>
  <c r="H268" i="19"/>
  <c r="G268" i="19"/>
  <c r="F268" i="19"/>
  <c r="H267" i="19"/>
  <c r="G267" i="19"/>
  <c r="F267" i="19"/>
  <c r="H266" i="19"/>
  <c r="G266" i="19"/>
  <c r="F266" i="19"/>
  <c r="H265" i="19"/>
  <c r="G265" i="19"/>
  <c r="F265" i="19"/>
  <c r="H264" i="19"/>
  <c r="G264" i="19"/>
  <c r="F264" i="19"/>
  <c r="H262" i="19"/>
  <c r="G262" i="19"/>
  <c r="F262" i="19"/>
  <c r="H261" i="19"/>
  <c r="G261" i="19"/>
  <c r="F261" i="19"/>
  <c r="H260" i="19"/>
  <c r="G260" i="19"/>
  <c r="F260" i="19"/>
  <c r="H259" i="19"/>
  <c r="G259" i="19"/>
  <c r="F259" i="19"/>
  <c r="H258" i="19"/>
  <c r="G258" i="19"/>
  <c r="F258" i="19"/>
  <c r="H256" i="19"/>
  <c r="G256" i="19"/>
  <c r="F256" i="19"/>
  <c r="H255" i="19"/>
  <c r="G255" i="19"/>
  <c r="F255" i="19"/>
  <c r="H254" i="19"/>
  <c r="G254" i="19"/>
  <c r="F254" i="19"/>
  <c r="H253" i="19"/>
  <c r="G253" i="19"/>
  <c r="F253" i="19"/>
  <c r="H252" i="19"/>
  <c r="G252" i="19"/>
  <c r="F252" i="19"/>
  <c r="H249" i="19"/>
  <c r="G249" i="19"/>
  <c r="F249" i="19"/>
  <c r="H248" i="19"/>
  <c r="G248" i="19"/>
  <c r="F248" i="19"/>
  <c r="H247" i="19"/>
  <c r="G247" i="19"/>
  <c r="F247" i="19"/>
  <c r="H246" i="19"/>
  <c r="G246" i="19"/>
  <c r="F246" i="19"/>
  <c r="H245" i="19"/>
  <c r="G245" i="19"/>
  <c r="F245" i="19"/>
  <c r="H243" i="19"/>
  <c r="G243" i="19"/>
  <c r="F243" i="19"/>
  <c r="H242" i="19"/>
  <c r="G242" i="19"/>
  <c r="F242" i="19"/>
  <c r="H241" i="19"/>
  <c r="G241" i="19"/>
  <c r="F241" i="19"/>
  <c r="H240" i="19"/>
  <c r="G240" i="19"/>
  <c r="F240" i="19"/>
  <c r="H239" i="19"/>
  <c r="G239" i="19"/>
  <c r="F239" i="19"/>
  <c r="H237" i="19"/>
  <c r="G237" i="19"/>
  <c r="F237" i="19"/>
  <c r="H236" i="19"/>
  <c r="G236" i="19"/>
  <c r="F236" i="19"/>
  <c r="H235" i="19"/>
  <c r="G235" i="19"/>
  <c r="F235" i="19"/>
  <c r="H234" i="19"/>
  <c r="G234" i="19"/>
  <c r="F234" i="19"/>
  <c r="H233" i="19"/>
  <c r="G233" i="19"/>
  <c r="F233" i="19"/>
  <c r="H231" i="19"/>
  <c r="G231" i="19"/>
  <c r="F231" i="19"/>
  <c r="H230" i="19"/>
  <c r="G230" i="19"/>
  <c r="F230" i="19"/>
  <c r="H229" i="19"/>
  <c r="G229" i="19"/>
  <c r="F229" i="19"/>
  <c r="H228" i="19"/>
  <c r="G228" i="19"/>
  <c r="F228" i="19"/>
  <c r="H227" i="19"/>
  <c r="G227" i="19"/>
  <c r="F227" i="19"/>
  <c r="H224" i="19"/>
  <c r="G224" i="19"/>
  <c r="F224" i="19"/>
  <c r="H223" i="19"/>
  <c r="G223" i="19"/>
  <c r="F223" i="19"/>
  <c r="H222" i="19"/>
  <c r="G222" i="19"/>
  <c r="F222" i="19"/>
  <c r="H221" i="19"/>
  <c r="G221" i="19"/>
  <c r="F221" i="19"/>
  <c r="H220" i="19"/>
  <c r="G220" i="19"/>
  <c r="F220" i="19"/>
  <c r="H218" i="19"/>
  <c r="G218" i="19"/>
  <c r="F218" i="19"/>
  <c r="H217" i="19"/>
  <c r="G217" i="19"/>
  <c r="F217" i="19"/>
  <c r="H216" i="19"/>
  <c r="G216" i="19"/>
  <c r="F216" i="19"/>
  <c r="H215" i="19"/>
  <c r="G215" i="19"/>
  <c r="F215" i="19"/>
  <c r="H214" i="19"/>
  <c r="G214" i="19"/>
  <c r="F214" i="19"/>
  <c r="H212" i="19"/>
  <c r="G212" i="19"/>
  <c r="F212" i="19"/>
  <c r="H211" i="19"/>
  <c r="G211" i="19"/>
  <c r="F211" i="19"/>
  <c r="H210" i="19"/>
  <c r="G210" i="19"/>
  <c r="F210" i="19"/>
  <c r="H209" i="19"/>
  <c r="G209" i="19"/>
  <c r="F209" i="19"/>
  <c r="H208" i="19"/>
  <c r="G208" i="19"/>
  <c r="F208" i="19"/>
  <c r="H206" i="19"/>
  <c r="G206" i="19"/>
  <c r="F206" i="19"/>
  <c r="H205" i="19"/>
  <c r="G205" i="19"/>
  <c r="F205" i="19"/>
  <c r="H204" i="19"/>
  <c r="G204" i="19"/>
  <c r="F204" i="19"/>
  <c r="H203" i="19"/>
  <c r="G203" i="19"/>
  <c r="F203" i="19"/>
  <c r="H202" i="19"/>
  <c r="G202" i="19"/>
  <c r="F202" i="19"/>
  <c r="H199" i="19"/>
  <c r="G199" i="19"/>
  <c r="F199" i="19"/>
  <c r="H198" i="19"/>
  <c r="G198" i="19"/>
  <c r="F198" i="19"/>
  <c r="H197" i="19"/>
  <c r="G197" i="19"/>
  <c r="F197" i="19"/>
  <c r="H196" i="19"/>
  <c r="G196" i="19"/>
  <c r="F196" i="19"/>
  <c r="H195" i="19"/>
  <c r="G195" i="19"/>
  <c r="F195" i="19"/>
  <c r="H193" i="19"/>
  <c r="G193" i="19"/>
  <c r="F193" i="19"/>
  <c r="H192" i="19"/>
  <c r="G192" i="19"/>
  <c r="F192" i="19"/>
  <c r="H191" i="19"/>
  <c r="G191" i="19"/>
  <c r="F191" i="19"/>
  <c r="H190" i="19"/>
  <c r="G190" i="19"/>
  <c r="F190" i="19"/>
  <c r="H189" i="19"/>
  <c r="G189" i="19"/>
  <c r="F189" i="19"/>
  <c r="H187" i="19"/>
  <c r="G187" i="19"/>
  <c r="F187" i="19"/>
  <c r="H186" i="19"/>
  <c r="G186" i="19"/>
  <c r="F186" i="19"/>
  <c r="H185" i="19"/>
  <c r="G185" i="19"/>
  <c r="F185" i="19"/>
  <c r="H184" i="19"/>
  <c r="G184" i="19"/>
  <c r="F184" i="19"/>
  <c r="H183" i="19"/>
  <c r="G183" i="19"/>
  <c r="F183" i="19"/>
  <c r="H181" i="19"/>
  <c r="G181" i="19"/>
  <c r="F181" i="19"/>
  <c r="H180" i="19"/>
  <c r="G180" i="19"/>
  <c r="F180" i="19"/>
  <c r="H179" i="19"/>
  <c r="G179" i="19"/>
  <c r="F179" i="19"/>
  <c r="H178" i="19"/>
  <c r="G178" i="19"/>
  <c r="F178" i="19"/>
  <c r="H177" i="19"/>
  <c r="G177" i="19"/>
  <c r="F177" i="19"/>
  <c r="H174" i="19"/>
  <c r="G174" i="19"/>
  <c r="F174" i="19"/>
  <c r="H173" i="19"/>
  <c r="G173" i="19"/>
  <c r="F173" i="19"/>
  <c r="H172" i="19"/>
  <c r="G172" i="19"/>
  <c r="F172" i="19"/>
  <c r="H171" i="19"/>
  <c r="G171" i="19"/>
  <c r="F171" i="19"/>
  <c r="H170" i="19"/>
  <c r="G170" i="19"/>
  <c r="F170" i="19"/>
  <c r="H168" i="19"/>
  <c r="G168" i="19"/>
  <c r="F168" i="19"/>
  <c r="H167" i="19"/>
  <c r="G167" i="19"/>
  <c r="F167" i="19"/>
  <c r="H166" i="19"/>
  <c r="G166" i="19"/>
  <c r="F166" i="19"/>
  <c r="H165" i="19"/>
  <c r="G165" i="19"/>
  <c r="F165" i="19"/>
  <c r="H164" i="19"/>
  <c r="G164" i="19"/>
  <c r="F164" i="19"/>
  <c r="H162" i="19"/>
  <c r="G162" i="19"/>
  <c r="F162" i="19"/>
  <c r="H161" i="19"/>
  <c r="G161" i="19"/>
  <c r="F161" i="19"/>
  <c r="H160" i="19"/>
  <c r="G160" i="19"/>
  <c r="F160" i="19"/>
  <c r="H159" i="19"/>
  <c r="G159" i="19"/>
  <c r="F159" i="19"/>
  <c r="H158" i="19"/>
  <c r="G158" i="19"/>
  <c r="F158" i="19"/>
  <c r="H156" i="19"/>
  <c r="G156" i="19"/>
  <c r="F156" i="19"/>
  <c r="H155" i="19"/>
  <c r="G155" i="19"/>
  <c r="F155" i="19"/>
  <c r="H154" i="19"/>
  <c r="G154" i="19"/>
  <c r="F154" i="19"/>
  <c r="H153" i="19"/>
  <c r="G153" i="19"/>
  <c r="F153" i="19"/>
  <c r="H152" i="19"/>
  <c r="G152" i="19"/>
  <c r="F152" i="19"/>
  <c r="H149" i="19"/>
  <c r="G149" i="19"/>
  <c r="F149" i="19"/>
  <c r="H148" i="19"/>
  <c r="G148" i="19"/>
  <c r="F148" i="19"/>
  <c r="H147" i="19"/>
  <c r="G147" i="19"/>
  <c r="F147" i="19"/>
  <c r="H146" i="19"/>
  <c r="G146" i="19"/>
  <c r="F146" i="19"/>
  <c r="H145" i="19"/>
  <c r="G145" i="19"/>
  <c r="F145" i="19"/>
  <c r="H143" i="19"/>
  <c r="G143" i="19"/>
  <c r="F143" i="19"/>
  <c r="H142" i="19"/>
  <c r="G142" i="19"/>
  <c r="F142" i="19"/>
  <c r="H141" i="19"/>
  <c r="G141" i="19"/>
  <c r="F141" i="19"/>
  <c r="H140" i="19"/>
  <c r="G140" i="19"/>
  <c r="F140" i="19"/>
  <c r="H139" i="19"/>
  <c r="G139" i="19"/>
  <c r="F139" i="19"/>
  <c r="H137" i="19"/>
  <c r="G137" i="19"/>
  <c r="F137" i="19"/>
  <c r="H136" i="19"/>
  <c r="G136" i="19"/>
  <c r="F136" i="19"/>
  <c r="H135" i="19"/>
  <c r="G135" i="19"/>
  <c r="F135" i="19"/>
  <c r="H134" i="19"/>
  <c r="G134" i="19"/>
  <c r="F134" i="19"/>
  <c r="H133" i="19"/>
  <c r="G133" i="19"/>
  <c r="F133" i="19"/>
  <c r="H131" i="19"/>
  <c r="G131" i="19"/>
  <c r="F131" i="19"/>
  <c r="H130" i="19"/>
  <c r="G130" i="19"/>
  <c r="F130" i="19"/>
  <c r="H129" i="19"/>
  <c r="G129" i="19"/>
  <c r="F129" i="19"/>
  <c r="H128" i="19"/>
  <c r="G128" i="19"/>
  <c r="F128" i="19"/>
  <c r="H127" i="19"/>
  <c r="G127" i="19"/>
  <c r="F127" i="19"/>
  <c r="H124" i="19"/>
  <c r="G124" i="19"/>
  <c r="F124" i="19"/>
  <c r="H123" i="19"/>
  <c r="G123" i="19"/>
  <c r="F123" i="19"/>
  <c r="H122" i="19"/>
  <c r="G122" i="19"/>
  <c r="F122" i="19"/>
  <c r="H121" i="19"/>
  <c r="G121" i="19"/>
  <c r="F121" i="19"/>
  <c r="H120" i="19"/>
  <c r="G120" i="19"/>
  <c r="F120" i="19"/>
  <c r="H118" i="19"/>
  <c r="G118" i="19"/>
  <c r="F118" i="19"/>
  <c r="H117" i="19"/>
  <c r="G117" i="19"/>
  <c r="F117" i="19"/>
  <c r="H116" i="19"/>
  <c r="G116" i="19"/>
  <c r="F116" i="19"/>
  <c r="H115" i="19"/>
  <c r="G115" i="19"/>
  <c r="F115" i="19"/>
  <c r="H114" i="19"/>
  <c r="G114" i="19"/>
  <c r="F114" i="19"/>
  <c r="H112" i="19"/>
  <c r="G112" i="19"/>
  <c r="F112" i="19"/>
  <c r="H111" i="19"/>
  <c r="G111" i="19"/>
  <c r="F111" i="19"/>
  <c r="H110" i="19"/>
  <c r="G110" i="19"/>
  <c r="F110" i="19"/>
  <c r="H109" i="19"/>
  <c r="G109" i="19"/>
  <c r="F109" i="19"/>
  <c r="H108" i="19"/>
  <c r="G108" i="19"/>
  <c r="F108" i="19"/>
  <c r="H106" i="19"/>
  <c r="G106" i="19"/>
  <c r="F106" i="19"/>
  <c r="H105" i="19"/>
  <c r="G105" i="19"/>
  <c r="F105" i="19"/>
  <c r="H104" i="19"/>
  <c r="G104" i="19"/>
  <c r="F104" i="19"/>
  <c r="H103" i="19"/>
  <c r="G103" i="19"/>
  <c r="F103" i="19"/>
  <c r="H102" i="19"/>
  <c r="G102" i="19"/>
  <c r="F102" i="19"/>
  <c r="H99" i="19"/>
  <c r="G99" i="19"/>
  <c r="F99" i="19"/>
  <c r="H98" i="19"/>
  <c r="G98" i="19"/>
  <c r="F98" i="19"/>
  <c r="H97" i="19"/>
  <c r="G97" i="19"/>
  <c r="F97" i="19"/>
  <c r="H96" i="19"/>
  <c r="G96" i="19"/>
  <c r="F96" i="19"/>
  <c r="H95" i="19"/>
  <c r="G95" i="19"/>
  <c r="F95" i="19"/>
  <c r="H93" i="19"/>
  <c r="G93" i="19"/>
  <c r="F93" i="19"/>
  <c r="H92" i="19"/>
  <c r="G92" i="19"/>
  <c r="F92" i="19"/>
  <c r="H91" i="19"/>
  <c r="G91" i="19"/>
  <c r="F91" i="19"/>
  <c r="H90" i="19"/>
  <c r="G90" i="19"/>
  <c r="F90" i="19"/>
  <c r="H89" i="19"/>
  <c r="G89" i="19"/>
  <c r="F89" i="19"/>
  <c r="H87" i="19"/>
  <c r="G87" i="19"/>
  <c r="F87" i="19"/>
  <c r="H86" i="19"/>
  <c r="G86" i="19"/>
  <c r="F86" i="19"/>
  <c r="H85" i="19"/>
  <c r="G85" i="19"/>
  <c r="F85" i="19"/>
  <c r="H84" i="19"/>
  <c r="G84" i="19"/>
  <c r="F84" i="19"/>
  <c r="H83" i="19"/>
  <c r="G83" i="19"/>
  <c r="F83" i="19"/>
  <c r="H81" i="19"/>
  <c r="G81" i="19"/>
  <c r="F81" i="19"/>
  <c r="H80" i="19"/>
  <c r="G80" i="19"/>
  <c r="F80" i="19"/>
  <c r="H79" i="19"/>
  <c r="G79" i="19"/>
  <c r="F79" i="19"/>
  <c r="H78" i="19"/>
  <c r="G78" i="19"/>
  <c r="F78" i="19"/>
  <c r="H77" i="19"/>
  <c r="G77" i="19"/>
  <c r="F77" i="19"/>
  <c r="H74" i="19"/>
  <c r="G74" i="19"/>
  <c r="F74" i="19"/>
  <c r="H73" i="19"/>
  <c r="G73" i="19"/>
  <c r="F73" i="19"/>
  <c r="H72" i="19"/>
  <c r="G72" i="19"/>
  <c r="F72" i="19"/>
  <c r="H71" i="19"/>
  <c r="G71" i="19"/>
  <c r="F71" i="19"/>
  <c r="H70" i="19"/>
  <c r="G70" i="19"/>
  <c r="F70" i="19"/>
  <c r="H68" i="19"/>
  <c r="G68" i="19"/>
  <c r="F68" i="19"/>
  <c r="H67" i="19"/>
  <c r="G67" i="19"/>
  <c r="F67" i="19"/>
  <c r="H66" i="19"/>
  <c r="G66" i="19"/>
  <c r="F66" i="19"/>
  <c r="H65" i="19"/>
  <c r="G65" i="19"/>
  <c r="F65" i="19"/>
  <c r="H64" i="19"/>
  <c r="G64" i="19"/>
  <c r="F64" i="19"/>
  <c r="H62" i="19"/>
  <c r="G62" i="19"/>
  <c r="F62" i="19"/>
  <c r="H61" i="19"/>
  <c r="G61" i="19"/>
  <c r="F61" i="19"/>
  <c r="H60" i="19"/>
  <c r="G60" i="19"/>
  <c r="F60" i="19"/>
  <c r="H59" i="19"/>
  <c r="G59" i="19"/>
  <c r="F59" i="19"/>
  <c r="H58" i="19"/>
  <c r="G58" i="19"/>
  <c r="F58" i="19"/>
  <c r="H56" i="19"/>
  <c r="G56" i="19"/>
  <c r="F56" i="19"/>
  <c r="H55" i="19"/>
  <c r="G55" i="19"/>
  <c r="F55" i="19"/>
  <c r="H54" i="19"/>
  <c r="G54" i="19"/>
  <c r="F54" i="19"/>
  <c r="H53" i="19"/>
  <c r="G53" i="19"/>
  <c r="F53" i="19"/>
  <c r="H52" i="19"/>
  <c r="G52" i="19"/>
  <c r="F52" i="19"/>
  <c r="H49" i="19"/>
  <c r="G49" i="19"/>
  <c r="F49" i="19"/>
  <c r="H48" i="19"/>
  <c r="G48" i="19"/>
  <c r="F48" i="19"/>
  <c r="H47" i="19"/>
  <c r="G47" i="19"/>
  <c r="F47" i="19"/>
  <c r="H46" i="19"/>
  <c r="G46" i="19"/>
  <c r="F46" i="19"/>
  <c r="H45" i="19"/>
  <c r="G45" i="19"/>
  <c r="F45" i="19"/>
  <c r="H43" i="19"/>
  <c r="G43" i="19"/>
  <c r="F43" i="19"/>
  <c r="H42" i="19"/>
  <c r="G42" i="19"/>
  <c r="F42" i="19"/>
  <c r="H41" i="19"/>
  <c r="G41" i="19"/>
  <c r="F41" i="19"/>
  <c r="H40" i="19"/>
  <c r="G40" i="19"/>
  <c r="F40" i="19"/>
  <c r="H39" i="19"/>
  <c r="G39" i="19"/>
  <c r="F39" i="19"/>
  <c r="H37" i="19"/>
  <c r="G37" i="19"/>
  <c r="F37" i="19"/>
  <c r="H36" i="19"/>
  <c r="G36" i="19"/>
  <c r="F36" i="19"/>
  <c r="H35" i="19"/>
  <c r="G35" i="19"/>
  <c r="F35" i="19"/>
  <c r="H34" i="19"/>
  <c r="G34" i="19"/>
  <c r="F34" i="19"/>
  <c r="H33" i="19"/>
  <c r="G33" i="19"/>
  <c r="F33" i="19"/>
  <c r="H31" i="19"/>
  <c r="G31" i="19"/>
  <c r="F31" i="19"/>
  <c r="H30" i="19"/>
  <c r="G30" i="19"/>
  <c r="F30" i="19"/>
  <c r="H29" i="19"/>
  <c r="G29" i="19"/>
  <c r="F29" i="19"/>
  <c r="H28" i="19"/>
  <c r="G28" i="19"/>
  <c r="F28" i="19"/>
  <c r="H27" i="19"/>
  <c r="G27" i="19"/>
  <c r="F27" i="19"/>
  <c r="AE62" i="19"/>
  <c r="AE61" i="19"/>
  <c r="AQ60" i="19"/>
  <c r="AE59" i="19"/>
  <c r="AE58" i="19"/>
  <c r="AE57" i="19"/>
  <c r="AQ56" i="19"/>
  <c r="AE55" i="19"/>
  <c r="AE54" i="19"/>
  <c r="AE53" i="19"/>
  <c r="AQ52" i="19"/>
  <c r="AE51" i="19"/>
  <c r="AE50" i="19"/>
  <c r="AE49" i="19"/>
  <c r="AQ48" i="19"/>
  <c r="AB48" i="19" l="1"/>
  <c r="AB26" i="19" s="1"/>
  <c r="AB52" i="19"/>
  <c r="AB30" i="19" s="1"/>
  <c r="AB56" i="19"/>
  <c r="AB34" i="19" s="1"/>
  <c r="AB60" i="19"/>
  <c r="AB38" i="19" s="1"/>
  <c r="AE48" i="19"/>
  <c r="AE52" i="19"/>
  <c r="AE56" i="19"/>
  <c r="AE60" i="19"/>
  <c r="AH49" i="19"/>
  <c r="AH53" i="19"/>
  <c r="AH57" i="19"/>
  <c r="AH61" i="19"/>
  <c r="AK49" i="19"/>
  <c r="AK53" i="19"/>
  <c r="AK57" i="19"/>
  <c r="AK61" i="19"/>
  <c r="AN49" i="19"/>
  <c r="AN53" i="19"/>
  <c r="AN57" i="19"/>
  <c r="AN61" i="19"/>
  <c r="AQ49" i="19"/>
  <c r="AQ57" i="19"/>
  <c r="AQ61" i="19"/>
  <c r="AQ53" i="19"/>
  <c r="AB49" i="19"/>
  <c r="AB53" i="19"/>
  <c r="AB31" i="19" s="1"/>
  <c r="AB57" i="19"/>
  <c r="AB35" i="19" s="1"/>
  <c r="AB61" i="19"/>
  <c r="AB39" i="19" s="1"/>
  <c r="AH50" i="19"/>
  <c r="AH54" i="19"/>
  <c r="AH58" i="19"/>
  <c r="AH62" i="19"/>
  <c r="AK50" i="19"/>
  <c r="AK54" i="19"/>
  <c r="AK58" i="19"/>
  <c r="AK62" i="19"/>
  <c r="AN50" i="19"/>
  <c r="AN54" i="19"/>
  <c r="AN58" i="19"/>
  <c r="AN62" i="19"/>
  <c r="AQ50" i="19"/>
  <c r="AQ54" i="19"/>
  <c r="AQ58" i="19"/>
  <c r="AQ62" i="19"/>
  <c r="AB50" i="19"/>
  <c r="AB28" i="19" s="1"/>
  <c r="AB54" i="19"/>
  <c r="AB32" i="19" s="1"/>
  <c r="AB58" i="19"/>
  <c r="AB36" i="19" s="1"/>
  <c r="AB62" i="19"/>
  <c r="AB40" i="19" s="1"/>
  <c r="AH51" i="19"/>
  <c r="AH55" i="19"/>
  <c r="AH59" i="19"/>
  <c r="AK51" i="19"/>
  <c r="AK55" i="19"/>
  <c r="AK59" i="19"/>
  <c r="AN51" i="19"/>
  <c r="AN55" i="19"/>
  <c r="AN59" i="19"/>
  <c r="AQ51" i="19"/>
  <c r="AQ55" i="19"/>
  <c r="AQ59" i="19"/>
  <c r="AB51" i="19"/>
  <c r="AB29" i="19" s="1"/>
  <c r="AB55" i="19"/>
  <c r="AB33" i="19" s="1"/>
  <c r="AB59" i="19"/>
  <c r="AB37" i="19" s="1"/>
  <c r="AH48" i="19"/>
  <c r="AH52" i="19"/>
  <c r="AH56" i="19"/>
  <c r="AH60" i="19"/>
  <c r="AK48" i="19"/>
  <c r="AK52" i="19"/>
  <c r="AK56" i="19"/>
  <c r="AK60" i="19"/>
  <c r="AN48" i="19"/>
  <c r="AN52" i="19"/>
  <c r="AN56" i="19"/>
  <c r="AN60" i="19"/>
  <c r="S20" i="42"/>
  <c r="S19" i="42"/>
  <c r="S18" i="42"/>
  <c r="S17" i="42"/>
  <c r="S16" i="42"/>
  <c r="S15" i="42"/>
  <c r="S14" i="42"/>
  <c r="S13" i="42"/>
  <c r="S12" i="42"/>
  <c r="S11" i="42"/>
  <c r="S10" i="42"/>
  <c r="S9" i="42"/>
  <c r="S8" i="42"/>
  <c r="S7" i="42"/>
  <c r="S6" i="42"/>
  <c r="S5" i="42"/>
  <c r="W4" i="42"/>
  <c r="V4" i="42"/>
  <c r="U4" i="42"/>
  <c r="T4" i="42"/>
  <c r="O36" i="10"/>
  <c r="O35" i="10"/>
  <c r="O34" i="10"/>
  <c r="O33" i="10"/>
  <c r="O31" i="10"/>
  <c r="O30" i="10"/>
  <c r="O29" i="10"/>
  <c r="O28" i="10"/>
  <c r="O25" i="10"/>
  <c r="C45" i="11"/>
  <c r="C44" i="11"/>
  <c r="C43" i="11"/>
  <c r="C42" i="11"/>
  <c r="C40" i="11"/>
  <c r="C39" i="11"/>
  <c r="C38" i="11"/>
  <c r="C37" i="11"/>
  <c r="C35" i="11"/>
  <c r="C34" i="11"/>
  <c r="C33" i="11"/>
  <c r="C32" i="11"/>
  <c r="C30" i="11"/>
  <c r="C29" i="11"/>
  <c r="C28" i="11"/>
  <c r="C27" i="11"/>
  <c r="R45" i="11"/>
  <c r="R44" i="11"/>
  <c r="R43" i="11"/>
  <c r="R42" i="11"/>
  <c r="R40" i="11"/>
  <c r="R39" i="11"/>
  <c r="R38" i="11"/>
  <c r="R37" i="11"/>
  <c r="R35" i="11"/>
  <c r="R34" i="11"/>
  <c r="R33" i="11"/>
  <c r="R32" i="11"/>
  <c r="R30" i="11"/>
  <c r="R29" i="11"/>
  <c r="R28" i="11"/>
  <c r="R27" i="11"/>
  <c r="R21" i="11"/>
  <c r="R20" i="11"/>
  <c r="R19" i="11"/>
  <c r="R18" i="11"/>
  <c r="R16" i="11"/>
  <c r="R15" i="11"/>
  <c r="R14" i="11"/>
  <c r="R13" i="11"/>
  <c r="R11" i="11"/>
  <c r="R10" i="11"/>
  <c r="R9" i="11"/>
  <c r="R8" i="11"/>
  <c r="R6" i="11"/>
  <c r="R5" i="11"/>
  <c r="R4" i="11"/>
  <c r="R3" i="11"/>
  <c r="AB27" i="19" l="1"/>
  <c r="AH27" i="19"/>
  <c r="Q10" i="42"/>
  <c r="Q7" i="42"/>
  <c r="Q5" i="42"/>
  <c r="Q6" i="42"/>
  <c r="Q8" i="42"/>
  <c r="Q14" i="42"/>
  <c r="Q18" i="42"/>
  <c r="Q9" i="42"/>
  <c r="Q11" i="42"/>
  <c r="Q12" i="42"/>
  <c r="Q16" i="42"/>
  <c r="Q20" i="42"/>
  <c r="Q13" i="42"/>
  <c r="Q15" i="42"/>
  <c r="Q17" i="42"/>
  <c r="Q19" i="42"/>
  <c r="S399" i="19"/>
  <c r="Q399" i="19"/>
  <c r="O399" i="19"/>
  <c r="M399" i="19"/>
  <c r="S398" i="19"/>
  <c r="Q398" i="19"/>
  <c r="O398" i="19"/>
  <c r="M398" i="19"/>
  <c r="S397" i="19"/>
  <c r="Q397" i="19"/>
  <c r="O397" i="19"/>
  <c r="M397" i="19"/>
  <c r="S396" i="19"/>
  <c r="Q396" i="19"/>
  <c r="O396" i="19"/>
  <c r="M396" i="19"/>
  <c r="S395" i="19"/>
  <c r="Q395" i="19"/>
  <c r="O395" i="19"/>
  <c r="M395" i="19"/>
  <c r="K395" i="19"/>
  <c r="S393" i="19"/>
  <c r="Q393" i="19"/>
  <c r="O393" i="19"/>
  <c r="M393" i="19"/>
  <c r="S392" i="19"/>
  <c r="Q392" i="19"/>
  <c r="O392" i="19"/>
  <c r="M392" i="19"/>
  <c r="S391" i="19"/>
  <c r="Q391" i="19"/>
  <c r="O391" i="19"/>
  <c r="M391" i="19"/>
  <c r="S390" i="19"/>
  <c r="Q390" i="19"/>
  <c r="O390" i="19"/>
  <c r="M390" i="19"/>
  <c r="S389" i="19"/>
  <c r="Q389" i="19"/>
  <c r="O389" i="19"/>
  <c r="M389" i="19"/>
  <c r="K389" i="19"/>
  <c r="S387" i="19"/>
  <c r="Q387" i="19"/>
  <c r="O387" i="19"/>
  <c r="M387" i="19"/>
  <c r="S386" i="19"/>
  <c r="Q386" i="19"/>
  <c r="O386" i="19"/>
  <c r="M386" i="19"/>
  <c r="S385" i="19"/>
  <c r="Q385" i="19"/>
  <c r="O385" i="19"/>
  <c r="M385" i="19"/>
  <c r="S384" i="19"/>
  <c r="Q384" i="19"/>
  <c r="O384" i="19"/>
  <c r="M384" i="19"/>
  <c r="S383" i="19"/>
  <c r="Q383" i="19"/>
  <c r="O383" i="19"/>
  <c r="M383" i="19"/>
  <c r="K383" i="19"/>
  <c r="S381" i="19"/>
  <c r="Q381" i="19"/>
  <c r="O381" i="19"/>
  <c r="M381" i="19"/>
  <c r="S380" i="19"/>
  <c r="Q380" i="19"/>
  <c r="O380" i="19"/>
  <c r="M380" i="19"/>
  <c r="S379" i="19"/>
  <c r="Q379" i="19"/>
  <c r="O379" i="19"/>
  <c r="M379" i="19"/>
  <c r="S378" i="19"/>
  <c r="Q378" i="19"/>
  <c r="O378" i="19"/>
  <c r="M378" i="19"/>
  <c r="S377" i="19"/>
  <c r="Q377" i="19"/>
  <c r="O377" i="19"/>
  <c r="M377" i="19"/>
  <c r="K377" i="19"/>
  <c r="S374" i="19"/>
  <c r="Q374" i="19"/>
  <c r="O374" i="19"/>
  <c r="M374" i="19"/>
  <c r="S373" i="19"/>
  <c r="Q373" i="19"/>
  <c r="O373" i="19"/>
  <c r="M373" i="19"/>
  <c r="S372" i="19"/>
  <c r="Q372" i="19"/>
  <c r="O372" i="19"/>
  <c r="M372" i="19"/>
  <c r="S371" i="19"/>
  <c r="Q371" i="19"/>
  <c r="O371" i="19"/>
  <c r="M371" i="19"/>
  <c r="S370" i="19"/>
  <c r="Q370" i="19"/>
  <c r="O370" i="19"/>
  <c r="M370" i="19"/>
  <c r="K370" i="19"/>
  <c r="S368" i="19"/>
  <c r="Q368" i="19"/>
  <c r="O368" i="19"/>
  <c r="M368" i="19"/>
  <c r="S367" i="19"/>
  <c r="Q367" i="19"/>
  <c r="O367" i="19"/>
  <c r="M367" i="19"/>
  <c r="S366" i="19"/>
  <c r="Q366" i="19"/>
  <c r="O366" i="19"/>
  <c r="M366" i="19"/>
  <c r="S365" i="19"/>
  <c r="Q365" i="19"/>
  <c r="O365" i="19"/>
  <c r="M365" i="19"/>
  <c r="S364" i="19"/>
  <c r="Q364" i="19"/>
  <c r="O364" i="19"/>
  <c r="M364" i="19"/>
  <c r="K364" i="19"/>
  <c r="S362" i="19"/>
  <c r="Q362" i="19"/>
  <c r="O362" i="19"/>
  <c r="M362" i="19"/>
  <c r="S361" i="19"/>
  <c r="Q361" i="19"/>
  <c r="O361" i="19"/>
  <c r="M361" i="19"/>
  <c r="S360" i="19"/>
  <c r="Q360" i="19"/>
  <c r="O360" i="19"/>
  <c r="M360" i="19"/>
  <c r="S359" i="19"/>
  <c r="Q359" i="19"/>
  <c r="O359" i="19"/>
  <c r="M359" i="19"/>
  <c r="S358" i="19"/>
  <c r="Q358" i="19"/>
  <c r="O358" i="19"/>
  <c r="M358" i="19"/>
  <c r="K358" i="19"/>
  <c r="S356" i="19"/>
  <c r="Q356" i="19"/>
  <c r="O356" i="19"/>
  <c r="M356" i="19"/>
  <c r="S355" i="19"/>
  <c r="Q355" i="19"/>
  <c r="O355" i="19"/>
  <c r="M355" i="19"/>
  <c r="S354" i="19"/>
  <c r="Q354" i="19"/>
  <c r="O354" i="19"/>
  <c r="M354" i="19"/>
  <c r="S353" i="19"/>
  <c r="Q353" i="19"/>
  <c r="O353" i="19"/>
  <c r="M353" i="19"/>
  <c r="S352" i="19"/>
  <c r="Q352" i="19"/>
  <c r="O352" i="19"/>
  <c r="M352" i="19"/>
  <c r="K352" i="19"/>
  <c r="S349" i="19"/>
  <c r="Q349" i="19"/>
  <c r="O349" i="19"/>
  <c r="M349" i="19"/>
  <c r="S348" i="19"/>
  <c r="Q348" i="19"/>
  <c r="O348" i="19"/>
  <c r="M348" i="19"/>
  <c r="S347" i="19"/>
  <c r="Q347" i="19"/>
  <c r="O347" i="19"/>
  <c r="M347" i="19"/>
  <c r="S346" i="19"/>
  <c r="Q346" i="19"/>
  <c r="O346" i="19"/>
  <c r="M346" i="19"/>
  <c r="S345" i="19"/>
  <c r="Q345" i="19"/>
  <c r="O345" i="19"/>
  <c r="M345" i="19"/>
  <c r="K345" i="19"/>
  <c r="S343" i="19"/>
  <c r="Q343" i="19"/>
  <c r="O343" i="19"/>
  <c r="M343" i="19"/>
  <c r="S342" i="19"/>
  <c r="Q342" i="19"/>
  <c r="O342" i="19"/>
  <c r="M342" i="19"/>
  <c r="S341" i="19"/>
  <c r="Q341" i="19"/>
  <c r="O341" i="19"/>
  <c r="M341" i="19"/>
  <c r="S340" i="19"/>
  <c r="Q340" i="19"/>
  <c r="O340" i="19"/>
  <c r="M340" i="19"/>
  <c r="S339" i="19"/>
  <c r="Q339" i="19"/>
  <c r="O339" i="19"/>
  <c r="M339" i="19"/>
  <c r="K339" i="19"/>
  <c r="S337" i="19"/>
  <c r="Q337" i="19"/>
  <c r="O337" i="19"/>
  <c r="M337" i="19"/>
  <c r="S336" i="19"/>
  <c r="Q336" i="19"/>
  <c r="O336" i="19"/>
  <c r="M336" i="19"/>
  <c r="S335" i="19"/>
  <c r="Q335" i="19"/>
  <c r="O335" i="19"/>
  <c r="M335" i="19"/>
  <c r="S334" i="19"/>
  <c r="Q334" i="19"/>
  <c r="O334" i="19"/>
  <c r="M334" i="19"/>
  <c r="S333" i="19"/>
  <c r="Q333" i="19"/>
  <c r="O333" i="19"/>
  <c r="M333" i="19"/>
  <c r="K333" i="19"/>
  <c r="S331" i="19"/>
  <c r="Q331" i="19"/>
  <c r="O331" i="19"/>
  <c r="M331" i="19"/>
  <c r="S330" i="19"/>
  <c r="Q330" i="19"/>
  <c r="O330" i="19"/>
  <c r="M330" i="19"/>
  <c r="S329" i="19"/>
  <c r="Q329" i="19"/>
  <c r="O329" i="19"/>
  <c r="M329" i="19"/>
  <c r="S328" i="19"/>
  <c r="Q328" i="19"/>
  <c r="O328" i="19"/>
  <c r="M328" i="19"/>
  <c r="S327" i="19"/>
  <c r="Q327" i="19"/>
  <c r="O327" i="19"/>
  <c r="M327" i="19"/>
  <c r="K327" i="19"/>
  <c r="S324" i="19"/>
  <c r="Q324" i="19"/>
  <c r="O324" i="19"/>
  <c r="M324" i="19"/>
  <c r="S323" i="19"/>
  <c r="Q323" i="19"/>
  <c r="O323" i="19"/>
  <c r="M323" i="19"/>
  <c r="S322" i="19"/>
  <c r="Q322" i="19"/>
  <c r="O322" i="19"/>
  <c r="M322" i="19"/>
  <c r="S321" i="19"/>
  <c r="Q321" i="19"/>
  <c r="O321" i="19"/>
  <c r="M321" i="19"/>
  <c r="S320" i="19"/>
  <c r="Q320" i="19"/>
  <c r="O320" i="19"/>
  <c r="M320" i="19"/>
  <c r="K320" i="19"/>
  <c r="S318" i="19"/>
  <c r="Q318" i="19"/>
  <c r="O318" i="19"/>
  <c r="M318" i="19"/>
  <c r="S317" i="19"/>
  <c r="Q317" i="19"/>
  <c r="O317" i="19"/>
  <c r="M317" i="19"/>
  <c r="S316" i="19"/>
  <c r="Q316" i="19"/>
  <c r="O316" i="19"/>
  <c r="M316" i="19"/>
  <c r="S315" i="19"/>
  <c r="Q315" i="19"/>
  <c r="O315" i="19"/>
  <c r="M315" i="19"/>
  <c r="S314" i="19"/>
  <c r="Q314" i="19"/>
  <c r="O314" i="19"/>
  <c r="M314" i="19"/>
  <c r="K314" i="19"/>
  <c r="S312" i="19"/>
  <c r="Q312" i="19"/>
  <c r="O312" i="19"/>
  <c r="M312" i="19"/>
  <c r="S311" i="19"/>
  <c r="Q311" i="19"/>
  <c r="O311" i="19"/>
  <c r="M311" i="19"/>
  <c r="S310" i="19"/>
  <c r="Q310" i="19"/>
  <c r="O310" i="19"/>
  <c r="M310" i="19"/>
  <c r="S309" i="19"/>
  <c r="Q309" i="19"/>
  <c r="O309" i="19"/>
  <c r="M309" i="19"/>
  <c r="S308" i="19"/>
  <c r="Q308" i="19"/>
  <c r="O308" i="19"/>
  <c r="M308" i="19"/>
  <c r="K308" i="19"/>
  <c r="S306" i="19"/>
  <c r="Q306" i="19"/>
  <c r="O306" i="19"/>
  <c r="M306" i="19"/>
  <c r="S305" i="19"/>
  <c r="Q305" i="19"/>
  <c r="O305" i="19"/>
  <c r="M305" i="19"/>
  <c r="S304" i="19"/>
  <c r="Q304" i="19"/>
  <c r="O304" i="19"/>
  <c r="M304" i="19"/>
  <c r="S303" i="19"/>
  <c r="Q303" i="19"/>
  <c r="O303" i="19"/>
  <c r="M303" i="19"/>
  <c r="S302" i="19"/>
  <c r="Q302" i="19"/>
  <c r="O302" i="19"/>
  <c r="M302" i="19"/>
  <c r="K302" i="19"/>
  <c r="S299" i="19"/>
  <c r="Q299" i="19"/>
  <c r="O299" i="19"/>
  <c r="M299" i="19"/>
  <c r="S298" i="19"/>
  <c r="Q298" i="19"/>
  <c r="O298" i="19"/>
  <c r="M298" i="19"/>
  <c r="S297" i="19"/>
  <c r="Q297" i="19"/>
  <c r="O297" i="19"/>
  <c r="M297" i="19"/>
  <c r="S296" i="19"/>
  <c r="Q296" i="19"/>
  <c r="O296" i="19"/>
  <c r="M296" i="19"/>
  <c r="S295" i="19"/>
  <c r="Q295" i="19"/>
  <c r="O295" i="19"/>
  <c r="M295" i="19"/>
  <c r="K295" i="19"/>
  <c r="S293" i="19"/>
  <c r="Q293" i="19"/>
  <c r="O293" i="19"/>
  <c r="M293" i="19"/>
  <c r="S292" i="19"/>
  <c r="Q292" i="19"/>
  <c r="O292" i="19"/>
  <c r="M292" i="19"/>
  <c r="S291" i="19"/>
  <c r="Q291" i="19"/>
  <c r="O291" i="19"/>
  <c r="M291" i="19"/>
  <c r="S290" i="19"/>
  <c r="Q290" i="19"/>
  <c r="O290" i="19"/>
  <c r="M290" i="19"/>
  <c r="S289" i="19"/>
  <c r="Q289" i="19"/>
  <c r="O289" i="19"/>
  <c r="M289" i="19"/>
  <c r="K289" i="19"/>
  <c r="S287" i="19"/>
  <c r="Q287" i="19"/>
  <c r="O287" i="19"/>
  <c r="M287" i="19"/>
  <c r="S286" i="19"/>
  <c r="Q286" i="19"/>
  <c r="O286" i="19"/>
  <c r="M286" i="19"/>
  <c r="S285" i="19"/>
  <c r="Q285" i="19"/>
  <c r="O285" i="19"/>
  <c r="M285" i="19"/>
  <c r="S284" i="19"/>
  <c r="Q284" i="19"/>
  <c r="O284" i="19"/>
  <c r="M284" i="19"/>
  <c r="S283" i="19"/>
  <c r="Q283" i="19"/>
  <c r="O283" i="19"/>
  <c r="M283" i="19"/>
  <c r="K283" i="19"/>
  <c r="S281" i="19"/>
  <c r="Q281" i="19"/>
  <c r="O281" i="19"/>
  <c r="M281" i="19"/>
  <c r="S280" i="19"/>
  <c r="Q280" i="19"/>
  <c r="O280" i="19"/>
  <c r="M280" i="19"/>
  <c r="S279" i="19"/>
  <c r="Q279" i="19"/>
  <c r="O279" i="19"/>
  <c r="M279" i="19"/>
  <c r="S278" i="19"/>
  <c r="Q278" i="19"/>
  <c r="O278" i="19"/>
  <c r="M278" i="19"/>
  <c r="S277" i="19"/>
  <c r="Q277" i="19"/>
  <c r="O277" i="19"/>
  <c r="M277" i="19"/>
  <c r="K277" i="19"/>
  <c r="S274" i="19"/>
  <c r="Q274" i="19"/>
  <c r="O274" i="19"/>
  <c r="M274" i="19"/>
  <c r="S273" i="19"/>
  <c r="Q273" i="19"/>
  <c r="O273" i="19"/>
  <c r="M273" i="19"/>
  <c r="S272" i="19"/>
  <c r="Q272" i="19"/>
  <c r="O272" i="19"/>
  <c r="M272" i="19"/>
  <c r="S271" i="19"/>
  <c r="Q271" i="19"/>
  <c r="O271" i="19"/>
  <c r="M271" i="19"/>
  <c r="S270" i="19"/>
  <c r="Q270" i="19"/>
  <c r="O270" i="19"/>
  <c r="M270" i="19"/>
  <c r="K270" i="19"/>
  <c r="S268" i="19"/>
  <c r="Q268" i="19"/>
  <c r="O268" i="19"/>
  <c r="M268" i="19"/>
  <c r="S267" i="19"/>
  <c r="Q267" i="19"/>
  <c r="O267" i="19"/>
  <c r="M267" i="19"/>
  <c r="S266" i="19"/>
  <c r="Q266" i="19"/>
  <c r="O266" i="19"/>
  <c r="M266" i="19"/>
  <c r="S265" i="19"/>
  <c r="Q265" i="19"/>
  <c r="O265" i="19"/>
  <c r="M265" i="19"/>
  <c r="S264" i="19"/>
  <c r="Q264" i="19"/>
  <c r="O264" i="19"/>
  <c r="M264" i="19"/>
  <c r="K264" i="19"/>
  <c r="S262" i="19"/>
  <c r="Q262" i="19"/>
  <c r="O262" i="19"/>
  <c r="M262" i="19"/>
  <c r="S261" i="19"/>
  <c r="Q261" i="19"/>
  <c r="O261" i="19"/>
  <c r="M261" i="19"/>
  <c r="S260" i="19"/>
  <c r="Q260" i="19"/>
  <c r="O260" i="19"/>
  <c r="M260" i="19"/>
  <c r="S259" i="19"/>
  <c r="Q259" i="19"/>
  <c r="O259" i="19"/>
  <c r="M259" i="19"/>
  <c r="S258" i="19"/>
  <c r="Q258" i="19"/>
  <c r="O258" i="19"/>
  <c r="M258" i="19"/>
  <c r="K258" i="19"/>
  <c r="S256" i="19"/>
  <c r="Q256" i="19"/>
  <c r="O256" i="19"/>
  <c r="M256" i="19"/>
  <c r="S255" i="19"/>
  <c r="Q255" i="19"/>
  <c r="O255" i="19"/>
  <c r="M255" i="19"/>
  <c r="S254" i="19"/>
  <c r="Q254" i="19"/>
  <c r="O254" i="19"/>
  <c r="M254" i="19"/>
  <c r="S253" i="19"/>
  <c r="Q253" i="19"/>
  <c r="O253" i="19"/>
  <c r="M253" i="19"/>
  <c r="S252" i="19"/>
  <c r="Q252" i="19"/>
  <c r="O252" i="19"/>
  <c r="M252" i="19"/>
  <c r="K252" i="19"/>
  <c r="S249" i="19"/>
  <c r="Q249" i="19"/>
  <c r="O249" i="19"/>
  <c r="M249" i="19"/>
  <c r="S248" i="19"/>
  <c r="Q248" i="19"/>
  <c r="O248" i="19"/>
  <c r="M248" i="19"/>
  <c r="S247" i="19"/>
  <c r="Q247" i="19"/>
  <c r="O247" i="19"/>
  <c r="M247" i="19"/>
  <c r="S246" i="19"/>
  <c r="Q246" i="19"/>
  <c r="O246" i="19"/>
  <c r="M246" i="19"/>
  <c r="S245" i="19"/>
  <c r="Q245" i="19"/>
  <c r="O245" i="19"/>
  <c r="M245" i="19"/>
  <c r="K245" i="19"/>
  <c r="S243" i="19"/>
  <c r="Q243" i="19"/>
  <c r="O243" i="19"/>
  <c r="M243" i="19"/>
  <c r="S242" i="19"/>
  <c r="Q242" i="19"/>
  <c r="O242" i="19"/>
  <c r="M242" i="19"/>
  <c r="S241" i="19"/>
  <c r="Q241" i="19"/>
  <c r="O241" i="19"/>
  <c r="M241" i="19"/>
  <c r="S240" i="19"/>
  <c r="Q240" i="19"/>
  <c r="O240" i="19"/>
  <c r="M240" i="19"/>
  <c r="S239" i="19"/>
  <c r="Q239" i="19"/>
  <c r="O239" i="19"/>
  <c r="M239" i="19"/>
  <c r="K239" i="19"/>
  <c r="S237" i="19"/>
  <c r="Q237" i="19"/>
  <c r="O237" i="19"/>
  <c r="M237" i="19"/>
  <c r="S236" i="19"/>
  <c r="Q236" i="19"/>
  <c r="O236" i="19"/>
  <c r="M236" i="19"/>
  <c r="S235" i="19"/>
  <c r="Q235" i="19"/>
  <c r="O235" i="19"/>
  <c r="M235" i="19"/>
  <c r="S234" i="19"/>
  <c r="Q234" i="19"/>
  <c r="O234" i="19"/>
  <c r="M234" i="19"/>
  <c r="S233" i="19"/>
  <c r="Q233" i="19"/>
  <c r="O233" i="19"/>
  <c r="M233" i="19"/>
  <c r="K233" i="19"/>
  <c r="S231" i="19"/>
  <c r="Q231" i="19"/>
  <c r="O231" i="19"/>
  <c r="M231" i="19"/>
  <c r="S230" i="19"/>
  <c r="Q230" i="19"/>
  <c r="O230" i="19"/>
  <c r="M230" i="19"/>
  <c r="S229" i="19"/>
  <c r="Q229" i="19"/>
  <c r="O229" i="19"/>
  <c r="M229" i="19"/>
  <c r="S228" i="19"/>
  <c r="Q228" i="19"/>
  <c r="O228" i="19"/>
  <c r="M228" i="19"/>
  <c r="S227" i="19"/>
  <c r="Q227" i="19"/>
  <c r="O227" i="19"/>
  <c r="M227" i="19"/>
  <c r="K227" i="19"/>
  <c r="S224" i="19"/>
  <c r="Q224" i="19"/>
  <c r="O224" i="19"/>
  <c r="M224" i="19"/>
  <c r="S223" i="19"/>
  <c r="Q223" i="19"/>
  <c r="O223" i="19"/>
  <c r="M223" i="19"/>
  <c r="S222" i="19"/>
  <c r="Q222" i="19"/>
  <c r="O222" i="19"/>
  <c r="M222" i="19"/>
  <c r="S221" i="19"/>
  <c r="Q221" i="19"/>
  <c r="O221" i="19"/>
  <c r="M221" i="19"/>
  <c r="S220" i="19"/>
  <c r="Q220" i="19"/>
  <c r="O220" i="19"/>
  <c r="M220" i="19"/>
  <c r="K220" i="19"/>
  <c r="S218" i="19"/>
  <c r="Q218" i="19"/>
  <c r="O218" i="19"/>
  <c r="M218" i="19"/>
  <c r="S217" i="19"/>
  <c r="Q217" i="19"/>
  <c r="O217" i="19"/>
  <c r="M217" i="19"/>
  <c r="S216" i="19"/>
  <c r="Q216" i="19"/>
  <c r="O216" i="19"/>
  <c r="M216" i="19"/>
  <c r="S215" i="19"/>
  <c r="Q215" i="19"/>
  <c r="O215" i="19"/>
  <c r="M215" i="19"/>
  <c r="S214" i="19"/>
  <c r="Q214" i="19"/>
  <c r="O214" i="19"/>
  <c r="M214" i="19"/>
  <c r="K214" i="19"/>
  <c r="S212" i="19"/>
  <c r="Q212" i="19"/>
  <c r="O212" i="19"/>
  <c r="M212" i="19"/>
  <c r="S211" i="19"/>
  <c r="Q211" i="19"/>
  <c r="O211" i="19"/>
  <c r="M211" i="19"/>
  <c r="S210" i="19"/>
  <c r="Q210" i="19"/>
  <c r="O210" i="19"/>
  <c r="M210" i="19"/>
  <c r="S209" i="19"/>
  <c r="Q209" i="19"/>
  <c r="O209" i="19"/>
  <c r="M209" i="19"/>
  <c r="S208" i="19"/>
  <c r="Q208" i="19"/>
  <c r="O208" i="19"/>
  <c r="M208" i="19"/>
  <c r="K208" i="19"/>
  <c r="S206" i="19"/>
  <c r="Q206" i="19"/>
  <c r="O206" i="19"/>
  <c r="M206" i="19"/>
  <c r="S205" i="19"/>
  <c r="Q205" i="19"/>
  <c r="O205" i="19"/>
  <c r="M205" i="19"/>
  <c r="S204" i="19"/>
  <c r="Q204" i="19"/>
  <c r="O204" i="19"/>
  <c r="M204" i="19"/>
  <c r="S203" i="19"/>
  <c r="Q203" i="19"/>
  <c r="O203" i="19"/>
  <c r="M203" i="19"/>
  <c r="S202" i="19"/>
  <c r="Q202" i="19"/>
  <c r="O202" i="19"/>
  <c r="M202" i="19"/>
  <c r="K202" i="19"/>
  <c r="S199" i="19"/>
  <c r="Q199" i="19"/>
  <c r="O199" i="19"/>
  <c r="M199" i="19"/>
  <c r="S198" i="19"/>
  <c r="Q198" i="19"/>
  <c r="O198" i="19"/>
  <c r="M198" i="19"/>
  <c r="S197" i="19"/>
  <c r="Q197" i="19"/>
  <c r="O197" i="19"/>
  <c r="M197" i="19"/>
  <c r="S196" i="19"/>
  <c r="Q196" i="19"/>
  <c r="O196" i="19"/>
  <c r="M196" i="19"/>
  <c r="S195" i="19"/>
  <c r="Q195" i="19"/>
  <c r="O195" i="19"/>
  <c r="M195" i="19"/>
  <c r="K195" i="19"/>
  <c r="S193" i="19"/>
  <c r="Q193" i="19"/>
  <c r="O193" i="19"/>
  <c r="M193" i="19"/>
  <c r="S192" i="19"/>
  <c r="Q192" i="19"/>
  <c r="O192" i="19"/>
  <c r="M192" i="19"/>
  <c r="S191" i="19"/>
  <c r="Q191" i="19"/>
  <c r="O191" i="19"/>
  <c r="M191" i="19"/>
  <c r="S190" i="19"/>
  <c r="Q190" i="19"/>
  <c r="O190" i="19"/>
  <c r="M190" i="19"/>
  <c r="S189" i="19"/>
  <c r="Q189" i="19"/>
  <c r="O189" i="19"/>
  <c r="M189" i="19"/>
  <c r="K189" i="19"/>
  <c r="S187" i="19"/>
  <c r="Q187" i="19"/>
  <c r="O187" i="19"/>
  <c r="M187" i="19"/>
  <c r="S186" i="19"/>
  <c r="Q186" i="19"/>
  <c r="O186" i="19"/>
  <c r="M186" i="19"/>
  <c r="S185" i="19"/>
  <c r="Q185" i="19"/>
  <c r="O185" i="19"/>
  <c r="M185" i="19"/>
  <c r="S184" i="19"/>
  <c r="Q184" i="19"/>
  <c r="O184" i="19"/>
  <c r="M184" i="19"/>
  <c r="S183" i="19"/>
  <c r="Q183" i="19"/>
  <c r="O183" i="19"/>
  <c r="M183" i="19"/>
  <c r="K183" i="19"/>
  <c r="S181" i="19"/>
  <c r="Q181" i="19"/>
  <c r="O181" i="19"/>
  <c r="M181" i="19"/>
  <c r="S180" i="19"/>
  <c r="Q180" i="19"/>
  <c r="O180" i="19"/>
  <c r="M180" i="19"/>
  <c r="S179" i="19"/>
  <c r="Q179" i="19"/>
  <c r="O179" i="19"/>
  <c r="M179" i="19"/>
  <c r="S178" i="19"/>
  <c r="Q178" i="19"/>
  <c r="O178" i="19"/>
  <c r="M178" i="19"/>
  <c r="S177" i="19"/>
  <c r="Q177" i="19"/>
  <c r="O177" i="19"/>
  <c r="M177" i="19"/>
  <c r="K177" i="19"/>
  <c r="S174" i="19"/>
  <c r="Q174" i="19"/>
  <c r="O174" i="19"/>
  <c r="M174" i="19"/>
  <c r="S173" i="19"/>
  <c r="Q173" i="19"/>
  <c r="O173" i="19"/>
  <c r="M173" i="19"/>
  <c r="S172" i="19"/>
  <c r="Q172" i="19"/>
  <c r="O172" i="19"/>
  <c r="M172" i="19"/>
  <c r="S171" i="19"/>
  <c r="Q171" i="19"/>
  <c r="O171" i="19"/>
  <c r="M171" i="19"/>
  <c r="S170" i="19"/>
  <c r="Q170" i="19"/>
  <c r="O170" i="19"/>
  <c r="M170" i="19"/>
  <c r="K170" i="19"/>
  <c r="S168" i="19"/>
  <c r="Q168" i="19"/>
  <c r="O168" i="19"/>
  <c r="M168" i="19"/>
  <c r="S167" i="19"/>
  <c r="Q167" i="19"/>
  <c r="O167" i="19"/>
  <c r="M167" i="19"/>
  <c r="S166" i="19"/>
  <c r="Q166" i="19"/>
  <c r="O166" i="19"/>
  <c r="M166" i="19"/>
  <c r="S165" i="19"/>
  <c r="Q165" i="19"/>
  <c r="O165" i="19"/>
  <c r="M165" i="19"/>
  <c r="S164" i="19"/>
  <c r="Q164" i="19"/>
  <c r="O164" i="19"/>
  <c r="M164" i="19"/>
  <c r="K164" i="19"/>
  <c r="S162" i="19"/>
  <c r="Q162" i="19"/>
  <c r="O162" i="19"/>
  <c r="M162" i="19"/>
  <c r="S161" i="19"/>
  <c r="Q161" i="19"/>
  <c r="O161" i="19"/>
  <c r="M161" i="19"/>
  <c r="S160" i="19"/>
  <c r="Q160" i="19"/>
  <c r="O160" i="19"/>
  <c r="M160" i="19"/>
  <c r="S159" i="19"/>
  <c r="Q159" i="19"/>
  <c r="O159" i="19"/>
  <c r="M159" i="19"/>
  <c r="S158" i="19"/>
  <c r="Q158" i="19"/>
  <c r="O158" i="19"/>
  <c r="M158" i="19"/>
  <c r="K158" i="19"/>
  <c r="S156" i="19"/>
  <c r="Q156" i="19"/>
  <c r="O156" i="19"/>
  <c r="M156" i="19"/>
  <c r="S155" i="19"/>
  <c r="Q155" i="19"/>
  <c r="O155" i="19"/>
  <c r="M155" i="19"/>
  <c r="S154" i="19"/>
  <c r="Q154" i="19"/>
  <c r="O154" i="19"/>
  <c r="M154" i="19"/>
  <c r="S153" i="19"/>
  <c r="Q153" i="19"/>
  <c r="O153" i="19"/>
  <c r="M153" i="19"/>
  <c r="S152" i="19"/>
  <c r="Q152" i="19"/>
  <c r="O152" i="19"/>
  <c r="M152" i="19"/>
  <c r="K152" i="19"/>
  <c r="S149" i="19"/>
  <c r="Q149" i="19"/>
  <c r="O149" i="19"/>
  <c r="M149" i="19"/>
  <c r="S148" i="19"/>
  <c r="Q148" i="19"/>
  <c r="O148" i="19"/>
  <c r="M148" i="19"/>
  <c r="S147" i="19"/>
  <c r="Q147" i="19"/>
  <c r="O147" i="19"/>
  <c r="M147" i="19"/>
  <c r="S146" i="19"/>
  <c r="Q146" i="19"/>
  <c r="O146" i="19"/>
  <c r="M146" i="19"/>
  <c r="S145" i="19"/>
  <c r="Q145" i="19"/>
  <c r="O145" i="19"/>
  <c r="M145" i="19"/>
  <c r="K145" i="19"/>
  <c r="S143" i="19"/>
  <c r="Q143" i="19"/>
  <c r="O143" i="19"/>
  <c r="M143" i="19"/>
  <c r="S142" i="19"/>
  <c r="Q142" i="19"/>
  <c r="O142" i="19"/>
  <c r="M142" i="19"/>
  <c r="S141" i="19"/>
  <c r="Q141" i="19"/>
  <c r="O141" i="19"/>
  <c r="M141" i="19"/>
  <c r="S140" i="19"/>
  <c r="Q140" i="19"/>
  <c r="O140" i="19"/>
  <c r="M140" i="19"/>
  <c r="S139" i="19"/>
  <c r="Q139" i="19"/>
  <c r="O139" i="19"/>
  <c r="M139" i="19"/>
  <c r="K139" i="19"/>
  <c r="S137" i="19"/>
  <c r="Q137" i="19"/>
  <c r="O137" i="19"/>
  <c r="M137" i="19"/>
  <c r="S136" i="19"/>
  <c r="Q136" i="19"/>
  <c r="O136" i="19"/>
  <c r="M136" i="19"/>
  <c r="S135" i="19"/>
  <c r="Q135" i="19"/>
  <c r="O135" i="19"/>
  <c r="M135" i="19"/>
  <c r="S134" i="19"/>
  <c r="Q134" i="19"/>
  <c r="O134" i="19"/>
  <c r="M134" i="19"/>
  <c r="S133" i="19"/>
  <c r="Q133" i="19"/>
  <c r="O133" i="19"/>
  <c r="M133" i="19"/>
  <c r="K133" i="19"/>
  <c r="S131" i="19"/>
  <c r="Q131" i="19"/>
  <c r="O131" i="19"/>
  <c r="M131" i="19"/>
  <c r="S130" i="19"/>
  <c r="Q130" i="19"/>
  <c r="O130" i="19"/>
  <c r="M130" i="19"/>
  <c r="S129" i="19"/>
  <c r="Q129" i="19"/>
  <c r="O129" i="19"/>
  <c r="M129" i="19"/>
  <c r="S128" i="19"/>
  <c r="Q128" i="19"/>
  <c r="O128" i="19"/>
  <c r="M128" i="19"/>
  <c r="S127" i="19"/>
  <c r="Q127" i="19"/>
  <c r="O127" i="19"/>
  <c r="M127" i="19"/>
  <c r="K127" i="19"/>
  <c r="S124" i="19"/>
  <c r="Q124" i="19"/>
  <c r="O124" i="19"/>
  <c r="M124" i="19"/>
  <c r="S123" i="19"/>
  <c r="Q123" i="19"/>
  <c r="O123" i="19"/>
  <c r="M123" i="19"/>
  <c r="S122" i="19"/>
  <c r="Q122" i="19"/>
  <c r="O122" i="19"/>
  <c r="M122" i="19"/>
  <c r="S121" i="19"/>
  <c r="Q121" i="19"/>
  <c r="O121" i="19"/>
  <c r="M121" i="19"/>
  <c r="S120" i="19"/>
  <c r="Q120" i="19"/>
  <c r="O120" i="19"/>
  <c r="M120" i="19"/>
  <c r="K120" i="19"/>
  <c r="S118" i="19"/>
  <c r="Q118" i="19"/>
  <c r="O118" i="19"/>
  <c r="M118" i="19"/>
  <c r="S117" i="19"/>
  <c r="Q117" i="19"/>
  <c r="O117" i="19"/>
  <c r="M117" i="19"/>
  <c r="S116" i="19"/>
  <c r="Q116" i="19"/>
  <c r="O116" i="19"/>
  <c r="M116" i="19"/>
  <c r="S115" i="19"/>
  <c r="Q115" i="19"/>
  <c r="O115" i="19"/>
  <c r="M115" i="19"/>
  <c r="S114" i="19"/>
  <c r="Q114" i="19"/>
  <c r="O114" i="19"/>
  <c r="M114" i="19"/>
  <c r="K114" i="19"/>
  <c r="S112" i="19"/>
  <c r="Q112" i="19"/>
  <c r="O112" i="19"/>
  <c r="M112" i="19"/>
  <c r="S111" i="19"/>
  <c r="Q111" i="19"/>
  <c r="O111" i="19"/>
  <c r="M111" i="19"/>
  <c r="S110" i="19"/>
  <c r="Q110" i="19"/>
  <c r="O110" i="19"/>
  <c r="M110" i="19"/>
  <c r="S109" i="19"/>
  <c r="Q109" i="19"/>
  <c r="O109" i="19"/>
  <c r="M109" i="19"/>
  <c r="S108" i="19"/>
  <c r="Q108" i="19"/>
  <c r="O108" i="19"/>
  <c r="M108" i="19"/>
  <c r="K108" i="19"/>
  <c r="S106" i="19"/>
  <c r="Q106" i="19"/>
  <c r="O106" i="19"/>
  <c r="M106" i="19"/>
  <c r="S105" i="19"/>
  <c r="Q105" i="19"/>
  <c r="O105" i="19"/>
  <c r="M105" i="19"/>
  <c r="S104" i="19"/>
  <c r="Q104" i="19"/>
  <c r="O104" i="19"/>
  <c r="M104" i="19"/>
  <c r="S103" i="19"/>
  <c r="Q103" i="19"/>
  <c r="O103" i="19"/>
  <c r="M103" i="19"/>
  <c r="S102" i="19"/>
  <c r="Q102" i="19"/>
  <c r="O102" i="19"/>
  <c r="M102" i="19"/>
  <c r="K102" i="19"/>
  <c r="S99" i="19"/>
  <c r="Q99" i="19"/>
  <c r="O99" i="19"/>
  <c r="M99" i="19"/>
  <c r="S98" i="19"/>
  <c r="Q98" i="19"/>
  <c r="O98" i="19"/>
  <c r="M98" i="19"/>
  <c r="S97" i="19"/>
  <c r="Q97" i="19"/>
  <c r="O97" i="19"/>
  <c r="M97" i="19"/>
  <c r="S96" i="19"/>
  <c r="Q96" i="19"/>
  <c r="O96" i="19"/>
  <c r="M96" i="19"/>
  <c r="S95" i="19"/>
  <c r="Q95" i="19"/>
  <c r="O95" i="19"/>
  <c r="M95" i="19"/>
  <c r="K95" i="19"/>
  <c r="S93" i="19"/>
  <c r="Q93" i="19"/>
  <c r="O93" i="19"/>
  <c r="M93" i="19"/>
  <c r="S92" i="19"/>
  <c r="Q92" i="19"/>
  <c r="O92" i="19"/>
  <c r="M92" i="19"/>
  <c r="S91" i="19"/>
  <c r="Q91" i="19"/>
  <c r="O91" i="19"/>
  <c r="M91" i="19"/>
  <c r="S90" i="19"/>
  <c r="Q90" i="19"/>
  <c r="O90" i="19"/>
  <c r="M90" i="19"/>
  <c r="S89" i="19"/>
  <c r="Q89" i="19"/>
  <c r="O89" i="19"/>
  <c r="M89" i="19"/>
  <c r="K89" i="19"/>
  <c r="S87" i="19"/>
  <c r="Q87" i="19"/>
  <c r="O87" i="19"/>
  <c r="M87" i="19"/>
  <c r="S86" i="19"/>
  <c r="Q86" i="19"/>
  <c r="O86" i="19"/>
  <c r="M86" i="19"/>
  <c r="S85" i="19"/>
  <c r="Q85" i="19"/>
  <c r="O85" i="19"/>
  <c r="M85" i="19"/>
  <c r="S84" i="19"/>
  <c r="Q84" i="19"/>
  <c r="O84" i="19"/>
  <c r="M84" i="19"/>
  <c r="S83" i="19"/>
  <c r="Q83" i="19"/>
  <c r="O83" i="19"/>
  <c r="M83" i="19"/>
  <c r="K83" i="19"/>
  <c r="S81" i="19"/>
  <c r="Q81" i="19"/>
  <c r="O81" i="19"/>
  <c r="M81" i="19"/>
  <c r="S80" i="19"/>
  <c r="Q80" i="19"/>
  <c r="O80" i="19"/>
  <c r="M80" i="19"/>
  <c r="S79" i="19"/>
  <c r="Q79" i="19"/>
  <c r="O79" i="19"/>
  <c r="M79" i="19"/>
  <c r="S78" i="19"/>
  <c r="Q78" i="19"/>
  <c r="O78" i="19"/>
  <c r="M78" i="19"/>
  <c r="S77" i="19"/>
  <c r="Q77" i="19"/>
  <c r="O77" i="19"/>
  <c r="M77" i="19"/>
  <c r="K77" i="19"/>
  <c r="S74" i="19"/>
  <c r="Q74" i="19"/>
  <c r="O74" i="19"/>
  <c r="M74" i="19"/>
  <c r="S73" i="19"/>
  <c r="Q73" i="19"/>
  <c r="O73" i="19"/>
  <c r="M73" i="19"/>
  <c r="S72" i="19"/>
  <c r="Q72" i="19"/>
  <c r="O72" i="19"/>
  <c r="M72" i="19"/>
  <c r="S71" i="19"/>
  <c r="Q71" i="19"/>
  <c r="O71" i="19"/>
  <c r="M71" i="19"/>
  <c r="S70" i="19"/>
  <c r="Q70" i="19"/>
  <c r="O70" i="19"/>
  <c r="M70" i="19"/>
  <c r="K70" i="19"/>
  <c r="S68" i="19"/>
  <c r="Q68" i="19"/>
  <c r="O68" i="19"/>
  <c r="M68" i="19"/>
  <c r="S67" i="19"/>
  <c r="Q67" i="19"/>
  <c r="O67" i="19"/>
  <c r="M67" i="19"/>
  <c r="S66" i="19"/>
  <c r="Q66" i="19"/>
  <c r="O66" i="19"/>
  <c r="M66" i="19"/>
  <c r="S65" i="19"/>
  <c r="Q65" i="19"/>
  <c r="O65" i="19"/>
  <c r="M65" i="19"/>
  <c r="S64" i="19"/>
  <c r="Q64" i="19"/>
  <c r="O64" i="19"/>
  <c r="M64" i="19"/>
  <c r="K64" i="19"/>
  <c r="S62" i="19"/>
  <c r="Q62" i="19"/>
  <c r="O62" i="19"/>
  <c r="M62" i="19"/>
  <c r="S61" i="19"/>
  <c r="Q61" i="19"/>
  <c r="O61" i="19"/>
  <c r="M61" i="19"/>
  <c r="S60" i="19"/>
  <c r="Q60" i="19"/>
  <c r="O60" i="19"/>
  <c r="M60" i="19"/>
  <c r="S59" i="19"/>
  <c r="Q59" i="19"/>
  <c r="O59" i="19"/>
  <c r="M59" i="19"/>
  <c r="S58" i="19"/>
  <c r="Q58" i="19"/>
  <c r="O58" i="19"/>
  <c r="M58" i="19"/>
  <c r="K58" i="19"/>
  <c r="S56" i="19"/>
  <c r="Q56" i="19"/>
  <c r="O56" i="19"/>
  <c r="M56" i="19"/>
  <c r="S55" i="19"/>
  <c r="Q55" i="19"/>
  <c r="O55" i="19"/>
  <c r="M55" i="19"/>
  <c r="S54" i="19"/>
  <c r="Q54" i="19"/>
  <c r="O54" i="19"/>
  <c r="M54" i="19"/>
  <c r="S53" i="19"/>
  <c r="Q53" i="19"/>
  <c r="O53" i="19"/>
  <c r="M53" i="19"/>
  <c r="S52" i="19"/>
  <c r="Q52" i="19"/>
  <c r="O52" i="19"/>
  <c r="M52" i="19"/>
  <c r="K52" i="19"/>
  <c r="S49" i="19"/>
  <c r="Q49" i="19"/>
  <c r="O49" i="19"/>
  <c r="M49" i="19"/>
  <c r="S48" i="19"/>
  <c r="Q48" i="19"/>
  <c r="O48" i="19"/>
  <c r="M48" i="19"/>
  <c r="S47" i="19"/>
  <c r="Q47" i="19"/>
  <c r="O47" i="19"/>
  <c r="M47" i="19"/>
  <c r="S46" i="19"/>
  <c r="Q46" i="19"/>
  <c r="O46" i="19"/>
  <c r="M46" i="19"/>
  <c r="S45" i="19"/>
  <c r="Q45" i="19"/>
  <c r="O45" i="19"/>
  <c r="M45" i="19"/>
  <c r="K45" i="19"/>
  <c r="S43" i="19"/>
  <c r="Q43" i="19"/>
  <c r="O43" i="19"/>
  <c r="M43" i="19"/>
  <c r="S42" i="19"/>
  <c r="Q42" i="19"/>
  <c r="O42" i="19"/>
  <c r="M42" i="19"/>
  <c r="S41" i="19"/>
  <c r="Q41" i="19"/>
  <c r="O41" i="19"/>
  <c r="M41" i="19"/>
  <c r="S40" i="19"/>
  <c r="Q40" i="19"/>
  <c r="O40" i="19"/>
  <c r="M40" i="19"/>
  <c r="S39" i="19"/>
  <c r="Q39" i="19"/>
  <c r="O39" i="19"/>
  <c r="M39" i="19"/>
  <c r="K39" i="19"/>
  <c r="S37" i="19"/>
  <c r="Q37" i="19"/>
  <c r="O37" i="19"/>
  <c r="M37" i="19"/>
  <c r="S36" i="19"/>
  <c r="Q36" i="19"/>
  <c r="O36" i="19"/>
  <c r="M36" i="19"/>
  <c r="S35" i="19"/>
  <c r="Q35" i="19"/>
  <c r="O35" i="19"/>
  <c r="M35" i="19"/>
  <c r="S34" i="19"/>
  <c r="Q34" i="19"/>
  <c r="O34" i="19"/>
  <c r="M34" i="19"/>
  <c r="S33" i="19"/>
  <c r="Q33" i="19"/>
  <c r="O33" i="19"/>
  <c r="M33" i="19"/>
  <c r="K33" i="19"/>
  <c r="S31" i="19"/>
  <c r="Q31" i="19"/>
  <c r="O31" i="19"/>
  <c r="M31" i="19"/>
  <c r="S30" i="19"/>
  <c r="Q30" i="19"/>
  <c r="O30" i="19"/>
  <c r="M30" i="19"/>
  <c r="S29" i="19"/>
  <c r="Q29" i="19"/>
  <c r="O29" i="19"/>
  <c r="M29" i="19"/>
  <c r="S28" i="19"/>
  <c r="Q28" i="19"/>
  <c r="O28" i="19"/>
  <c r="M28" i="19"/>
  <c r="S27" i="19"/>
  <c r="Q27" i="19"/>
  <c r="O27" i="19"/>
  <c r="M27" i="19"/>
  <c r="K27" i="19"/>
  <c r="S24" i="19"/>
  <c r="S23" i="19"/>
  <c r="S22" i="19"/>
  <c r="S21" i="19"/>
  <c r="S20" i="19"/>
  <c r="S18" i="19"/>
  <c r="S17" i="19"/>
  <c r="S16" i="19"/>
  <c r="S15" i="19"/>
  <c r="S14" i="19"/>
  <c r="S12" i="19"/>
  <c r="S11" i="19"/>
  <c r="S10" i="19"/>
  <c r="S9" i="19"/>
  <c r="S8" i="19"/>
  <c r="S3" i="19"/>
  <c r="S4" i="19"/>
  <c r="S5" i="19"/>
  <c r="S6" i="19"/>
  <c r="S2" i="19"/>
  <c r="C5" i="42" l="1"/>
  <c r="C6" i="42"/>
  <c r="C8" i="42"/>
  <c r="C10" i="42"/>
  <c r="C9" i="42"/>
  <c r="C7" i="42"/>
  <c r="C11" i="42"/>
  <c r="AQ26" i="19"/>
  <c r="AE26" i="19"/>
  <c r="AH26" i="19"/>
  <c r="AN26" i="19"/>
  <c r="AK26" i="19"/>
  <c r="AE40" i="19"/>
  <c r="AQ40" i="19"/>
  <c r="AH40" i="19"/>
  <c r="AN40" i="19"/>
  <c r="AK39" i="19"/>
  <c r="AN39" i="19"/>
  <c r="AE39" i="19"/>
  <c r="AQ39" i="19"/>
  <c r="AH39" i="19"/>
  <c r="AQ38" i="19"/>
  <c r="AN38" i="19"/>
  <c r="AK38" i="19"/>
  <c r="AH38" i="19"/>
  <c r="AE38" i="19"/>
  <c r="AK37" i="19"/>
  <c r="AH37" i="19"/>
  <c r="AN37" i="19"/>
  <c r="AE37" i="19"/>
  <c r="AQ37" i="19"/>
  <c r="AQ36" i="19"/>
  <c r="AK36" i="19"/>
  <c r="AH36" i="19"/>
  <c r="AN36" i="19"/>
  <c r="AE36" i="19"/>
  <c r="AN35" i="19"/>
  <c r="AE35" i="19"/>
  <c r="AK35" i="19"/>
  <c r="AQ35" i="19"/>
  <c r="AH35" i="19"/>
  <c r="AH34" i="19"/>
  <c r="AQ34" i="19"/>
  <c r="AN34" i="19"/>
  <c r="AK34" i="19"/>
  <c r="AE34" i="19"/>
  <c r="AE33" i="19"/>
  <c r="AK33" i="19"/>
  <c r="AQ33" i="19"/>
  <c r="AN33" i="19"/>
  <c r="AH33" i="19"/>
  <c r="AH32" i="19"/>
  <c r="AN32" i="19"/>
  <c r="AQ32" i="19"/>
  <c r="AE32" i="19"/>
  <c r="AK32" i="19"/>
  <c r="AK31" i="19"/>
  <c r="AN31" i="19"/>
  <c r="AE31" i="19"/>
  <c r="AQ31" i="19"/>
  <c r="AH31" i="19"/>
  <c r="AQ30" i="19"/>
  <c r="AN30" i="19"/>
  <c r="AK30" i="19"/>
  <c r="AH30" i="19"/>
  <c r="AE30" i="19"/>
  <c r="AE29" i="19"/>
  <c r="AQ29" i="19"/>
  <c r="AN29" i="19"/>
  <c r="AK29" i="19"/>
  <c r="AH29" i="19"/>
  <c r="AH28" i="19"/>
  <c r="AQ28" i="19"/>
  <c r="AK28" i="19"/>
  <c r="AN28" i="19"/>
  <c r="AE28" i="19"/>
  <c r="AN27" i="19"/>
  <c r="AK27" i="19"/>
  <c r="AE27" i="19"/>
  <c r="AQ27" i="19"/>
  <c r="C12" i="42"/>
  <c r="T45" i="19"/>
  <c r="T46" i="19"/>
  <c r="T47" i="19"/>
  <c r="T48" i="19"/>
  <c r="T49" i="19"/>
  <c r="T70" i="19"/>
  <c r="T71" i="19"/>
  <c r="T72" i="19"/>
  <c r="T73" i="19"/>
  <c r="T74" i="19"/>
  <c r="T95" i="19"/>
  <c r="T96" i="19"/>
  <c r="T97" i="19"/>
  <c r="T98" i="19"/>
  <c r="T99" i="19"/>
  <c r="T120" i="19"/>
  <c r="T121" i="19"/>
  <c r="T122" i="19"/>
  <c r="T123" i="19"/>
  <c r="T124" i="19"/>
  <c r="T136" i="19"/>
  <c r="T145" i="19"/>
  <c r="T146" i="19"/>
  <c r="T147" i="19"/>
  <c r="T148" i="19"/>
  <c r="T149" i="19"/>
  <c r="T170" i="19"/>
  <c r="T171" i="19"/>
  <c r="T173" i="19"/>
  <c r="T174" i="19"/>
  <c r="T195" i="19"/>
  <c r="T196" i="19"/>
  <c r="T197" i="19"/>
  <c r="T198" i="19"/>
  <c r="T199" i="19"/>
  <c r="T220" i="19"/>
  <c r="T221" i="19"/>
  <c r="T222" i="19"/>
  <c r="T223" i="19"/>
  <c r="T224" i="19"/>
  <c r="T236" i="19"/>
  <c r="T245" i="19"/>
  <c r="T246" i="19"/>
  <c r="T247" i="19"/>
  <c r="T248" i="19"/>
  <c r="T249" i="19"/>
  <c r="T270" i="19"/>
  <c r="T271" i="19"/>
  <c r="T272" i="19"/>
  <c r="T273" i="19"/>
  <c r="T274" i="19"/>
  <c r="T295" i="19"/>
  <c r="T296" i="19"/>
  <c r="T297" i="19"/>
  <c r="T298" i="19"/>
  <c r="T299" i="19"/>
  <c r="T320" i="19"/>
  <c r="T321" i="19"/>
  <c r="T322" i="19"/>
  <c r="T323" i="19"/>
  <c r="T324" i="19"/>
  <c r="T345" i="19"/>
  <c r="T346" i="19"/>
  <c r="T347" i="19"/>
  <c r="T348" i="19"/>
  <c r="T349" i="19"/>
  <c r="T370" i="19"/>
  <c r="T371" i="19"/>
  <c r="T372" i="19"/>
  <c r="T373" i="19"/>
  <c r="T374" i="19"/>
  <c r="T395" i="19"/>
  <c r="T397" i="19"/>
  <c r="T399" i="19"/>
  <c r="T352" i="19"/>
  <c r="T27" i="19"/>
  <c r="T28" i="19"/>
  <c r="T29" i="19"/>
  <c r="T30" i="19"/>
  <c r="T52" i="19"/>
  <c r="T53" i="19"/>
  <c r="T54" i="19"/>
  <c r="T55" i="19"/>
  <c r="T56" i="19"/>
  <c r="T33" i="19"/>
  <c r="T34" i="19"/>
  <c r="T35" i="19"/>
  <c r="T36" i="19"/>
  <c r="T37" i="19"/>
  <c r="T58" i="19"/>
  <c r="T59" i="19"/>
  <c r="T60" i="19"/>
  <c r="T61" i="19"/>
  <c r="T62" i="19"/>
  <c r="T83" i="19"/>
  <c r="T84" i="19"/>
  <c r="T85" i="19"/>
  <c r="T86" i="19"/>
  <c r="T87" i="19"/>
  <c r="T108" i="19"/>
  <c r="T109" i="19"/>
  <c r="T110" i="19"/>
  <c r="T111" i="19"/>
  <c r="T112" i="19"/>
  <c r="T133" i="19"/>
  <c r="T134" i="19"/>
  <c r="T135" i="19"/>
  <c r="T137" i="19"/>
  <c r="T158" i="19"/>
  <c r="T159" i="19"/>
  <c r="T160" i="19"/>
  <c r="T161" i="19"/>
  <c r="T162" i="19"/>
  <c r="T183" i="19"/>
  <c r="T184" i="19"/>
  <c r="T185" i="19"/>
  <c r="T186" i="19"/>
  <c r="T187" i="19"/>
  <c r="T208" i="19"/>
  <c r="T209" i="19"/>
  <c r="T210" i="19"/>
  <c r="T211" i="19"/>
  <c r="T212" i="19"/>
  <c r="T233" i="19"/>
  <c r="T234" i="19"/>
  <c r="T235" i="19"/>
  <c r="T237" i="19"/>
  <c r="T258" i="19"/>
  <c r="T259" i="19"/>
  <c r="T260" i="19"/>
  <c r="T261" i="19"/>
  <c r="T262" i="19"/>
  <c r="T39" i="19"/>
  <c r="T40" i="19"/>
  <c r="T41" i="19"/>
  <c r="T42" i="19"/>
  <c r="T43" i="19"/>
  <c r="T77" i="19"/>
  <c r="T78" i="19"/>
  <c r="T79" i="19"/>
  <c r="T80" i="19"/>
  <c r="T81" i="19"/>
  <c r="T102" i="19"/>
  <c r="T103" i="19"/>
  <c r="T104" i="19"/>
  <c r="T105" i="19"/>
  <c r="T106" i="19"/>
  <c r="T127" i="19"/>
  <c r="T128" i="19"/>
  <c r="T129" i="19"/>
  <c r="T130" i="19"/>
  <c r="T131" i="19"/>
  <c r="T152" i="19"/>
  <c r="T153" i="19"/>
  <c r="T154" i="19"/>
  <c r="T155" i="19"/>
  <c r="T156" i="19"/>
  <c r="T177" i="19"/>
  <c r="T178" i="19"/>
  <c r="T179" i="19"/>
  <c r="T180" i="19"/>
  <c r="T181" i="19"/>
  <c r="T202" i="19"/>
  <c r="T203" i="19"/>
  <c r="T204" i="19"/>
  <c r="T205" i="19"/>
  <c r="T206" i="19"/>
  <c r="T227" i="19"/>
  <c r="T228" i="19"/>
  <c r="T229" i="19"/>
  <c r="T230" i="19"/>
  <c r="T231" i="19"/>
  <c r="T252" i="19"/>
  <c r="T253" i="19"/>
  <c r="T254" i="19"/>
  <c r="T255" i="19"/>
  <c r="T256" i="19"/>
  <c r="T277" i="19"/>
  <c r="T278" i="19"/>
  <c r="T279" i="19"/>
  <c r="T280" i="19"/>
  <c r="T281" i="19"/>
  <c r="T302" i="19"/>
  <c r="T303" i="19"/>
  <c r="T304" i="19"/>
  <c r="T305" i="19"/>
  <c r="T306" i="19"/>
  <c r="T327" i="19"/>
  <c r="T328" i="19"/>
  <c r="T329" i="19"/>
  <c r="T330" i="19"/>
  <c r="T331" i="19"/>
  <c r="T353" i="19"/>
  <c r="T354" i="19"/>
  <c r="T355" i="19"/>
  <c r="T356" i="19"/>
  <c r="T377" i="19"/>
  <c r="T378" i="19"/>
  <c r="T379" i="19"/>
  <c r="T380" i="19"/>
  <c r="T381" i="19"/>
  <c r="T283" i="19"/>
  <c r="T284" i="19"/>
  <c r="T285" i="19"/>
  <c r="T286" i="19"/>
  <c r="T287" i="19"/>
  <c r="T291" i="19"/>
  <c r="T308" i="19"/>
  <c r="T309" i="19"/>
  <c r="T310" i="19"/>
  <c r="T311" i="19"/>
  <c r="T312" i="19"/>
  <c r="T333" i="19"/>
  <c r="T334" i="19"/>
  <c r="T335" i="19"/>
  <c r="T336" i="19"/>
  <c r="T337" i="19"/>
  <c r="T358" i="19"/>
  <c r="T359" i="19"/>
  <c r="T360" i="19"/>
  <c r="T361" i="19"/>
  <c r="T362" i="19"/>
  <c r="T383" i="19"/>
  <c r="T384" i="19"/>
  <c r="T385" i="19"/>
  <c r="T386" i="19"/>
  <c r="T387" i="19"/>
  <c r="T64" i="19"/>
  <c r="T65" i="19"/>
  <c r="T66" i="19"/>
  <c r="T67" i="19"/>
  <c r="T68" i="19"/>
  <c r="T89" i="19"/>
  <c r="T90" i="19"/>
  <c r="T91" i="19"/>
  <c r="T92" i="19"/>
  <c r="T93" i="19"/>
  <c r="T114" i="19"/>
  <c r="T115" i="19"/>
  <c r="T116" i="19"/>
  <c r="T117" i="19"/>
  <c r="T118" i="19"/>
  <c r="T139" i="19"/>
  <c r="T140" i="19"/>
  <c r="T141" i="19"/>
  <c r="T142" i="19"/>
  <c r="T143" i="19"/>
  <c r="T164" i="19"/>
  <c r="T165" i="19"/>
  <c r="T166" i="19"/>
  <c r="T167" i="19"/>
  <c r="T168" i="19"/>
  <c r="T172" i="19"/>
  <c r="T189" i="19"/>
  <c r="T190" i="19"/>
  <c r="T191" i="19"/>
  <c r="T192" i="19"/>
  <c r="T193" i="19"/>
  <c r="T214" i="19"/>
  <c r="T215" i="19"/>
  <c r="T216" i="19"/>
  <c r="T217" i="19"/>
  <c r="T218" i="19"/>
  <c r="T239" i="19"/>
  <c r="T240" i="19"/>
  <c r="T241" i="19"/>
  <c r="T242" i="19"/>
  <c r="T243" i="19"/>
  <c r="T264" i="19"/>
  <c r="T265" i="19"/>
  <c r="T266" i="19"/>
  <c r="T267" i="19"/>
  <c r="T268" i="19"/>
  <c r="T289" i="19"/>
  <c r="T290" i="19"/>
  <c r="T292" i="19"/>
  <c r="T293" i="19"/>
  <c r="T314" i="19"/>
  <c r="T315" i="19"/>
  <c r="T316" i="19"/>
  <c r="T317" i="19"/>
  <c r="T318" i="19"/>
  <c r="T339" i="19"/>
  <c r="T340" i="19"/>
  <c r="T341" i="19"/>
  <c r="T342" i="19"/>
  <c r="T343" i="19"/>
  <c r="T364" i="19"/>
  <c r="T365" i="19"/>
  <c r="T366" i="19"/>
  <c r="T367" i="19"/>
  <c r="T368" i="19"/>
  <c r="T389" i="19"/>
  <c r="T390" i="19"/>
  <c r="T391" i="19"/>
  <c r="T392" i="19"/>
  <c r="T393" i="19"/>
  <c r="T396" i="19"/>
  <c r="T398" i="19"/>
  <c r="T31" i="19"/>
  <c r="H24" i="19"/>
  <c r="G24" i="19"/>
  <c r="F24" i="19"/>
  <c r="H23" i="19"/>
  <c r="G23" i="19"/>
  <c r="F23" i="19"/>
  <c r="H22" i="19"/>
  <c r="G22" i="19"/>
  <c r="F22" i="19"/>
  <c r="H21" i="19"/>
  <c r="G21" i="19"/>
  <c r="F21" i="19"/>
  <c r="H20" i="19"/>
  <c r="G20" i="19"/>
  <c r="F20" i="19"/>
  <c r="H18" i="19"/>
  <c r="G18" i="19"/>
  <c r="F18" i="19"/>
  <c r="H17" i="19"/>
  <c r="G17" i="19"/>
  <c r="F17" i="19"/>
  <c r="H16" i="19"/>
  <c r="G16" i="19"/>
  <c r="F16" i="19"/>
  <c r="H15" i="19"/>
  <c r="G15" i="19"/>
  <c r="F15" i="19"/>
  <c r="H14" i="19"/>
  <c r="G14" i="19"/>
  <c r="F14" i="19"/>
  <c r="Q2" i="19"/>
  <c r="O21" i="19"/>
  <c r="O22" i="19"/>
  <c r="O23" i="19"/>
  <c r="O24" i="19"/>
  <c r="O20" i="19"/>
  <c r="O15" i="19"/>
  <c r="O16" i="19"/>
  <c r="O17" i="19"/>
  <c r="O18" i="19"/>
  <c r="O14" i="19"/>
  <c r="O9" i="19"/>
  <c r="O10" i="19"/>
  <c r="O11" i="19"/>
  <c r="O12" i="19"/>
  <c r="O8" i="19"/>
  <c r="O3" i="19"/>
  <c r="O4" i="19"/>
  <c r="O5" i="19"/>
  <c r="O6" i="19"/>
  <c r="O2" i="19"/>
  <c r="M21" i="19"/>
  <c r="M22" i="19"/>
  <c r="M23" i="19"/>
  <c r="M24" i="19"/>
  <c r="M20" i="19"/>
  <c r="M15" i="19"/>
  <c r="M16" i="19"/>
  <c r="M17" i="19"/>
  <c r="M18" i="19"/>
  <c r="M14" i="19"/>
  <c r="M9" i="19"/>
  <c r="M10" i="19"/>
  <c r="M11" i="19"/>
  <c r="M12" i="19"/>
  <c r="M8" i="19"/>
  <c r="M3" i="19"/>
  <c r="M4" i="19"/>
  <c r="M5" i="19"/>
  <c r="M6" i="19"/>
  <c r="M2" i="19"/>
  <c r="K20" i="19"/>
  <c r="K2" i="19"/>
  <c r="AO62" i="19" l="1"/>
  <c r="V395" i="19" s="1"/>
  <c r="AR62" i="19"/>
  <c r="X389" i="19" s="1"/>
  <c r="AO61" i="19"/>
  <c r="V370" i="19" s="1"/>
  <c r="AR61" i="19"/>
  <c r="X364" i="19" s="1"/>
  <c r="AI61" i="19"/>
  <c r="AO60" i="19"/>
  <c r="V345" i="19" s="1"/>
  <c r="AL60" i="19"/>
  <c r="AO58" i="19"/>
  <c r="AF57" i="19"/>
  <c r="AC57" i="19"/>
  <c r="AF56" i="19"/>
  <c r="AO55" i="19"/>
  <c r="AL54" i="19"/>
  <c r="AC54" i="19"/>
  <c r="AO53" i="19"/>
  <c r="AF53" i="19"/>
  <c r="AF52" i="19"/>
  <c r="AO50" i="19"/>
  <c r="AO48" i="19"/>
  <c r="AF48" i="19"/>
  <c r="T2" i="19"/>
  <c r="AH47" i="19"/>
  <c r="AE47" i="19"/>
  <c r="AB47" i="19"/>
  <c r="AQ47" i="19"/>
  <c r="AN47" i="19"/>
  <c r="AK47" i="19"/>
  <c r="AL55" i="19"/>
  <c r="AF60" i="19"/>
  <c r="AF50" i="19"/>
  <c r="AL51" i="19"/>
  <c r="AF58" i="19"/>
  <c r="V283" i="19" s="1"/>
  <c r="AF54" i="19"/>
  <c r="AL57" i="19"/>
  <c r="AL48" i="19"/>
  <c r="AF62" i="19"/>
  <c r="V383" i="19" s="1"/>
  <c r="AF59" i="19"/>
  <c r="AF55" i="19"/>
  <c r="AL59" i="19"/>
  <c r="AF61" i="19"/>
  <c r="V358" i="19" s="1"/>
  <c r="AF49" i="19"/>
  <c r="AL56" i="19"/>
  <c r="AL53" i="19"/>
  <c r="AL49" i="19"/>
  <c r="AF51" i="19"/>
  <c r="AO52" i="19"/>
  <c r="AO57" i="19"/>
  <c r="AO56" i="19"/>
  <c r="AO54" i="19"/>
  <c r="AO49" i="19"/>
  <c r="AC62" i="19"/>
  <c r="V377" i="19" s="1"/>
  <c r="AC60" i="19"/>
  <c r="AC59" i="19"/>
  <c r="AC58" i="19"/>
  <c r="AC56" i="19"/>
  <c r="AC55" i="19"/>
  <c r="AC53" i="19"/>
  <c r="AC49" i="19"/>
  <c r="V308" i="19" l="1"/>
  <c r="V333" i="19"/>
  <c r="V302" i="19"/>
  <c r="V270" i="19"/>
  <c r="V233" i="19"/>
  <c r="V158" i="19"/>
  <c r="V208" i="19"/>
  <c r="V258" i="19"/>
  <c r="V170" i="19"/>
  <c r="V183" i="19"/>
  <c r="V145" i="19"/>
  <c r="V108" i="19"/>
  <c r="V133" i="19"/>
  <c r="V83" i="19"/>
  <c r="V58" i="19"/>
  <c r="V33" i="19"/>
  <c r="AI62" i="19"/>
  <c r="X377" i="19" s="1"/>
  <c r="AN25" i="19"/>
  <c r="AB25" i="19"/>
  <c r="AQ25" i="19"/>
  <c r="AL62" i="19"/>
  <c r="V389" i="19" s="1"/>
  <c r="AL61" i="19"/>
  <c r="AC61" i="19"/>
  <c r="V352" i="19" s="1"/>
  <c r="AO59" i="19"/>
  <c r="V320" i="19" s="1"/>
  <c r="AL58" i="19"/>
  <c r="V289" i="19" s="1"/>
  <c r="AI54" i="19"/>
  <c r="AL52" i="19"/>
  <c r="AI52" i="19"/>
  <c r="AC52" i="19"/>
  <c r="V127" i="19" s="1"/>
  <c r="AO51" i="19"/>
  <c r="AC51" i="19"/>
  <c r="V102" i="19" s="1"/>
  <c r="AR50" i="19"/>
  <c r="AL50" i="19"/>
  <c r="AI48" i="19"/>
  <c r="AC48" i="19"/>
  <c r="AK25" i="19"/>
  <c r="AE25" i="19"/>
  <c r="AH25" i="19"/>
  <c r="AI60" i="19"/>
  <c r="AI50" i="19"/>
  <c r="AI58" i="19"/>
  <c r="AR54" i="19"/>
  <c r="AI53" i="19"/>
  <c r="AR57" i="19"/>
  <c r="AR51" i="19"/>
  <c r="AI55" i="19"/>
  <c r="AR59" i="19"/>
  <c r="X314" i="19" s="1"/>
  <c r="AR53" i="19"/>
  <c r="AR56" i="19"/>
  <c r="X239" i="19" s="1"/>
  <c r="AR55" i="19"/>
  <c r="AR58" i="19"/>
  <c r="X289" i="19" s="1"/>
  <c r="AR60" i="19"/>
  <c r="X339" i="19" s="1"/>
  <c r="AR52" i="19"/>
  <c r="AI49" i="19"/>
  <c r="AI56" i="19"/>
  <c r="AR49" i="19"/>
  <c r="AI59" i="19"/>
  <c r="AR48" i="19"/>
  <c r="AI57" i="19"/>
  <c r="AI51" i="19"/>
  <c r="AC50" i="19"/>
  <c r="X327" i="19" l="1"/>
  <c r="V339" i="19"/>
  <c r="V164" i="19"/>
  <c r="V139" i="19"/>
  <c r="V364" i="19"/>
  <c r="X352" i="19"/>
  <c r="V152" i="19"/>
  <c r="V277" i="19"/>
  <c r="V314" i="19"/>
  <c r="V177" i="19"/>
  <c r="V327" i="19"/>
  <c r="V189" i="19"/>
  <c r="V252" i="19"/>
  <c r="V227" i="19"/>
  <c r="V202" i="19"/>
  <c r="X302" i="19"/>
  <c r="X277" i="19"/>
  <c r="X264" i="19"/>
  <c r="V195" i="19"/>
  <c r="V220" i="19"/>
  <c r="V295" i="19"/>
  <c r="X252" i="19"/>
  <c r="X39" i="19"/>
  <c r="X214" i="19"/>
  <c r="X202" i="19"/>
  <c r="V120" i="19"/>
  <c r="V245" i="19"/>
  <c r="V214" i="19"/>
  <c r="V264" i="19"/>
  <c r="V239" i="19"/>
  <c r="X227" i="19"/>
  <c r="X189" i="19"/>
  <c r="X177" i="19"/>
  <c r="X102" i="19"/>
  <c r="X164" i="19"/>
  <c r="X152" i="19"/>
  <c r="X139" i="19"/>
  <c r="X127" i="19"/>
  <c r="X52" i="19"/>
  <c r="V114" i="19"/>
  <c r="X114" i="19"/>
  <c r="V89" i="19"/>
  <c r="V77" i="19"/>
  <c r="V70" i="19"/>
  <c r="X64" i="19"/>
  <c r="X77" i="19"/>
  <c r="X89" i="19"/>
  <c r="V45" i="19"/>
  <c r="V95" i="19"/>
  <c r="V52" i="19"/>
  <c r="V27" i="19"/>
  <c r="V39" i="19"/>
  <c r="V64" i="19"/>
  <c r="X27" i="19"/>
  <c r="Q3" i="19"/>
  <c r="T3" i="19" s="1"/>
  <c r="Q4" i="19"/>
  <c r="T4" i="19" s="1"/>
  <c r="Q5" i="19"/>
  <c r="T5" i="19" s="1"/>
  <c r="Q6" i="19"/>
  <c r="T6" i="19" s="1"/>
  <c r="Q8" i="19"/>
  <c r="T8" i="19" s="1"/>
  <c r="Q9" i="19"/>
  <c r="T9" i="19" s="1"/>
  <c r="Q10" i="19"/>
  <c r="T10" i="19" s="1"/>
  <c r="Q11" i="19"/>
  <c r="T11" i="19" s="1"/>
  <c r="Q12" i="19"/>
  <c r="T12" i="19" s="1"/>
  <c r="Q14" i="19"/>
  <c r="T14" i="19" s="1"/>
  <c r="Q15" i="19"/>
  <c r="T15" i="19" s="1"/>
  <c r="Q16" i="19"/>
  <c r="T16" i="19" s="1"/>
  <c r="Q17" i="19"/>
  <c r="T17" i="19" s="1"/>
  <c r="Q18" i="19"/>
  <c r="T18" i="19" s="1"/>
  <c r="Q20" i="19"/>
  <c r="T20" i="19" s="1"/>
  <c r="Q21" i="19"/>
  <c r="T21" i="19" s="1"/>
  <c r="Q22" i="19"/>
  <c r="T22" i="19" s="1"/>
  <c r="Q23" i="19"/>
  <c r="T23" i="19" s="1"/>
  <c r="Q24" i="19"/>
  <c r="T24" i="19" s="1"/>
  <c r="U20" i="19" l="1"/>
  <c r="U14" i="19"/>
  <c r="U8" i="19"/>
  <c r="W2" i="19"/>
  <c r="AD7" i="35"/>
  <c r="AD8" i="35"/>
  <c r="AD9" i="35"/>
  <c r="AD10" i="35"/>
  <c r="AD11" i="35"/>
  <c r="AD12" i="35"/>
  <c r="AD13" i="35"/>
  <c r="AD14" i="35"/>
  <c r="AD15" i="35"/>
  <c r="AD16" i="35"/>
  <c r="AD17" i="35"/>
  <c r="AD18" i="35"/>
  <c r="AD19" i="35"/>
  <c r="AD20" i="35"/>
  <c r="AD21" i="35"/>
  <c r="AD22" i="35"/>
  <c r="AD23" i="35"/>
  <c r="AD24" i="35"/>
  <c r="AD25" i="35"/>
  <c r="AD26" i="35"/>
  <c r="AD27" i="35"/>
  <c r="AD28" i="35"/>
  <c r="AD29" i="35"/>
  <c r="AD30" i="35"/>
  <c r="AD31" i="35"/>
  <c r="AD32" i="35"/>
  <c r="AD33" i="35"/>
  <c r="AD34" i="35"/>
  <c r="AD35" i="35"/>
  <c r="AD36" i="35"/>
  <c r="AD37" i="35"/>
  <c r="AD38" i="35"/>
  <c r="AD39" i="35"/>
  <c r="AD40" i="35"/>
  <c r="AD41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F7" i="35"/>
  <c r="AF8" i="35"/>
  <c r="AF9" i="35"/>
  <c r="AF10" i="35"/>
  <c r="AF11" i="35"/>
  <c r="AF12" i="35"/>
  <c r="AF13" i="35"/>
  <c r="AF14" i="35"/>
  <c r="AF15" i="35"/>
  <c r="AF16" i="35"/>
  <c r="AF17" i="35"/>
  <c r="AF18" i="35"/>
  <c r="AF19" i="35"/>
  <c r="AF20" i="35"/>
  <c r="AF21" i="35"/>
  <c r="AF22" i="35"/>
  <c r="AF23" i="35"/>
  <c r="AF24" i="35"/>
  <c r="AF25" i="35"/>
  <c r="AF26" i="35"/>
  <c r="AF27" i="35"/>
  <c r="AF28" i="35"/>
  <c r="AF29" i="35"/>
  <c r="AF30" i="35"/>
  <c r="AF31" i="35"/>
  <c r="AF32" i="35"/>
  <c r="AF33" i="35"/>
  <c r="AF34" i="35"/>
  <c r="AF35" i="35"/>
  <c r="AF36" i="35"/>
  <c r="AF37" i="35"/>
  <c r="AF38" i="35"/>
  <c r="AF39" i="35"/>
  <c r="AF40" i="35"/>
  <c r="AF41" i="35"/>
  <c r="AF42" i="35"/>
  <c r="AF43" i="35"/>
  <c r="AF44" i="35"/>
  <c r="AF45" i="35"/>
  <c r="AF46" i="35"/>
  <c r="AF47" i="35"/>
  <c r="AF48" i="35"/>
  <c r="AF49" i="35"/>
  <c r="AF50" i="35"/>
  <c r="AF51" i="35"/>
  <c r="AF52" i="35"/>
  <c r="AF53" i="35"/>
  <c r="AF54" i="35"/>
  <c r="AF55" i="35"/>
  <c r="AF56" i="35"/>
  <c r="AF57" i="35"/>
  <c r="AF58" i="35"/>
  <c r="AF59" i="35"/>
  <c r="AF60" i="35"/>
  <c r="AF61" i="35"/>
  <c r="AF6" i="35"/>
  <c r="AD6" i="35"/>
  <c r="AH7" i="35"/>
  <c r="AJ7" i="35"/>
  <c r="AL7" i="35"/>
  <c r="AN7" i="35"/>
  <c r="AP7" i="35"/>
  <c r="AR7" i="35"/>
  <c r="AH8" i="35"/>
  <c r="AJ8" i="35"/>
  <c r="AL8" i="35"/>
  <c r="AN8" i="35"/>
  <c r="AP8" i="35"/>
  <c r="AR8" i="35"/>
  <c r="AH9" i="35"/>
  <c r="AJ9" i="35"/>
  <c r="AL9" i="35"/>
  <c r="AN9" i="35"/>
  <c r="AP9" i="35"/>
  <c r="AR9" i="35"/>
  <c r="AH10" i="35"/>
  <c r="AJ10" i="35"/>
  <c r="AL10" i="35"/>
  <c r="AN10" i="35"/>
  <c r="AP10" i="35"/>
  <c r="AR10" i="35"/>
  <c r="AH11" i="35"/>
  <c r="AJ11" i="35"/>
  <c r="AL11" i="35"/>
  <c r="AN11" i="35"/>
  <c r="AP11" i="35"/>
  <c r="AR11" i="35"/>
  <c r="AH12" i="35"/>
  <c r="AJ12" i="35"/>
  <c r="AL12" i="35"/>
  <c r="AN12" i="35"/>
  <c r="AP12" i="35"/>
  <c r="AR12" i="35"/>
  <c r="AH13" i="35"/>
  <c r="AJ13" i="35"/>
  <c r="AL13" i="35"/>
  <c r="AN13" i="35"/>
  <c r="AP13" i="35"/>
  <c r="AR13" i="35"/>
  <c r="AH14" i="35"/>
  <c r="AJ14" i="35"/>
  <c r="AL14" i="35"/>
  <c r="AN14" i="35"/>
  <c r="AP14" i="35"/>
  <c r="AR14" i="35"/>
  <c r="AH15" i="35"/>
  <c r="AJ15" i="35"/>
  <c r="AL15" i="35"/>
  <c r="AN15" i="35"/>
  <c r="AP15" i="35"/>
  <c r="AR15" i="35"/>
  <c r="AH16" i="35"/>
  <c r="AJ16" i="35"/>
  <c r="AL16" i="35"/>
  <c r="AN16" i="35"/>
  <c r="AP16" i="35"/>
  <c r="AR16" i="35"/>
  <c r="AH17" i="35"/>
  <c r="AJ17" i="35"/>
  <c r="AL17" i="35"/>
  <c r="AN17" i="35"/>
  <c r="AP17" i="35"/>
  <c r="AR17" i="35"/>
  <c r="AH18" i="35"/>
  <c r="AJ18" i="35"/>
  <c r="AL18" i="35"/>
  <c r="AN18" i="35"/>
  <c r="AP18" i="35"/>
  <c r="AR18" i="35"/>
  <c r="AH19" i="35"/>
  <c r="AJ19" i="35"/>
  <c r="AL19" i="35"/>
  <c r="AN19" i="35"/>
  <c r="AP19" i="35"/>
  <c r="AR19" i="35"/>
  <c r="AH20" i="35"/>
  <c r="AJ20" i="35"/>
  <c r="AL20" i="35"/>
  <c r="AN20" i="35"/>
  <c r="AP20" i="35"/>
  <c r="AR20" i="35"/>
  <c r="AH21" i="35"/>
  <c r="AJ21" i="35"/>
  <c r="AL21" i="35"/>
  <c r="AN21" i="35"/>
  <c r="AP21" i="35"/>
  <c r="AR21" i="35"/>
  <c r="AH22" i="35"/>
  <c r="AJ22" i="35"/>
  <c r="AL22" i="35"/>
  <c r="AN22" i="35"/>
  <c r="AP22" i="35"/>
  <c r="AR22" i="35"/>
  <c r="AH23" i="35"/>
  <c r="AJ23" i="35"/>
  <c r="AL23" i="35"/>
  <c r="AN23" i="35"/>
  <c r="AP23" i="35"/>
  <c r="AR23" i="35"/>
  <c r="AH24" i="35"/>
  <c r="AJ24" i="35"/>
  <c r="AL24" i="35"/>
  <c r="AN24" i="35"/>
  <c r="AP24" i="35"/>
  <c r="AR24" i="35"/>
  <c r="AH25" i="35"/>
  <c r="AJ25" i="35"/>
  <c r="AL25" i="35"/>
  <c r="AN25" i="35"/>
  <c r="AP25" i="35"/>
  <c r="AR25" i="35"/>
  <c r="AH26" i="35"/>
  <c r="AJ26" i="35"/>
  <c r="AL26" i="35"/>
  <c r="AN26" i="35"/>
  <c r="AP26" i="35"/>
  <c r="AR26" i="35"/>
  <c r="AH27" i="35"/>
  <c r="AJ27" i="35"/>
  <c r="AL27" i="35"/>
  <c r="AN27" i="35"/>
  <c r="AP27" i="35"/>
  <c r="AR27" i="35"/>
  <c r="AH28" i="35"/>
  <c r="AJ28" i="35"/>
  <c r="AL28" i="35"/>
  <c r="AN28" i="35"/>
  <c r="AP28" i="35"/>
  <c r="AR28" i="35"/>
  <c r="AH29" i="35"/>
  <c r="AJ29" i="35"/>
  <c r="AL29" i="35"/>
  <c r="AN29" i="35"/>
  <c r="AP29" i="35"/>
  <c r="AR29" i="35"/>
  <c r="AH30" i="35"/>
  <c r="AJ30" i="35"/>
  <c r="AL30" i="35"/>
  <c r="AN30" i="35"/>
  <c r="AP30" i="35"/>
  <c r="AR30" i="35"/>
  <c r="AH31" i="35"/>
  <c r="AJ31" i="35"/>
  <c r="AL31" i="35"/>
  <c r="AN31" i="35"/>
  <c r="AP31" i="35"/>
  <c r="AR31" i="35"/>
  <c r="AH32" i="35"/>
  <c r="AJ32" i="35"/>
  <c r="AL32" i="35"/>
  <c r="AN32" i="35"/>
  <c r="AP32" i="35"/>
  <c r="AR32" i="35"/>
  <c r="AH33" i="35"/>
  <c r="AJ33" i="35"/>
  <c r="AL33" i="35"/>
  <c r="AN33" i="35"/>
  <c r="AP33" i="35"/>
  <c r="AR33" i="35"/>
  <c r="AH34" i="35"/>
  <c r="AJ34" i="35"/>
  <c r="AL34" i="35"/>
  <c r="AN34" i="35"/>
  <c r="AP34" i="35"/>
  <c r="AR34" i="35"/>
  <c r="AH35" i="35"/>
  <c r="AJ35" i="35"/>
  <c r="AL35" i="35"/>
  <c r="AN35" i="35"/>
  <c r="AP35" i="35"/>
  <c r="AR35" i="35"/>
  <c r="AH36" i="35"/>
  <c r="AJ36" i="35"/>
  <c r="AL36" i="35"/>
  <c r="AN36" i="35"/>
  <c r="AP36" i="35"/>
  <c r="AR36" i="35"/>
  <c r="AH37" i="35"/>
  <c r="AJ37" i="35"/>
  <c r="AL37" i="35"/>
  <c r="AN37" i="35"/>
  <c r="AP37" i="35"/>
  <c r="AR37" i="35"/>
  <c r="AH38" i="35"/>
  <c r="AJ38" i="35"/>
  <c r="AL38" i="35"/>
  <c r="AN38" i="35"/>
  <c r="AP38" i="35"/>
  <c r="AR38" i="35"/>
  <c r="AH39" i="35"/>
  <c r="AJ39" i="35"/>
  <c r="AL39" i="35"/>
  <c r="AN39" i="35"/>
  <c r="AP39" i="35"/>
  <c r="AR39" i="35"/>
  <c r="AH40" i="35"/>
  <c r="AJ40" i="35"/>
  <c r="AL40" i="35"/>
  <c r="AN40" i="35"/>
  <c r="AP40" i="35"/>
  <c r="AR40" i="35"/>
  <c r="AH41" i="35"/>
  <c r="AJ41" i="35"/>
  <c r="AL41" i="35"/>
  <c r="AN41" i="35"/>
  <c r="AP41" i="35"/>
  <c r="AR41" i="35"/>
  <c r="AH42" i="35"/>
  <c r="AJ42" i="35"/>
  <c r="AL42" i="35"/>
  <c r="AN42" i="35"/>
  <c r="AP42" i="35"/>
  <c r="AR42" i="35"/>
  <c r="AH43" i="35"/>
  <c r="AJ43" i="35"/>
  <c r="AL43" i="35"/>
  <c r="AN43" i="35"/>
  <c r="AP43" i="35"/>
  <c r="AR43" i="35"/>
  <c r="AH44" i="35"/>
  <c r="AJ44" i="35"/>
  <c r="AL44" i="35"/>
  <c r="AN44" i="35"/>
  <c r="AP44" i="35"/>
  <c r="AR44" i="35"/>
  <c r="AH45" i="35"/>
  <c r="AJ45" i="35"/>
  <c r="AL45" i="35"/>
  <c r="AN45" i="35"/>
  <c r="AP45" i="35"/>
  <c r="AR45" i="35"/>
  <c r="AH46" i="35"/>
  <c r="AJ46" i="35"/>
  <c r="AL46" i="35"/>
  <c r="AN46" i="35"/>
  <c r="AP46" i="35"/>
  <c r="AR46" i="35"/>
  <c r="AH47" i="35"/>
  <c r="AJ47" i="35"/>
  <c r="AL47" i="35"/>
  <c r="AN47" i="35"/>
  <c r="AP47" i="35"/>
  <c r="AR47" i="35"/>
  <c r="AH48" i="35"/>
  <c r="AJ48" i="35"/>
  <c r="AL48" i="35"/>
  <c r="AN48" i="35"/>
  <c r="AP48" i="35"/>
  <c r="AR48" i="35"/>
  <c r="AH49" i="35"/>
  <c r="AJ49" i="35"/>
  <c r="AL49" i="35"/>
  <c r="AN49" i="35"/>
  <c r="AP49" i="35"/>
  <c r="AR49" i="35"/>
  <c r="AH50" i="35"/>
  <c r="AJ50" i="35"/>
  <c r="AL50" i="35"/>
  <c r="AN50" i="35"/>
  <c r="AP50" i="35"/>
  <c r="AR50" i="35"/>
  <c r="AH51" i="35"/>
  <c r="AJ51" i="35"/>
  <c r="AL51" i="35"/>
  <c r="AN51" i="35"/>
  <c r="AP51" i="35"/>
  <c r="AR51" i="35"/>
  <c r="AH52" i="35"/>
  <c r="AJ52" i="35"/>
  <c r="AL52" i="35"/>
  <c r="AN52" i="35"/>
  <c r="AP52" i="35"/>
  <c r="AR52" i="35"/>
  <c r="AH53" i="35"/>
  <c r="AJ53" i="35"/>
  <c r="AL53" i="35"/>
  <c r="AN53" i="35"/>
  <c r="AP53" i="35"/>
  <c r="AR53" i="35"/>
  <c r="AH54" i="35"/>
  <c r="AJ54" i="35"/>
  <c r="AL54" i="35"/>
  <c r="AN54" i="35"/>
  <c r="AP54" i="35"/>
  <c r="AR54" i="35"/>
  <c r="AH55" i="35"/>
  <c r="AJ55" i="35"/>
  <c r="AL55" i="35"/>
  <c r="AN55" i="35"/>
  <c r="AP55" i="35"/>
  <c r="AR55" i="35"/>
  <c r="AH56" i="35"/>
  <c r="AJ56" i="35"/>
  <c r="AL56" i="35"/>
  <c r="AN56" i="35"/>
  <c r="AP56" i="35"/>
  <c r="AR56" i="35"/>
  <c r="AR6" i="35"/>
  <c r="AP6" i="35"/>
  <c r="AN6" i="35"/>
  <c r="AL6" i="35"/>
  <c r="AJ6" i="35"/>
  <c r="AH6" i="35"/>
  <c r="R8" i="35"/>
  <c r="R9" i="35"/>
  <c r="R10" i="35"/>
  <c r="R11" i="35"/>
  <c r="R12" i="35"/>
  <c r="R13" i="35"/>
  <c r="R14" i="35"/>
  <c r="R15" i="35"/>
  <c r="R16" i="35"/>
  <c r="R17" i="35"/>
  <c r="R18" i="35"/>
  <c r="R19" i="35"/>
  <c r="R20" i="35"/>
  <c r="R21" i="35"/>
  <c r="R22" i="35"/>
  <c r="R23" i="35"/>
  <c r="R24" i="35"/>
  <c r="R25" i="35"/>
  <c r="R26" i="35"/>
  <c r="R27" i="35"/>
  <c r="R28" i="35"/>
  <c r="R29" i="35"/>
  <c r="R30" i="35"/>
  <c r="R31" i="35"/>
  <c r="R32" i="35"/>
  <c r="R33" i="35"/>
  <c r="R34" i="35"/>
  <c r="R35" i="35"/>
  <c r="R36" i="35"/>
  <c r="R37" i="35"/>
  <c r="R38" i="35"/>
  <c r="R39" i="35"/>
  <c r="R40" i="35"/>
  <c r="R41" i="35"/>
  <c r="R42" i="35"/>
  <c r="R43" i="35"/>
  <c r="R44" i="35"/>
  <c r="R45" i="35"/>
  <c r="R46" i="35"/>
  <c r="R47" i="35"/>
  <c r="R48" i="35"/>
  <c r="R49" i="35"/>
  <c r="R50" i="35"/>
  <c r="R51" i="35"/>
  <c r="R52" i="35"/>
  <c r="R53" i="35"/>
  <c r="R54" i="35"/>
  <c r="R55" i="35"/>
  <c r="R56" i="35"/>
  <c r="T8" i="35"/>
  <c r="T9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22" i="35"/>
  <c r="T23" i="35"/>
  <c r="T24" i="35"/>
  <c r="T25" i="35"/>
  <c r="T26" i="35"/>
  <c r="T27" i="35"/>
  <c r="T28" i="35"/>
  <c r="T29" i="35"/>
  <c r="T30" i="35"/>
  <c r="T31" i="35"/>
  <c r="T32" i="35"/>
  <c r="T33" i="35"/>
  <c r="T34" i="35"/>
  <c r="T35" i="35"/>
  <c r="T36" i="35"/>
  <c r="T37" i="35"/>
  <c r="T38" i="35"/>
  <c r="T39" i="35"/>
  <c r="T40" i="35"/>
  <c r="T41" i="35"/>
  <c r="T42" i="35"/>
  <c r="T43" i="35"/>
  <c r="T44" i="35"/>
  <c r="T45" i="35"/>
  <c r="T46" i="35"/>
  <c r="T47" i="35"/>
  <c r="T48" i="35"/>
  <c r="T49" i="35"/>
  <c r="T50" i="35"/>
  <c r="T51" i="35"/>
  <c r="T52" i="35"/>
  <c r="T53" i="35"/>
  <c r="T54" i="35"/>
  <c r="T55" i="35"/>
  <c r="T56" i="35"/>
  <c r="T7" i="35"/>
  <c r="T6" i="35"/>
  <c r="R7" i="35"/>
  <c r="R6" i="35"/>
  <c r="W14" i="19" l="1"/>
  <c r="AC47" i="19"/>
  <c r="AA26" i="19" s="1"/>
  <c r="AL47" i="19"/>
  <c r="AA33" i="19"/>
  <c r="AA31" i="19"/>
  <c r="AA38" i="19"/>
  <c r="AA40" i="19"/>
  <c r="AA29" i="19"/>
  <c r="AA35" i="19"/>
  <c r="AA37" i="19"/>
  <c r="AA32" i="19"/>
  <c r="AA34" i="19"/>
  <c r="AA27" i="19"/>
  <c r="AA36" i="19"/>
  <c r="AA39" i="19"/>
  <c r="AA28" i="19"/>
  <c r="AA30" i="19"/>
  <c r="AF47" i="19"/>
  <c r="AO47" i="19"/>
  <c r="V20" i="19" s="1"/>
  <c r="AB56" i="35"/>
  <c r="AB55" i="35"/>
  <c r="AB54" i="35"/>
  <c r="AB53" i="35"/>
  <c r="AB52" i="35"/>
  <c r="AB51" i="35"/>
  <c r="AB50" i="35"/>
  <c r="AB49" i="35"/>
  <c r="AB48" i="35"/>
  <c r="AB47" i="35"/>
  <c r="AB46" i="35"/>
  <c r="AB45" i="35"/>
  <c r="AB44" i="35"/>
  <c r="AB43" i="35"/>
  <c r="AB42" i="35"/>
  <c r="AB41" i="35"/>
  <c r="AB40" i="35"/>
  <c r="AB39" i="35"/>
  <c r="AB38" i="35"/>
  <c r="AB37" i="35"/>
  <c r="AB36" i="35"/>
  <c r="AB35" i="35"/>
  <c r="AB34" i="35"/>
  <c r="AB33" i="35"/>
  <c r="AB32" i="35"/>
  <c r="AB31" i="35"/>
  <c r="AB30" i="35"/>
  <c r="AB29" i="35"/>
  <c r="AB28" i="35"/>
  <c r="AB27" i="35"/>
  <c r="AB26" i="35"/>
  <c r="AB25" i="35"/>
  <c r="AB24" i="35"/>
  <c r="AB23" i="35"/>
  <c r="AB22" i="35"/>
  <c r="AB21" i="35"/>
  <c r="AB20" i="35"/>
  <c r="AB19" i="35"/>
  <c r="AB18" i="35"/>
  <c r="AB17" i="35"/>
  <c r="AB16" i="35"/>
  <c r="AB15" i="35"/>
  <c r="AB14" i="35"/>
  <c r="AB13" i="35"/>
  <c r="AB12" i="35"/>
  <c r="AB11" i="35"/>
  <c r="AB10" i="35"/>
  <c r="AB9" i="35"/>
  <c r="AB8" i="35"/>
  <c r="AB7" i="35"/>
  <c r="AB6" i="35"/>
  <c r="Z56" i="35"/>
  <c r="Z55" i="35"/>
  <c r="Z54" i="35"/>
  <c r="Z53" i="35"/>
  <c r="Z52" i="35"/>
  <c r="Z51" i="35"/>
  <c r="Z50" i="35"/>
  <c r="Z49" i="35"/>
  <c r="Z48" i="35"/>
  <c r="Z47" i="35"/>
  <c r="Z46" i="35"/>
  <c r="Z45" i="35"/>
  <c r="Z44" i="35"/>
  <c r="Z43" i="35"/>
  <c r="Z42" i="35"/>
  <c r="Z41" i="35"/>
  <c r="Z40" i="35"/>
  <c r="Z39" i="35"/>
  <c r="Z38" i="35"/>
  <c r="Z37" i="35"/>
  <c r="Z36" i="35"/>
  <c r="Z35" i="35"/>
  <c r="Z34" i="35"/>
  <c r="Z33" i="35"/>
  <c r="Z32" i="35"/>
  <c r="Z31" i="35"/>
  <c r="Z30" i="35"/>
  <c r="Z29" i="35"/>
  <c r="Z28" i="35"/>
  <c r="Z27" i="35"/>
  <c r="Z26" i="35"/>
  <c r="Z25" i="35"/>
  <c r="Z24" i="35"/>
  <c r="Z23" i="35"/>
  <c r="Z22" i="35"/>
  <c r="Z21" i="35"/>
  <c r="Z20" i="35"/>
  <c r="Z19" i="35"/>
  <c r="Z18" i="35"/>
  <c r="Z17" i="35"/>
  <c r="Z16" i="35"/>
  <c r="Z15" i="35"/>
  <c r="Z14" i="35"/>
  <c r="Z13" i="35"/>
  <c r="Z12" i="35"/>
  <c r="Z11" i="35"/>
  <c r="Z10" i="35"/>
  <c r="Z9" i="35"/>
  <c r="Z8" i="35"/>
  <c r="Z7" i="35"/>
  <c r="Z6" i="35"/>
  <c r="X56" i="35"/>
  <c r="X55" i="35"/>
  <c r="X54" i="35"/>
  <c r="X53" i="35"/>
  <c r="X52" i="35"/>
  <c r="X51" i="35"/>
  <c r="X50" i="35"/>
  <c r="X49" i="35"/>
  <c r="X48" i="35"/>
  <c r="X47" i="35"/>
  <c r="X46" i="35"/>
  <c r="X45" i="35"/>
  <c r="X44" i="35"/>
  <c r="X43" i="35"/>
  <c r="X42" i="35"/>
  <c r="X41" i="35"/>
  <c r="X40" i="35"/>
  <c r="X39" i="35"/>
  <c r="X38" i="35"/>
  <c r="X37" i="35"/>
  <c r="X36" i="35"/>
  <c r="X35" i="35"/>
  <c r="X34" i="35"/>
  <c r="X33" i="35"/>
  <c r="X32" i="35"/>
  <c r="X31" i="35"/>
  <c r="X30" i="35"/>
  <c r="X29" i="35"/>
  <c r="X28" i="35"/>
  <c r="X27" i="35"/>
  <c r="X26" i="35"/>
  <c r="X25" i="35"/>
  <c r="X24" i="35"/>
  <c r="X23" i="35"/>
  <c r="X22" i="35"/>
  <c r="X21" i="35"/>
  <c r="X20" i="35"/>
  <c r="X19" i="35"/>
  <c r="X18" i="35"/>
  <c r="X17" i="35"/>
  <c r="X16" i="35"/>
  <c r="X15" i="35"/>
  <c r="X14" i="35"/>
  <c r="X13" i="35"/>
  <c r="X12" i="35"/>
  <c r="X11" i="35"/>
  <c r="X10" i="35"/>
  <c r="X9" i="35"/>
  <c r="X8" i="35"/>
  <c r="X7" i="35"/>
  <c r="X6" i="35"/>
  <c r="V7" i="35"/>
  <c r="V8" i="35"/>
  <c r="V9" i="35"/>
  <c r="V10" i="35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4" i="35"/>
  <c r="V25" i="35"/>
  <c r="V26" i="35"/>
  <c r="V27" i="35"/>
  <c r="V28" i="35"/>
  <c r="V29" i="35"/>
  <c r="V30" i="35"/>
  <c r="V31" i="35"/>
  <c r="V32" i="35"/>
  <c r="V33" i="35"/>
  <c r="V34" i="35"/>
  <c r="V35" i="35"/>
  <c r="V36" i="35"/>
  <c r="V37" i="35"/>
  <c r="V38" i="35"/>
  <c r="V39" i="35"/>
  <c r="V40" i="35"/>
  <c r="V41" i="35"/>
  <c r="V42" i="35"/>
  <c r="V43" i="35"/>
  <c r="V44" i="35"/>
  <c r="V45" i="35"/>
  <c r="V46" i="35"/>
  <c r="V47" i="35"/>
  <c r="V48" i="35"/>
  <c r="V49" i="35"/>
  <c r="V50" i="35"/>
  <c r="V51" i="35"/>
  <c r="V52" i="35"/>
  <c r="V53" i="35"/>
  <c r="V54" i="35"/>
  <c r="V55" i="35"/>
  <c r="V56" i="35"/>
  <c r="V6" i="35"/>
  <c r="J375" i="19"/>
  <c r="J350" i="19"/>
  <c r="J325" i="19"/>
  <c r="J300" i="19"/>
  <c r="J275" i="19"/>
  <c r="J250" i="19"/>
  <c r="J200" i="19"/>
  <c r="J175" i="19"/>
  <c r="J150" i="19"/>
  <c r="J125" i="19"/>
  <c r="J100" i="19"/>
  <c r="J75" i="19"/>
  <c r="J50" i="19"/>
  <c r="J25" i="19"/>
  <c r="V2" i="19" l="1"/>
  <c r="AA25" i="19" s="1"/>
  <c r="AB11" i="19" s="1"/>
  <c r="V14" i="19"/>
  <c r="AG25" i="19" s="1"/>
  <c r="V8" i="19"/>
  <c r="AD25" i="19" s="1"/>
  <c r="AJ27" i="19"/>
  <c r="AJ28" i="19"/>
  <c r="AJ38" i="19"/>
  <c r="AJ35" i="19"/>
  <c r="AJ40" i="19"/>
  <c r="AJ30" i="19"/>
  <c r="AJ37" i="19"/>
  <c r="AJ31" i="19"/>
  <c r="AJ34" i="19"/>
  <c r="AJ36" i="19"/>
  <c r="AJ32" i="19"/>
  <c r="AJ39" i="19"/>
  <c r="AJ26" i="19"/>
  <c r="AJ33" i="19"/>
  <c r="AJ29" i="19"/>
  <c r="AR47" i="19"/>
  <c r="X14" i="19" s="1"/>
  <c r="AP25" i="19" s="1"/>
  <c r="AD28" i="19"/>
  <c r="AD36" i="19"/>
  <c r="AD40" i="19"/>
  <c r="AD33" i="19"/>
  <c r="AD35" i="19"/>
  <c r="AD30" i="19"/>
  <c r="AD39" i="19"/>
  <c r="AD31" i="19"/>
  <c r="AD38" i="19"/>
  <c r="AD34" i="19"/>
  <c r="AD32" i="19"/>
  <c r="AD37" i="19"/>
  <c r="AD29" i="19"/>
  <c r="AD26" i="19"/>
  <c r="AD27" i="19"/>
  <c r="AG33" i="19"/>
  <c r="AG30" i="19"/>
  <c r="AG38" i="19"/>
  <c r="AG31" i="19"/>
  <c r="AG29" i="19"/>
  <c r="AG35" i="19"/>
  <c r="AG26" i="19"/>
  <c r="AG36" i="19"/>
  <c r="AG28" i="19"/>
  <c r="AG37" i="19"/>
  <c r="AG39" i="19"/>
  <c r="AG34" i="19"/>
  <c r="AG40" i="19"/>
  <c r="AG32" i="19"/>
  <c r="AG27" i="19"/>
  <c r="AI47" i="19"/>
  <c r="X2" i="19" s="1"/>
  <c r="AJ25" i="19"/>
  <c r="L26" i="35"/>
  <c r="N26" i="35"/>
  <c r="P26" i="35"/>
  <c r="L27" i="35"/>
  <c r="N27" i="35"/>
  <c r="P27" i="35"/>
  <c r="L28" i="35"/>
  <c r="N28" i="35"/>
  <c r="P28" i="35"/>
  <c r="L29" i="35"/>
  <c r="N29" i="35"/>
  <c r="P29" i="35"/>
  <c r="L30" i="35"/>
  <c r="N30" i="35"/>
  <c r="P30" i="35"/>
  <c r="L31" i="35"/>
  <c r="N31" i="35"/>
  <c r="P31" i="35"/>
  <c r="L32" i="35"/>
  <c r="N32" i="35"/>
  <c r="P32" i="35"/>
  <c r="L33" i="35"/>
  <c r="N33" i="35"/>
  <c r="P33" i="35"/>
  <c r="L34" i="35"/>
  <c r="N34" i="35"/>
  <c r="P34" i="35"/>
  <c r="L35" i="35"/>
  <c r="N35" i="35"/>
  <c r="P35" i="35"/>
  <c r="L36" i="35"/>
  <c r="N36" i="35"/>
  <c r="P36" i="35"/>
  <c r="L37" i="35"/>
  <c r="N37" i="35"/>
  <c r="P37" i="35"/>
  <c r="L38" i="35"/>
  <c r="N38" i="35"/>
  <c r="P38" i="35"/>
  <c r="L39" i="35"/>
  <c r="N39" i="35"/>
  <c r="P39" i="35"/>
  <c r="L40" i="35"/>
  <c r="N40" i="35"/>
  <c r="P40" i="35"/>
  <c r="L41" i="35"/>
  <c r="N41" i="35"/>
  <c r="P41" i="35"/>
  <c r="L42" i="35"/>
  <c r="N42" i="35"/>
  <c r="P42" i="35"/>
  <c r="L43" i="35"/>
  <c r="N43" i="35"/>
  <c r="P43" i="35"/>
  <c r="L44" i="35"/>
  <c r="N44" i="35"/>
  <c r="P44" i="35"/>
  <c r="L45" i="35"/>
  <c r="N45" i="35"/>
  <c r="P45" i="35"/>
  <c r="L46" i="35"/>
  <c r="N46" i="35"/>
  <c r="P46" i="35"/>
  <c r="L47" i="35"/>
  <c r="N47" i="35"/>
  <c r="P47" i="35"/>
  <c r="L48" i="35"/>
  <c r="N48" i="35"/>
  <c r="P48" i="35"/>
  <c r="L49" i="35"/>
  <c r="N49" i="35"/>
  <c r="P49" i="35"/>
  <c r="L50" i="35"/>
  <c r="N50" i="35"/>
  <c r="P50" i="35"/>
  <c r="L51" i="35"/>
  <c r="N51" i="35"/>
  <c r="P51" i="35"/>
  <c r="L52" i="35"/>
  <c r="N52" i="35"/>
  <c r="P52" i="35"/>
  <c r="L53" i="35"/>
  <c r="N53" i="35"/>
  <c r="P53" i="35"/>
  <c r="L54" i="35"/>
  <c r="N54" i="35"/>
  <c r="P54" i="35"/>
  <c r="L55" i="35"/>
  <c r="N55" i="35"/>
  <c r="P55" i="35"/>
  <c r="L56" i="35"/>
  <c r="N56" i="35"/>
  <c r="P56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L6" i="35"/>
  <c r="N6" i="35"/>
  <c r="P6" i="35"/>
  <c r="P25" i="35"/>
  <c r="P24" i="35"/>
  <c r="P23" i="35"/>
  <c r="P22" i="35"/>
  <c r="P21" i="35"/>
  <c r="P20" i="35"/>
  <c r="P19" i="35"/>
  <c r="P18" i="35"/>
  <c r="P17" i="35"/>
  <c r="P16" i="35"/>
  <c r="P15" i="35"/>
  <c r="P14" i="35"/>
  <c r="P13" i="35"/>
  <c r="P12" i="35"/>
  <c r="P11" i="35"/>
  <c r="P10" i="35"/>
  <c r="P9" i="35"/>
  <c r="P8" i="35"/>
  <c r="P7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L25" i="35"/>
  <c r="L24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6" i="35"/>
  <c r="AB9" i="19" l="1"/>
  <c r="AB17" i="19"/>
  <c r="AB4" i="19"/>
  <c r="AB13" i="19"/>
  <c r="AB8" i="19"/>
  <c r="AB5" i="19"/>
  <c r="AB15" i="19"/>
  <c r="AB12" i="19"/>
  <c r="AB18" i="19"/>
  <c r="AB7" i="19"/>
  <c r="AB19" i="19"/>
  <c r="AB10" i="19"/>
  <c r="AB6" i="19"/>
  <c r="AB16" i="19"/>
  <c r="AB14" i="19"/>
  <c r="AH11" i="19"/>
  <c r="AH10" i="19"/>
  <c r="AH18" i="19"/>
  <c r="AE7" i="19"/>
  <c r="AE11" i="19"/>
  <c r="AE15" i="19"/>
  <c r="AE19" i="19"/>
  <c r="AE8" i="19"/>
  <c r="AE12" i="19"/>
  <c r="AE16" i="19"/>
  <c r="AE4" i="19"/>
  <c r="AE5" i="19"/>
  <c r="AE9" i="19"/>
  <c r="AE13" i="19"/>
  <c r="AE17" i="19"/>
  <c r="AE6" i="19"/>
  <c r="AE10" i="19"/>
  <c r="AE14" i="19"/>
  <c r="AE18" i="19"/>
  <c r="AH17" i="19"/>
  <c r="AH9" i="19"/>
  <c r="AH4" i="19"/>
  <c r="AH16" i="19"/>
  <c r="AH8" i="19"/>
  <c r="AH15" i="19"/>
  <c r="AH19" i="19"/>
  <c r="AH14" i="19"/>
  <c r="AH7" i="19"/>
  <c r="AH6" i="19"/>
  <c r="AH13" i="19"/>
  <c r="AH12" i="19"/>
  <c r="AH5" i="19"/>
  <c r="AK5" i="19"/>
  <c r="AK17" i="19"/>
  <c r="AK6" i="19"/>
  <c r="AK18" i="19"/>
  <c r="AK8" i="19"/>
  <c r="AK9" i="19"/>
  <c r="AK11" i="19"/>
  <c r="AK7" i="19"/>
  <c r="AK10" i="19"/>
  <c r="AK16" i="19"/>
  <c r="AK12" i="19"/>
  <c r="AK13" i="19"/>
  <c r="AK4" i="19"/>
  <c r="AK14" i="19"/>
  <c r="AK15" i="19"/>
  <c r="AK19" i="19"/>
  <c r="AM25" i="19"/>
  <c r="AM40" i="19"/>
  <c r="AM39" i="19"/>
  <c r="AM30" i="19"/>
  <c r="AM28" i="19"/>
  <c r="AM33" i="19"/>
  <c r="AM34" i="19"/>
  <c r="AM32" i="19"/>
  <c r="AM29" i="19"/>
  <c r="AM26" i="19"/>
  <c r="AM38" i="19"/>
  <c r="AM36" i="19"/>
  <c r="AM31" i="19"/>
  <c r="AM27" i="19"/>
  <c r="AM37" i="19"/>
  <c r="AM35" i="19"/>
  <c r="AP40" i="19"/>
  <c r="AP38" i="19"/>
  <c r="AP30" i="19"/>
  <c r="AP32" i="19"/>
  <c r="AP35" i="19"/>
  <c r="AP37" i="19"/>
  <c r="AP34" i="19"/>
  <c r="AP33" i="19"/>
  <c r="AP26" i="19"/>
  <c r="AP29" i="19"/>
  <c r="AP39" i="19"/>
  <c r="AP31" i="19"/>
  <c r="AP28" i="19"/>
  <c r="AP36" i="19"/>
  <c r="AP27" i="19"/>
  <c r="AQ6" i="19" l="1"/>
  <c r="AQ17" i="19"/>
  <c r="AQ9" i="19"/>
  <c r="AQ15" i="19"/>
  <c r="AQ11" i="19"/>
  <c r="AQ10" i="19"/>
  <c r="AQ4" i="19"/>
  <c r="AQ8" i="19"/>
  <c r="AQ13" i="19"/>
  <c r="AQ19" i="19"/>
  <c r="AQ5" i="19"/>
  <c r="AQ7" i="19"/>
  <c r="AQ16" i="19"/>
  <c r="AQ14" i="19"/>
  <c r="AQ18" i="19"/>
  <c r="AQ12" i="19"/>
  <c r="AN12" i="19"/>
  <c r="K14" i="42" s="1"/>
  <c r="AN13" i="19"/>
  <c r="K15" i="42" s="1"/>
  <c r="AN14" i="19"/>
  <c r="K16" i="42" s="1"/>
  <c r="AN15" i="19"/>
  <c r="K17" i="42" s="1"/>
  <c r="AN16" i="19"/>
  <c r="K18" i="42" s="1"/>
  <c r="AN5" i="19"/>
  <c r="K7" i="42" s="1"/>
  <c r="AN6" i="19"/>
  <c r="K8" i="42" s="1"/>
  <c r="AN18" i="19"/>
  <c r="K20" i="42" s="1"/>
  <c r="AN19" i="19"/>
  <c r="K21" i="42" s="1"/>
  <c r="AN4" i="19"/>
  <c r="K6" i="42" s="1"/>
  <c r="AN7" i="19"/>
  <c r="K9" i="42" s="1"/>
  <c r="AN8" i="19"/>
  <c r="K10" i="42" s="1"/>
  <c r="AN9" i="19"/>
  <c r="K11" i="42" s="1"/>
  <c r="AN10" i="19"/>
  <c r="K12" i="42" s="1"/>
  <c r="AN11" i="19"/>
  <c r="K13" i="42" s="1"/>
  <c r="AN17" i="19"/>
  <c r="K19" i="42" s="1"/>
  <c r="AL21" i="11"/>
  <c r="AK21" i="11"/>
  <c r="AJ21" i="11"/>
  <c r="AG21" i="11"/>
  <c r="AF21" i="11"/>
  <c r="AE21" i="11"/>
  <c r="AB21" i="11"/>
  <c r="AA21" i="11"/>
  <c r="M21" i="11"/>
  <c r="L21" i="11"/>
  <c r="AL20" i="11"/>
  <c r="AK20" i="11"/>
  <c r="AJ20" i="11"/>
  <c r="AG20" i="11"/>
  <c r="AF20" i="11"/>
  <c r="AE20" i="11"/>
  <c r="AB20" i="11"/>
  <c r="AA20" i="11"/>
  <c r="M20" i="11"/>
  <c r="L20" i="11"/>
  <c r="AL19" i="11"/>
  <c r="AK19" i="11"/>
  <c r="AJ19" i="11"/>
  <c r="AG19" i="11"/>
  <c r="AF19" i="11"/>
  <c r="AE19" i="11"/>
  <c r="AB19" i="11"/>
  <c r="AA19" i="11"/>
  <c r="M19" i="11"/>
  <c r="L19" i="11"/>
  <c r="AL18" i="11"/>
  <c r="AK18" i="11"/>
  <c r="AJ18" i="11"/>
  <c r="AG18" i="11"/>
  <c r="AF18" i="11"/>
  <c r="AE18" i="11"/>
  <c r="AB18" i="11"/>
  <c r="AA18" i="11"/>
  <c r="M18" i="11"/>
  <c r="L18" i="11"/>
  <c r="AL16" i="11"/>
  <c r="AK16" i="11"/>
  <c r="AJ16" i="11"/>
  <c r="AG16" i="11"/>
  <c r="AF16" i="11"/>
  <c r="AE16" i="11"/>
  <c r="AH16" i="11" s="1"/>
  <c r="AB16" i="11"/>
  <c r="AA16" i="11"/>
  <c r="M16" i="11"/>
  <c r="L16" i="11"/>
  <c r="AL15" i="11"/>
  <c r="AK15" i="11"/>
  <c r="AJ15" i="11"/>
  <c r="AM15" i="11" s="1"/>
  <c r="AG15" i="11"/>
  <c r="AF15" i="11"/>
  <c r="AE15" i="11"/>
  <c r="AB15" i="11"/>
  <c r="AA15" i="11"/>
  <c r="M15" i="11"/>
  <c r="L15" i="11"/>
  <c r="AL14" i="11"/>
  <c r="AK14" i="11"/>
  <c r="AJ14" i="11"/>
  <c r="AG14" i="11"/>
  <c r="AF14" i="11"/>
  <c r="AE14" i="11"/>
  <c r="AB14" i="11"/>
  <c r="AA14" i="11"/>
  <c r="M14" i="11"/>
  <c r="L14" i="11"/>
  <c r="AL13" i="11"/>
  <c r="AK13" i="11"/>
  <c r="AJ13" i="11"/>
  <c r="AG13" i="11"/>
  <c r="AF13" i="11"/>
  <c r="AE13" i="11"/>
  <c r="AB13" i="11"/>
  <c r="AA13" i="11"/>
  <c r="M13" i="11"/>
  <c r="L13" i="11"/>
  <c r="AL11" i="11"/>
  <c r="AK11" i="11"/>
  <c r="AJ11" i="11"/>
  <c r="AG11" i="11"/>
  <c r="AF11" i="11"/>
  <c r="AE11" i="11"/>
  <c r="AB11" i="11"/>
  <c r="AA11" i="11"/>
  <c r="M11" i="11"/>
  <c r="L11" i="11"/>
  <c r="AL10" i="11"/>
  <c r="AK10" i="11"/>
  <c r="AJ10" i="11"/>
  <c r="AG10" i="11"/>
  <c r="AF10" i="11"/>
  <c r="AE10" i="11"/>
  <c r="AB10" i="11"/>
  <c r="AA10" i="11"/>
  <c r="M10" i="11"/>
  <c r="L10" i="11"/>
  <c r="AL9" i="11"/>
  <c r="AK9" i="11"/>
  <c r="AJ9" i="11"/>
  <c r="AG9" i="11"/>
  <c r="AF9" i="11"/>
  <c r="AE9" i="11"/>
  <c r="AB9" i="11"/>
  <c r="AA9" i="11"/>
  <c r="M9" i="11"/>
  <c r="L9" i="11"/>
  <c r="AL8" i="11"/>
  <c r="AK8" i="11"/>
  <c r="AJ8" i="11"/>
  <c r="AG8" i="11"/>
  <c r="AF8" i="11"/>
  <c r="AE8" i="11"/>
  <c r="AB8" i="11"/>
  <c r="AA8" i="11"/>
  <c r="M8" i="11"/>
  <c r="L8" i="11"/>
  <c r="AL6" i="11"/>
  <c r="AK6" i="11"/>
  <c r="AJ6" i="11"/>
  <c r="AG6" i="11"/>
  <c r="AF6" i="11"/>
  <c r="AE6" i="11"/>
  <c r="J6" i="11" s="1"/>
  <c r="AB6" i="11"/>
  <c r="AA6" i="11"/>
  <c r="M6" i="11"/>
  <c r="L6" i="11"/>
  <c r="AL5" i="11"/>
  <c r="AK5" i="11"/>
  <c r="AJ5" i="11"/>
  <c r="AM5" i="11" s="1"/>
  <c r="AG5" i="11"/>
  <c r="AF5" i="11"/>
  <c r="AE5" i="11"/>
  <c r="AB5" i="11"/>
  <c r="AA5" i="11"/>
  <c r="M5" i="11"/>
  <c r="L5" i="11"/>
  <c r="AL4" i="11"/>
  <c r="AM4" i="11" s="1"/>
  <c r="AK4" i="11"/>
  <c r="AJ4" i="11"/>
  <c r="AG4" i="11"/>
  <c r="AF4" i="11"/>
  <c r="AE4" i="11"/>
  <c r="AB4" i="11"/>
  <c r="AA4" i="11"/>
  <c r="M4" i="11"/>
  <c r="L4" i="11"/>
  <c r="AL3" i="11"/>
  <c r="AK3" i="11"/>
  <c r="AJ3" i="11"/>
  <c r="AM3" i="11" s="1"/>
  <c r="AG3" i="11"/>
  <c r="AF3" i="11"/>
  <c r="AE3" i="11"/>
  <c r="AB3" i="11"/>
  <c r="AA3" i="11"/>
  <c r="M3" i="11"/>
  <c r="L3" i="11"/>
  <c r="U17" i="10"/>
  <c r="I17" i="10"/>
  <c r="U16" i="10"/>
  <c r="I16" i="10"/>
  <c r="U15" i="10"/>
  <c r="I15" i="10"/>
  <c r="U13" i="10"/>
  <c r="I13" i="10"/>
  <c r="U12" i="10"/>
  <c r="I12" i="10"/>
  <c r="U11" i="10"/>
  <c r="I11" i="10"/>
  <c r="U9" i="10"/>
  <c r="I9" i="10"/>
  <c r="U8" i="10"/>
  <c r="I8" i="10"/>
  <c r="U7" i="10"/>
  <c r="I7" i="10"/>
  <c r="AE5" i="10"/>
  <c r="AD5" i="10"/>
  <c r="Z5" i="10"/>
  <c r="Y5" i="10"/>
  <c r="U5" i="10"/>
  <c r="I5" i="10"/>
  <c r="AF4" i="10"/>
  <c r="AE4" i="10"/>
  <c r="AA4" i="10"/>
  <c r="Z4" i="10"/>
  <c r="U4" i="10"/>
  <c r="I4" i="10"/>
  <c r="AF3" i="10"/>
  <c r="AD3" i="10"/>
  <c r="AA3" i="10"/>
  <c r="Y3" i="10"/>
  <c r="U3" i="10"/>
  <c r="I3" i="10"/>
  <c r="AM11" i="11" l="1"/>
  <c r="Y10" i="11"/>
  <c r="J13" i="11"/>
  <c r="Y13" i="11"/>
  <c r="J18" i="11"/>
  <c r="G8" i="10"/>
  <c r="AM16" i="11"/>
  <c r="AH6" i="11"/>
  <c r="AH9" i="11"/>
  <c r="AH15" i="11"/>
  <c r="AM19" i="11"/>
  <c r="J20" i="11"/>
  <c r="K20" i="11" s="1"/>
  <c r="AG5" i="10"/>
  <c r="AH8" i="11"/>
  <c r="AM13" i="11"/>
  <c r="AH14" i="11"/>
  <c r="Y14" i="11"/>
  <c r="AM18" i="11"/>
  <c r="J19" i="11"/>
  <c r="AH13" i="11"/>
  <c r="Y15" i="11"/>
  <c r="AM20" i="11"/>
  <c r="S15" i="10"/>
  <c r="J3" i="11"/>
  <c r="Y3" i="11"/>
  <c r="Y4" i="11"/>
  <c r="Z4" i="11" s="1"/>
  <c r="AM6" i="11"/>
  <c r="J8" i="11"/>
  <c r="AM8" i="11"/>
  <c r="J9" i="11"/>
  <c r="AM9" i="11"/>
  <c r="AM10" i="11"/>
  <c r="AH11" i="11"/>
  <c r="Y11" i="11"/>
  <c r="J15" i="11"/>
  <c r="Y19" i="11"/>
  <c r="AM21" i="11"/>
  <c r="J16" i="11"/>
  <c r="Y18" i="11"/>
  <c r="AG4" i="10"/>
  <c r="S12" i="10"/>
  <c r="AH4" i="11"/>
  <c r="Y5" i="11"/>
  <c r="Y6" i="11"/>
  <c r="Y9" i="11"/>
  <c r="J10" i="11"/>
  <c r="K10" i="11" s="1"/>
  <c r="J11" i="11"/>
  <c r="AM14" i="11"/>
  <c r="AH18" i="11"/>
  <c r="J21" i="11"/>
  <c r="K18" i="11" s="1"/>
  <c r="Y21" i="11"/>
  <c r="J4" i="11"/>
  <c r="AH5" i="11"/>
  <c r="AG3" i="10"/>
  <c r="S5" i="10"/>
  <c r="S7" i="10"/>
  <c r="S17" i="10"/>
  <c r="G11" i="10"/>
  <c r="G9" i="10"/>
  <c r="G12" i="10"/>
  <c r="G15" i="10"/>
  <c r="S11" i="10"/>
  <c r="S13" i="10"/>
  <c r="S16" i="10"/>
  <c r="S4" i="10"/>
  <c r="S3" i="10"/>
  <c r="S8" i="10"/>
  <c r="G17" i="10"/>
  <c r="G16" i="10"/>
  <c r="G5" i="10"/>
  <c r="G3" i="10"/>
  <c r="AB5" i="10"/>
  <c r="G4" i="10"/>
  <c r="Y16" i="11"/>
  <c r="Z16" i="11" s="1"/>
  <c r="S9" i="10"/>
  <c r="G13" i="10"/>
  <c r="J5" i="11"/>
  <c r="AH10" i="11"/>
  <c r="J14" i="11"/>
  <c r="AH19" i="11"/>
  <c r="AH20" i="11"/>
  <c r="Y8" i="11"/>
  <c r="G7" i="10"/>
  <c r="H7" i="10" s="1"/>
  <c r="AB4" i="10"/>
  <c r="AH3" i="11"/>
  <c r="Y20" i="11"/>
  <c r="AH21" i="11"/>
  <c r="AB3" i="10"/>
  <c r="H13" i="10" l="1"/>
  <c r="Z5" i="11"/>
  <c r="Z10" i="11"/>
  <c r="K5" i="11"/>
  <c r="K14" i="11"/>
  <c r="Z11" i="11"/>
  <c r="K11" i="11"/>
  <c r="K19" i="11"/>
  <c r="Z20" i="11"/>
  <c r="Z15" i="11"/>
  <c r="T12" i="10"/>
  <c r="Z6" i="11"/>
  <c r="K9" i="11"/>
  <c r="Z8" i="11"/>
  <c r="K21" i="11"/>
  <c r="Z3" i="11"/>
  <c r="K8" i="11"/>
  <c r="T16" i="10"/>
  <c r="T3" i="10"/>
  <c r="H15" i="10"/>
  <c r="T17" i="10"/>
  <c r="T4" i="10"/>
  <c r="T11" i="10"/>
  <c r="T13" i="10"/>
  <c r="T5" i="10"/>
  <c r="T15" i="10"/>
  <c r="H16" i="10"/>
  <c r="H17" i="10"/>
  <c r="H4" i="10"/>
  <c r="H8" i="10"/>
  <c r="H9" i="10"/>
  <c r="H3" i="10"/>
  <c r="H5" i="10"/>
  <c r="K15" i="11"/>
  <c r="Z21" i="11"/>
  <c r="T9" i="10"/>
  <c r="Z14" i="11"/>
  <c r="Z9" i="11"/>
  <c r="Z18" i="11"/>
  <c r="H12" i="10"/>
  <c r="Z19" i="11"/>
  <c r="K16" i="11"/>
  <c r="Z13" i="11"/>
  <c r="H11" i="10"/>
  <c r="K3" i="11"/>
  <c r="K6" i="11"/>
  <c r="T8" i="10"/>
  <c r="T7" i="10"/>
  <c r="K13" i="11"/>
  <c r="K4" i="11"/>
</calcChain>
</file>

<file path=xl/sharedStrings.xml><?xml version="1.0" encoding="utf-8"?>
<sst xmlns="http://schemas.openxmlformats.org/spreadsheetml/2006/main" count="38393" uniqueCount="9261">
  <si>
    <t>DISTRICTS</t>
  </si>
  <si>
    <t>COLLEGES</t>
  </si>
  <si>
    <t>GENRES</t>
  </si>
  <si>
    <t>N° DES LICENCES</t>
  </si>
  <si>
    <t>NOMS</t>
  </si>
  <si>
    <t>PRENOMS</t>
  </si>
  <si>
    <t>CATEGORIES</t>
  </si>
  <si>
    <t>NOUMEA 1</t>
  </si>
  <si>
    <t>FILLES</t>
  </si>
  <si>
    <t>GARCONS</t>
  </si>
  <si>
    <t>NOUMEA 2</t>
  </si>
  <si>
    <t>NOUMEA 3</t>
  </si>
  <si>
    <t>NOUMEA 4</t>
  </si>
  <si>
    <t>NOUMEA 5</t>
  </si>
  <si>
    <t>NOUMEA 6</t>
  </si>
  <si>
    <t>NOUMEA 7</t>
  </si>
  <si>
    <t>NOUMEA 8</t>
  </si>
  <si>
    <t>LIFOU</t>
  </si>
  <si>
    <t>MARE</t>
  </si>
  <si>
    <t>OUVEA</t>
  </si>
  <si>
    <t xml:space="preserve"> HORS NOUMEA 1</t>
  </si>
  <si>
    <t xml:space="preserve"> HORS NOUMEA 2</t>
  </si>
  <si>
    <t xml:space="preserve"> HORS NOUMEA 3</t>
  </si>
  <si>
    <t xml:space="preserve"> HORS NOUMEA 4</t>
  </si>
  <si>
    <t xml:space="preserve"> HORS NOUMEA 5</t>
  </si>
  <si>
    <t>PHASE 1</t>
  </si>
  <si>
    <t>PTS</t>
  </si>
  <si>
    <t>PHASE 2</t>
  </si>
  <si>
    <t>MATCH 1</t>
  </si>
  <si>
    <t>MATCH 2</t>
  </si>
  <si>
    <t>MATCH 3</t>
  </si>
  <si>
    <t>MATCH 4</t>
  </si>
  <si>
    <t>MATCH 5</t>
  </si>
  <si>
    <t>MATCH 6</t>
  </si>
  <si>
    <t>points</t>
  </si>
  <si>
    <t>rang</t>
  </si>
  <si>
    <t>MAR</t>
  </si>
  <si>
    <t>GOL</t>
  </si>
  <si>
    <t>Classement</t>
  </si>
  <si>
    <t>Points phase 1</t>
  </si>
  <si>
    <t>Points phase 2</t>
  </si>
  <si>
    <t>HORS NOUMEA 1</t>
  </si>
  <si>
    <t>A</t>
  </si>
  <si>
    <t>HORS NOUMEA 2</t>
  </si>
  <si>
    <t>HORS NOUMEA 3</t>
  </si>
  <si>
    <t>HORS NOUMEA 4</t>
  </si>
  <si>
    <t>HORS NOUMEA 5</t>
  </si>
  <si>
    <t>B</t>
  </si>
  <si>
    <t>C</t>
  </si>
  <si>
    <t>D</t>
  </si>
  <si>
    <t>PHASE 3 et 4</t>
  </si>
  <si>
    <t>PHASE 3 ET 4</t>
  </si>
  <si>
    <t>CLASSEMENT CLG FUTSAL</t>
  </si>
  <si>
    <t>MATCH1</t>
  </si>
  <si>
    <t>MATCH2</t>
  </si>
  <si>
    <t>PLACE 1/2</t>
  </si>
  <si>
    <t>PLACE 3/4</t>
  </si>
  <si>
    <t>PLACE</t>
  </si>
  <si>
    <t>CLG</t>
  </si>
  <si>
    <t>1A</t>
  </si>
  <si>
    <t>2B</t>
  </si>
  <si>
    <t>1B</t>
  </si>
  <si>
    <t>2A</t>
  </si>
  <si>
    <t>PLACE 5/6</t>
  </si>
  <si>
    <t>PLACE 7/8</t>
  </si>
  <si>
    <t>3A</t>
  </si>
  <si>
    <t>4B</t>
  </si>
  <si>
    <t>4A</t>
  </si>
  <si>
    <t>3B</t>
  </si>
  <si>
    <t>PLACE 9/10</t>
  </si>
  <si>
    <t>PLAC 11/12</t>
  </si>
  <si>
    <t>1C</t>
  </si>
  <si>
    <t>2D</t>
  </si>
  <si>
    <t>1D</t>
  </si>
  <si>
    <t>2C</t>
  </si>
  <si>
    <t>PLACE 13/14</t>
  </si>
  <si>
    <t>PLACE 15/16</t>
  </si>
  <si>
    <t>3C</t>
  </si>
  <si>
    <t>4D</t>
  </si>
  <si>
    <t>4C</t>
  </si>
  <si>
    <t>3D</t>
  </si>
  <si>
    <t>CLASSEMENT CLG BASKET 3X3</t>
  </si>
  <si>
    <t>Collèges</t>
  </si>
  <si>
    <t>Catégories</t>
  </si>
  <si>
    <t>Ordre de passage</t>
  </si>
  <si>
    <t>Numéro de licence</t>
  </si>
  <si>
    <t xml:space="preserve">Noms </t>
  </si>
  <si>
    <t>Prénoms</t>
  </si>
  <si>
    <t>Catégorie</t>
  </si>
  <si>
    <t>Couleur dossard</t>
  </si>
  <si>
    <t>Tir : Nombre de flèches au centre</t>
  </si>
  <si>
    <r>
      <t xml:space="preserve">Temps : écrire </t>
    </r>
    <r>
      <rPr>
        <b/>
        <sz val="16"/>
        <color rgb="FFFF0000"/>
        <rFont val="Comic Sans MS"/>
        <family val="4"/>
      </rPr>
      <t>05:36</t>
    </r>
    <r>
      <rPr>
        <sz val="16"/>
        <color indexed="8"/>
        <rFont val="Comic Sans MS"/>
        <family val="4"/>
      </rPr>
      <t xml:space="preserve"> pour </t>
    </r>
    <r>
      <rPr>
        <b/>
        <sz val="16"/>
        <color rgb="FFFF0000"/>
        <rFont val="Comic Sans MS"/>
        <family val="4"/>
      </rPr>
      <t>5'36</t>
    </r>
  </si>
  <si>
    <t>Bonus : 1 flèche = 3 secondes</t>
  </si>
  <si>
    <t>Temps bonifié</t>
  </si>
  <si>
    <t>Une pénalité = 10"</t>
  </si>
  <si>
    <t>Total pénalités</t>
  </si>
  <si>
    <t>Temps  final par catégorie et par genre</t>
  </si>
  <si>
    <t xml:space="preserve">Temps du collège </t>
  </si>
  <si>
    <t>total par genre</t>
  </si>
  <si>
    <t>CLASSEMENT PAR GENRE</t>
  </si>
  <si>
    <t>Total</t>
  </si>
  <si>
    <t xml:space="preserve">Classementdu collège </t>
  </si>
  <si>
    <t>CLASSEMENT</t>
  </si>
  <si>
    <t>BF</t>
  </si>
  <si>
    <t>BG</t>
  </si>
  <si>
    <t>BF-BG</t>
  </si>
  <si>
    <t xml:space="preserve">Temps </t>
  </si>
  <si>
    <t>POINTS</t>
  </si>
  <si>
    <r>
      <t xml:space="preserve">Relais 
10x40 m
écrire </t>
    </r>
    <r>
      <rPr>
        <b/>
        <sz val="22"/>
        <color rgb="FFFF0000"/>
        <rFont val="Comic Sans MS"/>
        <family val="4"/>
      </rPr>
      <t>1230</t>
    </r>
    <r>
      <rPr>
        <b/>
        <sz val="22"/>
        <color indexed="8"/>
        <rFont val="Comic Sans MS"/>
        <family val="4"/>
      </rPr>
      <t xml:space="preserve"> pour </t>
    </r>
    <r>
      <rPr>
        <b/>
        <sz val="22"/>
        <color rgb="FFFF0000"/>
        <rFont val="Comic Sans MS"/>
        <family val="4"/>
      </rPr>
      <t>1'23''0</t>
    </r>
  </si>
  <si>
    <r>
      <t xml:space="preserve">50m écrire </t>
    </r>
    <r>
      <rPr>
        <b/>
        <sz val="22"/>
        <color rgb="FFFF0000"/>
        <rFont val="Comic Sans MS"/>
        <family val="4"/>
      </rPr>
      <t>850</t>
    </r>
    <r>
      <rPr>
        <b/>
        <sz val="22"/>
        <color indexed="8"/>
        <rFont val="Comic Sans MS"/>
        <family val="4"/>
      </rPr>
      <t xml:space="preserve"> pour</t>
    </r>
    <r>
      <rPr>
        <b/>
        <sz val="22"/>
        <color rgb="FFFF0000"/>
        <rFont val="Comic Sans MS"/>
        <family val="4"/>
      </rPr>
      <t xml:space="preserve"> 8''50</t>
    </r>
  </si>
  <si>
    <r>
      <t xml:space="preserve">1000m écrire </t>
    </r>
    <r>
      <rPr>
        <b/>
        <sz val="22"/>
        <color rgb="FFFF0000"/>
        <rFont val="Comic Sans MS"/>
        <family val="4"/>
      </rPr>
      <t>4230</t>
    </r>
    <r>
      <rPr>
        <b/>
        <sz val="22"/>
        <color indexed="8"/>
        <rFont val="Comic Sans MS"/>
        <family val="4"/>
      </rPr>
      <t xml:space="preserve"> pour</t>
    </r>
    <r>
      <rPr>
        <b/>
        <sz val="22"/>
        <color rgb="FFFF0000"/>
        <rFont val="Comic Sans MS"/>
        <family val="4"/>
      </rPr>
      <t xml:space="preserve"> 4'23''0</t>
    </r>
  </si>
  <si>
    <r>
      <t xml:space="preserve">vortex écrire </t>
    </r>
    <r>
      <rPr>
        <b/>
        <sz val="22"/>
        <color rgb="FFFF0000"/>
        <rFont val="Comic Sans MS"/>
        <family val="4"/>
      </rPr>
      <t>1230</t>
    </r>
    <r>
      <rPr>
        <b/>
        <sz val="22"/>
        <color indexed="8"/>
        <rFont val="Comic Sans MS"/>
        <family val="4"/>
      </rPr>
      <t xml:space="preserve"> pour </t>
    </r>
    <r>
      <rPr>
        <b/>
        <sz val="22"/>
        <color rgb="FFFF0000"/>
        <rFont val="Comic Sans MS"/>
        <family val="4"/>
      </rPr>
      <t>12m30</t>
    </r>
  </si>
  <si>
    <r>
      <t xml:space="preserve">longueur écrire </t>
    </r>
    <r>
      <rPr>
        <b/>
        <sz val="22"/>
        <color rgb="FFFF0000"/>
        <rFont val="Comic Sans MS"/>
        <family val="4"/>
      </rPr>
      <t>456</t>
    </r>
    <r>
      <rPr>
        <b/>
        <sz val="22"/>
        <color indexed="8"/>
        <rFont val="Comic Sans MS"/>
        <family val="4"/>
      </rPr>
      <t xml:space="preserve"> pour </t>
    </r>
    <r>
      <rPr>
        <b/>
        <sz val="22"/>
        <color rgb="FFFF0000"/>
        <rFont val="Comic Sans MS"/>
        <family val="4"/>
      </rPr>
      <t>4m56</t>
    </r>
  </si>
  <si>
    <t>total des points par élèves</t>
  </si>
  <si>
    <t>Total BF-BG</t>
  </si>
  <si>
    <t>CLASSEMENT CAT. BF-BG</t>
  </si>
  <si>
    <t>CLASSEMENT PAR COLLEGES</t>
  </si>
  <si>
    <t>Benjamines</t>
  </si>
  <si>
    <t>MF</t>
  </si>
  <si>
    <t>MG</t>
  </si>
  <si>
    <t>MF-MG</t>
  </si>
  <si>
    <t>Benjamins</t>
  </si>
  <si>
    <t>Relais 
10x40 m</t>
  </si>
  <si>
    <t>80m</t>
  </si>
  <si>
    <t>1000m</t>
  </si>
  <si>
    <t>vortex</t>
  </si>
  <si>
    <t>longueur</t>
  </si>
  <si>
    <t>Total MF-MG</t>
  </si>
  <si>
    <t>CLASSEMENT CAT. MF-MG</t>
  </si>
  <si>
    <t>Minimes filles</t>
  </si>
  <si>
    <t>Minimes Garçons</t>
  </si>
  <si>
    <t>CLS</t>
  </si>
  <si>
    <t>50m</t>
  </si>
  <si>
    <t/>
  </si>
  <si>
    <t>Benj F-G</t>
  </si>
  <si>
    <t>Min F-G</t>
  </si>
  <si>
    <t>SPRINT</t>
  </si>
  <si>
    <t>F Lyc</t>
  </si>
  <si>
    <t>G Lyc</t>
  </si>
  <si>
    <t>10 X 40m</t>
  </si>
  <si>
    <t>VORTEX</t>
  </si>
  <si>
    <t>LONGUEUR</t>
  </si>
  <si>
    <t>LYC F</t>
  </si>
  <si>
    <t>LYC G</t>
  </si>
  <si>
    <t>1/x</t>
  </si>
  <si>
    <t>100m
F Lyc</t>
  </si>
  <si>
    <t>100m
G Lyc</t>
  </si>
  <si>
    <t>CLASSEMENT COLLEGES</t>
  </si>
  <si>
    <t>CLASSEMENT COLLEGES AUTOMATIQUE</t>
  </si>
  <si>
    <t>FUT</t>
  </si>
  <si>
    <t>BB</t>
  </si>
  <si>
    <t>BIA</t>
  </si>
  <si>
    <t>ATHLE</t>
  </si>
  <si>
    <t>TOTAL</t>
  </si>
  <si>
    <t>Licence</t>
  </si>
  <si>
    <t>Nom</t>
  </si>
  <si>
    <t>Prénom</t>
  </si>
  <si>
    <t>Date de Naissance</t>
  </si>
  <si>
    <t>Age</t>
  </si>
  <si>
    <t>JO</t>
  </si>
  <si>
    <t>Etablissement</t>
  </si>
  <si>
    <t>Sport Partagé</t>
  </si>
  <si>
    <t>Sports</t>
  </si>
  <si>
    <t>Alcide</t>
  </si>
  <si>
    <t>Silas</t>
  </si>
  <si>
    <t>02-05-2012</t>
  </si>
  <si>
    <t>Non</t>
  </si>
  <si>
    <t>CLG.APOGOTI</t>
  </si>
  <si>
    <t>Athlétisme, Danse</t>
  </si>
  <si>
    <t>Atti</t>
  </si>
  <si>
    <t>Abélia</t>
  </si>
  <si>
    <t>19-11-2012</t>
  </si>
  <si>
    <t>Futsal, Handball</t>
  </si>
  <si>
    <t>BARNEY</t>
  </si>
  <si>
    <t>William</t>
  </si>
  <si>
    <t>09-10-2012</t>
  </si>
  <si>
    <t>Futsal</t>
  </si>
  <si>
    <t>BERRY</t>
  </si>
  <si>
    <t>Antoine</t>
  </si>
  <si>
    <t>27-10-2013</t>
  </si>
  <si>
    <t>Handball</t>
  </si>
  <si>
    <t>CLEMEN</t>
  </si>
  <si>
    <t>DJAMILA</t>
  </si>
  <si>
    <t>26-05-2013</t>
  </si>
  <si>
    <t>DAOMET</t>
  </si>
  <si>
    <t>Gabrielle</t>
  </si>
  <si>
    <t>30-06-2009</t>
  </si>
  <si>
    <t>DJAMALI</t>
  </si>
  <si>
    <t>NOHAM</t>
  </si>
  <si>
    <t>13-07-2012</t>
  </si>
  <si>
    <t>Athlétisme, Danse, Futsal, Handball</t>
  </si>
  <si>
    <t>FAVIER</t>
  </si>
  <si>
    <t>ANDRE</t>
  </si>
  <si>
    <t>18-11-2012</t>
  </si>
  <si>
    <t>Athlétisme, Futsal, Handball</t>
  </si>
  <si>
    <t>FINAU</t>
  </si>
  <si>
    <t>Alefeleto</t>
  </si>
  <si>
    <t>28-05-2010</t>
  </si>
  <si>
    <t>Basket, Futsal, Handball, Tennis de table, Volleyball</t>
  </si>
  <si>
    <t>GAZE</t>
  </si>
  <si>
    <t>Gazé</t>
  </si>
  <si>
    <t>11-11-2011</t>
  </si>
  <si>
    <t>Futsal, Handball, Volleyball</t>
  </si>
  <si>
    <t>GERBET</t>
  </si>
  <si>
    <t>KETSSYA</t>
  </si>
  <si>
    <t>12-08-2012</t>
  </si>
  <si>
    <t>Futsal, Volleyball</t>
  </si>
  <si>
    <t>GNIPATE</t>
  </si>
  <si>
    <t>JACQUES</t>
  </si>
  <si>
    <t>20-08-2012</t>
  </si>
  <si>
    <t>GOWET</t>
  </si>
  <si>
    <t>YVELYNE</t>
  </si>
  <si>
    <t>16-02-2013</t>
  </si>
  <si>
    <t>Hennion</t>
  </si>
  <si>
    <t>Noé</t>
  </si>
  <si>
    <t>10-07-2012</t>
  </si>
  <si>
    <t>HNANGENU</t>
  </si>
  <si>
    <t>Amélie</t>
  </si>
  <si>
    <t>HNAWOSSE</t>
  </si>
  <si>
    <t>Ryeka</t>
  </si>
  <si>
    <t>09-03-2012</t>
  </si>
  <si>
    <t>HNEPEUNE</t>
  </si>
  <si>
    <t>NATHAN</t>
  </si>
  <si>
    <t>11-07-2012</t>
  </si>
  <si>
    <t>KAHNYAPA</t>
  </si>
  <si>
    <t>Annie Christine</t>
  </si>
  <si>
    <t>29-10-2012</t>
  </si>
  <si>
    <t>Athlétisme, Handball</t>
  </si>
  <si>
    <t>KAOUMA</t>
  </si>
  <si>
    <t>LETANG</t>
  </si>
  <si>
    <t>17-04-2013</t>
  </si>
  <si>
    <t>KAREMBEU</t>
  </si>
  <si>
    <t>JOYCE</t>
  </si>
  <si>
    <t>08-05-2013</t>
  </si>
  <si>
    <t>KAY</t>
  </si>
  <si>
    <t>PAÏTA</t>
  </si>
  <si>
    <t>11-08-2011</t>
  </si>
  <si>
    <t>KOITCHE</t>
  </si>
  <si>
    <t>Selma</t>
  </si>
  <si>
    <t>29-04-2012</t>
  </si>
  <si>
    <t>Futsal, Santé</t>
  </si>
  <si>
    <t>LACROSE</t>
  </si>
  <si>
    <t>AMBRE</t>
  </si>
  <si>
    <t>16-05-2012</t>
  </si>
  <si>
    <t>Danse, Futsal</t>
  </si>
  <si>
    <t>Vaïnui</t>
  </si>
  <si>
    <t>12-04-2012</t>
  </si>
  <si>
    <t>Athlétisme, Basket, Handball</t>
  </si>
  <si>
    <t>LAMATAKI</t>
  </si>
  <si>
    <t>KAHOLEI</t>
  </si>
  <si>
    <t>26-06-2012</t>
  </si>
  <si>
    <t>LOUPPE</t>
  </si>
  <si>
    <t>LEYNA</t>
  </si>
  <si>
    <t>05-07-2012</t>
  </si>
  <si>
    <t>MALAU</t>
  </si>
  <si>
    <t>HEIMANA</t>
  </si>
  <si>
    <t>MANYIN</t>
  </si>
  <si>
    <t>AROUMI</t>
  </si>
  <si>
    <t>23-11-2012</t>
  </si>
  <si>
    <t>MARIN</t>
  </si>
  <si>
    <t>Vaïkea</t>
  </si>
  <si>
    <t>19-02-2013</t>
  </si>
  <si>
    <t>Danse</t>
  </si>
  <si>
    <t>MARTIN</t>
  </si>
  <si>
    <t>YVANITA</t>
  </si>
  <si>
    <t>26-01-2013</t>
  </si>
  <si>
    <t>MESANGE</t>
  </si>
  <si>
    <t>Florian</t>
  </si>
  <si>
    <t>20-07-2011</t>
  </si>
  <si>
    <t>MOUEAOU</t>
  </si>
  <si>
    <t>SOPHIE</t>
  </si>
  <si>
    <t>10-06-2013</t>
  </si>
  <si>
    <t>Danse, Futsal, Handball</t>
  </si>
  <si>
    <t>NAO</t>
  </si>
  <si>
    <t>LISSIE</t>
  </si>
  <si>
    <t>22-06-2012</t>
  </si>
  <si>
    <t>NGADAE</t>
  </si>
  <si>
    <t>SHERYKA</t>
  </si>
  <si>
    <t>30-05-2012</t>
  </si>
  <si>
    <t>Athlétisme</t>
  </si>
  <si>
    <t>NONQUET LYNCH</t>
  </si>
  <si>
    <t>Rama</t>
  </si>
  <si>
    <t>01-06-2012</t>
  </si>
  <si>
    <t>NUNEWAIE</t>
  </si>
  <si>
    <t>PAMADJING</t>
  </si>
  <si>
    <t>14-08-2012</t>
  </si>
  <si>
    <t>NYIPIE</t>
  </si>
  <si>
    <t>ARYANIS</t>
  </si>
  <si>
    <t>30-05-2013</t>
  </si>
  <si>
    <t>OREZOLLI</t>
  </si>
  <si>
    <t>DJOYAN</t>
  </si>
  <si>
    <t>14-11-2012</t>
  </si>
  <si>
    <t>PAOUE</t>
  </si>
  <si>
    <t>Enzo</t>
  </si>
  <si>
    <t>04-07-2012</t>
  </si>
  <si>
    <t>PEDRINI</t>
  </si>
  <si>
    <t>Naomi</t>
  </si>
  <si>
    <t>03-06-2011</t>
  </si>
  <si>
    <t>Danse, Handball</t>
  </si>
  <si>
    <t>PEKATAUTAHI</t>
  </si>
  <si>
    <t>Néphi</t>
  </si>
  <si>
    <t>19-01-2013</t>
  </si>
  <si>
    <t>Poelle</t>
  </si>
  <si>
    <t>Joram</t>
  </si>
  <si>
    <t>04-04-2012</t>
  </si>
  <si>
    <t>Athlétisme, Futsal</t>
  </si>
  <si>
    <t>POITHILI</t>
  </si>
  <si>
    <t>Mwané</t>
  </si>
  <si>
    <t>15-02-2013</t>
  </si>
  <si>
    <t>PUGIBET</t>
  </si>
  <si>
    <t>RAHËA</t>
  </si>
  <si>
    <t>13-02-2013</t>
  </si>
  <si>
    <t>PUKO</t>
  </si>
  <si>
    <t>LOVELY</t>
  </si>
  <si>
    <t>06-11-2012</t>
  </si>
  <si>
    <t>RIRI</t>
  </si>
  <si>
    <t>YOVALINDA</t>
  </si>
  <si>
    <t>18-10-2011</t>
  </si>
  <si>
    <t>SABOTIN</t>
  </si>
  <si>
    <t>Ninirei</t>
  </si>
  <si>
    <t>08-10-2011</t>
  </si>
  <si>
    <t>Teanuanua</t>
  </si>
  <si>
    <t>30-07-2010</t>
  </si>
  <si>
    <t>SAPARI</t>
  </si>
  <si>
    <t>Ethan</t>
  </si>
  <si>
    <t>22-09-2009</t>
  </si>
  <si>
    <t>MAIA</t>
  </si>
  <si>
    <t>01-02-2012</t>
  </si>
  <si>
    <t>SIPA</t>
  </si>
  <si>
    <t>Aldo</t>
  </si>
  <si>
    <t>24-01-2010</t>
  </si>
  <si>
    <t>Volleyball</t>
  </si>
  <si>
    <t>TARDY-TEIN</t>
  </si>
  <si>
    <t>Albert</t>
  </si>
  <si>
    <t>13-03-2012</t>
  </si>
  <si>
    <t>Basket, Futsal</t>
  </si>
  <si>
    <t>TEIPOARII</t>
  </si>
  <si>
    <t>Williams</t>
  </si>
  <si>
    <t>30-08-2012</t>
  </si>
  <si>
    <t>TEMARII</t>
  </si>
  <si>
    <t>TEAHANI</t>
  </si>
  <si>
    <t>22-10-2012</t>
  </si>
  <si>
    <t>THEIMNOUEONE</t>
  </si>
  <si>
    <t>25-03-2013</t>
  </si>
  <si>
    <t>THUPALUA</t>
  </si>
  <si>
    <t>Lucienne</t>
  </si>
  <si>
    <t>18-09-2010</t>
  </si>
  <si>
    <t>TOLIKOLI</t>
  </si>
  <si>
    <t>VAIMUA</t>
  </si>
  <si>
    <t>10-10-2012</t>
  </si>
  <si>
    <t>TUAULA</t>
  </si>
  <si>
    <t>IMANY</t>
  </si>
  <si>
    <t>14-06-2012</t>
  </si>
  <si>
    <t>TUITOMA</t>
  </si>
  <si>
    <t>Samuela</t>
  </si>
  <si>
    <t>14-05-2012</t>
  </si>
  <si>
    <t>Athlétisme, Basket, Cross, Danse, Handball, Tir à l'arc</t>
  </si>
  <si>
    <t>VAIMATAPAKO</t>
  </si>
  <si>
    <t>SUSITO</t>
  </si>
  <si>
    <t>WADJENO</t>
  </si>
  <si>
    <t>SMAYLIE</t>
  </si>
  <si>
    <t>21-08-2012</t>
  </si>
  <si>
    <t>WAHMETU</t>
  </si>
  <si>
    <t>Leina</t>
  </si>
  <si>
    <t>15-07-2012</t>
  </si>
  <si>
    <t>WAITREU</t>
  </si>
  <si>
    <t>GABRIEL</t>
  </si>
  <si>
    <t>28-05-2011</t>
  </si>
  <si>
    <t>Athlétisme, Cross, Football, Volleyball</t>
  </si>
  <si>
    <t>WANEGUI</t>
  </si>
  <si>
    <t>HNAZINE</t>
  </si>
  <si>
    <t>24-05-2013</t>
  </si>
  <si>
    <t>Kelear</t>
  </si>
  <si>
    <t>XALITE</t>
  </si>
  <si>
    <t>Ogis</t>
  </si>
  <si>
    <t>14-07-2010</t>
  </si>
  <si>
    <t>YOUNG</t>
  </si>
  <si>
    <t>Evy</t>
  </si>
  <si>
    <t>20-07-2012</t>
  </si>
  <si>
    <t>BAE</t>
  </si>
  <si>
    <t>Guillaume</t>
  </si>
  <si>
    <t>21-12-2011</t>
  </si>
  <si>
    <t>CLG.BAGANDA</t>
  </si>
  <si>
    <t>Athlétisme, Cross, Football, Futsal, Handball, Trails, Volleyball</t>
  </si>
  <si>
    <t>BOKOLA</t>
  </si>
  <si>
    <t>Djaeron</t>
  </si>
  <si>
    <t>23-09-2011</t>
  </si>
  <si>
    <t>Athlétisme, Cross, Football, Futsal, Trails, Volleyball</t>
  </si>
  <si>
    <t>Isaac</t>
  </si>
  <si>
    <t>22-04-2011</t>
  </si>
  <si>
    <t>Athlétisme, Football, Futsal, Handball, Jeune reporter, Trails, Volleyball</t>
  </si>
  <si>
    <t>Raïna</t>
  </si>
  <si>
    <t>21-09-2012</t>
  </si>
  <si>
    <t>Athlétisme, Football, Futsal, Rugby, Tennis de table, Trails, Volleyball</t>
  </si>
  <si>
    <t>CANALDO</t>
  </si>
  <si>
    <t>Fred</t>
  </si>
  <si>
    <t>25-05-2012</t>
  </si>
  <si>
    <t>Athlétisme, Football, Futsal, Trails, Volleyball</t>
  </si>
  <si>
    <t>CESAR</t>
  </si>
  <si>
    <t>Mathéo</t>
  </si>
  <si>
    <t>06-12-2012</t>
  </si>
  <si>
    <t>Athlétisme, Cross, Echecs, Football, Handball, Trails, Volleyball</t>
  </si>
  <si>
    <t>ILENGO</t>
  </si>
  <si>
    <t>Erphys</t>
  </si>
  <si>
    <t>CG</t>
  </si>
  <si>
    <t>10-09-2008</t>
  </si>
  <si>
    <t>MICHEL -VILLAZ</t>
  </si>
  <si>
    <t>Shirley</t>
  </si>
  <si>
    <t>29-07-2011</t>
  </si>
  <si>
    <t>Athlétisme, Cross, Futsal, Trails, Volleyball</t>
  </si>
  <si>
    <t>NERHON</t>
  </si>
  <si>
    <t>Aimeraldyne</t>
  </si>
  <si>
    <t>Jean-Yves</t>
  </si>
  <si>
    <t>14-05-2013</t>
  </si>
  <si>
    <t>Athlétisme, Cross, Football, Futsal, Tennis de table, Trails, Volleyball</t>
  </si>
  <si>
    <t>PIDYO</t>
  </si>
  <si>
    <t>Mauricia</t>
  </si>
  <si>
    <t>27-07-2010</t>
  </si>
  <si>
    <t>POYMEGNA</t>
  </si>
  <si>
    <t>Alice</t>
  </si>
  <si>
    <t>03-03-2012</t>
  </si>
  <si>
    <t>Athlétisme, Course d'orientation, Cross, Football, Futsal, Handball, Trails, Volleyball</t>
  </si>
  <si>
    <t>SONNIER-HARI</t>
  </si>
  <si>
    <t>Daïron</t>
  </si>
  <si>
    <t>26-07-2010</t>
  </si>
  <si>
    <t>TCHONMA</t>
  </si>
  <si>
    <t>Tracy</t>
  </si>
  <si>
    <t>20-04-2013</t>
  </si>
  <si>
    <t>TCHOUEMA</t>
  </si>
  <si>
    <t>Elah-Joackim</t>
  </si>
  <si>
    <t>02-09-2010</t>
  </si>
  <si>
    <t>TEIN-WEIAWE</t>
  </si>
  <si>
    <t>Jean-Pierre</t>
  </si>
  <si>
    <t>TEPITIOU</t>
  </si>
  <si>
    <t>Kayla</t>
  </si>
  <si>
    <t>29-07-2012</t>
  </si>
  <si>
    <t>TIDJINE</t>
  </si>
  <si>
    <t>Wilton</t>
  </si>
  <si>
    <t>21-01-2011</t>
  </si>
  <si>
    <t>Athlétisme, Cross, Football, Futsal, Handball, Tennis de table, Trails, Volleyball</t>
  </si>
  <si>
    <t>TOHE</t>
  </si>
  <si>
    <t>Lys-May</t>
  </si>
  <si>
    <t>21-06-2010</t>
  </si>
  <si>
    <t>Athlétisme, Cross, Football, Futsal, Handball, Volleyball</t>
  </si>
  <si>
    <t>WABETE</t>
  </si>
  <si>
    <t>Mathaïa</t>
  </si>
  <si>
    <t>29-04-2010</t>
  </si>
  <si>
    <t>Athlétisme, Course d'orientation, Cross, Echecs, Football, Futsal, Handball, Natation, Tennis de table, Trails, Volleyball</t>
  </si>
  <si>
    <t>WALA-WINDI</t>
  </si>
  <si>
    <t>Jhared</t>
  </si>
  <si>
    <t>08-05-2011</t>
  </si>
  <si>
    <t>WAMO</t>
  </si>
  <si>
    <t>Neil</t>
  </si>
  <si>
    <t>14-03-2011</t>
  </si>
  <si>
    <t>WHAAP</t>
  </si>
  <si>
    <t>10-05-2011</t>
  </si>
  <si>
    <t>Athlétisme, Football, Futsal, Handball, Trails, Volleyball</t>
  </si>
  <si>
    <t>Romaël</t>
  </si>
  <si>
    <t>29-05-2010</t>
  </si>
  <si>
    <t>ASSIENE AMBASSA</t>
  </si>
  <si>
    <t>ALEXIS</t>
  </si>
  <si>
    <t>03-07-2012</t>
  </si>
  <si>
    <t>CLG.BAUDOUX</t>
  </si>
  <si>
    <t>AT-CHEE</t>
  </si>
  <si>
    <t>Bryan</t>
  </si>
  <si>
    <t>16-08-2011</t>
  </si>
  <si>
    <t>ATTI</t>
  </si>
  <si>
    <t>Erwan Félix</t>
  </si>
  <si>
    <t>22-05-2012</t>
  </si>
  <si>
    <t>Football, Futsal</t>
  </si>
  <si>
    <t>BAINE</t>
  </si>
  <si>
    <t>Azaël</t>
  </si>
  <si>
    <t>17-11-2012</t>
  </si>
  <si>
    <t>Cirque, Santé</t>
  </si>
  <si>
    <t>BARTHELEMY</t>
  </si>
  <si>
    <t>Léo</t>
  </si>
  <si>
    <t>17-07-2012</t>
  </si>
  <si>
    <t>Cirque, Santé, Trails</t>
  </si>
  <si>
    <t>BERNARD</t>
  </si>
  <si>
    <t>Louis</t>
  </si>
  <si>
    <t>30-06-2010</t>
  </si>
  <si>
    <t>Football</t>
  </si>
  <si>
    <t>Michel</t>
  </si>
  <si>
    <t>04-11-2011</t>
  </si>
  <si>
    <t>BIDEAU</t>
  </si>
  <si>
    <t>Jade</t>
  </si>
  <si>
    <t>04-07-2011</t>
  </si>
  <si>
    <t>Basket, Cirque</t>
  </si>
  <si>
    <t>BLASCO</t>
  </si>
  <si>
    <t>Ianis</t>
  </si>
  <si>
    <t>Basket, Cirque, Santé</t>
  </si>
  <si>
    <t>BOUACOU</t>
  </si>
  <si>
    <t>Meredaa</t>
  </si>
  <si>
    <t>16-12-2011</t>
  </si>
  <si>
    <t>Basket, Cirque, Football, Santé</t>
  </si>
  <si>
    <t>BOUDAOUD</t>
  </si>
  <si>
    <t>Elyo</t>
  </si>
  <si>
    <t>01-10-2013</t>
  </si>
  <si>
    <t>Lyem</t>
  </si>
  <si>
    <t>15-05-2012</t>
  </si>
  <si>
    <t>BRECARD</t>
  </si>
  <si>
    <t>Jonathan</t>
  </si>
  <si>
    <t>25-02-2012</t>
  </si>
  <si>
    <t>Cales</t>
  </si>
  <si>
    <t>Timeo</t>
  </si>
  <si>
    <t>10-07-2011</t>
  </si>
  <si>
    <t>CANEHNUEZ</t>
  </si>
  <si>
    <t>Hnahléjé</t>
  </si>
  <si>
    <t>09-11-2011</t>
  </si>
  <si>
    <t>Basket, Cirque, Football</t>
  </si>
  <si>
    <t>Capirossi</t>
  </si>
  <si>
    <t>Emerick</t>
  </si>
  <si>
    <t>06-01-2012</t>
  </si>
  <si>
    <t>Cirque, Football, Trails</t>
  </si>
  <si>
    <t>CAWIDRONE</t>
  </si>
  <si>
    <t>François Xavier</t>
  </si>
  <si>
    <t>09-05-2011</t>
  </si>
  <si>
    <t>CHERIFI</t>
  </si>
  <si>
    <t>Levon</t>
  </si>
  <si>
    <t>01-08-2011</t>
  </si>
  <si>
    <t>CHOCZYNSKI</t>
  </si>
  <si>
    <t>Aaron</t>
  </si>
  <si>
    <t>17-02-2013</t>
  </si>
  <si>
    <t>Cirque, Football, Santé</t>
  </si>
  <si>
    <t>COLLOT</t>
  </si>
  <si>
    <t>Joseph</t>
  </si>
  <si>
    <t>21-03-2011</t>
  </si>
  <si>
    <t>CRESSELY</t>
  </si>
  <si>
    <t>MATTHEW</t>
  </si>
  <si>
    <t>01-03-2012</t>
  </si>
  <si>
    <t>D ANGELO</t>
  </si>
  <si>
    <t>Lucas</t>
  </si>
  <si>
    <t>04-03-2011</t>
  </si>
  <si>
    <t>DONGAL PAQUIER</t>
  </si>
  <si>
    <t>Wilhem</t>
  </si>
  <si>
    <t>25-08-2012</t>
  </si>
  <si>
    <t>DRAILLARD</t>
  </si>
  <si>
    <t>Clement</t>
  </si>
  <si>
    <t>05-10-2010</t>
  </si>
  <si>
    <t>Eatene</t>
  </si>
  <si>
    <t>Henri</t>
  </si>
  <si>
    <t>08-06-2010</t>
  </si>
  <si>
    <t>Basket, Cirque, Trails</t>
  </si>
  <si>
    <t>GARBAY</t>
  </si>
  <si>
    <t>Mathis</t>
  </si>
  <si>
    <t>13-01-2012</t>
  </si>
  <si>
    <t>GRACIA MAJ</t>
  </si>
  <si>
    <t>Auguste</t>
  </si>
  <si>
    <t>08-03-2012</t>
  </si>
  <si>
    <t>GRATESOL</t>
  </si>
  <si>
    <t>06-05-2010</t>
  </si>
  <si>
    <t>GRIBAL</t>
  </si>
  <si>
    <t>Clémence</t>
  </si>
  <si>
    <t>15-06-2013</t>
  </si>
  <si>
    <t>GRONDIN DEPIN</t>
  </si>
  <si>
    <t>Tom</t>
  </si>
  <si>
    <t>18-08-2013</t>
  </si>
  <si>
    <t>Cirque, Football</t>
  </si>
  <si>
    <t>Grovel Soparnot</t>
  </si>
  <si>
    <t>13-05-2013</t>
  </si>
  <si>
    <t>GUERRE</t>
  </si>
  <si>
    <t>Adem</t>
  </si>
  <si>
    <t>07-10-2012</t>
  </si>
  <si>
    <t>Baseball, Cirque, Cross, Santé</t>
  </si>
  <si>
    <t>HAOCAS</t>
  </si>
  <si>
    <t>Hnalapan</t>
  </si>
  <si>
    <t>04-08-2012</t>
  </si>
  <si>
    <t>HENERY</t>
  </si>
  <si>
    <t>09-11-2012</t>
  </si>
  <si>
    <t>HERVOUET</t>
  </si>
  <si>
    <t>Louane</t>
  </si>
  <si>
    <t>23-05-2013</t>
  </si>
  <si>
    <t>HNADRIANE</t>
  </si>
  <si>
    <t>Ngenihnadra</t>
  </si>
  <si>
    <t>18-09-2009</t>
  </si>
  <si>
    <t>HNINE</t>
  </si>
  <si>
    <t>Jerson</t>
  </si>
  <si>
    <t>IDRELE</t>
  </si>
  <si>
    <t>SAMUEL</t>
  </si>
  <si>
    <t>31-01-2015</t>
  </si>
  <si>
    <t>IEBEMOI</t>
  </si>
  <si>
    <t>Djayz</t>
  </si>
  <si>
    <t>02-10-2011</t>
  </si>
  <si>
    <t>IKIARA</t>
  </si>
  <si>
    <t>Térence</t>
  </si>
  <si>
    <t>27-10-2012</t>
  </si>
  <si>
    <t>Football, Santé</t>
  </si>
  <si>
    <t>IXEKO</t>
  </si>
  <si>
    <t>02-08-2012</t>
  </si>
  <si>
    <t>Basket, Cirque, Futsal</t>
  </si>
  <si>
    <t>Janura</t>
  </si>
  <si>
    <t>Nolann</t>
  </si>
  <si>
    <t>15-09-2011</t>
  </si>
  <si>
    <t>Cirque, Cross, Football, Santé, Trails</t>
  </si>
  <si>
    <t>JULIARD</t>
  </si>
  <si>
    <t>Olivier</t>
  </si>
  <si>
    <t>22-12-2011</t>
  </si>
  <si>
    <t>Basket, Football, Futsal</t>
  </si>
  <si>
    <t>KAEMO</t>
  </si>
  <si>
    <t>Suzanne</t>
  </si>
  <si>
    <t>21-12-2012</t>
  </si>
  <si>
    <t>Santé</t>
  </si>
  <si>
    <t>KAPISSIRI</t>
  </si>
  <si>
    <t>Abata</t>
  </si>
  <si>
    <t>05-03-2010</t>
  </si>
  <si>
    <t>KIENER</t>
  </si>
  <si>
    <t>Martin</t>
  </si>
  <si>
    <t>13-10-2012</t>
  </si>
  <si>
    <t>Cirque, Cross, Football</t>
  </si>
  <si>
    <t>Paul</t>
  </si>
  <si>
    <t>22-10-2010</t>
  </si>
  <si>
    <t>Lehyann</t>
  </si>
  <si>
    <t>27-02-2011</t>
  </si>
  <si>
    <t>LANCELEUR</t>
  </si>
  <si>
    <t>Joy</t>
  </si>
  <si>
    <t>Laurent</t>
  </si>
  <si>
    <t>Felix</t>
  </si>
  <si>
    <t>01-02-2011</t>
  </si>
  <si>
    <t>Cirque, Futsal</t>
  </si>
  <si>
    <t>LU</t>
  </si>
  <si>
    <t>Jiapeng</t>
  </si>
  <si>
    <t>03-08-2010</t>
  </si>
  <si>
    <t>MAGRY</t>
  </si>
  <si>
    <t>Alexian</t>
  </si>
  <si>
    <t>27-10-2011</t>
  </si>
  <si>
    <t>MALESSAS QUINTERNET</t>
  </si>
  <si>
    <t>28-03-2013</t>
  </si>
  <si>
    <t>MALET</t>
  </si>
  <si>
    <t>Pierre</t>
  </si>
  <si>
    <t>11-05-2012</t>
  </si>
  <si>
    <t>MANDIN</t>
  </si>
  <si>
    <t>Owen</t>
  </si>
  <si>
    <t>Basket</t>
  </si>
  <si>
    <t>Matilde</t>
  </si>
  <si>
    <t>10-04-2013</t>
  </si>
  <si>
    <t>Cirque</t>
  </si>
  <si>
    <t>MATHELON</t>
  </si>
  <si>
    <t>AIMANA</t>
  </si>
  <si>
    <t>05-01-2011</t>
  </si>
  <si>
    <t>MEMBRIVES</t>
  </si>
  <si>
    <t>Lorenzo</t>
  </si>
  <si>
    <t>06-12-2011</t>
  </si>
  <si>
    <t>MENEGHETTI</t>
  </si>
  <si>
    <t>Lilly</t>
  </si>
  <si>
    <t>MEUNIER</t>
  </si>
  <si>
    <t>Marin</t>
  </si>
  <si>
    <t>10-06-2012</t>
  </si>
  <si>
    <t>Basket, Cirque, Cross, Santé</t>
  </si>
  <si>
    <t>MOREL</t>
  </si>
  <si>
    <t>Tolifili</t>
  </si>
  <si>
    <t>30-12-2009</t>
  </si>
  <si>
    <t>MORETON</t>
  </si>
  <si>
    <t>Elliott</t>
  </si>
  <si>
    <t>10-03-2013</t>
  </si>
  <si>
    <t>Cirque, Cross, Santé</t>
  </si>
  <si>
    <t>MUDRY</t>
  </si>
  <si>
    <t>Yoko</t>
  </si>
  <si>
    <t>CF</t>
  </si>
  <si>
    <t>17-11-2008</t>
  </si>
  <si>
    <t>Cirque, Cross, Santé, Trails, Volleyball</t>
  </si>
  <si>
    <t>NALET</t>
  </si>
  <si>
    <t>Emmanuella Rose</t>
  </si>
  <si>
    <t>10-01-2012</t>
  </si>
  <si>
    <t>Basket, Cirque, Santé, Trails</t>
  </si>
  <si>
    <t>NEPORO</t>
  </si>
  <si>
    <t>Kendra</t>
  </si>
  <si>
    <t>18-05-2013</t>
  </si>
  <si>
    <t>Roger</t>
  </si>
  <si>
    <t>27-02-2012</t>
  </si>
  <si>
    <t>NEVI</t>
  </si>
  <si>
    <t>Ella</t>
  </si>
  <si>
    <t>12-12-2012</t>
  </si>
  <si>
    <t>Nathanaël</t>
  </si>
  <si>
    <t>NGUYEN</t>
  </si>
  <si>
    <t>Charlie</t>
  </si>
  <si>
    <t>01-07-2013</t>
  </si>
  <si>
    <t>NONMOIRA</t>
  </si>
  <si>
    <t>Aimée</t>
  </si>
  <si>
    <t>04-12-2012</t>
  </si>
  <si>
    <t>OUDIN</t>
  </si>
  <si>
    <t>Théo Gilbert</t>
  </si>
  <si>
    <t>14-01-2012</t>
  </si>
  <si>
    <t>Cross, Football</t>
  </si>
  <si>
    <t>OUGNOU</t>
  </si>
  <si>
    <t>Judigaël</t>
  </si>
  <si>
    <t>06-08-2009</t>
  </si>
  <si>
    <t>OUNDO</t>
  </si>
  <si>
    <t>Mirana</t>
  </si>
  <si>
    <t>24-05-2011</t>
  </si>
  <si>
    <t>OUNINE</t>
  </si>
  <si>
    <t>Ornella</t>
  </si>
  <si>
    <t>27-11-2012</t>
  </si>
  <si>
    <t>PARAUE</t>
  </si>
  <si>
    <t>Djaina</t>
  </si>
  <si>
    <t>16-02-2010</t>
  </si>
  <si>
    <t>POARAU</t>
  </si>
  <si>
    <t>Emeraude</t>
  </si>
  <si>
    <t>30-06-2012</t>
  </si>
  <si>
    <t>QENEGEI</t>
  </si>
  <si>
    <t>HAECKO</t>
  </si>
  <si>
    <t>27-05-2011</t>
  </si>
  <si>
    <t>ROBIN</t>
  </si>
  <si>
    <t>Romane</t>
  </si>
  <si>
    <t>07-11-2011</t>
  </si>
  <si>
    <t>Cirque, Santé, Sport partagé</t>
  </si>
  <si>
    <t>ROGE</t>
  </si>
  <si>
    <t>Jason</t>
  </si>
  <si>
    <t>26-09-2012</t>
  </si>
  <si>
    <t>ROIRO</t>
  </si>
  <si>
    <t>Roxane</t>
  </si>
  <si>
    <t>14-03-2013</t>
  </si>
  <si>
    <t>ROZOTAPI</t>
  </si>
  <si>
    <t>Lylian</t>
  </si>
  <si>
    <t>21-05-2012</t>
  </si>
  <si>
    <t>SADELLAH</t>
  </si>
  <si>
    <t>Kamil</t>
  </si>
  <si>
    <t>15-01-2013</t>
  </si>
  <si>
    <t>SALVAN</t>
  </si>
  <si>
    <t>Maël</t>
  </si>
  <si>
    <t>SAMEKE</t>
  </si>
  <si>
    <t>Clelya</t>
  </si>
  <si>
    <t>26-05-2012</t>
  </si>
  <si>
    <t>Santé, Sport partagé</t>
  </si>
  <si>
    <t>SCHALL</t>
  </si>
  <si>
    <t>Clément</t>
  </si>
  <si>
    <t>Basket, Football</t>
  </si>
  <si>
    <t>SERVAS</t>
  </si>
  <si>
    <t>Gaspard</t>
  </si>
  <si>
    <t>03-09-2012</t>
  </si>
  <si>
    <t>SYLLA BAILLY</t>
  </si>
  <si>
    <t>KYMANI</t>
  </si>
  <si>
    <t>01-06-2011</t>
  </si>
  <si>
    <t>TAIEB</t>
  </si>
  <si>
    <t>Leia</t>
  </si>
  <si>
    <t>11-03-2013</t>
  </si>
  <si>
    <t>TAIN</t>
  </si>
  <si>
    <t>Zicon</t>
  </si>
  <si>
    <t>21-02-2013</t>
  </si>
  <si>
    <t>TAKASI</t>
  </si>
  <si>
    <t>Noelley</t>
  </si>
  <si>
    <t>TALON</t>
  </si>
  <si>
    <t>Camil</t>
  </si>
  <si>
    <t>04-04-2011</t>
  </si>
  <si>
    <t>TINI</t>
  </si>
  <si>
    <t>JAYONI</t>
  </si>
  <si>
    <t>28-07-2012</t>
  </si>
  <si>
    <t>TRIMARI</t>
  </si>
  <si>
    <t>Cuky</t>
  </si>
  <si>
    <t>01-11-2012</t>
  </si>
  <si>
    <t>TRINH</t>
  </si>
  <si>
    <t>Crystal</t>
  </si>
  <si>
    <t>10-11-2012</t>
  </si>
  <si>
    <t>UAI</t>
  </si>
  <si>
    <t>Keyven</t>
  </si>
  <si>
    <t>05-04-2013</t>
  </si>
  <si>
    <t>ULUME</t>
  </si>
  <si>
    <t>Joas</t>
  </si>
  <si>
    <t>07-12-2012</t>
  </si>
  <si>
    <t>Ulume</t>
  </si>
  <si>
    <t>Timothée</t>
  </si>
  <si>
    <t>09-10-2010</t>
  </si>
  <si>
    <t>UTIA</t>
  </si>
  <si>
    <t>VAINUI</t>
  </si>
  <si>
    <t>23-10-2010</t>
  </si>
  <si>
    <t>VALLAT</t>
  </si>
  <si>
    <t>Titouan</t>
  </si>
  <si>
    <t>11-09-2010</t>
  </si>
  <si>
    <t>WAIA</t>
  </si>
  <si>
    <t>Waia</t>
  </si>
  <si>
    <t>SG</t>
  </si>
  <si>
    <t>10-07-0009</t>
  </si>
  <si>
    <t>WAIMO</t>
  </si>
  <si>
    <t>Ky-Mhany</t>
  </si>
  <si>
    <t>12-02-2011</t>
  </si>
  <si>
    <t>Basket, Futsal, Santé</t>
  </si>
  <si>
    <t>WOIRGARD</t>
  </si>
  <si>
    <t>14-06-2011</t>
  </si>
  <si>
    <t>Acadro</t>
  </si>
  <si>
    <t>Idrohno</t>
  </si>
  <si>
    <t>CLG.BOULARI</t>
  </si>
  <si>
    <t>Basket, Futsal, Handball</t>
  </si>
  <si>
    <t>ALIKIE</t>
  </si>
  <si>
    <t>Dayven</t>
  </si>
  <si>
    <t>11-06-2012</t>
  </si>
  <si>
    <t>Badminton, Basket, Futsal, Handball</t>
  </si>
  <si>
    <t>AMATREDJO-MOELJONO</t>
  </si>
  <si>
    <t>MAELY</t>
  </si>
  <si>
    <t>17-12-2011</t>
  </si>
  <si>
    <t>Badminton</t>
  </si>
  <si>
    <t>ATAPO</t>
  </si>
  <si>
    <t>Vaïana</t>
  </si>
  <si>
    <t>25-02-2010</t>
  </si>
  <si>
    <t>Bellais</t>
  </si>
  <si>
    <t>Marania</t>
  </si>
  <si>
    <t>16-08-2012</t>
  </si>
  <si>
    <t>BELMUDES</t>
  </si>
  <si>
    <t>Eden</t>
  </si>
  <si>
    <t>20-12-2012</t>
  </si>
  <si>
    <t>BERLHE</t>
  </si>
  <si>
    <t>MILLA</t>
  </si>
  <si>
    <t>25-04-2010</t>
  </si>
  <si>
    <t>BERNANOS</t>
  </si>
  <si>
    <t>MEYRAH</t>
  </si>
  <si>
    <t>15-05-2013</t>
  </si>
  <si>
    <t>Basket, Handball</t>
  </si>
  <si>
    <t>BERTRAND</t>
  </si>
  <si>
    <t>Robin</t>
  </si>
  <si>
    <t>23-07-2012</t>
  </si>
  <si>
    <t>BONNEAU</t>
  </si>
  <si>
    <t>MANUA</t>
  </si>
  <si>
    <t>05-01-2012</t>
  </si>
  <si>
    <t>BRETON</t>
  </si>
  <si>
    <t>Lola</t>
  </si>
  <si>
    <t>07-10-2010</t>
  </si>
  <si>
    <t>Athlétisme, Cross, Trails</t>
  </si>
  <si>
    <t>CASE</t>
  </si>
  <si>
    <t>Alain</t>
  </si>
  <si>
    <t>23-01-2009</t>
  </si>
  <si>
    <t>Cross, Futsal</t>
  </si>
  <si>
    <t>CLAUDEL</t>
  </si>
  <si>
    <t>Marcelin</t>
  </si>
  <si>
    <t>24-02-2012</t>
  </si>
  <si>
    <t>Badminton, Futsal, Handball</t>
  </si>
  <si>
    <t>Courbier Schwarts</t>
  </si>
  <si>
    <t>07-07-2012</t>
  </si>
  <si>
    <t>Athlétisme, Basket, Cross, Handball</t>
  </si>
  <si>
    <t>DAWANO</t>
  </si>
  <si>
    <t>NYCOLAS</t>
  </si>
  <si>
    <t>DEA</t>
  </si>
  <si>
    <t>Sandrine</t>
  </si>
  <si>
    <t>19-09-2010</t>
  </si>
  <si>
    <t>DEFLOOR</t>
  </si>
  <si>
    <t>NORAH</t>
  </si>
  <si>
    <t>26-06-2011</t>
  </si>
  <si>
    <t>DESOUCHES</t>
  </si>
  <si>
    <t>ORNELLA</t>
  </si>
  <si>
    <t>12-03-2013</t>
  </si>
  <si>
    <t>DHOU</t>
  </si>
  <si>
    <t>JULIAN</t>
  </si>
  <si>
    <t>18-09-2012</t>
  </si>
  <si>
    <t>DIOHOUE</t>
  </si>
  <si>
    <t>04-08-2011</t>
  </si>
  <si>
    <t>DIRIBERRY</t>
  </si>
  <si>
    <t>ENZO</t>
  </si>
  <si>
    <t>02-11-2011</t>
  </si>
  <si>
    <t>Badminton, Trails</t>
  </si>
  <si>
    <t>Douaglin</t>
  </si>
  <si>
    <t>Leo</t>
  </si>
  <si>
    <t>16-07-2012</t>
  </si>
  <si>
    <t>DOUMAÏ</t>
  </si>
  <si>
    <t>DYZAELA</t>
  </si>
  <si>
    <t>DOUNEHOTE</t>
  </si>
  <si>
    <t>CEREINA</t>
  </si>
  <si>
    <t>DUHNARA</t>
  </si>
  <si>
    <t>MOISE</t>
  </si>
  <si>
    <t>13-04-2011</t>
  </si>
  <si>
    <t>DUMTE</t>
  </si>
  <si>
    <t>Enola</t>
  </si>
  <si>
    <t>03-01-2013</t>
  </si>
  <si>
    <t>EMAD</t>
  </si>
  <si>
    <t>Mathieu</t>
  </si>
  <si>
    <t>03-05-2010</t>
  </si>
  <si>
    <t>EURIBOA</t>
  </si>
  <si>
    <t>SYLVIANE</t>
  </si>
  <si>
    <t>15-02-2012</t>
  </si>
  <si>
    <t>FAILLY</t>
  </si>
  <si>
    <t>Amandine</t>
  </si>
  <si>
    <t>FANTOZZI</t>
  </si>
  <si>
    <t>Youna</t>
  </si>
  <si>
    <t>15-10-2010</t>
  </si>
  <si>
    <t>FETAULAKI</t>
  </si>
  <si>
    <t>Joachim</t>
  </si>
  <si>
    <t>03-08-2009</t>
  </si>
  <si>
    <t>Athlétisme, Cross, Handball, Trails</t>
  </si>
  <si>
    <t>FILITUULAGA</t>
  </si>
  <si>
    <t>GABRIELLA</t>
  </si>
  <si>
    <t>23-04-2012</t>
  </si>
  <si>
    <t>Firiam</t>
  </si>
  <si>
    <t>Peter</t>
  </si>
  <si>
    <t>22-08-2012</t>
  </si>
  <si>
    <t>FOLITUU</t>
  </si>
  <si>
    <t>ABEL</t>
  </si>
  <si>
    <t>09-07-2012</t>
  </si>
  <si>
    <t>FRAIT</t>
  </si>
  <si>
    <t>Séréna</t>
  </si>
  <si>
    <t>07-08-2009</t>
  </si>
  <si>
    <t>Garcia</t>
  </si>
  <si>
    <t>Mae</t>
  </si>
  <si>
    <t>04-09-2012</t>
  </si>
  <si>
    <t>GARCIA</t>
  </si>
  <si>
    <t>Noa</t>
  </si>
  <si>
    <t>GAYON</t>
  </si>
  <si>
    <t>RIHANA</t>
  </si>
  <si>
    <t>23-12-2011</t>
  </si>
  <si>
    <t>GEBELIN</t>
  </si>
  <si>
    <t>NOA</t>
  </si>
  <si>
    <t>24-06-2011</t>
  </si>
  <si>
    <t>GIOZZI</t>
  </si>
  <si>
    <t>Abygael</t>
  </si>
  <si>
    <t>18-07-2009</t>
  </si>
  <si>
    <t>Kiara</t>
  </si>
  <si>
    <t>25-07-2010</t>
  </si>
  <si>
    <t>GNIPATE KAMIL</t>
  </si>
  <si>
    <t>MERYL</t>
  </si>
  <si>
    <t>15-11-2011</t>
  </si>
  <si>
    <t>Gouetcha</t>
  </si>
  <si>
    <t>Ouko</t>
  </si>
  <si>
    <t>30-06-2011</t>
  </si>
  <si>
    <t>GUELEME</t>
  </si>
  <si>
    <t>VICTORIN</t>
  </si>
  <si>
    <t>06-04-2013</t>
  </si>
  <si>
    <t>Halahigano</t>
  </si>
  <si>
    <t>Timoteo</t>
  </si>
  <si>
    <t>20-05-2012</t>
  </si>
  <si>
    <t>HASLE</t>
  </si>
  <si>
    <t>Mathys</t>
  </si>
  <si>
    <t>Hmae</t>
  </si>
  <si>
    <t>Robert</t>
  </si>
  <si>
    <t>Athlétisme, Cross, Futsal, Trails</t>
  </si>
  <si>
    <t>Hnawang</t>
  </si>
  <si>
    <t>Toumara</t>
  </si>
  <si>
    <t>09-07-2010</t>
  </si>
  <si>
    <t>HOANG</t>
  </si>
  <si>
    <t>Kieu Kevin</t>
  </si>
  <si>
    <t>09-11-2010</t>
  </si>
  <si>
    <t>Hohaa</t>
  </si>
  <si>
    <t>Josoane</t>
  </si>
  <si>
    <t>25-04-2013</t>
  </si>
  <si>
    <t>HOTAHOTA BIGOU</t>
  </si>
  <si>
    <t>Leïlani</t>
  </si>
  <si>
    <t>14-01-2013</t>
  </si>
  <si>
    <t>IEKAWE</t>
  </si>
  <si>
    <t>Michelle</t>
  </si>
  <si>
    <t>07-07-2010</t>
  </si>
  <si>
    <t>IHILY</t>
  </si>
  <si>
    <t>Anne</t>
  </si>
  <si>
    <t>29-10-2010</t>
  </si>
  <si>
    <t>IKAPA</t>
  </si>
  <si>
    <t>Valentine</t>
  </si>
  <si>
    <t>27-02-2014</t>
  </si>
  <si>
    <t>Iniguez</t>
  </si>
  <si>
    <t>Neamy</t>
  </si>
  <si>
    <t>05-10-2012</t>
  </si>
  <si>
    <t>IOTEFA</t>
  </si>
  <si>
    <t>ALYSSA</t>
  </si>
  <si>
    <t>01-04-2012</t>
  </si>
  <si>
    <t>JEREMIE</t>
  </si>
  <si>
    <t>KOAN</t>
  </si>
  <si>
    <t>01-08-2010</t>
  </si>
  <si>
    <t>Athlétisme, Cross</t>
  </si>
  <si>
    <t>JOSSE</t>
  </si>
  <si>
    <t>18-01-2012</t>
  </si>
  <si>
    <t>KELETAONA TALAHA</t>
  </si>
  <si>
    <t>DIAMOND</t>
  </si>
  <si>
    <t>25-01-2013</t>
  </si>
  <si>
    <t>KOTEUREU</t>
  </si>
  <si>
    <t>JACOB</t>
  </si>
  <si>
    <t>09-12-2010</t>
  </si>
  <si>
    <t>LALIE</t>
  </si>
  <si>
    <t>SYRIANNE</t>
  </si>
  <si>
    <t>22-11-2011</t>
  </si>
  <si>
    <t>LAUFILITOGA</t>
  </si>
  <si>
    <t>Gyovan</t>
  </si>
  <si>
    <t>Laufou</t>
  </si>
  <si>
    <t>Loselina</t>
  </si>
  <si>
    <t>18-04-2013</t>
  </si>
  <si>
    <t>LAUFOU</t>
  </si>
  <si>
    <t>OLIVIA</t>
  </si>
  <si>
    <t>LAVUIA</t>
  </si>
  <si>
    <t>Chris</t>
  </si>
  <si>
    <t>08-09-2009</t>
  </si>
  <si>
    <t>LE BARBIER</t>
  </si>
  <si>
    <t>LOLA</t>
  </si>
  <si>
    <t>27-05-2013</t>
  </si>
  <si>
    <t>LECLERC</t>
  </si>
  <si>
    <t>PHILIPPE</t>
  </si>
  <si>
    <t>16-05-2013</t>
  </si>
  <si>
    <t>LEGRAS</t>
  </si>
  <si>
    <t>JACKS</t>
  </si>
  <si>
    <t>28-01-2013</t>
  </si>
  <si>
    <t>LOP DIT KISSEL</t>
  </si>
  <si>
    <t>Brenson</t>
  </si>
  <si>
    <t>07-08-2012</t>
  </si>
  <si>
    <t>LOUECKOTE</t>
  </si>
  <si>
    <t>GOGNYALINE</t>
  </si>
  <si>
    <t>18-02-2013</t>
  </si>
  <si>
    <t>Athlétisme, Cross, Futsal, Handball, Trails</t>
  </si>
  <si>
    <t>MAIARII WAMYTAN</t>
  </si>
  <si>
    <t>Gioia</t>
  </si>
  <si>
    <t>31-01-2013</t>
  </si>
  <si>
    <t>MAITERE</t>
  </si>
  <si>
    <t>Mya</t>
  </si>
  <si>
    <t>09-01-2013</t>
  </si>
  <si>
    <t>MALARDE</t>
  </si>
  <si>
    <t>EDEN</t>
  </si>
  <si>
    <t>07-10-2011</t>
  </si>
  <si>
    <t>Emmanuelle</t>
  </si>
  <si>
    <t>Badminton, Handball</t>
  </si>
  <si>
    <t>MANIULUA</t>
  </si>
  <si>
    <t>05-04-2012</t>
  </si>
  <si>
    <t>MARCELIS</t>
  </si>
  <si>
    <t>RACHEL</t>
  </si>
  <si>
    <t>02-05-2011</t>
  </si>
  <si>
    <t>MARIDAS</t>
  </si>
  <si>
    <t>MAÏNA</t>
  </si>
  <si>
    <t>07-06-2009</t>
  </si>
  <si>
    <t>MARTOPAVIRO</t>
  </si>
  <si>
    <t>ADAM</t>
  </si>
  <si>
    <t>02-02-2012</t>
  </si>
  <si>
    <t>remy</t>
  </si>
  <si>
    <t>17-07-2011</t>
  </si>
  <si>
    <t>Cross, Futsal, Trails</t>
  </si>
  <si>
    <t>MEME</t>
  </si>
  <si>
    <t>Lemene</t>
  </si>
  <si>
    <t>26-08-2011</t>
  </si>
  <si>
    <t>Meouainon</t>
  </si>
  <si>
    <t>Marikael</t>
  </si>
  <si>
    <t>27-08-2012</t>
  </si>
  <si>
    <t>MOEKIA</t>
  </si>
  <si>
    <t>10-03-2011</t>
  </si>
  <si>
    <t>MOKOTAÏ</t>
  </si>
  <si>
    <t>KETTY</t>
  </si>
  <si>
    <t>10-12-2012</t>
  </si>
  <si>
    <t>MONEFARA</t>
  </si>
  <si>
    <t>Peau Afi</t>
  </si>
  <si>
    <t>07-02-2011</t>
  </si>
  <si>
    <t>MU CHEE CHUEN</t>
  </si>
  <si>
    <t>Heïmana</t>
  </si>
  <si>
    <t>18-06-2012</t>
  </si>
  <si>
    <t>NAAOUTCHOUE</t>
  </si>
  <si>
    <t>LOYANN</t>
  </si>
  <si>
    <t>NEKOTROTRO</t>
  </si>
  <si>
    <t>Francoise</t>
  </si>
  <si>
    <t>30-08-2010</t>
  </si>
  <si>
    <t>Fabricia</t>
  </si>
  <si>
    <t>09-12-2012</t>
  </si>
  <si>
    <t>NOGUES</t>
  </si>
  <si>
    <t>EMIE</t>
  </si>
  <si>
    <t>21-10-2011</t>
  </si>
  <si>
    <t>OUILLEMON</t>
  </si>
  <si>
    <t>JEAN BAPTISTE</t>
  </si>
  <si>
    <t>13-03-2011</t>
  </si>
  <si>
    <t>PANI--CHEUNG</t>
  </si>
  <si>
    <t>LOGAN</t>
  </si>
  <si>
    <t>07-08-2011</t>
  </si>
  <si>
    <t>PANINIA-GODTS</t>
  </si>
  <si>
    <t>YLAM</t>
  </si>
  <si>
    <t>16-06-2011</t>
  </si>
  <si>
    <t>Peckett</t>
  </si>
  <si>
    <t>Hana iti</t>
  </si>
  <si>
    <t>05-09-2012</t>
  </si>
  <si>
    <t>PETA</t>
  </si>
  <si>
    <t>Romary</t>
  </si>
  <si>
    <t>31-03-2011</t>
  </si>
  <si>
    <t>PHAM LECHANTEUR</t>
  </si>
  <si>
    <t>Ayline</t>
  </si>
  <si>
    <t>16-03-2010</t>
  </si>
  <si>
    <t>PIDJOT</t>
  </si>
  <si>
    <t>20-06-2012</t>
  </si>
  <si>
    <t>PIERUCCI</t>
  </si>
  <si>
    <t>MAIMITI</t>
  </si>
  <si>
    <t>12-09-2011</t>
  </si>
  <si>
    <t>RAWIDJA</t>
  </si>
  <si>
    <t>Nelson</t>
  </si>
  <si>
    <t>15-01-2010</t>
  </si>
  <si>
    <t>REGNOULT</t>
  </si>
  <si>
    <t>Chloé</t>
  </si>
  <si>
    <t>24-11-2009</t>
  </si>
  <si>
    <t>ROBERT</t>
  </si>
  <si>
    <t>Poré</t>
  </si>
  <si>
    <t>05-09-2010</t>
  </si>
  <si>
    <t>ROCHETTE</t>
  </si>
  <si>
    <t>Kaheilanie</t>
  </si>
  <si>
    <t>SARENGAT</t>
  </si>
  <si>
    <t>Aïleen</t>
  </si>
  <si>
    <t>20-02-2013</t>
  </si>
  <si>
    <t>SARIMAN</t>
  </si>
  <si>
    <t>Julia</t>
  </si>
  <si>
    <t>SIONE</t>
  </si>
  <si>
    <t>Kahoalei</t>
  </si>
  <si>
    <t>22-07-2010</t>
  </si>
  <si>
    <t>KAIFILIFILI</t>
  </si>
  <si>
    <t>06-04-2012</t>
  </si>
  <si>
    <t>TAUARII</t>
  </si>
  <si>
    <t>Abdelkkarim</t>
  </si>
  <si>
    <t>04-06-2010</t>
  </si>
  <si>
    <t>TAVITA</t>
  </si>
  <si>
    <t>ZACK</t>
  </si>
  <si>
    <t>17-06-2010</t>
  </si>
  <si>
    <t>TEANYOUEN</t>
  </si>
  <si>
    <t>HYPPOLITE</t>
  </si>
  <si>
    <t>08-07-2011</t>
  </si>
  <si>
    <t>TEMATAHOTOA</t>
  </si>
  <si>
    <t>Averii</t>
  </si>
  <si>
    <t>28-05-2012</t>
  </si>
  <si>
    <t>Janeiro</t>
  </si>
  <si>
    <t>29-06-2009</t>
  </si>
  <si>
    <t>Yona</t>
  </si>
  <si>
    <t>16-02-2011</t>
  </si>
  <si>
    <t>TERAIEFA KELA</t>
  </si>
  <si>
    <t>Kylen</t>
  </si>
  <si>
    <t>28-09-2010</t>
  </si>
  <si>
    <t>Tetuira</t>
  </si>
  <si>
    <t>Hyldrick</t>
  </si>
  <si>
    <t>23-03-2013</t>
  </si>
  <si>
    <t>TEUIRA</t>
  </si>
  <si>
    <t>KYERAN</t>
  </si>
  <si>
    <t>Badminton, Basket, Futsal</t>
  </si>
  <si>
    <t>THEIMBOUEONE</t>
  </si>
  <si>
    <t>Diego</t>
  </si>
  <si>
    <t>TITI</t>
  </si>
  <si>
    <t>Edmond</t>
  </si>
  <si>
    <t>25-02-2011</t>
  </si>
  <si>
    <t>Tokotoko</t>
  </si>
  <si>
    <t>Arwen</t>
  </si>
  <si>
    <t>18-03-2012</t>
  </si>
  <si>
    <t>TOTINI</t>
  </si>
  <si>
    <t>Samuel</t>
  </si>
  <si>
    <t>TOUTIKIAN-BLONDEEL</t>
  </si>
  <si>
    <t>KILLIAN</t>
  </si>
  <si>
    <t>Trimari</t>
  </si>
  <si>
    <t>Kevan</t>
  </si>
  <si>
    <t>TROHMAE</t>
  </si>
  <si>
    <t>Fié</t>
  </si>
  <si>
    <t>03-06-2012</t>
  </si>
  <si>
    <t>TSAN</t>
  </si>
  <si>
    <t>Tristan</t>
  </si>
  <si>
    <t>TUIGANA</t>
  </si>
  <si>
    <t>NAÏLE</t>
  </si>
  <si>
    <t>01-08-2012</t>
  </si>
  <si>
    <t>WABEALO</t>
  </si>
  <si>
    <t>RAYMOND</t>
  </si>
  <si>
    <t>05-07-2011</t>
  </si>
  <si>
    <t>Wahe</t>
  </si>
  <si>
    <t>Prescilia</t>
  </si>
  <si>
    <t>06-05-2012</t>
  </si>
  <si>
    <t>WAHEONEME</t>
  </si>
  <si>
    <t>MARIE JEANNE</t>
  </si>
  <si>
    <t>03-04-2012</t>
  </si>
  <si>
    <t>WAHMETRUA</t>
  </si>
  <si>
    <t>Sika</t>
  </si>
  <si>
    <t>10-09-2012</t>
  </si>
  <si>
    <t>WALEKU</t>
  </si>
  <si>
    <t>EZECKIEL</t>
  </si>
  <si>
    <t>Zackarie</t>
  </si>
  <si>
    <t>WAMAÏ</t>
  </si>
  <si>
    <t>BAPTISTE</t>
  </si>
  <si>
    <t>15-03-2013</t>
  </si>
  <si>
    <t>Wamai</t>
  </si>
  <si>
    <t>Melody</t>
  </si>
  <si>
    <t>07-04-2013</t>
  </si>
  <si>
    <t>WAMALO</t>
  </si>
  <si>
    <t>Thomas</t>
  </si>
  <si>
    <t>WAMEDJO</t>
  </si>
  <si>
    <t>VICTOR</t>
  </si>
  <si>
    <t>26-09-2011</t>
  </si>
  <si>
    <t>WAMYTAN</t>
  </si>
  <si>
    <t>Dominique</t>
  </si>
  <si>
    <t>Wamytan</t>
  </si>
  <si>
    <t>Lowyna</t>
  </si>
  <si>
    <t>02-12-2012</t>
  </si>
  <si>
    <t>Maraé</t>
  </si>
  <si>
    <t>03-05-2013</t>
  </si>
  <si>
    <t>Serena</t>
  </si>
  <si>
    <t>22-06-2010</t>
  </si>
  <si>
    <t>Athlétisme, Badminton, Cross, Trails</t>
  </si>
  <si>
    <t>WYLONA</t>
  </si>
  <si>
    <t>02-04-2013</t>
  </si>
  <si>
    <t>Yves</t>
  </si>
  <si>
    <t>31-03-2010</t>
  </si>
  <si>
    <t>WANAKAEN</t>
  </si>
  <si>
    <t>WANEISI</t>
  </si>
  <si>
    <t>CAMERON</t>
  </si>
  <si>
    <t>09-08-2012</t>
  </si>
  <si>
    <t>WAUNIE</t>
  </si>
  <si>
    <t>VIRGINIE</t>
  </si>
  <si>
    <t>19-09-2012</t>
  </si>
  <si>
    <t>WAUTRENO</t>
  </si>
  <si>
    <t>Ludovic</t>
  </si>
  <si>
    <t>12-01-2012</t>
  </si>
  <si>
    <t>WENEHOUA</t>
  </si>
  <si>
    <t>Mylane</t>
  </si>
  <si>
    <t>02-01-2013</t>
  </si>
  <si>
    <t>WILLAY</t>
  </si>
  <si>
    <t>Benjamin</t>
  </si>
  <si>
    <t>03-05-2011</t>
  </si>
  <si>
    <t>Badminton, Cross, Trails</t>
  </si>
  <si>
    <t>XANATRE</t>
  </si>
  <si>
    <t>RUBEN - WASAMANE</t>
  </si>
  <si>
    <t>20-04-2012</t>
  </si>
  <si>
    <t>YANAÏ</t>
  </si>
  <si>
    <t>DARYL</t>
  </si>
  <si>
    <t>01-12-2012</t>
  </si>
  <si>
    <t>YAWIKO</t>
  </si>
  <si>
    <t>Darlène</t>
  </si>
  <si>
    <t>YEKAWENE</t>
  </si>
  <si>
    <t>Marie-Louise</t>
  </si>
  <si>
    <t>03-02-2013</t>
  </si>
  <si>
    <t>ZEIWE</t>
  </si>
  <si>
    <t>Daniel</t>
  </si>
  <si>
    <t>01-09-2012</t>
  </si>
  <si>
    <t>BENE</t>
  </si>
  <si>
    <t>André</t>
  </si>
  <si>
    <t>31-08-2009</t>
  </si>
  <si>
    <t>CLG.CANALA</t>
  </si>
  <si>
    <t>Cross, Football, Futsal, Rugby, Trails</t>
  </si>
  <si>
    <t>CEDRIC</t>
  </si>
  <si>
    <t>25-11-2012</t>
  </si>
  <si>
    <t>Cross, Football, Futsal, Rugby, Trails, Volleyball</t>
  </si>
  <si>
    <t>BOOENE</t>
  </si>
  <si>
    <t>RIHANNA</t>
  </si>
  <si>
    <t>BRUKOOUA</t>
  </si>
  <si>
    <t>Yöel</t>
  </si>
  <si>
    <t>05-07-2013</t>
  </si>
  <si>
    <t>CAGOU</t>
  </si>
  <si>
    <t>Benoît</t>
  </si>
  <si>
    <t>11-07-2009</t>
  </si>
  <si>
    <t>DATHIEUX</t>
  </si>
  <si>
    <t>DJERAPHY</t>
  </si>
  <si>
    <t>29-01-2011</t>
  </si>
  <si>
    <t>Yarveen</t>
  </si>
  <si>
    <t>01-03-2011</t>
  </si>
  <si>
    <t>Yaryss</t>
  </si>
  <si>
    <t>12-10-2009</t>
  </si>
  <si>
    <t>Cross, Football, Futsal, Natation, Trails</t>
  </si>
  <si>
    <t>DESCHAMPS</t>
  </si>
  <si>
    <t>Willona</t>
  </si>
  <si>
    <t>14-02-2011</t>
  </si>
  <si>
    <t>Cross, Futsal, Rugby, Trails, Volleyball</t>
  </si>
  <si>
    <t>HARI</t>
  </si>
  <si>
    <t>Darrys</t>
  </si>
  <si>
    <t>Mylene</t>
  </si>
  <si>
    <t>HOXYI</t>
  </si>
  <si>
    <t>SHEARIA</t>
  </si>
  <si>
    <t>30-08-2009</t>
  </si>
  <si>
    <t>Cross, Football, Futsal, Handball, Rugby, Trails, Volleyball</t>
  </si>
  <si>
    <t>KAICHOU</t>
  </si>
  <si>
    <t>Kaela</t>
  </si>
  <si>
    <t>02-09-2009</t>
  </si>
  <si>
    <t>Cross, Danse, Football, Futsal, Rugby, Trails, Volleyball</t>
  </si>
  <si>
    <t>Maïnon</t>
  </si>
  <si>
    <t>23-06-2010</t>
  </si>
  <si>
    <t>KOUCA</t>
  </si>
  <si>
    <t>Zeyiszephrann</t>
  </si>
  <si>
    <t>23-12-2012</t>
  </si>
  <si>
    <t>MARAMIN</t>
  </si>
  <si>
    <t>Eva</t>
  </si>
  <si>
    <t>MAYET</t>
  </si>
  <si>
    <t>Aronn</t>
  </si>
  <si>
    <t>04-12-2009</t>
  </si>
  <si>
    <t>MITCHAM</t>
  </si>
  <si>
    <t>Emilie</t>
  </si>
  <si>
    <t>13-10-2010</t>
  </si>
  <si>
    <t>Cross, Danse, Futsal, Rugby, Trails, Volleyball</t>
  </si>
  <si>
    <t>MOINEFRA</t>
  </si>
  <si>
    <t>Kylian</t>
  </si>
  <si>
    <t>16-04-2013</t>
  </si>
  <si>
    <t>MOINGOTO</t>
  </si>
  <si>
    <t>Jordan</t>
  </si>
  <si>
    <t>16-03-2008</t>
  </si>
  <si>
    <t>NECHERO</t>
  </si>
  <si>
    <t>LAINE</t>
  </si>
  <si>
    <t>19-05-2011</t>
  </si>
  <si>
    <t>Trevor</t>
  </si>
  <si>
    <t>20-11-2009</t>
  </si>
  <si>
    <t>VAYMITI</t>
  </si>
  <si>
    <t>22-09-2010</t>
  </si>
  <si>
    <t>NEDEA</t>
  </si>
  <si>
    <t>Haldaine</t>
  </si>
  <si>
    <t>NEFOERENU</t>
  </si>
  <si>
    <t>Yashline</t>
  </si>
  <si>
    <t>12-06-2010</t>
  </si>
  <si>
    <t>NENE</t>
  </si>
  <si>
    <t>Malik</t>
  </si>
  <si>
    <t>NEREONDIE</t>
  </si>
  <si>
    <t>Dorothée</t>
  </si>
  <si>
    <t>22-03-2010</t>
  </si>
  <si>
    <t>NONNARO</t>
  </si>
  <si>
    <t>Tarsy</t>
  </si>
  <si>
    <t>PETEMOU</t>
  </si>
  <si>
    <t>Yadrina</t>
  </si>
  <si>
    <t>17-08-2012</t>
  </si>
  <si>
    <t>PETHIGOU</t>
  </si>
  <si>
    <t>Ericka</t>
  </si>
  <si>
    <t>13-03-2013</t>
  </si>
  <si>
    <t>POINDYNEHITI</t>
  </si>
  <si>
    <t>Djeantell</t>
  </si>
  <si>
    <t>23-04-2013</t>
  </si>
  <si>
    <t>PONDATA</t>
  </si>
  <si>
    <t>Claudine</t>
  </si>
  <si>
    <t>16-03-2013</t>
  </si>
  <si>
    <t>POUACOUDOU</t>
  </si>
  <si>
    <t>Sebastian-Ykan</t>
  </si>
  <si>
    <t>14-10-2009</t>
  </si>
  <si>
    <t>Shigetomi</t>
  </si>
  <si>
    <t>Adenayelle</t>
  </si>
  <si>
    <t>06-07-2012</t>
  </si>
  <si>
    <t>Athlétisme, Basket, Cross, Football, Futsal, Handball, Rugby, Trails, Volleyball</t>
  </si>
  <si>
    <t>TARAMOIN</t>
  </si>
  <si>
    <t>DJENSY</t>
  </si>
  <si>
    <t>27-08-2011</t>
  </si>
  <si>
    <t>TOUMOIN</t>
  </si>
  <si>
    <t>Yasmina</t>
  </si>
  <si>
    <t>29-12-2011</t>
  </si>
  <si>
    <t>TYUIENON</t>
  </si>
  <si>
    <t>Irvine</t>
  </si>
  <si>
    <t>Madeleine</t>
  </si>
  <si>
    <t>17-02-2010</t>
  </si>
  <si>
    <t>ALPI</t>
  </si>
  <si>
    <t>Timai</t>
  </si>
  <si>
    <t>06-07-2010</t>
  </si>
  <si>
    <t>CLG.CHAMPAGNAT</t>
  </si>
  <si>
    <t>Athlétisme, Cross, Football, Futsal</t>
  </si>
  <si>
    <t>Bako</t>
  </si>
  <si>
    <t>Judicaël</t>
  </si>
  <si>
    <t>21-05-2013</t>
  </si>
  <si>
    <t>Cross, Football, Futsal</t>
  </si>
  <si>
    <t>BANI</t>
  </si>
  <si>
    <t>03-01-2011</t>
  </si>
  <si>
    <t>Athlétisme, Cross, Futsal</t>
  </si>
  <si>
    <t>BAZIT</t>
  </si>
  <si>
    <t>Kassy</t>
  </si>
  <si>
    <t>26-08-2010</t>
  </si>
  <si>
    <t>BEARUNE</t>
  </si>
  <si>
    <t>Zyel</t>
  </si>
  <si>
    <t>28-04-2012</t>
  </si>
  <si>
    <t>Bene</t>
  </si>
  <si>
    <t>Haïley</t>
  </si>
  <si>
    <t>26-09-2010</t>
  </si>
  <si>
    <t>Naïma</t>
  </si>
  <si>
    <t>11-12-2010</t>
  </si>
  <si>
    <t>Athlétisme, Cross, Football, Futsal, Rugby</t>
  </si>
  <si>
    <t>BERNOLE</t>
  </si>
  <si>
    <t>Jean-Marc</t>
  </si>
  <si>
    <t>BICIW</t>
  </si>
  <si>
    <t>Watine</t>
  </si>
  <si>
    <t>22-10-2011</t>
  </si>
  <si>
    <t>BOUANAOUE</t>
  </si>
  <si>
    <t>Reileen</t>
  </si>
  <si>
    <t>01-10-2009</t>
  </si>
  <si>
    <t>Cross, Volleyball</t>
  </si>
  <si>
    <t>BUGUET DE CHARGERE</t>
  </si>
  <si>
    <t>Mélen</t>
  </si>
  <si>
    <t>CAENA</t>
  </si>
  <si>
    <t>Bella</t>
  </si>
  <si>
    <t>09-06-2009</t>
  </si>
  <si>
    <t>Athlétisme, Cross, Volleyball</t>
  </si>
  <si>
    <t>Jules</t>
  </si>
  <si>
    <t>16-07-2011</t>
  </si>
  <si>
    <t>CAIHE</t>
  </si>
  <si>
    <t>Hélène</t>
  </si>
  <si>
    <t>09-02-2013</t>
  </si>
  <si>
    <t>Marcelline Adassa Pacué</t>
  </si>
  <si>
    <t>CHABAL</t>
  </si>
  <si>
    <t>CICA</t>
  </si>
  <si>
    <t>Sanima</t>
  </si>
  <si>
    <t>08-02-2012</t>
  </si>
  <si>
    <t>Wamitou</t>
  </si>
  <si>
    <t>12-05-2010</t>
  </si>
  <si>
    <t>CILANE</t>
  </si>
  <si>
    <t>09-03-2010</t>
  </si>
  <si>
    <t>CINEDRAWA</t>
  </si>
  <si>
    <t>Alphonse</t>
  </si>
  <si>
    <t>12-03-2010</t>
  </si>
  <si>
    <t>DAOULO</t>
  </si>
  <si>
    <t>Leila</t>
  </si>
  <si>
    <t>15-03-2011</t>
  </si>
  <si>
    <t>DAYE</t>
  </si>
  <si>
    <t>Lyrinia</t>
  </si>
  <si>
    <t>DEMENE</t>
  </si>
  <si>
    <t>Jean-Robert</t>
  </si>
  <si>
    <t>02-01-2012</t>
  </si>
  <si>
    <t>DJAIWE</t>
  </si>
  <si>
    <t>Hmaawe</t>
  </si>
  <si>
    <t>18-12-2010</t>
  </si>
  <si>
    <t>Emma</t>
  </si>
  <si>
    <t>19-12-2010</t>
  </si>
  <si>
    <t>DONARDIN</t>
  </si>
  <si>
    <t>Maïlys</t>
  </si>
  <si>
    <t>04-01-2011</t>
  </si>
  <si>
    <t>EATENE</t>
  </si>
  <si>
    <t>Dania</t>
  </si>
  <si>
    <t>30-10-2011</t>
  </si>
  <si>
    <t>ELE-HMAEA</t>
  </si>
  <si>
    <t>Nyinemue</t>
  </si>
  <si>
    <t>10-12-2011</t>
  </si>
  <si>
    <t>ELIA</t>
  </si>
  <si>
    <t>Kades</t>
  </si>
  <si>
    <t>22-01-2012</t>
  </si>
  <si>
    <t>ENOKA</t>
  </si>
  <si>
    <t>Célestine</t>
  </si>
  <si>
    <t>18-05-2012</t>
  </si>
  <si>
    <t>FENUAFANOTE</t>
  </si>
  <si>
    <t>Eliska</t>
  </si>
  <si>
    <t>01-11-2010</t>
  </si>
  <si>
    <t>Athlétisme, Volleyball</t>
  </si>
  <si>
    <t>07-04-2009</t>
  </si>
  <si>
    <t>FOLAUMAHINA</t>
  </si>
  <si>
    <t>Taumalié</t>
  </si>
  <si>
    <t>17-04-2010</t>
  </si>
  <si>
    <t>FUAPAU</t>
  </si>
  <si>
    <t>Hiacinto</t>
  </si>
  <si>
    <t>09-06-2010</t>
  </si>
  <si>
    <t>Bibiane</t>
  </si>
  <si>
    <t>18-04-2012</t>
  </si>
  <si>
    <t>HEUTRO</t>
  </si>
  <si>
    <t>04-01-2012</t>
  </si>
  <si>
    <t>Hnaissilin</t>
  </si>
  <si>
    <t>George</t>
  </si>
  <si>
    <t>15-09-2009</t>
  </si>
  <si>
    <t>HONAAP</t>
  </si>
  <si>
    <t>Xéjine</t>
  </si>
  <si>
    <t>Athlétisme, Football, Futsal</t>
  </si>
  <si>
    <t>HONAPE</t>
  </si>
  <si>
    <t>Elvir</t>
  </si>
  <si>
    <t>03-02-2010</t>
  </si>
  <si>
    <t>Eraulanne</t>
  </si>
  <si>
    <t>HUZU</t>
  </si>
  <si>
    <t>Melrick</t>
  </si>
  <si>
    <t>ICUHMA</t>
  </si>
  <si>
    <t>Thereza</t>
  </si>
  <si>
    <t>21-12-2010</t>
  </si>
  <si>
    <t>Futsal, Rugby</t>
  </si>
  <si>
    <t>IHMANANG</t>
  </si>
  <si>
    <t>Kyerann</t>
  </si>
  <si>
    <t>03-09-2011</t>
  </si>
  <si>
    <t>Rose</t>
  </si>
  <si>
    <t>05-03-2011</t>
  </si>
  <si>
    <t>IHMETREUNE</t>
  </si>
  <si>
    <t>Marie-Annie</t>
  </si>
  <si>
    <t>25-09-2011</t>
  </si>
  <si>
    <t>KARTODIWIRJO</t>
  </si>
  <si>
    <t>Rayann</t>
  </si>
  <si>
    <t>20-05-2011</t>
  </si>
  <si>
    <t>Escalade, Football, Futsal, Trails, Volleyball</t>
  </si>
  <si>
    <t>KATEI</t>
  </si>
  <si>
    <t>Stéphanie</t>
  </si>
  <si>
    <t>07-02-2013</t>
  </si>
  <si>
    <t>KITCHA</t>
  </si>
  <si>
    <t>Cassandra</t>
  </si>
  <si>
    <t>15-07-2011</t>
  </si>
  <si>
    <t>Football, Futsal, Volleyball</t>
  </si>
  <si>
    <t>KOUREVI</t>
  </si>
  <si>
    <t>Blandine</t>
  </si>
  <si>
    <t>22-11-2010</t>
  </si>
  <si>
    <t>Football, Volleyball</t>
  </si>
  <si>
    <t>Lior</t>
  </si>
  <si>
    <t>LELGOUARCH</t>
  </si>
  <si>
    <t>Axelle</t>
  </si>
  <si>
    <t>30-09-2009</t>
  </si>
  <si>
    <t>Cross, Football, Futsal, Rugby</t>
  </si>
  <si>
    <t>LEVASSEUR</t>
  </si>
  <si>
    <t>LUEWADIA</t>
  </si>
  <si>
    <t>Amaël</t>
  </si>
  <si>
    <t>18-10-2009</t>
  </si>
  <si>
    <t>MALO</t>
  </si>
  <si>
    <t>Marie-Elyse</t>
  </si>
  <si>
    <t>13-06-2009</t>
  </si>
  <si>
    <t>MARTINIERE</t>
  </si>
  <si>
    <t>Cazey</t>
  </si>
  <si>
    <t>12-02-2010</t>
  </si>
  <si>
    <t>31-05-2011</t>
  </si>
  <si>
    <t>MELTECOIN</t>
  </si>
  <si>
    <t>Sebastien</t>
  </si>
  <si>
    <t>Milie</t>
  </si>
  <si>
    <t>Myno</t>
  </si>
  <si>
    <t>NEA</t>
  </si>
  <si>
    <t>Marilyne</t>
  </si>
  <si>
    <t>NEMOINON</t>
  </si>
  <si>
    <t>Rahelie</t>
  </si>
  <si>
    <t>Shana</t>
  </si>
  <si>
    <t>04-08-2010</t>
  </si>
  <si>
    <t>NEOERE</t>
  </si>
  <si>
    <t>19-08-2012</t>
  </si>
  <si>
    <t>Kanaakwie</t>
  </si>
  <si>
    <t>NGAIOHNI</t>
  </si>
  <si>
    <t>Marvyn</t>
  </si>
  <si>
    <t>02-06-2009</t>
  </si>
  <si>
    <t>NOFONOFO</t>
  </si>
  <si>
    <t>Tarryck</t>
  </si>
  <si>
    <t>10-08-2010</t>
  </si>
  <si>
    <t>OSEA</t>
  </si>
  <si>
    <t>Anais</t>
  </si>
  <si>
    <t>OUCKEWEN</t>
  </si>
  <si>
    <t>Yvannick</t>
  </si>
  <si>
    <t>03-03-2010</t>
  </si>
  <si>
    <t>PAETEN-WHAAP</t>
  </si>
  <si>
    <t>Hare</t>
  </si>
  <si>
    <t>13-02-2012</t>
  </si>
  <si>
    <t>PALENE</t>
  </si>
  <si>
    <t>Jaick</t>
  </si>
  <si>
    <t>26-04-2012</t>
  </si>
  <si>
    <t>PASSIL</t>
  </si>
  <si>
    <t>Haweimé</t>
  </si>
  <si>
    <t>PATEI</t>
  </si>
  <si>
    <t>Marie-Immaculéé</t>
  </si>
  <si>
    <t>PAUTRE</t>
  </si>
  <si>
    <t>Wagad</t>
  </si>
  <si>
    <t>26-12-2011</t>
  </si>
  <si>
    <t>PETEISI</t>
  </si>
  <si>
    <t>28-08-2010</t>
  </si>
  <si>
    <t>POADAE</t>
  </si>
  <si>
    <t>Keïssy</t>
  </si>
  <si>
    <t>01-02-2010</t>
  </si>
  <si>
    <t>Meil</t>
  </si>
  <si>
    <t>28-11-2008</t>
  </si>
  <si>
    <t>POUIRIDA</t>
  </si>
  <si>
    <t>Dayrra</t>
  </si>
  <si>
    <t>27-03-2011</t>
  </si>
  <si>
    <t>SAIKO</t>
  </si>
  <si>
    <t>Angela</t>
  </si>
  <si>
    <t>31-07-2008</t>
  </si>
  <si>
    <t>Karim</t>
  </si>
  <si>
    <t>SASTRODIHARDJO</t>
  </si>
  <si>
    <t>Elise</t>
  </si>
  <si>
    <t>02-10-2012</t>
  </si>
  <si>
    <t>27-05-2010</t>
  </si>
  <si>
    <t>SCIENDI</t>
  </si>
  <si>
    <t>Léon-Robert</t>
  </si>
  <si>
    <t>04-01-2010</t>
  </si>
  <si>
    <t>SELE</t>
  </si>
  <si>
    <t>Brandon</t>
  </si>
  <si>
    <t>05-06-2012</t>
  </si>
  <si>
    <t>SIRO</t>
  </si>
  <si>
    <t>18-12-2012</t>
  </si>
  <si>
    <t>TAGATAMANOGI</t>
  </si>
  <si>
    <t>Rhoanna</t>
  </si>
  <si>
    <t>TANGOPI</t>
  </si>
  <si>
    <t>Yohe</t>
  </si>
  <si>
    <t>27-01-2011</t>
  </si>
  <si>
    <t>TAOFIFENUA</t>
  </si>
  <si>
    <t>Brianna</t>
  </si>
  <si>
    <t>08-09-2010</t>
  </si>
  <si>
    <t>TEINAURI-TIHOPU</t>
  </si>
  <si>
    <t>Varohi</t>
  </si>
  <si>
    <t>10-04-2009</t>
  </si>
  <si>
    <t>TOLOFUA DIT TOLUAFE</t>
  </si>
  <si>
    <t>ABRAHAM</t>
  </si>
  <si>
    <t>15-07-2009</t>
  </si>
  <si>
    <t>Lana</t>
  </si>
  <si>
    <t>30-09-2011</t>
  </si>
  <si>
    <t>TONKOMBOUE</t>
  </si>
  <si>
    <t>Ayden</t>
  </si>
  <si>
    <t>28-03-2012</t>
  </si>
  <si>
    <t>TUFELE</t>
  </si>
  <si>
    <t>Ezekias</t>
  </si>
  <si>
    <t>12-04-2013</t>
  </si>
  <si>
    <t>UREGEI</t>
  </si>
  <si>
    <t>Watreng</t>
  </si>
  <si>
    <t>21-03-2012</t>
  </si>
  <si>
    <t>VALENTIN</t>
  </si>
  <si>
    <t>Matthys</t>
  </si>
  <si>
    <t>29-03-2012</t>
  </si>
  <si>
    <t>VANDEGOU</t>
  </si>
  <si>
    <t>Marcel</t>
  </si>
  <si>
    <t>29-08-2011</t>
  </si>
  <si>
    <t>WADRAWANE</t>
  </si>
  <si>
    <t>29-11-2010</t>
  </si>
  <si>
    <t>Phillipe</t>
  </si>
  <si>
    <t>12-01-2010</t>
  </si>
  <si>
    <t>Wahena</t>
  </si>
  <si>
    <t>Bryan-Eugene</t>
  </si>
  <si>
    <t>22-06-2011</t>
  </si>
  <si>
    <t>WAHO</t>
  </si>
  <si>
    <t>Elyhana</t>
  </si>
  <si>
    <t>16-12-2010</t>
  </si>
  <si>
    <t>Loreylia</t>
  </si>
  <si>
    <t>01-06-2010</t>
  </si>
  <si>
    <t>Wahoo</t>
  </si>
  <si>
    <t>Darryl</t>
  </si>
  <si>
    <t>24-07-2012</t>
  </si>
  <si>
    <t>Eucebya</t>
  </si>
  <si>
    <t>01-01-2011</t>
  </si>
  <si>
    <t>Karl</t>
  </si>
  <si>
    <t>10-04-2012</t>
  </si>
  <si>
    <t>Djeiel</t>
  </si>
  <si>
    <t>17-01-2010</t>
  </si>
  <si>
    <t>WANEUX</t>
  </si>
  <si>
    <t>Ryhanna</t>
  </si>
  <si>
    <t>25-01-2010</t>
  </si>
  <si>
    <t>Athlétisme, Cross, Futsal, Rugby</t>
  </si>
  <si>
    <t>WATRONE</t>
  </si>
  <si>
    <t>Itraqalo</t>
  </si>
  <si>
    <t>WAWIA</t>
  </si>
  <si>
    <t>Evans</t>
  </si>
  <si>
    <t>26-02-2011</t>
  </si>
  <si>
    <t>WENISSO</t>
  </si>
  <si>
    <t>Lueujie</t>
  </si>
  <si>
    <t>WIWANE</t>
  </si>
  <si>
    <t>Boniface</t>
  </si>
  <si>
    <t>WOWENE</t>
  </si>
  <si>
    <t>Esthéra</t>
  </si>
  <si>
    <t>22-10-2009</t>
  </si>
  <si>
    <t>Marguerite</t>
  </si>
  <si>
    <t>27-06-2010</t>
  </si>
  <si>
    <t>XETIWAN</t>
  </si>
  <si>
    <t>Mariette</t>
  </si>
  <si>
    <t>10-05-2010</t>
  </si>
  <si>
    <t>XOLAWAWA</t>
  </si>
  <si>
    <t>Maëlys</t>
  </si>
  <si>
    <t>YALOUMA</t>
  </si>
  <si>
    <t>Olivia</t>
  </si>
  <si>
    <t>21-07-2010</t>
  </si>
  <si>
    <t>YONGOMENE</t>
  </si>
  <si>
    <t>24-09-2010</t>
  </si>
  <si>
    <t>Waaga</t>
  </si>
  <si>
    <t>21-10-2012</t>
  </si>
  <si>
    <t>AMORI</t>
  </si>
  <si>
    <t>Brenda</t>
  </si>
  <si>
    <t>28-06-2010</t>
  </si>
  <si>
    <t>CLG.CONCEPTION</t>
  </si>
  <si>
    <t>Athlétisme, Basket, Cross, Handball, Trails, Volleyball</t>
  </si>
  <si>
    <t>BELIK</t>
  </si>
  <si>
    <t>Bradley</t>
  </si>
  <si>
    <t>05-02-2012</t>
  </si>
  <si>
    <t>Basket, Cross, Handball, Trails</t>
  </si>
  <si>
    <t>Boillot Parrot</t>
  </si>
  <si>
    <t>Leon</t>
  </si>
  <si>
    <t>06-01-2013</t>
  </si>
  <si>
    <t>BOULANGO</t>
  </si>
  <si>
    <t>Mendrela</t>
  </si>
  <si>
    <t>Athlétisme, Basket, Cross, Handball, Trails</t>
  </si>
  <si>
    <t>Delacase</t>
  </si>
  <si>
    <t>30-09-2013</t>
  </si>
  <si>
    <t>Cross, Rugby, Trails</t>
  </si>
  <si>
    <t>DJAWARI</t>
  </si>
  <si>
    <t>Jean Marie</t>
  </si>
  <si>
    <t>29-06-2010</t>
  </si>
  <si>
    <t>DUFOUR-DURPOIX</t>
  </si>
  <si>
    <t>Noah</t>
  </si>
  <si>
    <t>Athlétisme, Basket, Cross, Trails</t>
  </si>
  <si>
    <t>FELOMAKI</t>
  </si>
  <si>
    <t>Vinyana</t>
  </si>
  <si>
    <t>FIAFIALOTO</t>
  </si>
  <si>
    <t>30-01-2010</t>
  </si>
  <si>
    <t>Fisipeau</t>
  </si>
  <si>
    <t>Jeremy</t>
  </si>
  <si>
    <t>04-12-2011</t>
  </si>
  <si>
    <t>Myrna</t>
  </si>
  <si>
    <t>28-11-2011</t>
  </si>
  <si>
    <t>Athlétisme, Basket, Cross, Football, Handball, Rugby, Trails, Volleyball</t>
  </si>
  <si>
    <t>Violyna</t>
  </si>
  <si>
    <t>30-09-2010</t>
  </si>
  <si>
    <t>Athlétisme, Basket, Cross, Handball, Rugby, Trails, Volleyball</t>
  </si>
  <si>
    <t>HAMOU</t>
  </si>
  <si>
    <t>Sophie</t>
  </si>
  <si>
    <t>01-04-2011</t>
  </si>
  <si>
    <t>Athlétisme, Basket, Handball, Rugby, Trails</t>
  </si>
  <si>
    <t>JULIA</t>
  </si>
  <si>
    <t>Lysaïa</t>
  </si>
  <si>
    <t>26-12-2010</t>
  </si>
  <si>
    <t>Basket, Handball, Trails</t>
  </si>
  <si>
    <t>Lakina</t>
  </si>
  <si>
    <t>Lorna</t>
  </si>
  <si>
    <t>LOTOLOTOLUA</t>
  </si>
  <si>
    <t>Loké</t>
  </si>
  <si>
    <t>28-07-2009</t>
  </si>
  <si>
    <t>Athlétisme, Basket, Handball, Rugby, Trails, Volleyball</t>
  </si>
  <si>
    <t>LUTOVIKA DIT SAUGA</t>
  </si>
  <si>
    <t>Senelosa</t>
  </si>
  <si>
    <t>Basket, Cross, Handball, Trails, Volleyball</t>
  </si>
  <si>
    <t>MERCIER</t>
  </si>
  <si>
    <t>Julio</t>
  </si>
  <si>
    <t>30-11-2010</t>
  </si>
  <si>
    <t>Athlétisme, Baseball, Basket, Cross, Handball, Trails, Volleyball</t>
  </si>
  <si>
    <t>Nechero</t>
  </si>
  <si>
    <t>Marc</t>
  </si>
  <si>
    <t>30-07-2012</t>
  </si>
  <si>
    <t>Baseball, Handball, Trails</t>
  </si>
  <si>
    <t>NICHOLLS</t>
  </si>
  <si>
    <t>Kelly</t>
  </si>
  <si>
    <t>16-11-2011</t>
  </si>
  <si>
    <t>Athlétisme, Basket, Cross, Handball, Rugby, Trails</t>
  </si>
  <si>
    <t>OHNO</t>
  </si>
  <si>
    <t>Rosette</t>
  </si>
  <si>
    <t>22-07-2009</t>
  </si>
  <si>
    <t>Athlétisme, Basket, Handball, Trails, Volleyball</t>
  </si>
  <si>
    <t>OTHUS</t>
  </si>
  <si>
    <t>Alex</t>
  </si>
  <si>
    <t>PAAGALUA</t>
  </si>
  <si>
    <t>Hayden</t>
  </si>
  <si>
    <t>10-10-2010</t>
  </si>
  <si>
    <t>SCHOUENE</t>
  </si>
  <si>
    <t>Alix</t>
  </si>
  <si>
    <t>Cross, Handball, Trails, Volleyball</t>
  </si>
  <si>
    <t>Soulas</t>
  </si>
  <si>
    <t>Loumaël</t>
  </si>
  <si>
    <t>14-09-2012</t>
  </si>
  <si>
    <t>SOULAS</t>
  </si>
  <si>
    <t>Maïa-Luna</t>
  </si>
  <si>
    <t>11-08-2010</t>
  </si>
  <si>
    <t>SUMOï</t>
  </si>
  <si>
    <t>Karel</t>
  </si>
  <si>
    <t>20-07-2010</t>
  </si>
  <si>
    <t>Taufanoa</t>
  </si>
  <si>
    <t>Linaïck</t>
  </si>
  <si>
    <t>Jamaica</t>
  </si>
  <si>
    <t>14-04-2011</t>
  </si>
  <si>
    <t>Tuamasaga</t>
  </si>
  <si>
    <t>Keîra</t>
  </si>
  <si>
    <t>31-10-2012</t>
  </si>
  <si>
    <t>Tuhimutu</t>
  </si>
  <si>
    <t>Ofanoa</t>
  </si>
  <si>
    <t>Athlétisme, Baseball, Cross, Handball, Volleyball</t>
  </si>
  <si>
    <t>WAKANENGO</t>
  </si>
  <si>
    <t>Tiava</t>
  </si>
  <si>
    <t>Wakanengo</t>
  </si>
  <si>
    <t>Zaya</t>
  </si>
  <si>
    <t>04-03-2013</t>
  </si>
  <si>
    <t>Wéthéane</t>
  </si>
  <si>
    <t>Wadje</t>
  </si>
  <si>
    <t>23-06-2011</t>
  </si>
  <si>
    <t>Athlétisme, Cross, Handball, Rugby, Trails</t>
  </si>
  <si>
    <t>Wright</t>
  </si>
  <si>
    <t>Yeiwene</t>
  </si>
  <si>
    <t>Athlétisme, Cross, Rugby, Trails</t>
  </si>
  <si>
    <t>Adjouhgniope</t>
  </si>
  <si>
    <t>Marwill</t>
  </si>
  <si>
    <t>31-07-2012</t>
  </si>
  <si>
    <t>CLG.DUMBEA SUR MER</t>
  </si>
  <si>
    <t>ANGEXETINE</t>
  </si>
  <si>
    <t>Kuine</t>
  </si>
  <si>
    <t>22-11-2012</t>
  </si>
  <si>
    <t>Basket, Tennis de table</t>
  </si>
  <si>
    <t>ARAMOTO</t>
  </si>
  <si>
    <t>Ashley</t>
  </si>
  <si>
    <t>22-02-2013</t>
  </si>
  <si>
    <t>Atuvaha</t>
  </si>
  <si>
    <t>Rafaele</t>
  </si>
  <si>
    <t>AUTRET</t>
  </si>
  <si>
    <t>Elia</t>
  </si>
  <si>
    <t>24-03-2013</t>
  </si>
  <si>
    <t>Tennis de table</t>
  </si>
  <si>
    <t>Aymard</t>
  </si>
  <si>
    <t>Sacha</t>
  </si>
  <si>
    <t>19-07-2010</t>
  </si>
  <si>
    <t>Athlétisme, Basket, Futsal</t>
  </si>
  <si>
    <t>Emile</t>
  </si>
  <si>
    <t>25-01-2012</t>
  </si>
  <si>
    <t>Barnoux</t>
  </si>
  <si>
    <t>Honorine</t>
  </si>
  <si>
    <t>16-10-2012</t>
  </si>
  <si>
    <t>BARSAC</t>
  </si>
  <si>
    <t>Hugo</t>
  </si>
  <si>
    <t>15-12-2011</t>
  </si>
  <si>
    <t>20-03-2009</t>
  </si>
  <si>
    <t>Barthélémy</t>
  </si>
  <si>
    <t>Marius</t>
  </si>
  <si>
    <t>12-12-2010</t>
  </si>
  <si>
    <t>BATOUCHE</t>
  </si>
  <si>
    <t>Malcolm</t>
  </si>
  <si>
    <t>27-09-2010</t>
  </si>
  <si>
    <t>Basket, Cross</t>
  </si>
  <si>
    <t>Bearune</t>
  </si>
  <si>
    <t>Naaman</t>
  </si>
  <si>
    <t>10-01-2013</t>
  </si>
  <si>
    <t>BEAUVIE</t>
  </si>
  <si>
    <t>Tymeo</t>
  </si>
  <si>
    <t>03-09-2009</t>
  </si>
  <si>
    <t>Athlétisme, Basket, Cross, Futsal, Trails</t>
  </si>
  <si>
    <t>Benedetto</t>
  </si>
  <si>
    <t>Charly</t>
  </si>
  <si>
    <t>BENFRIHA</t>
  </si>
  <si>
    <t>Bilel</t>
  </si>
  <si>
    <t>Athlétisme, Tennis de table</t>
  </si>
  <si>
    <t>Billet</t>
  </si>
  <si>
    <t>23-10-2012</t>
  </si>
  <si>
    <t>Blanchemanche</t>
  </si>
  <si>
    <t>Lilly-Rose</t>
  </si>
  <si>
    <t>02-09-2011</t>
  </si>
  <si>
    <t>BONNAIRE</t>
  </si>
  <si>
    <t>23-12-2009</t>
  </si>
  <si>
    <t>BOUILLE</t>
  </si>
  <si>
    <t>Maymila</t>
  </si>
  <si>
    <t>Athlétisme, Futsal, Volleyball</t>
  </si>
  <si>
    <t>Bouillle</t>
  </si>
  <si>
    <t>Brayan</t>
  </si>
  <si>
    <t>23-09-2012</t>
  </si>
  <si>
    <t>BUI</t>
  </si>
  <si>
    <t>Damien</t>
  </si>
  <si>
    <t>29-03-2013</t>
  </si>
  <si>
    <t>Calcar</t>
  </si>
  <si>
    <t>CANEL-LABAN</t>
  </si>
  <si>
    <t>03-04-2011</t>
  </si>
  <si>
    <t>Basket, Trails</t>
  </si>
  <si>
    <t>chaliot</t>
  </si>
  <si>
    <t>ouaya</t>
  </si>
  <si>
    <t>03-03-2011</t>
  </si>
  <si>
    <t>CHAMBAULT</t>
  </si>
  <si>
    <t>Sohan</t>
  </si>
  <si>
    <t>05-12-2009</t>
  </si>
  <si>
    <t>CHANTREAU</t>
  </si>
  <si>
    <t>Peytonn</t>
  </si>
  <si>
    <t>CHARLETTINE</t>
  </si>
  <si>
    <t>Keziah</t>
  </si>
  <si>
    <t>CHASSAING</t>
  </si>
  <si>
    <t>18-08-2010</t>
  </si>
  <si>
    <t>CHEVALIER</t>
  </si>
  <si>
    <t>26-11-2009</t>
  </si>
  <si>
    <t>Basket, Trails, Volleyball</t>
  </si>
  <si>
    <t>Chretien</t>
  </si>
  <si>
    <t>Ruben</t>
  </si>
  <si>
    <t>Clémenceau</t>
  </si>
  <si>
    <t>Lou</t>
  </si>
  <si>
    <t>22-01-2013</t>
  </si>
  <si>
    <t>CLEMENCEAU</t>
  </si>
  <si>
    <t>COMBES</t>
  </si>
  <si>
    <t>CORDONNIER</t>
  </si>
  <si>
    <t>Matt</t>
  </si>
  <si>
    <t>COUTY</t>
  </si>
  <si>
    <t>Elaia</t>
  </si>
  <si>
    <t>DANDREA</t>
  </si>
  <si>
    <t>Lena</t>
  </si>
  <si>
    <t>DAVAREND</t>
  </si>
  <si>
    <t>22-09-2012</t>
  </si>
  <si>
    <t>Handball, VTT</t>
  </si>
  <si>
    <t>Mila</t>
  </si>
  <si>
    <t>DELANNOY</t>
  </si>
  <si>
    <t>07-06-2012</t>
  </si>
  <si>
    <t>Alexandre</t>
  </si>
  <si>
    <t>29-12-2009</t>
  </si>
  <si>
    <t>Josua</t>
  </si>
  <si>
    <t>25-06-2012</t>
  </si>
  <si>
    <t>Dihace</t>
  </si>
  <si>
    <t>Maniene</t>
  </si>
  <si>
    <t>12-01-2013</t>
  </si>
  <si>
    <t>Diroua</t>
  </si>
  <si>
    <t>ashley</t>
  </si>
  <si>
    <t>14-03-2010</t>
  </si>
  <si>
    <t>DONARS</t>
  </si>
  <si>
    <t>Baptiste</t>
  </si>
  <si>
    <t>DONGOC</t>
  </si>
  <si>
    <t>Luân</t>
  </si>
  <si>
    <t>13-07-2010</t>
  </si>
  <si>
    <t>DOUARCHE</t>
  </si>
  <si>
    <t>Liza</t>
  </si>
  <si>
    <t>09-09-2012</t>
  </si>
  <si>
    <t>DUMAS</t>
  </si>
  <si>
    <t>Énola</t>
  </si>
  <si>
    <t>18-02-2011</t>
  </si>
  <si>
    <t>DUMONT-PILATO</t>
  </si>
  <si>
    <t>Charlotte</t>
  </si>
  <si>
    <t>10-11-2011</t>
  </si>
  <si>
    <t>DURAND</t>
  </si>
  <si>
    <t>Kimi</t>
  </si>
  <si>
    <t>15-02-2011</t>
  </si>
  <si>
    <t>DUTHIL</t>
  </si>
  <si>
    <t>23-08-2010</t>
  </si>
  <si>
    <t>Tennis de table, Volleyball</t>
  </si>
  <si>
    <t>FAIVRE-PLOZNER</t>
  </si>
  <si>
    <t>09-09-2011</t>
  </si>
  <si>
    <t>Athlétisme, Basket, Futsal, Tennis de table, Trails</t>
  </si>
  <si>
    <t>FAKAILO-MAITUKU</t>
  </si>
  <si>
    <t>Jean-Marie</t>
  </si>
  <si>
    <t>26-11-2010</t>
  </si>
  <si>
    <t>Falelavaki</t>
  </si>
  <si>
    <t>Loreleï</t>
  </si>
  <si>
    <t>Fao</t>
  </si>
  <si>
    <t>James</t>
  </si>
  <si>
    <t>Fariki</t>
  </si>
  <si>
    <t>Tehani</t>
  </si>
  <si>
    <t>FAUA</t>
  </si>
  <si>
    <t>Felomaki</t>
  </si>
  <si>
    <t>Vesiainai</t>
  </si>
  <si>
    <t>10-08-2011</t>
  </si>
  <si>
    <t>Yodren</t>
  </si>
  <si>
    <t>02-12-2009</t>
  </si>
  <si>
    <t>Athlétisme, Basket, Cross</t>
  </si>
  <si>
    <t>FILIMOAGA</t>
  </si>
  <si>
    <t>Jefferson</t>
  </si>
  <si>
    <t>12-07-2012</t>
  </si>
  <si>
    <t>FUIMAONO</t>
  </si>
  <si>
    <t>Yonah</t>
  </si>
  <si>
    <t>Basket, Tennis de table, Volleyball</t>
  </si>
  <si>
    <t>GAHETAU</t>
  </si>
  <si>
    <t>Ivane</t>
  </si>
  <si>
    <t>15-04-2013</t>
  </si>
  <si>
    <t>Basket, Futsal, Tennis de table</t>
  </si>
  <si>
    <t>Girard-Kecine</t>
  </si>
  <si>
    <t>GNAI</t>
  </si>
  <si>
    <t>Athanase</t>
  </si>
  <si>
    <t>GNAÏ</t>
  </si>
  <si>
    <t>Judith</t>
  </si>
  <si>
    <t>19-05-2013</t>
  </si>
  <si>
    <t>GOROU</t>
  </si>
  <si>
    <t>Edouard</t>
  </si>
  <si>
    <t>Gouelle--Nguyen</t>
  </si>
  <si>
    <t>Elie</t>
  </si>
  <si>
    <t>07-01-2012</t>
  </si>
  <si>
    <t>Athlétisme, Cross, Tennis de table, Trails</t>
  </si>
  <si>
    <t>GUYETTE</t>
  </si>
  <si>
    <t>Manacé</t>
  </si>
  <si>
    <t>Haapuae</t>
  </si>
  <si>
    <t>Manoa</t>
  </si>
  <si>
    <t>Haeweng</t>
  </si>
  <si>
    <t>Shaelsy</t>
  </si>
  <si>
    <t>14-09-2011</t>
  </si>
  <si>
    <t>VTT</t>
  </si>
  <si>
    <t>HELLEBOIS-ELISABETH</t>
  </si>
  <si>
    <t>Ines</t>
  </si>
  <si>
    <t>24-06-2009</t>
  </si>
  <si>
    <t>HENROTAY</t>
  </si>
  <si>
    <t>Ylan</t>
  </si>
  <si>
    <t>Hinsiger</t>
  </si>
  <si>
    <t>Louka</t>
  </si>
  <si>
    <t>24-04-2012</t>
  </si>
  <si>
    <t>Hniminau</t>
  </si>
  <si>
    <t>Henriette</t>
  </si>
  <si>
    <t>HOLISI</t>
  </si>
  <si>
    <t>Silile</t>
  </si>
  <si>
    <t>Huemone</t>
  </si>
  <si>
    <t>Arlette</t>
  </si>
  <si>
    <t>16-07-2010</t>
  </si>
  <si>
    <t>Hukane</t>
  </si>
  <si>
    <t>Katie</t>
  </si>
  <si>
    <t>Husson</t>
  </si>
  <si>
    <t>Cyril</t>
  </si>
  <si>
    <t>HUSSON</t>
  </si>
  <si>
    <t>Elena</t>
  </si>
  <si>
    <t>13-08-2010</t>
  </si>
  <si>
    <t>Ihily</t>
  </si>
  <si>
    <t>Sarita</t>
  </si>
  <si>
    <t>24-10-2012</t>
  </si>
  <si>
    <t>Initia</t>
  </si>
  <si>
    <t>Ryan</t>
  </si>
  <si>
    <t>03-12-2012</t>
  </si>
  <si>
    <t>ITONE</t>
  </si>
  <si>
    <t>Maelyne</t>
  </si>
  <si>
    <t>Cross, Futsal, VTT</t>
  </si>
  <si>
    <t>IWE</t>
  </si>
  <si>
    <t>Audren</t>
  </si>
  <si>
    <t>08-09-2012</t>
  </si>
  <si>
    <t>Athlétisme, Handball, Tennis de table</t>
  </si>
  <si>
    <t>JACQ</t>
  </si>
  <si>
    <t>Jovanni</t>
  </si>
  <si>
    <t>Kafikaila</t>
  </si>
  <si>
    <t>Chris-Orthon</t>
  </si>
  <si>
    <t>15-06-2012</t>
  </si>
  <si>
    <t>Kaudre</t>
  </si>
  <si>
    <t>Néris-Etia</t>
  </si>
  <si>
    <t>Kitcha</t>
  </si>
  <si>
    <t>Stephen</t>
  </si>
  <si>
    <t>23-06-2012</t>
  </si>
  <si>
    <t>Kokoetha</t>
  </si>
  <si>
    <t>Athlétisme, Basket, Futsal, Handball, Tennis de table</t>
  </si>
  <si>
    <t>KUPELIE</t>
  </si>
  <si>
    <t>25-05-2011</t>
  </si>
  <si>
    <t>LALLEMANT</t>
  </si>
  <si>
    <t>Néo</t>
  </si>
  <si>
    <t>Lamoun</t>
  </si>
  <si>
    <t>Jenna</t>
  </si>
  <si>
    <t>29-09-2011</t>
  </si>
  <si>
    <t>LAURENT</t>
  </si>
  <si>
    <t>Anthony</t>
  </si>
  <si>
    <t>Lepauvre</t>
  </si>
  <si>
    <t>Thaïs</t>
  </si>
  <si>
    <t>17-12-2010</t>
  </si>
  <si>
    <t>Leroi</t>
  </si>
  <si>
    <t>Mael</t>
  </si>
  <si>
    <t>LEROI</t>
  </si>
  <si>
    <t>Noam</t>
  </si>
  <si>
    <t>10-03-2010</t>
  </si>
  <si>
    <t>Handball, Trails</t>
  </si>
  <si>
    <t>LIONS</t>
  </si>
  <si>
    <t>Tao</t>
  </si>
  <si>
    <t>Lolohea</t>
  </si>
  <si>
    <t>24-11-2012</t>
  </si>
  <si>
    <t>Maccam</t>
  </si>
  <si>
    <t>Mériné</t>
  </si>
  <si>
    <t>22-03-2013</t>
  </si>
  <si>
    <t>Maituku</t>
  </si>
  <si>
    <t>Yuson</t>
  </si>
  <si>
    <t>Basket, Futsal, Handball, Volleyball</t>
  </si>
  <si>
    <t>MALEZIEUX</t>
  </si>
  <si>
    <t>Romain</t>
  </si>
  <si>
    <t>Handball, Tennis de table</t>
  </si>
  <si>
    <t>Marcoin</t>
  </si>
  <si>
    <t>Djenny</t>
  </si>
  <si>
    <t>Mariani</t>
  </si>
  <si>
    <t>Lissandro</t>
  </si>
  <si>
    <t>10-06-2010</t>
  </si>
  <si>
    <t>MAROLLE</t>
  </si>
  <si>
    <t>Livio</t>
  </si>
  <si>
    <t>02-04-2010</t>
  </si>
  <si>
    <t>MARTAZIER</t>
  </si>
  <si>
    <t>MASSE</t>
  </si>
  <si>
    <t>23-08-2011</t>
  </si>
  <si>
    <t>Matakualiki</t>
  </si>
  <si>
    <t>Mailine</t>
  </si>
  <si>
    <t>MATAN</t>
  </si>
  <si>
    <t>08-03-2013</t>
  </si>
  <si>
    <t>Matu</t>
  </si>
  <si>
    <t>Jean-Anderson</t>
  </si>
  <si>
    <t>06-10-2012</t>
  </si>
  <si>
    <t>MAURICE</t>
  </si>
  <si>
    <t>Jonael</t>
  </si>
  <si>
    <t>18-04-2011</t>
  </si>
  <si>
    <t>MEN</t>
  </si>
  <si>
    <t>Ronan</t>
  </si>
  <si>
    <t>17-01-2011</t>
  </si>
  <si>
    <t>Mermer</t>
  </si>
  <si>
    <t>Eljonaï</t>
  </si>
  <si>
    <t>02-04-2012</t>
  </si>
  <si>
    <t>Metua</t>
  </si>
  <si>
    <t>Vaïmiti</t>
  </si>
  <si>
    <t>20-09-2012</t>
  </si>
  <si>
    <t>MISRA</t>
  </si>
  <si>
    <t>Moala</t>
  </si>
  <si>
    <t>18-01-2011</t>
  </si>
  <si>
    <t>MONNIER</t>
  </si>
  <si>
    <t>Morel</t>
  </si>
  <si>
    <t>02-06-2011</t>
  </si>
  <si>
    <t>MOTUKU</t>
  </si>
  <si>
    <t>Nazaire</t>
  </si>
  <si>
    <t>Newland</t>
  </si>
  <si>
    <t>Kévrick</t>
  </si>
  <si>
    <t>06-09-2011</t>
  </si>
  <si>
    <t>Youri</t>
  </si>
  <si>
    <t>Danley</t>
  </si>
  <si>
    <t>Marco</t>
  </si>
  <si>
    <t>13-12-2012</t>
  </si>
  <si>
    <t>NYIKEINE</t>
  </si>
  <si>
    <t>Colette</t>
  </si>
  <si>
    <t>08-01-2013</t>
  </si>
  <si>
    <t>Nyikeine</t>
  </si>
  <si>
    <t>Orcan</t>
  </si>
  <si>
    <t>ORTHOSIE</t>
  </si>
  <si>
    <t>Ilan</t>
  </si>
  <si>
    <t>18-03-2013</t>
  </si>
  <si>
    <t>Athlétisme, Football</t>
  </si>
  <si>
    <t>Keven</t>
  </si>
  <si>
    <t>24-08-2009</t>
  </si>
  <si>
    <t>Athlétisme, Handball, Trails</t>
  </si>
  <si>
    <t>Orthosie</t>
  </si>
  <si>
    <t>Melissa</t>
  </si>
  <si>
    <t>08-11-2011</t>
  </si>
  <si>
    <t>Palladin</t>
  </si>
  <si>
    <t>Vicky</t>
  </si>
  <si>
    <t>28-06-2013</t>
  </si>
  <si>
    <t>Pelage</t>
  </si>
  <si>
    <t>17-01-2013</t>
  </si>
  <si>
    <t>Yaroue</t>
  </si>
  <si>
    <t>25-06-2009</t>
  </si>
  <si>
    <t>POTELOUIN</t>
  </si>
  <si>
    <t>Naïé</t>
  </si>
  <si>
    <t>26-10-2010</t>
  </si>
  <si>
    <t>Athlétisme, Trails</t>
  </si>
  <si>
    <t>PUANIEWA</t>
  </si>
  <si>
    <t>Wendel</t>
  </si>
  <si>
    <t>RATUBALAVU</t>
  </si>
  <si>
    <t>Elizabeth</t>
  </si>
  <si>
    <t>12-07-2011</t>
  </si>
  <si>
    <t>RIVIERE</t>
  </si>
  <si>
    <t>Roth</t>
  </si>
  <si>
    <t>Daphné</t>
  </si>
  <si>
    <t>Roubio</t>
  </si>
  <si>
    <t>Wylrick</t>
  </si>
  <si>
    <t>SALMON</t>
  </si>
  <si>
    <t>Terooahomoatupa</t>
  </si>
  <si>
    <t>Baseball</t>
  </si>
  <si>
    <t>SAMOYEAULT</t>
  </si>
  <si>
    <t>Rafael</t>
  </si>
  <si>
    <t>23-03-2012</t>
  </si>
  <si>
    <t>SANTOS-FRIBOURG</t>
  </si>
  <si>
    <t>Adélayde</t>
  </si>
  <si>
    <t>SARAFIAN MOK</t>
  </si>
  <si>
    <t>15-08-2012</t>
  </si>
  <si>
    <t>SARIDJO</t>
  </si>
  <si>
    <t>Nathan</t>
  </si>
  <si>
    <t>25-08-2009</t>
  </si>
  <si>
    <t>Athlétisme, Tennis de table, Volleyball</t>
  </si>
  <si>
    <t>saridjo</t>
  </si>
  <si>
    <t>SIMIJANE</t>
  </si>
  <si>
    <t>11-04-2012</t>
  </si>
  <si>
    <t>22-02-2011</t>
  </si>
  <si>
    <t>SIWA</t>
  </si>
  <si>
    <t>25-12-2012</t>
  </si>
  <si>
    <t>Soeroastro</t>
  </si>
  <si>
    <t>Bryden</t>
  </si>
  <si>
    <t>07-04-2011</t>
  </si>
  <si>
    <t>SOUPAREAU</t>
  </si>
  <si>
    <t>Teiki</t>
  </si>
  <si>
    <t>17-08-2011</t>
  </si>
  <si>
    <t>SUVE</t>
  </si>
  <si>
    <t>Romaric</t>
  </si>
  <si>
    <t>21-11-2010</t>
  </si>
  <si>
    <t>TAFEA</t>
  </si>
  <si>
    <t>MATU</t>
  </si>
  <si>
    <t>06-08-2010</t>
  </si>
  <si>
    <t>TAHUHUATAMA</t>
  </si>
  <si>
    <t>Ru Ihana</t>
  </si>
  <si>
    <t>05-06-2010</t>
  </si>
  <si>
    <t>Tchong</t>
  </si>
  <si>
    <t>Madisonn</t>
  </si>
  <si>
    <t>Christiana</t>
  </si>
  <si>
    <t>28-04-2013</t>
  </si>
  <si>
    <t>Teuru</t>
  </si>
  <si>
    <t>Deaclan</t>
  </si>
  <si>
    <t>TEXIER</t>
  </si>
  <si>
    <t>Maxime</t>
  </si>
  <si>
    <t>THEAS</t>
  </si>
  <si>
    <t>Haily</t>
  </si>
  <si>
    <t>01-09-2010</t>
  </si>
  <si>
    <t>Thibaudet</t>
  </si>
  <si>
    <t>11-11-2012</t>
  </si>
  <si>
    <t>TJIBAOU</t>
  </si>
  <si>
    <t>Léa</t>
  </si>
  <si>
    <t>11-10-2010</t>
  </si>
  <si>
    <t>TOMA</t>
  </si>
  <si>
    <t>Franck</t>
  </si>
  <si>
    <t>20-10-2010</t>
  </si>
  <si>
    <t>Basket, Volleyball</t>
  </si>
  <si>
    <t>TUKUMULI</t>
  </si>
  <si>
    <t>Marahiti</t>
  </si>
  <si>
    <t>TUPOU</t>
  </si>
  <si>
    <t>Lafaele</t>
  </si>
  <si>
    <t>UYTTERHAEGEN</t>
  </si>
  <si>
    <t>Lilas</t>
  </si>
  <si>
    <t>VALAO</t>
  </si>
  <si>
    <t>15-04-2011</t>
  </si>
  <si>
    <t>Oui</t>
  </si>
  <si>
    <t>VALLOIS</t>
  </si>
  <si>
    <t>Matéo</t>
  </si>
  <si>
    <t>23-08-2009</t>
  </si>
  <si>
    <t>VAN BASTOLAER</t>
  </si>
  <si>
    <t>Adam</t>
  </si>
  <si>
    <t>VERNIER</t>
  </si>
  <si>
    <t>Shawn</t>
  </si>
  <si>
    <t>10-06-2011</t>
  </si>
  <si>
    <t>VINCENT</t>
  </si>
  <si>
    <t>WACHTER</t>
  </si>
  <si>
    <t>Theo</t>
  </si>
  <si>
    <t>10-09-2010</t>
  </si>
  <si>
    <t>Athlétisme, Basket</t>
  </si>
  <si>
    <t>WAHNAPO</t>
  </si>
  <si>
    <t>Nehemi</t>
  </si>
  <si>
    <t>WAMEJO</t>
  </si>
  <si>
    <t>Jefran</t>
  </si>
  <si>
    <t>26-02-2013</t>
  </si>
  <si>
    <t>Wamejo</t>
  </si>
  <si>
    <t>Kuan</t>
  </si>
  <si>
    <t>WANGANE</t>
  </si>
  <si>
    <t>Didier</t>
  </si>
  <si>
    <t>10-10-2011</t>
  </si>
  <si>
    <t>Marie-Daniel</t>
  </si>
  <si>
    <t>11-11-2009</t>
  </si>
  <si>
    <t>wayaridri</t>
  </si>
  <si>
    <t>Meleia</t>
  </si>
  <si>
    <t>12-08-2010</t>
  </si>
  <si>
    <t>WAZABI</t>
  </si>
  <si>
    <t>Steeve</t>
  </si>
  <si>
    <t>12-01-2011</t>
  </si>
  <si>
    <t>Wendt</t>
  </si>
  <si>
    <t>Trinithy</t>
  </si>
  <si>
    <t>12-09-2012</t>
  </si>
  <si>
    <t>WIBONY</t>
  </si>
  <si>
    <t>30-10-2012</t>
  </si>
  <si>
    <t>Futsal, Tennis de table</t>
  </si>
  <si>
    <t>ADJOUHNIOPE</t>
  </si>
  <si>
    <t>Jacques</t>
  </si>
  <si>
    <t>20-01-2010</t>
  </si>
  <si>
    <t>CLG.EBEN-EZA</t>
  </si>
  <si>
    <t>Athlétisme, Football, Futsal, Handball, Volleyball</t>
  </si>
  <si>
    <t>BAOUMA</t>
  </si>
  <si>
    <t>BAOUTOUO</t>
  </si>
  <si>
    <t>02-06-2012</t>
  </si>
  <si>
    <t>CAPOA</t>
  </si>
  <si>
    <t>Wassako</t>
  </si>
  <si>
    <t>06-02-2012</t>
  </si>
  <si>
    <t>Eric</t>
  </si>
  <si>
    <t>02-09-2012</t>
  </si>
  <si>
    <t>GNAVIT</t>
  </si>
  <si>
    <t>Victoria</t>
  </si>
  <si>
    <t>GOPE</t>
  </si>
  <si>
    <t>Djubelly</t>
  </si>
  <si>
    <t>HELLOA</t>
  </si>
  <si>
    <t>Malkiel</t>
  </si>
  <si>
    <t>16-02-2012</t>
  </si>
  <si>
    <t>Football, Futsal, Handball, Volleyball</t>
  </si>
  <si>
    <t>Marie</t>
  </si>
  <si>
    <t>Cross, Football, Volleyball</t>
  </si>
  <si>
    <t>HONEME</t>
  </si>
  <si>
    <t>Obadjidja</t>
  </si>
  <si>
    <t>10-09-2011</t>
  </si>
  <si>
    <t>IDAKOTE</t>
  </si>
  <si>
    <t>Hnyiman</t>
  </si>
  <si>
    <t>Enora</t>
  </si>
  <si>
    <t>05-08-2011</t>
  </si>
  <si>
    <t>Françoise</t>
  </si>
  <si>
    <t>13-05-2010</t>
  </si>
  <si>
    <t>Jean-Paul</t>
  </si>
  <si>
    <t>JENO</t>
  </si>
  <si>
    <t>Mirabelle</t>
  </si>
  <si>
    <t>26-06-2009</t>
  </si>
  <si>
    <t>KOROMA</t>
  </si>
  <si>
    <t>LAOUNIOU</t>
  </si>
  <si>
    <t>Jean-Christophe</t>
  </si>
  <si>
    <t>06-09-2008</t>
  </si>
  <si>
    <t>Cross, Football, Futsal, Handball, Volleyball</t>
  </si>
  <si>
    <t>Adjo</t>
  </si>
  <si>
    <t>20-08-2010</t>
  </si>
  <si>
    <t>NIGOTE</t>
  </si>
  <si>
    <t>Ezéckiella</t>
  </si>
  <si>
    <t>20-11-2010</t>
  </si>
  <si>
    <t>OMNIWACK</t>
  </si>
  <si>
    <t>Bonigeorges</t>
  </si>
  <si>
    <t>13-11-2010</t>
  </si>
  <si>
    <t>Wilfried</t>
  </si>
  <si>
    <t>21-11-2009</t>
  </si>
  <si>
    <t>OUASSOUA</t>
  </si>
  <si>
    <t>Lyzié</t>
  </si>
  <si>
    <t>24-07-2013</t>
  </si>
  <si>
    <t>POAWAP</t>
  </si>
  <si>
    <t>Emi</t>
  </si>
  <si>
    <t>29-01-2013</t>
  </si>
  <si>
    <t>SIMEON</t>
  </si>
  <si>
    <t>Alizé</t>
  </si>
  <si>
    <t>27-11-2009</t>
  </si>
  <si>
    <t>TALOU</t>
  </si>
  <si>
    <t>Lyhenry Mony</t>
  </si>
  <si>
    <t>06-06-2009</t>
  </si>
  <si>
    <t>TAOM</t>
  </si>
  <si>
    <t>Océane</t>
  </si>
  <si>
    <t>TEREBO</t>
  </si>
  <si>
    <t>Biviet</t>
  </si>
  <si>
    <t>Kyllyan</t>
  </si>
  <si>
    <t>Miromwan</t>
  </si>
  <si>
    <t>13-06-2011</t>
  </si>
  <si>
    <t>TOOULOU</t>
  </si>
  <si>
    <t>Julienne</t>
  </si>
  <si>
    <t>12-11-2011</t>
  </si>
  <si>
    <t>WACHOU</t>
  </si>
  <si>
    <t>Miriama</t>
  </si>
  <si>
    <t>07-05-2009</t>
  </si>
  <si>
    <t>WAHEBANE</t>
  </si>
  <si>
    <t>Hinyu</t>
  </si>
  <si>
    <t>12-05-2011</t>
  </si>
  <si>
    <t>WAKAUGNEME</t>
  </si>
  <si>
    <t>27-01-2009</t>
  </si>
  <si>
    <t>WALLEPE</t>
  </si>
  <si>
    <t>16-08-2009</t>
  </si>
  <si>
    <t>Mathias</t>
  </si>
  <si>
    <t>Yedine</t>
  </si>
  <si>
    <t>WATEOU</t>
  </si>
  <si>
    <t>Florinda</t>
  </si>
  <si>
    <t>Grégoire</t>
  </si>
  <si>
    <t>19-04-2009</t>
  </si>
  <si>
    <t>Football, Handball, Volleyball</t>
  </si>
  <si>
    <t>WATILIGONE</t>
  </si>
  <si>
    <t>Jean-Luc</t>
  </si>
  <si>
    <t>03-05-2009</t>
  </si>
  <si>
    <t>WEA</t>
  </si>
  <si>
    <t>IKEINY</t>
  </si>
  <si>
    <t>ADAM BRUZI</t>
  </si>
  <si>
    <t>Arthur</t>
  </si>
  <si>
    <t>19-04-2013</t>
  </si>
  <si>
    <t>CLG.EDMEE VARIN</t>
  </si>
  <si>
    <t>Escalade</t>
  </si>
  <si>
    <t>ALGAYRES</t>
  </si>
  <si>
    <t>BENJAMIN</t>
  </si>
  <si>
    <t>Cross, Trails, VTT</t>
  </si>
  <si>
    <t>IGAWA</t>
  </si>
  <si>
    <t>07-03-2013</t>
  </si>
  <si>
    <t>Natation</t>
  </si>
  <si>
    <t>ATUFELE-BUSSI</t>
  </si>
  <si>
    <t>Kaelyn</t>
  </si>
  <si>
    <t>28-03-2011</t>
  </si>
  <si>
    <t>bareilles</t>
  </si>
  <si>
    <t>maeva</t>
  </si>
  <si>
    <t>BERBAR</t>
  </si>
  <si>
    <t>Jeyden</t>
  </si>
  <si>
    <t>BLAISE</t>
  </si>
  <si>
    <t>NATHANAEL</t>
  </si>
  <si>
    <t>14-06-2010</t>
  </si>
  <si>
    <t>BOCAHUT</t>
  </si>
  <si>
    <t>Kinsley</t>
  </si>
  <si>
    <t>01-07-2010</t>
  </si>
  <si>
    <t>Smaïley</t>
  </si>
  <si>
    <t>Cariou</t>
  </si>
  <si>
    <t>Teva</t>
  </si>
  <si>
    <t>CASCHERA</t>
  </si>
  <si>
    <t>Cross, Handball</t>
  </si>
  <si>
    <t>CATHELINE</t>
  </si>
  <si>
    <t>EVA</t>
  </si>
  <si>
    <t>Cross, Escalade, Trails</t>
  </si>
  <si>
    <t>Raphael</t>
  </si>
  <si>
    <t>02-10-2009</t>
  </si>
  <si>
    <t>CHACUN</t>
  </si>
  <si>
    <t>Yoannie</t>
  </si>
  <si>
    <t>Basket, Cross, Trails</t>
  </si>
  <si>
    <t>COLARD</t>
  </si>
  <si>
    <t>MaÏly</t>
  </si>
  <si>
    <t>17-09-2009</t>
  </si>
  <si>
    <t>Basket, Cross, Trails, VTT</t>
  </si>
  <si>
    <t>CONDOYA</t>
  </si>
  <si>
    <t>JaïK</t>
  </si>
  <si>
    <t>13-04-2012</t>
  </si>
  <si>
    <t>coullouette</t>
  </si>
  <si>
    <t>Abel</t>
  </si>
  <si>
    <t>28-10-2012</t>
  </si>
  <si>
    <t>Declercq--asmus</t>
  </si>
  <si>
    <t>01-04-2010</t>
  </si>
  <si>
    <t>DELMAS FABIEN</t>
  </si>
  <si>
    <t>Ayronn</t>
  </si>
  <si>
    <t>01-02-2008</t>
  </si>
  <si>
    <t>DELUNEL</t>
  </si>
  <si>
    <t>CLOE</t>
  </si>
  <si>
    <t>Cross, Trails</t>
  </si>
  <si>
    <t>Jilliane</t>
  </si>
  <si>
    <t>13-08-2012</t>
  </si>
  <si>
    <t>DEUDON</t>
  </si>
  <si>
    <t>Loris</t>
  </si>
  <si>
    <t>24-03-2011</t>
  </si>
  <si>
    <t>Devine</t>
  </si>
  <si>
    <t>kim lan</t>
  </si>
  <si>
    <t>23-01-2012</t>
  </si>
  <si>
    <t>DEVINE</t>
  </si>
  <si>
    <t>Mai-Linh</t>
  </si>
  <si>
    <t>02-01-2010</t>
  </si>
  <si>
    <t>Douepere Gonzalez</t>
  </si>
  <si>
    <t>Esteban</t>
  </si>
  <si>
    <t>DUMESNIL</t>
  </si>
  <si>
    <t>Jenna Lee</t>
  </si>
  <si>
    <t>Norah</t>
  </si>
  <si>
    <t>14-11-2011</t>
  </si>
  <si>
    <t>Natation, Trails</t>
  </si>
  <si>
    <t>EYRIN LAHAUT</t>
  </si>
  <si>
    <t>maël</t>
  </si>
  <si>
    <t>FAYARD</t>
  </si>
  <si>
    <t>Maelys</t>
  </si>
  <si>
    <t>06-06-2010</t>
  </si>
  <si>
    <t>Basket, Cross, Natation, Trails, VTT</t>
  </si>
  <si>
    <t>FRIGENI</t>
  </si>
  <si>
    <t>MAXIME</t>
  </si>
  <si>
    <t>18-11-2011</t>
  </si>
  <si>
    <t>GAGNE</t>
  </si>
  <si>
    <t>Izélia</t>
  </si>
  <si>
    <t>Trails</t>
  </si>
  <si>
    <t>GHADFANE</t>
  </si>
  <si>
    <t>NESSIM</t>
  </si>
  <si>
    <t>14-02-2012</t>
  </si>
  <si>
    <t>GONARI</t>
  </si>
  <si>
    <t>néo</t>
  </si>
  <si>
    <t>GOSSELIN</t>
  </si>
  <si>
    <t>GOUJON</t>
  </si>
  <si>
    <t>LOAN</t>
  </si>
  <si>
    <t>08-08-2011</t>
  </si>
  <si>
    <t>GUAGENTI</t>
  </si>
  <si>
    <t>LOUMEN</t>
  </si>
  <si>
    <t>24-07-2011</t>
  </si>
  <si>
    <t>GUEPY</t>
  </si>
  <si>
    <t>LILY</t>
  </si>
  <si>
    <t>GUERRINI</t>
  </si>
  <si>
    <t>Emjy</t>
  </si>
  <si>
    <t>GUYON</t>
  </si>
  <si>
    <t>Eléa</t>
  </si>
  <si>
    <t>19-03-2012</t>
  </si>
  <si>
    <t>GUYONNET</t>
  </si>
  <si>
    <t>15-06-2010</t>
  </si>
  <si>
    <t>haiu</t>
  </si>
  <si>
    <t>me-lin</t>
  </si>
  <si>
    <t>HAUTAULU</t>
  </si>
  <si>
    <t>Malia-Koleti</t>
  </si>
  <si>
    <t>HIRIGOYEN</t>
  </si>
  <si>
    <t>LIAM</t>
  </si>
  <si>
    <t>HNAUTRA</t>
  </si>
  <si>
    <t>Marie Therese</t>
  </si>
  <si>
    <t>08-02-2011</t>
  </si>
  <si>
    <t>Cross, Escalade, Trails, VTT</t>
  </si>
  <si>
    <t>HONAKOKO</t>
  </si>
  <si>
    <t>Kyrsten</t>
  </si>
  <si>
    <t>08-07-2012</t>
  </si>
  <si>
    <t>HOULET</t>
  </si>
  <si>
    <t>SACHA</t>
  </si>
  <si>
    <t>15-10-2011</t>
  </si>
  <si>
    <t>JAROSSAY</t>
  </si>
  <si>
    <t>ELISA</t>
  </si>
  <si>
    <t>13-10-2011</t>
  </si>
  <si>
    <t>Escalade, Natation</t>
  </si>
  <si>
    <t>JEWINE</t>
  </si>
  <si>
    <t>Teupooatia Leyanni</t>
  </si>
  <si>
    <t>09-04-2012</t>
  </si>
  <si>
    <t>DJEILA</t>
  </si>
  <si>
    <t>KADDOUR</t>
  </si>
  <si>
    <t>Kory</t>
  </si>
  <si>
    <t>24-04-2011</t>
  </si>
  <si>
    <t>KAFIKAILA</t>
  </si>
  <si>
    <t>Selena</t>
  </si>
  <si>
    <t>KAIKILEKOFE</t>
  </si>
  <si>
    <t>AUDREY</t>
  </si>
  <si>
    <t>KARE</t>
  </si>
  <si>
    <t>Cylayane</t>
  </si>
  <si>
    <t>24-02-2011</t>
  </si>
  <si>
    <t>KELLSYA</t>
  </si>
  <si>
    <t>07-12-2011</t>
  </si>
  <si>
    <t>KOLIVAI</t>
  </si>
  <si>
    <t>Lamothe</t>
  </si>
  <si>
    <t>Leonard</t>
  </si>
  <si>
    <t>05-12-2011</t>
  </si>
  <si>
    <t>LAVEN</t>
  </si>
  <si>
    <t>SEAN</t>
  </si>
  <si>
    <t>liogi</t>
  </si>
  <si>
    <t>21-07-2012</t>
  </si>
  <si>
    <t>MAAKE</t>
  </si>
  <si>
    <t>24-09-2009</t>
  </si>
  <si>
    <t>MAGNETTI</t>
  </si>
  <si>
    <t>Zoé</t>
  </si>
  <si>
    <t>MAIRAN</t>
  </si>
  <si>
    <t>JADE</t>
  </si>
  <si>
    <t>07-11-2012</t>
  </si>
  <si>
    <t>WARINE</t>
  </si>
  <si>
    <t>25-10-2012</t>
  </si>
  <si>
    <t>MEITE WANE</t>
  </si>
  <si>
    <t>LILIAN</t>
  </si>
  <si>
    <t>24-01-2012</t>
  </si>
  <si>
    <t>Mesange</t>
  </si>
  <si>
    <t>16-09-2011</t>
  </si>
  <si>
    <t>MORACCHINI</t>
  </si>
  <si>
    <t>RYAN</t>
  </si>
  <si>
    <t>05-03-2012</t>
  </si>
  <si>
    <t>Moraldo</t>
  </si>
  <si>
    <t>Kacidy</t>
  </si>
  <si>
    <t>26-07-2012</t>
  </si>
  <si>
    <t>Motuku</t>
  </si>
  <si>
    <t>Sagata Anna</t>
  </si>
  <si>
    <t>moulard</t>
  </si>
  <si>
    <t>macéo</t>
  </si>
  <si>
    <t>NEKIRIAI</t>
  </si>
  <si>
    <t>Mireille</t>
  </si>
  <si>
    <t>05-08-2010</t>
  </si>
  <si>
    <t>NEMBA</t>
  </si>
  <si>
    <t>DONOVAN</t>
  </si>
  <si>
    <t>22-04-2012</t>
  </si>
  <si>
    <t>NICOLAS</t>
  </si>
  <si>
    <t>arthur</t>
  </si>
  <si>
    <t>nomai</t>
  </si>
  <si>
    <t>ernest</t>
  </si>
  <si>
    <t>nomoredjo</t>
  </si>
  <si>
    <t>hailey</t>
  </si>
  <si>
    <t>16-12-2012</t>
  </si>
  <si>
    <t>NORMAND</t>
  </si>
  <si>
    <t>18-12-2009</t>
  </si>
  <si>
    <t>OULEOUNE</t>
  </si>
  <si>
    <t>Yamel</t>
  </si>
  <si>
    <t>Handball, Natation</t>
  </si>
  <si>
    <t>PAGATELE</t>
  </si>
  <si>
    <t>Cydena</t>
  </si>
  <si>
    <t>pareja</t>
  </si>
  <si>
    <t>isabelle</t>
  </si>
  <si>
    <t>PEROTTEAU</t>
  </si>
  <si>
    <t>Mandie</t>
  </si>
  <si>
    <t>23-08-2012</t>
  </si>
  <si>
    <t>PIAZZA</t>
  </si>
  <si>
    <t>Joaquin</t>
  </si>
  <si>
    <t>pime</t>
  </si>
  <si>
    <t>dannyck</t>
  </si>
  <si>
    <t>pinto</t>
  </si>
  <si>
    <t>evangeline</t>
  </si>
  <si>
    <t>06-08-2013</t>
  </si>
  <si>
    <t>PITA</t>
  </si>
  <si>
    <t>Nadja</t>
  </si>
  <si>
    <t>pouilly</t>
  </si>
  <si>
    <t>romy</t>
  </si>
  <si>
    <t>04-01-2013</t>
  </si>
  <si>
    <t>PULEOTO</t>
  </si>
  <si>
    <t>Edward</t>
  </si>
  <si>
    <t>29-06-2012</t>
  </si>
  <si>
    <t>RABAN</t>
  </si>
  <si>
    <t>EVAN</t>
  </si>
  <si>
    <t>13-03-2010</t>
  </si>
  <si>
    <t>Cross</t>
  </si>
  <si>
    <t>RABAN GRANGIER</t>
  </si>
  <si>
    <t>ETHAN</t>
  </si>
  <si>
    <t>11-03-2010</t>
  </si>
  <si>
    <t>RADICIA</t>
  </si>
  <si>
    <t>Giulia</t>
  </si>
  <si>
    <t>17-03-2009</t>
  </si>
  <si>
    <t>Emy</t>
  </si>
  <si>
    <t>15-02-2010</t>
  </si>
  <si>
    <t>SALOMON</t>
  </si>
  <si>
    <t>WILSON</t>
  </si>
  <si>
    <t>29-05-2012</t>
  </si>
  <si>
    <t>SMIRAGLIA</t>
  </si>
  <si>
    <t>RAPHAËL</t>
  </si>
  <si>
    <t>22-01-2011</t>
  </si>
  <si>
    <t>Taine</t>
  </si>
  <si>
    <t>Daniel Edouard</t>
  </si>
  <si>
    <t>TAINE</t>
  </si>
  <si>
    <t>Xejine</t>
  </si>
  <si>
    <t>20-05-2013</t>
  </si>
  <si>
    <t>TAKAKINO</t>
  </si>
  <si>
    <t>Tamashiro</t>
  </si>
  <si>
    <t>Kristen</t>
  </si>
  <si>
    <t>Escalade, Trails</t>
  </si>
  <si>
    <t>LISA</t>
  </si>
  <si>
    <t>TESAN</t>
  </si>
  <si>
    <t>william</t>
  </si>
  <si>
    <t>Maake</t>
  </si>
  <si>
    <t>Pauline</t>
  </si>
  <si>
    <t>TOFANA</t>
  </si>
  <si>
    <t>florian</t>
  </si>
  <si>
    <t>12-10-2011</t>
  </si>
  <si>
    <t>TOKANE</t>
  </si>
  <si>
    <t>WILLY</t>
  </si>
  <si>
    <t>05-06-2013</t>
  </si>
  <si>
    <t>TORGANO</t>
  </si>
  <si>
    <t>Jayna</t>
  </si>
  <si>
    <t>11-04-2013</t>
  </si>
  <si>
    <t>TRANIN</t>
  </si>
  <si>
    <t>Gabriel</t>
  </si>
  <si>
    <t>04-07-2009</t>
  </si>
  <si>
    <t>UE</t>
  </si>
  <si>
    <t>HLEMUE</t>
  </si>
  <si>
    <t>27-03-2012</t>
  </si>
  <si>
    <t>ULILE</t>
  </si>
  <si>
    <t>Kurt</t>
  </si>
  <si>
    <t>06-03-2012</t>
  </si>
  <si>
    <t>Sissara</t>
  </si>
  <si>
    <t>18-01-2013</t>
  </si>
  <si>
    <t>Raphaël</t>
  </si>
  <si>
    <t>04-11-2009</t>
  </si>
  <si>
    <t>Basket, Cross, Handball</t>
  </si>
  <si>
    <t>VAOHEILALA</t>
  </si>
  <si>
    <t>14-10-2011</t>
  </si>
  <si>
    <t>Badminton, Cross, Natation</t>
  </si>
  <si>
    <t>VAUTRIN</t>
  </si>
  <si>
    <t>Robyn</t>
  </si>
  <si>
    <t>VIALE</t>
  </si>
  <si>
    <t>June</t>
  </si>
  <si>
    <t>20-02-2012</t>
  </si>
  <si>
    <t>VOLTIGEUR</t>
  </si>
  <si>
    <t>HARRISSON</t>
  </si>
  <si>
    <t>06-09-2012</t>
  </si>
  <si>
    <t>Badminton, Cross</t>
  </si>
  <si>
    <t>WAHICKO</t>
  </si>
  <si>
    <t>Jacob</t>
  </si>
  <si>
    <t>03-10-2011</t>
  </si>
  <si>
    <t>Waicane</t>
  </si>
  <si>
    <t>Kylens</t>
  </si>
  <si>
    <t>18-08-2011</t>
  </si>
  <si>
    <t>Walico</t>
  </si>
  <si>
    <t>Manon</t>
  </si>
  <si>
    <t>13-08-2024</t>
  </si>
  <si>
    <t>WATU</t>
  </si>
  <si>
    <t>ASRIEL</t>
  </si>
  <si>
    <t>11-10-2012</t>
  </si>
  <si>
    <t>YENGO</t>
  </si>
  <si>
    <t>Odette</t>
  </si>
  <si>
    <t>ATTIENZA</t>
  </si>
  <si>
    <t>Sophia</t>
  </si>
  <si>
    <t>CLG.ESSAU VOUDJO</t>
  </si>
  <si>
    <t>BOKOE GOIN</t>
  </si>
  <si>
    <t>Kayady</t>
  </si>
  <si>
    <t>Manuhaurae Mickael</t>
  </si>
  <si>
    <t>19-12-2012</t>
  </si>
  <si>
    <t>Athlétisme, Tennis de table, Trails</t>
  </si>
  <si>
    <t>DAIRE</t>
  </si>
  <si>
    <t>MEILYNE</t>
  </si>
  <si>
    <t>01-07-2012</t>
  </si>
  <si>
    <t>DE GRESLAN</t>
  </si>
  <si>
    <t>Mayana</t>
  </si>
  <si>
    <t>DUFFIEUX</t>
  </si>
  <si>
    <t>Athlétisme, Football, Tennis de table, Trails</t>
  </si>
  <si>
    <t>FESSARD</t>
  </si>
  <si>
    <t>Clara</t>
  </si>
  <si>
    <t>21-06-2011</t>
  </si>
  <si>
    <t>HANNECART</t>
  </si>
  <si>
    <t>Melyssa</t>
  </si>
  <si>
    <t>16-04-2012</t>
  </si>
  <si>
    <t>Norman</t>
  </si>
  <si>
    <t>KARTODIMEDJO</t>
  </si>
  <si>
    <t>KENZA</t>
  </si>
  <si>
    <t>LEMAISTRE</t>
  </si>
  <si>
    <t>Rayan</t>
  </si>
  <si>
    <t>LORRAIN PERLY</t>
  </si>
  <si>
    <t>MAKA</t>
  </si>
  <si>
    <t>Tau</t>
  </si>
  <si>
    <t>13-04-2013</t>
  </si>
  <si>
    <t>MALOUMA</t>
  </si>
  <si>
    <t>MEANDU GORODE</t>
  </si>
  <si>
    <t>Celestin</t>
  </si>
  <si>
    <t>31-12-2011</t>
  </si>
  <si>
    <t>MEANDU POVEU</t>
  </si>
  <si>
    <t>Mareva</t>
  </si>
  <si>
    <t>07-04-2012</t>
  </si>
  <si>
    <t>Leyla</t>
  </si>
  <si>
    <t>NEGA KAVITYA</t>
  </si>
  <si>
    <t>José</t>
  </si>
  <si>
    <t>Grenda</t>
  </si>
  <si>
    <t>03-05-2012</t>
  </si>
  <si>
    <t>NEKIRIAï</t>
  </si>
  <si>
    <t>Johny</t>
  </si>
  <si>
    <t>19-10-2010</t>
  </si>
  <si>
    <t>Baseball, Football, Futsal, Trails</t>
  </si>
  <si>
    <t>NIAUTOU</t>
  </si>
  <si>
    <t>HERWAN</t>
  </si>
  <si>
    <t>16-06-2012</t>
  </si>
  <si>
    <t>OUTHEY</t>
  </si>
  <si>
    <t>Jayson</t>
  </si>
  <si>
    <t>14-01-2011</t>
  </si>
  <si>
    <t>Cross, Trails, Volleyball</t>
  </si>
  <si>
    <t>POINRIN-HIBOU</t>
  </si>
  <si>
    <t>Gérald</t>
  </si>
  <si>
    <t>18-04-2010</t>
  </si>
  <si>
    <t>Football, Tennis de table, Trails</t>
  </si>
  <si>
    <t>PORIN POUEA</t>
  </si>
  <si>
    <t>Mickaella</t>
  </si>
  <si>
    <t>11-06-2011</t>
  </si>
  <si>
    <t>Papiola</t>
  </si>
  <si>
    <t>SAICATRE</t>
  </si>
  <si>
    <t>Ainemoin Hubert</t>
  </si>
  <si>
    <t>18-02-2012</t>
  </si>
  <si>
    <t>SURGET</t>
  </si>
  <si>
    <t>Alycia</t>
  </si>
  <si>
    <t>25-06-2010</t>
  </si>
  <si>
    <t>THEODORE</t>
  </si>
  <si>
    <t>MELIYAAH</t>
  </si>
  <si>
    <t>Cross, Handball, Trails</t>
  </si>
  <si>
    <t>WEKO</t>
  </si>
  <si>
    <t>Xavi</t>
  </si>
  <si>
    <t>07-12-2010</t>
  </si>
  <si>
    <t>ALEBATE</t>
  </si>
  <si>
    <t>Nestha</t>
  </si>
  <si>
    <t>CLG.FRANCIS CARCO</t>
  </si>
  <si>
    <t>AUSU</t>
  </si>
  <si>
    <t>Kayl</t>
  </si>
  <si>
    <t>27-04-2011</t>
  </si>
  <si>
    <t>Lizandre</t>
  </si>
  <si>
    <t>Judickael</t>
  </si>
  <si>
    <t>19-08-2009</t>
  </si>
  <si>
    <t>BUAMA</t>
  </si>
  <si>
    <t>16-09-2008</t>
  </si>
  <si>
    <t>CHAGUI</t>
  </si>
  <si>
    <t>Nitehann</t>
  </si>
  <si>
    <t>15-06-2009</t>
  </si>
  <si>
    <t>CUKI</t>
  </si>
  <si>
    <t>Thérèse</t>
  </si>
  <si>
    <t>Basket, Handball, Volleyball</t>
  </si>
  <si>
    <t>DIHACE</t>
  </si>
  <si>
    <t>Avid</t>
  </si>
  <si>
    <t>GLAISE</t>
  </si>
  <si>
    <t>Djuliann</t>
  </si>
  <si>
    <t>HMAE</t>
  </si>
  <si>
    <t>Wesley</t>
  </si>
  <si>
    <t>JIAKO</t>
  </si>
  <si>
    <t>Bryana</t>
  </si>
  <si>
    <t>27-08-2010</t>
  </si>
  <si>
    <t>Basket, Cross, Handball, Volleyball</t>
  </si>
  <si>
    <t>KASOVIMOIN</t>
  </si>
  <si>
    <t>Xavier</t>
  </si>
  <si>
    <t>KAVISOIBANOU</t>
  </si>
  <si>
    <t>25-12-2010</t>
  </si>
  <si>
    <t>LEFRANC</t>
  </si>
  <si>
    <t>Alexia</t>
  </si>
  <si>
    <t>16-06-2010</t>
  </si>
  <si>
    <t>LIUFAU</t>
  </si>
  <si>
    <t>Alexander</t>
  </si>
  <si>
    <t>MEAOU</t>
  </si>
  <si>
    <t>11-02-2011</t>
  </si>
  <si>
    <t>MOEMOUROU</t>
  </si>
  <si>
    <t>Deverick</t>
  </si>
  <si>
    <t>08-06-2009</t>
  </si>
  <si>
    <t>MUAVAKA</t>
  </si>
  <si>
    <t>Donavan</t>
  </si>
  <si>
    <t>18-06-2011</t>
  </si>
  <si>
    <t>MUNCH</t>
  </si>
  <si>
    <t>Djillayan</t>
  </si>
  <si>
    <t>26-05-2010</t>
  </si>
  <si>
    <t>NAU</t>
  </si>
  <si>
    <t>esitolo</t>
  </si>
  <si>
    <t>11-08-2009</t>
  </si>
  <si>
    <t>NOAIDA</t>
  </si>
  <si>
    <t>29-12-2012</t>
  </si>
  <si>
    <t>JALEA</t>
  </si>
  <si>
    <t>12-07-2010</t>
  </si>
  <si>
    <t>Thierry</t>
  </si>
  <si>
    <t>07-05-2013</t>
  </si>
  <si>
    <t>PALASSO</t>
  </si>
  <si>
    <t>Ernest</t>
  </si>
  <si>
    <t>07-05-2011</t>
  </si>
  <si>
    <t>SADIMOEN</t>
  </si>
  <si>
    <t>Irvin</t>
  </si>
  <si>
    <t>07-08-2010</t>
  </si>
  <si>
    <t>SANELE</t>
  </si>
  <si>
    <t>JOSHUA</t>
  </si>
  <si>
    <t>SIO</t>
  </si>
  <si>
    <t>Hname</t>
  </si>
  <si>
    <t>TOKAVA</t>
  </si>
  <si>
    <t>TOKOUDA</t>
  </si>
  <si>
    <t>TUISEKA</t>
  </si>
  <si>
    <t>Muni</t>
  </si>
  <si>
    <t>22-03-2012</t>
  </si>
  <si>
    <t>UPINUE</t>
  </si>
  <si>
    <t>01-01-2010</t>
  </si>
  <si>
    <t>15-02-2009</t>
  </si>
  <si>
    <t>VIDEAULT</t>
  </si>
  <si>
    <t>Aurlan</t>
  </si>
  <si>
    <t>WAHENA</t>
  </si>
  <si>
    <t>Ezekya</t>
  </si>
  <si>
    <t>02-01-2009</t>
  </si>
  <si>
    <t>WAIHAE</t>
  </si>
  <si>
    <t>WAJOKA</t>
  </si>
  <si>
    <t>Amy</t>
  </si>
  <si>
    <t>28-07-2010</t>
  </si>
  <si>
    <t>WAKANUMUNE</t>
  </si>
  <si>
    <t>Wapaet</t>
  </si>
  <si>
    <t>Thëxeie</t>
  </si>
  <si>
    <t>Jean-Henri</t>
  </si>
  <si>
    <t>30-03-2013</t>
  </si>
  <si>
    <t>XUMA</t>
  </si>
  <si>
    <t>Kyllian</t>
  </si>
  <si>
    <t>30-03-2012</t>
  </si>
  <si>
    <t>Hieralda</t>
  </si>
  <si>
    <t>25-03-2012</t>
  </si>
  <si>
    <t>Jean louis</t>
  </si>
  <si>
    <t>10-01-2009</t>
  </si>
  <si>
    <t>CATHIE</t>
  </si>
  <si>
    <t>Steeveanne</t>
  </si>
  <si>
    <t>14-10-2010</t>
  </si>
  <si>
    <t>CLG.GUILLAUME DOUARRE</t>
  </si>
  <si>
    <t>CHAOURI</t>
  </si>
  <si>
    <t>Johan</t>
  </si>
  <si>
    <t>18-07-2011</t>
  </si>
  <si>
    <t>DAO</t>
  </si>
  <si>
    <t>Etienna</t>
  </si>
  <si>
    <t>Football, Handball, Voile, Volleyball</t>
  </si>
  <si>
    <t>HOUCKANOU</t>
  </si>
  <si>
    <t>Anne-Marie</t>
  </si>
  <si>
    <t>KASARHEROU</t>
  </si>
  <si>
    <t>Henry</t>
  </si>
  <si>
    <t>03-07-2011</t>
  </si>
  <si>
    <t>MAITUKU</t>
  </si>
  <si>
    <t>Angel</t>
  </si>
  <si>
    <t>30-01-2011</t>
  </si>
  <si>
    <t>MALIE</t>
  </si>
  <si>
    <t>Yannick</t>
  </si>
  <si>
    <t>THEAIN-BOANOUMA</t>
  </si>
  <si>
    <t>Kensia</t>
  </si>
  <si>
    <t>08-06-2012</t>
  </si>
  <si>
    <t>Athlétisme, Football, Handball, Voile, Volleyball</t>
  </si>
  <si>
    <t>TOULANGUI</t>
  </si>
  <si>
    <t>Regis</t>
  </si>
  <si>
    <t>Athlétisme, Football, Futsal, Volleyball</t>
  </si>
  <si>
    <t>WADEDEU</t>
  </si>
  <si>
    <t>Laxas</t>
  </si>
  <si>
    <t>Football, Futsal, Voile, Volleyball</t>
  </si>
  <si>
    <t>WALA</t>
  </si>
  <si>
    <t>Aube</t>
  </si>
  <si>
    <t>Alesie</t>
  </si>
  <si>
    <t>22-03-2008</t>
  </si>
  <si>
    <t>CLG.HAVILA</t>
  </si>
  <si>
    <t>BOUCHER</t>
  </si>
  <si>
    <t>Lewen</t>
  </si>
  <si>
    <t>22-12-2010</t>
  </si>
  <si>
    <t>Caihe</t>
  </si>
  <si>
    <t>Lénique</t>
  </si>
  <si>
    <t>Cica</t>
  </si>
  <si>
    <t>Christopher</t>
  </si>
  <si>
    <t>Athlétisme, Cross, Football</t>
  </si>
  <si>
    <t>Lawie</t>
  </si>
  <si>
    <t>24-03-2009</t>
  </si>
  <si>
    <t>Dreuko</t>
  </si>
  <si>
    <t>08-04-2011</t>
  </si>
  <si>
    <t>Faufingue</t>
  </si>
  <si>
    <t>Gopea</t>
  </si>
  <si>
    <t>Boaé</t>
  </si>
  <si>
    <t>14-04-2012</t>
  </si>
  <si>
    <t>Bikane</t>
  </si>
  <si>
    <t>14-01-2010</t>
  </si>
  <si>
    <t>Haudra</t>
  </si>
  <si>
    <t>HMAEN</t>
  </si>
  <si>
    <t>19-05-2010</t>
  </si>
  <si>
    <t>Athlétisme, Cross, Football, Futsal, Volleyball</t>
  </si>
  <si>
    <t>Christophe</t>
  </si>
  <si>
    <t>HNAWIA</t>
  </si>
  <si>
    <t>Kyliane</t>
  </si>
  <si>
    <t>20-06-2009</t>
  </si>
  <si>
    <t>HONAKO</t>
  </si>
  <si>
    <t>Pozië</t>
  </si>
  <si>
    <t>20-10-2009</t>
  </si>
  <si>
    <t>Huna</t>
  </si>
  <si>
    <t>Victor</t>
  </si>
  <si>
    <t>04-06-2011</t>
  </si>
  <si>
    <t>Iwan</t>
  </si>
  <si>
    <t>Linton</t>
  </si>
  <si>
    <t>27-11-2010</t>
  </si>
  <si>
    <t>Jiako</t>
  </si>
  <si>
    <t>Josette</t>
  </si>
  <si>
    <t>19-07-2011</t>
  </si>
  <si>
    <t>Kokone</t>
  </si>
  <si>
    <t>John</t>
  </si>
  <si>
    <t>Ita</t>
  </si>
  <si>
    <t>Jone</t>
  </si>
  <si>
    <t>Héa</t>
  </si>
  <si>
    <t>KAKUE</t>
  </si>
  <si>
    <t>01-09-2009</t>
  </si>
  <si>
    <t>KASSO</t>
  </si>
  <si>
    <t>Manese</t>
  </si>
  <si>
    <t>08-12-2010</t>
  </si>
  <si>
    <t>Katrawa</t>
  </si>
  <si>
    <t>Maria-Victoria</t>
  </si>
  <si>
    <t>03-02-2011</t>
  </si>
  <si>
    <t>Katrawi</t>
  </si>
  <si>
    <t>Maéllys</t>
  </si>
  <si>
    <t>15-05-2011</t>
  </si>
  <si>
    <t>Athlétisme, Cross, Futsal, Golf</t>
  </si>
  <si>
    <t>Kecine</t>
  </si>
  <si>
    <t>Wilson</t>
  </si>
  <si>
    <t>24-10-2011</t>
  </si>
  <si>
    <t>Luepak</t>
  </si>
  <si>
    <t>04-04-2010</t>
  </si>
  <si>
    <t>LUEPAK</t>
  </si>
  <si>
    <t>Nellie</t>
  </si>
  <si>
    <t>11-09-2009</t>
  </si>
  <si>
    <t>Luewadia</t>
  </si>
  <si>
    <t>Yvon</t>
  </si>
  <si>
    <t>Matha</t>
  </si>
  <si>
    <t>Jeanne</t>
  </si>
  <si>
    <t>MATHA</t>
  </si>
  <si>
    <t>Yaelle</t>
  </si>
  <si>
    <t>Nganyane</t>
  </si>
  <si>
    <t>Niane</t>
  </si>
  <si>
    <t>Marlon</t>
  </si>
  <si>
    <t>21-07-2011</t>
  </si>
  <si>
    <t>Nyikéine</t>
  </si>
  <si>
    <t>Emmanuel</t>
  </si>
  <si>
    <t>Ouka</t>
  </si>
  <si>
    <t>Andre</t>
  </si>
  <si>
    <t>Wajana</t>
  </si>
  <si>
    <t>15-11-2010</t>
  </si>
  <si>
    <t>Passa</t>
  </si>
  <si>
    <t>Ferrand</t>
  </si>
  <si>
    <t>Athlétisme, Cirque, Cross</t>
  </si>
  <si>
    <t>PASSA</t>
  </si>
  <si>
    <t>Ismael</t>
  </si>
  <si>
    <t>Qaeze</t>
  </si>
  <si>
    <t>Pahazé</t>
  </si>
  <si>
    <t>20-06-2010</t>
  </si>
  <si>
    <t>Yvonne</t>
  </si>
  <si>
    <t>04-04-2013</t>
  </si>
  <si>
    <t>SAKILIA</t>
  </si>
  <si>
    <t>Itraie</t>
  </si>
  <si>
    <t>31-05-2010</t>
  </si>
  <si>
    <t>Cross, Danse, Escalade, Football, Futsal, Volleyball</t>
  </si>
  <si>
    <t>Saulia</t>
  </si>
  <si>
    <t>Hortence</t>
  </si>
  <si>
    <t>SAUME</t>
  </si>
  <si>
    <t>Laura</t>
  </si>
  <si>
    <t>22-05-2010</t>
  </si>
  <si>
    <t>Linayk</t>
  </si>
  <si>
    <t>19-09-2009</t>
  </si>
  <si>
    <t>Icica</t>
  </si>
  <si>
    <t>26-07-2011</t>
  </si>
  <si>
    <t>Willy</t>
  </si>
  <si>
    <t>27-09-2011</t>
  </si>
  <si>
    <t>TAUA</t>
  </si>
  <si>
    <t>Hervina</t>
  </si>
  <si>
    <t>17-12-2009</t>
  </si>
  <si>
    <t>Kama</t>
  </si>
  <si>
    <t>19-12-2009</t>
  </si>
  <si>
    <t>Ulile</t>
  </si>
  <si>
    <t>Wadrö</t>
  </si>
  <si>
    <t>10-02-2012</t>
  </si>
  <si>
    <t>UNË</t>
  </si>
  <si>
    <t>Daniella</t>
  </si>
  <si>
    <t>Athlétisme, Badminton, Cross, Football, Futsal</t>
  </si>
  <si>
    <t>Upinue</t>
  </si>
  <si>
    <t>21-04-2010</t>
  </si>
  <si>
    <t>Louise</t>
  </si>
  <si>
    <t>VELLA</t>
  </si>
  <si>
    <t>Aïna</t>
  </si>
  <si>
    <t>13-10-2007</t>
  </si>
  <si>
    <t>Cross, Planche à voile</t>
  </si>
  <si>
    <t>Vella</t>
  </si>
  <si>
    <t>Athlétisme, Cross, Planche à voile</t>
  </si>
  <si>
    <t>Félix</t>
  </si>
  <si>
    <t>WAHEO</t>
  </si>
  <si>
    <t>Dralue</t>
  </si>
  <si>
    <t>01-07-2009</t>
  </si>
  <si>
    <t>Wahnyamalla</t>
  </si>
  <si>
    <t>Alison</t>
  </si>
  <si>
    <t>25-11-2011</t>
  </si>
  <si>
    <t>22-12-2012</t>
  </si>
  <si>
    <t>Wamo</t>
  </si>
  <si>
    <t>Lydia</t>
  </si>
  <si>
    <t>06-12-2010</t>
  </si>
  <si>
    <t>Wangane</t>
  </si>
  <si>
    <t>Waxen</t>
  </si>
  <si>
    <t>Wazizi</t>
  </si>
  <si>
    <t>Rosélia</t>
  </si>
  <si>
    <t>WETEWEA</t>
  </si>
  <si>
    <t>Hnoija</t>
  </si>
  <si>
    <t>16-11-2009</t>
  </si>
  <si>
    <t>Xenie</t>
  </si>
  <si>
    <t>Jordy</t>
  </si>
  <si>
    <t>Samuelle</t>
  </si>
  <si>
    <t>ANGAJOXUE</t>
  </si>
  <si>
    <t>Laryssa</t>
  </si>
  <si>
    <t>24-03-2010</t>
  </si>
  <si>
    <t>CLG.HNAIZIANU</t>
  </si>
  <si>
    <t>ATREA</t>
  </si>
  <si>
    <t>Ludmilla</t>
  </si>
  <si>
    <t>21-10-2009</t>
  </si>
  <si>
    <t>Pascal</t>
  </si>
  <si>
    <t>BAFUE</t>
  </si>
  <si>
    <t>BOLE</t>
  </si>
  <si>
    <t>Goicë</t>
  </si>
  <si>
    <t>12-04-2010</t>
  </si>
  <si>
    <t>BONUA</t>
  </si>
  <si>
    <t>Andelyss</t>
  </si>
  <si>
    <t>24-11-2011</t>
  </si>
  <si>
    <t>Jean-leon Dawane</t>
  </si>
  <si>
    <t>20-03-2012</t>
  </si>
  <si>
    <t>08-04-2012</t>
  </si>
  <si>
    <t>09-03-2011</t>
  </si>
  <si>
    <t>GEIHAZE</t>
  </si>
  <si>
    <t>02-05-2013</t>
  </si>
  <si>
    <t>Jyoram</t>
  </si>
  <si>
    <t>LIZIE</t>
  </si>
  <si>
    <t>HALO</t>
  </si>
  <si>
    <t>14-04-2009</t>
  </si>
  <si>
    <t>HALUNE</t>
  </si>
  <si>
    <t>Siemenue</t>
  </si>
  <si>
    <t>HMAKONE</t>
  </si>
  <si>
    <t>Jemes</t>
  </si>
  <si>
    <t>06-11-2009</t>
  </si>
  <si>
    <t>Hmaloko</t>
  </si>
  <si>
    <t>Iloié</t>
  </si>
  <si>
    <t>19-01-2011</t>
  </si>
  <si>
    <t>HMANA</t>
  </si>
  <si>
    <t>Saithue</t>
  </si>
  <si>
    <t>15-12-2012</t>
  </si>
  <si>
    <t>HMUZO</t>
  </si>
  <si>
    <t>Wai</t>
  </si>
  <si>
    <t>HNAIJE</t>
  </si>
  <si>
    <t>Talahote</t>
  </si>
  <si>
    <t>22-01-2010</t>
  </si>
  <si>
    <t>Wamie</t>
  </si>
  <si>
    <t>17-05-2013</t>
  </si>
  <si>
    <t>HNAXENINE</t>
  </si>
  <si>
    <t>Eloise</t>
  </si>
  <si>
    <t>16-11-2012</t>
  </si>
  <si>
    <t>HOLUE</t>
  </si>
  <si>
    <t>Landry</t>
  </si>
  <si>
    <t>IJEZIE</t>
  </si>
  <si>
    <t>THEOPHILE</t>
  </si>
  <si>
    <t>13-01-2011</t>
  </si>
  <si>
    <t>INAGAJE</t>
  </si>
  <si>
    <t>Mataika</t>
  </si>
  <si>
    <t>12-06-2012</t>
  </si>
  <si>
    <t>IOPUE</t>
  </si>
  <si>
    <t>CLAUDINE</t>
  </si>
  <si>
    <t>Eciane</t>
  </si>
  <si>
    <t>03-07-2009</t>
  </si>
  <si>
    <t>Ginette</t>
  </si>
  <si>
    <t>Patrice</t>
  </si>
  <si>
    <t>18-07-2008</t>
  </si>
  <si>
    <t>16-04-2011</t>
  </si>
  <si>
    <t>IPUNESSÖ</t>
  </si>
  <si>
    <t>ZLATAN</t>
  </si>
  <si>
    <t>IWANE</t>
  </si>
  <si>
    <t>Jean-François</t>
  </si>
  <si>
    <t>QAGO</t>
  </si>
  <si>
    <t>IWEDE</t>
  </si>
  <si>
    <t>23-02-2010</t>
  </si>
  <si>
    <t>Roy</t>
  </si>
  <si>
    <t>IWEDR</t>
  </si>
  <si>
    <t>04-06-2012</t>
  </si>
  <si>
    <t>JOHN</t>
  </si>
  <si>
    <t>ALEXANDRE</t>
  </si>
  <si>
    <t>Noëtha</t>
  </si>
  <si>
    <t>29-04-2009</t>
  </si>
  <si>
    <t>Rene</t>
  </si>
  <si>
    <t>30-11-2008</t>
  </si>
  <si>
    <t>WAHOPIE</t>
  </si>
  <si>
    <t>27-07-2012</t>
  </si>
  <si>
    <t>KAHLEMUE</t>
  </si>
  <si>
    <t>Abigaëlle</t>
  </si>
  <si>
    <t>23-02-2011</t>
  </si>
  <si>
    <t>Adèle</t>
  </si>
  <si>
    <t>21-02-2009</t>
  </si>
  <si>
    <t>Elisabeth</t>
  </si>
  <si>
    <t>15-03-2010</t>
  </si>
  <si>
    <t>KALEPE</t>
  </si>
  <si>
    <t>Semy</t>
  </si>
  <si>
    <t>06-01-2011</t>
  </si>
  <si>
    <t>KAUDRE</t>
  </si>
  <si>
    <t>31-08-2010</t>
  </si>
  <si>
    <t>KUIENE</t>
  </si>
  <si>
    <t>Keyran Junior</t>
  </si>
  <si>
    <t>31-10-2010</t>
  </si>
  <si>
    <t>Athlétisme, Cross, Football, Trails, Volleyball</t>
  </si>
  <si>
    <t>Jean Claude</t>
  </si>
  <si>
    <t>01-05-2011</t>
  </si>
  <si>
    <t>LAPACAS</t>
  </si>
  <si>
    <t>ELIOTT</t>
  </si>
  <si>
    <t>09-07-2013</t>
  </si>
  <si>
    <t>08-10-2009</t>
  </si>
  <si>
    <t>LAWI</t>
  </si>
  <si>
    <t>MACANE</t>
  </si>
  <si>
    <t>08-03-2010</t>
  </si>
  <si>
    <t>Wakotre</t>
  </si>
  <si>
    <t>10-02-2011</t>
  </si>
  <si>
    <t>MAHO</t>
  </si>
  <si>
    <t>17-02-2012</t>
  </si>
  <si>
    <t>PATRICIA</t>
  </si>
  <si>
    <t>19-05-2012</t>
  </si>
  <si>
    <t>MAZENO</t>
  </si>
  <si>
    <t>Wagotrë</t>
  </si>
  <si>
    <t>30-03-2011</t>
  </si>
  <si>
    <t>Holue Kalis</t>
  </si>
  <si>
    <t>Nyipie</t>
  </si>
  <si>
    <t>Marie-florence</t>
  </si>
  <si>
    <t>12-10-2012</t>
  </si>
  <si>
    <t>Jean Baptiste</t>
  </si>
  <si>
    <t>27-06-2009</t>
  </si>
  <si>
    <t>Athlétisme, Cross, Danse, Football, Volleyball</t>
  </si>
  <si>
    <t>PUAKA</t>
  </si>
  <si>
    <t>ILAISAANE</t>
  </si>
  <si>
    <t>23-07-2011</t>
  </si>
  <si>
    <t>JULIANE</t>
  </si>
  <si>
    <t>MATAMOANA</t>
  </si>
  <si>
    <t>Yanis</t>
  </si>
  <si>
    <t>QENEGEIE</t>
  </si>
  <si>
    <t>Elisandre</t>
  </si>
  <si>
    <t>POAPI</t>
  </si>
  <si>
    <t>13-09-2010</t>
  </si>
  <si>
    <t>SIAPO</t>
  </si>
  <si>
    <t>SINYEUE</t>
  </si>
  <si>
    <t>Manasee</t>
  </si>
  <si>
    <t>Davel</t>
  </si>
  <si>
    <t>Athlétisme, Cross, Futsal, Santé, Trails, Volleyball</t>
  </si>
  <si>
    <t>Stessy</t>
  </si>
  <si>
    <t>30-12-2012</t>
  </si>
  <si>
    <t>Marcelline</t>
  </si>
  <si>
    <t>WASINE</t>
  </si>
  <si>
    <t>THIPINE</t>
  </si>
  <si>
    <t>MADELAINE</t>
  </si>
  <si>
    <t>Matisson</t>
  </si>
  <si>
    <t>22-01-2009</t>
  </si>
  <si>
    <t>VANE</t>
  </si>
  <si>
    <t>Laurick</t>
  </si>
  <si>
    <t>16-05-2011</t>
  </si>
  <si>
    <t>ELOÏSE</t>
  </si>
  <si>
    <t>Cédric</t>
  </si>
  <si>
    <t>03-09-2010</t>
  </si>
  <si>
    <t>Edwige</t>
  </si>
  <si>
    <t>WAIXACA</t>
  </si>
  <si>
    <t>Nicolas</t>
  </si>
  <si>
    <t>14-06-2009</t>
  </si>
  <si>
    <t>WALONE</t>
  </si>
  <si>
    <t>Dylan</t>
  </si>
  <si>
    <t>Kalane</t>
  </si>
  <si>
    <t>WANAXAENG</t>
  </si>
  <si>
    <t>Brune</t>
  </si>
  <si>
    <t>DJULYANN GOICË</t>
  </si>
  <si>
    <t>Tygann Katreie</t>
  </si>
  <si>
    <t>10-07-2009</t>
  </si>
  <si>
    <t>WAWALAHAE</t>
  </si>
  <si>
    <t>23-11-2011</t>
  </si>
  <si>
    <t>WENETHEM</t>
  </si>
  <si>
    <t>Dora</t>
  </si>
  <si>
    <t>WENISSÖ</t>
  </si>
  <si>
    <t>ATHENA</t>
  </si>
  <si>
    <t>04-03-2012</t>
  </si>
  <si>
    <t>17-10-2008</t>
  </si>
  <si>
    <t>WRIGHT</t>
  </si>
  <si>
    <t>Jimmie</t>
  </si>
  <si>
    <t>MARIA</t>
  </si>
  <si>
    <t>04-05-2011</t>
  </si>
  <si>
    <t>PATRICK</t>
  </si>
  <si>
    <t>XENIHATE</t>
  </si>
  <si>
    <t>07-07-2009</t>
  </si>
  <si>
    <t>XOWIE</t>
  </si>
  <si>
    <t>22-12-2009</t>
  </si>
  <si>
    <t>XOZAME</t>
  </si>
  <si>
    <t>Stephanie</t>
  </si>
  <si>
    <t>10-07-2010</t>
  </si>
  <si>
    <t>ZATROTRO</t>
  </si>
  <si>
    <t>Marina</t>
  </si>
  <si>
    <t>03-08-2008</t>
  </si>
  <si>
    <t>Zohune</t>
  </si>
  <si>
    <t>Hendrix</t>
  </si>
  <si>
    <t>CAHMA</t>
  </si>
  <si>
    <t>Philippe</t>
  </si>
  <si>
    <t>08-04-2010</t>
  </si>
  <si>
    <t>CLG.HNATHALO</t>
  </si>
  <si>
    <t>Case</t>
  </si>
  <si>
    <t>Adrien</t>
  </si>
  <si>
    <t>EHNYIMANE</t>
  </si>
  <si>
    <t>GOTI</t>
  </si>
  <si>
    <t>31-05-2009</t>
  </si>
  <si>
    <t>Hnamano</t>
  </si>
  <si>
    <t>Joelle</t>
  </si>
  <si>
    <t>16-03-2012</t>
  </si>
  <si>
    <t>HNANYINE</t>
  </si>
  <si>
    <t>HAUDRA</t>
  </si>
  <si>
    <t>31-07-2010</t>
  </si>
  <si>
    <t>Hmaja</t>
  </si>
  <si>
    <t>02-12-2011</t>
  </si>
  <si>
    <t>Cross, Football, Voile, Volleyball</t>
  </si>
  <si>
    <t>Udrupa</t>
  </si>
  <si>
    <t>IJELIPA</t>
  </si>
  <si>
    <t>Augustin</t>
  </si>
  <si>
    <t>11-06-2009</t>
  </si>
  <si>
    <t>Glenda</t>
  </si>
  <si>
    <t>Athlétisme, Cross, Football, Planche à voile, Voile, Volleyball</t>
  </si>
  <si>
    <t>ISSAMATRO</t>
  </si>
  <si>
    <t>ANTONIN</t>
  </si>
  <si>
    <t>28-07-2013</t>
  </si>
  <si>
    <t>ITÖNË</t>
  </si>
  <si>
    <t>16-01-2013</t>
  </si>
  <si>
    <t>Jean-Baptiste</t>
  </si>
  <si>
    <t>25-02-2009</t>
  </si>
  <si>
    <t>Zanë</t>
  </si>
  <si>
    <t>20-09-2009</t>
  </si>
  <si>
    <t>IWAN</t>
  </si>
  <si>
    <t>PAUL</t>
  </si>
  <si>
    <t>JACKEMEN</t>
  </si>
  <si>
    <t>Helene</t>
  </si>
  <si>
    <t>11-02-2009</t>
  </si>
  <si>
    <t>KAZÖ</t>
  </si>
  <si>
    <t>Johannes</t>
  </si>
  <si>
    <t>11-10-2009</t>
  </si>
  <si>
    <t>LEANGA</t>
  </si>
  <si>
    <t>MILIE</t>
  </si>
  <si>
    <t>Agnes</t>
  </si>
  <si>
    <t>12-08-2009</t>
  </si>
  <si>
    <t>ELONYA</t>
  </si>
  <si>
    <t>QEUE</t>
  </si>
  <si>
    <t>TINA</t>
  </si>
  <si>
    <t>03-02-2012</t>
  </si>
  <si>
    <t>POHLE</t>
  </si>
  <si>
    <t>Malane</t>
  </si>
  <si>
    <t>23-01-2010</t>
  </si>
  <si>
    <t>Sailuegeje</t>
  </si>
  <si>
    <t>Copa</t>
  </si>
  <si>
    <t>25-10-2010</t>
  </si>
  <si>
    <t>SIHAZE</t>
  </si>
  <si>
    <t>DENAY</t>
  </si>
  <si>
    <t>28-08-2012</t>
  </si>
  <si>
    <t>Ken</t>
  </si>
  <si>
    <t>SINECA</t>
  </si>
  <si>
    <t>22-06-2009</t>
  </si>
  <si>
    <t>ANTOINETTE</t>
  </si>
  <si>
    <t>Jako</t>
  </si>
  <si>
    <t>Football, Voile, Volleyball</t>
  </si>
  <si>
    <t>UMAKO</t>
  </si>
  <si>
    <t>26-07-2008</t>
  </si>
  <si>
    <t>CATHERINE</t>
  </si>
  <si>
    <t>MAGAO</t>
  </si>
  <si>
    <t>WACAILALI</t>
  </si>
  <si>
    <t>Jimmy</t>
  </si>
  <si>
    <t>Marie-Michele</t>
  </si>
  <si>
    <t>17-05-2012</t>
  </si>
  <si>
    <t>WAHIOBE</t>
  </si>
  <si>
    <t>Kyamel</t>
  </si>
  <si>
    <t>WAJEMA</t>
  </si>
  <si>
    <t>28-05-2009</t>
  </si>
  <si>
    <t>WANOTHUMA</t>
  </si>
  <si>
    <t>19-06-2010</t>
  </si>
  <si>
    <t>WASSAUMIE</t>
  </si>
  <si>
    <t>César</t>
  </si>
  <si>
    <t>Alla</t>
  </si>
  <si>
    <t>Nolhan</t>
  </si>
  <si>
    <t>15-10-2012</t>
  </si>
  <si>
    <t>CLG.JEAN-BAPTISTE VIGOUROUX</t>
  </si>
  <si>
    <t>Amouine</t>
  </si>
  <si>
    <t>Nolan</t>
  </si>
  <si>
    <t>AMOUINE</t>
  </si>
  <si>
    <t>Yohannick</t>
  </si>
  <si>
    <t>Football, Futsal, Trails, Volleyball</t>
  </si>
  <si>
    <t>BINET</t>
  </si>
  <si>
    <t>Yolrik</t>
  </si>
  <si>
    <t>15-08-2009</t>
  </si>
  <si>
    <t>Binet</t>
  </si>
  <si>
    <t>Youliana</t>
  </si>
  <si>
    <t>Daoulo</t>
  </si>
  <si>
    <t>Gérard</t>
  </si>
  <si>
    <t>Diecaré</t>
  </si>
  <si>
    <t>hidélé</t>
  </si>
  <si>
    <t>Angelo</t>
  </si>
  <si>
    <t>17-03-2011</t>
  </si>
  <si>
    <t>HIOTUA</t>
  </si>
  <si>
    <t>Mateo</t>
  </si>
  <si>
    <t>Kataya</t>
  </si>
  <si>
    <t>Kayel</t>
  </si>
  <si>
    <t>POAGNIDE</t>
  </si>
  <si>
    <t>Tein</t>
  </si>
  <si>
    <t>WAKA</t>
  </si>
  <si>
    <t>Denis</t>
  </si>
  <si>
    <t>WIMIAN</t>
  </si>
  <si>
    <t>Etan</t>
  </si>
  <si>
    <t>kenzo</t>
  </si>
  <si>
    <t>13-12-2011</t>
  </si>
  <si>
    <t>Alberto</t>
  </si>
  <si>
    <t>CLG.JEAN-FAYARD</t>
  </si>
  <si>
    <t>ALIKIFAITUNU</t>
  </si>
  <si>
    <t>Klayden</t>
  </si>
  <si>
    <t>AMOLE</t>
  </si>
  <si>
    <t>Mahana</t>
  </si>
  <si>
    <t>31-05-2013</t>
  </si>
  <si>
    <t>AUTOMALO</t>
  </si>
  <si>
    <t>Amato</t>
  </si>
  <si>
    <t>26-11-2012</t>
  </si>
  <si>
    <t>Badminton, Tennis de table</t>
  </si>
  <si>
    <t>CAPITAINE</t>
  </si>
  <si>
    <t>Augustine</t>
  </si>
  <si>
    <t>Badminton, Handball, Santé</t>
  </si>
  <si>
    <t>CARNICELLI</t>
  </si>
  <si>
    <t>Jasmine</t>
  </si>
  <si>
    <t>DAOUILO</t>
  </si>
  <si>
    <t>Armandine</t>
  </si>
  <si>
    <t>31-03-2013</t>
  </si>
  <si>
    <t>DELAHUNTY</t>
  </si>
  <si>
    <t>Kimany</t>
  </si>
  <si>
    <t>30-07-2009</t>
  </si>
  <si>
    <t>DEXTER</t>
  </si>
  <si>
    <t>Manua</t>
  </si>
  <si>
    <t>DOS SANTOS</t>
  </si>
  <si>
    <t>19-03-2013</t>
  </si>
  <si>
    <t>Hanako</t>
  </si>
  <si>
    <t>FIAFIALOTO WAHOO</t>
  </si>
  <si>
    <t>Hary-Ludovic</t>
  </si>
  <si>
    <t>GARCIA GALDINI</t>
  </si>
  <si>
    <t>Ema</t>
  </si>
  <si>
    <t>25-08-2013</t>
  </si>
  <si>
    <t>HAKOMANI</t>
  </si>
  <si>
    <t>Taïss-Puauvéa</t>
  </si>
  <si>
    <t>19-06-2009</t>
  </si>
  <si>
    <t>Basket, Handball, Karaté</t>
  </si>
  <si>
    <t>HALAHIGANO</t>
  </si>
  <si>
    <t>Moehau</t>
  </si>
  <si>
    <t>HMALOKO</t>
  </si>
  <si>
    <t>21-11-2011</t>
  </si>
  <si>
    <t>HOUDART</t>
  </si>
  <si>
    <t>JOACHIM</t>
  </si>
  <si>
    <t>Nelela</t>
  </si>
  <si>
    <t>JUGLA</t>
  </si>
  <si>
    <t>KONO</t>
  </si>
  <si>
    <t>Ismaël</t>
  </si>
  <si>
    <t>Badminton, Handball, Tennis de table</t>
  </si>
  <si>
    <t>LISSARAGUE</t>
  </si>
  <si>
    <t>Darren</t>
  </si>
  <si>
    <t>Marisa-Ingrid</t>
  </si>
  <si>
    <t>Maltaus Tevanu</t>
  </si>
  <si>
    <t>Hayatt</t>
  </si>
  <si>
    <t>MANUOPUAVA</t>
  </si>
  <si>
    <t>Lorène</t>
  </si>
  <si>
    <t>Heïva</t>
  </si>
  <si>
    <t>MAUVIEL</t>
  </si>
  <si>
    <t>23-08-2013</t>
  </si>
  <si>
    <t>MILOUD</t>
  </si>
  <si>
    <t>Yassin</t>
  </si>
  <si>
    <t>13-06-2012</t>
  </si>
  <si>
    <t>MITRIDE</t>
  </si>
  <si>
    <t>21-01-2013</t>
  </si>
  <si>
    <t>M’BOUERI</t>
  </si>
  <si>
    <t>Djaëron</t>
  </si>
  <si>
    <t>05-02-2013</t>
  </si>
  <si>
    <t>NABONNE</t>
  </si>
  <si>
    <t>03-06-2013</t>
  </si>
  <si>
    <t>NEMOADJOU--UEVA</t>
  </si>
  <si>
    <t>26-10-2011</t>
  </si>
  <si>
    <t>NIUAITI</t>
  </si>
  <si>
    <t>Avaïti</t>
  </si>
  <si>
    <t>OJAR</t>
  </si>
  <si>
    <t>PARMINE</t>
  </si>
  <si>
    <t>Naïley</t>
  </si>
  <si>
    <t>13-11-2011</t>
  </si>
  <si>
    <t>PUNUFUU</t>
  </si>
  <si>
    <t>Maliakivoi</t>
  </si>
  <si>
    <t>08-05-2010</t>
  </si>
  <si>
    <t>RABATEL</t>
  </si>
  <si>
    <t>SANSONI KOBAYASHI</t>
  </si>
  <si>
    <t>Tomo</t>
  </si>
  <si>
    <t>28-01-2012</t>
  </si>
  <si>
    <t>08-02-2010</t>
  </si>
  <si>
    <t>SCHWARTZ</t>
  </si>
  <si>
    <t>Julien</t>
  </si>
  <si>
    <t>SCUILLER</t>
  </si>
  <si>
    <t>SEGUEMATSU</t>
  </si>
  <si>
    <t>Keanu</t>
  </si>
  <si>
    <t>SELEFEN</t>
  </si>
  <si>
    <t>Karyl</t>
  </si>
  <si>
    <t>SELEMAGO</t>
  </si>
  <si>
    <t>SENEN</t>
  </si>
  <si>
    <t>Yolann</t>
  </si>
  <si>
    <t>24-08-2011</t>
  </si>
  <si>
    <t>Fakavili</t>
  </si>
  <si>
    <t>SUTA DIT SAPONIA</t>
  </si>
  <si>
    <t>Joey</t>
  </si>
  <si>
    <t>09-10-2009</t>
  </si>
  <si>
    <t>Isti</t>
  </si>
  <si>
    <t>06-09-2009</t>
  </si>
  <si>
    <t>TEKEHU</t>
  </si>
  <si>
    <t>Teïva</t>
  </si>
  <si>
    <t>07-05-2012</t>
  </si>
  <si>
    <t>Badminton, Basket, Handball, Tennis de table</t>
  </si>
  <si>
    <t>THEIMBOUEONE--HARPNPEL</t>
  </si>
  <si>
    <t>Jean-Michel</t>
  </si>
  <si>
    <t>25-07-2009</t>
  </si>
  <si>
    <t>13-09-2012</t>
  </si>
  <si>
    <t>TOGIAKI</t>
  </si>
  <si>
    <t>Soané</t>
  </si>
  <si>
    <t>05-11-2009</t>
  </si>
  <si>
    <t>Handball, Volleyball</t>
  </si>
  <si>
    <t>Marck</t>
  </si>
  <si>
    <t>11-02-2013</t>
  </si>
  <si>
    <t>USUREAU</t>
  </si>
  <si>
    <t>Akio</t>
  </si>
  <si>
    <t>01-12-2009</t>
  </si>
  <si>
    <t>VAIAGINA</t>
  </si>
  <si>
    <t>Audrey</t>
  </si>
  <si>
    <t>WAHEO--AUTES</t>
  </si>
  <si>
    <t>Kenan</t>
  </si>
  <si>
    <t>Moise</t>
  </si>
  <si>
    <t>WANYANYAPE</t>
  </si>
  <si>
    <t>23-02-2013</t>
  </si>
  <si>
    <t>Badminton, Handball, Santé, Tennis de table</t>
  </si>
  <si>
    <t>WEINANE</t>
  </si>
  <si>
    <t>12-03-2012</t>
  </si>
  <si>
    <t>Wamaiti</t>
  </si>
  <si>
    <t>WENESSIA</t>
  </si>
  <si>
    <t>Wahopa</t>
  </si>
  <si>
    <t>ATIIHIVA</t>
  </si>
  <si>
    <t>Vahinehau</t>
  </si>
  <si>
    <t>CLG.KAMERE</t>
  </si>
  <si>
    <t>Athlétisme, Cross, Rugby, Trails, Volleyball</t>
  </si>
  <si>
    <t>BOUILLANT</t>
  </si>
  <si>
    <t>Vincent</t>
  </si>
  <si>
    <t>BRAY</t>
  </si>
  <si>
    <t>Leeroy</t>
  </si>
  <si>
    <t>CAROINE</t>
  </si>
  <si>
    <t>Yolande</t>
  </si>
  <si>
    <t>02-07-2011</t>
  </si>
  <si>
    <t>CASSIER</t>
  </si>
  <si>
    <t>Enrick</t>
  </si>
  <si>
    <t>31-05-2012</t>
  </si>
  <si>
    <t>CEJO</t>
  </si>
  <si>
    <t>Yanël</t>
  </si>
  <si>
    <t>FOUCAUD</t>
  </si>
  <si>
    <t>22-08-2011</t>
  </si>
  <si>
    <t>GOITCHE</t>
  </si>
  <si>
    <t>Adeline</t>
  </si>
  <si>
    <t>16-03-2009</t>
  </si>
  <si>
    <t>Cross, Secourisme, Trails, Volleyball</t>
  </si>
  <si>
    <t>HAEWEGENE</t>
  </si>
  <si>
    <t>Landa</t>
  </si>
  <si>
    <t>19-06-2012</t>
  </si>
  <si>
    <t>Marie-Jeanne</t>
  </si>
  <si>
    <t>08-12-2011</t>
  </si>
  <si>
    <t>HNAMANO</t>
  </si>
  <si>
    <t>Elisha</t>
  </si>
  <si>
    <t>Cross, Futsal, Trails, Volleyball</t>
  </si>
  <si>
    <t>Timaley</t>
  </si>
  <si>
    <t>27-06-2011</t>
  </si>
  <si>
    <t>HNASSIL</t>
  </si>
  <si>
    <t>Nene</t>
  </si>
  <si>
    <t>19-06-2011</t>
  </si>
  <si>
    <t>THEO</t>
  </si>
  <si>
    <t>21-05-2010</t>
  </si>
  <si>
    <t>Futsal, Trails, Volleyball</t>
  </si>
  <si>
    <t>KAMINIELI</t>
  </si>
  <si>
    <t>Seremaia</t>
  </si>
  <si>
    <t>KUGOGNE</t>
  </si>
  <si>
    <t>KURT</t>
  </si>
  <si>
    <t>LAUALIKI</t>
  </si>
  <si>
    <t>Maguy</t>
  </si>
  <si>
    <t>16-10-2009</t>
  </si>
  <si>
    <t>Lavigne</t>
  </si>
  <si>
    <t>30-01-2012</t>
  </si>
  <si>
    <t>Trails, Volleyball</t>
  </si>
  <si>
    <t>MANWO</t>
  </si>
  <si>
    <t>Noel Joe</t>
  </si>
  <si>
    <t>MATEAU</t>
  </si>
  <si>
    <t>Allan-Etera</t>
  </si>
  <si>
    <t>meaou</t>
  </si>
  <si>
    <t>EMERSON</t>
  </si>
  <si>
    <t>Esther</t>
  </si>
  <si>
    <t>15-06-2011</t>
  </si>
  <si>
    <t>Moïse</t>
  </si>
  <si>
    <t>08-08-2008</t>
  </si>
  <si>
    <t>Ephraim</t>
  </si>
  <si>
    <t>PEBOU-POLAEHOUE</t>
  </si>
  <si>
    <t>31-01-2010</t>
  </si>
  <si>
    <t>Athlétisme, Cross, Rugby, Trails, Voile, Volleyball</t>
  </si>
  <si>
    <t>SILONA</t>
  </si>
  <si>
    <t>Anne-Blandine</t>
  </si>
  <si>
    <t>SIMON</t>
  </si>
  <si>
    <t>Allysson</t>
  </si>
  <si>
    <t>22-07-2011</t>
  </si>
  <si>
    <t>SOULARD</t>
  </si>
  <si>
    <t>MARCELIN</t>
  </si>
  <si>
    <t>19-04-2011</t>
  </si>
  <si>
    <t>TAALO</t>
  </si>
  <si>
    <t>Wylson</t>
  </si>
  <si>
    <t>TALOUP</t>
  </si>
  <si>
    <t>Izhara</t>
  </si>
  <si>
    <t>TOKOTOKO</t>
  </si>
  <si>
    <t>FELIX PAUL</t>
  </si>
  <si>
    <t>UHINIMA</t>
  </si>
  <si>
    <t>Katalia</t>
  </si>
  <si>
    <t>WAMINYA</t>
  </si>
  <si>
    <t>Lysianne</t>
  </si>
  <si>
    <t>17-10-2011</t>
  </si>
  <si>
    <t>WANECE</t>
  </si>
  <si>
    <t>Thuroy</t>
  </si>
  <si>
    <t>20-02-2010</t>
  </si>
  <si>
    <t>WAYUO</t>
  </si>
  <si>
    <t>Serra</t>
  </si>
  <si>
    <t>WEMA</t>
  </si>
  <si>
    <t>Layanha</t>
  </si>
  <si>
    <t>11-08-2012</t>
  </si>
  <si>
    <t>WILKINS</t>
  </si>
  <si>
    <t>15-07-2010</t>
  </si>
  <si>
    <t>YAACE</t>
  </si>
  <si>
    <t>Maria</t>
  </si>
  <si>
    <t>AFCHAIN</t>
  </si>
  <si>
    <t>Alban</t>
  </si>
  <si>
    <t>28-11-2012</t>
  </si>
  <si>
    <t>CLG.KONE</t>
  </si>
  <si>
    <t>Badminton, Basket</t>
  </si>
  <si>
    <t>ALVAREZ</t>
  </si>
  <si>
    <t>ATOUA</t>
  </si>
  <si>
    <t>Djyilan</t>
  </si>
  <si>
    <t>BERLIAT</t>
  </si>
  <si>
    <t>Football, Futsal, Trails</t>
  </si>
  <si>
    <t>Quentin</t>
  </si>
  <si>
    <t>BIERGE</t>
  </si>
  <si>
    <t>Malissia</t>
  </si>
  <si>
    <t>04-02-2013</t>
  </si>
  <si>
    <t>BOKOE-GOWE</t>
  </si>
  <si>
    <t>Smiley</t>
  </si>
  <si>
    <t>Badminton, Basket, Football, Futsal, Trails</t>
  </si>
  <si>
    <t>BOULA</t>
  </si>
  <si>
    <t>28-06-2009</t>
  </si>
  <si>
    <t>BOUTEILLE GAILLET</t>
  </si>
  <si>
    <t>30-04-2013</t>
  </si>
  <si>
    <t>CAMIN MEINDU</t>
  </si>
  <si>
    <t>Kyhara</t>
  </si>
  <si>
    <t>Badminton, Baseball, Football, Futsal</t>
  </si>
  <si>
    <t>Cheyna</t>
  </si>
  <si>
    <t>26-03-2012</t>
  </si>
  <si>
    <t>DEDANE</t>
  </si>
  <si>
    <t>Henrick</t>
  </si>
  <si>
    <t>04-02-2012</t>
  </si>
  <si>
    <t>DEVAUD</t>
  </si>
  <si>
    <t>Lucien</t>
  </si>
  <si>
    <t>Badminton, Basket, Football, Futsal</t>
  </si>
  <si>
    <t>Biloo</t>
  </si>
  <si>
    <t>06-02-2010</t>
  </si>
  <si>
    <t>DOUNOTE</t>
  </si>
  <si>
    <t>FABIANO</t>
  </si>
  <si>
    <t>Elijah</t>
  </si>
  <si>
    <t>FALETUULOA</t>
  </si>
  <si>
    <t>18-11-2010</t>
  </si>
  <si>
    <t>GAVEAU</t>
  </si>
  <si>
    <t>Devan</t>
  </si>
  <si>
    <t>11-06-2013</t>
  </si>
  <si>
    <t>GEORGES</t>
  </si>
  <si>
    <t>Anael</t>
  </si>
  <si>
    <t>25-03-2011</t>
  </si>
  <si>
    <t>Badminton, Football, Futsal, Trails</t>
  </si>
  <si>
    <t>Bouanu</t>
  </si>
  <si>
    <t>22-08-2010</t>
  </si>
  <si>
    <t>Pierre-Alvarel</t>
  </si>
  <si>
    <t>GOROMARA</t>
  </si>
  <si>
    <t>Marianna</t>
  </si>
  <si>
    <t>24-02-2010</t>
  </si>
  <si>
    <t>Basket, Football, Futsal, Trails, Volleyball</t>
  </si>
  <si>
    <t>GOROMERAN</t>
  </si>
  <si>
    <t>Keyron</t>
  </si>
  <si>
    <t>GOROMIDO</t>
  </si>
  <si>
    <t>Kyrianne</t>
  </si>
  <si>
    <t>GOROMOEDO</t>
  </si>
  <si>
    <t>Hairon</t>
  </si>
  <si>
    <t>11-09-2011</t>
  </si>
  <si>
    <t>Yanaelle</t>
  </si>
  <si>
    <t>Djeda</t>
  </si>
  <si>
    <t>Steeven</t>
  </si>
  <si>
    <t>01-11-2009</t>
  </si>
  <si>
    <t>KAMOUDA</t>
  </si>
  <si>
    <t>Pouya</t>
  </si>
  <si>
    <t>16-09-2012</t>
  </si>
  <si>
    <t>LECHEVALIER</t>
  </si>
  <si>
    <t>Tyler</t>
  </si>
  <si>
    <t>Badminton, Baseball, Futsal</t>
  </si>
  <si>
    <t>LELIEVRE</t>
  </si>
  <si>
    <t>Kessy</t>
  </si>
  <si>
    <t>Athlétisme, Basket, Football, Futsal, Handball, Trails</t>
  </si>
  <si>
    <t>LIBERT</t>
  </si>
  <si>
    <t>MACKAM</t>
  </si>
  <si>
    <t>Hailey</t>
  </si>
  <si>
    <t>MAMPASSE</t>
  </si>
  <si>
    <t>03-08-2011</t>
  </si>
  <si>
    <t>MANDAOUE</t>
  </si>
  <si>
    <t>Nahema</t>
  </si>
  <si>
    <t>MARLIER</t>
  </si>
  <si>
    <t>Francko</t>
  </si>
  <si>
    <t>25-11-2010</t>
  </si>
  <si>
    <t>Badminton, Basket, Football</t>
  </si>
  <si>
    <t>MATAITAANE</t>
  </si>
  <si>
    <t>Nyelsen</t>
  </si>
  <si>
    <t>26-08-2012</t>
  </si>
  <si>
    <t>MEINDU</t>
  </si>
  <si>
    <t>13-09-2011</t>
  </si>
  <si>
    <t>MESCLE</t>
  </si>
  <si>
    <t>Yvann</t>
  </si>
  <si>
    <t>Athlétisme, Basket, Football, Futsal, Trails</t>
  </si>
  <si>
    <t>MEZIERES</t>
  </si>
  <si>
    <t>Keylan</t>
  </si>
  <si>
    <t>MOAGOU</t>
  </si>
  <si>
    <t>Marohane</t>
  </si>
  <si>
    <t>23-05-2012</t>
  </si>
  <si>
    <t>MONIN</t>
  </si>
  <si>
    <t>Basket, Football, Futsal, Trails</t>
  </si>
  <si>
    <t>MONTEIRO</t>
  </si>
  <si>
    <t>10-05-2013</t>
  </si>
  <si>
    <t>MUTSCHLER</t>
  </si>
  <si>
    <t>03-11-2012</t>
  </si>
  <si>
    <t>NANUAÏTERAÏ-NANUA</t>
  </si>
  <si>
    <t>NEAREU</t>
  </si>
  <si>
    <t>Nancya</t>
  </si>
  <si>
    <t>NEDJIARA</t>
  </si>
  <si>
    <t>Malcom</t>
  </si>
  <si>
    <t>26-02-2012</t>
  </si>
  <si>
    <t>NEGOPAE</t>
  </si>
  <si>
    <t>Marie-Josee</t>
  </si>
  <si>
    <t>NETEA</t>
  </si>
  <si>
    <t>Gui</t>
  </si>
  <si>
    <t>OPINE</t>
  </si>
  <si>
    <t>Lyckson</t>
  </si>
  <si>
    <t>OUNEMOA</t>
  </si>
  <si>
    <t>Lisandro</t>
  </si>
  <si>
    <t>PAADOO</t>
  </si>
  <si>
    <t>Ckloe</t>
  </si>
  <si>
    <t>15-04-2010</t>
  </si>
  <si>
    <t>PEAROU</t>
  </si>
  <si>
    <t>Maelann</t>
  </si>
  <si>
    <t>Liam</t>
  </si>
  <si>
    <t>10-08-2012</t>
  </si>
  <si>
    <t>POADJA</t>
  </si>
  <si>
    <t>POAGOU</t>
  </si>
  <si>
    <t>Pulo</t>
  </si>
  <si>
    <t>POANOUPE</t>
  </si>
  <si>
    <t>Soraya</t>
  </si>
  <si>
    <t>POAPA</t>
  </si>
  <si>
    <t>Linda</t>
  </si>
  <si>
    <t>POARACAGU</t>
  </si>
  <si>
    <t>POARAPOE SAGUE</t>
  </si>
  <si>
    <t>Hilaire</t>
  </si>
  <si>
    <t>POITCHILI</t>
  </si>
  <si>
    <t>Boaz</t>
  </si>
  <si>
    <t>Jessica</t>
  </si>
  <si>
    <t>POMA</t>
  </si>
  <si>
    <t>Allan</t>
  </si>
  <si>
    <t>Athlétisme, Basket, Football, Futsal</t>
  </si>
  <si>
    <t>Wilrick</t>
  </si>
  <si>
    <t>POUPORON</t>
  </si>
  <si>
    <t>Colombe</t>
  </si>
  <si>
    <t>Baseball, Basket, Football, Futsal</t>
  </si>
  <si>
    <t>POUROUDA</t>
  </si>
  <si>
    <t>Marie-Adèle</t>
  </si>
  <si>
    <t>22-02-2012</t>
  </si>
  <si>
    <t>QAEZE</t>
  </si>
  <si>
    <t>GOINE</t>
  </si>
  <si>
    <t>QAPITRO</t>
  </si>
  <si>
    <t>Koine</t>
  </si>
  <si>
    <t>Athlétisme, Basket, Cross, Football, Futsal, Trails, Volleyball</t>
  </si>
  <si>
    <t>ROUSSEAU</t>
  </si>
  <si>
    <t>06-08-2012</t>
  </si>
  <si>
    <t>SINEM</t>
  </si>
  <si>
    <t>Chrislaine</t>
  </si>
  <si>
    <t>Maycky</t>
  </si>
  <si>
    <t>10-10-2009</t>
  </si>
  <si>
    <t>SONG</t>
  </si>
  <si>
    <t>22-04-2013</t>
  </si>
  <si>
    <t>TCHIDOPOANE</t>
  </si>
  <si>
    <t>Francis</t>
  </si>
  <si>
    <t>TEIN</t>
  </si>
  <si>
    <t>Djemany</t>
  </si>
  <si>
    <t>Guerson</t>
  </si>
  <si>
    <t>Nora</t>
  </si>
  <si>
    <t>Prisca</t>
  </si>
  <si>
    <t>17-11-2010</t>
  </si>
  <si>
    <t>Tiphaine</t>
  </si>
  <si>
    <t>THO</t>
  </si>
  <si>
    <t>Cecile</t>
  </si>
  <si>
    <t>14-03-2012</t>
  </si>
  <si>
    <t>URIMA</t>
  </si>
  <si>
    <t>Raimere</t>
  </si>
  <si>
    <t>VHEMAVHE</t>
  </si>
  <si>
    <t>14-10-2012</t>
  </si>
  <si>
    <t>Meanoaba</t>
  </si>
  <si>
    <t>Okonaba</t>
  </si>
  <si>
    <t>WY</t>
  </si>
  <si>
    <t>Kellyah</t>
  </si>
  <si>
    <t>ALQUIER</t>
  </si>
  <si>
    <t>Djulian</t>
  </si>
  <si>
    <t>CLG.KOUMAC</t>
  </si>
  <si>
    <t>BAHI</t>
  </si>
  <si>
    <t>Maywen</t>
  </si>
  <si>
    <t>BERGER</t>
  </si>
  <si>
    <t>15-08-2010</t>
  </si>
  <si>
    <t>Athlétisme, Course d'orientation, Cross, Escalade, Handball, Kayak, Tir à l'arc, Trails, Va'a, Voile, VTT</t>
  </si>
  <si>
    <t>08-10-2012</t>
  </si>
  <si>
    <t>Athlétisme, Course d'orientation, Cross, Escalade, Handball, Kayak, Tir à l'arc, Trails, VTT</t>
  </si>
  <si>
    <t>BERNET</t>
  </si>
  <si>
    <t>Rayenzo</t>
  </si>
  <si>
    <t>29-07-2009</t>
  </si>
  <si>
    <t>Athlétisme, Badminton, Santé, Trails, Volleyball</t>
  </si>
  <si>
    <t>Vincio</t>
  </si>
  <si>
    <t>28-09-2011</t>
  </si>
  <si>
    <t>Athlétisme, Handball, Volleyball</t>
  </si>
  <si>
    <t>BOUYER</t>
  </si>
  <si>
    <t>BRUN HARPER</t>
  </si>
  <si>
    <t>Nyobé</t>
  </si>
  <si>
    <t>Athlétisme, Course d'orientation, Cross, Escalade, Handball, Kayak, Santé, Tir à l'arc, Trails, Va'a, Voile</t>
  </si>
  <si>
    <t>CHENU-SONG</t>
  </si>
  <si>
    <t>DAHOTE</t>
  </si>
  <si>
    <t>Bélinda</t>
  </si>
  <si>
    <t>25-03-2010</t>
  </si>
  <si>
    <t>Athlétisme, Badminton, Basket, Cross, Football, Futsal, Handball, Trails</t>
  </si>
  <si>
    <t>Noane</t>
  </si>
  <si>
    <t>DE ST-QUENTIN</t>
  </si>
  <si>
    <t>Tobias</t>
  </si>
  <si>
    <t>02-02-2013</t>
  </si>
  <si>
    <t>Kenzo</t>
  </si>
  <si>
    <t>21-01-2012</t>
  </si>
  <si>
    <t>26-01-2010</t>
  </si>
  <si>
    <t>Cross, Football, Handball, Trails, Va'a, Volleyball</t>
  </si>
  <si>
    <t>DILAMA</t>
  </si>
  <si>
    <t>Josine</t>
  </si>
  <si>
    <t>Futsal, Va'a</t>
  </si>
  <si>
    <t>DUPRE</t>
  </si>
  <si>
    <t>Mina</t>
  </si>
  <si>
    <t>Swan</t>
  </si>
  <si>
    <t>13-04-2010</t>
  </si>
  <si>
    <t>Athlétisme, Badminton, Cross, Trails, Volleyball</t>
  </si>
  <si>
    <t>FABRE</t>
  </si>
  <si>
    <t>Elvrick</t>
  </si>
  <si>
    <t>07-06-2010</t>
  </si>
  <si>
    <t>Meleyene</t>
  </si>
  <si>
    <t>03-01-2010</t>
  </si>
  <si>
    <t>GOHA</t>
  </si>
  <si>
    <t>Wendy</t>
  </si>
  <si>
    <t>HAEWENG</t>
  </si>
  <si>
    <t>HOARAU</t>
  </si>
  <si>
    <t>30-12-2013</t>
  </si>
  <si>
    <t>ICETA-GAROSI</t>
  </si>
  <si>
    <t>Emmy</t>
  </si>
  <si>
    <t>LABENSKI</t>
  </si>
  <si>
    <t>Nathaël</t>
  </si>
  <si>
    <t>Badminton, Cross, Handball</t>
  </si>
  <si>
    <t>LAGARDE</t>
  </si>
  <si>
    <t>Sasha</t>
  </si>
  <si>
    <t>23-09-2010</t>
  </si>
  <si>
    <t>Athlétisme, Basket, Va'a</t>
  </si>
  <si>
    <t>LAVAUD</t>
  </si>
  <si>
    <t>Maylie</t>
  </si>
  <si>
    <t>22-04-2010</t>
  </si>
  <si>
    <t>Athlétisme, Badminton, Cross, Football, Futsal, Trails</t>
  </si>
  <si>
    <t>LELONG</t>
  </si>
  <si>
    <t>Yris</t>
  </si>
  <si>
    <t>Athlétisme, Cross, Tir à l'arc, Trails, Va'a, VTT</t>
  </si>
  <si>
    <t>LOPEZ</t>
  </si>
  <si>
    <t>29-06-2011</t>
  </si>
  <si>
    <t>MELAS</t>
  </si>
  <si>
    <t>Yourik</t>
  </si>
  <si>
    <t>Athlétisme, Cross, Trails, Volleyball</t>
  </si>
  <si>
    <t>MORTELECQUE</t>
  </si>
  <si>
    <t>Léna</t>
  </si>
  <si>
    <t>27-07-2013</t>
  </si>
  <si>
    <t>Athlétisme, Course d'orientation, Cross, Escalade, Handball, Kayak, Tir à l'arc, Trails</t>
  </si>
  <si>
    <t>Rimelda</t>
  </si>
  <si>
    <t>MOURAUD</t>
  </si>
  <si>
    <t>28-04-2011</t>
  </si>
  <si>
    <t>Athlétisme, Basket, Course d'orientation, Cross, Football, Futsal, Handball, Trails</t>
  </si>
  <si>
    <t>MULIAVA</t>
  </si>
  <si>
    <t>Tess</t>
  </si>
  <si>
    <t>ORCAN</t>
  </si>
  <si>
    <t>Norlan</t>
  </si>
  <si>
    <t>POUMALI</t>
  </si>
  <si>
    <t>Khalel</t>
  </si>
  <si>
    <t>Cross, Football, Futsal, Trails</t>
  </si>
  <si>
    <t>POUMALIS</t>
  </si>
  <si>
    <t>Méthode</t>
  </si>
  <si>
    <t>RESINE</t>
  </si>
  <si>
    <t>Malone</t>
  </si>
  <si>
    <t>16-07-2013</t>
  </si>
  <si>
    <t>RIEU</t>
  </si>
  <si>
    <t>Joel</t>
  </si>
  <si>
    <t>Laurine</t>
  </si>
  <si>
    <t>SCARSO</t>
  </si>
  <si>
    <t>Nandi</t>
  </si>
  <si>
    <t>17-08-2010</t>
  </si>
  <si>
    <t>Athlétisme, Badminton, Cross, Football, Handball, Santé, Trails, Volleyball</t>
  </si>
  <si>
    <t>Athlétisme, Badminton, Basket, Cross, Handball, Trails</t>
  </si>
  <si>
    <t>SMITH</t>
  </si>
  <si>
    <t>Madilhèna</t>
  </si>
  <si>
    <t>26-06-2010</t>
  </si>
  <si>
    <t>TABOEN</t>
  </si>
  <si>
    <t>28-12-2011</t>
  </si>
  <si>
    <t>TAILLANDIER</t>
  </si>
  <si>
    <t>Léonie</t>
  </si>
  <si>
    <t>TARI</t>
  </si>
  <si>
    <t>Manoha</t>
  </si>
  <si>
    <t>26-03-2013</t>
  </si>
  <si>
    <t>TARQUIN</t>
  </si>
  <si>
    <t>David</t>
  </si>
  <si>
    <t>Athlétisme, Basket, Cross, Football, Futsal, Handball, Trails, Volleyball</t>
  </si>
  <si>
    <t>TEIN MALA</t>
  </si>
  <si>
    <t>27-03-2010</t>
  </si>
  <si>
    <t>Athlétisme, Cross, Football, Futsal, Trails</t>
  </si>
  <si>
    <t>TEIN POAWI</t>
  </si>
  <si>
    <t>24-05-2010</t>
  </si>
  <si>
    <t>TEYA</t>
  </si>
  <si>
    <t>Lucie</t>
  </si>
  <si>
    <t>THEAIN-BOUEONNE</t>
  </si>
  <si>
    <t>Yolaine</t>
  </si>
  <si>
    <t>13-12-2008</t>
  </si>
  <si>
    <t>René</t>
  </si>
  <si>
    <t>TUKANA</t>
  </si>
  <si>
    <t>Yoran</t>
  </si>
  <si>
    <t>29-08-2009</t>
  </si>
  <si>
    <t>Basket, Handball, Musculation, Volleyball</t>
  </si>
  <si>
    <t>WATHA</t>
  </si>
  <si>
    <t>Laura-Lyse</t>
  </si>
  <si>
    <t>Course d'orientation, Cross, Kayak, Santé, Tir à l'arc, Trails</t>
  </si>
  <si>
    <t>WAYARIDRI</t>
  </si>
  <si>
    <t>WEISS</t>
  </si>
  <si>
    <t>Brad</t>
  </si>
  <si>
    <t>Athlétisme, Cross, Trails, Va'a, Volleyball</t>
  </si>
  <si>
    <t>Camila</t>
  </si>
  <si>
    <t>Athlétisme, Badminton, Basket, Cross, Trails</t>
  </si>
  <si>
    <t>BRUIREU</t>
  </si>
  <si>
    <t>Izayel</t>
  </si>
  <si>
    <t>CLG.LA COLLINE</t>
  </si>
  <si>
    <t>Athlétisme, Football, Futsal, Rugby, Trails</t>
  </si>
  <si>
    <t>Cartesse</t>
  </si>
  <si>
    <t>Danavane</t>
  </si>
  <si>
    <t>CHAMOINRI</t>
  </si>
  <si>
    <t>Poema</t>
  </si>
  <si>
    <t>Athlétisme, Football, Futsal, Handball, Rugby, Trails, Volleyball</t>
  </si>
  <si>
    <t>Chevrin</t>
  </si>
  <si>
    <t>Kanuga</t>
  </si>
  <si>
    <t>Pacheï</t>
  </si>
  <si>
    <t>27-04-2010</t>
  </si>
  <si>
    <t>Gnahou</t>
  </si>
  <si>
    <t>Goapana</t>
  </si>
  <si>
    <t>Cross, Football, Futsal, Trails, Volleyball</t>
  </si>
  <si>
    <t>Hari</t>
  </si>
  <si>
    <t>Lovahina</t>
  </si>
  <si>
    <t>Tamatua</t>
  </si>
  <si>
    <t>08-01-2010</t>
  </si>
  <si>
    <t>Homboe</t>
  </si>
  <si>
    <t>Dwayne</t>
  </si>
  <si>
    <t>Basket, Cross, Football, Futsal, Handball, Rugby, Volleyball</t>
  </si>
  <si>
    <t>Kiki</t>
  </si>
  <si>
    <t>07-07-2011</t>
  </si>
  <si>
    <t>Athlétisme, Baseball, Cross, Football, Futsal, Handball, Rugby, Trails, Volleyball</t>
  </si>
  <si>
    <t>Konhu</t>
  </si>
  <si>
    <t>Anaïde</t>
  </si>
  <si>
    <t>LIKUVALU</t>
  </si>
  <si>
    <t>Mickaélé</t>
  </si>
  <si>
    <t>05-02-2010</t>
  </si>
  <si>
    <t>Lor</t>
  </si>
  <si>
    <t>Pricien</t>
  </si>
  <si>
    <t>LUCAS</t>
  </si>
  <si>
    <t>Amoreena</t>
  </si>
  <si>
    <t>Athlétisme, Cross, Futsal, Handball, Rugby, Trails, Volleyball</t>
  </si>
  <si>
    <t>Lyrickson</t>
  </si>
  <si>
    <t>Seyanna</t>
  </si>
  <si>
    <t>Basket, Cross, Football, Futsal, Handball, Rugby, Trails, Volleyball</t>
  </si>
  <si>
    <t>LUTA</t>
  </si>
  <si>
    <t>Athlétisme, Football, Futsal, Handball, Rugby, Trails</t>
  </si>
  <si>
    <t>MAPERI</t>
  </si>
  <si>
    <t>Cornélia</t>
  </si>
  <si>
    <t>Football, Handball, Rugby, Trails, Volleyball</t>
  </si>
  <si>
    <t>Mataele</t>
  </si>
  <si>
    <t>Keytsia</t>
  </si>
  <si>
    <t>M’boueri</t>
  </si>
  <si>
    <t>Léonard</t>
  </si>
  <si>
    <t>18-07-2012</t>
  </si>
  <si>
    <t>12-05-2012</t>
  </si>
  <si>
    <t>Nekare</t>
  </si>
  <si>
    <t>Alynda</t>
  </si>
  <si>
    <t>21-09-2011</t>
  </si>
  <si>
    <t>NEKARE</t>
  </si>
  <si>
    <t>Juliana</t>
  </si>
  <si>
    <t>Cross, Football, Futsal, Handball, Trails, Volleyball</t>
  </si>
  <si>
    <t>Neke</t>
  </si>
  <si>
    <t>Enjy</t>
  </si>
  <si>
    <t>NéKé</t>
  </si>
  <si>
    <t>Jaden</t>
  </si>
  <si>
    <t>Jenny</t>
  </si>
  <si>
    <t>Chimiagathê</t>
  </si>
  <si>
    <t>15-01-2012</t>
  </si>
  <si>
    <t>Nepamoindou</t>
  </si>
  <si>
    <t>Yadhira</t>
  </si>
  <si>
    <t>NESSORE</t>
  </si>
  <si>
    <t>28-01-2011</t>
  </si>
  <si>
    <t>Cross, Football, Futsal, Handball, Rugby, Trails</t>
  </si>
  <si>
    <t>Nonmeu</t>
  </si>
  <si>
    <t>Aurélie</t>
  </si>
  <si>
    <t>NONMEU</t>
  </si>
  <si>
    <t>Romann</t>
  </si>
  <si>
    <t>Athlétisme, Football, Futsal, Trails</t>
  </si>
  <si>
    <t>Borromé</t>
  </si>
  <si>
    <t>13-05-2011</t>
  </si>
  <si>
    <t>Nonmoira</t>
  </si>
  <si>
    <t>Joël</t>
  </si>
  <si>
    <t>SAPHIRA</t>
  </si>
  <si>
    <t>03-12-2009</t>
  </si>
  <si>
    <t>Cross, Football, Handball, Rugby, Trails, Volleyball</t>
  </si>
  <si>
    <t>Ourignat</t>
  </si>
  <si>
    <t>Nathanael</t>
  </si>
  <si>
    <t>04-10-2009</t>
  </si>
  <si>
    <t>Paouro</t>
  </si>
  <si>
    <t>Adylia</t>
  </si>
  <si>
    <t>Pwere</t>
  </si>
  <si>
    <t>Dolea</t>
  </si>
  <si>
    <t>26-08-2009</t>
  </si>
  <si>
    <t>PWéRé</t>
  </si>
  <si>
    <t>Liedson</t>
  </si>
  <si>
    <t>PWERE</t>
  </si>
  <si>
    <t>Maïra</t>
  </si>
  <si>
    <t>Basket, Cross, Football, Futsal, Handball, Rugby, Trails</t>
  </si>
  <si>
    <t>Santacrose</t>
  </si>
  <si>
    <t>Soryana</t>
  </si>
  <si>
    <t>Tamai</t>
  </si>
  <si>
    <t>Skelly</t>
  </si>
  <si>
    <t>Teariki</t>
  </si>
  <si>
    <t>Aleyna</t>
  </si>
  <si>
    <t>Cross, Football, Futsal, Trails, Voile</t>
  </si>
  <si>
    <t>THOMO</t>
  </si>
  <si>
    <t>krystya</t>
  </si>
  <si>
    <t>29-09-2009</t>
  </si>
  <si>
    <t>Football, Futsal, Rugby, Trails, Volleyball</t>
  </si>
  <si>
    <t>TIPOTIO</t>
  </si>
  <si>
    <t>09-09-2010</t>
  </si>
  <si>
    <t>TONHOUERI</t>
  </si>
  <si>
    <t>SADIA</t>
  </si>
  <si>
    <t>Toura</t>
  </si>
  <si>
    <t>Kyvenn</t>
  </si>
  <si>
    <t>Machö</t>
  </si>
  <si>
    <t>TOURA</t>
  </si>
  <si>
    <t>Marion</t>
  </si>
  <si>
    <t>07-09-2010</t>
  </si>
  <si>
    <t>Vara</t>
  </si>
  <si>
    <t>Serge-Alfred</t>
  </si>
  <si>
    <t>28-03-2010</t>
  </si>
  <si>
    <t>AGEZ</t>
  </si>
  <si>
    <t>Melvin</t>
  </si>
  <si>
    <t>CLG.LA FOA</t>
  </si>
  <si>
    <t>Gino</t>
  </si>
  <si>
    <t>14-02-2010</t>
  </si>
  <si>
    <t>12-11-2012</t>
  </si>
  <si>
    <t>Bernaneau</t>
  </si>
  <si>
    <t>Axel</t>
  </si>
  <si>
    <t>Santé, Trails, Volleyball</t>
  </si>
  <si>
    <t>BLANC</t>
  </si>
  <si>
    <t>BOUYE</t>
  </si>
  <si>
    <t>Mayra</t>
  </si>
  <si>
    <t>08-07-2009</t>
  </si>
  <si>
    <t>Rolland</t>
  </si>
  <si>
    <t>26-01-2011</t>
  </si>
  <si>
    <t>Cheval</t>
  </si>
  <si>
    <t>Dayl</t>
  </si>
  <si>
    <t>02-07-2012</t>
  </si>
  <si>
    <t>Santé, Trails</t>
  </si>
  <si>
    <t>Claveau</t>
  </si>
  <si>
    <t>Léon</t>
  </si>
  <si>
    <t>DIEUMA</t>
  </si>
  <si>
    <t>Kymany</t>
  </si>
  <si>
    <t>Paagnum</t>
  </si>
  <si>
    <t>DIJOU</t>
  </si>
  <si>
    <t>18-05-2011</t>
  </si>
  <si>
    <t>KYLLAN</t>
  </si>
  <si>
    <t>EPAGNOUX</t>
  </si>
  <si>
    <t>Rugby, Santé, Trails, Volleyball</t>
  </si>
  <si>
    <t>FALEVALU</t>
  </si>
  <si>
    <t>Zylkfried</t>
  </si>
  <si>
    <t>FIAAVAUI</t>
  </si>
  <si>
    <t>FOTOFILI</t>
  </si>
  <si>
    <t>Tagaloa</t>
  </si>
  <si>
    <t>23-04-2010</t>
  </si>
  <si>
    <t>GATHA</t>
  </si>
  <si>
    <t>Djamal</t>
  </si>
  <si>
    <t>03-06-2010</t>
  </si>
  <si>
    <t>Girold</t>
  </si>
  <si>
    <t>Blanche</t>
  </si>
  <si>
    <t>03-08-2012</t>
  </si>
  <si>
    <t>Football, Trails</t>
  </si>
  <si>
    <t>GIROLD</t>
  </si>
  <si>
    <t>OWEN</t>
  </si>
  <si>
    <t>01-03-2013</t>
  </si>
  <si>
    <t>Baseball, Handball</t>
  </si>
  <si>
    <t>Kalvynn</t>
  </si>
  <si>
    <t>Reau</t>
  </si>
  <si>
    <t>Kiman</t>
  </si>
  <si>
    <t>28-04-2010</t>
  </si>
  <si>
    <t>LACROSE ROLLAND</t>
  </si>
  <si>
    <t>Travis</t>
  </si>
  <si>
    <t>Lage- Mahot</t>
  </si>
  <si>
    <t>LAGIKULA</t>
  </si>
  <si>
    <t>Safoka</t>
  </si>
  <si>
    <t>LAURES</t>
  </si>
  <si>
    <t>LORENZO</t>
  </si>
  <si>
    <t>17-09-2012</t>
  </si>
  <si>
    <t>LECRU-POIRIER</t>
  </si>
  <si>
    <t>Cross, Santé, Trails</t>
  </si>
  <si>
    <t>LETHEZER</t>
  </si>
  <si>
    <t>ENRICK</t>
  </si>
  <si>
    <t>28-09-2012</t>
  </si>
  <si>
    <t>Maiotui</t>
  </si>
  <si>
    <t>Danic</t>
  </si>
  <si>
    <t>Handball, Santé, Trails</t>
  </si>
  <si>
    <t>Marlier</t>
  </si>
  <si>
    <t>Chelsea</t>
  </si>
  <si>
    <t>Mero</t>
  </si>
  <si>
    <t>MICHELON</t>
  </si>
  <si>
    <t>ISMAEL</t>
  </si>
  <si>
    <t>28-12-2012</t>
  </si>
  <si>
    <t>Moindou</t>
  </si>
  <si>
    <t>Asmae</t>
  </si>
  <si>
    <t>Rozalina</t>
  </si>
  <si>
    <t>Jana</t>
  </si>
  <si>
    <t>15-01-2009</t>
  </si>
  <si>
    <t>Nedjiara</t>
  </si>
  <si>
    <t>Toatéei</t>
  </si>
  <si>
    <t>Nemebreux</t>
  </si>
  <si>
    <t>Rozenda</t>
  </si>
  <si>
    <t>Pémonon</t>
  </si>
  <si>
    <t>Savoule</t>
  </si>
  <si>
    <t>04-11-2012</t>
  </si>
  <si>
    <t>PENNEL</t>
  </si>
  <si>
    <t>Hanz</t>
  </si>
  <si>
    <t>08-02-2009</t>
  </si>
  <si>
    <t>Perrier</t>
  </si>
  <si>
    <t>Malo</t>
  </si>
  <si>
    <t>Football, Santé, Trails</t>
  </si>
  <si>
    <t>PIME</t>
  </si>
  <si>
    <t>YAVIN</t>
  </si>
  <si>
    <t>15-09-2012</t>
  </si>
  <si>
    <t>QUESNEL</t>
  </si>
  <si>
    <t>Kryss</t>
  </si>
  <si>
    <t>17-12-2013</t>
  </si>
  <si>
    <t>REAU</t>
  </si>
  <si>
    <t>Kyliann</t>
  </si>
  <si>
    <t>ROCHET RAGUE</t>
  </si>
  <si>
    <t>HEIMOANA</t>
  </si>
  <si>
    <t>ROLLAND</t>
  </si>
  <si>
    <t>TRISTAN</t>
  </si>
  <si>
    <t>Basket, Handball, Santé, Trails</t>
  </si>
  <si>
    <t>NATACHA</t>
  </si>
  <si>
    <t>Vaoheilala</t>
  </si>
  <si>
    <t>Gaelle</t>
  </si>
  <si>
    <t>Vesases</t>
  </si>
  <si>
    <t>Pearl</t>
  </si>
  <si>
    <t>AWAEATE</t>
  </si>
  <si>
    <t>Rocky</t>
  </si>
  <si>
    <t>CLG.LA ROCHE</t>
  </si>
  <si>
    <t>AWAETE</t>
  </si>
  <si>
    <t>Gisèle</t>
  </si>
  <si>
    <t>Athlétisme, Football, Futsal, Handball, Kayak, Volleyball, VTT</t>
  </si>
  <si>
    <t>Irène</t>
  </si>
  <si>
    <t>20-01-2011</t>
  </si>
  <si>
    <t>Athlétisme, Course d'orientation, Cross, Football, Futsal, Handball, Kayak, Rugby, Volleyball, VTT</t>
  </si>
  <si>
    <t>Boula</t>
  </si>
  <si>
    <t>Solène</t>
  </si>
  <si>
    <t>Athlétisme, Cross, Football, Handball, Volleyball</t>
  </si>
  <si>
    <t>Bérénice</t>
  </si>
  <si>
    <t>21-06-2009</t>
  </si>
  <si>
    <t>Jacky</t>
  </si>
  <si>
    <t>Athlétisme, Cross, Football, Futsal, Handball, Kayak, Rugby, Volleyball</t>
  </si>
  <si>
    <t>Phileto</t>
  </si>
  <si>
    <t>01-05-2012</t>
  </si>
  <si>
    <t>Cross, Football, Handball, Volleyball</t>
  </si>
  <si>
    <t>Alexis</t>
  </si>
  <si>
    <t>16-12-2009</t>
  </si>
  <si>
    <t>Cross, Football, Futsal, Handball, Volleyball, VTT</t>
  </si>
  <si>
    <t>Handriane</t>
  </si>
  <si>
    <t>Ilinca</t>
  </si>
  <si>
    <t>Hnadriane</t>
  </si>
  <si>
    <t>Anna-Thérèse</t>
  </si>
  <si>
    <t>10-11-2009</t>
  </si>
  <si>
    <t>Athlétisme, Football, Handball, Volleyball</t>
  </si>
  <si>
    <t>KAKOU</t>
  </si>
  <si>
    <t>Noémie</t>
  </si>
  <si>
    <t>15-10-2009</t>
  </si>
  <si>
    <t>Athlétisme, Course d'orientation, Cross, Football, Futsal, Kayak, Rugby, Volleyball, VTT</t>
  </si>
  <si>
    <t>Simeon</t>
  </si>
  <si>
    <t>KOCE</t>
  </si>
  <si>
    <t>Benedicta</t>
  </si>
  <si>
    <t>Justin</t>
  </si>
  <si>
    <t>Koce</t>
  </si>
  <si>
    <t>Maïwen</t>
  </si>
  <si>
    <t>24-11-2010</t>
  </si>
  <si>
    <t>Yohann</t>
  </si>
  <si>
    <t>24-10-2008</t>
  </si>
  <si>
    <t>Kaila</t>
  </si>
  <si>
    <t>LATUNINA</t>
  </si>
  <si>
    <t>Edmond Makatogi</t>
  </si>
  <si>
    <t>03-04-2013</t>
  </si>
  <si>
    <t>Robelin</t>
  </si>
  <si>
    <t>Athlétisme, Cross, Football, Handball, Volleyball, VTT</t>
  </si>
  <si>
    <t>RUEURU</t>
  </si>
  <si>
    <t>09-02-2010</t>
  </si>
  <si>
    <t>17-05-2010</t>
  </si>
  <si>
    <t>Cross, Football, Futsal, Handball, Kayak, Volleyball, VTT</t>
  </si>
  <si>
    <t>SIWOINE</t>
  </si>
  <si>
    <t>Athlétisme, Course d'orientation, Cross, Football, Handball, Rugby, Volleyball, VTT</t>
  </si>
  <si>
    <t>Songé</t>
  </si>
  <si>
    <t>Guilaine</t>
  </si>
  <si>
    <t>SONGE</t>
  </si>
  <si>
    <t>Luciana</t>
  </si>
  <si>
    <t>14-10-2008</t>
  </si>
  <si>
    <t>TAHMUMU</t>
  </si>
  <si>
    <t>Athlétisme, Cross, Football, Handball, Rugby, Volleyball, VTT</t>
  </si>
  <si>
    <t>Jean-Ferdinand</t>
  </si>
  <si>
    <t>10-03-2009</t>
  </si>
  <si>
    <t>Tiffany</t>
  </si>
  <si>
    <t>WAAGA</t>
  </si>
  <si>
    <t>WADROBERT</t>
  </si>
  <si>
    <t>14-06-2008</t>
  </si>
  <si>
    <t>Football, Futsal, Handball, Kayak, Volleyball</t>
  </si>
  <si>
    <t>Wahnaade</t>
  </si>
  <si>
    <t>Edena</t>
  </si>
  <si>
    <t>29-03-2009</t>
  </si>
  <si>
    <t>WAICANE</t>
  </si>
  <si>
    <t>25-08-2010</t>
  </si>
  <si>
    <t>WAKAJAWA</t>
  </si>
  <si>
    <t>30-10-2010</t>
  </si>
  <si>
    <t>Cross, Football, Futsal, Handball, Rugby, Volleyball</t>
  </si>
  <si>
    <t>Loana</t>
  </si>
  <si>
    <t>WARICONE</t>
  </si>
  <si>
    <t>Jeannette</t>
  </si>
  <si>
    <t>WASHETINE</t>
  </si>
  <si>
    <t>Adassa</t>
  </si>
  <si>
    <t>Anastasie</t>
  </si>
  <si>
    <t>Banaba</t>
  </si>
  <si>
    <t>Washetine</t>
  </si>
  <si>
    <t>Fernand</t>
  </si>
  <si>
    <t>Athlétisme, Course d'orientation, Cross, Football, Handball, Kayak, Rugby, Volleyball, VTT</t>
  </si>
  <si>
    <t>Gucele</t>
  </si>
  <si>
    <t>05-05-2011</t>
  </si>
  <si>
    <t>Football, Handball, Rugby, Volleyball</t>
  </si>
  <si>
    <t>Moyane</t>
  </si>
  <si>
    <t>31-03-2009</t>
  </si>
  <si>
    <t>Rhode</t>
  </si>
  <si>
    <t>Roselyne</t>
  </si>
  <si>
    <t>Thenama</t>
  </si>
  <si>
    <t>Football, Handball, Kayak, Rugby, Volleyball</t>
  </si>
  <si>
    <t>Jean</t>
  </si>
  <si>
    <t>Athlétisme, Cross, Football, Futsal, Handball, Rugby, Volleyball, VTT</t>
  </si>
  <si>
    <t>31-12-2010</t>
  </si>
  <si>
    <t>WIAKO</t>
  </si>
  <si>
    <t>Djeff</t>
  </si>
  <si>
    <t>Athlétisme, Course d'orientation, Football, Futsal, Handball, Kayak, Rugby, Volleyball, VTT</t>
  </si>
  <si>
    <t>Régis</t>
  </si>
  <si>
    <t>Football, Futsal, Rugby, VTT</t>
  </si>
  <si>
    <t>YEIWIE</t>
  </si>
  <si>
    <t>13-02-2010</t>
  </si>
  <si>
    <t>Bernadette</t>
  </si>
  <si>
    <t>Yengo</t>
  </si>
  <si>
    <t>Natacha</t>
  </si>
  <si>
    <t>11-04-2011</t>
  </si>
  <si>
    <t>Angexetine</t>
  </si>
  <si>
    <t>Nasaie</t>
  </si>
  <si>
    <t>CLG.LAURA BOULA</t>
  </si>
  <si>
    <t>ATREWE</t>
  </si>
  <si>
    <t>Britany</t>
  </si>
  <si>
    <t>Voile</t>
  </si>
  <si>
    <t>Awë</t>
  </si>
  <si>
    <t>Bassen</t>
  </si>
  <si>
    <t>02-08-2009</t>
  </si>
  <si>
    <t>Cross, Planche à voile, Voile</t>
  </si>
  <si>
    <t>Banukone</t>
  </si>
  <si>
    <t>Marie-Claire</t>
  </si>
  <si>
    <t>BARNAUD</t>
  </si>
  <si>
    <t>Gaby</t>
  </si>
  <si>
    <t>Romaley</t>
  </si>
  <si>
    <t>Athlétisme, Football, Planche à voile, Voile, Volleyball</t>
  </si>
  <si>
    <t>Canehmez</t>
  </si>
  <si>
    <t>Macajë</t>
  </si>
  <si>
    <t>Athlétisme, Cross, Football, Voile, Volleyball</t>
  </si>
  <si>
    <t>Christ</t>
  </si>
  <si>
    <t>Anouck</t>
  </si>
  <si>
    <t>Athlétisme, Football, Volleyball</t>
  </si>
  <si>
    <t>CIMA</t>
  </si>
  <si>
    <t>Paule Anicia</t>
  </si>
  <si>
    <t>Athlétisme, Cross, Football, Planche à voile, Volleyball</t>
  </si>
  <si>
    <t>DAHMA</t>
  </si>
  <si>
    <t>Ernesto</t>
  </si>
  <si>
    <t>DUMONTET</t>
  </si>
  <si>
    <t>Rebecca</t>
  </si>
  <si>
    <t>07-03-2011</t>
  </si>
  <si>
    <t>Athlétisme, Cross, Planche à voile, Voile</t>
  </si>
  <si>
    <t>FORREST</t>
  </si>
  <si>
    <t>SERA</t>
  </si>
  <si>
    <t>gope iwate</t>
  </si>
  <si>
    <t>vanessa</t>
  </si>
  <si>
    <t>Gope-Fenepej</t>
  </si>
  <si>
    <t>Athlétisme, Cross, Danse, Football, Voile, Volleyball</t>
  </si>
  <si>
    <t>Halune</t>
  </si>
  <si>
    <t>HAMU</t>
  </si>
  <si>
    <t>28-10-2011</t>
  </si>
  <si>
    <t>Planche à voile, Voile</t>
  </si>
  <si>
    <t>Henexen</t>
  </si>
  <si>
    <t>heutro</t>
  </si>
  <si>
    <t>Josue</t>
  </si>
  <si>
    <t>Planche à voile</t>
  </si>
  <si>
    <t>HLEMU</t>
  </si>
  <si>
    <t>01-05-2009</t>
  </si>
  <si>
    <t>Football, Planche à voile, Voile</t>
  </si>
  <si>
    <t>17-09-2010</t>
  </si>
  <si>
    <t>Cross, Football, Planche à voile, Voile</t>
  </si>
  <si>
    <t>Lorédys</t>
  </si>
  <si>
    <t>07-06-2011</t>
  </si>
  <si>
    <t>Hmeun</t>
  </si>
  <si>
    <t>Myriam</t>
  </si>
  <si>
    <t>Triama</t>
  </si>
  <si>
    <t>30-04-2012</t>
  </si>
  <si>
    <t>hue</t>
  </si>
  <si>
    <t>jean claude</t>
  </si>
  <si>
    <t>HUE</t>
  </si>
  <si>
    <t>Wapeto</t>
  </si>
  <si>
    <t>HULIWA</t>
  </si>
  <si>
    <t>Ouckene</t>
  </si>
  <si>
    <t>Danse, Planche à voile, Voile</t>
  </si>
  <si>
    <t>Ikiara</t>
  </si>
  <si>
    <t>Ketsia</t>
  </si>
  <si>
    <t>Cross, Voile</t>
  </si>
  <si>
    <t>IPEZE</t>
  </si>
  <si>
    <t>Sheryl</t>
  </si>
  <si>
    <t>Athlétisme, Football, Voile, Volleyball</t>
  </si>
  <si>
    <t>Kasso</t>
  </si>
  <si>
    <t>Leyhanna</t>
  </si>
  <si>
    <t>11-07-2011</t>
  </si>
  <si>
    <t>Inege Adam</t>
  </si>
  <si>
    <t>KOIDRUN</t>
  </si>
  <si>
    <t>Fabrice</t>
  </si>
  <si>
    <t>23-01-2011</t>
  </si>
  <si>
    <t>Athlétisme, Cross, Danse, Voile</t>
  </si>
  <si>
    <t>LIVOHOLO</t>
  </si>
  <si>
    <t>Dany Isidor</t>
  </si>
  <si>
    <t>Sport partagé</t>
  </si>
  <si>
    <t>MICHARD</t>
  </si>
  <si>
    <t>Zlatane</t>
  </si>
  <si>
    <t>Midraia</t>
  </si>
  <si>
    <t>Manasse</t>
  </si>
  <si>
    <t>18-06-2010</t>
  </si>
  <si>
    <t>MOLLIER</t>
  </si>
  <si>
    <t>19-10-2011</t>
  </si>
  <si>
    <t>Outhemek</t>
  </si>
  <si>
    <t>Brandon Ixoee</t>
  </si>
  <si>
    <t>Sport partagé, Tennis de table</t>
  </si>
  <si>
    <t>Peyro</t>
  </si>
  <si>
    <t>Pidra</t>
  </si>
  <si>
    <t>Athanaël</t>
  </si>
  <si>
    <t>Athlétisme, Cross, Football, Trails</t>
  </si>
  <si>
    <t>PULU</t>
  </si>
  <si>
    <t>Kaomë</t>
  </si>
  <si>
    <t>Athlétisme, Sport partagé</t>
  </si>
  <si>
    <t>Hinatea</t>
  </si>
  <si>
    <t>Molango</t>
  </si>
  <si>
    <t>Athlétisme, Planche à voile, Voile</t>
  </si>
  <si>
    <t>Qenegei</t>
  </si>
  <si>
    <t>Wagotrë Feron</t>
  </si>
  <si>
    <t>16-08-2010</t>
  </si>
  <si>
    <t>Qenegeie</t>
  </si>
  <si>
    <t>Mickaël</t>
  </si>
  <si>
    <t>Taane Henri</t>
  </si>
  <si>
    <t>RIGOURD</t>
  </si>
  <si>
    <t>Ellie</t>
  </si>
  <si>
    <t>Cross, Danse</t>
  </si>
  <si>
    <t>Saipö</t>
  </si>
  <si>
    <t>Aia</t>
  </si>
  <si>
    <t>France</t>
  </si>
  <si>
    <t>Samitier</t>
  </si>
  <si>
    <t>Sewen</t>
  </si>
  <si>
    <t>07-10-2009</t>
  </si>
  <si>
    <t>SAMITIER</t>
  </si>
  <si>
    <t>Zana</t>
  </si>
  <si>
    <t>Ambroise</t>
  </si>
  <si>
    <t>SEIKO</t>
  </si>
  <si>
    <t>Lylydrey</t>
  </si>
  <si>
    <t>24-09-2011</t>
  </si>
  <si>
    <t>30-01-2008</t>
  </si>
  <si>
    <t>SIMANE</t>
  </si>
  <si>
    <t>Daniel Hnautra</t>
  </si>
  <si>
    <t>simon</t>
  </si>
  <si>
    <t>mael</t>
  </si>
  <si>
    <t>08-01-2014</t>
  </si>
  <si>
    <t>Toto</t>
  </si>
  <si>
    <t>Nathanael Waheo</t>
  </si>
  <si>
    <t>Cross, Football, Voile</t>
  </si>
  <si>
    <t>umako</t>
  </si>
  <si>
    <t>lila</t>
  </si>
  <si>
    <t>Wadrawane</t>
  </si>
  <si>
    <t>Wadrenges</t>
  </si>
  <si>
    <t>04-11-2010</t>
  </si>
  <si>
    <t>Wadriako</t>
  </si>
  <si>
    <t>23-07-2010</t>
  </si>
  <si>
    <t>Noël</t>
  </si>
  <si>
    <t>24-12-2010</t>
  </si>
  <si>
    <t>Waikata</t>
  </si>
  <si>
    <t>Theophile</t>
  </si>
  <si>
    <t>Waimo</t>
  </si>
  <si>
    <t>Djames</t>
  </si>
  <si>
    <t>Wajoka</t>
  </si>
  <si>
    <t>Marie-Sophie</t>
  </si>
  <si>
    <t>10-01-2010</t>
  </si>
  <si>
    <t>WASSA</t>
  </si>
  <si>
    <t>Wassingalu</t>
  </si>
  <si>
    <t>Larissa</t>
  </si>
  <si>
    <t>WATIPANE</t>
  </si>
  <si>
    <t>Lorys</t>
  </si>
  <si>
    <t>09-01-2010</t>
  </si>
  <si>
    <t>WEJIEME</t>
  </si>
  <si>
    <t>Hmadrie</t>
  </si>
  <si>
    <t>William Jaeck</t>
  </si>
  <si>
    <t>27-12-2010</t>
  </si>
  <si>
    <t>Athlétisme, Cross, Football, Sport partagé</t>
  </si>
  <si>
    <t>zeoula</t>
  </si>
  <si>
    <t>Melinda</t>
  </si>
  <si>
    <t>17-06-2012</t>
  </si>
  <si>
    <t>ZEOULA</t>
  </si>
  <si>
    <t>Waxejimë Aïna</t>
  </si>
  <si>
    <t>AGOURERE</t>
  </si>
  <si>
    <t>Alfred</t>
  </si>
  <si>
    <t>CLG.LOUIS-LEOPOLD DJIET</t>
  </si>
  <si>
    <t>IRENA</t>
  </si>
  <si>
    <t>14-07-2009</t>
  </si>
  <si>
    <t>Rugby</t>
  </si>
  <si>
    <t>APIAZARI</t>
  </si>
  <si>
    <t>Hervé</t>
  </si>
  <si>
    <t>Yann</t>
  </si>
  <si>
    <t>Course d'orientation, Football, Futsal, Kayak, Trails, VTT</t>
  </si>
  <si>
    <t>ARIIOEHAU</t>
  </si>
  <si>
    <t>Joshua</t>
  </si>
  <si>
    <t>ATE</t>
  </si>
  <si>
    <t>Wesleyk</t>
  </si>
  <si>
    <t>27-06-2012</t>
  </si>
  <si>
    <t>AZERARI</t>
  </si>
  <si>
    <t>Diddley</t>
  </si>
  <si>
    <t>22-09-2011</t>
  </si>
  <si>
    <t>Football, Rugby</t>
  </si>
  <si>
    <t>Leah-Lynn</t>
  </si>
  <si>
    <t>Lenyla</t>
  </si>
  <si>
    <t>Letitia</t>
  </si>
  <si>
    <t>29-10-2009</t>
  </si>
  <si>
    <t>BARAONTANT</t>
  </si>
  <si>
    <t>Dayann</t>
  </si>
  <si>
    <t>BELPADRONE</t>
  </si>
  <si>
    <t>WARHEN</t>
  </si>
  <si>
    <t>Course d'orientation, Football, Rugby</t>
  </si>
  <si>
    <t>BLUM</t>
  </si>
  <si>
    <t>Badminton, Course d'orientation, Cross, Trails</t>
  </si>
  <si>
    <t>BOA</t>
  </si>
  <si>
    <t>Kessyllia</t>
  </si>
  <si>
    <t>12-02-2013</t>
  </si>
  <si>
    <t>BOANEMOI</t>
  </si>
  <si>
    <t>Djaïan</t>
  </si>
  <si>
    <t>BOEHE</t>
  </si>
  <si>
    <t>Keyan</t>
  </si>
  <si>
    <t>BOINEMOA</t>
  </si>
  <si>
    <t>Achille</t>
  </si>
  <si>
    <t>BOKOE-SEE</t>
  </si>
  <si>
    <t>Djayden</t>
  </si>
  <si>
    <t>Djeysee</t>
  </si>
  <si>
    <t>Badminton, Course d'orientation, Cross, Football, Futsal, Trails</t>
  </si>
  <si>
    <t>CHENOT-EGUELMY</t>
  </si>
  <si>
    <t>CHRISTIN</t>
  </si>
  <si>
    <t>15-12-2010</t>
  </si>
  <si>
    <t>DEBELS</t>
  </si>
  <si>
    <t>17-07-2010</t>
  </si>
  <si>
    <t>Stomy</t>
  </si>
  <si>
    <t>FAKAILO</t>
  </si>
  <si>
    <t>GASSIER</t>
  </si>
  <si>
    <t>Tymoté</t>
  </si>
  <si>
    <t>12-05-2009</t>
  </si>
  <si>
    <t>Livay</t>
  </si>
  <si>
    <t>10-02-2013</t>
  </si>
  <si>
    <t>GOWEHOU</t>
  </si>
  <si>
    <t>Friedrick</t>
  </si>
  <si>
    <t>HARDY</t>
  </si>
  <si>
    <t>HARMASSA</t>
  </si>
  <si>
    <t>Suryam</t>
  </si>
  <si>
    <t>Course d'orientation, Cross, Football, Futsal, Trails</t>
  </si>
  <si>
    <t>HARRY</t>
  </si>
  <si>
    <t>HENIN</t>
  </si>
  <si>
    <t>Leïa</t>
  </si>
  <si>
    <t>HOMBOE</t>
  </si>
  <si>
    <t>Djael</t>
  </si>
  <si>
    <t>24-01-2013</t>
  </si>
  <si>
    <t>HOVEUREUX</t>
  </si>
  <si>
    <t>Zlatan</t>
  </si>
  <si>
    <t>HYAOUNITE</t>
  </si>
  <si>
    <t>JEULIN</t>
  </si>
  <si>
    <t>KAOUPA</t>
  </si>
  <si>
    <t>Ala-Mala</t>
  </si>
  <si>
    <t>Farah</t>
  </si>
  <si>
    <t>KARE LOLO</t>
  </si>
  <si>
    <t>KAREU</t>
  </si>
  <si>
    <t>Umberto</t>
  </si>
  <si>
    <t>15-05-2010</t>
  </si>
  <si>
    <t>Course d'orientation, Cross</t>
  </si>
  <si>
    <t>KARUGUE</t>
  </si>
  <si>
    <t>Simone</t>
  </si>
  <si>
    <t>05-10-2009</t>
  </si>
  <si>
    <t>Course d'orientation, Cross, Trails</t>
  </si>
  <si>
    <t>14-02-2013</t>
  </si>
  <si>
    <t>KIKI</t>
  </si>
  <si>
    <t>KUHN NEWLAND</t>
  </si>
  <si>
    <t>Brithany</t>
  </si>
  <si>
    <t>19-02-2012</t>
  </si>
  <si>
    <t>LASALO KELENUI TEUET</t>
  </si>
  <si>
    <t>Kenza</t>
  </si>
  <si>
    <t>02-03-2012</t>
  </si>
  <si>
    <t>LE CERF</t>
  </si>
  <si>
    <t>MAHAULT</t>
  </si>
  <si>
    <t>Wyatt</t>
  </si>
  <si>
    <t>MANIQUE</t>
  </si>
  <si>
    <t>Antonin</t>
  </si>
  <si>
    <t>11-04-2010</t>
  </si>
  <si>
    <t>MARARI</t>
  </si>
  <si>
    <t>Rugby, Trails</t>
  </si>
  <si>
    <t>MAVIMOIN</t>
  </si>
  <si>
    <t>Daemon</t>
  </si>
  <si>
    <t>26-10-2012</t>
  </si>
  <si>
    <t>MOAINAO</t>
  </si>
  <si>
    <t>Djohanssenn</t>
  </si>
  <si>
    <t>MOINO</t>
  </si>
  <si>
    <t>Renza</t>
  </si>
  <si>
    <t>MOITEU</t>
  </si>
  <si>
    <t>Adahyia</t>
  </si>
  <si>
    <t>30-11-2013</t>
  </si>
  <si>
    <t>Stanley</t>
  </si>
  <si>
    <t>NEWA</t>
  </si>
  <si>
    <t>29-05-2013</t>
  </si>
  <si>
    <t>NIRIKANI</t>
  </si>
  <si>
    <t>Jaziel</t>
  </si>
  <si>
    <t>04-02-2009</t>
  </si>
  <si>
    <t>Yadira</t>
  </si>
  <si>
    <t>PALLOIS</t>
  </si>
  <si>
    <t>Hakim</t>
  </si>
  <si>
    <t>Annaelle</t>
  </si>
  <si>
    <t>Noella</t>
  </si>
  <si>
    <t>POUDEWA</t>
  </si>
  <si>
    <t>Kimerson</t>
  </si>
  <si>
    <t>POULAILLON NETIRE</t>
  </si>
  <si>
    <t>Lylie-Maï</t>
  </si>
  <si>
    <t>03-10-2012</t>
  </si>
  <si>
    <t>KRYSTEN</t>
  </si>
  <si>
    <t>PRAOM</t>
  </si>
  <si>
    <t>19-08-2019</t>
  </si>
  <si>
    <t>REVERCE</t>
  </si>
  <si>
    <t>14-07-2012</t>
  </si>
  <si>
    <t>RICHARD</t>
  </si>
  <si>
    <t>ROY</t>
  </si>
  <si>
    <t>Yael</t>
  </si>
  <si>
    <t>SOLOMITA</t>
  </si>
  <si>
    <t>Renzo</t>
  </si>
  <si>
    <t>SOUETE</t>
  </si>
  <si>
    <t>Randy</t>
  </si>
  <si>
    <t>TENDA</t>
  </si>
  <si>
    <t>Jerzeckyel</t>
  </si>
  <si>
    <t>TEUET</t>
  </si>
  <si>
    <t>Maréa</t>
  </si>
  <si>
    <t>THO-HERMANT</t>
  </si>
  <si>
    <t>SOLANGE</t>
  </si>
  <si>
    <t>TROUILLET</t>
  </si>
  <si>
    <t>Evan</t>
  </si>
  <si>
    <t>14-04-2013</t>
  </si>
  <si>
    <t>WAETHEANE</t>
  </si>
  <si>
    <t>Kwezy</t>
  </si>
  <si>
    <t>WANARO</t>
  </si>
  <si>
    <t>Inhaya</t>
  </si>
  <si>
    <t>Amaélys</t>
  </si>
  <si>
    <t>WIN-NEMOU</t>
  </si>
  <si>
    <t>05-09-2009</t>
  </si>
  <si>
    <t>Aynorah</t>
  </si>
  <si>
    <t>Damaris</t>
  </si>
  <si>
    <t>21-08-2010</t>
  </si>
  <si>
    <t>11-02-2012</t>
  </si>
  <si>
    <t>Hadassa</t>
  </si>
  <si>
    <t>Jean-Claude</t>
  </si>
  <si>
    <t>24-02-2009</t>
  </si>
  <si>
    <t>Yanoah</t>
  </si>
  <si>
    <t>Afonso ferreira</t>
  </si>
  <si>
    <t>CLG.LOUISE MICHEL</t>
  </si>
  <si>
    <t>afonso ferreira</t>
  </si>
  <si>
    <t>12-09-2009</t>
  </si>
  <si>
    <t>Atoua</t>
  </si>
  <si>
    <t>Baffard</t>
  </si>
  <si>
    <t>Ben larbi</t>
  </si>
  <si>
    <t>Kimberley</t>
  </si>
  <si>
    <t>Benezeth</t>
  </si>
  <si>
    <t>betoulle</t>
  </si>
  <si>
    <t>elea</t>
  </si>
  <si>
    <t>01-12-2011</t>
  </si>
  <si>
    <t>Bru</t>
  </si>
  <si>
    <t>08-07-2010</t>
  </si>
  <si>
    <t>Chahbouni</t>
  </si>
  <si>
    <t>Inès</t>
  </si>
  <si>
    <t>14-05-2010</t>
  </si>
  <si>
    <t>Nacim</t>
  </si>
  <si>
    <t>Dancoisne</t>
  </si>
  <si>
    <t>Sakura</t>
  </si>
  <si>
    <t>13-02-2011</t>
  </si>
  <si>
    <t>devert</t>
  </si>
  <si>
    <t>noa</t>
  </si>
  <si>
    <t>Rowen</t>
  </si>
  <si>
    <t>21-06-2012</t>
  </si>
  <si>
    <t>Wisley</t>
  </si>
  <si>
    <t>09-04-2010</t>
  </si>
  <si>
    <t>Dotte</t>
  </si>
  <si>
    <t>Dubois</t>
  </si>
  <si>
    <t>yann</t>
  </si>
  <si>
    <t>Haïlé</t>
  </si>
  <si>
    <t>ESPOSITO</t>
  </si>
  <si>
    <t>Preston</t>
  </si>
  <si>
    <t>13-11-2009</t>
  </si>
  <si>
    <t>esteve</t>
  </si>
  <si>
    <t>Fontaine</t>
  </si>
  <si>
    <t>Gontard</t>
  </si>
  <si>
    <t>Malie</t>
  </si>
  <si>
    <t>29-08-2010</t>
  </si>
  <si>
    <t>15-12-2009</t>
  </si>
  <si>
    <t>Cross, Tennis de table</t>
  </si>
  <si>
    <t>Guyonnet</t>
  </si>
  <si>
    <t>26-12-2012</t>
  </si>
  <si>
    <t>Henry Paillandi</t>
  </si>
  <si>
    <t>Meinrys</t>
  </si>
  <si>
    <t>Himont</t>
  </si>
  <si>
    <t>Djarel</t>
  </si>
  <si>
    <t>27-03-2013</t>
  </si>
  <si>
    <t>Lecompte</t>
  </si>
  <si>
    <t>Pierrick</t>
  </si>
  <si>
    <t>Lereverend-peraldi</t>
  </si>
  <si>
    <t>Margot</t>
  </si>
  <si>
    <t>Livolsi</t>
  </si>
  <si>
    <t>Mayline</t>
  </si>
  <si>
    <t>Lopez</t>
  </si>
  <si>
    <t>Maihuti</t>
  </si>
  <si>
    <t>Mamelin</t>
  </si>
  <si>
    <t>Orlane</t>
  </si>
  <si>
    <t>Mekenese</t>
  </si>
  <si>
    <t>Matthew</t>
  </si>
  <si>
    <t>Jean Charles</t>
  </si>
  <si>
    <t>19-02-2010</t>
  </si>
  <si>
    <t>Mouanon</t>
  </si>
  <si>
    <t>Tieida</t>
  </si>
  <si>
    <t>Paita</t>
  </si>
  <si>
    <t>Jean claude</t>
  </si>
  <si>
    <t>Pelo</t>
  </si>
  <si>
    <t>Manoah</t>
  </si>
  <si>
    <t>05-12-2012</t>
  </si>
  <si>
    <t>Pergola</t>
  </si>
  <si>
    <t>Mahina</t>
  </si>
  <si>
    <t>Phadom</t>
  </si>
  <si>
    <t>14-06-2013</t>
  </si>
  <si>
    <t>Pouillet</t>
  </si>
  <si>
    <t>Poulawa</t>
  </si>
  <si>
    <t>Jean dominique</t>
  </si>
  <si>
    <t>08-08-2012</t>
  </si>
  <si>
    <t>Pourawa</t>
  </si>
  <si>
    <t>prefol</t>
  </si>
  <si>
    <t>Thibault</t>
  </si>
  <si>
    <t>Saint-Marc</t>
  </si>
  <si>
    <t>Aython</t>
  </si>
  <si>
    <t>Sanon</t>
  </si>
  <si>
    <t>santacroce</t>
  </si>
  <si>
    <t>wesley</t>
  </si>
  <si>
    <t>16-03-2011</t>
  </si>
  <si>
    <t>setiano</t>
  </si>
  <si>
    <t>Enrické</t>
  </si>
  <si>
    <t>Suve</t>
  </si>
  <si>
    <t>Josias</t>
  </si>
  <si>
    <t>Tarmidi</t>
  </si>
  <si>
    <t>Kelyan</t>
  </si>
  <si>
    <t>Teuruarii</t>
  </si>
  <si>
    <t>Thibal</t>
  </si>
  <si>
    <t>Maelle</t>
  </si>
  <si>
    <t>13-01-2013</t>
  </si>
  <si>
    <t>Tokoni</t>
  </si>
  <si>
    <t>Perla</t>
  </si>
  <si>
    <t>29-08-2012</t>
  </si>
  <si>
    <t>Vaiagina</t>
  </si>
  <si>
    <t>verdegem</t>
  </si>
  <si>
    <t>Verdegem</t>
  </si>
  <si>
    <t>Vottier</t>
  </si>
  <si>
    <t>Amaury</t>
  </si>
  <si>
    <t>22-07-2012</t>
  </si>
  <si>
    <t>wassingalu</t>
  </si>
  <si>
    <t>Ezechiel</t>
  </si>
  <si>
    <t>yaya</t>
  </si>
  <si>
    <t>Erine</t>
  </si>
  <si>
    <t>yvrenogeau</t>
  </si>
  <si>
    <t>lana</t>
  </si>
  <si>
    <t>12-08-2011</t>
  </si>
  <si>
    <t>ABEN</t>
  </si>
  <si>
    <t>CLG.MAGENTA</t>
  </si>
  <si>
    <t>ADJOUHGNIOPE</t>
  </si>
  <si>
    <t>MICKAEL</t>
  </si>
  <si>
    <t>ANKADJE</t>
  </si>
  <si>
    <t>Jean Francois</t>
  </si>
  <si>
    <t>BANOU</t>
  </si>
  <si>
    <t>Georgia</t>
  </si>
  <si>
    <t>BEGAUD</t>
  </si>
  <si>
    <t>Blum</t>
  </si>
  <si>
    <t>CAEE</t>
  </si>
  <si>
    <t>CLAUDE DANIEL</t>
  </si>
  <si>
    <t>28-10-2010</t>
  </si>
  <si>
    <t>CARRE</t>
  </si>
  <si>
    <t>Sélène</t>
  </si>
  <si>
    <t>CHANIE</t>
  </si>
  <si>
    <t>Bill</t>
  </si>
  <si>
    <t>22-03-2011</t>
  </si>
  <si>
    <t>Tara</t>
  </si>
  <si>
    <t>26-12-2009</t>
  </si>
  <si>
    <t>CHAZALMARTIN</t>
  </si>
  <si>
    <t>MANON</t>
  </si>
  <si>
    <t>COURVILLE</t>
  </si>
  <si>
    <t>Basket, Escalade</t>
  </si>
  <si>
    <t>DELEU</t>
  </si>
  <si>
    <t>09-09-2009</t>
  </si>
  <si>
    <t>DENIS</t>
  </si>
  <si>
    <t>20-04-2010</t>
  </si>
  <si>
    <t>DEREDEC</t>
  </si>
  <si>
    <t>HANAE</t>
  </si>
  <si>
    <t>DINET</t>
  </si>
  <si>
    <t>ALBERT</t>
  </si>
  <si>
    <t>DUPUIS</t>
  </si>
  <si>
    <t>ELIE</t>
  </si>
  <si>
    <t>Jean-Martial</t>
  </si>
  <si>
    <t>ESCOT</t>
  </si>
  <si>
    <t>07-01-2010</t>
  </si>
  <si>
    <t>EUGENIE</t>
  </si>
  <si>
    <t>Hanitua</t>
  </si>
  <si>
    <t>07-01-2011</t>
  </si>
  <si>
    <t>GIOVANNI</t>
  </si>
  <si>
    <t>Arnaud</t>
  </si>
  <si>
    <t>NEYL</t>
  </si>
  <si>
    <t>14-08-2010</t>
  </si>
  <si>
    <t>GOPE FENEPEJ</t>
  </si>
  <si>
    <t>Anicet</t>
  </si>
  <si>
    <t>17-04-2009</t>
  </si>
  <si>
    <t>DAVYD</t>
  </si>
  <si>
    <t>GOURAND</t>
  </si>
  <si>
    <t>COLIN</t>
  </si>
  <si>
    <t>GOURSAUD-THOMAS</t>
  </si>
  <si>
    <t>NALYA</t>
  </si>
  <si>
    <t>01-02-2013</t>
  </si>
  <si>
    <t>GUIBERT</t>
  </si>
  <si>
    <t>Nahel</t>
  </si>
  <si>
    <t>YEIWE</t>
  </si>
  <si>
    <t>HMAZUN</t>
  </si>
  <si>
    <t>JEAN CLAUDE</t>
  </si>
  <si>
    <t>HNAGERE</t>
  </si>
  <si>
    <t>Jaguy</t>
  </si>
  <si>
    <t>HNANGANYAN</t>
  </si>
  <si>
    <t>Prudence</t>
  </si>
  <si>
    <t>10-02-2010</t>
  </si>
  <si>
    <t>Hnassil</t>
  </si>
  <si>
    <t>Alysson</t>
  </si>
  <si>
    <t>27-11-2011</t>
  </si>
  <si>
    <t>Esitokia</t>
  </si>
  <si>
    <t>HENERE</t>
  </si>
  <si>
    <t>07-02-2010</t>
  </si>
  <si>
    <t>05-11-2010</t>
  </si>
  <si>
    <t>Holoia</t>
  </si>
  <si>
    <t>Visesio</t>
  </si>
  <si>
    <t>HOMEL</t>
  </si>
  <si>
    <t>OROWI</t>
  </si>
  <si>
    <t>Thaliana</t>
  </si>
  <si>
    <t>Dick</t>
  </si>
  <si>
    <t>KAATEU</t>
  </si>
  <si>
    <t>KENZO</t>
  </si>
  <si>
    <t>Escalade, Futsal</t>
  </si>
  <si>
    <t>KAI</t>
  </si>
  <si>
    <t>KAINDA</t>
  </si>
  <si>
    <t>Judicael</t>
  </si>
  <si>
    <t>29-02-2012</t>
  </si>
  <si>
    <t>KOKOETHA</t>
  </si>
  <si>
    <t>RONALD</t>
  </si>
  <si>
    <t>20-08-2011</t>
  </si>
  <si>
    <t>KRANITZ</t>
  </si>
  <si>
    <t>ARTHUR</t>
  </si>
  <si>
    <t>LE CORRE</t>
  </si>
  <si>
    <t>HOHASIAH</t>
  </si>
  <si>
    <t>LECOMTE</t>
  </si>
  <si>
    <t>LETELLIER</t>
  </si>
  <si>
    <t>Ael</t>
  </si>
  <si>
    <t>liliord</t>
  </si>
  <si>
    <t>Eliot</t>
  </si>
  <si>
    <t>LOUECKHOTE</t>
  </si>
  <si>
    <t>Soliane</t>
  </si>
  <si>
    <t>LUEPACK</t>
  </si>
  <si>
    <t>Malika</t>
  </si>
  <si>
    <t>LY</t>
  </si>
  <si>
    <t>Reimana</t>
  </si>
  <si>
    <t>MAKEN</t>
  </si>
  <si>
    <t>ILAITIA</t>
  </si>
  <si>
    <t>MAMOU</t>
  </si>
  <si>
    <t>Romario</t>
  </si>
  <si>
    <t>MARLOT</t>
  </si>
  <si>
    <t>EWANN</t>
  </si>
  <si>
    <t>04-05-2013</t>
  </si>
  <si>
    <t>MARLU</t>
  </si>
  <si>
    <t>Devon</t>
  </si>
  <si>
    <t>MEVIN</t>
  </si>
  <si>
    <t>08-12-2009</t>
  </si>
  <si>
    <t>NAISSELINE</t>
  </si>
  <si>
    <t>11-01-2012</t>
  </si>
  <si>
    <t>NEVEUYE</t>
  </si>
  <si>
    <t>NINE</t>
  </si>
  <si>
    <t>Marie-Joseph</t>
  </si>
  <si>
    <t>NONONY</t>
  </si>
  <si>
    <t>23-11-2010</t>
  </si>
  <si>
    <t>Elisa</t>
  </si>
  <si>
    <t>15-11-2009</t>
  </si>
  <si>
    <t>ONIARY</t>
  </si>
  <si>
    <t>EFRAIM</t>
  </si>
  <si>
    <t>OUEDRAOGO</t>
  </si>
  <si>
    <t>ORYO</t>
  </si>
  <si>
    <t>PALENE JUNIE</t>
  </si>
  <si>
    <t>Marika</t>
  </si>
  <si>
    <t>PAWAWI</t>
  </si>
  <si>
    <t>JULES</t>
  </si>
  <si>
    <t>27-07-2009</t>
  </si>
  <si>
    <t>PIERINI</t>
  </si>
  <si>
    <t>16-09-2010</t>
  </si>
  <si>
    <t>pillod</t>
  </si>
  <si>
    <t>léa</t>
  </si>
  <si>
    <t>djeii</t>
  </si>
  <si>
    <t>01-10-2012</t>
  </si>
  <si>
    <t>QUINEAU</t>
  </si>
  <si>
    <t>CELIAN</t>
  </si>
  <si>
    <t>RAMWELL</t>
  </si>
  <si>
    <t>23-06-2008</t>
  </si>
  <si>
    <t>ROCHE</t>
  </si>
  <si>
    <t>HUGO</t>
  </si>
  <si>
    <t>Athlétisme, Badminton, Futsal</t>
  </si>
  <si>
    <t>ROINE</t>
  </si>
  <si>
    <t>17-12-2012</t>
  </si>
  <si>
    <t>ROUZEYROL</t>
  </si>
  <si>
    <t>BASTIEN</t>
  </si>
  <si>
    <t>SAPROTR</t>
  </si>
  <si>
    <t>KENORA</t>
  </si>
  <si>
    <t>SEGUIN</t>
  </si>
  <si>
    <t>Lilian</t>
  </si>
  <si>
    <t>SEUVEA</t>
  </si>
  <si>
    <t>Lizie</t>
  </si>
  <si>
    <t>KAEONE</t>
  </si>
  <si>
    <t>SIWASIWA</t>
  </si>
  <si>
    <t>FREDERIC</t>
  </si>
  <si>
    <t>Athlétisme, Badminton, Cross, Escalade</t>
  </si>
  <si>
    <t>THOURY</t>
  </si>
  <si>
    <t>Athlétisme, Escalade</t>
  </si>
  <si>
    <t>TOPOUENE</t>
  </si>
  <si>
    <t>TOTO</t>
  </si>
  <si>
    <t>WOODY</t>
  </si>
  <si>
    <t>TOUROUDA-ANGER</t>
  </si>
  <si>
    <t>08-05-2009</t>
  </si>
  <si>
    <t>TRABE</t>
  </si>
  <si>
    <t>Germaine</t>
  </si>
  <si>
    <t>tuakoifenua</t>
  </si>
  <si>
    <t>KHAYRON</t>
  </si>
  <si>
    <t>TUIPOLUTU</t>
  </si>
  <si>
    <t>HELTON</t>
  </si>
  <si>
    <t>29-01-2012</t>
  </si>
  <si>
    <t>UA</t>
  </si>
  <si>
    <t>ELVIRA</t>
  </si>
  <si>
    <t>UGUET KOLOI</t>
  </si>
  <si>
    <t>Alcyde</t>
  </si>
  <si>
    <t>30-01-2013</t>
  </si>
  <si>
    <t>VENTRILLON</t>
  </si>
  <si>
    <t>Enoa</t>
  </si>
  <si>
    <t>VIDAL</t>
  </si>
  <si>
    <t>WAIANE</t>
  </si>
  <si>
    <t>WANAKAM</t>
  </si>
  <si>
    <t>wamalo</t>
  </si>
  <si>
    <t>henry</t>
  </si>
  <si>
    <t>ALIBI</t>
  </si>
  <si>
    <t>Yasan</t>
  </si>
  <si>
    <t>Athlétisme, Basket, Volleyball</t>
  </si>
  <si>
    <t>Delylah</t>
  </si>
  <si>
    <t>Tane</t>
  </si>
  <si>
    <t>16-04-2010</t>
  </si>
  <si>
    <t>ABONNEL</t>
  </si>
  <si>
    <t>CLG.MARIOTTI</t>
  </si>
  <si>
    <t>ALACCHI</t>
  </si>
  <si>
    <t>Camille</t>
  </si>
  <si>
    <t>Badminton, Basket, Pelote basque</t>
  </si>
  <si>
    <t>Anatole</t>
  </si>
  <si>
    <t>AMATREDJO</t>
  </si>
  <si>
    <t>Leyna</t>
  </si>
  <si>
    <t>Athlétisme, Badminton, Danse</t>
  </si>
  <si>
    <t>ANANI</t>
  </si>
  <si>
    <t>MACEO</t>
  </si>
  <si>
    <t>11-10-2011</t>
  </si>
  <si>
    <t>ASKOUBAN</t>
  </si>
  <si>
    <t>Manel</t>
  </si>
  <si>
    <t>30-09-2012</t>
  </si>
  <si>
    <t>ATINOUA</t>
  </si>
  <si>
    <t>Teddy</t>
  </si>
  <si>
    <t>Badminton, Basket, Cross, Futsal</t>
  </si>
  <si>
    <t>BACHELLEREAU MASSON</t>
  </si>
  <si>
    <t>26-04-2011</t>
  </si>
  <si>
    <t>BARON</t>
  </si>
  <si>
    <t>CLOVIS</t>
  </si>
  <si>
    <t>BEDOUET</t>
  </si>
  <si>
    <t>Hanaé</t>
  </si>
  <si>
    <t>19-08-2010</t>
  </si>
  <si>
    <t>BETIZEAU</t>
  </si>
  <si>
    <t>NOLAN</t>
  </si>
  <si>
    <t>Athlétisme, Basket, Cross, Futsal</t>
  </si>
  <si>
    <t>BEURIER</t>
  </si>
  <si>
    <t>ALEX</t>
  </si>
  <si>
    <t>27-12-2011</t>
  </si>
  <si>
    <t>BEZARD</t>
  </si>
  <si>
    <t>BILLARD</t>
  </si>
  <si>
    <t>ROLAN</t>
  </si>
  <si>
    <t>Pelote basque</t>
  </si>
  <si>
    <t>BLEITRACH</t>
  </si>
  <si>
    <t>Toni</t>
  </si>
  <si>
    <t>BOLLENGER PARIS GUILLARD</t>
  </si>
  <si>
    <t>JASON</t>
  </si>
  <si>
    <t>BONNARDEL</t>
  </si>
  <si>
    <t>NAIM</t>
  </si>
  <si>
    <t>BOUNIATIAN</t>
  </si>
  <si>
    <t>BOURSIER</t>
  </si>
  <si>
    <t>13-07-2011</t>
  </si>
  <si>
    <t>Brauchereau</t>
  </si>
  <si>
    <t>Romy</t>
  </si>
  <si>
    <t>BREUD HAROUN</t>
  </si>
  <si>
    <t>BROSSARD</t>
  </si>
  <si>
    <t>Aurèle</t>
  </si>
  <si>
    <t>11-05-2009</t>
  </si>
  <si>
    <t>Cadars</t>
  </si>
  <si>
    <t>Athlétisme, Basket, Trails</t>
  </si>
  <si>
    <t>CALABRETTO</t>
  </si>
  <si>
    <t>Badminton, Basket, Cross, Pelote basque, Trails</t>
  </si>
  <si>
    <t>01-10-2010</t>
  </si>
  <si>
    <t>CARPENTIER</t>
  </si>
  <si>
    <t>AKSEL</t>
  </si>
  <si>
    <t>CATALAN</t>
  </si>
  <si>
    <t>UEVA</t>
  </si>
  <si>
    <t>CERVILLA</t>
  </si>
  <si>
    <t>ZOÉ</t>
  </si>
  <si>
    <t>Badminton, Danse</t>
  </si>
  <si>
    <t>CHABERT PECHON</t>
  </si>
  <si>
    <t>Elian</t>
  </si>
  <si>
    <t>26-09-2009</t>
  </si>
  <si>
    <t>CHARDIN</t>
  </si>
  <si>
    <t>SAM</t>
  </si>
  <si>
    <t>CHAUVIN</t>
  </si>
  <si>
    <t>GARANCE</t>
  </si>
  <si>
    <t>Louison</t>
  </si>
  <si>
    <t>CHENET</t>
  </si>
  <si>
    <t>Inés</t>
  </si>
  <si>
    <t>02-03-2010</t>
  </si>
  <si>
    <t>Oscar</t>
  </si>
  <si>
    <t>Badminton, Pelote basque</t>
  </si>
  <si>
    <t>CHOSSON</t>
  </si>
  <si>
    <t>Valentin</t>
  </si>
  <si>
    <t>09-02-2011</t>
  </si>
  <si>
    <t>citre</t>
  </si>
  <si>
    <t>nakhero</t>
  </si>
  <si>
    <t>Basket, Cross, Futsal</t>
  </si>
  <si>
    <t>CLEMENT</t>
  </si>
  <si>
    <t>Eliott</t>
  </si>
  <si>
    <t>clement</t>
  </si>
  <si>
    <t>Maiana</t>
  </si>
  <si>
    <t>24-11-2013</t>
  </si>
  <si>
    <t>Danse, Pelote basque</t>
  </si>
  <si>
    <t>CONTENT</t>
  </si>
  <si>
    <t>GABIN</t>
  </si>
  <si>
    <t>19-08-2011</t>
  </si>
  <si>
    <t>CORDESSE</t>
  </si>
  <si>
    <t>TAMARA</t>
  </si>
  <si>
    <t>Badminton, Basket, Danse, Pelote basque</t>
  </si>
  <si>
    <t>CORRARD</t>
  </si>
  <si>
    <t>Constance</t>
  </si>
  <si>
    <t>08-09-2011</t>
  </si>
  <si>
    <t>COURTEL</t>
  </si>
  <si>
    <t>MALOU</t>
  </si>
  <si>
    <t>29-08-2013</t>
  </si>
  <si>
    <t>D AMBRA</t>
  </si>
  <si>
    <t>ALICIA</t>
  </si>
  <si>
    <t>31-03-2012</t>
  </si>
  <si>
    <t>DAMOUR DELESTIC</t>
  </si>
  <si>
    <t>NAIS</t>
  </si>
  <si>
    <t>30-11-2012</t>
  </si>
  <si>
    <t>DARCHEVILLE</t>
  </si>
  <si>
    <t>OLYMPE</t>
  </si>
  <si>
    <t>31-01-2012</t>
  </si>
  <si>
    <t>Badminton, Futsal, VTT</t>
  </si>
  <si>
    <t>DARMIZIN</t>
  </si>
  <si>
    <t>29-05-2011</t>
  </si>
  <si>
    <t>Badminton, Futsal</t>
  </si>
  <si>
    <t>DAUMAS</t>
  </si>
  <si>
    <t>Cross, Futsal, Musculation, Trails</t>
  </si>
  <si>
    <t>DELAGE</t>
  </si>
  <si>
    <t>01-07-2011</t>
  </si>
  <si>
    <t>DELANDE</t>
  </si>
  <si>
    <t>Anaé</t>
  </si>
  <si>
    <t>DELATHIERE</t>
  </si>
  <si>
    <t>DILLAN</t>
  </si>
  <si>
    <t>04-10-2010</t>
  </si>
  <si>
    <t>Futsal, Trails</t>
  </si>
  <si>
    <t>DENIAUD</t>
  </si>
  <si>
    <t>ABYGAÏL</t>
  </si>
  <si>
    <t>05-11-2012</t>
  </si>
  <si>
    <t>DEPLEDT</t>
  </si>
  <si>
    <t>Athlétisme, Badminton</t>
  </si>
  <si>
    <t>DI GIORGIO</t>
  </si>
  <si>
    <t>Violette</t>
  </si>
  <si>
    <t>Dombret</t>
  </si>
  <si>
    <t>Maxine</t>
  </si>
  <si>
    <t>DREAU JONNARD</t>
  </si>
  <si>
    <t>Justine</t>
  </si>
  <si>
    <t>DROUARD</t>
  </si>
  <si>
    <t>VITANA</t>
  </si>
  <si>
    <t>Cross, Futsal, Rugby, Trails, VTT</t>
  </si>
  <si>
    <t>DUCERF ROBERT</t>
  </si>
  <si>
    <t>STANIS</t>
  </si>
  <si>
    <t>DULAURANS</t>
  </si>
  <si>
    <t>VICTOIRE</t>
  </si>
  <si>
    <t>18-07-2013</t>
  </si>
  <si>
    <t>DUPERRAY</t>
  </si>
  <si>
    <t>05-08-2012</t>
  </si>
  <si>
    <t>DUPONT</t>
  </si>
  <si>
    <t>Shaden</t>
  </si>
  <si>
    <t>19-07-2012</t>
  </si>
  <si>
    <t>DUPUY- GUILLOUX</t>
  </si>
  <si>
    <t>BERENICE</t>
  </si>
  <si>
    <t>DUREAU</t>
  </si>
  <si>
    <t>Gustave</t>
  </si>
  <si>
    <t>DUWEZ</t>
  </si>
  <si>
    <t>LEO</t>
  </si>
  <si>
    <t>26-09-2013</t>
  </si>
  <si>
    <t>Basket, Pelote basque</t>
  </si>
  <si>
    <t>EROUT</t>
  </si>
  <si>
    <t>Lauren</t>
  </si>
  <si>
    <t>Cross, Danse, Trails</t>
  </si>
  <si>
    <t>ESCRIVA</t>
  </si>
  <si>
    <t>LIVIA</t>
  </si>
  <si>
    <t>Cross, Danse, Santé, Trails</t>
  </si>
  <si>
    <t>FABRE DE BALMANN</t>
  </si>
  <si>
    <t>FAINGAANUKU</t>
  </si>
  <si>
    <t>TUKULOLO</t>
  </si>
  <si>
    <t>FAIVRE</t>
  </si>
  <si>
    <t>Hektor</t>
  </si>
  <si>
    <t>FESSY</t>
  </si>
  <si>
    <t>FLEURY</t>
  </si>
  <si>
    <t>19-02-2011</t>
  </si>
  <si>
    <t>FOUQUE</t>
  </si>
  <si>
    <t>FOUTIEAU GAUVAIN</t>
  </si>
  <si>
    <t>WILLIAM</t>
  </si>
  <si>
    <t>17-10-2012</t>
  </si>
  <si>
    <t>FRERE</t>
  </si>
  <si>
    <t>ESTEBAN</t>
  </si>
  <si>
    <t>FROMENT</t>
  </si>
  <si>
    <t>GAILLARD</t>
  </si>
  <si>
    <t>Soann</t>
  </si>
  <si>
    <t>GENSE</t>
  </si>
  <si>
    <t>GIRAUD</t>
  </si>
  <si>
    <t>LENY</t>
  </si>
  <si>
    <t>30-12-2011</t>
  </si>
  <si>
    <t>NAWEL</t>
  </si>
  <si>
    <t>GOBIN</t>
  </si>
  <si>
    <t>Cameron</t>
  </si>
  <si>
    <t>ANATOLE</t>
  </si>
  <si>
    <t>10-12-2010</t>
  </si>
  <si>
    <t>GUILLAUMAT</t>
  </si>
  <si>
    <t>Aristide</t>
  </si>
  <si>
    <t>HAUET</t>
  </si>
  <si>
    <t>HENRY</t>
  </si>
  <si>
    <t>11-12-2011</t>
  </si>
  <si>
    <t>HEREDIA ROCHA</t>
  </si>
  <si>
    <t>Yokeiri</t>
  </si>
  <si>
    <t>LAËL</t>
  </si>
  <si>
    <t>Higa</t>
  </si>
  <si>
    <t>Melwynn</t>
  </si>
  <si>
    <t>HIRZEL</t>
  </si>
  <si>
    <t>Gabin</t>
  </si>
  <si>
    <t>19-11-2010</t>
  </si>
  <si>
    <t>HOC SING</t>
  </si>
  <si>
    <t>NATHANAËL</t>
  </si>
  <si>
    <t>HUET</t>
  </si>
  <si>
    <t>Hortense</t>
  </si>
  <si>
    <t>JAMET</t>
  </si>
  <si>
    <t>Futsal, Pelote basque</t>
  </si>
  <si>
    <t>JEAN ELIE</t>
  </si>
  <si>
    <t>07-09-2013</t>
  </si>
  <si>
    <t>JIQUEL</t>
  </si>
  <si>
    <t>LIZ</t>
  </si>
  <si>
    <t>KABEYA</t>
  </si>
  <si>
    <t>Athlétisme, Basket, Cross, Danse, Trails</t>
  </si>
  <si>
    <t>Kazambu</t>
  </si>
  <si>
    <t>04-10-2011</t>
  </si>
  <si>
    <t>Athlétisme, Badminton, Basket, Cross</t>
  </si>
  <si>
    <t>KAPP</t>
  </si>
  <si>
    <t>KIBOU</t>
  </si>
  <si>
    <t>WAEL</t>
  </si>
  <si>
    <t>Futsal, VTT</t>
  </si>
  <si>
    <t>LAM DE FILIPO</t>
  </si>
  <si>
    <t>LAMOTHE</t>
  </si>
  <si>
    <t>CAMILLE</t>
  </si>
  <si>
    <t>17-07-2013</t>
  </si>
  <si>
    <t>LANES</t>
  </si>
  <si>
    <t>Pablo</t>
  </si>
  <si>
    <t>13-08-2011</t>
  </si>
  <si>
    <t>LAUNAY</t>
  </si>
  <si>
    <t>Tony</t>
  </si>
  <si>
    <t>09-05-2012</t>
  </si>
  <si>
    <t>LE</t>
  </si>
  <si>
    <t>DISHÔN</t>
  </si>
  <si>
    <t>LE FUR</t>
  </si>
  <si>
    <t>ARMAND</t>
  </si>
  <si>
    <t>LEDUA</t>
  </si>
  <si>
    <t>Falemalou</t>
  </si>
  <si>
    <t>MAITAISAU</t>
  </si>
  <si>
    <t>MAITRE</t>
  </si>
  <si>
    <t>MARCO</t>
  </si>
  <si>
    <t>MANIEVA</t>
  </si>
  <si>
    <t>DJIBAN</t>
  </si>
  <si>
    <t>29-11-2011</t>
  </si>
  <si>
    <t>MANZONI VANDEPUTTE</t>
  </si>
  <si>
    <t>MARAIS</t>
  </si>
  <si>
    <t>Ivy</t>
  </si>
  <si>
    <t>01-04-2013</t>
  </si>
  <si>
    <t>MARTINENGO DE NOVAK</t>
  </si>
  <si>
    <t>LILA</t>
  </si>
  <si>
    <t>MASCLE-BOCK</t>
  </si>
  <si>
    <t>Zélie</t>
  </si>
  <si>
    <t>Athlétisme, Cross, Musculation, Trails</t>
  </si>
  <si>
    <t>MERION</t>
  </si>
  <si>
    <t>MAEL</t>
  </si>
  <si>
    <t>Basket, VTT</t>
  </si>
  <si>
    <t>METUA PAPAVOINE</t>
  </si>
  <si>
    <t>Kevin</t>
  </si>
  <si>
    <t>MIGOT</t>
  </si>
  <si>
    <t>Tidiane</t>
  </si>
  <si>
    <t>NACASS</t>
  </si>
  <si>
    <t>NACERI</t>
  </si>
  <si>
    <t>03-06-2009</t>
  </si>
  <si>
    <t>NADEEM</t>
  </si>
  <si>
    <t>Abdullah</t>
  </si>
  <si>
    <t>AÏTO</t>
  </si>
  <si>
    <t>NOELLAT</t>
  </si>
  <si>
    <t>NOGUIER</t>
  </si>
  <si>
    <t>Chiara</t>
  </si>
  <si>
    <t>OBERKUGLER</t>
  </si>
  <si>
    <t>26-02-2009</t>
  </si>
  <si>
    <t>ondaimy</t>
  </si>
  <si>
    <t>Joss</t>
  </si>
  <si>
    <t>PAGES</t>
  </si>
  <si>
    <t>Badminton, Pelote basque, VTT</t>
  </si>
  <si>
    <t>PAINSONNEAU</t>
  </si>
  <si>
    <t>29-06-2013</t>
  </si>
  <si>
    <t>PALISSE</t>
  </si>
  <si>
    <t>Sandro</t>
  </si>
  <si>
    <t>PAPIN</t>
  </si>
  <si>
    <t>RAPHAEL</t>
  </si>
  <si>
    <t>PASCHOS RAPHALEN</t>
  </si>
  <si>
    <t>AURELE</t>
  </si>
  <si>
    <t>PAULEAU</t>
  </si>
  <si>
    <t>PELLEGRIN</t>
  </si>
  <si>
    <t>PENA</t>
  </si>
  <si>
    <t>SAMIRA</t>
  </si>
  <si>
    <t>PERIE</t>
  </si>
  <si>
    <t>Badminton, Futsal, Trails</t>
  </si>
  <si>
    <t>PERIGOIS ARBEY</t>
  </si>
  <si>
    <t>OKSANNE</t>
  </si>
  <si>
    <t>PETAGUET RODRIGUEZ</t>
  </si>
  <si>
    <t>ZOE</t>
  </si>
  <si>
    <t>24-01-2014</t>
  </si>
  <si>
    <t>PFAU</t>
  </si>
  <si>
    <t>PICHON</t>
  </si>
  <si>
    <t>MATTEO</t>
  </si>
  <si>
    <t>PIERRE</t>
  </si>
  <si>
    <t>Eloan</t>
  </si>
  <si>
    <t>31-01-2011</t>
  </si>
  <si>
    <t>Badminton, Pelote basque, Trails</t>
  </si>
  <si>
    <t>POMARAT LARONDE</t>
  </si>
  <si>
    <t>QQUEGUINEUR</t>
  </si>
  <si>
    <t>Cross, Musculation</t>
  </si>
  <si>
    <t>RABUATOKA</t>
  </si>
  <si>
    <t>Joéli</t>
  </si>
  <si>
    <t>18-03-2009</t>
  </si>
  <si>
    <t>RAFFIN</t>
  </si>
  <si>
    <t>REBATEL</t>
  </si>
  <si>
    <t>INES</t>
  </si>
  <si>
    <t>RENARD</t>
  </si>
  <si>
    <t>RENAUD MASSON</t>
  </si>
  <si>
    <t>NOHAS</t>
  </si>
  <si>
    <t>Richard</t>
  </si>
  <si>
    <t>Lina</t>
  </si>
  <si>
    <t>Nael</t>
  </si>
  <si>
    <t>RICHARDS</t>
  </si>
  <si>
    <t>Neve</t>
  </si>
  <si>
    <t>RIDAO</t>
  </si>
  <si>
    <t>ROGER</t>
  </si>
  <si>
    <t>Margaux</t>
  </si>
  <si>
    <t>ROUVEYROL</t>
  </si>
  <si>
    <t>RUER</t>
  </si>
  <si>
    <t>DANY</t>
  </si>
  <si>
    <t>SAINT MARC</t>
  </si>
  <si>
    <t>OSCAR</t>
  </si>
  <si>
    <t>Athlétisme, Badminton, Basket, Cross, Futsal, VTT</t>
  </si>
  <si>
    <t>SAKIS</t>
  </si>
  <si>
    <t>AMINE</t>
  </si>
  <si>
    <t>SANTOS MEYER</t>
  </si>
  <si>
    <t>13-06-2013</t>
  </si>
  <si>
    <t>Badminton, VTT</t>
  </si>
  <si>
    <t>SENECHAL</t>
  </si>
  <si>
    <t>SERE COUTEIGHT</t>
  </si>
  <si>
    <t>YSIA</t>
  </si>
  <si>
    <t>SERE-COUTEIGHT</t>
  </si>
  <si>
    <t>SEYDI</t>
  </si>
  <si>
    <t>AMINA</t>
  </si>
  <si>
    <t>06-03-2011</t>
  </si>
  <si>
    <t>Badminton, Basket, Futsal, VTT</t>
  </si>
  <si>
    <t>STALTER</t>
  </si>
  <si>
    <t>STOTZ</t>
  </si>
  <si>
    <t>Basket, Futsal, VTT</t>
  </si>
  <si>
    <t>SYLVESTRE-BARON</t>
  </si>
  <si>
    <t>Lucile</t>
  </si>
  <si>
    <t>TAHI</t>
  </si>
  <si>
    <t>YARA</t>
  </si>
  <si>
    <t>02-02-2011</t>
  </si>
  <si>
    <t>TAILLEFER</t>
  </si>
  <si>
    <t>Servanne</t>
  </si>
  <si>
    <t>TARDY</t>
  </si>
  <si>
    <t>TEHAAMOANA</t>
  </si>
  <si>
    <t>Tahurai</t>
  </si>
  <si>
    <t>Badminton, Basket, Futsal, Pelote basque, VTT</t>
  </si>
  <si>
    <t>SAÏAH</t>
  </si>
  <si>
    <t>THEPAUT</t>
  </si>
  <si>
    <t>Thibouvile</t>
  </si>
  <si>
    <t>tara</t>
  </si>
  <si>
    <t>TRAVERS</t>
  </si>
  <si>
    <t>TITOUAN</t>
  </si>
  <si>
    <t>TRINQUET</t>
  </si>
  <si>
    <t>VANDRISSE</t>
  </si>
  <si>
    <t>VILI</t>
  </si>
  <si>
    <t>Iloaï</t>
  </si>
  <si>
    <t>01-12-2010</t>
  </si>
  <si>
    <t>VITSE</t>
  </si>
  <si>
    <t>WEGUE</t>
  </si>
  <si>
    <t>Véronique</t>
  </si>
  <si>
    <t>Théo</t>
  </si>
  <si>
    <t>ZANKLAN</t>
  </si>
  <si>
    <t>Mike</t>
  </si>
  <si>
    <t>14-12-2010</t>
  </si>
  <si>
    <t>CLG.NORMANDIE</t>
  </si>
  <si>
    <t>CLAVEL</t>
  </si>
  <si>
    <t>Tainui</t>
  </si>
  <si>
    <t>Coulon</t>
  </si>
  <si>
    <t>cuewapuru</t>
  </si>
  <si>
    <t>Djaoua</t>
  </si>
  <si>
    <t>Fere</t>
  </si>
  <si>
    <t>Yohan</t>
  </si>
  <si>
    <t>02-11-2012</t>
  </si>
  <si>
    <t>Freminet</t>
  </si>
  <si>
    <t>Gralinot</t>
  </si>
  <si>
    <t>Mathilde</t>
  </si>
  <si>
    <t>Haewegene</t>
  </si>
  <si>
    <t>Henjy</t>
  </si>
  <si>
    <t>Ihmling - Luu van Duc</t>
  </si>
  <si>
    <t>IWA</t>
  </si>
  <si>
    <t>Mangaïe</t>
  </si>
  <si>
    <t>06-05-2011</t>
  </si>
  <si>
    <t>Basket, Futsal, Volleyball</t>
  </si>
  <si>
    <t>KATJAWAN</t>
  </si>
  <si>
    <t>Matteo</t>
  </si>
  <si>
    <t>Kela</t>
  </si>
  <si>
    <t>Zephirin</t>
  </si>
  <si>
    <t>Lewigo</t>
  </si>
  <si>
    <t>Peikala</t>
  </si>
  <si>
    <t>Iris</t>
  </si>
  <si>
    <t>Peyre</t>
  </si>
  <si>
    <t>Dimitri</t>
  </si>
  <si>
    <t>RONDA</t>
  </si>
  <si>
    <t>Salim Ben Caid</t>
  </si>
  <si>
    <t>Lukas</t>
  </si>
  <si>
    <t>Tereino</t>
  </si>
  <si>
    <t>Frida</t>
  </si>
  <si>
    <t>Athlétisme, Basket, Futsal, Tennis de table, Volleyball</t>
  </si>
  <si>
    <t>Trojani</t>
  </si>
  <si>
    <t>Vama</t>
  </si>
  <si>
    <t>AGOUROU</t>
  </si>
  <si>
    <t>Judyckaël</t>
  </si>
  <si>
    <t>20-12-2010</t>
  </si>
  <si>
    <t>CLG.OUEGOA</t>
  </si>
  <si>
    <t>Ulrich</t>
  </si>
  <si>
    <t>Boiguivie</t>
  </si>
  <si>
    <t>Bratta</t>
  </si>
  <si>
    <t>Giovanni</t>
  </si>
  <si>
    <t>Danguigny</t>
  </si>
  <si>
    <t>Daoueli</t>
  </si>
  <si>
    <t>Indra</t>
  </si>
  <si>
    <t>Delrieu</t>
  </si>
  <si>
    <t>Dianou</t>
  </si>
  <si>
    <t>Djessy</t>
  </si>
  <si>
    <t>Mouan Ouden</t>
  </si>
  <si>
    <t>PAAMA</t>
  </si>
  <si>
    <t>Anaïs</t>
  </si>
  <si>
    <t>Paama</t>
  </si>
  <si>
    <t>Djuliane</t>
  </si>
  <si>
    <t>Theain Nigou</t>
  </si>
  <si>
    <t>Aylé</t>
  </si>
  <si>
    <t>Ghislaine</t>
  </si>
  <si>
    <t>Yovanna</t>
  </si>
  <si>
    <t>Tomben</t>
  </si>
  <si>
    <t>Touyada</t>
  </si>
  <si>
    <t>Tyaketou</t>
  </si>
  <si>
    <t>Ayli</t>
  </si>
  <si>
    <t>Amaïka</t>
  </si>
  <si>
    <t>CLG.PAI-KALEONE</t>
  </si>
  <si>
    <t>ALTADILL</t>
  </si>
  <si>
    <t>02-03-2011</t>
  </si>
  <si>
    <t>BEALO</t>
  </si>
  <si>
    <t>Football, Futsal, Trails, Voile</t>
  </si>
  <si>
    <t>Jonascia</t>
  </si>
  <si>
    <t>20-11-2011</t>
  </si>
  <si>
    <t>BOUANOU</t>
  </si>
  <si>
    <t>02-11-2010</t>
  </si>
  <si>
    <t>EMERAUDE</t>
  </si>
  <si>
    <t>BOULET</t>
  </si>
  <si>
    <t>Sharone</t>
  </si>
  <si>
    <t>BOUYOT</t>
  </si>
  <si>
    <t>16-05-2009</t>
  </si>
  <si>
    <t>CASELINA</t>
  </si>
  <si>
    <t>Djamelia</t>
  </si>
  <si>
    <t>16-10-2010</t>
  </si>
  <si>
    <t>DAHITE</t>
  </si>
  <si>
    <t>Hyalawe</t>
  </si>
  <si>
    <t>DEL VECCHIO</t>
  </si>
  <si>
    <t>Cassiopee</t>
  </si>
  <si>
    <t>DELLY</t>
  </si>
  <si>
    <t>Jean-Jacques</t>
  </si>
  <si>
    <t>Keycia</t>
  </si>
  <si>
    <t>Rozmadlène</t>
  </si>
  <si>
    <t>DJOUATE</t>
  </si>
  <si>
    <t>Kedzia</t>
  </si>
  <si>
    <t>02-04-2011</t>
  </si>
  <si>
    <t>FISDIEPAS</t>
  </si>
  <si>
    <t>Thiloone</t>
  </si>
  <si>
    <t>FOUAN</t>
  </si>
  <si>
    <t>Adjael</t>
  </si>
  <si>
    <t>24-02-2013</t>
  </si>
  <si>
    <t>Madeyra</t>
  </si>
  <si>
    <t>GOHOUPE</t>
  </si>
  <si>
    <t>Edvin</t>
  </si>
  <si>
    <t>GUETY</t>
  </si>
  <si>
    <t>HAMENE</t>
  </si>
  <si>
    <t>28-12-2009</t>
  </si>
  <si>
    <t>HIAMPAREMANE</t>
  </si>
  <si>
    <t>Keran</t>
  </si>
  <si>
    <t>Lensy</t>
  </si>
  <si>
    <t>Qanane</t>
  </si>
  <si>
    <t>KADJILINGA</t>
  </si>
  <si>
    <t>Inesta</t>
  </si>
  <si>
    <t>KALENE</t>
  </si>
  <si>
    <t>KOITOUNE</t>
  </si>
  <si>
    <t>YEMINA</t>
  </si>
  <si>
    <t>LEVY</t>
  </si>
  <si>
    <t>03-03-2013</t>
  </si>
  <si>
    <t>MAMELIN</t>
  </si>
  <si>
    <t>07-05-2010</t>
  </si>
  <si>
    <t>Méryl</t>
  </si>
  <si>
    <t>Sarah</t>
  </si>
  <si>
    <t>06-09-2010</t>
  </si>
  <si>
    <t>MAYAT</t>
  </si>
  <si>
    <t>Dayana</t>
  </si>
  <si>
    <t>MEREATU</t>
  </si>
  <si>
    <t>Eddy</t>
  </si>
  <si>
    <t>Sylvain</t>
  </si>
  <si>
    <t>NIGAILLE</t>
  </si>
  <si>
    <t>Roween</t>
  </si>
  <si>
    <t>OCHOÏSKI DIJOU</t>
  </si>
  <si>
    <t>Djoèn</t>
  </si>
  <si>
    <t>OUILLATE</t>
  </si>
  <si>
    <t>Thylan</t>
  </si>
  <si>
    <t>OUILLATTE</t>
  </si>
  <si>
    <t>Shanone</t>
  </si>
  <si>
    <t>10-12-2009</t>
  </si>
  <si>
    <t>09-07-2009</t>
  </si>
  <si>
    <t>20-12-2009</t>
  </si>
  <si>
    <t>PALAGOTA</t>
  </si>
  <si>
    <t>Kames</t>
  </si>
  <si>
    <t>PALAOU</t>
  </si>
  <si>
    <t>Jhamin</t>
  </si>
  <si>
    <t>17-05-2011</t>
  </si>
  <si>
    <t>PAOUTY</t>
  </si>
  <si>
    <t>Adriana</t>
  </si>
  <si>
    <t>PEI</t>
  </si>
  <si>
    <t>Abraham</t>
  </si>
  <si>
    <t>21-10-2010</t>
  </si>
  <si>
    <t>POADJAOO</t>
  </si>
  <si>
    <t>Kayapi</t>
  </si>
  <si>
    <t>Zouena</t>
  </si>
  <si>
    <t>POIRHANE</t>
  </si>
  <si>
    <t>Morena</t>
  </si>
  <si>
    <t>POITHILY</t>
  </si>
  <si>
    <t>Josiane</t>
  </si>
  <si>
    <t>07-01-2013</t>
  </si>
  <si>
    <t>QAZING</t>
  </si>
  <si>
    <t>TAHAI</t>
  </si>
  <si>
    <t>Sera</t>
  </si>
  <si>
    <t>21-08-2011</t>
  </si>
  <si>
    <t>TCHIDOHOUANE</t>
  </si>
  <si>
    <t>Seraï</t>
  </si>
  <si>
    <t>TEMHI</t>
  </si>
  <si>
    <t>Emrick</t>
  </si>
  <si>
    <t>TOBI</t>
  </si>
  <si>
    <t>Lyanna</t>
  </si>
  <si>
    <t>STANLEY</t>
  </si>
  <si>
    <t>TYDADA</t>
  </si>
  <si>
    <t>Basket, Football, Futsal, Trails, Voile</t>
  </si>
  <si>
    <t>Stallia</t>
  </si>
  <si>
    <t>VARA</t>
  </si>
  <si>
    <t>Boadingue</t>
  </si>
  <si>
    <t>Daouac</t>
  </si>
  <si>
    <t>Trails, Voile</t>
  </si>
  <si>
    <t>WAUKA</t>
  </si>
  <si>
    <t>Nathalie</t>
  </si>
  <si>
    <t>AKOUGNI</t>
  </si>
  <si>
    <t>Rubben</t>
  </si>
  <si>
    <t>21-01-2010</t>
  </si>
  <si>
    <t>CLG.PAÏAMBOUE</t>
  </si>
  <si>
    <t>AUCHER</t>
  </si>
  <si>
    <t>Athlétisme, Basket, Football, Handball, Trails</t>
  </si>
  <si>
    <t>BABEL</t>
  </si>
  <si>
    <t>LEWIS</t>
  </si>
  <si>
    <t>LOUKA</t>
  </si>
  <si>
    <t>14-11-2010</t>
  </si>
  <si>
    <t>Athlétisme, Football, Handball</t>
  </si>
  <si>
    <t>BASSO MUSSO</t>
  </si>
  <si>
    <t>LINO</t>
  </si>
  <si>
    <t>BELEOUVOUDI</t>
  </si>
  <si>
    <t>MAYANE</t>
  </si>
  <si>
    <t>19-06-2013</t>
  </si>
  <si>
    <t>Nahyra</t>
  </si>
  <si>
    <t>PHAËLLA</t>
  </si>
  <si>
    <t>BELIOT</t>
  </si>
  <si>
    <t>RAJIYA</t>
  </si>
  <si>
    <t>Dharuna</t>
  </si>
  <si>
    <t>BERNANOS HAYE</t>
  </si>
  <si>
    <t>BRYAN</t>
  </si>
  <si>
    <t>08-11-2012</t>
  </si>
  <si>
    <t>BESANCON</t>
  </si>
  <si>
    <t>SHEWN</t>
  </si>
  <si>
    <t>BLOC</t>
  </si>
  <si>
    <t>Sandy</t>
  </si>
  <si>
    <t>BONNET DE LARBOGNE</t>
  </si>
  <si>
    <t>Henzo</t>
  </si>
  <si>
    <t>16-06-2009</t>
  </si>
  <si>
    <t>BRUNELET</t>
  </si>
  <si>
    <t>ENAELLE</t>
  </si>
  <si>
    <t>09-05-2010</t>
  </si>
  <si>
    <t>Timmy</t>
  </si>
  <si>
    <t>CAÏLA ROUBAUD</t>
  </si>
  <si>
    <t>EVANGELINE</t>
  </si>
  <si>
    <t>CHAINTREAU</t>
  </si>
  <si>
    <t>Gauthier</t>
  </si>
  <si>
    <t>20-02-2009</t>
  </si>
  <si>
    <t>CHATCHUENG</t>
  </si>
  <si>
    <t>JENCARLOS</t>
  </si>
  <si>
    <t>COIC</t>
  </si>
  <si>
    <t>NOLAM</t>
  </si>
  <si>
    <t>COILLOT-HMANA</t>
  </si>
  <si>
    <t>Fabienne</t>
  </si>
  <si>
    <t>COLOMINA</t>
  </si>
  <si>
    <t>Louhan</t>
  </si>
  <si>
    <t>CORNUET</t>
  </si>
  <si>
    <t>YOUNA</t>
  </si>
  <si>
    <t>08-02-2013</t>
  </si>
  <si>
    <t>DALL OSTO</t>
  </si>
  <si>
    <t>ELOA</t>
  </si>
  <si>
    <t>JULIEN</t>
  </si>
  <si>
    <t>DAOUP</t>
  </si>
  <si>
    <t>PATRYSS</t>
  </si>
  <si>
    <t>SIMONE</t>
  </si>
  <si>
    <t>08-06-2013</t>
  </si>
  <si>
    <t>Stanislas</t>
  </si>
  <si>
    <t>DEMNATI</t>
  </si>
  <si>
    <t>KHALIL</t>
  </si>
  <si>
    <t>31-10-2013</t>
  </si>
  <si>
    <t>DHURES-FORGET</t>
  </si>
  <si>
    <t>MAËL</t>
  </si>
  <si>
    <t>YARIL</t>
  </si>
  <si>
    <t>12-02-2012</t>
  </si>
  <si>
    <t>DJEGATE</t>
  </si>
  <si>
    <t>KORNELYA</t>
  </si>
  <si>
    <t>DOVAN</t>
  </si>
  <si>
    <t>DAVID</t>
  </si>
  <si>
    <t>DUBOIS</t>
  </si>
  <si>
    <t>MILLVIN</t>
  </si>
  <si>
    <t>DUBOURDIEU</t>
  </si>
  <si>
    <t>12-02-2009</t>
  </si>
  <si>
    <t>Athlétisme, Cross, Handball, Trails, Volleyball</t>
  </si>
  <si>
    <t>Cedelya</t>
  </si>
  <si>
    <t>Handball, Trails, Volleyball</t>
  </si>
  <si>
    <t>ENRICO</t>
  </si>
  <si>
    <t>MARGAUX</t>
  </si>
  <si>
    <t>06-05-2013</t>
  </si>
  <si>
    <t>FAUVEAU</t>
  </si>
  <si>
    <t>Football, Handball</t>
  </si>
  <si>
    <t>Lovaina</t>
  </si>
  <si>
    <t>13-04-2009</t>
  </si>
  <si>
    <t>FOGLIANI</t>
  </si>
  <si>
    <t>FOREST</t>
  </si>
  <si>
    <t>BILLY</t>
  </si>
  <si>
    <t>Marie Claude</t>
  </si>
  <si>
    <t>FORTIN</t>
  </si>
  <si>
    <t>CORTO</t>
  </si>
  <si>
    <t>08-04-2013</t>
  </si>
  <si>
    <t>FOURNIER</t>
  </si>
  <si>
    <t>23-10-2011</t>
  </si>
  <si>
    <t>GARATU</t>
  </si>
  <si>
    <t>31-10-2011</t>
  </si>
  <si>
    <t>NAËLIE</t>
  </si>
  <si>
    <t>09-02-2012</t>
  </si>
  <si>
    <t>Basket, Football, Handball</t>
  </si>
  <si>
    <t>GIUDICI</t>
  </si>
  <si>
    <t>CHATUA</t>
  </si>
  <si>
    <t>NUMA</t>
  </si>
  <si>
    <t>28-07-2011</t>
  </si>
  <si>
    <t>GOROHOUNA</t>
  </si>
  <si>
    <t>Mahira</t>
  </si>
  <si>
    <t>11-07-2008</t>
  </si>
  <si>
    <t>TIAOU</t>
  </si>
  <si>
    <t>15-09-2014</t>
  </si>
  <si>
    <t>GOROMOTO</t>
  </si>
  <si>
    <t>CELYA</t>
  </si>
  <si>
    <t>28-02-2013</t>
  </si>
  <si>
    <t>GRAVINA</t>
  </si>
  <si>
    <t>GRUNER</t>
  </si>
  <si>
    <t>YOLANE</t>
  </si>
  <si>
    <t>HANNEQUIN</t>
  </si>
  <si>
    <t>ANGIE</t>
  </si>
  <si>
    <t>23-02-2012</t>
  </si>
  <si>
    <t>Cross, Football, Futsal, Handball</t>
  </si>
  <si>
    <t>LAURIA</t>
  </si>
  <si>
    <t>05-07-2010</t>
  </si>
  <si>
    <t>HEINZ</t>
  </si>
  <si>
    <t>SIANA</t>
  </si>
  <si>
    <t>ILOIE</t>
  </si>
  <si>
    <t>HNIMINAU</t>
  </si>
  <si>
    <t>Waxöla Lealann</t>
  </si>
  <si>
    <t>08-05-2012</t>
  </si>
  <si>
    <t>HOLOKAUKAU</t>
  </si>
  <si>
    <t>Joshua-Mickael</t>
  </si>
  <si>
    <t>HOUMBOUY</t>
  </si>
  <si>
    <t>EDOUARD</t>
  </si>
  <si>
    <t>Souad</t>
  </si>
  <si>
    <t>KAHENE</t>
  </si>
  <si>
    <t>21-04-2013</t>
  </si>
  <si>
    <t>KASANWARDI</t>
  </si>
  <si>
    <t>KOMA</t>
  </si>
  <si>
    <t>ANTOINE</t>
  </si>
  <si>
    <t>04-10-2012</t>
  </si>
  <si>
    <t>LAGES</t>
  </si>
  <si>
    <t>Nino</t>
  </si>
  <si>
    <t>11-06-2010</t>
  </si>
  <si>
    <t>LE MARREC</t>
  </si>
  <si>
    <t>CYRIL</t>
  </si>
  <si>
    <t>31-12-2012</t>
  </si>
  <si>
    <t>KARYL</t>
  </si>
  <si>
    <t>Football, Handball, Trails</t>
  </si>
  <si>
    <t>LECONTE</t>
  </si>
  <si>
    <t>LEHERLE</t>
  </si>
  <si>
    <t>Mathew</t>
  </si>
  <si>
    <t>LELOUP</t>
  </si>
  <si>
    <t>31-10-2009</t>
  </si>
  <si>
    <t>Athlétisme, Football, Futsal, Handball</t>
  </si>
  <si>
    <t>NOLHANN</t>
  </si>
  <si>
    <t>LEMAIRE</t>
  </si>
  <si>
    <t>09-04-2011</t>
  </si>
  <si>
    <t>02-08-2010</t>
  </si>
  <si>
    <t>Athlétisme, Football, Trails</t>
  </si>
  <si>
    <t>MANUFEKAÎ</t>
  </si>
  <si>
    <t>Edson</t>
  </si>
  <si>
    <t>Isabeau</t>
  </si>
  <si>
    <t>Athlétisme, Basket, Cirque, Football, Trails</t>
  </si>
  <si>
    <t>MARTOT</t>
  </si>
  <si>
    <t>MAURICE PALASSO</t>
  </si>
  <si>
    <t>YAËLLE</t>
  </si>
  <si>
    <t>25-04-2011</t>
  </si>
  <si>
    <t>MAZEAUD</t>
  </si>
  <si>
    <t>Football, Futsal, Handball</t>
  </si>
  <si>
    <t>ALDRIC</t>
  </si>
  <si>
    <t>MERER</t>
  </si>
  <si>
    <t>TAYRON</t>
  </si>
  <si>
    <t>MIGNON</t>
  </si>
  <si>
    <t>Victoire</t>
  </si>
  <si>
    <t>MOEFANA</t>
  </si>
  <si>
    <t>MAGDALENA</t>
  </si>
  <si>
    <t>03-11-2011</t>
  </si>
  <si>
    <t>Soane</t>
  </si>
  <si>
    <t>MOLINIER</t>
  </si>
  <si>
    <t>13-06-2010</t>
  </si>
  <si>
    <t>Football, Futsal, Handball, Trails</t>
  </si>
  <si>
    <t>MONTAGNAT</t>
  </si>
  <si>
    <t>08-08-2010</t>
  </si>
  <si>
    <t>MONVOISIN</t>
  </si>
  <si>
    <t>KEVYN</t>
  </si>
  <si>
    <t>MORALES MARTIN</t>
  </si>
  <si>
    <t>DANIELA</t>
  </si>
  <si>
    <t>MOU THAM</t>
  </si>
  <si>
    <t>Krysten</t>
  </si>
  <si>
    <t>AMALIA</t>
  </si>
  <si>
    <t>NADIMAN</t>
  </si>
  <si>
    <t>KEMUEL</t>
  </si>
  <si>
    <t>17-01-2012</t>
  </si>
  <si>
    <t>Cross, Football, Futsal, Handball, Trails</t>
  </si>
  <si>
    <t>NASER</t>
  </si>
  <si>
    <t>Krys</t>
  </si>
  <si>
    <t>NEDIA</t>
  </si>
  <si>
    <t>Mailys</t>
  </si>
  <si>
    <t>JOACKIM</t>
  </si>
  <si>
    <t>NOURY</t>
  </si>
  <si>
    <t>NELSON</t>
  </si>
  <si>
    <t>NOUVEAU</t>
  </si>
  <si>
    <t>Athlétisme, Cross, Football, Handball</t>
  </si>
  <si>
    <t>OUANEMA</t>
  </si>
  <si>
    <t>FETUAO</t>
  </si>
  <si>
    <t>OUETCHO</t>
  </si>
  <si>
    <t>ISAI</t>
  </si>
  <si>
    <t>RYCKY</t>
  </si>
  <si>
    <t>20-12-2011</t>
  </si>
  <si>
    <t>PANGRANI BADARACCO</t>
  </si>
  <si>
    <t>ANDREA</t>
  </si>
  <si>
    <t>PASCAL</t>
  </si>
  <si>
    <t>KIMANY</t>
  </si>
  <si>
    <t>PATU</t>
  </si>
  <si>
    <t>TAITEARII</t>
  </si>
  <si>
    <t>03-10-2009</t>
  </si>
  <si>
    <t>PERALDI</t>
  </si>
  <si>
    <t>Lorencia</t>
  </si>
  <si>
    <t>PERDRIAT</t>
  </si>
  <si>
    <t>KENNY</t>
  </si>
  <si>
    <t>NORMAN</t>
  </si>
  <si>
    <t>09-07-2011</t>
  </si>
  <si>
    <t>PIDOUX</t>
  </si>
  <si>
    <t>Athlétisme, Cross, Football, Handball, Natation, Trails, Volleyball</t>
  </si>
  <si>
    <t>PINSAT</t>
  </si>
  <si>
    <t>KURTIS</t>
  </si>
  <si>
    <t>Charlène</t>
  </si>
  <si>
    <t>17-08-2009</t>
  </si>
  <si>
    <t>POADAGUE</t>
  </si>
  <si>
    <t>CAMELIA</t>
  </si>
  <si>
    <t>05-05-2012</t>
  </si>
  <si>
    <t>MEDDY</t>
  </si>
  <si>
    <t>POADJARE</t>
  </si>
  <si>
    <t>DYRENKA</t>
  </si>
  <si>
    <t>POATIBA</t>
  </si>
  <si>
    <t>SVEEN</t>
  </si>
  <si>
    <t>07-03-2012</t>
  </si>
  <si>
    <t>POHIJILAN</t>
  </si>
  <si>
    <t>Abigaelle</t>
  </si>
  <si>
    <t>19-10-2009</t>
  </si>
  <si>
    <t>PONGA</t>
  </si>
  <si>
    <t>MAEWENN</t>
  </si>
  <si>
    <t>PONIDJA</t>
  </si>
  <si>
    <t>ABIGAEL</t>
  </si>
  <si>
    <t>PONTHEAUX</t>
  </si>
  <si>
    <t>POUAOUANDE</t>
  </si>
  <si>
    <t>EMILE</t>
  </si>
  <si>
    <t>06-02-2013</t>
  </si>
  <si>
    <t>POUYA</t>
  </si>
  <si>
    <t>PIERRE-CHRISTOPHE</t>
  </si>
  <si>
    <t>09-06-2012</t>
  </si>
  <si>
    <t>QALUE</t>
  </si>
  <si>
    <t>Ely</t>
  </si>
  <si>
    <t>14-12-2009</t>
  </si>
  <si>
    <t>REMY-BRES</t>
  </si>
  <si>
    <t>RICARD</t>
  </si>
  <si>
    <t>SARAH</t>
  </si>
  <si>
    <t>ROSTAN</t>
  </si>
  <si>
    <t>SAINT POL</t>
  </si>
  <si>
    <t>EMMA</t>
  </si>
  <si>
    <t>SAKOUMORY</t>
  </si>
  <si>
    <t>ALONZO</t>
  </si>
  <si>
    <t>EMYRA</t>
  </si>
  <si>
    <t>25-05-2013</t>
  </si>
  <si>
    <t>SARIDJAN</t>
  </si>
  <si>
    <t>YOHAN</t>
  </si>
  <si>
    <t>SEVER-BAL</t>
  </si>
  <si>
    <t>ELVYN</t>
  </si>
  <si>
    <t>09-08-2011</t>
  </si>
  <si>
    <t>KIYAN</t>
  </si>
  <si>
    <t>SEVAN</t>
  </si>
  <si>
    <t>SOUCHE</t>
  </si>
  <si>
    <t>Orane</t>
  </si>
  <si>
    <t>TABOGA</t>
  </si>
  <si>
    <t>11-02-2010</t>
  </si>
  <si>
    <t>KYMAIEL</t>
  </si>
  <si>
    <t>AMELIA</t>
  </si>
  <si>
    <t>TAKOSI</t>
  </si>
  <si>
    <t>Luka</t>
  </si>
  <si>
    <t>13-12-2010</t>
  </si>
  <si>
    <t>Nelly</t>
  </si>
  <si>
    <t>TAMBOE</t>
  </si>
  <si>
    <t>ANNA</t>
  </si>
  <si>
    <t>YANISYA</t>
  </si>
  <si>
    <t>TEIN-NALAH</t>
  </si>
  <si>
    <t>FRANCIS</t>
  </si>
  <si>
    <t>TEINAURI</t>
  </si>
  <si>
    <t>Cassandre</t>
  </si>
  <si>
    <t>TEROROTUA</t>
  </si>
  <si>
    <t>TIAOUNIANE</t>
  </si>
  <si>
    <t>JORDAN</t>
  </si>
  <si>
    <t>09-10-2011</t>
  </si>
  <si>
    <t>Cross, Futsal, Handball</t>
  </si>
  <si>
    <t>TIAVOUANE</t>
  </si>
  <si>
    <t>Nassayhé</t>
  </si>
  <si>
    <t>Tuau</t>
  </si>
  <si>
    <t>18-11-2009</t>
  </si>
  <si>
    <t>Zéno</t>
  </si>
  <si>
    <t>TOUMEN</t>
  </si>
  <si>
    <t>LEYA</t>
  </si>
  <si>
    <t>UPA</t>
  </si>
  <si>
    <t>STEEVEN</t>
  </si>
  <si>
    <t>VARNIER</t>
  </si>
  <si>
    <t>05-06-2011</t>
  </si>
  <si>
    <t>VERNOUX</t>
  </si>
  <si>
    <t>MARIUS</t>
  </si>
  <si>
    <t>VUIBERT</t>
  </si>
  <si>
    <t>NADEGE</t>
  </si>
  <si>
    <t>Athlétisme, Basket, Cross, Football, Futsal, Handball, Volleyball</t>
  </si>
  <si>
    <t>JEAN YVES</t>
  </si>
  <si>
    <t>23-09-2009</t>
  </si>
  <si>
    <t>WAKANA</t>
  </si>
  <si>
    <t>06-02-2011</t>
  </si>
  <si>
    <t>JAIC</t>
  </si>
  <si>
    <t>WEDIO</t>
  </si>
  <si>
    <t>ALANA</t>
  </si>
  <si>
    <t>JENAIEL</t>
  </si>
  <si>
    <t>WENENINA</t>
  </si>
  <si>
    <t>Azriel</t>
  </si>
  <si>
    <t>03-11-2010</t>
  </si>
  <si>
    <t>Athlétisme, Basket, Handball, Rugby</t>
  </si>
  <si>
    <t>Yoel</t>
  </si>
  <si>
    <t>CLG.PLUM</t>
  </si>
  <si>
    <t>ARNAUD</t>
  </si>
  <si>
    <t>Frigone</t>
  </si>
  <si>
    <t>ATKINSON</t>
  </si>
  <si>
    <t>Maéva</t>
  </si>
  <si>
    <t>BARSI</t>
  </si>
  <si>
    <t>Djahmaël</t>
  </si>
  <si>
    <t>17-06-2009</t>
  </si>
  <si>
    <t>Cross, Futsal, Handball, Trails</t>
  </si>
  <si>
    <t>BERNARD-HERVé</t>
  </si>
  <si>
    <t>Naomie</t>
  </si>
  <si>
    <t>Kiërone</t>
  </si>
  <si>
    <t>Bonnace</t>
  </si>
  <si>
    <t>Elhéna</t>
  </si>
  <si>
    <t>BOURDIL</t>
  </si>
  <si>
    <t>BRAVAT</t>
  </si>
  <si>
    <t>Dalia</t>
  </si>
  <si>
    <t>10-11-2010</t>
  </si>
  <si>
    <t>Djelilah</t>
  </si>
  <si>
    <t>BRUKOA</t>
  </si>
  <si>
    <t>11-12-2009</t>
  </si>
  <si>
    <t>BULEKON</t>
  </si>
  <si>
    <t>Eugène</t>
  </si>
  <si>
    <t>14-07-2011</t>
  </si>
  <si>
    <t>CABA</t>
  </si>
  <si>
    <t>Djémila</t>
  </si>
  <si>
    <t>Lyam</t>
  </si>
  <si>
    <t>08-11-2009</t>
  </si>
  <si>
    <t>Athlétisme, Badminton, Cross, Handball</t>
  </si>
  <si>
    <t>Marie-Angéla</t>
  </si>
  <si>
    <t>Athlétisme, Badminton, Cross, Futsal, Handball, Trails</t>
  </si>
  <si>
    <t>CANONNE</t>
  </si>
  <si>
    <t>Lila</t>
  </si>
  <si>
    <t>Jean Paul</t>
  </si>
  <si>
    <t>Maeva</t>
  </si>
  <si>
    <t>Contal</t>
  </si>
  <si>
    <t>Alan</t>
  </si>
  <si>
    <t>COULOMBEL</t>
  </si>
  <si>
    <t>19-01-2012</t>
  </si>
  <si>
    <t>Dauphin</t>
  </si>
  <si>
    <t>Dawano</t>
  </si>
  <si>
    <t>Giannic</t>
  </si>
  <si>
    <t>De Oliveira</t>
  </si>
  <si>
    <t>17-03-2013</t>
  </si>
  <si>
    <t>DEANE</t>
  </si>
  <si>
    <t>Jhazyl</t>
  </si>
  <si>
    <t>Jhilyane</t>
  </si>
  <si>
    <t>DEVIN</t>
  </si>
  <si>
    <t>Thyfène</t>
  </si>
  <si>
    <t>DION</t>
  </si>
  <si>
    <t>Germain</t>
  </si>
  <si>
    <t>DOREY</t>
  </si>
  <si>
    <t>Misha</t>
  </si>
  <si>
    <t>DUVIN</t>
  </si>
  <si>
    <t>Eline</t>
  </si>
  <si>
    <t>EURIMINDIA</t>
  </si>
  <si>
    <t>Shaélane</t>
  </si>
  <si>
    <t>FALITUA</t>
  </si>
  <si>
    <t>Kasimila</t>
  </si>
  <si>
    <t>Miguel</t>
  </si>
  <si>
    <t>12-10-2010</t>
  </si>
  <si>
    <t>FILIPPIGH</t>
  </si>
  <si>
    <t>Ange</t>
  </si>
  <si>
    <t>GASSER WATOENE</t>
  </si>
  <si>
    <t>victor</t>
  </si>
  <si>
    <t>11-03-2012</t>
  </si>
  <si>
    <t>GERMAIN TIAOU</t>
  </si>
  <si>
    <t>Vénézia</t>
  </si>
  <si>
    <t>11-09-2012</t>
  </si>
  <si>
    <t>Giner</t>
  </si>
  <si>
    <t>Lenny</t>
  </si>
  <si>
    <t>Dylann</t>
  </si>
  <si>
    <t>Zélia</t>
  </si>
  <si>
    <t>GUILLERM</t>
  </si>
  <si>
    <t>HAKULA CLAUDEL</t>
  </si>
  <si>
    <t>29-09-2012</t>
  </si>
  <si>
    <t>HANOU</t>
  </si>
  <si>
    <t>Djada</t>
  </si>
  <si>
    <t>Hnangenu</t>
  </si>
  <si>
    <t>Hue</t>
  </si>
  <si>
    <t>Bernard</t>
  </si>
  <si>
    <t>IERISOWA</t>
  </si>
  <si>
    <t>Jacintha</t>
  </si>
  <si>
    <t>Athlétisme, Badminton, Handball</t>
  </si>
  <si>
    <t>Jahan</t>
  </si>
  <si>
    <t>Juliette</t>
  </si>
  <si>
    <t>18-12-2013</t>
  </si>
  <si>
    <t>KALATO</t>
  </si>
  <si>
    <t>Angélus</t>
  </si>
  <si>
    <t>Athlétisme, Badminton, Cross, Handball, Trails</t>
  </si>
  <si>
    <t>Kamodji</t>
  </si>
  <si>
    <t>Killian</t>
  </si>
  <si>
    <t>KATE</t>
  </si>
  <si>
    <t>Anne-Lyse</t>
  </si>
  <si>
    <t>KATRAWI</t>
  </si>
  <si>
    <t>Armonie</t>
  </si>
  <si>
    <t>Athlétisme, Cross, Futsal, Handball</t>
  </si>
  <si>
    <t>Keletaona</t>
  </si>
  <si>
    <t>Emily</t>
  </si>
  <si>
    <t>LABORDE DIT LAGET</t>
  </si>
  <si>
    <t>08-01-2012</t>
  </si>
  <si>
    <t>LARPENT</t>
  </si>
  <si>
    <t>Tadéo</t>
  </si>
  <si>
    <t>LE BRETON SANSSAR</t>
  </si>
  <si>
    <t>Rita</t>
  </si>
  <si>
    <t>LE ROUX SANDES</t>
  </si>
  <si>
    <t>Joao</t>
  </si>
  <si>
    <t>Lecole</t>
  </si>
  <si>
    <t>Djélah</t>
  </si>
  <si>
    <t>LEPESTRE</t>
  </si>
  <si>
    <t>Mahes</t>
  </si>
  <si>
    <t>MALARDE TOYON</t>
  </si>
  <si>
    <t>07-09-2012</t>
  </si>
  <si>
    <t>Malau</t>
  </si>
  <si>
    <t>Alliance</t>
  </si>
  <si>
    <t>MANUTAHI</t>
  </si>
  <si>
    <t>TAHIKEA</t>
  </si>
  <si>
    <t>MARO</t>
  </si>
  <si>
    <t>Teariieura</t>
  </si>
  <si>
    <t>MATA</t>
  </si>
  <si>
    <t>Saymon</t>
  </si>
  <si>
    <t>MATAOU</t>
  </si>
  <si>
    <t>Moefana</t>
  </si>
  <si>
    <t>Pipiena</t>
  </si>
  <si>
    <t>MOISAND</t>
  </si>
  <si>
    <t>Moleana</t>
  </si>
  <si>
    <t>Ezekiel</t>
  </si>
  <si>
    <t>MOLEANA</t>
  </si>
  <si>
    <t>NANGARD</t>
  </si>
  <si>
    <t>Raymond</t>
  </si>
  <si>
    <t>Nenghaï</t>
  </si>
  <si>
    <t>Deune</t>
  </si>
  <si>
    <t>Nézée</t>
  </si>
  <si>
    <t>Donsy</t>
  </si>
  <si>
    <t>Joannyk</t>
  </si>
  <si>
    <t>PEY</t>
  </si>
  <si>
    <t>Braatü</t>
  </si>
  <si>
    <t>27-02-2013</t>
  </si>
  <si>
    <t>PEYRAUD</t>
  </si>
  <si>
    <t>Athlétisme, Basket, Futsal, Handball</t>
  </si>
  <si>
    <t>Poareu</t>
  </si>
  <si>
    <t>Leylana</t>
  </si>
  <si>
    <t>POROU</t>
  </si>
  <si>
    <t>Kovat</t>
  </si>
  <si>
    <t>POURAWA</t>
  </si>
  <si>
    <t>Kenrick</t>
  </si>
  <si>
    <t>PREVERAUD DE SONNEVILLE</t>
  </si>
  <si>
    <t>REAL</t>
  </si>
  <si>
    <t>31-08-2011</t>
  </si>
  <si>
    <t>ROUGE</t>
  </si>
  <si>
    <t>Loan</t>
  </si>
  <si>
    <t>Suzie</t>
  </si>
  <si>
    <t>SANELE ANDRIEUX</t>
  </si>
  <si>
    <t>Sarmadi</t>
  </si>
  <si>
    <t>19-04-2012</t>
  </si>
  <si>
    <t>SAUVARNO</t>
  </si>
  <si>
    <t>Aayhley</t>
  </si>
  <si>
    <t>Souénon</t>
  </si>
  <si>
    <t>sumu</t>
  </si>
  <si>
    <t>ismael</t>
  </si>
  <si>
    <t>Aimé</t>
  </si>
  <si>
    <t>TANGHMELEN</t>
  </si>
  <si>
    <t>Xazan</t>
  </si>
  <si>
    <t>Te pitiou</t>
  </si>
  <si>
    <t>Myndy</t>
  </si>
  <si>
    <t>TEAMBOUEON</t>
  </si>
  <si>
    <t>Hubert</t>
  </si>
  <si>
    <t>TEHAME</t>
  </si>
  <si>
    <t>Heiley</t>
  </si>
  <si>
    <t>Athlétisme, Badminton, Futsal, Handball, Trails</t>
  </si>
  <si>
    <t>TEITELBAUM</t>
  </si>
  <si>
    <t>Tikouré</t>
  </si>
  <si>
    <t>Laurence</t>
  </si>
  <si>
    <t>TIKOURE</t>
  </si>
  <si>
    <t>Prekoria</t>
  </si>
  <si>
    <t>10-06-2009</t>
  </si>
  <si>
    <t>27-11-2008</t>
  </si>
  <si>
    <t>Trudemp</t>
  </si>
  <si>
    <t>Loann</t>
  </si>
  <si>
    <t>TUI</t>
  </si>
  <si>
    <t>Tuulaki</t>
  </si>
  <si>
    <t>Jean Donovan</t>
  </si>
  <si>
    <t>16-09-2013</t>
  </si>
  <si>
    <t>VERGARA</t>
  </si>
  <si>
    <t>Ky-Mani</t>
  </si>
  <si>
    <t>WEDE</t>
  </si>
  <si>
    <t>Edna-Laure</t>
  </si>
  <si>
    <t>wede</t>
  </si>
  <si>
    <t>renzo</t>
  </si>
  <si>
    <t>Weniewa</t>
  </si>
  <si>
    <t>Wepe</t>
  </si>
  <si>
    <t>Phéita</t>
  </si>
  <si>
    <t>WETHY</t>
  </si>
  <si>
    <t>Gilles</t>
  </si>
  <si>
    <t>ARAWA</t>
  </si>
  <si>
    <t>Mathitia</t>
  </si>
  <si>
    <t>CLG.PORTES DE FER</t>
  </si>
  <si>
    <t>MICHEL</t>
  </si>
  <si>
    <t>FIRIAM</t>
  </si>
  <si>
    <t>Teivara</t>
  </si>
  <si>
    <t>GOGNY</t>
  </si>
  <si>
    <t>XAVIER</t>
  </si>
  <si>
    <t>GOUROU</t>
  </si>
  <si>
    <t>ALVIN</t>
  </si>
  <si>
    <t>GUAENERE</t>
  </si>
  <si>
    <t>CHRYS</t>
  </si>
  <si>
    <t>28-08-2011</t>
  </si>
  <si>
    <t>GUICHARD WAMEJO</t>
  </si>
  <si>
    <t>HOHAA</t>
  </si>
  <si>
    <t>DEVIS</t>
  </si>
  <si>
    <t>INGHANE</t>
  </si>
  <si>
    <t>CASIMIR</t>
  </si>
  <si>
    <t>JACOB-ROBINE</t>
  </si>
  <si>
    <t>JOREDIE</t>
  </si>
  <si>
    <t>MIKE</t>
  </si>
  <si>
    <t>KILAMA VAEA</t>
  </si>
  <si>
    <t>LEYTANE</t>
  </si>
  <si>
    <t>22-05-2013</t>
  </si>
  <si>
    <t>KOPILA</t>
  </si>
  <si>
    <t>EMMANUEL</t>
  </si>
  <si>
    <t>LAOUMANA</t>
  </si>
  <si>
    <t>ADOLPH</t>
  </si>
  <si>
    <t>LIBALLY</t>
  </si>
  <si>
    <t>Tessy</t>
  </si>
  <si>
    <t>NAZAIRE</t>
  </si>
  <si>
    <t>18-06-2009</t>
  </si>
  <si>
    <t>Futsal, Kayak, VTT</t>
  </si>
  <si>
    <t>OUMATTU</t>
  </si>
  <si>
    <t>PABOU</t>
  </si>
  <si>
    <t>MAX</t>
  </si>
  <si>
    <t>JEAN-GABRIEL</t>
  </si>
  <si>
    <t>TJEEBEY</t>
  </si>
  <si>
    <t>TOÏMOANA</t>
  </si>
  <si>
    <t>JONAEL</t>
  </si>
  <si>
    <t>WANAKAHME</t>
  </si>
  <si>
    <t>Gada</t>
  </si>
  <si>
    <t>SINATRE</t>
  </si>
  <si>
    <t>WETRE ALBERT</t>
  </si>
  <si>
    <t>HNAGONE VICTORIA</t>
  </si>
  <si>
    <t>12-05-2013</t>
  </si>
  <si>
    <t>AMATDJOEPRI</t>
  </si>
  <si>
    <t>JESSYLIA</t>
  </si>
  <si>
    <t>CLG.RAYMOND VAUTHIER</t>
  </si>
  <si>
    <t>AUBRY</t>
  </si>
  <si>
    <t>01-10-2011</t>
  </si>
  <si>
    <t>BELLARD PARINI</t>
  </si>
  <si>
    <t>JONAS</t>
  </si>
  <si>
    <t>SALOME</t>
  </si>
  <si>
    <t>YORAN</t>
  </si>
  <si>
    <t>BOUTEILLIER</t>
  </si>
  <si>
    <t>DE CUBBER</t>
  </si>
  <si>
    <t>Kailani</t>
  </si>
  <si>
    <t>Basket, Cross, Trails, Volleyball</t>
  </si>
  <si>
    <t>DEVILLERS</t>
  </si>
  <si>
    <t>ANAIS</t>
  </si>
  <si>
    <t>26-07-2009</t>
  </si>
  <si>
    <t>DYEE</t>
  </si>
  <si>
    <t>KEVIN</t>
  </si>
  <si>
    <t>Peyton</t>
  </si>
  <si>
    <t>Athlétisme, Basket, Cross, Plongée, Volleyball</t>
  </si>
  <si>
    <t>Gayon</t>
  </si>
  <si>
    <t>12-06-2011</t>
  </si>
  <si>
    <t>GESLAND</t>
  </si>
  <si>
    <t>ADELE</t>
  </si>
  <si>
    <t>23-12-2010</t>
  </si>
  <si>
    <t>GOROYPEWE</t>
  </si>
  <si>
    <t>KAREL</t>
  </si>
  <si>
    <t>Basket, Cross, Volleyball</t>
  </si>
  <si>
    <t>GROAIU</t>
  </si>
  <si>
    <t>CHRISTOPHE</t>
  </si>
  <si>
    <t>GRONDIN</t>
  </si>
  <si>
    <t>LEILANI</t>
  </si>
  <si>
    <t>HENEKE</t>
  </si>
  <si>
    <t>JAMAEL</t>
  </si>
  <si>
    <t>Heneke</t>
  </si>
  <si>
    <t>Orlanda</t>
  </si>
  <si>
    <t>21-09-2010</t>
  </si>
  <si>
    <t>HOUON</t>
  </si>
  <si>
    <t>Ounine</t>
  </si>
  <si>
    <t>INAGE</t>
  </si>
  <si>
    <t>23-03-2010</t>
  </si>
  <si>
    <t>MARIGNAN</t>
  </si>
  <si>
    <t>LUCIE</t>
  </si>
  <si>
    <t>MOMPASSE</t>
  </si>
  <si>
    <t>DONAKY</t>
  </si>
  <si>
    <t>kiel</t>
  </si>
  <si>
    <t>NOUARD</t>
  </si>
  <si>
    <t>NOAM</t>
  </si>
  <si>
    <t>Basket, Cross, Football, Futsal, Trails, Volleyball</t>
  </si>
  <si>
    <t>OBRY</t>
  </si>
  <si>
    <t>OYE</t>
  </si>
  <si>
    <t>ELLOUANNE</t>
  </si>
  <si>
    <t>PANIZZI</t>
  </si>
  <si>
    <t>PAWOAP</t>
  </si>
  <si>
    <t>ANDY</t>
  </si>
  <si>
    <t>POARAGNINOU</t>
  </si>
  <si>
    <t>Basket, Football, Volleyball</t>
  </si>
  <si>
    <t>POINT</t>
  </si>
  <si>
    <t>Rubens</t>
  </si>
  <si>
    <t>03-12-2010</t>
  </si>
  <si>
    <t>Athlétisme, Basket, Cross, Football, Volleyball</t>
  </si>
  <si>
    <t>28-02-2010</t>
  </si>
  <si>
    <t>POREMPOEA</t>
  </si>
  <si>
    <t>01-01-2013</t>
  </si>
  <si>
    <t>POUAOULOUBEI</t>
  </si>
  <si>
    <t>GILBERT</t>
  </si>
  <si>
    <t>POUITYELA</t>
  </si>
  <si>
    <t>ANTONIA</t>
  </si>
  <si>
    <t>PRESSON HALLYG</t>
  </si>
  <si>
    <t>26-12-2013</t>
  </si>
  <si>
    <t>RIARIA</t>
  </si>
  <si>
    <t>STUART</t>
  </si>
  <si>
    <t>Cross, Trails, Va'a, Volleyball</t>
  </si>
  <si>
    <t>TAAE</t>
  </si>
  <si>
    <t>TETIARE</t>
  </si>
  <si>
    <t>TOJIB</t>
  </si>
  <si>
    <t>ANAELLE</t>
  </si>
  <si>
    <t>TOPEE</t>
  </si>
  <si>
    <t>TAIRAUDE</t>
  </si>
  <si>
    <t>TOUKIMAN</t>
  </si>
  <si>
    <t>ANDIE</t>
  </si>
  <si>
    <t>VAIADIMOIN</t>
  </si>
  <si>
    <t>DJulian</t>
  </si>
  <si>
    <t>VONITISHI ZENOKI</t>
  </si>
  <si>
    <t>LOUISE</t>
  </si>
  <si>
    <t>12-04-2011</t>
  </si>
  <si>
    <t>Basket, Cross, Football, Futsal, Volleyball</t>
  </si>
  <si>
    <t>WATANABE</t>
  </si>
  <si>
    <t>Ethann</t>
  </si>
  <si>
    <t>NOAH</t>
  </si>
  <si>
    <t>SUZANNE</t>
  </si>
  <si>
    <t>WELLET</t>
  </si>
  <si>
    <t>AWEA</t>
  </si>
  <si>
    <t>Maleya</t>
  </si>
  <si>
    <t>AKARO</t>
  </si>
  <si>
    <t>Jewel</t>
  </si>
  <si>
    <t>09-08-2010</t>
  </si>
  <si>
    <t>CLG.RIVIERE SALEE</t>
  </si>
  <si>
    <t>Athlétisme, Badminton, Basket</t>
  </si>
  <si>
    <t>Bayron</t>
  </si>
  <si>
    <t>LILIANE</t>
  </si>
  <si>
    <t>CHELEHY</t>
  </si>
  <si>
    <t>LYRIC</t>
  </si>
  <si>
    <t>DE GEOFFROY</t>
  </si>
  <si>
    <t>Ludoïska</t>
  </si>
  <si>
    <t>DIECKO</t>
  </si>
  <si>
    <t>LEGHA</t>
  </si>
  <si>
    <t>FORTEZ</t>
  </si>
  <si>
    <t>RAIMOANA</t>
  </si>
  <si>
    <t>30-07-2011</t>
  </si>
  <si>
    <t>Aude</t>
  </si>
  <si>
    <t>HARPER</t>
  </si>
  <si>
    <t>Maïwenne</t>
  </si>
  <si>
    <t>Hellouin</t>
  </si>
  <si>
    <t>Esmée</t>
  </si>
  <si>
    <t>ANAEL</t>
  </si>
  <si>
    <t>DOUXY</t>
  </si>
  <si>
    <t>HAEGEN</t>
  </si>
  <si>
    <t>NELLY</t>
  </si>
  <si>
    <t>NASAIE</t>
  </si>
  <si>
    <t>LAURENTINE</t>
  </si>
  <si>
    <t>09-04-2013</t>
  </si>
  <si>
    <t>Kapoeri</t>
  </si>
  <si>
    <t>Malacky</t>
  </si>
  <si>
    <t>KONYI</t>
  </si>
  <si>
    <t>NILDA</t>
  </si>
  <si>
    <t>LACROIX</t>
  </si>
  <si>
    <t>Inaya</t>
  </si>
  <si>
    <t>KEIRA</t>
  </si>
  <si>
    <t>Lejeune</t>
  </si>
  <si>
    <t>Mayleen</t>
  </si>
  <si>
    <t>LEROY</t>
  </si>
  <si>
    <t>LEIAN</t>
  </si>
  <si>
    <t>19-03-2010</t>
  </si>
  <si>
    <t>Karaté, Volleyball</t>
  </si>
  <si>
    <t>TOGAMANA</t>
  </si>
  <si>
    <t>LOLOHEA</t>
  </si>
  <si>
    <t>KAMEANGO</t>
  </si>
  <si>
    <t>ROUZE</t>
  </si>
  <si>
    <t>MAIHURI-MAIRAU</t>
  </si>
  <si>
    <t>KalÉna</t>
  </si>
  <si>
    <t>07-11-2009</t>
  </si>
  <si>
    <t>MAILAGI</t>
  </si>
  <si>
    <t>FALEHAUMAONIONI</t>
  </si>
  <si>
    <t>Natanaël</t>
  </si>
  <si>
    <t>27-08-2009</t>
  </si>
  <si>
    <t>MEUREUREU-GOWE</t>
  </si>
  <si>
    <t>WENJIIDEK</t>
  </si>
  <si>
    <t>21-02-2012</t>
  </si>
  <si>
    <t>YOEL</t>
  </si>
  <si>
    <t>LOBESI</t>
  </si>
  <si>
    <t>25-04-2012</t>
  </si>
  <si>
    <t>OLIVIER</t>
  </si>
  <si>
    <t>NIMBAYE</t>
  </si>
  <si>
    <t>RODYAS</t>
  </si>
  <si>
    <t>MATROIGUE</t>
  </si>
  <si>
    <t>CHANTALE</t>
  </si>
  <si>
    <t>25-10-2011</t>
  </si>
  <si>
    <t>DONATIEN</t>
  </si>
  <si>
    <t>PAKOA</t>
  </si>
  <si>
    <t>KEILANI</t>
  </si>
  <si>
    <t>PAOFAI</t>
  </si>
  <si>
    <t>Tehei</t>
  </si>
  <si>
    <t>01-09-2011</t>
  </si>
  <si>
    <t>PAPARA</t>
  </si>
  <si>
    <t>LEINAH</t>
  </si>
  <si>
    <t>Perdrix</t>
  </si>
  <si>
    <t>27-01-2013</t>
  </si>
  <si>
    <t>PERDRIX</t>
  </si>
  <si>
    <t>JORIS</t>
  </si>
  <si>
    <t>SALIGA</t>
  </si>
  <si>
    <t>Lylliana</t>
  </si>
  <si>
    <t>Staphy</t>
  </si>
  <si>
    <t>Selefen</t>
  </si>
  <si>
    <t>TAKANIUA</t>
  </si>
  <si>
    <t>JANZO</t>
  </si>
  <si>
    <t>Magaly</t>
  </si>
  <si>
    <t>TEVANU</t>
  </si>
  <si>
    <t>Cassiopée</t>
  </si>
  <si>
    <t>GWLADYS</t>
  </si>
  <si>
    <t>VAMA</t>
  </si>
  <si>
    <t>ALFRED</t>
  </si>
  <si>
    <t>VIRATELLE</t>
  </si>
  <si>
    <t>VIRAYIE</t>
  </si>
  <si>
    <t>DYLAN</t>
  </si>
  <si>
    <t>HNAWANGE</t>
  </si>
  <si>
    <t>HELENE</t>
  </si>
  <si>
    <t>24-06-2012</t>
  </si>
  <si>
    <t>SIGUEINE</t>
  </si>
  <si>
    <t>Wamowe</t>
  </si>
  <si>
    <t>Winona</t>
  </si>
  <si>
    <t>WANAPOPO</t>
  </si>
  <si>
    <t>Yzaline</t>
  </si>
  <si>
    <t>WELEQE</t>
  </si>
  <si>
    <t>Catherine</t>
  </si>
  <si>
    <t>WENDT</t>
  </si>
  <si>
    <t>YORINGMAL BESSIERES</t>
  </si>
  <si>
    <t>Abdelkader</t>
  </si>
  <si>
    <t>CLG.SACRE COEUR</t>
  </si>
  <si>
    <t>Kayak, Trails, VTT</t>
  </si>
  <si>
    <t>Football, Trails, VTT</t>
  </si>
  <si>
    <t>Avila</t>
  </si>
  <si>
    <t>Kellyana</t>
  </si>
  <si>
    <t>Bwé-ma</t>
  </si>
  <si>
    <t>BASTITA</t>
  </si>
  <si>
    <t>Arno</t>
  </si>
  <si>
    <t>Trails, VTT</t>
  </si>
  <si>
    <t>Boawe</t>
  </si>
  <si>
    <t>Shelsea</t>
  </si>
  <si>
    <t>Va'a</t>
  </si>
  <si>
    <t>Boi</t>
  </si>
  <si>
    <t>Kélyvan</t>
  </si>
  <si>
    <t>27-01-2012</t>
  </si>
  <si>
    <t>Boiloa</t>
  </si>
  <si>
    <t>08-03-2011</t>
  </si>
  <si>
    <t>Bouearan</t>
  </si>
  <si>
    <t>Armand</t>
  </si>
  <si>
    <t>Bourquié</t>
  </si>
  <si>
    <t>DAHI</t>
  </si>
  <si>
    <t>Imelda</t>
  </si>
  <si>
    <t>Desgrippes</t>
  </si>
  <si>
    <t>Jessy</t>
  </si>
  <si>
    <t>Dijou</t>
  </si>
  <si>
    <t>Wylliam</t>
  </si>
  <si>
    <t>DOLBEAU</t>
  </si>
  <si>
    <t>Football, Rugby, Trails</t>
  </si>
  <si>
    <t>DOTRANE</t>
  </si>
  <si>
    <t>DOUMOIN</t>
  </si>
  <si>
    <t>Erwan</t>
  </si>
  <si>
    <t>Doumoin</t>
  </si>
  <si>
    <t>Gwénaelle</t>
  </si>
  <si>
    <t>Venceslas</t>
  </si>
  <si>
    <t>15-11-2008</t>
  </si>
  <si>
    <t>Yoann</t>
  </si>
  <si>
    <t>Football, Futsal, Rugby, Trails</t>
  </si>
  <si>
    <t>Jeine</t>
  </si>
  <si>
    <t>Basket, Trails, Va'a</t>
  </si>
  <si>
    <t>Gaia</t>
  </si>
  <si>
    <t>Alvan</t>
  </si>
  <si>
    <t>Galinié</t>
  </si>
  <si>
    <t>11-05-2013</t>
  </si>
  <si>
    <t>Thimoty</t>
  </si>
  <si>
    <t>14-05-2011</t>
  </si>
  <si>
    <t>Leckya</t>
  </si>
  <si>
    <t>Gomen</t>
  </si>
  <si>
    <t>Agathe</t>
  </si>
  <si>
    <t>05-05-2010</t>
  </si>
  <si>
    <t>GORO-ATU</t>
  </si>
  <si>
    <t>Cuüké</t>
  </si>
  <si>
    <t>Gowece</t>
  </si>
  <si>
    <t>HA-HO</t>
  </si>
  <si>
    <t>Ianoa</t>
  </si>
  <si>
    <t>Harry-Caco</t>
  </si>
  <si>
    <t>Holero</t>
  </si>
  <si>
    <t>Ryckiel</t>
  </si>
  <si>
    <t>HONDA</t>
  </si>
  <si>
    <t>Kabar</t>
  </si>
  <si>
    <t>Doug</t>
  </si>
  <si>
    <t>KAMEREUMOA</t>
  </si>
  <si>
    <t>Guédone</t>
  </si>
  <si>
    <t>23-05-2011</t>
  </si>
  <si>
    <t>Kapissiri</t>
  </si>
  <si>
    <t>Yoshebed</t>
  </si>
  <si>
    <t>Raydon</t>
  </si>
  <si>
    <t>Football, VTT</t>
  </si>
  <si>
    <t>06-03-2009</t>
  </si>
  <si>
    <t>Cross, Football, Futsal, Trails, VTT</t>
  </si>
  <si>
    <t>LECHANTEUR</t>
  </si>
  <si>
    <t>LECOLE</t>
  </si>
  <si>
    <t>Georgy</t>
  </si>
  <si>
    <t>Cross, Football, Trails</t>
  </si>
  <si>
    <t>Anaëlle</t>
  </si>
  <si>
    <t>MAïTUKU</t>
  </si>
  <si>
    <t>Melvynn</t>
  </si>
  <si>
    <t>Vakafolau</t>
  </si>
  <si>
    <t>Lyana</t>
  </si>
  <si>
    <t>Maurel</t>
  </si>
  <si>
    <t>Madison</t>
  </si>
  <si>
    <t>Va'a, VTT</t>
  </si>
  <si>
    <t>Mercier</t>
  </si>
  <si>
    <t>Kyara</t>
  </si>
  <si>
    <t>09-06-2011</t>
  </si>
  <si>
    <t>Mervin Milliard</t>
  </si>
  <si>
    <t>Romance</t>
  </si>
  <si>
    <t>MéZIèRES-GOWE</t>
  </si>
  <si>
    <t>Orlando</t>
  </si>
  <si>
    <t>02-06-2008</t>
  </si>
  <si>
    <t>MOAÏNON</t>
  </si>
  <si>
    <t>Moeksin</t>
  </si>
  <si>
    <t>MOéKSIN</t>
  </si>
  <si>
    <t>Moino</t>
  </si>
  <si>
    <t>Eyanorah</t>
  </si>
  <si>
    <t>Kayak, Va'a</t>
  </si>
  <si>
    <t>Yol</t>
  </si>
  <si>
    <t>11-01-2009</t>
  </si>
  <si>
    <t>N Gadiman</t>
  </si>
  <si>
    <t>Alonzo</t>
  </si>
  <si>
    <t>NAPOAREA</t>
  </si>
  <si>
    <t>NEBOUROU</t>
  </si>
  <si>
    <t>Lanyssia</t>
  </si>
  <si>
    <t>NEDENON</t>
  </si>
  <si>
    <t>Nédenon</t>
  </si>
  <si>
    <t>Moaoudou</t>
  </si>
  <si>
    <t>Ataï</t>
  </si>
  <si>
    <t>Football, Futsal, Santé, Trails</t>
  </si>
  <si>
    <t>Owhane</t>
  </si>
  <si>
    <t>Marceline</t>
  </si>
  <si>
    <t>Panier</t>
  </si>
  <si>
    <t>Nils</t>
  </si>
  <si>
    <t>Pebellier</t>
  </si>
  <si>
    <t>Armonn</t>
  </si>
  <si>
    <t>PEBELLIER</t>
  </si>
  <si>
    <t>Kamron</t>
  </si>
  <si>
    <t>21-02-2011</t>
  </si>
  <si>
    <t>PERRONNET</t>
  </si>
  <si>
    <t>01-03-2010</t>
  </si>
  <si>
    <t>PERSAN</t>
  </si>
  <si>
    <t>Edmée</t>
  </si>
  <si>
    <t>REUMOIN</t>
  </si>
  <si>
    <t>Shania</t>
  </si>
  <si>
    <t>30-01-2009</t>
  </si>
  <si>
    <t>Reyi</t>
  </si>
  <si>
    <t>ROBELIN</t>
  </si>
  <si>
    <t>Rachel</t>
  </si>
  <si>
    <t>03-04-2009</t>
  </si>
  <si>
    <t>31-07-2019</t>
  </si>
  <si>
    <t>Roi</t>
  </si>
  <si>
    <t>Solomita</t>
  </si>
  <si>
    <t>TETUANUI</t>
  </si>
  <si>
    <t>Moïra</t>
  </si>
  <si>
    <t>TIAIBA</t>
  </si>
  <si>
    <t>TJOHOREDJO</t>
  </si>
  <si>
    <t>Lukevan</t>
  </si>
  <si>
    <t>Velayoudon</t>
  </si>
  <si>
    <t>25-01-2009</t>
  </si>
  <si>
    <t>VELAYOUDON</t>
  </si>
  <si>
    <t>21-04-2012</t>
  </si>
  <si>
    <t>Virassamy</t>
  </si>
  <si>
    <t>Kyven</t>
  </si>
  <si>
    <t>VOISIN-Lévèque</t>
  </si>
  <si>
    <t>Loys</t>
  </si>
  <si>
    <t>Doizénon</t>
  </si>
  <si>
    <t>Zinni</t>
  </si>
  <si>
    <t>Léticia</t>
  </si>
  <si>
    <t>ALEBAT</t>
  </si>
  <si>
    <t>Lyzie</t>
  </si>
  <si>
    <t>CLG.SAINTE MARIE PAÏTA</t>
  </si>
  <si>
    <t>APIKAOUA</t>
  </si>
  <si>
    <t>Dany</t>
  </si>
  <si>
    <t>AVAE</t>
  </si>
  <si>
    <t>Vaïhere</t>
  </si>
  <si>
    <t>CANIS</t>
  </si>
  <si>
    <t>DALMAS</t>
  </si>
  <si>
    <t>Gaëtan</t>
  </si>
  <si>
    <t>Cross, Escalade</t>
  </si>
  <si>
    <t>DIEMENE</t>
  </si>
  <si>
    <t>Mayak</t>
  </si>
  <si>
    <t>FETA</t>
  </si>
  <si>
    <t>Nimrod</t>
  </si>
  <si>
    <t>FREMONT</t>
  </si>
  <si>
    <t>Lili-Rose</t>
  </si>
  <si>
    <t>Yoqtân</t>
  </si>
  <si>
    <t>25-07-2012</t>
  </si>
  <si>
    <t>Escalade, Santé, Trails, Volleyball</t>
  </si>
  <si>
    <t>21-06-2013</t>
  </si>
  <si>
    <t>08-06-2011</t>
  </si>
  <si>
    <t>Escalade, Football, Futsal</t>
  </si>
  <si>
    <t>Escalade, Volleyball</t>
  </si>
  <si>
    <t>Julie</t>
  </si>
  <si>
    <t>GUHENE</t>
  </si>
  <si>
    <t>HAUTEMULLE-DASTE</t>
  </si>
  <si>
    <t>31-08-2012</t>
  </si>
  <si>
    <t>HNAWEONGO</t>
  </si>
  <si>
    <t>Lydie</t>
  </si>
  <si>
    <t>HOANE</t>
  </si>
  <si>
    <t>HOMOU</t>
  </si>
  <si>
    <t>JIA</t>
  </si>
  <si>
    <t>06-06-2011</t>
  </si>
  <si>
    <t>Simon</t>
  </si>
  <si>
    <t>LIKILIKI</t>
  </si>
  <si>
    <t>LUAKI</t>
  </si>
  <si>
    <t>MABOUMDA</t>
  </si>
  <si>
    <t>Djibril</t>
  </si>
  <si>
    <t>MALILI</t>
  </si>
  <si>
    <t>Raïme</t>
  </si>
  <si>
    <t>MANUSAUAKI</t>
  </si>
  <si>
    <t>Alikipulinoa</t>
  </si>
  <si>
    <t>MARHADOUR</t>
  </si>
  <si>
    <t>MATAVALU</t>
  </si>
  <si>
    <t>30-04-2011</t>
  </si>
  <si>
    <t>Georges</t>
  </si>
  <si>
    <t>07-02-2012</t>
  </si>
  <si>
    <t>Gabriel Francis</t>
  </si>
  <si>
    <t>Escalade, Football, Futsal, Santé, Trails, Volleyball</t>
  </si>
  <si>
    <t>NAGIA</t>
  </si>
  <si>
    <t>Mélina</t>
  </si>
  <si>
    <t>NAHIET</t>
  </si>
  <si>
    <t>Kelya</t>
  </si>
  <si>
    <t>NAKET</t>
  </si>
  <si>
    <t>Adelita</t>
  </si>
  <si>
    <t>Temalonika</t>
  </si>
  <si>
    <t>NONGHAÏ</t>
  </si>
  <si>
    <t>Ellory</t>
  </si>
  <si>
    <t>01-08-2021</t>
  </si>
  <si>
    <t>RURU</t>
  </si>
  <si>
    <t>Hereiti</t>
  </si>
  <si>
    <t>SAEZ</t>
  </si>
  <si>
    <t>TABRI</t>
  </si>
  <si>
    <t>TARADE</t>
  </si>
  <si>
    <t>Djemalik</t>
  </si>
  <si>
    <t>TAXIER</t>
  </si>
  <si>
    <t>Yorik</t>
  </si>
  <si>
    <t>06-10-2011</t>
  </si>
  <si>
    <t>Cross, Football, Futsal, Volleyball</t>
  </si>
  <si>
    <t>TOTO PULUIUVEA</t>
  </si>
  <si>
    <t>TUATAANE</t>
  </si>
  <si>
    <t>Kayne</t>
  </si>
  <si>
    <t>Kris</t>
  </si>
  <si>
    <t>TUIFALAGI</t>
  </si>
  <si>
    <t>Lauraline</t>
  </si>
  <si>
    <t>Taig</t>
  </si>
  <si>
    <t>TUPUAITUA</t>
  </si>
  <si>
    <t>14-12-2011</t>
  </si>
  <si>
    <t>TUTURU</t>
  </si>
  <si>
    <t>07-03-2010</t>
  </si>
  <si>
    <t>Basket, Santé, Trails, Volleyball</t>
  </si>
  <si>
    <t>UHILAMOAFA</t>
  </si>
  <si>
    <t>Francki Junior</t>
  </si>
  <si>
    <t>URENE</t>
  </si>
  <si>
    <t>Katieu</t>
  </si>
  <si>
    <t>WAKELI</t>
  </si>
  <si>
    <t>Athlétisme, Escalade, Football, Futsal</t>
  </si>
  <si>
    <t>WAYA</t>
  </si>
  <si>
    <t>Livia</t>
  </si>
  <si>
    <t>20-02-2011</t>
  </si>
  <si>
    <t>Lanzo</t>
  </si>
  <si>
    <t>Heidra</t>
  </si>
  <si>
    <t>CLG.SHEA TIAOU</t>
  </si>
  <si>
    <t>Hneidra</t>
  </si>
  <si>
    <t>23-10-2009</t>
  </si>
  <si>
    <t>ROSE</t>
  </si>
  <si>
    <t>Cross, Football, Futsal, Handball, Voile, Volleyball</t>
  </si>
  <si>
    <t>BOUCKO</t>
  </si>
  <si>
    <t>HIPVETTO</t>
  </si>
  <si>
    <t>MARIE FRANCOISE</t>
  </si>
  <si>
    <t>Athlétisme, Cross, Football, Futsal, Voile, Volleyball</t>
  </si>
  <si>
    <t>MYANE</t>
  </si>
  <si>
    <t>Kykass</t>
  </si>
  <si>
    <t>18-10-2010</t>
  </si>
  <si>
    <t>SERAPHIN</t>
  </si>
  <si>
    <t>Basket, Cross, Football, Futsal, Handball, Volleyball</t>
  </si>
  <si>
    <t>CAWA</t>
  </si>
  <si>
    <t>LOULOUZELINE</t>
  </si>
  <si>
    <t>CEDARE</t>
  </si>
  <si>
    <t>AUSTREMOINE</t>
  </si>
  <si>
    <t>DAOUME</t>
  </si>
  <si>
    <t>Athlétisme, Basket, Cross, Football, Futsal, Handball</t>
  </si>
  <si>
    <t>NOEL</t>
  </si>
  <si>
    <t>16-09-2009</t>
  </si>
  <si>
    <t>Football, Futsal, Handball, Voile, Volleyball</t>
  </si>
  <si>
    <t>DOUMAI</t>
  </si>
  <si>
    <t>EJAA</t>
  </si>
  <si>
    <t>LAURE</t>
  </si>
  <si>
    <t>17-06-2011</t>
  </si>
  <si>
    <t>Athlétisme, Cross, Football, Futsal, Planche à voile, Trails, Voile, Volleyball</t>
  </si>
  <si>
    <t>Kuyan</t>
  </si>
  <si>
    <t>09-01-2011</t>
  </si>
  <si>
    <t>WILCLIFF</t>
  </si>
  <si>
    <t>17-04-2011</t>
  </si>
  <si>
    <t>ENISSEMESSE</t>
  </si>
  <si>
    <t>HAMAMELYS</t>
  </si>
  <si>
    <t>HAIWE</t>
  </si>
  <si>
    <t>JEAN</t>
  </si>
  <si>
    <t>29-04-2011</t>
  </si>
  <si>
    <t>HEIKILI</t>
  </si>
  <si>
    <t>MARIE PIERRE</t>
  </si>
  <si>
    <t>HOUQUET</t>
  </si>
  <si>
    <t>ihyli</t>
  </si>
  <si>
    <t>ginette</t>
  </si>
  <si>
    <t>MAIOU</t>
  </si>
  <si>
    <t>Ehren</t>
  </si>
  <si>
    <t>MATAO</t>
  </si>
  <si>
    <t>Steve</t>
  </si>
  <si>
    <t>Kadidja</t>
  </si>
  <si>
    <t>22-11-2009</t>
  </si>
  <si>
    <t>OUCKENE</t>
  </si>
  <si>
    <t>Tiahalé</t>
  </si>
  <si>
    <t>Athlétisme, Cross, Football, Futsal, Handball, Voile, Volleyball</t>
  </si>
  <si>
    <t>OUNEI</t>
  </si>
  <si>
    <t>20-05-2010</t>
  </si>
  <si>
    <t>DENISE</t>
  </si>
  <si>
    <t>tiaou</t>
  </si>
  <si>
    <t>aymé</t>
  </si>
  <si>
    <t>UTCHAOU</t>
  </si>
  <si>
    <t>Lynaick</t>
  </si>
  <si>
    <t>08-11-2010</t>
  </si>
  <si>
    <t>SINA</t>
  </si>
  <si>
    <t>WADJIGETH</t>
  </si>
  <si>
    <t>Gontran</t>
  </si>
  <si>
    <t>Hamou</t>
  </si>
  <si>
    <t>ROCK</t>
  </si>
  <si>
    <t>23-01-2013</t>
  </si>
  <si>
    <t>FETU AO</t>
  </si>
  <si>
    <t>MAFATU</t>
  </si>
  <si>
    <t>29-04-2013</t>
  </si>
  <si>
    <t>MAULI</t>
  </si>
  <si>
    <t>Caib</t>
  </si>
  <si>
    <t>Cross, Football, Futsal, Handball, Planche à voile, Voile, Volleyball</t>
  </si>
  <si>
    <t>Jonassienne</t>
  </si>
  <si>
    <t>03-10-2010</t>
  </si>
  <si>
    <t>CELEWEA</t>
  </si>
  <si>
    <t>WILLA</t>
  </si>
  <si>
    <t>Jekop</t>
  </si>
  <si>
    <t>LAIYIANA</t>
  </si>
  <si>
    <t>xuma</t>
  </si>
  <si>
    <t>water samuel</t>
  </si>
  <si>
    <t>Vanina</t>
  </si>
  <si>
    <t>CLG.St DOMINIQUE SAVIO</t>
  </si>
  <si>
    <t>ASSAO</t>
  </si>
  <si>
    <t>Lyovan</t>
  </si>
  <si>
    <t>Laina</t>
  </si>
  <si>
    <t>02-01-2011</t>
  </si>
  <si>
    <t>BEURENO</t>
  </si>
  <si>
    <t>Maïwenn</t>
  </si>
  <si>
    <t>BOAWE</t>
  </si>
  <si>
    <t>Sylvianye</t>
  </si>
  <si>
    <t>BOO</t>
  </si>
  <si>
    <t>Yemie</t>
  </si>
  <si>
    <t>BRINCKFIELT</t>
  </si>
  <si>
    <t>Jillian</t>
  </si>
  <si>
    <t>04-02-2010</t>
  </si>
  <si>
    <t>BRINON</t>
  </si>
  <si>
    <t>CAGNON</t>
  </si>
  <si>
    <t>Kynsley</t>
  </si>
  <si>
    <t>CARAMESSI</t>
  </si>
  <si>
    <t>Shérazade</t>
  </si>
  <si>
    <t>CHANENE</t>
  </si>
  <si>
    <t>Yohanan</t>
  </si>
  <si>
    <t>28-11-2009</t>
  </si>
  <si>
    <t>COLONNA</t>
  </si>
  <si>
    <t>Mélyssa</t>
  </si>
  <si>
    <t>CRONSTEADT</t>
  </si>
  <si>
    <t>Dastan</t>
  </si>
  <si>
    <t>Wéu</t>
  </si>
  <si>
    <t>DAOUITHIEUX</t>
  </si>
  <si>
    <t>Djénelly</t>
  </si>
  <si>
    <t>DEMBO</t>
  </si>
  <si>
    <t>Marlene</t>
  </si>
  <si>
    <t>27-09-2009</t>
  </si>
  <si>
    <t>DIOPOUE</t>
  </si>
  <si>
    <t>Marcus</t>
  </si>
  <si>
    <t>GALLIOT</t>
  </si>
  <si>
    <t>Eythan</t>
  </si>
  <si>
    <t>GELIMA</t>
  </si>
  <si>
    <t>Nawel</t>
  </si>
  <si>
    <t>GLOAGUEN</t>
  </si>
  <si>
    <t>19-11-2009</t>
  </si>
  <si>
    <t>GONDOU</t>
  </si>
  <si>
    <t>Dayan</t>
  </si>
  <si>
    <t>02-11-2009</t>
  </si>
  <si>
    <t>Réyheunn</t>
  </si>
  <si>
    <t>HOLERO</t>
  </si>
  <si>
    <t>Anderson</t>
  </si>
  <si>
    <t>Leyana</t>
  </si>
  <si>
    <t>JESSOP</t>
  </si>
  <si>
    <t>Marie-Talila</t>
  </si>
  <si>
    <t>KAWA</t>
  </si>
  <si>
    <t>Mayrone</t>
  </si>
  <si>
    <t>Football, Futsal, Natation, Trails</t>
  </si>
  <si>
    <t>LECLERCQ</t>
  </si>
  <si>
    <t>Océanie</t>
  </si>
  <si>
    <t>LEGUERE ROUAUD</t>
  </si>
  <si>
    <t>Lylou</t>
  </si>
  <si>
    <t>LODS</t>
  </si>
  <si>
    <t>Scott</t>
  </si>
  <si>
    <t>MACHORO</t>
  </si>
  <si>
    <t>Pélagie</t>
  </si>
  <si>
    <t>Football, Futsal, Handball, Trails, Volleyball</t>
  </si>
  <si>
    <t>MANGEOLLE</t>
  </si>
  <si>
    <t>Lounina</t>
  </si>
  <si>
    <t>Cross, Escalade, Football, Handball, Trails</t>
  </si>
  <si>
    <t>Tessa</t>
  </si>
  <si>
    <t>MERROUCHE</t>
  </si>
  <si>
    <t>Cross, Natation, Trails</t>
  </si>
  <si>
    <t>MOISSON</t>
  </si>
  <si>
    <t>Aymie</t>
  </si>
  <si>
    <t>16-01-2011</t>
  </si>
  <si>
    <t>Alixon</t>
  </si>
  <si>
    <t>20-10-2012</t>
  </si>
  <si>
    <t>MONAWA</t>
  </si>
  <si>
    <t>Andanna</t>
  </si>
  <si>
    <t>25-07-2011</t>
  </si>
  <si>
    <t>Hëyvans</t>
  </si>
  <si>
    <t>Leyha</t>
  </si>
  <si>
    <t>NABITOLO</t>
  </si>
  <si>
    <t>Calixte</t>
  </si>
  <si>
    <t>NAINGUE</t>
  </si>
  <si>
    <t>29-10-2011</t>
  </si>
  <si>
    <t>Yakita</t>
  </si>
  <si>
    <t>Ezim</t>
  </si>
  <si>
    <t>11-11-2010</t>
  </si>
  <si>
    <t>NONDO</t>
  </si>
  <si>
    <t>Xatimie</t>
  </si>
  <si>
    <t>25-06-2011</t>
  </si>
  <si>
    <t>ODINO</t>
  </si>
  <si>
    <t>PATO</t>
  </si>
  <si>
    <t>Ezéchiel</t>
  </si>
  <si>
    <t>Manael</t>
  </si>
  <si>
    <t>PAULAUD</t>
  </si>
  <si>
    <t>PHILIP ONIARY</t>
  </si>
  <si>
    <t>Kaelyne</t>
  </si>
  <si>
    <t>Kély</t>
  </si>
  <si>
    <t>Kymael</t>
  </si>
  <si>
    <t>POIDYALIWANE</t>
  </si>
  <si>
    <t>POINDI</t>
  </si>
  <si>
    <t>Maryse-Michèle</t>
  </si>
  <si>
    <t>POIROI</t>
  </si>
  <si>
    <t>Cassidy</t>
  </si>
  <si>
    <t>POITVIN</t>
  </si>
  <si>
    <t>Christine</t>
  </si>
  <si>
    <t>PONSARD</t>
  </si>
  <si>
    <t>Jérémy</t>
  </si>
  <si>
    <t>POUKIOU</t>
  </si>
  <si>
    <t>Kimanhy</t>
  </si>
  <si>
    <t>POUMO</t>
  </si>
  <si>
    <t>QUAN WEL</t>
  </si>
  <si>
    <t>Vaïtiny</t>
  </si>
  <si>
    <t>06-11-2010</t>
  </si>
  <si>
    <t>SALESNE HUYGHUES DES ETAGES</t>
  </si>
  <si>
    <t>02-07-2010</t>
  </si>
  <si>
    <t>SAVEA</t>
  </si>
  <si>
    <t>Haziel</t>
  </si>
  <si>
    <t>17-07-2009</t>
  </si>
  <si>
    <t>Badminton, Football, Futsal, Handball, Rugby</t>
  </si>
  <si>
    <t>SCOTTO DI PERNA</t>
  </si>
  <si>
    <t>Cathy</t>
  </si>
  <si>
    <t>Salomon</t>
  </si>
  <si>
    <t>Millie</t>
  </si>
  <si>
    <t>TESSIER</t>
  </si>
  <si>
    <t>Kim</t>
  </si>
  <si>
    <t>THEVENIOT</t>
  </si>
  <si>
    <t>22-11-2008</t>
  </si>
  <si>
    <t>TOKOTUU</t>
  </si>
  <si>
    <t>TONHOUéRI</t>
  </si>
  <si>
    <t>Maïley</t>
  </si>
  <si>
    <t>VIPOUX</t>
  </si>
  <si>
    <t>07-10-2013</t>
  </si>
  <si>
    <t>WONG KONG TAO</t>
  </si>
  <si>
    <t>Julian</t>
  </si>
  <si>
    <t>YANAI</t>
  </si>
  <si>
    <t>CLG.St JOSEPH DE CLUNY</t>
  </si>
  <si>
    <t>Force</t>
  </si>
  <si>
    <t>Adan</t>
  </si>
  <si>
    <t>GRACIA</t>
  </si>
  <si>
    <t>21-04-2011</t>
  </si>
  <si>
    <t>Haas-Goetzinger</t>
  </si>
  <si>
    <t>Haocas</t>
  </si>
  <si>
    <t>JEAN-BAPTISTE DIT DOUDOUTE</t>
  </si>
  <si>
    <t>MAHOMET</t>
  </si>
  <si>
    <t>MURIMUR</t>
  </si>
  <si>
    <t>Neporo</t>
  </si>
  <si>
    <t>Djayron</t>
  </si>
  <si>
    <t>OZOUX</t>
  </si>
  <si>
    <t>JILIANE</t>
  </si>
  <si>
    <t>Seth-Poyle</t>
  </si>
  <si>
    <t>Jahnael</t>
  </si>
  <si>
    <t>10-04-2010</t>
  </si>
  <si>
    <t>Sinamo</t>
  </si>
  <si>
    <t>Donovan</t>
  </si>
  <si>
    <t>23-03-2014</t>
  </si>
  <si>
    <t>TALEB</t>
  </si>
  <si>
    <t>10-03-2012</t>
  </si>
  <si>
    <t>TAVERGEUX</t>
  </si>
  <si>
    <t>Keryan</t>
  </si>
  <si>
    <t>29-01-2010</t>
  </si>
  <si>
    <t>VALEFAKAAGA</t>
  </si>
  <si>
    <t>GRACE-EMMANUELLE</t>
  </si>
  <si>
    <t>WALABOA</t>
  </si>
  <si>
    <t>MARECKO</t>
  </si>
  <si>
    <t>MATHILDE</t>
  </si>
  <si>
    <t>20-09-2011</t>
  </si>
  <si>
    <t>WALOUA</t>
  </si>
  <si>
    <t>Pascale</t>
  </si>
  <si>
    <t>CLG.TADINE</t>
  </si>
  <si>
    <t>Athlétisme, Cross, Football, Handball, Rugby, Volleyball</t>
  </si>
  <si>
    <t>CARAWIANE</t>
  </si>
  <si>
    <t>Marianne</t>
  </si>
  <si>
    <t>Athlétisme, Cross, Futsal, Handball, Rugby, Volleyball</t>
  </si>
  <si>
    <t>WEANÉ</t>
  </si>
  <si>
    <t>05-09-2011</t>
  </si>
  <si>
    <t>CITRE</t>
  </si>
  <si>
    <t>CAEONE</t>
  </si>
  <si>
    <t>14-12-2012</t>
  </si>
  <si>
    <t>DOKUNENGO</t>
  </si>
  <si>
    <t>vito</t>
  </si>
  <si>
    <t>JOSEPH</t>
  </si>
  <si>
    <t>LOUIS</t>
  </si>
  <si>
    <t>11-01-2011</t>
  </si>
  <si>
    <t>ELODIE</t>
  </si>
  <si>
    <t>GOUBAIRATE</t>
  </si>
  <si>
    <t>ALICE</t>
  </si>
  <si>
    <t>JACKY</t>
  </si>
  <si>
    <t>GUATHOTI</t>
  </si>
  <si>
    <t>Patricia</t>
  </si>
  <si>
    <t>Athlétisme, Cross, Futsal, Handball, Volleyball</t>
  </si>
  <si>
    <t>DYLAH</t>
  </si>
  <si>
    <t>RUTH</t>
  </si>
  <si>
    <t>Armelle</t>
  </si>
  <si>
    <t>HNAMEKUNE</t>
  </si>
  <si>
    <t>WANAC</t>
  </si>
  <si>
    <t>JEBEZ</t>
  </si>
  <si>
    <t>Evelyne</t>
  </si>
  <si>
    <t>19-01-2010</t>
  </si>
  <si>
    <t>NIANE</t>
  </si>
  <si>
    <t>HENRIETTE</t>
  </si>
  <si>
    <t>JEANNETTE</t>
  </si>
  <si>
    <t>21-09-2013</t>
  </si>
  <si>
    <t>JEMESS</t>
  </si>
  <si>
    <t>LAENE</t>
  </si>
  <si>
    <t>LUKO</t>
  </si>
  <si>
    <t>LAKOREDINE</t>
  </si>
  <si>
    <t>Hémey</t>
  </si>
  <si>
    <t>MATUAFAUFAU</t>
  </si>
  <si>
    <t>NEMIA</t>
  </si>
  <si>
    <t>WAYAGUIA</t>
  </si>
  <si>
    <t>NGAIOHNY</t>
  </si>
  <si>
    <t>FABRICE</t>
  </si>
  <si>
    <t>24-03-2012</t>
  </si>
  <si>
    <t>KOTREDOKU</t>
  </si>
  <si>
    <t>04-09-2011</t>
  </si>
  <si>
    <t>MARIE</t>
  </si>
  <si>
    <t>PAALA</t>
  </si>
  <si>
    <t>Tavaé</t>
  </si>
  <si>
    <t>21-07-2009</t>
  </si>
  <si>
    <t>ALEXANDRINE</t>
  </si>
  <si>
    <t>NOBYC</t>
  </si>
  <si>
    <t>13-12-2013</t>
  </si>
  <si>
    <t>SALO</t>
  </si>
  <si>
    <t>CLOEMY</t>
  </si>
  <si>
    <t>14-09-2024</t>
  </si>
  <si>
    <t>DOMINIQUE</t>
  </si>
  <si>
    <t>Adée</t>
  </si>
  <si>
    <t>Jean-louis</t>
  </si>
  <si>
    <t>11-05-2011</t>
  </si>
  <si>
    <t>VOLNAY</t>
  </si>
  <si>
    <t>UEDRE</t>
  </si>
  <si>
    <t>POTHIN</t>
  </si>
  <si>
    <t>19-12-2011</t>
  </si>
  <si>
    <t>Athlétisme, Basket, Cross, Football, Handball, Rugby, Volleyball</t>
  </si>
  <si>
    <t>Gyanie</t>
  </si>
  <si>
    <t>WAAHNAADE</t>
  </si>
  <si>
    <t>MAKENENE</t>
  </si>
  <si>
    <t>WADEHNANE</t>
  </si>
  <si>
    <t>JEANNE</t>
  </si>
  <si>
    <t>06-07-2011</t>
  </si>
  <si>
    <t>Billy Joel</t>
  </si>
  <si>
    <t>KERYM</t>
  </si>
  <si>
    <t>WAHAGA</t>
  </si>
  <si>
    <t>HARIATRE</t>
  </si>
  <si>
    <t>06-03-2013</t>
  </si>
  <si>
    <t>Josephine</t>
  </si>
  <si>
    <t>Athlétisme, Basket, Cross, Futsal, Secourisme, Trails, Volleyball</t>
  </si>
  <si>
    <t>WAHNAADE</t>
  </si>
  <si>
    <t>WAHNARA</t>
  </si>
  <si>
    <t>LATU</t>
  </si>
  <si>
    <t>JOCELYN</t>
  </si>
  <si>
    <t>philippe</t>
  </si>
  <si>
    <t>WAKAINE</t>
  </si>
  <si>
    <t>YORENA</t>
  </si>
  <si>
    <t>WAMEJONENGO</t>
  </si>
  <si>
    <t>06-07-2009</t>
  </si>
  <si>
    <t>WESLEY</t>
  </si>
  <si>
    <t>WAREKAICANE</t>
  </si>
  <si>
    <t>MARVYCK</t>
  </si>
  <si>
    <t>VALERY</t>
  </si>
  <si>
    <t>RAYE</t>
  </si>
  <si>
    <t>WAYENECE</t>
  </si>
  <si>
    <t>WAYEWOL</t>
  </si>
  <si>
    <t>Waeren</t>
  </si>
  <si>
    <t>20-06-2011</t>
  </si>
  <si>
    <t>WAZONE</t>
  </si>
  <si>
    <t>23-06-2009</t>
  </si>
  <si>
    <t>AIMEE</t>
  </si>
  <si>
    <t>HMEREW</t>
  </si>
  <si>
    <t>Athlétisme, Basket, Cross, Handball, Rugby, Volleyball</t>
  </si>
  <si>
    <t>MARIE LOOUISE</t>
  </si>
  <si>
    <t>RUBEN</t>
  </si>
  <si>
    <t>DAVYKAEL</t>
  </si>
  <si>
    <t>CLG.TAREMEN</t>
  </si>
  <si>
    <t>Guacewen</t>
  </si>
  <si>
    <t>15-09-2010</t>
  </si>
  <si>
    <t>Bishop</t>
  </si>
  <si>
    <t>Varensia</t>
  </si>
  <si>
    <t>Cyprien</t>
  </si>
  <si>
    <t>Cross, Football, Handball, Volleyball, VTT</t>
  </si>
  <si>
    <t>DESMET</t>
  </si>
  <si>
    <t>Desmet</t>
  </si>
  <si>
    <t>Etoroi</t>
  </si>
  <si>
    <t>Sylviane</t>
  </si>
  <si>
    <t>GORODITE</t>
  </si>
  <si>
    <t>20-03-2008</t>
  </si>
  <si>
    <t>Yeiwe</t>
  </si>
  <si>
    <t>Kauc</t>
  </si>
  <si>
    <t>Hnaia</t>
  </si>
  <si>
    <t>Mayalene</t>
  </si>
  <si>
    <t>HNAIA</t>
  </si>
  <si>
    <t>Yuroi</t>
  </si>
  <si>
    <t>Cross, Football, Handball</t>
  </si>
  <si>
    <t>Hoye</t>
  </si>
  <si>
    <t>HOYE</t>
  </si>
  <si>
    <t>INEA</t>
  </si>
  <si>
    <t>Inea</t>
  </si>
  <si>
    <t>Mayly</t>
  </si>
  <si>
    <t>Elyza</t>
  </si>
  <si>
    <t>Jebez</t>
  </si>
  <si>
    <t>Kuma</t>
  </si>
  <si>
    <t>Marylene</t>
  </si>
  <si>
    <t>Niriwene</t>
  </si>
  <si>
    <t>Koneco</t>
  </si>
  <si>
    <t>27-09-2013</t>
  </si>
  <si>
    <t>KOWINE</t>
  </si>
  <si>
    <t>Yadwina</t>
  </si>
  <si>
    <t>Menango</t>
  </si>
  <si>
    <t>Naisseline</t>
  </si>
  <si>
    <t>Jesse</t>
  </si>
  <si>
    <t>Rozaine</t>
  </si>
  <si>
    <t>Nemia</t>
  </si>
  <si>
    <t>15-10-2008</t>
  </si>
  <si>
    <t>Ngaiohni</t>
  </si>
  <si>
    <t>Anne-Marina</t>
  </si>
  <si>
    <t>13-10-2009</t>
  </si>
  <si>
    <t>PEU</t>
  </si>
  <si>
    <t>05-04-2011</t>
  </si>
  <si>
    <t>Rabadridri</t>
  </si>
  <si>
    <t>Mearo</t>
  </si>
  <si>
    <t>SABOURO</t>
  </si>
  <si>
    <t>Sabouro</t>
  </si>
  <si>
    <t>Mickael</t>
  </si>
  <si>
    <t>Sipa</t>
  </si>
  <si>
    <t>17-09-2011</t>
  </si>
  <si>
    <t>SIWENE</t>
  </si>
  <si>
    <t>Tylan</t>
  </si>
  <si>
    <t>08-08-2009</t>
  </si>
  <si>
    <t>Siwoine</t>
  </si>
  <si>
    <t>Bengy</t>
  </si>
  <si>
    <t>Wadra</t>
  </si>
  <si>
    <t>Maki</t>
  </si>
  <si>
    <t>Wadrobert</t>
  </si>
  <si>
    <t>Celina</t>
  </si>
  <si>
    <t>17-04-2012</t>
  </si>
  <si>
    <t>Wahnuhnu</t>
  </si>
  <si>
    <t>04-08-2009</t>
  </si>
  <si>
    <t>Emnoral</t>
  </si>
  <si>
    <t>Waiemene</t>
  </si>
  <si>
    <t>Charles</t>
  </si>
  <si>
    <t>Éloi</t>
  </si>
  <si>
    <t>09-01-2012</t>
  </si>
  <si>
    <t>Waikedre</t>
  </si>
  <si>
    <t>Eidra</t>
  </si>
  <si>
    <t>14-09-2010</t>
  </si>
  <si>
    <t>Waimadra</t>
  </si>
  <si>
    <t>Serennah</t>
  </si>
  <si>
    <t>Leoni</t>
  </si>
  <si>
    <t>WANESSE</t>
  </si>
  <si>
    <t>Waricone</t>
  </si>
  <si>
    <t>Andrée</t>
  </si>
  <si>
    <t>Bruno</t>
  </si>
  <si>
    <t>Weinane</t>
  </si>
  <si>
    <t>Whine</t>
  </si>
  <si>
    <t>Sarine</t>
  </si>
  <si>
    <t>14-03-2009</t>
  </si>
  <si>
    <t>WAELETA</t>
  </si>
  <si>
    <t>Wamaié</t>
  </si>
  <si>
    <t>Cécile</t>
  </si>
  <si>
    <t>Guenaelle</t>
  </si>
  <si>
    <t>02-06-2010</t>
  </si>
  <si>
    <t>Zeoula</t>
  </si>
  <si>
    <t>AJAPUHNYA</t>
  </si>
  <si>
    <t>Elysée</t>
  </si>
  <si>
    <t>CLG.TIETA</t>
  </si>
  <si>
    <t>BAYES</t>
  </si>
  <si>
    <t>Mégan</t>
  </si>
  <si>
    <t>12-09-2010</t>
  </si>
  <si>
    <t>Bob</t>
  </si>
  <si>
    <t>Basket, Futsal, Rugby</t>
  </si>
  <si>
    <t>Grégory</t>
  </si>
  <si>
    <t>Football, Futsal, Rugby</t>
  </si>
  <si>
    <t>Armel</t>
  </si>
  <si>
    <t>BOAE-POATCHILE</t>
  </si>
  <si>
    <t>Aïdy</t>
  </si>
  <si>
    <t>Basket, Football, Futsal, Rugby</t>
  </si>
  <si>
    <t>Moréa</t>
  </si>
  <si>
    <t>BOANEMOA</t>
  </si>
  <si>
    <t>29-09-2010</t>
  </si>
  <si>
    <t>BOANOU</t>
  </si>
  <si>
    <t>Boéhite</t>
  </si>
  <si>
    <t>BOAOUTHO</t>
  </si>
  <si>
    <t>Thykaël</t>
  </si>
  <si>
    <t>Thylianna</t>
  </si>
  <si>
    <t>BOATATE KOLEKOLE</t>
  </si>
  <si>
    <t>06-04-2010</t>
  </si>
  <si>
    <t>CAOUIDJO</t>
  </si>
  <si>
    <t>Nyaboome</t>
  </si>
  <si>
    <t>CHENU</t>
  </si>
  <si>
    <t>Sylver</t>
  </si>
  <si>
    <t>Johanes</t>
  </si>
  <si>
    <t>Athlétisme, Cross, Rugby</t>
  </si>
  <si>
    <t>COUTHY</t>
  </si>
  <si>
    <t>Jarim</t>
  </si>
  <si>
    <t>CREUX</t>
  </si>
  <si>
    <t>Even</t>
  </si>
  <si>
    <t>08-03-2009</t>
  </si>
  <si>
    <t>Athlétisme, Basket, Rugby</t>
  </si>
  <si>
    <t>DAHAMA</t>
  </si>
  <si>
    <t>Adams</t>
  </si>
  <si>
    <t>Janlÿas</t>
  </si>
  <si>
    <t>Kayle</t>
  </si>
  <si>
    <t>19-11-2011</t>
  </si>
  <si>
    <t>13-07-2009</t>
  </si>
  <si>
    <t>DIANAI</t>
  </si>
  <si>
    <t>Yvanoe</t>
  </si>
  <si>
    <t>03-01-2009</t>
  </si>
  <si>
    <t>DIELA</t>
  </si>
  <si>
    <t>Kono</t>
  </si>
  <si>
    <t>Raïley</t>
  </si>
  <si>
    <t>DJAOUAIMOA</t>
  </si>
  <si>
    <t>09-03-2013</t>
  </si>
  <si>
    <t>Yaëlle</t>
  </si>
  <si>
    <t>DJOTECK</t>
  </si>
  <si>
    <t>Manuely</t>
  </si>
  <si>
    <t>DOUNEZEK</t>
  </si>
  <si>
    <t>Edrick</t>
  </si>
  <si>
    <t>31-07-2013</t>
  </si>
  <si>
    <t>DRUMINY</t>
  </si>
  <si>
    <t>Asahel</t>
  </si>
  <si>
    <t>FARAIRE</t>
  </si>
  <si>
    <t>Manutini</t>
  </si>
  <si>
    <t>30-04-2010</t>
  </si>
  <si>
    <t>FOAWY</t>
  </si>
  <si>
    <t>Asaphe</t>
  </si>
  <si>
    <t>Tchilo</t>
  </si>
  <si>
    <t>GOA</t>
  </si>
  <si>
    <t>Eleonore</t>
  </si>
  <si>
    <t>29-05-2009</t>
  </si>
  <si>
    <t>Evodie</t>
  </si>
  <si>
    <t>26-04-2009</t>
  </si>
  <si>
    <t>Taleat</t>
  </si>
  <si>
    <t>02-12-2008</t>
  </si>
  <si>
    <t>GOAPANA</t>
  </si>
  <si>
    <t>GOUNEBOADJANE</t>
  </si>
  <si>
    <t>19-03-2009</t>
  </si>
  <si>
    <t>Athlétisme, Basket, Cross, Football, Futsal, Rugby</t>
  </si>
  <si>
    <t>GUERIN</t>
  </si>
  <si>
    <t>Luidjy</t>
  </si>
  <si>
    <t>HNYEIKONE</t>
  </si>
  <si>
    <t>Cezelin</t>
  </si>
  <si>
    <t>HOUWILI</t>
  </si>
  <si>
    <t>Chaëlson</t>
  </si>
  <si>
    <t>Berithiska</t>
  </si>
  <si>
    <t>Marie-Aimée</t>
  </si>
  <si>
    <t>11-05-2010</t>
  </si>
  <si>
    <t>KAHMENE</t>
  </si>
  <si>
    <t>Isabelle</t>
  </si>
  <si>
    <t>Basket, Rugby</t>
  </si>
  <si>
    <t>KAMOU</t>
  </si>
  <si>
    <t>Raynold</t>
  </si>
  <si>
    <t>Kelsy</t>
  </si>
  <si>
    <t>Wathaea</t>
  </si>
  <si>
    <t>05-01-2009</t>
  </si>
  <si>
    <t>Athlétisme, Rugby</t>
  </si>
  <si>
    <t>KEDO</t>
  </si>
  <si>
    <t>Léhyncé</t>
  </si>
  <si>
    <t>KIOLET</t>
  </si>
  <si>
    <t>Fabian</t>
  </si>
  <si>
    <t>KOUTCHAOUA</t>
  </si>
  <si>
    <t>Enrico</t>
  </si>
  <si>
    <t>MADIA</t>
  </si>
  <si>
    <t>18-09-2011</t>
  </si>
  <si>
    <t>Athlétisme, Football, Rugby</t>
  </si>
  <si>
    <t>MAROWITCH</t>
  </si>
  <si>
    <t>Jeck</t>
  </si>
  <si>
    <t>MEOUDHIA</t>
  </si>
  <si>
    <t>Kelange</t>
  </si>
  <si>
    <t>NAOUNA</t>
  </si>
  <si>
    <t>30-03-2010</t>
  </si>
  <si>
    <t>OU-PANE</t>
  </si>
  <si>
    <t>05-06-2009</t>
  </si>
  <si>
    <t>OUDIANE-ANE</t>
  </si>
  <si>
    <t>PAETHEN-WHAAP</t>
  </si>
  <si>
    <t>Dicky</t>
  </si>
  <si>
    <t>PAILLY</t>
  </si>
  <si>
    <t>Athlétisme, Football, Futsal, Rugby</t>
  </si>
  <si>
    <t>PAUBA</t>
  </si>
  <si>
    <t>17-03-2012</t>
  </si>
  <si>
    <t>Ederson</t>
  </si>
  <si>
    <t>PEAUTAU DIT FANO</t>
  </si>
  <si>
    <t>POANI</t>
  </si>
  <si>
    <t>Yaelzia</t>
  </si>
  <si>
    <t>POLI</t>
  </si>
  <si>
    <t>Keyrinda</t>
  </si>
  <si>
    <t>15-01-2011</t>
  </si>
  <si>
    <t>POURCELOT</t>
  </si>
  <si>
    <t>POUYE</t>
  </si>
  <si>
    <t>Enaïm</t>
  </si>
  <si>
    <t>RAGUE</t>
  </si>
  <si>
    <t>TCHAOUNYANE</t>
  </si>
  <si>
    <t>Carlton</t>
  </si>
  <si>
    <t>TEAIN-VE</t>
  </si>
  <si>
    <t>Monalie</t>
  </si>
  <si>
    <t>TEIHO</t>
  </si>
  <si>
    <t>Basket, Cross, Football, Futsal</t>
  </si>
  <si>
    <t>TEIN-PADOM</t>
  </si>
  <si>
    <t>Djahote</t>
  </si>
  <si>
    <t>Rosalie</t>
  </si>
  <si>
    <t>24-04-2013</t>
  </si>
  <si>
    <t>TIDJITE-TIMBE</t>
  </si>
  <si>
    <t>TONCHANE</t>
  </si>
  <si>
    <t>Hyppolite</t>
  </si>
  <si>
    <t>Candice</t>
  </si>
  <si>
    <t>Djared</t>
  </si>
  <si>
    <t>Kyméa</t>
  </si>
  <si>
    <t>Luther</t>
  </si>
  <si>
    <t>Basket, Cross, Football, Futsal, Rugby</t>
  </si>
  <si>
    <t>Maywenne</t>
  </si>
  <si>
    <t>Yorick</t>
  </si>
  <si>
    <t>Athlétisme, Basket, Futsal, Rugby</t>
  </si>
  <si>
    <t>Meune</t>
  </si>
  <si>
    <t>WAYO</t>
  </si>
  <si>
    <t>Elias</t>
  </si>
  <si>
    <t>06-07-2008</t>
  </si>
  <si>
    <t>WELET</t>
  </si>
  <si>
    <t>Francisca</t>
  </si>
  <si>
    <t>Hnéboa</t>
  </si>
  <si>
    <t>Hyloan</t>
  </si>
  <si>
    <t>Ahrweiller</t>
  </si>
  <si>
    <t>Lise</t>
  </si>
  <si>
    <t>CLG.TUBAND</t>
  </si>
  <si>
    <t>Alvarez</t>
  </si>
  <si>
    <t>AUBERT</t>
  </si>
  <si>
    <t>AUDRY</t>
  </si>
  <si>
    <t>Costa</t>
  </si>
  <si>
    <t>14-11-2009</t>
  </si>
  <si>
    <t>Aufant</t>
  </si>
  <si>
    <t>AURIN</t>
  </si>
  <si>
    <t>Blakiston</t>
  </si>
  <si>
    <t>BOIRON</t>
  </si>
  <si>
    <t>Athlétisme, Basket, Cross, Tennis de table, Trails</t>
  </si>
  <si>
    <t>Boiron</t>
  </si>
  <si>
    <t>Ewen</t>
  </si>
  <si>
    <t>Bournay</t>
  </si>
  <si>
    <t>BOURNAY</t>
  </si>
  <si>
    <t>Bouvet</t>
  </si>
  <si>
    <t>Adrian</t>
  </si>
  <si>
    <t>BROQUET</t>
  </si>
  <si>
    <t>Broustet</t>
  </si>
  <si>
    <t>CHAMPALLE</t>
  </si>
  <si>
    <t>CHARLES</t>
  </si>
  <si>
    <t>Nalu</t>
  </si>
  <si>
    <t>21-03-2013</t>
  </si>
  <si>
    <t>Cherrier</t>
  </si>
  <si>
    <t>CHEVAL</t>
  </si>
  <si>
    <t>Millard</t>
  </si>
  <si>
    <t>Cotin</t>
  </si>
  <si>
    <t>I-Gusti</t>
  </si>
  <si>
    <t>Courtin</t>
  </si>
  <si>
    <t>COUTURIER</t>
  </si>
  <si>
    <t>16-11-2010</t>
  </si>
  <si>
    <t>DANES</t>
  </si>
  <si>
    <t>10-04-2011</t>
  </si>
  <si>
    <t>DELAWOEUR</t>
  </si>
  <si>
    <t>DESVALS</t>
  </si>
  <si>
    <t>Julius</t>
  </si>
  <si>
    <t>Dongal Paquier</t>
  </si>
  <si>
    <t>Wilhelm</t>
  </si>
  <si>
    <t>DROHNY</t>
  </si>
  <si>
    <t>Cloé</t>
  </si>
  <si>
    <t>DUCROCQ</t>
  </si>
  <si>
    <t>31-07-2011</t>
  </si>
  <si>
    <t>D’amato</t>
  </si>
  <si>
    <t>Alabama</t>
  </si>
  <si>
    <t>FAO</t>
  </si>
  <si>
    <t>Euphrasie</t>
  </si>
  <si>
    <t>09-05-2009</t>
  </si>
  <si>
    <t>FAURE</t>
  </si>
  <si>
    <t>Flegel</t>
  </si>
  <si>
    <t>Foïama Crespo</t>
  </si>
  <si>
    <t>Roméo</t>
  </si>
  <si>
    <t>Pétanque</t>
  </si>
  <si>
    <t>Franzi</t>
  </si>
  <si>
    <t>Novak</t>
  </si>
  <si>
    <t>GAERTNER</t>
  </si>
  <si>
    <t>27-12-2012</t>
  </si>
  <si>
    <t>Girbal</t>
  </si>
  <si>
    <t>GUILLOUX</t>
  </si>
  <si>
    <t>Athlétisme, Cross, Escalade, Trails</t>
  </si>
  <si>
    <t>Hauet</t>
  </si>
  <si>
    <t>HAUTBOIS</t>
  </si>
  <si>
    <t>Octave</t>
  </si>
  <si>
    <t>Cross, Tennis de table, Trails</t>
  </si>
  <si>
    <t>HELVIG</t>
  </si>
  <si>
    <t>Athlétisme, Basket, Cross, Escalade, Trails</t>
  </si>
  <si>
    <t>Helvig</t>
  </si>
  <si>
    <t>Hiot</t>
  </si>
  <si>
    <t>05-05-2013</t>
  </si>
  <si>
    <t>Hnamekune</t>
  </si>
  <si>
    <t>Jemina</t>
  </si>
  <si>
    <t>JOUSSELIN</t>
  </si>
  <si>
    <t>KAHLEMU</t>
  </si>
  <si>
    <t>Kurpisz</t>
  </si>
  <si>
    <t>laufilitoga</t>
  </si>
  <si>
    <t>LE PECHOUX</t>
  </si>
  <si>
    <t>Basket, Tennis de table, Trails</t>
  </si>
  <si>
    <t>Leborne</t>
  </si>
  <si>
    <t>Lilou</t>
  </si>
  <si>
    <t>Leddet</t>
  </si>
  <si>
    <t>LEON</t>
  </si>
  <si>
    <t>LIE</t>
  </si>
  <si>
    <t>Lituvina</t>
  </si>
  <si>
    <t>LUNG-TAKIJIRI</t>
  </si>
  <si>
    <t>Maileya</t>
  </si>
  <si>
    <t>Mei</t>
  </si>
  <si>
    <t>METAYER</t>
  </si>
  <si>
    <t>Côme</t>
  </si>
  <si>
    <t>Mille</t>
  </si>
  <si>
    <t>Owczarzak</t>
  </si>
  <si>
    <t>Oxford</t>
  </si>
  <si>
    <t>Peltier Leroy</t>
  </si>
  <si>
    <t>POINAS</t>
  </si>
  <si>
    <t>Poitvin</t>
  </si>
  <si>
    <t>Quilici</t>
  </si>
  <si>
    <t>Reignault</t>
  </si>
  <si>
    <t>Saïdi Fiorentino</t>
  </si>
  <si>
    <t>Vadim</t>
  </si>
  <si>
    <t>11-12-2012</t>
  </si>
  <si>
    <t>SAUNIER</t>
  </si>
  <si>
    <t>Sawaza</t>
  </si>
  <si>
    <t>Josué</t>
  </si>
  <si>
    <t>Schmitt</t>
  </si>
  <si>
    <t>Ana-louise</t>
  </si>
  <si>
    <t>Seck Martin</t>
  </si>
  <si>
    <t>Maïana</t>
  </si>
  <si>
    <t>SKALLI DELAUNAY</t>
  </si>
  <si>
    <t>28-12-2010</t>
  </si>
  <si>
    <t>Basket, Cross, Escalade</t>
  </si>
  <si>
    <t>SOKO</t>
  </si>
  <si>
    <t>Rwann</t>
  </si>
  <si>
    <t>Soulard</t>
  </si>
  <si>
    <t>TAORA</t>
  </si>
  <si>
    <t>Rinnie</t>
  </si>
  <si>
    <t>Badminton, Basket, Tennis de table, Volleyball</t>
  </si>
  <si>
    <t>Testud</t>
  </si>
  <si>
    <t>Morgane</t>
  </si>
  <si>
    <t>THEBAULT</t>
  </si>
  <si>
    <t>Tirel</t>
  </si>
  <si>
    <t>Titilaki</t>
  </si>
  <si>
    <t>Elaseto</t>
  </si>
  <si>
    <t>Tual</t>
  </si>
  <si>
    <t>Myla</t>
  </si>
  <si>
    <t>Vialatte</t>
  </si>
  <si>
    <t>Villaume</t>
  </si>
  <si>
    <t>12-08-2013</t>
  </si>
  <si>
    <t>VOGT</t>
  </si>
  <si>
    <t>Thorvald</t>
  </si>
  <si>
    <t>Athlétisme, Cross, Pétanque, Tennis de table, Trails, Volleyball</t>
  </si>
  <si>
    <t>Wazana</t>
  </si>
  <si>
    <t>Leenzy</t>
  </si>
  <si>
    <t>Basket, Escalade, Trails</t>
  </si>
  <si>
    <t>Wejieme</t>
  </si>
  <si>
    <t>Lindsay</t>
  </si>
  <si>
    <t>Pétanque, Volleyball</t>
  </si>
  <si>
    <t>DEYAN</t>
  </si>
  <si>
    <t>CLG.WANI</t>
  </si>
  <si>
    <t>Football, Voile</t>
  </si>
  <si>
    <t>Stéphane</t>
  </si>
  <si>
    <t>BATY</t>
  </si>
  <si>
    <t>AARON</t>
  </si>
  <si>
    <t>FRANTZIA</t>
  </si>
  <si>
    <t>Cross, Trails, Voile</t>
  </si>
  <si>
    <t>BOERE</t>
  </si>
  <si>
    <t>BWEOWE</t>
  </si>
  <si>
    <t>ILLYONA</t>
  </si>
  <si>
    <t>23-12-2008</t>
  </si>
  <si>
    <t>Steevy</t>
  </si>
  <si>
    <t>Badminton, Trails, Voile</t>
  </si>
  <si>
    <t>Laïza</t>
  </si>
  <si>
    <t>DIOPOSOI</t>
  </si>
  <si>
    <t>Tracylia</t>
  </si>
  <si>
    <t>Euriboa</t>
  </si>
  <si>
    <t>SONIA</t>
  </si>
  <si>
    <t>12-08-2008</t>
  </si>
  <si>
    <t>EURITEIN</t>
  </si>
  <si>
    <t>Kilian</t>
  </si>
  <si>
    <t>Gowemeuhou</t>
  </si>
  <si>
    <t>KABEU</t>
  </si>
  <si>
    <t>BRADLEY</t>
  </si>
  <si>
    <t>JIMMY</t>
  </si>
  <si>
    <t>LILAS</t>
  </si>
  <si>
    <t>Marie-Pierre</t>
  </si>
  <si>
    <t>MYLENE</t>
  </si>
  <si>
    <t>KAKE</t>
  </si>
  <si>
    <t>Rhyta</t>
  </si>
  <si>
    <t>Cross, Futsal, Trails, Voile</t>
  </si>
  <si>
    <t>Rolan</t>
  </si>
  <si>
    <t>KAMEUREUMOA</t>
  </si>
  <si>
    <t>Rayden</t>
  </si>
  <si>
    <t>10-08-2009</t>
  </si>
  <si>
    <t>Reyniss</t>
  </si>
  <si>
    <t>KAMEUREUMOIN</t>
  </si>
  <si>
    <t>Rowan</t>
  </si>
  <si>
    <t>24-01-2011</t>
  </si>
  <si>
    <t>KANANOU</t>
  </si>
  <si>
    <t>JESSY</t>
  </si>
  <si>
    <t>Kananou</t>
  </si>
  <si>
    <t>KAVISOBURU</t>
  </si>
  <si>
    <t>DALYWAN</t>
  </si>
  <si>
    <t>KAVITYA</t>
  </si>
  <si>
    <t>SARAI</t>
  </si>
  <si>
    <t>MARARHEU</t>
  </si>
  <si>
    <t>GILKA</t>
  </si>
  <si>
    <t>HEMITI</t>
  </si>
  <si>
    <t>11-01-2013</t>
  </si>
  <si>
    <t>Mevin</t>
  </si>
  <si>
    <t>Koi-Daa</t>
  </si>
  <si>
    <t>OCEANIE</t>
  </si>
  <si>
    <t>MOINBURU</t>
  </si>
  <si>
    <t>DJEFERSON</t>
  </si>
  <si>
    <t>Gwenrick</t>
  </si>
  <si>
    <t>MOINRIBURU</t>
  </si>
  <si>
    <t>JENSONN</t>
  </si>
  <si>
    <t>MY</t>
  </si>
  <si>
    <t>Ulrick</t>
  </si>
  <si>
    <t>NEGOVIN</t>
  </si>
  <si>
    <t>DJENA</t>
  </si>
  <si>
    <t>Trails, Voile, Volleyball</t>
  </si>
  <si>
    <t>EDSON</t>
  </si>
  <si>
    <t>Football, Trails, Voile</t>
  </si>
  <si>
    <t>NEPOROZE</t>
  </si>
  <si>
    <t>09-12-2009</t>
  </si>
  <si>
    <t>ALAIN</t>
  </si>
  <si>
    <t>AUGUSTIN</t>
  </si>
  <si>
    <t>OMOATU</t>
  </si>
  <si>
    <t>RUDY</t>
  </si>
  <si>
    <t>PARAWI</t>
  </si>
  <si>
    <t>Voile, Volleyball</t>
  </si>
  <si>
    <t>Patrick</t>
  </si>
  <si>
    <t>16-07-2009</t>
  </si>
  <si>
    <t>POEDI</t>
  </si>
  <si>
    <t>Jael</t>
  </si>
  <si>
    <t>09-05-2013</t>
  </si>
  <si>
    <t>POUROUORO</t>
  </si>
  <si>
    <t>Jeiel</t>
  </si>
  <si>
    <t>Athlétisme, Badminton, Cross, Trails, Voile, Volleyball</t>
  </si>
  <si>
    <t>SANGARNE</t>
  </si>
  <si>
    <t>Francine</t>
  </si>
  <si>
    <t>SARI</t>
  </si>
  <si>
    <t>Aynerick</t>
  </si>
  <si>
    <t>Gabriella</t>
  </si>
  <si>
    <t>26-07-2013</t>
  </si>
  <si>
    <t>Athlétisme, Badminton, Trails, Voile</t>
  </si>
  <si>
    <t>SAWA</t>
  </si>
  <si>
    <t>Leslie</t>
  </si>
  <si>
    <t>Mama</t>
  </si>
  <si>
    <t>04-05-2012</t>
  </si>
  <si>
    <t>YOLINA</t>
  </si>
  <si>
    <t>04-09-2010</t>
  </si>
  <si>
    <t>VOUDJO</t>
  </si>
  <si>
    <t>Auvensea</t>
  </si>
  <si>
    <t>WABOUROUROU</t>
  </si>
  <si>
    <t>Djémaël</t>
  </si>
  <si>
    <t>14-05-2009</t>
  </si>
  <si>
    <t>CASSIDY</t>
  </si>
  <si>
    <t>CLG.YATE</t>
  </si>
  <si>
    <t>ATITI</t>
  </si>
  <si>
    <t>ZANNAH</t>
  </si>
  <si>
    <t>ZITAH</t>
  </si>
  <si>
    <t>KYLLIAN</t>
  </si>
  <si>
    <t>WARREN</t>
  </si>
  <si>
    <t>ATTI-MENARD</t>
  </si>
  <si>
    <t>SOLEY</t>
  </si>
  <si>
    <t>DREMON</t>
  </si>
  <si>
    <t>EDE</t>
  </si>
  <si>
    <t>FILIOLEATA</t>
  </si>
  <si>
    <t>EZECHIEL</t>
  </si>
  <si>
    <t>GATEFAIT</t>
  </si>
  <si>
    <t>STELLA</t>
  </si>
  <si>
    <t>EUGENE</t>
  </si>
  <si>
    <t>LARISSA</t>
  </si>
  <si>
    <t>MEI</t>
  </si>
  <si>
    <t>Mathy</t>
  </si>
  <si>
    <t>TCHEMBO</t>
  </si>
  <si>
    <t>CLG.YVES-MARIE HILY</t>
  </si>
  <si>
    <t>Dedane</t>
  </si>
  <si>
    <t>All-Jazyrone</t>
  </si>
  <si>
    <t>DOÏ</t>
  </si>
  <si>
    <t>Djéoula</t>
  </si>
  <si>
    <t>Djidjahön</t>
  </si>
  <si>
    <t>GROCHAIN</t>
  </si>
  <si>
    <t>Samira</t>
  </si>
  <si>
    <t>13-02-2009</t>
  </si>
  <si>
    <t>HNAMUKO</t>
  </si>
  <si>
    <t>Menrempon</t>
  </si>
  <si>
    <t>Marie-Michelle</t>
  </si>
  <si>
    <t>NAPORAPOE</t>
  </si>
  <si>
    <t>Tyronn</t>
  </si>
  <si>
    <t>POYLE</t>
  </si>
  <si>
    <t>02-12-2010</t>
  </si>
  <si>
    <t>TAUSIE</t>
  </si>
  <si>
    <t>05-03-2009</t>
  </si>
  <si>
    <t>Gwenaëlle</t>
  </si>
  <si>
    <t>20-01-2012</t>
  </si>
  <si>
    <t>CLY.RIVAT-BONOU</t>
  </si>
  <si>
    <t>Haÿdan</t>
  </si>
  <si>
    <t>BILOU</t>
  </si>
  <si>
    <t>Alixiane</t>
  </si>
  <si>
    <t>Athlétisme, Trails, Volleyball</t>
  </si>
  <si>
    <t>BOILOA</t>
  </si>
  <si>
    <t>Ydrisse</t>
  </si>
  <si>
    <t>DEVATH</t>
  </si>
  <si>
    <t>Nathalia</t>
  </si>
  <si>
    <t>29-11-2012</t>
  </si>
  <si>
    <t>HEIEC</t>
  </si>
  <si>
    <t>Basket, Football, Futsal, Volleyball, VTT</t>
  </si>
  <si>
    <t>Gerzino</t>
  </si>
  <si>
    <t>Pwaë</t>
  </si>
  <si>
    <t>20-01-2013</t>
  </si>
  <si>
    <t>Nunewaïe</t>
  </si>
  <si>
    <t>Yorhan</t>
  </si>
  <si>
    <t>Sywel</t>
  </si>
  <si>
    <t>TIAGUIO</t>
  </si>
  <si>
    <t>Mweaou</t>
  </si>
  <si>
    <t>TOUYADA</t>
  </si>
  <si>
    <t>Lisa</t>
  </si>
  <si>
    <t>Basket, Cross, Danse, Football, Futsal, Step, Trails, Volleyball</t>
  </si>
  <si>
    <t>Nell</t>
  </si>
  <si>
    <t>Cross, Futsal, Tennis de table, Volleyball, VTT</t>
  </si>
  <si>
    <t>WAHIO</t>
  </si>
  <si>
    <t>Cross, Football, Futsal, Volleyball, VTT</t>
  </si>
  <si>
    <t>Keylane</t>
  </si>
  <si>
    <t>AGNIEL</t>
  </si>
  <si>
    <t>03-04-2010</t>
  </si>
  <si>
    <t>GOD.KOUAOUA</t>
  </si>
  <si>
    <t>Cross, Futsal, Handball, Rugby, Trails, Volleyball</t>
  </si>
  <si>
    <t>ARAMION</t>
  </si>
  <si>
    <t>Perle</t>
  </si>
  <si>
    <t>BEMARON</t>
  </si>
  <si>
    <t>Luckyric</t>
  </si>
  <si>
    <t>Cross, Football, Futsal, Rugby, Santé, Trails</t>
  </si>
  <si>
    <t>BOGIHONDIA</t>
  </si>
  <si>
    <t>Eli-Greg</t>
  </si>
  <si>
    <t>12-03-2011</t>
  </si>
  <si>
    <t>BOUSSET</t>
  </si>
  <si>
    <t>LAURA</t>
  </si>
  <si>
    <t>COUIEMOIN</t>
  </si>
  <si>
    <t>Conrad</t>
  </si>
  <si>
    <t>DEBAOUE</t>
  </si>
  <si>
    <t>ALOIZIA</t>
  </si>
  <si>
    <t>18-03-2011</t>
  </si>
  <si>
    <t>Yörn</t>
  </si>
  <si>
    <t>DJAÏEREU</t>
  </si>
  <si>
    <t>Téin</t>
  </si>
  <si>
    <t>DJAÏEUREU</t>
  </si>
  <si>
    <t>Kyle</t>
  </si>
  <si>
    <t>Cross, Football, Futsal, Rugby, Santé, Tennis de table, Trails</t>
  </si>
  <si>
    <t>Kameron</t>
  </si>
  <si>
    <t>KAYEL</t>
  </si>
  <si>
    <t>KAPA</t>
  </si>
  <si>
    <t>ODILE</t>
  </si>
  <si>
    <t>06-03-2010</t>
  </si>
  <si>
    <t>KAVISOYE</t>
  </si>
  <si>
    <t>Kaïsha</t>
  </si>
  <si>
    <t>08-01-2011</t>
  </si>
  <si>
    <t>KAYDIEU</t>
  </si>
  <si>
    <t>JEMIMA</t>
  </si>
  <si>
    <t>RENE</t>
  </si>
  <si>
    <t>Mezida</t>
  </si>
  <si>
    <t>MOUGHE</t>
  </si>
  <si>
    <t>Maysson</t>
  </si>
  <si>
    <t>Jean Gabriel</t>
  </si>
  <si>
    <t>Cross, Football, Futsal, Rugby, Santé, Tennis de table, Trails, Volleyball</t>
  </si>
  <si>
    <t>NIMOIRI</t>
  </si>
  <si>
    <t>ALEZIA</t>
  </si>
  <si>
    <t>Ghyann</t>
  </si>
  <si>
    <t>NOMAÏ</t>
  </si>
  <si>
    <t>ISIDORE</t>
  </si>
  <si>
    <t>PERREAU</t>
  </si>
  <si>
    <t>VAÏNUI</t>
  </si>
  <si>
    <t>JAMELIA</t>
  </si>
  <si>
    <t>21-05-2011</t>
  </si>
  <si>
    <t>livaï</t>
  </si>
  <si>
    <t>THAVOAVIANON</t>
  </si>
  <si>
    <t>NAYLY</t>
  </si>
  <si>
    <t>HUBERT</t>
  </si>
  <si>
    <t>ASHLEY</t>
  </si>
  <si>
    <t>WHEJOINE</t>
  </si>
  <si>
    <t>Dedzary</t>
  </si>
  <si>
    <t>18-05-2010</t>
  </si>
  <si>
    <t>LOVAINA</t>
  </si>
  <si>
    <t>JF</t>
  </si>
  <si>
    <t>01-11-2006</t>
  </si>
  <si>
    <t>LP.AUGUSTIN TY</t>
  </si>
  <si>
    <t>Mosyah</t>
  </si>
  <si>
    <t>24-07-2008</t>
  </si>
  <si>
    <t>Athlétisme, Basket, Course d'orientation, Cross, Football, Futsal, Handball, Trails, Volleyball</t>
  </si>
  <si>
    <t>TIDSITE</t>
  </si>
  <si>
    <t>12-08-2006</t>
  </si>
  <si>
    <t>Futsal, Musculation, Pétanque, Volleyball</t>
  </si>
  <si>
    <t>21-03-2007</t>
  </si>
  <si>
    <t>LP.COMM. HOTELIER ESCOFFIER</t>
  </si>
  <si>
    <t>01-04-2008</t>
  </si>
  <si>
    <t>Auriane</t>
  </si>
  <si>
    <t>16-10-2007</t>
  </si>
  <si>
    <t>CUME</t>
  </si>
  <si>
    <t>André Martial</t>
  </si>
  <si>
    <t>04-05-2008</t>
  </si>
  <si>
    <t>Lohini</t>
  </si>
  <si>
    <t>HMAÉ</t>
  </si>
  <si>
    <t>Brian</t>
  </si>
  <si>
    <t>HUMUNI</t>
  </si>
  <si>
    <t>Ezeckiel</t>
  </si>
  <si>
    <t>JG</t>
  </si>
  <si>
    <t>08-02-2006</t>
  </si>
  <si>
    <t>HUMUNIE</t>
  </si>
  <si>
    <t>08-08-2006</t>
  </si>
  <si>
    <t>17-07-2008</t>
  </si>
  <si>
    <t>LAPE</t>
  </si>
  <si>
    <t>Petelo</t>
  </si>
  <si>
    <t>05-08-2008</t>
  </si>
  <si>
    <t>07-01-2004</t>
  </si>
  <si>
    <t>Boxe, Volleyball</t>
  </si>
  <si>
    <t>Nolwenn</t>
  </si>
  <si>
    <t>10-10-2007</t>
  </si>
  <si>
    <t>Athlétisme, Santé, Trails</t>
  </si>
  <si>
    <t>MOLI</t>
  </si>
  <si>
    <t>08-10-2006</t>
  </si>
  <si>
    <t>NYIPI</t>
  </si>
  <si>
    <t>Ukene</t>
  </si>
  <si>
    <t>26-07-2006</t>
  </si>
  <si>
    <t>PASSIMIN</t>
  </si>
  <si>
    <t>PUHAIO</t>
  </si>
  <si>
    <t>24-08-2006</t>
  </si>
  <si>
    <t>SARRAMEGNA</t>
  </si>
  <si>
    <t>Giovanny</t>
  </si>
  <si>
    <t>10-06-2007</t>
  </si>
  <si>
    <t>SINEWAMI</t>
  </si>
  <si>
    <t>28-06-2007</t>
  </si>
  <si>
    <t>TAFILI</t>
  </si>
  <si>
    <t>Aukusitino</t>
  </si>
  <si>
    <t>03-06-2008</t>
  </si>
  <si>
    <t>Football, Trails, Volleyball</t>
  </si>
  <si>
    <t>TAKANIKO</t>
  </si>
  <si>
    <t>Mauricio</t>
  </si>
  <si>
    <t>14-07-2007</t>
  </si>
  <si>
    <t>TAUAFU</t>
  </si>
  <si>
    <t>23-11-2008</t>
  </si>
  <si>
    <t>TODORI</t>
  </si>
  <si>
    <t>12-01-2009</t>
  </si>
  <si>
    <t>TOEVALU</t>
  </si>
  <si>
    <t>Vaka</t>
  </si>
  <si>
    <t>13-01-2008</t>
  </si>
  <si>
    <t>13-08-2008</t>
  </si>
  <si>
    <t>TUFALE</t>
  </si>
  <si>
    <t>21-06-2006</t>
  </si>
  <si>
    <t>Jean Marc</t>
  </si>
  <si>
    <t>26-12-2007</t>
  </si>
  <si>
    <t>20-10-2008</t>
  </si>
  <si>
    <t>Martha</t>
  </si>
  <si>
    <t>13-06-2008</t>
  </si>
  <si>
    <t>UVEAKOVI</t>
  </si>
  <si>
    <t>Tamaso</t>
  </si>
  <si>
    <t>30-04-2009</t>
  </si>
  <si>
    <t>VAITULUKINA</t>
  </si>
  <si>
    <t>03-12-2008</t>
  </si>
  <si>
    <t>VIKENA</t>
  </si>
  <si>
    <t>07-09-2007</t>
  </si>
  <si>
    <t>WACHOIMA</t>
  </si>
  <si>
    <t>Benimajo</t>
  </si>
  <si>
    <t>17-12-2005</t>
  </si>
  <si>
    <t>WAPAE</t>
  </si>
  <si>
    <t>Truala</t>
  </si>
  <si>
    <t>Djamilla</t>
  </si>
  <si>
    <t>31-05-2006</t>
  </si>
  <si>
    <t>WAWINE</t>
  </si>
  <si>
    <t>01-06-2007</t>
  </si>
  <si>
    <t>WENEMIT</t>
  </si>
  <si>
    <t>Sabrina</t>
  </si>
  <si>
    <t>03-10-2007</t>
  </si>
  <si>
    <t>BADIMOIN</t>
  </si>
  <si>
    <t>NADIA</t>
  </si>
  <si>
    <t>15-07-2004</t>
  </si>
  <si>
    <t>LP.FRANCOIS D ASSISE</t>
  </si>
  <si>
    <t>Trails, Va'a</t>
  </si>
  <si>
    <t>BELICHOMA</t>
  </si>
  <si>
    <t>GINETTE</t>
  </si>
  <si>
    <t>03-01-2008</t>
  </si>
  <si>
    <t>Futsal, Trails, Va'a</t>
  </si>
  <si>
    <t>Jhanaël</t>
  </si>
  <si>
    <t>27-07-2007</t>
  </si>
  <si>
    <t>CHOUNE</t>
  </si>
  <si>
    <t>COLLINS</t>
  </si>
  <si>
    <t>17-04-2008</t>
  </si>
  <si>
    <t>DIOPOE</t>
  </si>
  <si>
    <t>Keline</t>
  </si>
  <si>
    <t>15-03-2007</t>
  </si>
  <si>
    <t>Futsal, Tir à l'arc, Va'a, Volleyball</t>
  </si>
  <si>
    <t>KAZOUE</t>
  </si>
  <si>
    <t>Kazuko</t>
  </si>
  <si>
    <t>01-10-2008</t>
  </si>
  <si>
    <t>LIMOUSIN</t>
  </si>
  <si>
    <t>ADRIAN</t>
  </si>
  <si>
    <t>08-06-2006</t>
  </si>
  <si>
    <t>18-02-2006</t>
  </si>
  <si>
    <t>Cross, Football, Futsal, Rugby, Sport partagé, Trails</t>
  </si>
  <si>
    <t>POANIMA</t>
  </si>
  <si>
    <t>CHLOE</t>
  </si>
  <si>
    <t>15-05-2009</t>
  </si>
  <si>
    <t>Trails, Va'a, Volleyball</t>
  </si>
  <si>
    <t>Djénarose</t>
  </si>
  <si>
    <t>15-01-2007</t>
  </si>
  <si>
    <t>VIRASSAMY</t>
  </si>
  <si>
    <t>Shanonn</t>
  </si>
  <si>
    <t>26-05-2008</t>
  </si>
  <si>
    <t>Ludwig</t>
  </si>
  <si>
    <t>29-03-2008</t>
  </si>
  <si>
    <t>LP.JEAN XXIII</t>
  </si>
  <si>
    <t>Cross, Football, Futsal, Rugby, Tir à l'arc, Trails</t>
  </si>
  <si>
    <t>BROWN</t>
  </si>
  <si>
    <t>01-03-2007</t>
  </si>
  <si>
    <t>DONARDIN BONNIERE</t>
  </si>
  <si>
    <t>NORA</t>
  </si>
  <si>
    <t>FAATUARAI</t>
  </si>
  <si>
    <t>VAIMITI</t>
  </si>
  <si>
    <t>28-11-2006</t>
  </si>
  <si>
    <t>HAOA</t>
  </si>
  <si>
    <t>DEBORAH</t>
  </si>
  <si>
    <t>27-02-2006</t>
  </si>
  <si>
    <t>MOHAMED</t>
  </si>
  <si>
    <t>YELENA</t>
  </si>
  <si>
    <t>25-02-2006</t>
  </si>
  <si>
    <t>MOHI</t>
  </si>
  <si>
    <t>BRISCA</t>
  </si>
  <si>
    <t>NEPORON</t>
  </si>
  <si>
    <t>KELIANE</t>
  </si>
  <si>
    <t>OMOATOU</t>
  </si>
  <si>
    <t>ADELAIDE</t>
  </si>
  <si>
    <t>17-11-2006</t>
  </si>
  <si>
    <t>Jamila</t>
  </si>
  <si>
    <t>02-06-2006</t>
  </si>
  <si>
    <t>MIREILLE</t>
  </si>
  <si>
    <t>TAFILAGI</t>
  </si>
  <si>
    <t>ILENIA</t>
  </si>
  <si>
    <t>26-08-2006</t>
  </si>
  <si>
    <t>TRUIJIJ</t>
  </si>
  <si>
    <t>JEANETTE</t>
  </si>
  <si>
    <t>30-11-2006</t>
  </si>
  <si>
    <t>ELEONA</t>
  </si>
  <si>
    <t>16-05-2007</t>
  </si>
  <si>
    <t>Amel</t>
  </si>
  <si>
    <t>21-05-2007</t>
  </si>
  <si>
    <t>WANYANO</t>
  </si>
  <si>
    <t>ENRIETTE</t>
  </si>
  <si>
    <t>SF</t>
  </si>
  <si>
    <t>24-06-2003</t>
  </si>
  <si>
    <t>Oupinou</t>
  </si>
  <si>
    <t>03-11-2008</t>
  </si>
  <si>
    <t>LP.MARCELLIN CHAMPAGNAT</t>
  </si>
  <si>
    <t>Echecs, Football, Futsal, Trails, Volleyball</t>
  </si>
  <si>
    <t>27-05-2008</t>
  </si>
  <si>
    <t>Football, Kayak, Pétanque, Santé</t>
  </si>
  <si>
    <t>Claudia</t>
  </si>
  <si>
    <t>10-01-2008</t>
  </si>
  <si>
    <t>Football, Futsal, Kayak, Pétanque, Santé</t>
  </si>
  <si>
    <t>BADIOU</t>
  </si>
  <si>
    <t>Joem</t>
  </si>
  <si>
    <t>24-05-2006</t>
  </si>
  <si>
    <t>Athlétisme, Football, Futsal, Kayak</t>
  </si>
  <si>
    <t>BALY</t>
  </si>
  <si>
    <t>01-08-2008</t>
  </si>
  <si>
    <t>Monikarl</t>
  </si>
  <si>
    <t>Djylyan</t>
  </si>
  <si>
    <t>18-05-2007</t>
  </si>
  <si>
    <t>Etienne</t>
  </si>
  <si>
    <t>27-09-2006</t>
  </si>
  <si>
    <t>Cyrielle</t>
  </si>
  <si>
    <t>28-01-2008</t>
  </si>
  <si>
    <t>Futsal, Kayak, Pétanque, Santé, Volleyball</t>
  </si>
  <si>
    <t>Boulesakaui</t>
  </si>
  <si>
    <t>04-08-2006</t>
  </si>
  <si>
    <t>Boxe, Football, Futsal</t>
  </si>
  <si>
    <t>BOUQUET</t>
  </si>
  <si>
    <t>04-11-2007</t>
  </si>
  <si>
    <t>CHAORI</t>
  </si>
  <si>
    <t>Florence</t>
  </si>
  <si>
    <t>02-08-2008</t>
  </si>
  <si>
    <t>Jeanckorin</t>
  </si>
  <si>
    <t>15-01-2005</t>
  </si>
  <si>
    <t>Alicia</t>
  </si>
  <si>
    <t>24-07-2007</t>
  </si>
  <si>
    <t>Futsal, Kayak, Pétanque, Santé</t>
  </si>
  <si>
    <t>Yarsen</t>
  </si>
  <si>
    <t>06-08-2008</t>
  </si>
  <si>
    <t>Roman</t>
  </si>
  <si>
    <t>20-03-2005</t>
  </si>
  <si>
    <t>DJOEWAIR</t>
  </si>
  <si>
    <t>Kendall</t>
  </si>
  <si>
    <t>27-06-2008</t>
  </si>
  <si>
    <t>GOUE</t>
  </si>
  <si>
    <t>22-04-2003</t>
  </si>
  <si>
    <t>Trails, Va'a, VTT</t>
  </si>
  <si>
    <t>HALUATR</t>
  </si>
  <si>
    <t>Enzo Taua</t>
  </si>
  <si>
    <t>07-07-2007</t>
  </si>
  <si>
    <t>IRIBA</t>
  </si>
  <si>
    <t>30-07-2007</t>
  </si>
  <si>
    <t>Shaïna</t>
  </si>
  <si>
    <t>MAPéRI</t>
  </si>
  <si>
    <t>Marc-Axel</t>
  </si>
  <si>
    <t>02-09-2008</t>
  </si>
  <si>
    <t>MEE</t>
  </si>
  <si>
    <t>Maylis</t>
  </si>
  <si>
    <t>08-11-2008</t>
  </si>
  <si>
    <t>Futsal, Handball, Kayak, Pétanque, Santé</t>
  </si>
  <si>
    <t>MEOUAINON</t>
  </si>
  <si>
    <t>16-05-2008</t>
  </si>
  <si>
    <t>Moinburu</t>
  </si>
  <si>
    <t>Gaël</t>
  </si>
  <si>
    <t>Iréna</t>
  </si>
  <si>
    <t>28-12-2008</t>
  </si>
  <si>
    <t>Djémina</t>
  </si>
  <si>
    <t>17-01-2007</t>
  </si>
  <si>
    <t>Futsal, Kayak, Santé, Secourisme, Trails</t>
  </si>
  <si>
    <t>NEMEBREUX</t>
  </si>
  <si>
    <t>Jianny</t>
  </si>
  <si>
    <t>23-01-2007</t>
  </si>
  <si>
    <t>NEMOUARE</t>
  </si>
  <si>
    <t>Floyd</t>
  </si>
  <si>
    <t>Raphaëlla</t>
  </si>
  <si>
    <t>Poena</t>
  </si>
  <si>
    <t>17-09-2004</t>
  </si>
  <si>
    <t>POULAWA</t>
  </si>
  <si>
    <t>Jean-Dylan</t>
  </si>
  <si>
    <t>03-02-2008</t>
  </si>
  <si>
    <t>Kyeran</t>
  </si>
  <si>
    <t>27-04-2009</t>
  </si>
  <si>
    <t>SALAUN</t>
  </si>
  <si>
    <t>Joris</t>
  </si>
  <si>
    <t>26-11-2008</t>
  </si>
  <si>
    <t>11-11-2007</t>
  </si>
  <si>
    <t>Football, Futsal, Kayak, Santé</t>
  </si>
  <si>
    <t>TASSO</t>
  </si>
  <si>
    <t>10-09-2006</t>
  </si>
  <si>
    <t>TEOURI</t>
  </si>
  <si>
    <t>16-12-2006</t>
  </si>
  <si>
    <t>31-08-2007</t>
  </si>
  <si>
    <t>Valou-Poithily</t>
  </si>
  <si>
    <t>07-01-2009</t>
  </si>
  <si>
    <t>VENDEGOU</t>
  </si>
  <si>
    <t>Edwidge</t>
  </si>
  <si>
    <t>21-05-2008</t>
  </si>
  <si>
    <t>Kayak, Pétanque, Santé</t>
  </si>
  <si>
    <t>Wanguene</t>
  </si>
  <si>
    <t>Romuald</t>
  </si>
  <si>
    <t>10-05-2007</t>
  </si>
  <si>
    <t>LP.PETRO ATTITI</t>
  </si>
  <si>
    <t>AGJOUHGNIOPE</t>
  </si>
  <si>
    <t>Geisère</t>
  </si>
  <si>
    <t>31-10-2007</t>
  </si>
  <si>
    <t>AKAPO</t>
  </si>
  <si>
    <t>01-03-2006</t>
  </si>
  <si>
    <t>Elyas</t>
  </si>
  <si>
    <t>11-06-2008</t>
  </si>
  <si>
    <t>Sheryla</t>
  </si>
  <si>
    <t>07-06-2006</t>
  </si>
  <si>
    <t>BETTO</t>
  </si>
  <si>
    <t>05-04-2008</t>
  </si>
  <si>
    <t>BOEMARA</t>
  </si>
  <si>
    <t>Stella</t>
  </si>
  <si>
    <t>17-08-2007</t>
  </si>
  <si>
    <t>Casy Dee</t>
  </si>
  <si>
    <t>19-05-2006</t>
  </si>
  <si>
    <t>Vinciana</t>
  </si>
  <si>
    <t>Athlétisme, Basket, Football, Futsal, Trails, Volleyball</t>
  </si>
  <si>
    <t>Indianna Shirley</t>
  </si>
  <si>
    <t>28-02-2006</t>
  </si>
  <si>
    <t>DJOREMI</t>
  </si>
  <si>
    <t>09-12-2008</t>
  </si>
  <si>
    <t>DRUDRI</t>
  </si>
  <si>
    <t>DUQUESNE</t>
  </si>
  <si>
    <t>Hélia-Marley</t>
  </si>
  <si>
    <t>09-02-2009</t>
  </si>
  <si>
    <t>GOFIN</t>
  </si>
  <si>
    <t>Pearly</t>
  </si>
  <si>
    <t>24-01-2007</t>
  </si>
  <si>
    <t>GOURAYA</t>
  </si>
  <si>
    <t>GOWE</t>
  </si>
  <si>
    <t>25-07-2008</t>
  </si>
  <si>
    <t>Marie Noelle</t>
  </si>
  <si>
    <t>09-05-2008</t>
  </si>
  <si>
    <t>Gaetane</t>
  </si>
  <si>
    <t>10-04-2008</t>
  </si>
  <si>
    <t>HIDELE</t>
  </si>
  <si>
    <t>Lené</t>
  </si>
  <si>
    <t>23-12-2005</t>
  </si>
  <si>
    <t>Hnawangue</t>
  </si>
  <si>
    <t>26-02-2007</t>
  </si>
  <si>
    <t>Luan</t>
  </si>
  <si>
    <t>07-12-2006</t>
  </si>
  <si>
    <t>02-05-2007</t>
  </si>
  <si>
    <t>JASEMIN</t>
  </si>
  <si>
    <t>19-01-2009</t>
  </si>
  <si>
    <t>Agnès</t>
  </si>
  <si>
    <t>Djemilla</t>
  </si>
  <si>
    <t>15-06-2007</t>
  </si>
  <si>
    <t>KATIE</t>
  </si>
  <si>
    <t>Johany</t>
  </si>
  <si>
    <t>12-09-2007</t>
  </si>
  <si>
    <t>29-06-2007</t>
  </si>
  <si>
    <t>Christiane</t>
  </si>
  <si>
    <t>06-02-2008</t>
  </si>
  <si>
    <t>Yahmael</t>
  </si>
  <si>
    <t>06-01-2009</t>
  </si>
  <si>
    <t>LGANY</t>
  </si>
  <si>
    <t>28-03-2007</t>
  </si>
  <si>
    <t>10-01-2007</t>
  </si>
  <si>
    <t>Junior</t>
  </si>
  <si>
    <t>18-05-2008</t>
  </si>
  <si>
    <t>MATAICKA</t>
  </si>
  <si>
    <t>Joremi</t>
  </si>
  <si>
    <t>19-02-2008</t>
  </si>
  <si>
    <t>MOILOU</t>
  </si>
  <si>
    <t>Ingrid</t>
  </si>
  <si>
    <t>15-05-2007</t>
  </si>
  <si>
    <t>MOINDOU</t>
  </si>
  <si>
    <t>Aïnoha</t>
  </si>
  <si>
    <t>28-04-2008</t>
  </si>
  <si>
    <t>Anélia</t>
  </si>
  <si>
    <t>Jeannick</t>
  </si>
  <si>
    <t>04-04-2005</t>
  </si>
  <si>
    <t>14-02-2008</t>
  </si>
  <si>
    <t>09-10-2008</t>
  </si>
  <si>
    <t>OHUA</t>
  </si>
  <si>
    <t>Laïna</t>
  </si>
  <si>
    <t>30-12-2006</t>
  </si>
  <si>
    <t>18-12-2007</t>
  </si>
  <si>
    <t>06-07-2007</t>
  </si>
  <si>
    <t>OUTYOUTE</t>
  </si>
  <si>
    <t>Djail</t>
  </si>
  <si>
    <t>27-09-2008</t>
  </si>
  <si>
    <t>Futsal, Handball, Trails</t>
  </si>
  <si>
    <t>21-12-2007</t>
  </si>
  <si>
    <t>Madjing</t>
  </si>
  <si>
    <t>03-11-2007</t>
  </si>
  <si>
    <t>POAPALE</t>
  </si>
  <si>
    <t>Loriane</t>
  </si>
  <si>
    <t>Frédéricka</t>
  </si>
  <si>
    <t>19-12-2006</t>
  </si>
  <si>
    <t>PRESIDENT</t>
  </si>
  <si>
    <t>18-11-2006</t>
  </si>
  <si>
    <t>Rosere</t>
  </si>
  <si>
    <t>Bille</t>
  </si>
  <si>
    <t>13-05-2008</t>
  </si>
  <si>
    <t>RUCKEBUSCH</t>
  </si>
  <si>
    <t>Ceylane</t>
  </si>
  <si>
    <t>20-02-2006</t>
  </si>
  <si>
    <t>Athlétisme, Cross, Rugby, Santé, Trails</t>
  </si>
  <si>
    <t>RUONE</t>
  </si>
  <si>
    <t>19-06-2007</t>
  </si>
  <si>
    <t>Carole</t>
  </si>
  <si>
    <t>21-09-2007</t>
  </si>
  <si>
    <t>SIMIN</t>
  </si>
  <si>
    <t>01-03-2008</t>
  </si>
  <si>
    <t>SIOREMU</t>
  </si>
  <si>
    <t>Nicole</t>
  </si>
  <si>
    <t>04-04-2008</t>
  </si>
  <si>
    <t>20-05-2009</t>
  </si>
  <si>
    <t>Athlétisme, Football, Futsal, Trails, Voile, Volleyball</t>
  </si>
  <si>
    <t>SODIE</t>
  </si>
  <si>
    <t>TARA</t>
  </si>
  <si>
    <t>Aïlé</t>
  </si>
  <si>
    <t>30-06-2008</t>
  </si>
  <si>
    <t>TAUGAMOA</t>
  </si>
  <si>
    <t>Aisea</t>
  </si>
  <si>
    <t>26-09-2006</t>
  </si>
  <si>
    <t>TCHOUARAME</t>
  </si>
  <si>
    <t>Huschai</t>
  </si>
  <si>
    <t>31-01-2009</t>
  </si>
  <si>
    <t>19-10-2006</t>
  </si>
  <si>
    <t>Sarai</t>
  </si>
  <si>
    <t>TONE</t>
  </si>
  <si>
    <t>Evylienka</t>
  </si>
  <si>
    <t>27-03-2009</t>
  </si>
  <si>
    <t>Hassan</t>
  </si>
  <si>
    <t>14-01-2009</t>
  </si>
  <si>
    <t>TOROMONA</t>
  </si>
  <si>
    <t>Eyltone</t>
  </si>
  <si>
    <t>29-05-2008</t>
  </si>
  <si>
    <t>TOURTE</t>
  </si>
  <si>
    <t>Noélane</t>
  </si>
  <si>
    <t>09-09-2008</t>
  </si>
  <si>
    <t>24-10-2006</t>
  </si>
  <si>
    <t>UJICAS</t>
  </si>
  <si>
    <t>Obé Jacques</t>
  </si>
  <si>
    <t>31-01-2006</t>
  </si>
  <si>
    <t>Nidoish</t>
  </si>
  <si>
    <t>30-05-2008</t>
  </si>
  <si>
    <t>Aurore</t>
  </si>
  <si>
    <t>13-02-2007</t>
  </si>
  <si>
    <t>WAHMEREUNGO</t>
  </si>
  <si>
    <t>06-06-2007</t>
  </si>
  <si>
    <t>WAIECKO</t>
  </si>
  <si>
    <t>Gwenaelle</t>
  </si>
  <si>
    <t>Christian</t>
  </si>
  <si>
    <t>25-03-2008</t>
  </si>
  <si>
    <t>WAKA-CEOU</t>
  </si>
  <si>
    <t>Larik</t>
  </si>
  <si>
    <t>18-03-2007</t>
  </si>
  <si>
    <t>Joanna</t>
  </si>
  <si>
    <t>10-12-2007</t>
  </si>
  <si>
    <t>Roderick</t>
  </si>
  <si>
    <t>Rosy</t>
  </si>
  <si>
    <t>28-02-2007</t>
  </si>
  <si>
    <t>11-02-2008</t>
  </si>
  <si>
    <t>Paulo</t>
  </si>
  <si>
    <t>01-07-2005</t>
  </si>
  <si>
    <t>Jean Philippe</t>
  </si>
  <si>
    <t>05-12-2007</t>
  </si>
  <si>
    <t>06-05-2008</t>
  </si>
  <si>
    <t>WEJIN</t>
  </si>
  <si>
    <t>Eduard</t>
  </si>
  <si>
    <t>18-12-2008</t>
  </si>
  <si>
    <t>Kyriam</t>
  </si>
  <si>
    <t>02-03-2008</t>
  </si>
  <si>
    <t>Marie Brigitte</t>
  </si>
  <si>
    <t>07-11-2003</t>
  </si>
  <si>
    <t>LP.St JOSEPH DE CLUNY</t>
  </si>
  <si>
    <t>Cross, Volleyball, VTT</t>
  </si>
  <si>
    <t>DOUEPERE</t>
  </si>
  <si>
    <t>Kenny</t>
  </si>
  <si>
    <t>10-06-2006</t>
  </si>
  <si>
    <t>GUCAKE</t>
  </si>
  <si>
    <t>Salanieta</t>
  </si>
  <si>
    <t>10-12-2004</t>
  </si>
  <si>
    <t>Sylvestre</t>
  </si>
  <si>
    <t>Cross, Futsal, Volleyball</t>
  </si>
  <si>
    <t>HOALA</t>
  </si>
  <si>
    <t>01-06-2006</t>
  </si>
  <si>
    <t>Jonathane</t>
  </si>
  <si>
    <t>05-05-2007</t>
  </si>
  <si>
    <t>29-12-2006</t>
  </si>
  <si>
    <t>KAOUDA</t>
  </si>
  <si>
    <t>Appolonie</t>
  </si>
  <si>
    <t>lAOUMANA</t>
  </si>
  <si>
    <t>andré</t>
  </si>
  <si>
    <t>17-06-2006</t>
  </si>
  <si>
    <t>MEKENESE</t>
  </si>
  <si>
    <t>30-05-2007</t>
  </si>
  <si>
    <t>SEBASTIEN</t>
  </si>
  <si>
    <t>19-11-2007</t>
  </si>
  <si>
    <t>22-08-2007</t>
  </si>
  <si>
    <t>PAARUA</t>
  </si>
  <si>
    <t>06-12-2007</t>
  </si>
  <si>
    <t>SAO</t>
  </si>
  <si>
    <t>07-05-2007</t>
  </si>
  <si>
    <t>SINAMO</t>
  </si>
  <si>
    <t>29-04-2007</t>
  </si>
  <si>
    <t>SITRITA</t>
  </si>
  <si>
    <t>Abigail</t>
  </si>
  <si>
    <t>04-09-2006</t>
  </si>
  <si>
    <t>29-02-2008</t>
  </si>
  <si>
    <t>TROJANI</t>
  </si>
  <si>
    <t>18-10-2006</t>
  </si>
  <si>
    <t>TUULAKI</t>
  </si>
  <si>
    <t>Maelyss</t>
  </si>
  <si>
    <t>31-10-2005</t>
  </si>
  <si>
    <t>Péroline</t>
  </si>
  <si>
    <t>30-10-2007</t>
  </si>
  <si>
    <t>LP.St PIERRE. CHANEL</t>
  </si>
  <si>
    <t>Boxe</t>
  </si>
  <si>
    <t>GENET</t>
  </si>
  <si>
    <t>Teïnaki</t>
  </si>
  <si>
    <t>GEWEU</t>
  </si>
  <si>
    <t>03-05-2008</t>
  </si>
  <si>
    <t>Boxe, Trails</t>
  </si>
  <si>
    <t>HAYRA</t>
  </si>
  <si>
    <t>Israël</t>
  </si>
  <si>
    <t>28-10-2008</t>
  </si>
  <si>
    <t>Jiane</t>
  </si>
  <si>
    <t>Jacqueline</t>
  </si>
  <si>
    <t>RATULAILAI</t>
  </si>
  <si>
    <t>09-06-2008</t>
  </si>
  <si>
    <t>SEA</t>
  </si>
  <si>
    <t>27-02-2009</t>
  </si>
  <si>
    <t>SETIANO</t>
  </si>
  <si>
    <t>Mickaele</t>
  </si>
  <si>
    <t>07-06-2007</t>
  </si>
  <si>
    <t>Simione</t>
  </si>
  <si>
    <t>Vaikuamoho</t>
  </si>
  <si>
    <t>Savelio</t>
  </si>
  <si>
    <t>20-07-2007</t>
  </si>
  <si>
    <t>Edgar</t>
  </si>
  <si>
    <t>05-02-2001</t>
  </si>
  <si>
    <t>LYC.AGRICOLE DONEVA</t>
  </si>
  <si>
    <t>DALY</t>
  </si>
  <si>
    <t>Laszlo</t>
  </si>
  <si>
    <t>13-09-2008</t>
  </si>
  <si>
    <t>Jean-Charles thionone</t>
  </si>
  <si>
    <t>22-02-2004</t>
  </si>
  <si>
    <t>Bwiluz</t>
  </si>
  <si>
    <t>17-11-2007</t>
  </si>
  <si>
    <t>09-06-2007</t>
  </si>
  <si>
    <t>LIWUSMALGEL</t>
  </si>
  <si>
    <t>06-11-2000</t>
  </si>
  <si>
    <t>Dieudonné</t>
  </si>
  <si>
    <t>06-12-2003</t>
  </si>
  <si>
    <t>PALO</t>
  </si>
  <si>
    <t>Lolita</t>
  </si>
  <si>
    <t>04-08-2005</t>
  </si>
  <si>
    <t>RORY</t>
  </si>
  <si>
    <t>10-09-2004</t>
  </si>
  <si>
    <t>TIEYA</t>
  </si>
  <si>
    <t>21-01-2002</t>
  </si>
  <si>
    <t>WARGONE</t>
  </si>
  <si>
    <t>Soterio</t>
  </si>
  <si>
    <t>22-08-2001</t>
  </si>
  <si>
    <t>weiri</t>
  </si>
  <si>
    <t>jahiro</t>
  </si>
  <si>
    <t>21-04-2007</t>
  </si>
  <si>
    <t>APATYEE</t>
  </si>
  <si>
    <t>Marie- Adèle</t>
  </si>
  <si>
    <t>11-11-2006</t>
  </si>
  <si>
    <t>LYC.ANTOINE KELA</t>
  </si>
  <si>
    <t>BALESAGA GA MEHENE</t>
  </si>
  <si>
    <t>Eilijah</t>
  </si>
  <si>
    <t>29-01-2009</t>
  </si>
  <si>
    <t>BATI</t>
  </si>
  <si>
    <t>Caénah</t>
  </si>
  <si>
    <t>28-08-2007</t>
  </si>
  <si>
    <t>BOUTEILLER</t>
  </si>
  <si>
    <t>13-05-2009</t>
  </si>
  <si>
    <t>Basket, Cross, Football, Trails, Volleyball</t>
  </si>
  <si>
    <t>CIRRE</t>
  </si>
  <si>
    <t>09-11-2007</t>
  </si>
  <si>
    <t>Basket, Cross, Futsal, Volleyball</t>
  </si>
  <si>
    <t>Dahite</t>
  </si>
  <si>
    <t>Christany</t>
  </si>
  <si>
    <t>16-09-2006</t>
  </si>
  <si>
    <t>EURISOUKE</t>
  </si>
  <si>
    <t>Henryline</t>
  </si>
  <si>
    <t>13-07-2007</t>
  </si>
  <si>
    <t>Doris</t>
  </si>
  <si>
    <t>Méril</t>
  </si>
  <si>
    <t>Athlétisme, Course d'orientation, Cross, Football, Futsal, Trails, Volleyball</t>
  </si>
  <si>
    <t>DOONE</t>
  </si>
  <si>
    <t>GENEVOIS</t>
  </si>
  <si>
    <t>Naé</t>
  </si>
  <si>
    <t>20-08-2008</t>
  </si>
  <si>
    <t>Margarita</t>
  </si>
  <si>
    <t>25-04-2008</t>
  </si>
  <si>
    <t>GOUNOU</t>
  </si>
  <si>
    <t>Walter</t>
  </si>
  <si>
    <t>20-04-2009</t>
  </si>
  <si>
    <t>Athlétisme, Course d'orientation, Cross, Football, Futsal, Handball, Volleyball</t>
  </si>
  <si>
    <t>Kai</t>
  </si>
  <si>
    <t>Merylda</t>
  </si>
  <si>
    <t>11-04-2008</t>
  </si>
  <si>
    <t>KAILLOUCK</t>
  </si>
  <si>
    <t>Géorgianne</t>
  </si>
  <si>
    <t>14-03-2008</t>
  </si>
  <si>
    <t>KATEKO</t>
  </si>
  <si>
    <t>Sephora</t>
  </si>
  <si>
    <t>20-09-2006</t>
  </si>
  <si>
    <t>KOEA</t>
  </si>
  <si>
    <t>Emryl</t>
  </si>
  <si>
    <t>19-03-2007</t>
  </si>
  <si>
    <t>LE CLEACH</t>
  </si>
  <si>
    <t>06-10-2006</t>
  </si>
  <si>
    <t>Lepenmal</t>
  </si>
  <si>
    <t>Clive</t>
  </si>
  <si>
    <t>07-04-2007</t>
  </si>
  <si>
    <t>MACCAM</t>
  </si>
  <si>
    <t>Yoella</t>
  </si>
  <si>
    <t>20-06-2008</t>
  </si>
  <si>
    <t>MANDJIA</t>
  </si>
  <si>
    <t>Oceane</t>
  </si>
  <si>
    <t>29-10-2007</t>
  </si>
  <si>
    <t>MERMOUD</t>
  </si>
  <si>
    <t>Maryenne</t>
  </si>
  <si>
    <t>10-05-2009</t>
  </si>
  <si>
    <t>Athlétisme, Futsal, Trails</t>
  </si>
  <si>
    <t>24-06-2008</t>
  </si>
  <si>
    <t>NAGOPAE</t>
  </si>
  <si>
    <t>08-07-2007</t>
  </si>
  <si>
    <t>Djemes</t>
  </si>
  <si>
    <t>24-09-2006</t>
  </si>
  <si>
    <t>Palaou</t>
  </si>
  <si>
    <t>Wedele</t>
  </si>
  <si>
    <t>Pawoap</t>
  </si>
  <si>
    <t>19-02-2007</t>
  </si>
  <si>
    <t>PERRIN</t>
  </si>
  <si>
    <t>Basket, Football, Futsal, Volleyball</t>
  </si>
  <si>
    <t>Poadjaoo</t>
  </si>
  <si>
    <t>Nolwen</t>
  </si>
  <si>
    <t>POUPRON</t>
  </si>
  <si>
    <t>Dorlane</t>
  </si>
  <si>
    <t>29-12-2008</t>
  </si>
  <si>
    <t>Lodaÿna</t>
  </si>
  <si>
    <t>04-09-2007</t>
  </si>
  <si>
    <t>Johnia</t>
  </si>
  <si>
    <t>25-02-2008</t>
  </si>
  <si>
    <t>Athlétisme, Cross, Futsal, Volleyball</t>
  </si>
  <si>
    <t>Tyoada</t>
  </si>
  <si>
    <t>Djeo</t>
  </si>
  <si>
    <t>26-06-2008</t>
  </si>
  <si>
    <t>Pwenou</t>
  </si>
  <si>
    <t>27-12-2007</t>
  </si>
  <si>
    <t>Vomitishi-Zenoki</t>
  </si>
  <si>
    <t>27-08-2008</t>
  </si>
  <si>
    <t>02-04-2009</t>
  </si>
  <si>
    <t>winiam</t>
  </si>
  <si>
    <t>27-08-2007</t>
  </si>
  <si>
    <t>Baseball, Kayak, Volleyball</t>
  </si>
  <si>
    <t>WONGSOKARJO</t>
  </si>
  <si>
    <t>Deva</t>
  </si>
  <si>
    <t>ALI</t>
  </si>
  <si>
    <t>LENKA</t>
  </si>
  <si>
    <t>27-01-2006</t>
  </si>
  <si>
    <t>LYC.APPOLLINAIRE ANOVA</t>
  </si>
  <si>
    <t>BELLE</t>
  </si>
  <si>
    <t>Molka</t>
  </si>
  <si>
    <t>21-08-2006</t>
  </si>
  <si>
    <t>Cheyenne</t>
  </si>
  <si>
    <t>DAMOUR</t>
  </si>
  <si>
    <t>Kelia</t>
  </si>
  <si>
    <t>13-03-2007</t>
  </si>
  <si>
    <t>Cross, Santé, Trails, Volleyball</t>
  </si>
  <si>
    <t>DONATIENNE</t>
  </si>
  <si>
    <t>16-01-2007</t>
  </si>
  <si>
    <t>FLAMENT</t>
  </si>
  <si>
    <t>JEAN-CLAUDE</t>
  </si>
  <si>
    <t>23-08-2008</t>
  </si>
  <si>
    <t>Cross, Musculation, Santé, Trails</t>
  </si>
  <si>
    <t>FOORD</t>
  </si>
  <si>
    <t>JAÏA</t>
  </si>
  <si>
    <t>16-08-2007</t>
  </si>
  <si>
    <t>GONY</t>
  </si>
  <si>
    <t>JOWY</t>
  </si>
  <si>
    <t>13-11-2008</t>
  </si>
  <si>
    <t>GOYETTA</t>
  </si>
  <si>
    <t>Tanya</t>
  </si>
  <si>
    <t>LAAKAUPAU</t>
  </si>
  <si>
    <t>LEA</t>
  </si>
  <si>
    <t>01-01-2009</t>
  </si>
  <si>
    <t>06-07-2006</t>
  </si>
  <si>
    <t>LECA</t>
  </si>
  <si>
    <t>13-07-2006</t>
  </si>
  <si>
    <t>LEMAITRE</t>
  </si>
  <si>
    <t>25-06-2007</t>
  </si>
  <si>
    <t>LOMBE BEGAUD</t>
  </si>
  <si>
    <t>25-05-2008</t>
  </si>
  <si>
    <t>CHRISTELLE</t>
  </si>
  <si>
    <t>02-04-2008</t>
  </si>
  <si>
    <t>NIUTUPEA</t>
  </si>
  <si>
    <t>VAÏANA</t>
  </si>
  <si>
    <t>12-07-2006</t>
  </si>
  <si>
    <t>QAN</t>
  </si>
  <si>
    <t>28-02-2008</t>
  </si>
  <si>
    <t>TAFUSIMAI</t>
  </si>
  <si>
    <t>LUSYL</t>
  </si>
  <si>
    <t>TAIRIO</t>
  </si>
  <si>
    <t>06-01-2007</t>
  </si>
  <si>
    <t>TOGNA</t>
  </si>
  <si>
    <t>Kay-Ciane</t>
  </si>
  <si>
    <t>17-10-2006</t>
  </si>
  <si>
    <t>TOUKIO</t>
  </si>
  <si>
    <t>Badminton, Cross, Trails, Volleyball</t>
  </si>
  <si>
    <t>TUPAHURURU</t>
  </si>
  <si>
    <t>Rainui</t>
  </si>
  <si>
    <t>VIEIRA DA SILVA</t>
  </si>
  <si>
    <t>19-10-2005</t>
  </si>
  <si>
    <t>Musculation, Santé, Trails</t>
  </si>
  <si>
    <t>VINOIS</t>
  </si>
  <si>
    <t>Elizio</t>
  </si>
  <si>
    <t>11-08-2008</t>
  </si>
  <si>
    <t>BELLIN</t>
  </si>
  <si>
    <t>26-08-2008</t>
  </si>
  <si>
    <t>LYC.BLAISE PASCAL</t>
  </si>
  <si>
    <t>BENISTI</t>
  </si>
  <si>
    <t>Lili Rose</t>
  </si>
  <si>
    <t>12-04-2009</t>
  </si>
  <si>
    <t>Escalade, Planche à voile</t>
  </si>
  <si>
    <t>BESSON-LEAUD</t>
  </si>
  <si>
    <t>18-07-2007</t>
  </si>
  <si>
    <t>BOSSUAT</t>
  </si>
  <si>
    <t>03-07-2008</t>
  </si>
  <si>
    <t>Escalade, Tennis de table</t>
  </si>
  <si>
    <t>BOSSUAT--NOUYRIGAT</t>
  </si>
  <si>
    <t>Maya</t>
  </si>
  <si>
    <t>CHATEL</t>
  </si>
  <si>
    <t>CRISAN</t>
  </si>
  <si>
    <t>06-04-2009</t>
  </si>
  <si>
    <t>05-10-2007</t>
  </si>
  <si>
    <t>09-01-2006</t>
  </si>
  <si>
    <t>05-02-2009</t>
  </si>
  <si>
    <t>Kirly</t>
  </si>
  <si>
    <t>28-03-2009</t>
  </si>
  <si>
    <t>GAULTIER</t>
  </si>
  <si>
    <t>Brandy</t>
  </si>
  <si>
    <t>13-07-2008</t>
  </si>
  <si>
    <t>Badminton, Escalade</t>
  </si>
  <si>
    <t>GUILLEMAILLE</t>
  </si>
  <si>
    <t>28-08-2008</t>
  </si>
  <si>
    <t>HAFOKA</t>
  </si>
  <si>
    <t>Ateliana</t>
  </si>
  <si>
    <t>05-02-2006</t>
  </si>
  <si>
    <t>Ioané</t>
  </si>
  <si>
    <t>04-06-2008</t>
  </si>
  <si>
    <t>JOURDAIN</t>
  </si>
  <si>
    <t>29-09-2008</t>
  </si>
  <si>
    <t>KASIM</t>
  </si>
  <si>
    <t>13-09-2006</t>
  </si>
  <si>
    <t>LAGUERRE</t>
  </si>
  <si>
    <t>08-06-2008</t>
  </si>
  <si>
    <t>LETERRIER</t>
  </si>
  <si>
    <t>MAILLAUD</t>
  </si>
  <si>
    <t>29-06-2008</t>
  </si>
  <si>
    <t>Dorothee</t>
  </si>
  <si>
    <t>MAULIGALO</t>
  </si>
  <si>
    <t>Asael</t>
  </si>
  <si>
    <t>07-07-2008</t>
  </si>
  <si>
    <t>PILOTAZ HERET</t>
  </si>
  <si>
    <t>03-08-2006</t>
  </si>
  <si>
    <t>TORRANI</t>
  </si>
  <si>
    <t>27-07-2008</t>
  </si>
  <si>
    <t>Lea</t>
  </si>
  <si>
    <t>15-04-2008</t>
  </si>
  <si>
    <t>10-09-2009</t>
  </si>
  <si>
    <t>LYC.DICK UKEIWE</t>
  </si>
  <si>
    <t>Mahé</t>
  </si>
  <si>
    <t>03-04-2007</t>
  </si>
  <si>
    <t>Kévin</t>
  </si>
  <si>
    <t>24-04-2007</t>
  </si>
  <si>
    <t>ANUU</t>
  </si>
  <si>
    <t>Daryl</t>
  </si>
  <si>
    <t>04-07-2007</t>
  </si>
  <si>
    <t>APO</t>
  </si>
  <si>
    <t>Landon</t>
  </si>
  <si>
    <t>12-12-2008</t>
  </si>
  <si>
    <t>ASRAT</t>
  </si>
  <si>
    <t>BAILLEUL</t>
  </si>
  <si>
    <t>Yoni</t>
  </si>
  <si>
    <t>BAILLY</t>
  </si>
  <si>
    <t>08-05-2008</t>
  </si>
  <si>
    <t>01-07-2008</t>
  </si>
  <si>
    <t>BAMY</t>
  </si>
  <si>
    <t>TANA</t>
  </si>
  <si>
    <t>17-07-2007</t>
  </si>
  <si>
    <t>BANRI</t>
  </si>
  <si>
    <t>Roxanne</t>
  </si>
  <si>
    <t>13-02-2008</t>
  </si>
  <si>
    <t>BARDY</t>
  </si>
  <si>
    <t>Belle</t>
  </si>
  <si>
    <t>07-05-2008</t>
  </si>
  <si>
    <t>BEUCHER</t>
  </si>
  <si>
    <t>Lenka</t>
  </si>
  <si>
    <t>11-05-2006</t>
  </si>
  <si>
    <t>25-04-2009</t>
  </si>
  <si>
    <t>BOUQUILLON MARIN</t>
  </si>
  <si>
    <t>07-11-2008</t>
  </si>
  <si>
    <t>BROUTIN</t>
  </si>
  <si>
    <t>19-09-2007</t>
  </si>
  <si>
    <t>Marichka</t>
  </si>
  <si>
    <t>CAFIKAILA</t>
  </si>
  <si>
    <t>15-03-2009</t>
  </si>
  <si>
    <t>Samy</t>
  </si>
  <si>
    <t>09-10-2007</t>
  </si>
  <si>
    <t>Kouanéné</t>
  </si>
  <si>
    <t>08-03-2008</t>
  </si>
  <si>
    <t>21-02-2008</t>
  </si>
  <si>
    <t>CHARRIER</t>
  </si>
  <si>
    <t>28-06-2008</t>
  </si>
  <si>
    <t>CHOLLET-JUSTIN</t>
  </si>
  <si>
    <t>TOAMOANA</t>
  </si>
  <si>
    <t>31-12-2008</t>
  </si>
  <si>
    <t>CIMUTRU</t>
  </si>
  <si>
    <t>22-07-2008</t>
  </si>
  <si>
    <t>DE VITA</t>
  </si>
  <si>
    <t>Matis</t>
  </si>
  <si>
    <t>16-12-2007</t>
  </si>
  <si>
    <t>DELOS</t>
  </si>
  <si>
    <t>02-01-2008</t>
  </si>
  <si>
    <t>DELPECH</t>
  </si>
  <si>
    <t>15-04-2009</t>
  </si>
  <si>
    <t>DEPOND</t>
  </si>
  <si>
    <t>DETCHEVERRY</t>
  </si>
  <si>
    <t>DEUNETTE</t>
  </si>
  <si>
    <t>11-01-2008</t>
  </si>
  <si>
    <t>22-07-2006</t>
  </si>
  <si>
    <t>Claire</t>
  </si>
  <si>
    <t>Dion</t>
  </si>
  <si>
    <t>Serge</t>
  </si>
  <si>
    <t>EDWIGES-RAMA</t>
  </si>
  <si>
    <t>15-02-2008</t>
  </si>
  <si>
    <t>Gina</t>
  </si>
  <si>
    <t>15-08-2006</t>
  </si>
  <si>
    <t>EVANNO</t>
  </si>
  <si>
    <t>Meryl</t>
  </si>
  <si>
    <t>24-03-2007</t>
  </si>
  <si>
    <t>FAUCHER</t>
  </si>
  <si>
    <t>09-03-2009</t>
  </si>
  <si>
    <t>08-12-2006</t>
  </si>
  <si>
    <t>Takumasiva</t>
  </si>
  <si>
    <t>FOUYE</t>
  </si>
  <si>
    <t>Jelyna</t>
  </si>
  <si>
    <t>FREDJ</t>
  </si>
  <si>
    <t>GABETTE</t>
  </si>
  <si>
    <t>04-04-2007</t>
  </si>
  <si>
    <t>GAVIN</t>
  </si>
  <si>
    <t>Oswaldo</t>
  </si>
  <si>
    <t>Badminton, Volleyball</t>
  </si>
  <si>
    <t>GIRARD</t>
  </si>
  <si>
    <t>Stécia</t>
  </si>
  <si>
    <t>21-01-2009</t>
  </si>
  <si>
    <t>22-07-2007</t>
  </si>
  <si>
    <t>HARBULOT-SEGAÏ</t>
  </si>
  <si>
    <t>Florent</t>
  </si>
  <si>
    <t>14-11-2007</t>
  </si>
  <si>
    <t>HEBRARD</t>
  </si>
  <si>
    <t>Dune</t>
  </si>
  <si>
    <t>20-01-2006</t>
  </si>
  <si>
    <t>Alofa</t>
  </si>
  <si>
    <t>15-06-2008</t>
  </si>
  <si>
    <t>HNACIPAN</t>
  </si>
  <si>
    <t>HNANGAN</t>
  </si>
  <si>
    <t>20-04-2008</t>
  </si>
  <si>
    <t>Hnaujie</t>
  </si>
  <si>
    <t>Bryvelyne</t>
  </si>
  <si>
    <t>31-10-2006</t>
  </si>
  <si>
    <t>HNAWEO</t>
  </si>
  <si>
    <t>Bisso</t>
  </si>
  <si>
    <t>16-08-2008</t>
  </si>
  <si>
    <t>21-08-2007</t>
  </si>
  <si>
    <t>IKAKULA</t>
  </si>
  <si>
    <t>Edelweiss</t>
  </si>
  <si>
    <t>16-04-2009</t>
  </si>
  <si>
    <t>Philomène</t>
  </si>
  <si>
    <t>31-08-2006</t>
  </si>
  <si>
    <t>JOMIE</t>
  </si>
  <si>
    <t>KALOÏ</t>
  </si>
  <si>
    <t>29-07-2008</t>
  </si>
  <si>
    <t>KONGHOULEUX</t>
  </si>
  <si>
    <t>26-01-2007</t>
  </si>
  <si>
    <t>KONHU</t>
  </si>
  <si>
    <t>Hnagu</t>
  </si>
  <si>
    <t>19-06-2008</t>
  </si>
  <si>
    <t>KUANENE</t>
  </si>
  <si>
    <t>11-03-2009</t>
  </si>
  <si>
    <t>LALENGO</t>
  </si>
  <si>
    <t>Andrew</t>
  </si>
  <si>
    <t>28-07-2007</t>
  </si>
  <si>
    <t>LAUTOA</t>
  </si>
  <si>
    <t>06-06-2008</t>
  </si>
  <si>
    <t>Chelsy</t>
  </si>
  <si>
    <t>LAVIGNE</t>
  </si>
  <si>
    <t>09-10-2006</t>
  </si>
  <si>
    <t>LE DAIN</t>
  </si>
  <si>
    <t>Andréa</t>
  </si>
  <si>
    <t>01-02-2007</t>
  </si>
  <si>
    <t>LECREN</t>
  </si>
  <si>
    <t>Matheo</t>
  </si>
  <si>
    <t>Basket, Handball, Tennis de table, Tir à l'arc, Volleyball</t>
  </si>
  <si>
    <t>Mikaël</t>
  </si>
  <si>
    <t>Salome</t>
  </si>
  <si>
    <t>28-04-2009</t>
  </si>
  <si>
    <t>LOUISOR</t>
  </si>
  <si>
    <t>03-03-2009</t>
  </si>
  <si>
    <t>LYSY</t>
  </si>
  <si>
    <t>Masei</t>
  </si>
  <si>
    <t>MORALDO</t>
  </si>
  <si>
    <t>MOURE</t>
  </si>
  <si>
    <t>MOZERYS</t>
  </si>
  <si>
    <t>Artur</t>
  </si>
  <si>
    <t>20-02-2008</t>
  </si>
  <si>
    <t>Claude</t>
  </si>
  <si>
    <t>05-05-2008</t>
  </si>
  <si>
    <t>Yvanna</t>
  </si>
  <si>
    <t>NADOBA</t>
  </si>
  <si>
    <t>Brent</t>
  </si>
  <si>
    <t>Athlétisme, Basket, Escalade, Volleyball</t>
  </si>
  <si>
    <t>NOMAI</t>
  </si>
  <si>
    <t>08-10-2008</t>
  </si>
  <si>
    <t>Cross, Tir à l'arc, Trails, VTT</t>
  </si>
  <si>
    <t>OZIKA</t>
  </si>
  <si>
    <t>23-02-2009</t>
  </si>
  <si>
    <t>PARAU</t>
  </si>
  <si>
    <t>PEAUTAU</t>
  </si>
  <si>
    <t>Shannon</t>
  </si>
  <si>
    <t>24-12-2006</t>
  </si>
  <si>
    <t>PHADOM</t>
  </si>
  <si>
    <t>Soryanna</t>
  </si>
  <si>
    <t>30-01-2007</t>
  </si>
  <si>
    <t>POLUTELE</t>
  </si>
  <si>
    <t>Atonio</t>
  </si>
  <si>
    <t>16-10-2008</t>
  </si>
  <si>
    <t>POUILLY</t>
  </si>
  <si>
    <t>Nohann</t>
  </si>
  <si>
    <t>PROUS</t>
  </si>
  <si>
    <t>Christ-Patrick</t>
  </si>
  <si>
    <t>09-11-2006</t>
  </si>
  <si>
    <t>REMOND</t>
  </si>
  <si>
    <t>14-12-2006</t>
  </si>
  <si>
    <t>SAHUC</t>
  </si>
  <si>
    <t>Cocolo</t>
  </si>
  <si>
    <t>08-03-2007</t>
  </si>
  <si>
    <t>SARTRE</t>
  </si>
  <si>
    <t>SAURAY</t>
  </si>
  <si>
    <t>Leïla</t>
  </si>
  <si>
    <t>06-03-2007</t>
  </si>
  <si>
    <t>SEMAIL</t>
  </si>
  <si>
    <t>20-01-2007</t>
  </si>
  <si>
    <t>SILUA</t>
  </si>
  <si>
    <t>Benjamin Esebona</t>
  </si>
  <si>
    <t>31-03-2007</t>
  </si>
  <si>
    <t>Tauliku</t>
  </si>
  <si>
    <t>Rodrigue</t>
  </si>
  <si>
    <t>TAUKETE</t>
  </si>
  <si>
    <t>Djayad</t>
  </si>
  <si>
    <t>09-04-2009</t>
  </si>
  <si>
    <t>Theophil</t>
  </si>
  <si>
    <t>13-01-2009</t>
  </si>
  <si>
    <t>THYDJEPACHE</t>
  </si>
  <si>
    <t>Kurtis</t>
  </si>
  <si>
    <t>29-11-2007</t>
  </si>
  <si>
    <t>TOKONI</t>
  </si>
  <si>
    <t>TOMU</t>
  </si>
  <si>
    <t>Kiva</t>
  </si>
  <si>
    <t>TONG CARIOU</t>
  </si>
  <si>
    <t>TOOFA</t>
  </si>
  <si>
    <t>Hanitea</t>
  </si>
  <si>
    <t>TORRE</t>
  </si>
  <si>
    <t>10-10-2006</t>
  </si>
  <si>
    <t>TREGUER</t>
  </si>
  <si>
    <t>TROTRO ROLLAND</t>
  </si>
  <si>
    <t>Jahmaël</t>
  </si>
  <si>
    <t>TURI</t>
  </si>
  <si>
    <t>Heimana</t>
  </si>
  <si>
    <t>29-03-2007</t>
  </si>
  <si>
    <t>TUUFUI</t>
  </si>
  <si>
    <t>Monika</t>
  </si>
  <si>
    <t>UKEIWE</t>
  </si>
  <si>
    <t>Ngazohnie</t>
  </si>
  <si>
    <t>28-07-2008</t>
  </si>
  <si>
    <t>VAITANAKI-DROUX</t>
  </si>
  <si>
    <t>Léana</t>
  </si>
  <si>
    <t>VAYE HELLOUIN</t>
  </si>
  <si>
    <t>Crystale</t>
  </si>
  <si>
    <t>29-07-2006</t>
  </si>
  <si>
    <t>VERNET</t>
  </si>
  <si>
    <t>Mattéo</t>
  </si>
  <si>
    <t>VIGREUX</t>
  </si>
  <si>
    <t>Noan</t>
  </si>
  <si>
    <t>Polosesio</t>
  </si>
  <si>
    <t>Hortensia</t>
  </si>
  <si>
    <t>22-03-2007</t>
  </si>
  <si>
    <t>WAENGENE</t>
  </si>
  <si>
    <t>Loïc</t>
  </si>
  <si>
    <t>27-04-2007</t>
  </si>
  <si>
    <t>27-01-2007</t>
  </si>
  <si>
    <t>WAHNGOJ</t>
  </si>
  <si>
    <t>WAHNUHNU</t>
  </si>
  <si>
    <t>Yemayma</t>
  </si>
  <si>
    <t>WALEWEN</t>
  </si>
  <si>
    <t>04-01-2009</t>
  </si>
  <si>
    <t>Esau</t>
  </si>
  <si>
    <t>23-05-2008</t>
  </si>
  <si>
    <t>13-04-2008</t>
  </si>
  <si>
    <t>Aurélien</t>
  </si>
  <si>
    <t>Pierre-Xavier</t>
  </si>
  <si>
    <t>05-01-2008</t>
  </si>
  <si>
    <t>Cyrille</t>
  </si>
  <si>
    <t>Aryson</t>
  </si>
  <si>
    <t>03-07-2006</t>
  </si>
  <si>
    <t>Sewate</t>
  </si>
  <si>
    <t>26-03-2009</t>
  </si>
  <si>
    <t>Maxence</t>
  </si>
  <si>
    <t>Unë</t>
  </si>
  <si>
    <t>03-04-2008</t>
  </si>
  <si>
    <t>WILHEM</t>
  </si>
  <si>
    <t>Côré-Ma</t>
  </si>
  <si>
    <t>Djess</t>
  </si>
  <si>
    <t>LYC.DO KAMO</t>
  </si>
  <si>
    <t>Maurice</t>
  </si>
  <si>
    <t>18-05-2006</t>
  </si>
  <si>
    <t>Simei</t>
  </si>
  <si>
    <t>09-11-2008</t>
  </si>
  <si>
    <t>11-09-2006</t>
  </si>
  <si>
    <t>LYC.JULES GARNIER</t>
  </si>
  <si>
    <t>Musculation, Volleyball</t>
  </si>
  <si>
    <t>24-09-2007</t>
  </si>
  <si>
    <t>BAEBAE</t>
  </si>
  <si>
    <t>Athlétisme, Basket, Cross, Football, Futsal, Rugby, Trails, Volleyball</t>
  </si>
  <si>
    <t>BAK SIN</t>
  </si>
  <si>
    <t>25-05-2009</t>
  </si>
  <si>
    <t>26-06-2003</t>
  </si>
  <si>
    <t>02-07-2007</t>
  </si>
  <si>
    <t>bietrix</t>
  </si>
  <si>
    <t>Marla</t>
  </si>
  <si>
    <t>17-08-2006</t>
  </si>
  <si>
    <t>Musculation</t>
  </si>
  <si>
    <t>BIGOU</t>
  </si>
  <si>
    <t>10-05-2008</t>
  </si>
  <si>
    <t>Athlétisme, Cross, Futsal, Rugby, Trails, Volleyball</t>
  </si>
  <si>
    <t>BOB</t>
  </si>
  <si>
    <t>25-01-2008</t>
  </si>
  <si>
    <t>Basket, Football, Futsal, Musculation, Volleyball</t>
  </si>
  <si>
    <t>BOULANGER</t>
  </si>
  <si>
    <t>BOUSQUET</t>
  </si>
  <si>
    <t>30-09-2006</t>
  </si>
  <si>
    <t>BRESIL</t>
  </si>
  <si>
    <t>10-03-2007</t>
  </si>
  <si>
    <t>BRETCHFELD</t>
  </si>
  <si>
    <t>KASSOA</t>
  </si>
  <si>
    <t>Boxe, Futsal</t>
  </si>
  <si>
    <t>BURUPIE</t>
  </si>
  <si>
    <t>SERENA</t>
  </si>
  <si>
    <t>Moana</t>
  </si>
  <si>
    <t>08-06-2007</t>
  </si>
  <si>
    <t>Basket, Musculation</t>
  </si>
  <si>
    <t>Choupeau</t>
  </si>
  <si>
    <t>Kylan</t>
  </si>
  <si>
    <t>16-11-2008</t>
  </si>
  <si>
    <t>CLAIN</t>
  </si>
  <si>
    <t>01-05-2006</t>
  </si>
  <si>
    <t>Basket, Boxe, Football, Trails</t>
  </si>
  <si>
    <t>CREY</t>
  </si>
  <si>
    <t>11-08-2007</t>
  </si>
  <si>
    <t>DECLERCK</t>
  </si>
  <si>
    <t>DELRIEU</t>
  </si>
  <si>
    <t>16-06-2008</t>
  </si>
  <si>
    <t>Duter</t>
  </si>
  <si>
    <t>Tautua</t>
  </si>
  <si>
    <t>Athlétisme, Basket, Cross, Escalade, Musculation, Rugby, Trails</t>
  </si>
  <si>
    <t>Boxe, Football, Futsal, Musculation</t>
  </si>
  <si>
    <t>FITIALEATA</t>
  </si>
  <si>
    <t>15-08-2008</t>
  </si>
  <si>
    <t>Basket, Boxe, Handball, Trails</t>
  </si>
  <si>
    <t>FLORES</t>
  </si>
  <si>
    <t>Heiata</t>
  </si>
  <si>
    <t>18-06-2006</t>
  </si>
  <si>
    <t>Athlétisme, Basket, Cross, Volleyball</t>
  </si>
  <si>
    <t>FOUVEAU</t>
  </si>
  <si>
    <t>FROCHTMANN</t>
  </si>
  <si>
    <t>Timéo</t>
  </si>
  <si>
    <t>FROSSARD</t>
  </si>
  <si>
    <t>Gambey</t>
  </si>
  <si>
    <t>Daria</t>
  </si>
  <si>
    <t>12-05-2008</t>
  </si>
  <si>
    <t>GODIN</t>
  </si>
  <si>
    <t>26-05-2007</t>
  </si>
  <si>
    <t>GOPEA</t>
  </si>
  <si>
    <t>Mayalène</t>
  </si>
  <si>
    <t>28-09-2006</t>
  </si>
  <si>
    <t>Athlétisme, Boxe, Cross, Trails, Volleyball</t>
  </si>
  <si>
    <t>GUATHOSI</t>
  </si>
  <si>
    <t>KINSLEY</t>
  </si>
  <si>
    <t>10-08-2007</t>
  </si>
  <si>
    <t>Flavie</t>
  </si>
  <si>
    <t>20-05-2007</t>
  </si>
  <si>
    <t>Athlétisme, Boxe, Cross, Football, Musculation, Trails</t>
  </si>
  <si>
    <t>HAGE</t>
  </si>
  <si>
    <t>28-10-2006</t>
  </si>
  <si>
    <t>HAUKEA</t>
  </si>
  <si>
    <t>Casey</t>
  </si>
  <si>
    <t>12-02-2006</t>
  </si>
  <si>
    <t>HNACEMA</t>
  </si>
  <si>
    <t>29-07-2004</t>
  </si>
  <si>
    <t>HNAGEJE</t>
  </si>
  <si>
    <t>NAOKE</t>
  </si>
  <si>
    <t>Football, Futsal, Musculation</t>
  </si>
  <si>
    <t>12-07-2007</t>
  </si>
  <si>
    <t>HNE</t>
  </si>
  <si>
    <t>hoane</t>
  </si>
  <si>
    <t>theodore</t>
  </si>
  <si>
    <t>22-01-2008</t>
  </si>
  <si>
    <t>KAMIL</t>
  </si>
  <si>
    <t>25-09-2006</t>
  </si>
  <si>
    <t>Athlétisme, Boxe, Musculation, Santé, Trails</t>
  </si>
  <si>
    <t>Rodrigues</t>
  </si>
  <si>
    <t>23-05-2009</t>
  </si>
  <si>
    <t>KELETAONA</t>
  </si>
  <si>
    <t>27-01-2008</t>
  </si>
  <si>
    <t>Boxe, Musculation</t>
  </si>
  <si>
    <t>KONGOULEUX</t>
  </si>
  <si>
    <t>Wia</t>
  </si>
  <si>
    <t>09-09-2006</t>
  </si>
  <si>
    <t>LAVASALE</t>
  </si>
  <si>
    <t>Léonidas</t>
  </si>
  <si>
    <t>LESSON</t>
  </si>
  <si>
    <t>Musculation, Tennis de table</t>
  </si>
  <si>
    <t>Odelia</t>
  </si>
  <si>
    <t>MAGULU</t>
  </si>
  <si>
    <t>WAHNAEA</t>
  </si>
  <si>
    <t>Maï</t>
  </si>
  <si>
    <t>Tremaine</t>
  </si>
  <si>
    <t>01-10-2006</t>
  </si>
  <si>
    <t>Athlétisme, Boxe, Cross</t>
  </si>
  <si>
    <t>MALTESALE</t>
  </si>
  <si>
    <t>Will</t>
  </si>
  <si>
    <t>10-12-2006</t>
  </si>
  <si>
    <t>MALUIA</t>
  </si>
  <si>
    <t>Pierre-Chanel</t>
  </si>
  <si>
    <t>28-04-2007</t>
  </si>
  <si>
    <t>MANATE</t>
  </si>
  <si>
    <t>MOANA</t>
  </si>
  <si>
    <t>MATAéLé</t>
  </si>
  <si>
    <t>Vaéa</t>
  </si>
  <si>
    <t>18-09-2008</t>
  </si>
  <si>
    <t>Kimoa</t>
  </si>
  <si>
    <t>18-01-2006</t>
  </si>
  <si>
    <t>Athlétisme, Basket, Boxe, Cross, Trails</t>
  </si>
  <si>
    <t>MELVINE</t>
  </si>
  <si>
    <t>10-11-2008</t>
  </si>
  <si>
    <t>MENGUAL</t>
  </si>
  <si>
    <t>17-05-2007</t>
  </si>
  <si>
    <t>NEWEDOU</t>
  </si>
  <si>
    <t>ELVIA</t>
  </si>
  <si>
    <t>20-12-2006</t>
  </si>
  <si>
    <t>NEWMAN</t>
  </si>
  <si>
    <t>Basket, Handball, Musculation</t>
  </si>
  <si>
    <t>NICAR-JAROSSAY</t>
  </si>
  <si>
    <t>06-08-2007</t>
  </si>
  <si>
    <t>Nirua</t>
  </si>
  <si>
    <t>14-11-2008</t>
  </si>
  <si>
    <t>Santé, Volleyball</t>
  </si>
  <si>
    <t>ENNA</t>
  </si>
  <si>
    <t>Musculation, Trails</t>
  </si>
  <si>
    <t>NONGHAI</t>
  </si>
  <si>
    <t>GLENDA</t>
  </si>
  <si>
    <t>17-01-2009</t>
  </si>
  <si>
    <t>NUGUES</t>
  </si>
  <si>
    <t>09-09-2007</t>
  </si>
  <si>
    <t>30-12-2007</t>
  </si>
  <si>
    <t>OUECHOU</t>
  </si>
  <si>
    <t>03-12-2007</t>
  </si>
  <si>
    <t>Marie-Claude</t>
  </si>
  <si>
    <t>PAADO</t>
  </si>
  <si>
    <t>Riwan</t>
  </si>
  <si>
    <t>07-07-2006</t>
  </si>
  <si>
    <t>Boxe, Cross</t>
  </si>
  <si>
    <t>Mirenda</t>
  </si>
  <si>
    <t>07-08-2007</t>
  </si>
  <si>
    <t>PAIMAN</t>
  </si>
  <si>
    <t>Boxe, Cross, Football, Futsal, Trails</t>
  </si>
  <si>
    <t>PARADOT</t>
  </si>
  <si>
    <t>Ricky</t>
  </si>
  <si>
    <t>23-03-2008</t>
  </si>
  <si>
    <t>CHRISTIAN</t>
  </si>
  <si>
    <t>29-01-2007</t>
  </si>
  <si>
    <t>PINET</t>
  </si>
  <si>
    <t>Matahi</t>
  </si>
  <si>
    <t>30-05-2009</t>
  </si>
  <si>
    <t>PRÉSIDENT</t>
  </si>
  <si>
    <t>Angélo</t>
  </si>
  <si>
    <t>QALA</t>
  </si>
  <si>
    <t>MARIE HELENE</t>
  </si>
  <si>
    <t>12-07-2008</t>
  </si>
  <si>
    <t>RAVEINO</t>
  </si>
  <si>
    <t>Tehie</t>
  </si>
  <si>
    <t>RIEUSSET</t>
  </si>
  <si>
    <t>23-03-2007</t>
  </si>
  <si>
    <t>Badminton, Basket, Boxe</t>
  </si>
  <si>
    <t>Saleh</t>
  </si>
  <si>
    <t>Jean-daniel</t>
  </si>
  <si>
    <t>17-05-2009</t>
  </si>
  <si>
    <t>SAMADI - ALI BEN EL HADJ</t>
  </si>
  <si>
    <t>Damian</t>
  </si>
  <si>
    <t>SCHUBERT</t>
  </si>
  <si>
    <t>16-10-2006</t>
  </si>
  <si>
    <t>SECKEN</t>
  </si>
  <si>
    <t>Lesly</t>
  </si>
  <si>
    <t>23-10-2008</t>
  </si>
  <si>
    <t>Boxe, Rugby</t>
  </si>
  <si>
    <t>SEE</t>
  </si>
  <si>
    <t>Anne-Helène</t>
  </si>
  <si>
    <t>18-01-2008</t>
  </si>
  <si>
    <t>Silona</t>
  </si>
  <si>
    <t>Delma</t>
  </si>
  <si>
    <t>04-09-2008</t>
  </si>
  <si>
    <t>STROUGAR</t>
  </si>
  <si>
    <t>31-05-2007</t>
  </si>
  <si>
    <t>Eythane</t>
  </si>
  <si>
    <t>09-03-2007</t>
  </si>
  <si>
    <t>Athlétisme, Boxe, Football, Futsal, Trails</t>
  </si>
  <si>
    <t>TAPUTAI</t>
  </si>
  <si>
    <t>Héléna</t>
  </si>
  <si>
    <t>16-09-2007</t>
  </si>
  <si>
    <t>TAVERE</t>
  </si>
  <si>
    <t>23-02-2007</t>
  </si>
  <si>
    <t>Boxe, Handball</t>
  </si>
  <si>
    <t>TEA</t>
  </si>
  <si>
    <t>OBADE</t>
  </si>
  <si>
    <t>26-05-2009</t>
  </si>
  <si>
    <t>Clautair</t>
  </si>
  <si>
    <t>26-06-2006</t>
  </si>
  <si>
    <t>THIKON</t>
  </si>
  <si>
    <t>03-09-2006</t>
  </si>
  <si>
    <t>Boxe, Football, Futsal, Volleyball</t>
  </si>
  <si>
    <t>THOMAS</t>
  </si>
  <si>
    <t>22-02-2007</t>
  </si>
  <si>
    <t>THOMASSON</t>
  </si>
  <si>
    <t>Darrel</t>
  </si>
  <si>
    <t>29-09-2006</t>
  </si>
  <si>
    <t>Kehyrann</t>
  </si>
  <si>
    <t>TINORUA</t>
  </si>
  <si>
    <t>Maiti</t>
  </si>
  <si>
    <t>02-09-2007</t>
  </si>
  <si>
    <t>Football, Futsal, Santé</t>
  </si>
  <si>
    <t>TIVEROUA</t>
  </si>
  <si>
    <t>Dowaï</t>
  </si>
  <si>
    <t>21-11-2008</t>
  </si>
  <si>
    <t>tokaga</t>
  </si>
  <si>
    <t>morgan</t>
  </si>
  <si>
    <t>Tain</t>
  </si>
  <si>
    <t>Boxe, Danse, Football, Futsal</t>
  </si>
  <si>
    <t>Jahnesta</t>
  </si>
  <si>
    <t>Eulalie</t>
  </si>
  <si>
    <t>04-08-2008</t>
  </si>
  <si>
    <t>toubon</t>
  </si>
  <si>
    <t>05-12-2008</t>
  </si>
  <si>
    <t>TRAN</t>
  </si>
  <si>
    <t>TRONGADJO</t>
  </si>
  <si>
    <t>07-03-2007</t>
  </si>
  <si>
    <t>Boxe, Trails, Volleyball</t>
  </si>
  <si>
    <t>WADRENGES</t>
  </si>
  <si>
    <t>ISAAC</t>
  </si>
  <si>
    <t>15-12-2007</t>
  </si>
  <si>
    <t>Troy</t>
  </si>
  <si>
    <t>27-06-2006</t>
  </si>
  <si>
    <t>Basket, Football, Trails</t>
  </si>
  <si>
    <t>MALCOME</t>
  </si>
  <si>
    <t>28-10-2007</t>
  </si>
  <si>
    <t>WAYARIORI</t>
  </si>
  <si>
    <t>Anaelle</t>
  </si>
  <si>
    <t>Xabi</t>
  </si>
  <si>
    <t>23-12-2006</t>
  </si>
  <si>
    <t>Boxe, Cross, Football, Trails</t>
  </si>
  <si>
    <t>WIROTAROENO</t>
  </si>
  <si>
    <t>Roan</t>
  </si>
  <si>
    <t>Xolawawa</t>
  </si>
  <si>
    <t>Danae</t>
  </si>
  <si>
    <t>11-12-2008</t>
  </si>
  <si>
    <t>ALACHI</t>
  </si>
  <si>
    <t>20-10-2006</t>
  </si>
  <si>
    <t>LYC.LA PEROUSE</t>
  </si>
  <si>
    <t>atti</t>
  </si>
  <si>
    <t>ingrid</t>
  </si>
  <si>
    <t>BAHUON</t>
  </si>
  <si>
    <t>Niels</t>
  </si>
  <si>
    <t>18-09-2006</t>
  </si>
  <si>
    <t>29-04-2008</t>
  </si>
  <si>
    <t>BERGERY</t>
  </si>
  <si>
    <t>BOCHEREAU THANANE</t>
  </si>
  <si>
    <t>Basket, Rugby, Volleyball</t>
  </si>
  <si>
    <t>BOITEUX</t>
  </si>
  <si>
    <t>Enya</t>
  </si>
  <si>
    <t>21-10-2008</t>
  </si>
  <si>
    <t>BONNET</t>
  </si>
  <si>
    <t>Mario</t>
  </si>
  <si>
    <t>06-04-2008</t>
  </si>
  <si>
    <t>BORE MOULIN</t>
  </si>
  <si>
    <t>Gaïa</t>
  </si>
  <si>
    <t>15-09-2007</t>
  </si>
  <si>
    <t>BRAZIER</t>
  </si>
  <si>
    <t>Ayron</t>
  </si>
  <si>
    <t>20-04-2007</t>
  </si>
  <si>
    <t>BUCHON</t>
  </si>
  <si>
    <t>Lou-Ann</t>
  </si>
  <si>
    <t>08-04-2007</t>
  </si>
  <si>
    <t>CALE</t>
  </si>
  <si>
    <t>22-08-2006</t>
  </si>
  <si>
    <t>Jean-Pascal</t>
  </si>
  <si>
    <t>01-11-2007</t>
  </si>
  <si>
    <t>CARROT</t>
  </si>
  <si>
    <t>CASES</t>
  </si>
  <si>
    <t>Lauryn</t>
  </si>
  <si>
    <t>23-06-2006</t>
  </si>
  <si>
    <t>chevalier-goxe</t>
  </si>
  <si>
    <t>CIFRA LEFEUVRE</t>
  </si>
  <si>
    <t>27-10-2008</t>
  </si>
  <si>
    <t>DABIN</t>
  </si>
  <si>
    <t>Clovis</t>
  </si>
  <si>
    <t>12-09-2006</t>
  </si>
  <si>
    <t>Badminton, Basket, Trails</t>
  </si>
  <si>
    <t>05-02-2007</t>
  </si>
  <si>
    <t>Clarissa</t>
  </si>
  <si>
    <t>26-11-2006</t>
  </si>
  <si>
    <t>DONGAL-PAQUIER</t>
  </si>
  <si>
    <t>06-10-2007</t>
  </si>
  <si>
    <t>ENDERLIN</t>
  </si>
  <si>
    <t>02-01-2007</t>
  </si>
  <si>
    <t>Odyn</t>
  </si>
  <si>
    <t>21-07-2007</t>
  </si>
  <si>
    <t>Badminton, Basket, Volleyball</t>
  </si>
  <si>
    <t>FEDERSPIEL</t>
  </si>
  <si>
    <t>05-11-2007</t>
  </si>
  <si>
    <t>FRAU ROQUES</t>
  </si>
  <si>
    <t>01-07-2007</t>
  </si>
  <si>
    <t>FURLAN</t>
  </si>
  <si>
    <t>17-10-2007</t>
  </si>
  <si>
    <t>GARNIER-DOMINIQUE</t>
  </si>
  <si>
    <t>Saël</t>
  </si>
  <si>
    <t>goralski</t>
  </si>
  <si>
    <t>zoe</t>
  </si>
  <si>
    <t>02-11-2006</t>
  </si>
  <si>
    <t>GRANJU</t>
  </si>
  <si>
    <t>GUEPY-MARTINETTI</t>
  </si>
  <si>
    <t>hava</t>
  </si>
  <si>
    <t>peter</t>
  </si>
  <si>
    <t>HEMERY</t>
  </si>
  <si>
    <t>NOLA</t>
  </si>
  <si>
    <t>03-06-2006</t>
  </si>
  <si>
    <t>HERVé</t>
  </si>
  <si>
    <t>Badminton, Basket, Rugby</t>
  </si>
  <si>
    <t>Wadrussa</t>
  </si>
  <si>
    <t>27-11-2007</t>
  </si>
  <si>
    <t>Kenneth</t>
  </si>
  <si>
    <t>18-04-2007</t>
  </si>
  <si>
    <t>Luane</t>
  </si>
  <si>
    <t>JOURDEL</t>
  </si>
  <si>
    <t>13-04-2007</t>
  </si>
  <si>
    <t>Elodie</t>
  </si>
  <si>
    <t>12-01-2008</t>
  </si>
  <si>
    <t>31-12-2006</t>
  </si>
  <si>
    <t>Anderley</t>
  </si>
  <si>
    <t>27-03-2008</t>
  </si>
  <si>
    <t>LE BRIGANT</t>
  </si>
  <si>
    <t>23-02-2006</t>
  </si>
  <si>
    <t>LE LEANNEC-MEL</t>
  </si>
  <si>
    <t>Bastien</t>
  </si>
  <si>
    <t>LEDDET</t>
  </si>
  <si>
    <t>09-01-2007</t>
  </si>
  <si>
    <t>20-06-2007</t>
  </si>
  <si>
    <t>LINOSSIER</t>
  </si>
  <si>
    <t>Medhi</t>
  </si>
  <si>
    <t>20-05-2006</t>
  </si>
  <si>
    <t>LOGEZ</t>
  </si>
  <si>
    <t>08-11-2006</t>
  </si>
  <si>
    <t>LUU</t>
  </si>
  <si>
    <t>20-08-2006</t>
  </si>
  <si>
    <t>MAKAROF</t>
  </si>
  <si>
    <t>Arii-Nickolaï</t>
  </si>
  <si>
    <t>02-12-2006</t>
  </si>
  <si>
    <t>MARTELIN</t>
  </si>
  <si>
    <t>million</t>
  </si>
  <si>
    <t>chloe</t>
  </si>
  <si>
    <t>09-02-2007</t>
  </si>
  <si>
    <t>sarah</t>
  </si>
  <si>
    <t>MOUHICA LAMIRAND</t>
  </si>
  <si>
    <t>moulin</t>
  </si>
  <si>
    <t>colombe</t>
  </si>
  <si>
    <t>MOUSSET PRZEOR</t>
  </si>
  <si>
    <t>NEKOENG</t>
  </si>
  <si>
    <t>03-01-2007</t>
  </si>
  <si>
    <t>Marie Claire</t>
  </si>
  <si>
    <t>30-08-2007</t>
  </si>
  <si>
    <t>NGANYANE</t>
  </si>
  <si>
    <t>Ketsyah</t>
  </si>
  <si>
    <t>18-07-2006</t>
  </si>
  <si>
    <t>PALèNE</t>
  </si>
  <si>
    <t>13-08-2006</t>
  </si>
  <si>
    <t>28-05-2007</t>
  </si>
  <si>
    <t>PETIT</t>
  </si>
  <si>
    <t>16-01-2009</t>
  </si>
  <si>
    <t>Caroline</t>
  </si>
  <si>
    <t>19-08-2006</t>
  </si>
  <si>
    <t>RICHARME</t>
  </si>
  <si>
    <t>SALERNO</t>
  </si>
  <si>
    <t>02-11-2008</t>
  </si>
  <si>
    <t>Noha</t>
  </si>
  <si>
    <t>17-12-2007</t>
  </si>
  <si>
    <t>SAUNAL</t>
  </si>
  <si>
    <t>05-07-2006</t>
  </si>
  <si>
    <t>Matauta</t>
  </si>
  <si>
    <t>08-09-2007</t>
  </si>
  <si>
    <t>schmidt</t>
  </si>
  <si>
    <t>claire</t>
  </si>
  <si>
    <t>11-12-2007</t>
  </si>
  <si>
    <t>22-05-2007</t>
  </si>
  <si>
    <t>SIMOND</t>
  </si>
  <si>
    <t>04-10-2006</t>
  </si>
  <si>
    <t>slim--job</t>
  </si>
  <si>
    <t>basile</t>
  </si>
  <si>
    <t>TAVAN</t>
  </si>
  <si>
    <t>15-11-2006</t>
  </si>
  <si>
    <t>06-04-2007</t>
  </si>
  <si>
    <t>TEULUME</t>
  </si>
  <si>
    <t>Chopaa</t>
  </si>
  <si>
    <t>09-07-2006</t>
  </si>
  <si>
    <t>teulume</t>
  </si>
  <si>
    <t>wazete</t>
  </si>
  <si>
    <t>03-09-2007</t>
  </si>
  <si>
    <t>thahnaena</t>
  </si>
  <si>
    <t>laurent</t>
  </si>
  <si>
    <t>16-03-2007</t>
  </si>
  <si>
    <t>THONON</t>
  </si>
  <si>
    <t>Jalil</t>
  </si>
  <si>
    <t>06-09-2006</t>
  </si>
  <si>
    <t>Gervick</t>
  </si>
  <si>
    <t>TROLUE</t>
  </si>
  <si>
    <t>Elsy</t>
  </si>
  <si>
    <t>30-06-2006</t>
  </si>
  <si>
    <t>Finemui</t>
  </si>
  <si>
    <t>TUPAHIROA</t>
  </si>
  <si>
    <t>Leiana</t>
  </si>
  <si>
    <t>Sigfried</t>
  </si>
  <si>
    <t>21-02-2006</t>
  </si>
  <si>
    <t>Monique</t>
  </si>
  <si>
    <t>Kalinka</t>
  </si>
  <si>
    <t>17-02-2007</t>
  </si>
  <si>
    <t>WETTA</t>
  </si>
  <si>
    <t>WOLFF</t>
  </si>
  <si>
    <t>05-04-2007</t>
  </si>
  <si>
    <t>YEIWENE</t>
  </si>
  <si>
    <t>Noélie</t>
  </si>
  <si>
    <t>24-05-2007</t>
  </si>
  <si>
    <t>YEWENE</t>
  </si>
  <si>
    <t>Noelie</t>
  </si>
  <si>
    <t>AIAMU</t>
  </si>
  <si>
    <t>Toearai</t>
  </si>
  <si>
    <t>01-09-2008</t>
  </si>
  <si>
    <t>LYC.MICHEL ROCARD</t>
  </si>
  <si>
    <t>24-11-2008</t>
  </si>
  <si>
    <t>ARIITAI</t>
  </si>
  <si>
    <t>ARRIGHI</t>
  </si>
  <si>
    <t>31-03-2008</t>
  </si>
  <si>
    <t>Windel</t>
  </si>
  <si>
    <t>AZZARO</t>
  </si>
  <si>
    <t>Athlétisme, Cross, Football, Futsal, Handball, Trails</t>
  </si>
  <si>
    <t>BABIN</t>
  </si>
  <si>
    <t>BARADUC</t>
  </si>
  <si>
    <t>Lucka</t>
  </si>
  <si>
    <t>BERHAULT</t>
  </si>
  <si>
    <t>CYPRIEN</t>
  </si>
  <si>
    <t>30-11-2007</t>
  </si>
  <si>
    <t>12-03-2008</t>
  </si>
  <si>
    <t>BLESSLER</t>
  </si>
  <si>
    <t>NORMANN</t>
  </si>
  <si>
    <t>30-09-2008</t>
  </si>
  <si>
    <t>BLOCH</t>
  </si>
  <si>
    <t>17-08-2008</t>
  </si>
  <si>
    <t>BLOMME</t>
  </si>
  <si>
    <t>BONNET - PERMETTES</t>
  </si>
  <si>
    <t>BONNET PERMETTES</t>
  </si>
  <si>
    <t>30-04-2006</t>
  </si>
  <si>
    <t>Gwepanuwa</t>
  </si>
  <si>
    <t>Basket, Handball, Musculation, Santé</t>
  </si>
  <si>
    <t>BOUARAT</t>
  </si>
  <si>
    <t>14-12-2007</t>
  </si>
  <si>
    <t>BOULAOUA</t>
  </si>
  <si>
    <t>YANAELLE</t>
  </si>
  <si>
    <t>BOUME</t>
  </si>
  <si>
    <t>Touhai</t>
  </si>
  <si>
    <t>27-12-2006</t>
  </si>
  <si>
    <t>Football, Futsal, Rugby, Volleyball</t>
  </si>
  <si>
    <t>BRU</t>
  </si>
  <si>
    <t>EDVINA</t>
  </si>
  <si>
    <t>29-12-2007</t>
  </si>
  <si>
    <t>CAMIN</t>
  </si>
  <si>
    <t>Basket, Football, Handball, Trails</t>
  </si>
  <si>
    <t>CAMPANELLA</t>
  </si>
  <si>
    <t>CARON LAVIOLETTE</t>
  </si>
  <si>
    <t>Jeffrey</t>
  </si>
  <si>
    <t>Basket, Handball, Natation, Trails</t>
  </si>
  <si>
    <t>CHIARA-SONG</t>
  </si>
  <si>
    <t>Laëtitia</t>
  </si>
  <si>
    <t>13-11-2006</t>
  </si>
  <si>
    <t>Basket, Cross, Football, Futsal, Handball, Trails</t>
  </si>
  <si>
    <t>CHIROVO</t>
  </si>
  <si>
    <t>Athlétisme, Basket, Cross, Football, Handball, Trails</t>
  </si>
  <si>
    <t>COUHIA</t>
  </si>
  <si>
    <t>Morayma</t>
  </si>
  <si>
    <t>19-10-2007</t>
  </si>
  <si>
    <t>02-08-2007</t>
  </si>
  <si>
    <t>COUPAIN</t>
  </si>
  <si>
    <t>Collin</t>
  </si>
  <si>
    <t>27-06-2007</t>
  </si>
  <si>
    <t>COURTOT</t>
  </si>
  <si>
    <t>CREUGNET</t>
  </si>
  <si>
    <t>Jennifer</t>
  </si>
  <si>
    <t>24-10-2007</t>
  </si>
  <si>
    <t>Jôôni</t>
  </si>
  <si>
    <t>21-11-2005</t>
  </si>
  <si>
    <t>Méré</t>
  </si>
  <si>
    <t>11-02-2007</t>
  </si>
  <si>
    <t>DALIGAULT</t>
  </si>
  <si>
    <t>Keoni</t>
  </si>
  <si>
    <t>DAMBREVILLE</t>
  </si>
  <si>
    <t>02-07-2008</t>
  </si>
  <si>
    <t>DAWILO-NIAVOU</t>
  </si>
  <si>
    <t>Glenn</t>
  </si>
  <si>
    <t>Georgette</t>
  </si>
  <si>
    <t>31-03-2006</t>
  </si>
  <si>
    <t>Athlétisme, Basket, Football, Futsal, Handball, Plongée, Trails, Voile, Volleyball</t>
  </si>
  <si>
    <t>DIHNARA</t>
  </si>
  <si>
    <t>DIFRAYA</t>
  </si>
  <si>
    <t>21-05-2006</t>
  </si>
  <si>
    <t>DINOU</t>
  </si>
  <si>
    <t>HIVAI</t>
  </si>
  <si>
    <t>DJOEMADI</t>
  </si>
  <si>
    <t>Kynai</t>
  </si>
  <si>
    <t>20-05-2008</t>
  </si>
  <si>
    <t>Govan</t>
  </si>
  <si>
    <t>11-06-2007</t>
  </si>
  <si>
    <t>Athlétisme, Cross, Football, Futsal, Rugby, Volleyball</t>
  </si>
  <si>
    <t>Jeff</t>
  </si>
  <si>
    <t>12-05-2006</t>
  </si>
  <si>
    <t>DRADJAT</t>
  </si>
  <si>
    <t>DUFOUR</t>
  </si>
  <si>
    <t>15-04-2007</t>
  </si>
  <si>
    <t>09-03-2008</t>
  </si>
  <si>
    <t>FILLINGER</t>
  </si>
  <si>
    <t>12-11-2007</t>
  </si>
  <si>
    <t>Athlétisme, Basket, Cross, Football, Futsal, Handball, Trails, Va'a, Volleyball</t>
  </si>
  <si>
    <t>FOE</t>
  </si>
  <si>
    <t>Jonah</t>
  </si>
  <si>
    <t>FOUANGE</t>
  </si>
  <si>
    <t>Aymana</t>
  </si>
  <si>
    <t>16-02-2009</t>
  </si>
  <si>
    <t>GARIN</t>
  </si>
  <si>
    <t>12-05-2007</t>
  </si>
  <si>
    <t>Laurelia</t>
  </si>
  <si>
    <t>GIBERT WAMITAN</t>
  </si>
  <si>
    <t>Malvin</t>
  </si>
  <si>
    <t>GOYETAPOADE</t>
  </si>
  <si>
    <t>JOHAN</t>
  </si>
  <si>
    <t>GUISGANT</t>
  </si>
  <si>
    <t>Jenifer</t>
  </si>
  <si>
    <t>18-06-2008</t>
  </si>
  <si>
    <t>Coralie</t>
  </si>
  <si>
    <t>06-03-2008</t>
  </si>
  <si>
    <t>Football, Futsal, Handball, Rugby, Trails, Volleyball</t>
  </si>
  <si>
    <t>06-01-2008</t>
  </si>
  <si>
    <t>HAUTCOEUR</t>
  </si>
  <si>
    <t>Marylou</t>
  </si>
  <si>
    <t>07-11-2007</t>
  </si>
  <si>
    <t>HERLIN</t>
  </si>
  <si>
    <t>Illyana</t>
  </si>
  <si>
    <t>07-10-2007</t>
  </si>
  <si>
    <t>HERMANT-MELAS</t>
  </si>
  <si>
    <t>16-01-2008</t>
  </si>
  <si>
    <t>Athlétisme, Badminton, Volleyball</t>
  </si>
  <si>
    <t>HNAEJ</t>
  </si>
  <si>
    <t>Fiona</t>
  </si>
  <si>
    <t>Vital</t>
  </si>
  <si>
    <t>23-02-2008</t>
  </si>
  <si>
    <t>KYNAEL</t>
  </si>
  <si>
    <t>24-12-2008</t>
  </si>
  <si>
    <t>KARNO</t>
  </si>
  <si>
    <t>27-10-2006</t>
  </si>
  <si>
    <t>KELA</t>
  </si>
  <si>
    <t>Jurgen</t>
  </si>
  <si>
    <t>KOUATHE</t>
  </si>
  <si>
    <t>KUBECK</t>
  </si>
  <si>
    <t>Thibaud</t>
  </si>
  <si>
    <t>LAENNEC</t>
  </si>
  <si>
    <t>AMELIE</t>
  </si>
  <si>
    <t>23-07-2008</t>
  </si>
  <si>
    <t>Natasha</t>
  </si>
  <si>
    <t>LEMOEL</t>
  </si>
  <si>
    <t>LESAGE</t>
  </si>
  <si>
    <t>13-08-2007</t>
  </si>
  <si>
    <t>Basket, Football, Futsal, Handball, Trails</t>
  </si>
  <si>
    <t>LESTE</t>
  </si>
  <si>
    <t>Basket, Football, Futsal, Handball</t>
  </si>
  <si>
    <t>LOREAL</t>
  </si>
  <si>
    <t>Billie</t>
  </si>
  <si>
    <t>LOXTON-NAKAMURA</t>
  </si>
  <si>
    <t>Mayalen</t>
  </si>
  <si>
    <t>26-07-2007</t>
  </si>
  <si>
    <t>MACQ</t>
  </si>
  <si>
    <t>Zephora</t>
  </si>
  <si>
    <t>MAIDI</t>
  </si>
  <si>
    <t>Athlétisme, Basket, Course d'orientation, Echecs, Handball, Santé</t>
  </si>
  <si>
    <t>MAIE</t>
  </si>
  <si>
    <t>Leidy</t>
  </si>
  <si>
    <t>19-08-2007</t>
  </si>
  <si>
    <t>KIRSTEEN</t>
  </si>
  <si>
    <t>12-02-2008</t>
  </si>
  <si>
    <t>MENIGOT</t>
  </si>
  <si>
    <t>Kylliane</t>
  </si>
  <si>
    <t>10-12-2008</t>
  </si>
  <si>
    <t>Basket, Cross, Football, Futsal, Trails</t>
  </si>
  <si>
    <t>MOGLIA</t>
  </si>
  <si>
    <t>Lora</t>
  </si>
  <si>
    <t>18-02-2008</t>
  </si>
  <si>
    <t>Dory</t>
  </si>
  <si>
    <t>Athlétisme, Badminton, Cross, Futsal, Rugby, Santé, Volleyball</t>
  </si>
  <si>
    <t>MONOT</t>
  </si>
  <si>
    <t>Mairone</t>
  </si>
  <si>
    <t>TYRON</t>
  </si>
  <si>
    <t>29-11-2008</t>
  </si>
  <si>
    <t>25-08-2008</t>
  </si>
  <si>
    <t>MOUQUET</t>
  </si>
  <si>
    <t>Bilal</t>
  </si>
  <si>
    <t>04-11-2008</t>
  </si>
  <si>
    <t>Mendy</t>
  </si>
  <si>
    <t>Nanda</t>
  </si>
  <si>
    <t>04-05-2009</t>
  </si>
  <si>
    <t>NEDJMA</t>
  </si>
  <si>
    <t>31-07-2006</t>
  </si>
  <si>
    <t>NAJJAR</t>
  </si>
  <si>
    <t>Nour</t>
  </si>
  <si>
    <t>07-02-2008</t>
  </si>
  <si>
    <t>NAKAMURA</t>
  </si>
  <si>
    <t>Tayron</t>
  </si>
  <si>
    <t>Basket, Danse, Football, Futsal, Handball, Musculation</t>
  </si>
  <si>
    <t>NASSYAINE</t>
  </si>
  <si>
    <t>NAPOLEON</t>
  </si>
  <si>
    <t>CYRIELLE</t>
  </si>
  <si>
    <t>NECK</t>
  </si>
  <si>
    <t>IRLAN</t>
  </si>
  <si>
    <t>07-08-2006</t>
  </si>
  <si>
    <t>02-10-2008</t>
  </si>
  <si>
    <t>NEGA-KAVITYA</t>
  </si>
  <si>
    <t>Taia</t>
  </si>
  <si>
    <t>NEKE</t>
  </si>
  <si>
    <t>15-07-2008</t>
  </si>
  <si>
    <t>Cross, Football, Futsal, Natation, Rugby, Trails</t>
  </si>
  <si>
    <t>NEWARY</t>
  </si>
  <si>
    <t>HACHYL</t>
  </si>
  <si>
    <t>27-05-2007</t>
  </si>
  <si>
    <t>NISAM</t>
  </si>
  <si>
    <t>Sadri-Kyrann</t>
  </si>
  <si>
    <t>Toué</t>
  </si>
  <si>
    <t>NYADOUN</t>
  </si>
  <si>
    <t>OREZZOLI</t>
  </si>
  <si>
    <t>ILLANE</t>
  </si>
  <si>
    <t>14-08-2007</t>
  </si>
  <si>
    <t>10-02-2009</t>
  </si>
  <si>
    <t>Halya</t>
  </si>
  <si>
    <t>31-01-2008</t>
  </si>
  <si>
    <t>PAIMBOU OUEONNE</t>
  </si>
  <si>
    <t>Johakim</t>
  </si>
  <si>
    <t>07-09-2006</t>
  </si>
  <si>
    <t>Bakht Singh</t>
  </si>
  <si>
    <t>06-02-2009</t>
  </si>
  <si>
    <t>PAYET</t>
  </si>
  <si>
    <t>Julyan</t>
  </si>
  <si>
    <t>PEBOU TIDJINE</t>
  </si>
  <si>
    <t>18-02-2009</t>
  </si>
  <si>
    <t>Futsal, Secourisme, Volleyball</t>
  </si>
  <si>
    <t>Athlétisme, Cross, Handball, Volleyball</t>
  </si>
  <si>
    <t>Keryl</t>
  </si>
  <si>
    <t>14-05-2004</t>
  </si>
  <si>
    <t>NILKEY</t>
  </si>
  <si>
    <t>03-12-2006</t>
  </si>
  <si>
    <t>PICQUET</t>
  </si>
  <si>
    <t>PINDON</t>
  </si>
  <si>
    <t>Matisse</t>
  </si>
  <si>
    <t>POACOUDOU</t>
  </si>
  <si>
    <t>24-01-2009</t>
  </si>
  <si>
    <t>POAMENO</t>
  </si>
  <si>
    <t>16-04-2007</t>
  </si>
  <si>
    <t>POARAIROUA</t>
  </si>
  <si>
    <t>SHANON</t>
  </si>
  <si>
    <t>Kavwoo</t>
  </si>
  <si>
    <t>POINRIN-NAOUNA</t>
  </si>
  <si>
    <t>Mérylda</t>
  </si>
  <si>
    <t>Athlétisme, Basket, Handball, Volleyball</t>
  </si>
  <si>
    <t>RENAUD LEMARCHAND</t>
  </si>
  <si>
    <t>Luna</t>
  </si>
  <si>
    <t>RICHMOND</t>
  </si>
  <si>
    <t>Mataitea</t>
  </si>
  <si>
    <t>ROBSON</t>
  </si>
  <si>
    <t>Waiki</t>
  </si>
  <si>
    <t>19-09-2008</t>
  </si>
  <si>
    <t>ROUMAGNE</t>
  </si>
  <si>
    <t>05-09-2007</t>
  </si>
  <si>
    <t>20-07-2006</t>
  </si>
  <si>
    <t>Athlétisme, Badminton, Baseball, Basket, Boxe, Cirque, Course d'orientation, Cross, Danse, Echecs, Escalade, Football, Futsal, Golf, Gymnastique, Handball, Kayak, Musculation, Natation, Planche à voile, Plongée, Rugby, Santé, Secourisme, Sport partagé, Step, Tennis de table, Tir à l'arc, Trails, Va'a, Voile, Volleyball, VTT</t>
  </si>
  <si>
    <t>SANCHO</t>
  </si>
  <si>
    <t>Marissa</t>
  </si>
  <si>
    <t>Klorane</t>
  </si>
  <si>
    <t>10-10-2008</t>
  </si>
  <si>
    <t>SOATE</t>
  </si>
  <si>
    <t>Gianne</t>
  </si>
  <si>
    <t>05-08-2007</t>
  </si>
  <si>
    <t>26-12-2006</t>
  </si>
  <si>
    <t>SOURY LAVERGNE</t>
  </si>
  <si>
    <t>Taungaroa</t>
  </si>
  <si>
    <t>TCHACKO</t>
  </si>
  <si>
    <t>Keryanne</t>
  </si>
  <si>
    <t>04-12-2007</t>
  </si>
  <si>
    <t>Klaryka</t>
  </si>
  <si>
    <t>21-09-2006</t>
  </si>
  <si>
    <t>Athlétisme, Cross, Football, Futsal, Handball, Trails, Va'a</t>
  </si>
  <si>
    <t>TERRIER</t>
  </si>
  <si>
    <t>THY</t>
  </si>
  <si>
    <t>24-04-2009</t>
  </si>
  <si>
    <t>Baptistin</t>
  </si>
  <si>
    <t>Emessia</t>
  </si>
  <si>
    <t>30-07-2008</t>
  </si>
  <si>
    <t>TREBOR</t>
  </si>
  <si>
    <t>LEOPOLD</t>
  </si>
  <si>
    <t>05-10-2006</t>
  </si>
  <si>
    <t>TYAKETOU-MATAITAANE</t>
  </si>
  <si>
    <t>Manari</t>
  </si>
  <si>
    <t>VANWALSCAPPEL</t>
  </si>
  <si>
    <t>Shannya</t>
  </si>
  <si>
    <t>20-11-2008</t>
  </si>
  <si>
    <t>VOISIN</t>
  </si>
  <si>
    <t>Kevyn</t>
  </si>
  <si>
    <t>09-08-2005</t>
  </si>
  <si>
    <t>Mylina</t>
  </si>
  <si>
    <t>07-11-2006</t>
  </si>
  <si>
    <t>WADRIAKO</t>
  </si>
  <si>
    <t>18-04-2008</t>
  </si>
  <si>
    <t>Elodye</t>
  </si>
  <si>
    <t>Shaina</t>
  </si>
  <si>
    <t>WENAHIN</t>
  </si>
  <si>
    <t>Keyssiah</t>
  </si>
  <si>
    <t>29-08-2007</t>
  </si>
  <si>
    <t>WENIEWA</t>
  </si>
  <si>
    <t>Paco</t>
  </si>
  <si>
    <t>11-03-2007</t>
  </si>
  <si>
    <t>Bath-Sheba</t>
  </si>
  <si>
    <t>19-10-2008</t>
  </si>
  <si>
    <t>YAIGUEMA</t>
  </si>
  <si>
    <t>Djéson</t>
  </si>
  <si>
    <t>YANE</t>
  </si>
  <si>
    <t>YORUKOGLU</t>
  </si>
  <si>
    <t>YOSHIDA</t>
  </si>
  <si>
    <t>Lloyd</t>
  </si>
  <si>
    <t>25-03-2007</t>
  </si>
  <si>
    <t>COILLOT</t>
  </si>
  <si>
    <t>Simonin</t>
  </si>
  <si>
    <t>04-03-2007</t>
  </si>
  <si>
    <t>LYC.MONT DORE</t>
  </si>
  <si>
    <t>CREVEAU</t>
  </si>
  <si>
    <t>Elina</t>
  </si>
  <si>
    <t>01-10-2007</t>
  </si>
  <si>
    <t>09-06-2006</t>
  </si>
  <si>
    <t>GUERY</t>
  </si>
  <si>
    <t>Daphney</t>
  </si>
  <si>
    <t>Roena</t>
  </si>
  <si>
    <t>29-10-2006</t>
  </si>
  <si>
    <t>Ulric</t>
  </si>
  <si>
    <t>21-03-2008</t>
  </si>
  <si>
    <t>Livai</t>
  </si>
  <si>
    <t>19-04-2006</t>
  </si>
  <si>
    <t>LYC.PERE GUENEAU</t>
  </si>
  <si>
    <t>BOUFENECHE</t>
  </si>
  <si>
    <t>Nadir</t>
  </si>
  <si>
    <t>BOUTEILLE</t>
  </si>
  <si>
    <t>Kélyann</t>
  </si>
  <si>
    <t>10-11-2006</t>
  </si>
  <si>
    <t>DAWILO</t>
  </si>
  <si>
    <t>Bertrand</t>
  </si>
  <si>
    <t>08-02-2005</t>
  </si>
  <si>
    <t>EYRE</t>
  </si>
  <si>
    <t>02-12-2007</t>
  </si>
  <si>
    <t>GARDEL</t>
  </si>
  <si>
    <t>03-02-2007</t>
  </si>
  <si>
    <t>06-05-2007</t>
  </si>
  <si>
    <t>16-07-2008</t>
  </si>
  <si>
    <t>JEMUEL</t>
  </si>
  <si>
    <t>31-07-2009</t>
  </si>
  <si>
    <t>KOTOPEU</t>
  </si>
  <si>
    <t>Joseph Léon</t>
  </si>
  <si>
    <t>18-06-2005</t>
  </si>
  <si>
    <t>M Boueri</t>
  </si>
  <si>
    <t>21-04-2009</t>
  </si>
  <si>
    <t>14-06-2005</t>
  </si>
  <si>
    <t>16-07-2002</t>
  </si>
  <si>
    <t>Niaema</t>
  </si>
  <si>
    <t>Dawine</t>
  </si>
  <si>
    <t>06-12-2006</t>
  </si>
  <si>
    <t>Rock</t>
  </si>
  <si>
    <t>18-08-2007</t>
  </si>
  <si>
    <t>25-05-2007</t>
  </si>
  <si>
    <t>18-02-2007</t>
  </si>
  <si>
    <t>LYC.WILLIAMA HAUDRA</t>
  </si>
  <si>
    <t>01-12-2008</t>
  </si>
  <si>
    <t>20-07-2005</t>
  </si>
  <si>
    <t>27-10-2005</t>
  </si>
  <si>
    <t>TRUPIT</t>
  </si>
  <si>
    <t>Sake Rayan</t>
  </si>
  <si>
    <t>14-09-2006</t>
  </si>
  <si>
    <t>UKA</t>
  </si>
  <si>
    <t>Vianna</t>
  </si>
  <si>
    <t>Natation, Step</t>
  </si>
  <si>
    <t>Derquennes</t>
  </si>
  <si>
    <t>Cross, Step, Trails, VTT</t>
  </si>
  <si>
    <t>HUDAN</t>
  </si>
  <si>
    <t>DANN</t>
  </si>
  <si>
    <t>Escalade, Step</t>
  </si>
  <si>
    <t>Nedenon</t>
  </si>
  <si>
    <t>PAOLINETTI</t>
  </si>
  <si>
    <t>DJULIAN</t>
  </si>
  <si>
    <t>Yannaël</t>
  </si>
  <si>
    <t>Annrose</t>
  </si>
  <si>
    <t>AKOUY</t>
  </si>
  <si>
    <t>Julianna</t>
  </si>
  <si>
    <t>GAIA</t>
  </si>
  <si>
    <t>IHGILY</t>
  </si>
  <si>
    <t>IPUNESSO</t>
  </si>
  <si>
    <t>MESSINA</t>
  </si>
  <si>
    <t>Rémy</t>
  </si>
  <si>
    <t>Sonia</t>
  </si>
  <si>
    <t>Yvette</t>
  </si>
  <si>
    <t>SIAKI</t>
  </si>
  <si>
    <t>Sydney</t>
  </si>
  <si>
    <t>STREETER</t>
  </si>
  <si>
    <t>Muriel</t>
  </si>
  <si>
    <t>Cross, Handball, Volleyball</t>
  </si>
  <si>
    <t>TUNUTU</t>
  </si>
  <si>
    <t>Iryna</t>
  </si>
  <si>
    <t>Morgan</t>
  </si>
  <si>
    <t>Noëllie</t>
  </si>
  <si>
    <t>11-03-2011</t>
  </si>
  <si>
    <t>PIOU</t>
  </si>
  <si>
    <t>Geneviève</t>
  </si>
  <si>
    <t>Kadjoa</t>
  </si>
  <si>
    <t>Padrenë</t>
  </si>
  <si>
    <t>Matoha</t>
  </si>
  <si>
    <t>OLGA</t>
  </si>
  <si>
    <t>Sameke</t>
  </si>
  <si>
    <t>Sélapaié</t>
  </si>
  <si>
    <t>MOTO</t>
  </si>
  <si>
    <t>MULLER</t>
  </si>
  <si>
    <t>TEAMBEON</t>
  </si>
  <si>
    <t>Carlita</t>
  </si>
  <si>
    <t>KAQEA</t>
  </si>
  <si>
    <t>Téa</t>
  </si>
  <si>
    <t>ONRY</t>
  </si>
  <si>
    <t>emile</t>
  </si>
  <si>
    <t>BERTRAND-MALLA</t>
  </si>
  <si>
    <t>Abéna</t>
  </si>
  <si>
    <t>28-06-2011</t>
  </si>
  <si>
    <t>Indira</t>
  </si>
  <si>
    <t>Paralet</t>
  </si>
  <si>
    <t>Nathane</t>
  </si>
  <si>
    <t>BERTHELIN</t>
  </si>
  <si>
    <t>ADONAI</t>
  </si>
  <si>
    <t>25-09-2012</t>
  </si>
  <si>
    <t>21-12-2009</t>
  </si>
  <si>
    <t>BIGER</t>
  </si>
  <si>
    <t>ROMY</t>
  </si>
  <si>
    <t>CANTIN</t>
  </si>
  <si>
    <t>ELIJAH</t>
  </si>
  <si>
    <t>JYLIANE</t>
  </si>
  <si>
    <t>MATHEO</t>
  </si>
  <si>
    <t>14-04-2010</t>
  </si>
  <si>
    <t>GENDROT-GOASGUEN</t>
  </si>
  <si>
    <t>HAELEMAI</t>
  </si>
  <si>
    <t>NOLWEN</t>
  </si>
  <si>
    <t>HMEUN</t>
  </si>
  <si>
    <t>WEJIMIE</t>
  </si>
  <si>
    <t>Jialy-Lilo</t>
  </si>
  <si>
    <t>LANGERON</t>
  </si>
  <si>
    <t>LILA-MARIE</t>
  </si>
  <si>
    <t>MAHIT</t>
  </si>
  <si>
    <t>MASEI</t>
  </si>
  <si>
    <t>SAIHULIWA-TAUTUU</t>
  </si>
  <si>
    <t>SINANO</t>
  </si>
  <si>
    <t>TEUNU</t>
  </si>
  <si>
    <t>01-06-2013</t>
  </si>
  <si>
    <t>Salathiel</t>
  </si>
  <si>
    <t>Summer-Kristen</t>
  </si>
  <si>
    <t>Khae</t>
  </si>
  <si>
    <t>Teamaru</t>
  </si>
  <si>
    <t>Rose Karine</t>
  </si>
  <si>
    <t>WAREKAICAINE</t>
  </si>
  <si>
    <t>Roseline</t>
  </si>
  <si>
    <t>HIPPLYTE</t>
  </si>
  <si>
    <t>26-04-2010</t>
  </si>
  <si>
    <t>Yongomene</t>
  </si>
  <si>
    <t>Mawé</t>
  </si>
  <si>
    <t>07-12-2007</t>
  </si>
  <si>
    <t>Dralu</t>
  </si>
  <si>
    <t>Linda Kane</t>
  </si>
  <si>
    <t>22-08-2008</t>
  </si>
  <si>
    <t>LABOURET</t>
  </si>
  <si>
    <t>24-04-2008</t>
  </si>
  <si>
    <t>18-12-2006</t>
  </si>
  <si>
    <t>Gopë</t>
  </si>
  <si>
    <t>Goimel</t>
  </si>
  <si>
    <t>Max</t>
  </si>
  <si>
    <t>22-06-2007</t>
  </si>
  <si>
    <t>Rose Wahaja</t>
  </si>
  <si>
    <t>WAZIZI</t>
  </si>
  <si>
    <t>Killian Henri</t>
  </si>
  <si>
    <t>MARE1</t>
  </si>
  <si>
    <t>MARE2</t>
  </si>
  <si>
    <t>KERHOUAS</t>
  </si>
  <si>
    <t>Step</t>
  </si>
  <si>
    <t>KIEFFEL</t>
  </si>
  <si>
    <t>Athlétisme, Basket, Danse</t>
  </si>
  <si>
    <t>WAGNER</t>
  </si>
  <si>
    <t>EMMY</t>
  </si>
  <si>
    <t>BADIE</t>
  </si>
  <si>
    <t>MARILOU</t>
  </si>
  <si>
    <t>DAJEAN</t>
  </si>
  <si>
    <t>CELIA</t>
  </si>
  <si>
    <t>DEMAISTRE</t>
  </si>
  <si>
    <t>ISAURE</t>
  </si>
  <si>
    <t>DURIEUX</t>
  </si>
  <si>
    <t>04-03-2010</t>
  </si>
  <si>
    <t>GENDRE</t>
  </si>
  <si>
    <t>ROXANNE</t>
  </si>
  <si>
    <t>HARAN</t>
  </si>
  <si>
    <t>Lison</t>
  </si>
  <si>
    <t>LEVET</t>
  </si>
  <si>
    <t>LEONIE</t>
  </si>
  <si>
    <t>MOSCA BEAUMEL</t>
  </si>
  <si>
    <t>22-02-2010</t>
  </si>
  <si>
    <t>OINE DERAMANE</t>
  </si>
  <si>
    <t>LOU</t>
  </si>
  <si>
    <t>MARLEY</t>
  </si>
  <si>
    <t>PIERRON GRAS</t>
  </si>
  <si>
    <t>Titaina</t>
  </si>
  <si>
    <t>29-11-2009</t>
  </si>
  <si>
    <t>SLABOLEPSZY</t>
  </si>
  <si>
    <t>ARIELLE</t>
  </si>
  <si>
    <t>SOMBRET</t>
  </si>
  <si>
    <t>KELYA</t>
  </si>
  <si>
    <t>Adjou</t>
  </si>
  <si>
    <t>Angajoxue</t>
  </si>
  <si>
    <t>Robben</t>
  </si>
  <si>
    <t>Atrewe</t>
  </si>
  <si>
    <t>Kaömë</t>
  </si>
  <si>
    <t>Boucher</t>
  </si>
  <si>
    <t>Hace</t>
  </si>
  <si>
    <t>Hmaen</t>
  </si>
  <si>
    <t>Alice Kinë</t>
  </si>
  <si>
    <t>Hnaije</t>
  </si>
  <si>
    <t>Hnasson</t>
  </si>
  <si>
    <t>Trepö</t>
  </si>
  <si>
    <t>Kakue</t>
  </si>
  <si>
    <t>Pamani</t>
  </si>
  <si>
    <t>Qenenoj</t>
  </si>
  <si>
    <t>Ukajo</t>
  </si>
  <si>
    <t>Sakilia</t>
  </si>
  <si>
    <t>Watipane</t>
  </si>
  <si>
    <t>Melchisedeck</t>
  </si>
  <si>
    <t>Wenemit</t>
  </si>
  <si>
    <t>Wete</t>
  </si>
  <si>
    <t>09-12-2011</t>
  </si>
  <si>
    <t>BAYA</t>
  </si>
  <si>
    <t>Aïto</t>
  </si>
  <si>
    <t>GOPOEA</t>
  </si>
  <si>
    <t>Irina</t>
  </si>
  <si>
    <t>Gorodja</t>
  </si>
  <si>
    <t>Sherley</t>
  </si>
  <si>
    <t>MENREMPON</t>
  </si>
  <si>
    <t>Claudy</t>
  </si>
  <si>
    <t>Pey</t>
  </si>
  <si>
    <t>poapie</t>
  </si>
  <si>
    <t>23-05-2010</t>
  </si>
  <si>
    <t>POUINIMBAYE</t>
  </si>
  <si>
    <t>UTRAMADRA</t>
  </si>
  <si>
    <t>06-11-2006</t>
  </si>
  <si>
    <t>14-03-2007</t>
  </si>
  <si>
    <t>17-03-2007</t>
  </si>
  <si>
    <t>Boris</t>
  </si>
  <si>
    <t>Poingou</t>
  </si>
  <si>
    <t>10-11-2005</t>
  </si>
  <si>
    <t>Dahlia</t>
  </si>
  <si>
    <t>Saiko</t>
  </si>
  <si>
    <t>05-09-2006</t>
  </si>
  <si>
    <t>WAXENIATR</t>
  </si>
  <si>
    <t>Adlyse</t>
  </si>
  <si>
    <t>11-06-2006</t>
  </si>
  <si>
    <t>Ajasie</t>
  </si>
  <si>
    <t>15-01-2008</t>
  </si>
  <si>
    <t>CLG.BAGANDA2</t>
  </si>
  <si>
    <t>CLG.BAGANDA1</t>
  </si>
  <si>
    <t>NEMEBREU</t>
  </si>
  <si>
    <t>Kaissan</t>
  </si>
  <si>
    <t>1er P1</t>
  </si>
  <si>
    <t>1er P2</t>
  </si>
  <si>
    <t>2eme P2</t>
  </si>
  <si>
    <t>2eme P1</t>
  </si>
  <si>
    <t>3eme P1</t>
  </si>
  <si>
    <t>3eme P2</t>
  </si>
  <si>
    <t>1er PA</t>
  </si>
  <si>
    <t>2eme PA</t>
  </si>
  <si>
    <t>1er PB</t>
  </si>
  <si>
    <t>2eme PB</t>
  </si>
  <si>
    <t>3eme PA</t>
  </si>
  <si>
    <t>3eme PB</t>
  </si>
  <si>
    <t>CLASSEMENT CLG BASKET</t>
  </si>
  <si>
    <t>keylani</t>
  </si>
  <si>
    <t>15-11-2012</t>
  </si>
  <si>
    <t>GOATIDJI</t>
  </si>
  <si>
    <t>Tanie</t>
  </si>
  <si>
    <t>11-08-2013</t>
  </si>
  <si>
    <t>Lancy</t>
  </si>
  <si>
    <t>qan</t>
  </si>
  <si>
    <t>sitro</t>
  </si>
  <si>
    <t>sio</t>
  </si>
  <si>
    <t>keyliane</t>
  </si>
  <si>
    <t>waia</t>
  </si>
  <si>
    <t>azur</t>
  </si>
  <si>
    <t>BEILLEVERT</t>
  </si>
  <si>
    <t>SHAHAN</t>
  </si>
  <si>
    <t>BOLLIET</t>
  </si>
  <si>
    <t>NINO</t>
  </si>
  <si>
    <t>CAZALAS</t>
  </si>
  <si>
    <t>ALYZE</t>
  </si>
  <si>
    <t>CAZAUTET EYSSAUTIER</t>
  </si>
  <si>
    <t>Colin</t>
  </si>
  <si>
    <t>DAVAS</t>
  </si>
  <si>
    <t>FAVAN</t>
  </si>
  <si>
    <t>FONTAINE GAUDILLOT</t>
  </si>
  <si>
    <t>JOSEPHINE</t>
  </si>
  <si>
    <t>GATUHAU</t>
  </si>
  <si>
    <t>MALIGE</t>
  </si>
  <si>
    <t>23-11-2009</t>
  </si>
  <si>
    <t>RIBERE</t>
  </si>
  <si>
    <t>Ryuji</t>
  </si>
  <si>
    <t>MATHIEU</t>
  </si>
  <si>
    <t>13-11-2012</t>
  </si>
  <si>
    <t>Test</t>
  </si>
  <si>
    <t>test</t>
  </si>
  <si>
    <t>CLG.NEDIVIN</t>
  </si>
  <si>
    <t>Baseball, Basket</t>
  </si>
  <si>
    <t>Testdeux</t>
  </si>
  <si>
    <t>testdas</t>
  </si>
  <si>
    <t>05-06-2014</t>
  </si>
  <si>
    <t>Athlétisme, Cirque</t>
  </si>
  <si>
    <t>TOARA</t>
  </si>
  <si>
    <t>Rinie</t>
  </si>
  <si>
    <t>Athlétisme, Basket, Futsal, Volleyball</t>
  </si>
  <si>
    <t>RAPHAELLA</t>
  </si>
  <si>
    <t>Djop</t>
  </si>
  <si>
    <t>Kaïssan</t>
  </si>
  <si>
    <t>17-04-2006</t>
  </si>
  <si>
    <t>Atufele</t>
  </si>
  <si>
    <t>Menantia</t>
  </si>
  <si>
    <t>Favan</t>
  </si>
  <si>
    <t>GIES</t>
  </si>
  <si>
    <t>Kristy</t>
  </si>
  <si>
    <t>Iloai</t>
  </si>
  <si>
    <t>Sagato</t>
  </si>
  <si>
    <t>19-04-2007</t>
  </si>
  <si>
    <t>Charlene</t>
  </si>
  <si>
    <t>26-10-2008</t>
  </si>
  <si>
    <t>Meltecoin</t>
  </si>
  <si>
    <t>05-09-2208</t>
  </si>
  <si>
    <t>Filioiketonu</t>
  </si>
  <si>
    <t>Sulioka</t>
  </si>
  <si>
    <t>05-10-2008</t>
  </si>
  <si>
    <t>FICHE TERRAIN : ATHLETISME     -    MG/MF   2024</t>
  </si>
  <si>
    <t>Le 1er coureur : top départ du chrono, il fait 200m puis tir 3 flèches puis 200m, PASSE LE RELAIS au second puis 200/tirsX3/200 et ainsi de suite jusqu'au dernier où on STOP le CHRONO</t>
  </si>
  <si>
    <t>FICHE TERRAIN          MF/MG              : BIATHLON 2024</t>
  </si>
  <si>
    <t>MINIMES</t>
  </si>
  <si>
    <t>DEPART 200m</t>
  </si>
  <si>
    <t>200m</t>
  </si>
  <si>
    <t>TEMPS</t>
  </si>
  <si>
    <r>
      <t xml:space="preserve">Bonus : 1 flèche =     </t>
    </r>
    <r>
      <rPr>
        <sz val="20"/>
        <color rgb="FF000000"/>
        <rFont val="Comic Sans MS"/>
        <family val="4"/>
      </rPr>
      <t>- 3 sec</t>
    </r>
  </si>
  <si>
    <r>
      <t xml:space="preserve">Une pénalité =      </t>
    </r>
    <r>
      <rPr>
        <sz val="20"/>
        <color rgb="FF000000"/>
        <rFont val="Comic Sans MS"/>
        <family val="4"/>
      </rPr>
      <t>+ 10"</t>
    </r>
  </si>
  <si>
    <r>
      <rPr>
        <b/>
        <u/>
        <sz val="22"/>
        <rFont val="Calibri"/>
        <family val="2"/>
      </rPr>
      <t>BONUS</t>
    </r>
    <r>
      <rPr>
        <b/>
        <sz val="22"/>
        <rFont val="Calibri"/>
        <family val="2"/>
      </rPr>
      <t xml:space="preserve"> =      ON SOUSTRAIT 3 SECONDES AU TEMPS TOTAL PAR FLECHE DANS LA CIBLE (ZONE NOIRE)</t>
    </r>
  </si>
  <si>
    <r>
      <rPr>
        <b/>
        <u/>
        <sz val="22"/>
        <rFont val="Calibri"/>
        <family val="2"/>
      </rPr>
      <t>PENALITE</t>
    </r>
    <r>
      <rPr>
        <b/>
        <sz val="22"/>
        <rFont val="Calibri"/>
        <family val="2"/>
      </rPr>
      <t xml:space="preserve"> =  AJOUT DE 10 SECONDES SI EN DEHORS DE PLOTS ZONE DE TIR OU NON REGLEMENTAIRE</t>
    </r>
  </si>
  <si>
    <t>SAI</t>
  </si>
  <si>
    <t>Athlétisme, Cross, Football, Voile</t>
  </si>
  <si>
    <t>FALATEA</t>
  </si>
  <si>
    <t>Catlyne</t>
  </si>
  <si>
    <t>14-07-2008</t>
  </si>
  <si>
    <t>Naike</t>
  </si>
  <si>
    <t>25-11-2008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</si>
</sst>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.00\ _€_-;\-* #,##0.00\ _€_-;_-* &quot;-&quot;??\ _€_-;_-@_-"/>
    <numFmt numFmtId="165" formatCode="#&quot;er&quot;"/>
    <numFmt numFmtId="166" formatCode="#&quot;ème&quot;"/>
    <numFmt numFmtId="167" formatCode="##&quot;''&quot;#0"/>
    <numFmt numFmtId="168" formatCode="_-* #,##0_-;\-* #,##0_-;_-* &quot;-&quot;??_-;_-@_-"/>
    <numFmt numFmtId="169" formatCode="#&quot;'&quot;##&quot;''&quot;#"/>
    <numFmt numFmtId="170" formatCode="##&quot;,&quot;##"/>
    <numFmt numFmtId="171" formatCode="#&quot;,&quot;##"/>
  </numFmts>
  <fonts count="151" x14ac:knownFonts="1">
    <font>
      <sz val="11"/>
      <color indexed="8"/>
      <name val="Calibri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sz val="27"/>
      <color indexed="8"/>
      <name val="Comic Sans MS"/>
      <family val="4"/>
    </font>
    <font>
      <sz val="36"/>
      <color indexed="8"/>
      <name val="Comic Sans MS"/>
      <family val="4"/>
    </font>
    <font>
      <b/>
      <sz val="14"/>
      <color indexed="8"/>
      <name val="Calibri"/>
      <family val="2"/>
    </font>
    <font>
      <b/>
      <sz val="8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6"/>
      <color indexed="8"/>
      <name val="Calibri"/>
      <family val="2"/>
    </font>
    <font>
      <b/>
      <sz val="11"/>
      <color indexed="8"/>
      <name val="Times New Roman"/>
      <family val="1"/>
    </font>
    <font>
      <b/>
      <sz val="10"/>
      <color indexed="13"/>
      <name val="Arial"/>
      <family val="2"/>
    </font>
    <font>
      <b/>
      <sz val="14"/>
      <color indexed="8"/>
      <name val="Times New Roman"/>
      <family val="1"/>
    </font>
    <font>
      <b/>
      <sz val="11"/>
      <color indexed="13"/>
      <name val="Calibri"/>
      <family val="2"/>
    </font>
    <font>
      <b/>
      <sz val="16"/>
      <color indexed="8"/>
      <name val="Calibri"/>
      <family val="2"/>
    </font>
    <font>
      <sz val="12"/>
      <color indexed="8"/>
      <name val="Comic Sans MS"/>
      <family val="4"/>
    </font>
    <font>
      <b/>
      <sz val="20"/>
      <color indexed="8"/>
      <name val="Calibri"/>
      <family val="2"/>
    </font>
    <font>
      <b/>
      <sz val="11"/>
      <color indexed="13"/>
      <name val="Times New Roman"/>
      <family val="1"/>
    </font>
    <font>
      <b/>
      <sz val="9"/>
      <color indexed="8"/>
      <name val="Calibri"/>
      <family val="2"/>
    </font>
    <font>
      <sz val="11"/>
      <color indexed="13"/>
      <name val="Calibri"/>
      <family val="2"/>
    </font>
    <font>
      <b/>
      <sz val="12"/>
      <color indexed="8"/>
      <name val="Comic Sans MS"/>
      <family val="4"/>
    </font>
    <font>
      <b/>
      <sz val="18"/>
      <color indexed="8"/>
      <name val="Calibri"/>
      <family val="2"/>
    </font>
    <font>
      <b/>
      <sz val="11"/>
      <color theme="0"/>
      <name val="Calibri"/>
      <family val="2"/>
    </font>
    <font>
      <b/>
      <sz val="11"/>
      <color theme="0"/>
      <name val="Times New Roman"/>
      <family val="1"/>
    </font>
    <font>
      <b/>
      <sz val="14"/>
      <color theme="0"/>
      <name val="Calibri"/>
      <family val="2"/>
    </font>
    <font>
      <b/>
      <sz val="14"/>
      <color theme="0"/>
      <name val="Times New Roman"/>
      <family val="1"/>
    </font>
    <font>
      <b/>
      <sz val="12"/>
      <color theme="0"/>
      <name val="Times New Roman"/>
      <family val="1"/>
    </font>
    <font>
      <sz val="11"/>
      <color theme="0"/>
      <name val="Calibri"/>
      <family val="2"/>
    </font>
    <font>
      <sz val="14"/>
      <color indexed="8"/>
      <name val="Comic Sans MS"/>
      <family val="4"/>
    </font>
    <font>
      <sz val="11"/>
      <color indexed="8"/>
      <name val="Calibri"/>
      <family val="2"/>
    </font>
    <font>
      <sz val="22"/>
      <color indexed="8"/>
      <name val="Calibri"/>
      <family val="2"/>
    </font>
    <font>
      <sz val="36"/>
      <color indexed="8"/>
      <name val="Calibri"/>
      <family val="2"/>
    </font>
    <font>
      <sz val="8"/>
      <name val="Calibri"/>
      <family val="2"/>
    </font>
    <font>
      <sz val="11"/>
      <color rgb="FFFF0000"/>
      <name val="Calibri"/>
      <family val="2"/>
    </font>
    <font>
      <b/>
      <sz val="12"/>
      <color rgb="FFFF0000"/>
      <name val="Calibri"/>
      <family val="2"/>
    </font>
    <font>
      <sz val="18"/>
      <color indexed="8"/>
      <name val="Calibri"/>
      <family val="2"/>
    </font>
    <font>
      <sz val="28"/>
      <color indexed="8"/>
      <name val="Calibri"/>
      <family val="2"/>
    </font>
    <font>
      <b/>
      <sz val="48"/>
      <color indexed="8"/>
      <name val="Calibri"/>
      <family val="2"/>
    </font>
    <font>
      <sz val="48"/>
      <color indexed="8"/>
      <name val="Calibri"/>
      <family val="2"/>
    </font>
    <font>
      <b/>
      <sz val="11"/>
      <color rgb="FFFF0000"/>
      <name val="Calibri"/>
      <family val="2"/>
    </font>
    <font>
      <b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8"/>
      <color theme="0" tint="-0.34998626667073579"/>
      <name val="Calibri"/>
      <family val="2"/>
    </font>
    <font>
      <b/>
      <sz val="8"/>
      <color theme="0" tint="-0.34998626667073579"/>
      <name val="Calibri"/>
      <family val="2"/>
    </font>
    <font>
      <sz val="20"/>
      <color indexed="8"/>
      <name val="Calibri"/>
      <family val="2"/>
    </font>
    <font>
      <sz val="26"/>
      <color indexed="8"/>
      <name val="Calibri"/>
      <family val="2"/>
    </font>
    <font>
      <b/>
      <sz val="18"/>
      <color rgb="FFFF0000"/>
      <name val="Calibri"/>
      <family val="2"/>
    </font>
    <font>
      <sz val="16"/>
      <color indexed="8"/>
      <name val="Comic Sans MS"/>
      <family val="4"/>
    </font>
    <font>
      <b/>
      <sz val="20"/>
      <color rgb="FFFF0000"/>
      <name val="Calibri"/>
      <family val="2"/>
    </font>
    <font>
      <sz val="14"/>
      <color theme="0"/>
      <name val="Calibri"/>
      <family val="2"/>
    </font>
    <font>
      <b/>
      <sz val="16"/>
      <color theme="0"/>
      <name val="Comic Sans MS"/>
      <family val="4"/>
    </font>
    <font>
      <b/>
      <sz val="11"/>
      <color theme="0" tint="-0.249977111117893"/>
      <name val="Calibri"/>
      <family val="2"/>
    </font>
    <font>
      <sz val="11"/>
      <color theme="0" tint="-0.34998626667073579"/>
      <name val="Calibri"/>
      <family val="2"/>
    </font>
    <font>
      <b/>
      <sz val="11"/>
      <color theme="0" tint="-0.34998626667073579"/>
      <name val="Calibri"/>
      <family val="2"/>
    </font>
    <font>
      <sz val="10"/>
      <name val="Arial"/>
      <family val="2"/>
    </font>
    <font>
      <sz val="11"/>
      <color theme="1"/>
      <name val="Helvetica"/>
      <family val="2"/>
      <scheme val="minor"/>
    </font>
    <font>
      <sz val="10"/>
      <name val="Courier New"/>
      <family val="3"/>
    </font>
    <font>
      <b/>
      <sz val="22"/>
      <color indexed="8"/>
      <name val="Comic Sans MS"/>
      <family val="4"/>
    </font>
    <font>
      <b/>
      <sz val="14"/>
      <color rgb="FFFF0000"/>
      <name val="Calibri"/>
      <family val="2"/>
    </font>
    <font>
      <sz val="9"/>
      <color indexed="8"/>
      <name val="Calibri"/>
      <family val="2"/>
    </font>
    <font>
      <sz val="11"/>
      <color theme="9" tint="-0.499984740745262"/>
      <name val="Calibri"/>
      <family val="2"/>
    </font>
    <font>
      <b/>
      <sz val="26"/>
      <color rgb="FFFF0000"/>
      <name val="Calibri"/>
      <family val="2"/>
    </font>
    <font>
      <b/>
      <sz val="11"/>
      <color rgb="FF0070C0"/>
      <name val="Calibri"/>
      <family val="2"/>
    </font>
    <font>
      <b/>
      <sz val="11"/>
      <color theme="9" tint="-0.249977111117893"/>
      <name val="Calibri"/>
      <family val="2"/>
    </font>
    <font>
      <sz val="11"/>
      <color indexed="8"/>
      <name val="Calibri"/>
      <family val="2"/>
    </font>
    <font>
      <sz val="11"/>
      <color theme="4" tint="-0.249977111117893"/>
      <name val="Calibri"/>
      <family val="2"/>
    </font>
    <font>
      <b/>
      <sz val="11"/>
      <color theme="4" tint="-0.249977111117893"/>
      <name val="Calibri"/>
      <family val="2"/>
    </font>
    <font>
      <b/>
      <sz val="16"/>
      <color rgb="FFFF0000"/>
      <name val="Calibri"/>
      <family val="2"/>
    </font>
    <font>
      <b/>
      <sz val="9"/>
      <color indexed="8"/>
      <name val="Courier New"/>
      <family val="3"/>
    </font>
    <font>
      <sz val="11"/>
      <color theme="0" tint="-0.14999847407452621"/>
      <name val="Calibri"/>
      <family val="2"/>
    </font>
    <font>
      <sz val="11"/>
      <name val="Calibri"/>
      <family val="2"/>
    </font>
    <font>
      <sz val="9"/>
      <color theme="0" tint="-0.34998626667073579"/>
      <name val="Calibri"/>
      <family val="2"/>
    </font>
    <font>
      <sz val="9"/>
      <color theme="0" tint="-0.34998626667073579"/>
      <name val="Courier New"/>
      <family val="1"/>
      <charset val="204"/>
    </font>
    <font>
      <sz val="12"/>
      <color rgb="FF000000"/>
      <name val="Calibri"/>
      <family val="2"/>
    </font>
    <font>
      <sz val="10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11"/>
      <name val="Times New Roman"/>
      <family val="1"/>
    </font>
    <font>
      <sz val="16"/>
      <color rgb="FFFF0000"/>
      <name val="Calibri"/>
      <family val="2"/>
    </font>
    <font>
      <b/>
      <sz val="22"/>
      <color indexed="8"/>
      <name val="Arial"/>
      <family val="2"/>
    </font>
    <font>
      <sz val="48"/>
      <color indexed="8"/>
      <name val="Copperplate Gothic Bold"/>
      <family val="2"/>
    </font>
    <font>
      <b/>
      <sz val="22"/>
      <color indexed="8"/>
      <name val="Calibri"/>
      <family val="2"/>
    </font>
    <font>
      <b/>
      <sz val="36"/>
      <color theme="0"/>
      <name val="Calibri"/>
      <family val="2"/>
    </font>
    <font>
      <b/>
      <sz val="14"/>
      <color theme="0"/>
      <name val="Comic Sans MS"/>
      <family val="4"/>
    </font>
    <font>
      <sz val="48"/>
      <color indexed="8"/>
      <name val="Rockwell Extra Bold"/>
      <family val="1"/>
    </font>
    <font>
      <sz val="24"/>
      <color indexed="8"/>
      <name val="Calibri"/>
      <family val="2"/>
    </font>
    <font>
      <b/>
      <sz val="24"/>
      <color rgb="FFFF0000"/>
      <name val="Calibri"/>
      <family val="2"/>
    </font>
    <font>
      <b/>
      <sz val="18"/>
      <color theme="0"/>
      <name val="Comic Sans MS"/>
      <family val="4"/>
    </font>
    <font>
      <sz val="18"/>
      <color theme="0"/>
      <name val="Calibri"/>
      <family val="2"/>
    </font>
    <font>
      <b/>
      <sz val="36"/>
      <color indexed="8"/>
      <name val="Calibri"/>
      <family val="2"/>
    </font>
    <font>
      <b/>
      <sz val="48"/>
      <color theme="0"/>
      <name val="Calibri"/>
      <family val="2"/>
    </font>
    <font>
      <b/>
      <sz val="72"/>
      <color rgb="FFFF0000"/>
      <name val="Calibri"/>
      <family val="2"/>
    </font>
    <font>
      <b/>
      <sz val="14"/>
      <color indexed="8"/>
      <name val="Comic Sans MS"/>
      <family val="4"/>
    </font>
    <font>
      <b/>
      <sz val="18"/>
      <color rgb="FF0070C0"/>
      <name val="Calibri"/>
      <family val="2"/>
    </font>
    <font>
      <b/>
      <sz val="18"/>
      <color theme="9" tint="-0.249977111117893"/>
      <name val="Calibri"/>
      <family val="2"/>
    </font>
    <font>
      <b/>
      <sz val="18"/>
      <color theme="0"/>
      <name val="Calibri"/>
      <family val="2"/>
    </font>
    <font>
      <sz val="26"/>
      <color indexed="8"/>
      <name val="Comic Sans MS"/>
      <family val="4"/>
    </font>
    <font>
      <b/>
      <sz val="24"/>
      <color indexed="8"/>
      <name val="Calibri"/>
      <family val="2"/>
    </font>
    <font>
      <b/>
      <sz val="28"/>
      <color indexed="8"/>
      <name val="Calibri"/>
      <family val="2"/>
    </font>
    <font>
      <b/>
      <sz val="36"/>
      <color rgb="FF00B050"/>
      <name val="Calibri"/>
      <family val="2"/>
    </font>
    <font>
      <sz val="24"/>
      <color theme="0" tint="-0.34998626667073579"/>
      <name val="Calibri"/>
      <family val="2"/>
    </font>
    <font>
      <sz val="48"/>
      <color rgb="FFFF0000"/>
      <name val="Calibri"/>
      <family val="2"/>
    </font>
    <font>
      <sz val="44"/>
      <color indexed="8"/>
      <name val="Calibri"/>
      <family val="2"/>
    </font>
    <font>
      <b/>
      <sz val="72"/>
      <color theme="0"/>
      <name val="Calibri"/>
      <family val="2"/>
    </font>
    <font>
      <b/>
      <sz val="20"/>
      <color theme="0"/>
      <name val="Comic Sans MS"/>
      <family val="4"/>
    </font>
    <font>
      <sz val="20"/>
      <color indexed="8"/>
      <name val="Comic Sans MS"/>
      <family val="4"/>
    </font>
    <font>
      <b/>
      <sz val="28"/>
      <color rgb="FFFF0000"/>
      <name val="Calibri"/>
      <family val="2"/>
    </font>
    <font>
      <b/>
      <sz val="20"/>
      <name val="Calibri"/>
      <family val="2"/>
    </font>
    <font>
      <b/>
      <sz val="14"/>
      <color theme="9" tint="-0.249977111117893"/>
      <name val="Calibri"/>
      <family val="2"/>
    </font>
    <font>
      <b/>
      <sz val="14"/>
      <color theme="9" tint="-0.249977111117893"/>
      <name val="Courier New"/>
      <family val="3"/>
    </font>
    <font>
      <b/>
      <sz val="11"/>
      <color indexed="8"/>
      <name val="Courier New"/>
      <family val="3"/>
    </font>
    <font>
      <b/>
      <sz val="10"/>
      <color indexed="8"/>
      <name val="Courier New"/>
      <family val="3"/>
    </font>
    <font>
      <b/>
      <sz val="16"/>
      <color rgb="FFFF0000"/>
      <name val="Comic Sans MS"/>
      <family val="4"/>
    </font>
    <font>
      <b/>
      <sz val="18"/>
      <color rgb="FFFF0000"/>
      <name val="Comic Sans MS"/>
      <family val="4"/>
    </font>
    <font>
      <b/>
      <sz val="22"/>
      <color rgb="FFFF0000"/>
      <name val="Comic Sans MS"/>
      <family val="4"/>
    </font>
    <font>
      <b/>
      <sz val="16"/>
      <color indexed="8"/>
      <name val="Comic Sans MS"/>
      <family val="4"/>
    </font>
    <font>
      <sz val="18"/>
      <color indexed="8"/>
      <name val="Comic Sans MS"/>
      <family val="4"/>
    </font>
    <font>
      <b/>
      <sz val="14"/>
      <color rgb="FF00B0F0"/>
      <name val="Calibri"/>
      <family val="2"/>
    </font>
    <font>
      <b/>
      <sz val="14"/>
      <color rgb="FF00B050"/>
      <name val="Calibri"/>
      <family val="2"/>
    </font>
    <font>
      <b/>
      <sz val="68"/>
      <color indexed="8"/>
      <name val="Calibri"/>
      <family val="2"/>
    </font>
    <font>
      <sz val="20"/>
      <name val="Calibri"/>
      <family val="2"/>
    </font>
    <font>
      <sz val="18"/>
      <name val="Calibri"/>
      <family val="2"/>
    </font>
    <font>
      <b/>
      <sz val="55"/>
      <name val="Calibri"/>
      <family val="2"/>
    </font>
    <font>
      <b/>
      <sz val="12"/>
      <name val="Calibri"/>
      <family val="2"/>
    </font>
    <font>
      <b/>
      <sz val="24"/>
      <name val="Calibri"/>
      <family val="2"/>
    </font>
    <font>
      <sz val="16"/>
      <name val="Calibri"/>
      <family val="2"/>
    </font>
    <font>
      <b/>
      <sz val="21"/>
      <name val="Calibri"/>
      <family val="2"/>
    </font>
    <font>
      <b/>
      <sz val="22"/>
      <name val="Calibri"/>
      <family val="2"/>
    </font>
    <font>
      <b/>
      <u/>
      <sz val="22"/>
      <name val="Calibri"/>
      <family val="2"/>
    </font>
    <font>
      <sz val="12"/>
      <name val="Calibri"/>
      <family val="2"/>
    </font>
    <font>
      <sz val="14"/>
      <name val="Comic Sans MS"/>
      <family val="4"/>
    </font>
    <font>
      <sz val="20"/>
      <name val="Comic Sans MS"/>
      <family val="4"/>
    </font>
    <font>
      <b/>
      <sz val="18"/>
      <name val="Comic Sans MS"/>
      <family val="4"/>
    </font>
    <font>
      <sz val="24"/>
      <name val="Calibri"/>
      <family val="2"/>
    </font>
    <font>
      <b/>
      <sz val="48"/>
      <name val="Calibri"/>
      <family val="2"/>
    </font>
    <font>
      <sz val="14"/>
      <name val="Calibri"/>
      <family val="2"/>
    </font>
    <font>
      <sz val="44"/>
      <name val="Calibri"/>
      <family val="2"/>
    </font>
    <font>
      <sz val="36"/>
      <name val="Calibri"/>
      <family val="2"/>
    </font>
    <font>
      <b/>
      <sz val="28"/>
      <name val="Calibri"/>
      <family val="2"/>
    </font>
    <font>
      <b/>
      <sz val="36"/>
      <name val="Calibri"/>
      <family val="2"/>
    </font>
    <font>
      <sz val="18"/>
      <name val="Comic Sans MS"/>
      <family val="4"/>
    </font>
    <font>
      <b/>
      <sz val="48"/>
      <color theme="0"/>
      <name val="Copperplate Gothic Bold"/>
      <family val="2"/>
    </font>
    <font>
      <b/>
      <sz val="18"/>
      <name val="Calibri"/>
      <family val="2"/>
    </font>
    <font>
      <b/>
      <sz val="24"/>
      <color indexed="8"/>
      <name val="Comic Sans MS"/>
      <family val="4"/>
    </font>
    <font>
      <sz val="24"/>
      <color indexed="8"/>
      <name val="Comic Sans MS"/>
      <family val="4"/>
    </font>
    <font>
      <sz val="20"/>
      <color rgb="FF000000"/>
      <name val="Comic Sans MS"/>
      <family val="4"/>
    </font>
    <font>
      <b/>
      <sz val="24"/>
      <name val="Comic Sans MS"/>
      <family val="4"/>
    </font>
    <font>
      <sz val="24"/>
      <name val="Comic Sans MS"/>
      <family val="4"/>
    </font>
    <font>
      <b/>
      <sz val="24"/>
      <name val="Times New Roman"/>
      <family val="1"/>
    </font>
    <font>
      <sz val="26"/>
      <name val="Comic Sans MS"/>
      <family val="4"/>
    </font>
    <font>
      <sz val="36"/>
      <name val="Comic Sans MS"/>
      <family val="4"/>
    </font>
  </fonts>
  <fills count="32">
    <fill>
      <patternFill patternType="none"/>
    </fill>
    <fill>
      <patternFill patternType="gray125"/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A0FEF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75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/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medium">
        <color indexed="64"/>
      </right>
      <top/>
      <bottom style="thin">
        <color indexed="12"/>
      </bottom>
      <diagonal/>
    </border>
    <border>
      <left style="thin">
        <color indexed="12"/>
      </left>
      <right style="medium">
        <color indexed="64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thin">
        <color indexed="12"/>
      </right>
      <top style="thin">
        <color indexed="12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64"/>
      </bottom>
      <diagonal/>
    </border>
    <border>
      <left style="thin">
        <color indexed="12"/>
      </left>
      <right style="medium">
        <color indexed="64"/>
      </right>
      <top style="thin">
        <color indexed="12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12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8"/>
      </left>
      <right/>
      <top style="thin">
        <color indexed="12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 applyNumberFormat="0" applyFill="0" applyBorder="0" applyProtection="0"/>
    <xf numFmtId="0" fontId="54" fillId="0" borderId="17"/>
    <xf numFmtId="164" fontId="55" fillId="0" borderId="17" applyFont="0" applyFill="0" applyBorder="0" applyAlignment="0" applyProtection="0"/>
    <xf numFmtId="0" fontId="56" fillId="0" borderId="17"/>
    <xf numFmtId="0" fontId="55" fillId="0" borderId="17"/>
    <xf numFmtId="43" fontId="64" fillId="0" borderId="0" applyFont="0" applyFill="0" applyBorder="0" applyAlignment="0" applyProtection="0"/>
    <xf numFmtId="0" fontId="74" fillId="0" borderId="17"/>
  </cellStyleXfs>
  <cellXfs count="838">
    <xf numFmtId="0" fontId="0" fillId="0" borderId="0" xfId="0"/>
    <xf numFmtId="0" fontId="23" fillId="10" borderId="5" xfId="0" applyNumberFormat="1" applyFont="1" applyFill="1" applyBorder="1" applyAlignment="1" applyProtection="1">
      <alignment horizontal="center" vertical="center"/>
    </xf>
    <xf numFmtId="0" fontId="24" fillId="10" borderId="5" xfId="0" applyNumberFormat="1" applyFont="1" applyFill="1" applyBorder="1" applyAlignment="1" applyProtection="1">
      <alignment horizontal="center" vertical="center"/>
    </xf>
    <xf numFmtId="0" fontId="22" fillId="10" borderId="5" xfId="0" applyNumberFormat="1" applyFont="1" applyFill="1" applyBorder="1" applyAlignment="1" applyProtection="1">
      <alignment horizontal="center" vertical="center"/>
    </xf>
    <xf numFmtId="0" fontId="5" fillId="4" borderId="5" xfId="0" applyFont="1" applyFill="1" applyBorder="1" applyAlignment="1" applyProtection="1">
      <alignment horizontal="center" vertical="center"/>
      <protection locked="0"/>
    </xf>
    <xf numFmtId="49" fontId="6" fillId="5" borderId="5" xfId="0" applyNumberFormat="1" applyFont="1" applyFill="1" applyBorder="1" applyAlignment="1" applyProtection="1">
      <alignment horizontal="center"/>
      <protection locked="0"/>
    </xf>
    <xf numFmtId="0" fontId="0" fillId="0" borderId="1" xfId="0" applyNumberFormat="1" applyBorder="1" applyProtection="1">
      <protection locked="0"/>
    </xf>
    <xf numFmtId="0" fontId="0" fillId="0" borderId="20" xfId="0" applyNumberFormat="1" applyBorder="1" applyProtection="1">
      <protection locked="0"/>
    </xf>
    <xf numFmtId="49" fontId="7" fillId="5" borderId="5" xfId="0" applyNumberFormat="1" applyFont="1" applyFill="1" applyBorder="1" applyAlignment="1" applyProtection="1">
      <alignment horizontal="center"/>
      <protection locked="0"/>
    </xf>
    <xf numFmtId="0" fontId="7" fillId="2" borderId="9" xfId="0" applyFont="1" applyFill="1" applyBorder="1" applyAlignment="1" applyProtection="1">
      <alignment horizontal="center"/>
      <protection locked="0"/>
    </xf>
    <xf numFmtId="0" fontId="7" fillId="2" borderId="23" xfId="0" applyFont="1" applyFill="1" applyBorder="1" applyAlignment="1" applyProtection="1">
      <alignment horizontal="center"/>
      <protection locked="0"/>
    </xf>
    <xf numFmtId="49" fontId="8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18" xfId="0" applyNumberFormat="1" applyBorder="1" applyProtection="1">
      <protection locked="0"/>
    </xf>
    <xf numFmtId="0" fontId="2" fillId="5" borderId="5" xfId="0" applyNumberFormat="1" applyFont="1" applyFill="1" applyBorder="1" applyAlignment="1" applyProtection="1">
      <alignment horizontal="center" vertical="center"/>
      <protection locked="0"/>
    </xf>
    <xf numFmtId="0" fontId="5" fillId="6" borderId="5" xfId="0" applyNumberFormat="1" applyFont="1" applyFill="1" applyBorder="1" applyAlignment="1" applyProtection="1">
      <alignment horizontal="center" vertical="center"/>
      <protection locked="0"/>
    </xf>
    <xf numFmtId="0" fontId="5" fillId="2" borderId="5" xfId="0" applyNumberFormat="1" applyFont="1" applyFill="1" applyBorder="1" applyAlignment="1" applyProtection="1">
      <alignment horizontal="center" vertical="center"/>
      <protection locked="0"/>
    </xf>
    <xf numFmtId="0" fontId="7" fillId="2" borderId="5" xfId="0" applyNumberFormat="1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0" fontId="2" fillId="5" borderId="11" xfId="0" applyNumberFormat="1" applyFont="1" applyFill="1" applyBorder="1" applyAlignment="1" applyProtection="1">
      <alignment horizontal="center" vertical="center"/>
      <protection locked="0"/>
    </xf>
    <xf numFmtId="0" fontId="7" fillId="2" borderId="23" xfId="0" applyFont="1" applyFill="1" applyBorder="1" applyAlignment="1" applyProtection="1">
      <alignment horizontal="left" vertical="center"/>
      <protection locked="0"/>
    </xf>
    <xf numFmtId="0" fontId="2" fillId="6" borderId="5" xfId="0" applyNumberFormat="1" applyFont="1" applyFill="1" applyBorder="1" applyAlignment="1" applyProtection="1">
      <alignment horizontal="center" vertical="center"/>
      <protection locked="0"/>
    </xf>
    <xf numFmtId="0" fontId="2" fillId="2" borderId="5" xfId="0" applyNumberFormat="1" applyFont="1" applyFill="1" applyBorder="1" applyAlignment="1" applyProtection="1">
      <alignment horizontal="center" vertical="center"/>
      <protection locked="0"/>
    </xf>
    <xf numFmtId="0" fontId="7" fillId="2" borderId="23" xfId="0" applyFont="1" applyFill="1" applyBorder="1" applyAlignment="1" applyProtection="1">
      <alignment vertical="center"/>
      <protection locked="0"/>
    </xf>
    <xf numFmtId="0" fontId="11" fillId="2" borderId="23" xfId="0" applyFont="1" applyFill="1" applyBorder="1" applyAlignment="1" applyProtection="1">
      <alignment horizontal="left" vertical="center"/>
      <protection locked="0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2" fillId="2" borderId="14" xfId="0" applyFont="1" applyFill="1" applyBorder="1" applyAlignment="1" applyProtection="1">
      <alignment horizontal="center" vertical="center"/>
      <protection locked="0"/>
    </xf>
    <xf numFmtId="0" fontId="2" fillId="2" borderId="14" xfId="0" applyNumberFormat="1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0" fillId="2" borderId="18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13" fillId="2" borderId="23" xfId="0" applyFont="1" applyFill="1" applyBorder="1" applyAlignment="1" applyProtection="1">
      <alignment vertical="center"/>
      <protection locked="0"/>
    </xf>
    <xf numFmtId="0" fontId="13" fillId="2" borderId="23" xfId="0" applyFont="1" applyFill="1" applyBorder="1" applyAlignment="1" applyProtection="1">
      <alignment horizontal="left" vertical="center"/>
      <protection locked="0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0" fontId="7" fillId="2" borderId="21" xfId="0" applyFont="1" applyFill="1" applyBorder="1" applyAlignment="1" applyProtection="1">
      <alignment horizontal="center"/>
      <protection locked="0"/>
    </xf>
    <xf numFmtId="0" fontId="0" fillId="0" borderId="13" xfId="0" applyNumberFormat="1" applyBorder="1" applyProtection="1">
      <protection locked="0"/>
    </xf>
    <xf numFmtId="0" fontId="0" fillId="0" borderId="19" xfId="0" applyNumberFormat="1" applyBorder="1" applyProtection="1">
      <protection locked="0"/>
    </xf>
    <xf numFmtId="0" fontId="7" fillId="2" borderId="17" xfId="0" applyFont="1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7" fillId="2" borderId="13" xfId="0" applyFont="1" applyFill="1" applyBorder="1" applyAlignment="1" applyProtection="1">
      <alignment horizontal="center"/>
      <protection locked="0"/>
    </xf>
    <xf numFmtId="0" fontId="0" fillId="0" borderId="22" xfId="0" applyNumberFormat="1" applyBorder="1" applyProtection="1"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0" fillId="2" borderId="22" xfId="0" applyFill="1" applyBorder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/>
      <protection locked="0"/>
    </xf>
    <xf numFmtId="0" fontId="14" fillId="2" borderId="9" xfId="0" applyFont="1" applyFill="1" applyBorder="1" applyAlignment="1" applyProtection="1">
      <alignment horizontal="center" vertical="center"/>
      <protection locked="0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49" fontId="7" fillId="5" borderId="16" xfId="0" applyNumberFormat="1" applyFont="1" applyFill="1" applyBorder="1" applyAlignment="1" applyProtection="1">
      <alignment horizontal="center"/>
      <protection locked="0"/>
    </xf>
    <xf numFmtId="0" fontId="7" fillId="2" borderId="22" xfId="0" applyFont="1" applyFill="1" applyBorder="1" applyAlignment="1" applyProtection="1">
      <alignment horizontal="center"/>
      <protection locked="0"/>
    </xf>
    <xf numFmtId="49" fontId="8" fillId="5" borderId="5" xfId="0" applyNumberFormat="1" applyFont="1" applyFill="1" applyBorder="1" applyAlignment="1" applyProtection="1">
      <alignment horizontal="center" vertical="center"/>
      <protection locked="0"/>
    </xf>
    <xf numFmtId="49" fontId="2" fillId="5" borderId="5" xfId="0" applyNumberFormat="1" applyFont="1" applyFill="1" applyBorder="1" applyAlignment="1" applyProtection="1">
      <alignment horizontal="center" vertical="center"/>
      <protection locked="0"/>
    </xf>
    <xf numFmtId="0" fontId="21" fillId="2" borderId="16" xfId="0" applyFont="1" applyFill="1" applyBorder="1" applyAlignment="1" applyProtection="1">
      <alignment horizontal="center" vertical="center"/>
      <protection locked="0"/>
    </xf>
    <xf numFmtId="0" fontId="0" fillId="2" borderId="22" xfId="0" applyFill="1" applyBorder="1" applyProtection="1">
      <protection locked="0"/>
    </xf>
    <xf numFmtId="0" fontId="0" fillId="2" borderId="18" xfId="0" applyFill="1" applyBorder="1" applyProtection="1">
      <protection locked="0"/>
    </xf>
    <xf numFmtId="0" fontId="7" fillId="4" borderId="5" xfId="0" applyFont="1" applyFill="1" applyBorder="1" applyProtection="1">
      <protection locked="0"/>
    </xf>
    <xf numFmtId="0" fontId="16" fillId="4" borderId="5" xfId="0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7" fillId="8" borderId="5" xfId="0" applyFont="1" applyFill="1" applyBorder="1" applyProtection="1">
      <protection locked="0"/>
    </xf>
    <xf numFmtId="0" fontId="16" fillId="8" borderId="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7" fillId="9" borderId="5" xfId="0" applyFont="1" applyFill="1" applyBorder="1" applyProtection="1">
      <protection locked="0"/>
    </xf>
    <xf numFmtId="0" fontId="16" fillId="9" borderId="5" xfId="0" applyNumberFormat="1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Protection="1">
      <protection locked="0"/>
    </xf>
    <xf numFmtId="0" fontId="16" fillId="2" borderId="5" xfId="0" applyNumberFormat="1" applyFont="1" applyFill="1" applyBorder="1" applyAlignment="1" applyProtection="1">
      <alignment horizontal="center" vertical="center"/>
      <protection locked="0"/>
    </xf>
    <xf numFmtId="0" fontId="0" fillId="2" borderId="22" xfId="0" applyNumberFormat="1" applyFill="1" applyBorder="1" applyProtection="1"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0" fillId="0" borderId="22" xfId="0" applyBorder="1" applyProtection="1">
      <protection locked="0"/>
    </xf>
    <xf numFmtId="0" fontId="7" fillId="2" borderId="14" xfId="0" applyFont="1" applyFill="1" applyBorder="1" applyProtection="1">
      <protection locked="0"/>
    </xf>
    <xf numFmtId="0" fontId="16" fillId="2" borderId="14" xfId="0" applyFont="1" applyFill="1" applyBorder="1" applyAlignment="1" applyProtection="1">
      <alignment horizontal="center"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49" fontId="18" fillId="5" borderId="5" xfId="0" applyNumberFormat="1" applyFont="1" applyFill="1" applyBorder="1" applyAlignment="1" applyProtection="1">
      <alignment horizontal="center"/>
      <protection locked="0"/>
    </xf>
    <xf numFmtId="0" fontId="16" fillId="2" borderId="5" xfId="0" applyFont="1" applyFill="1" applyBorder="1" applyAlignment="1" applyProtection="1">
      <alignment horizontal="center" vertical="center"/>
      <protection locked="0"/>
    </xf>
    <xf numFmtId="0" fontId="0" fillId="2" borderId="17" xfId="0" applyFill="1" applyBorder="1" applyProtection="1">
      <protection locked="0"/>
    </xf>
    <xf numFmtId="0" fontId="7" fillId="2" borderId="1" xfId="0" applyFont="1" applyFill="1" applyBorder="1" applyAlignment="1" applyProtection="1">
      <alignment horizontal="left" vertical="center"/>
      <protection locked="0"/>
    </xf>
    <xf numFmtId="0" fontId="13" fillId="2" borderId="1" xfId="0" applyFont="1" applyFill="1" applyBorder="1" applyAlignment="1" applyProtection="1">
      <alignment horizontal="left" vertical="center"/>
      <protection locked="0"/>
    </xf>
    <xf numFmtId="0" fontId="13" fillId="2" borderId="1" xfId="0" applyFont="1" applyFill="1" applyBorder="1" applyAlignment="1" applyProtection="1">
      <alignment vertical="center"/>
      <protection locked="0"/>
    </xf>
    <xf numFmtId="0" fontId="19" fillId="2" borderId="1" xfId="0" applyFont="1" applyFill="1" applyBorder="1" applyProtection="1">
      <protection locked="0"/>
    </xf>
    <xf numFmtId="0" fontId="7" fillId="2" borderId="1" xfId="0" applyFont="1" applyFill="1" applyBorder="1" applyAlignment="1" applyProtection="1">
      <alignment vertical="center"/>
      <protection locked="0"/>
    </xf>
    <xf numFmtId="0" fontId="11" fillId="2" borderId="1" xfId="0" applyFont="1" applyFill="1" applyBorder="1" applyAlignment="1" applyProtection="1">
      <alignment horizontal="left" vertical="center"/>
      <protection locked="0"/>
    </xf>
    <xf numFmtId="0" fontId="0" fillId="2" borderId="0" xfId="0" applyNumberFormat="1" applyFill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5" fillId="10" borderId="12" xfId="0" applyFont="1" applyFill="1" applyBorder="1" applyAlignment="1" applyProtection="1">
      <alignment horizontal="center" vertical="center"/>
    </xf>
    <xf numFmtId="0" fontId="26" fillId="10" borderId="5" xfId="0" applyNumberFormat="1" applyFont="1" applyFill="1" applyBorder="1" applyAlignment="1" applyProtection="1">
      <alignment horizontal="center" vertical="center"/>
    </xf>
    <xf numFmtId="0" fontId="22" fillId="10" borderId="5" xfId="0" applyNumberFormat="1" applyFont="1" applyFill="1" applyBorder="1" applyAlignment="1" applyProtection="1">
      <alignment horizontal="left" vertical="center"/>
    </xf>
    <xf numFmtId="0" fontId="28" fillId="3" borderId="22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0" fillId="15" borderId="0" xfId="0" applyFill="1"/>
    <xf numFmtId="0" fontId="9" fillId="14" borderId="22" xfId="0" applyFont="1" applyFill="1" applyBorder="1" applyAlignment="1" applyProtection="1">
      <alignment horizontal="center" vertical="center"/>
      <protection locked="0"/>
    </xf>
    <xf numFmtId="0" fontId="0" fillId="0" borderId="22" xfId="0" applyBorder="1"/>
    <xf numFmtId="0" fontId="7" fillId="0" borderId="22" xfId="0" applyFont="1" applyBorder="1"/>
    <xf numFmtId="0" fontId="7" fillId="0" borderId="0" xfId="0" applyFont="1" applyAlignment="1">
      <alignment horizontal="center"/>
    </xf>
    <xf numFmtId="0" fontId="0" fillId="16" borderId="22" xfId="0" applyFill="1" applyBorder="1"/>
    <xf numFmtId="0" fontId="0" fillId="0" borderId="22" xfId="0" applyBorder="1" applyAlignment="1">
      <alignment horizontal="center"/>
    </xf>
    <xf numFmtId="0" fontId="35" fillId="0" borderId="0" xfId="0" applyNumberFormat="1" applyFont="1" applyAlignment="1">
      <alignment horizontal="center" vertical="center"/>
    </xf>
    <xf numFmtId="166" fontId="41" fillId="15" borderId="22" xfId="0" applyNumberFormat="1" applyFont="1" applyFill="1" applyBorder="1"/>
    <xf numFmtId="165" fontId="40" fillId="15" borderId="22" xfId="0" applyNumberFormat="1" applyFont="1" applyFill="1" applyBorder="1"/>
    <xf numFmtId="166" fontId="40" fillId="15" borderId="22" xfId="0" applyNumberFormat="1" applyFont="1" applyFill="1" applyBorder="1"/>
    <xf numFmtId="0" fontId="39" fillId="13" borderId="22" xfId="0" applyFont="1" applyFill="1" applyBorder="1"/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7" fillId="3" borderId="22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>
      <alignment horizontal="right" vertical="center"/>
    </xf>
    <xf numFmtId="0" fontId="7" fillId="15" borderId="0" xfId="0" applyFont="1" applyFill="1" applyAlignment="1">
      <alignment horizontal="center"/>
    </xf>
    <xf numFmtId="0" fontId="7" fillId="15" borderId="17" xfId="0" applyFont="1" applyFill="1" applyBorder="1"/>
    <xf numFmtId="0" fontId="7" fillId="0" borderId="22" xfId="0" applyFont="1" applyBorder="1" applyAlignment="1">
      <alignment horizontal="center"/>
    </xf>
    <xf numFmtId="0" fontId="7" fillId="13" borderId="39" xfId="0" applyFont="1" applyFill="1" applyBorder="1"/>
    <xf numFmtId="0" fontId="39" fillId="0" borderId="39" xfId="0" applyFont="1" applyBorder="1" applyAlignment="1">
      <alignment horizontal="center"/>
    </xf>
    <xf numFmtId="0" fontId="53" fillId="0" borderId="22" xfId="0" applyFont="1" applyBorder="1"/>
    <xf numFmtId="0" fontId="53" fillId="0" borderId="22" xfId="0" applyFont="1" applyBorder="1" applyAlignment="1">
      <alignment horizontal="center"/>
    </xf>
    <xf numFmtId="0" fontId="54" fillId="0" borderId="22" xfId="1" applyBorder="1" applyAlignment="1">
      <alignment horizontal="center"/>
    </xf>
    <xf numFmtId="0" fontId="54" fillId="15" borderId="22" xfId="1" applyFill="1" applyBorder="1" applyAlignment="1">
      <alignment horizontal="center"/>
    </xf>
    <xf numFmtId="0" fontId="57" fillId="3" borderId="36" xfId="0" applyFont="1" applyFill="1" applyBorder="1" applyAlignment="1" applyProtection="1">
      <alignment horizontal="center" vertical="center" wrapText="1"/>
      <protection locked="0"/>
    </xf>
    <xf numFmtId="0" fontId="39" fillId="0" borderId="22" xfId="0" applyFont="1" applyBorder="1"/>
    <xf numFmtId="0" fontId="52" fillId="16" borderId="22" xfId="0" applyFont="1" applyFill="1" applyBorder="1"/>
    <xf numFmtId="0" fontId="39" fillId="16" borderId="22" xfId="0" applyFont="1" applyFill="1" applyBorder="1" applyAlignment="1">
      <alignment horizontal="center"/>
    </xf>
    <xf numFmtId="0" fontId="53" fillId="16" borderId="22" xfId="0" applyFont="1" applyFill="1" applyBorder="1" applyAlignment="1">
      <alignment horizontal="center"/>
    </xf>
    <xf numFmtId="0" fontId="58" fillId="13" borderId="22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0" borderId="40" xfId="0" applyNumberFormat="1" applyBorder="1" applyAlignment="1">
      <alignment horizontal="center"/>
    </xf>
    <xf numFmtId="0" fontId="54" fillId="16" borderId="22" xfId="1" applyFill="1" applyBorder="1" applyAlignment="1">
      <alignment horizontal="center"/>
    </xf>
    <xf numFmtId="0" fontId="0" fillId="16" borderId="22" xfId="0" applyFill="1" applyBorder="1" applyAlignment="1">
      <alignment horizontal="center"/>
    </xf>
    <xf numFmtId="1" fontId="0" fillId="16" borderId="22" xfId="0" applyNumberForma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39" fillId="0" borderId="22" xfId="0" applyNumberFormat="1" applyFont="1" applyBorder="1" applyAlignment="1">
      <alignment horizontal="center" vertical="center"/>
    </xf>
    <xf numFmtId="0" fontId="39" fillId="0" borderId="22" xfId="0" applyFont="1" applyBorder="1" applyAlignment="1">
      <alignment horizontal="center" vertical="center"/>
    </xf>
    <xf numFmtId="0" fontId="59" fillId="0" borderId="0" xfId="0" applyFont="1" applyAlignment="1">
      <alignment horizontal="center"/>
    </xf>
    <xf numFmtId="0" fontId="59" fillId="0" borderId="22" xfId="0" applyFont="1" applyBorder="1" applyAlignment="1">
      <alignment horizontal="center"/>
    </xf>
    <xf numFmtId="1" fontId="59" fillId="0" borderId="22" xfId="0" applyNumberFormat="1" applyFont="1" applyBorder="1" applyAlignment="1">
      <alignment horizontal="center"/>
    </xf>
    <xf numFmtId="0" fontId="60" fillId="0" borderId="22" xfId="0" applyNumberFormat="1" applyFont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65" fillId="0" borderId="22" xfId="0" applyFont="1" applyBorder="1" applyAlignment="1">
      <alignment horizontal="center"/>
    </xf>
    <xf numFmtId="0" fontId="60" fillId="13" borderId="22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8" fillId="13" borderId="22" xfId="0" applyFont="1" applyFill="1" applyBorder="1" applyAlignment="1">
      <alignment horizontal="center" vertical="center"/>
    </xf>
    <xf numFmtId="0" fontId="62" fillId="0" borderId="22" xfId="0" applyFont="1" applyBorder="1" applyAlignment="1">
      <alignment horizontal="center" vertical="center"/>
    </xf>
    <xf numFmtId="0" fontId="66" fillId="0" borderId="22" xfId="0" applyFont="1" applyBorder="1" applyAlignment="1">
      <alignment horizontal="center" vertical="center"/>
    </xf>
    <xf numFmtId="0" fontId="63" fillId="0" borderId="22" xfId="0" applyFont="1" applyBorder="1" applyAlignment="1">
      <alignment horizontal="center" vertical="center"/>
    </xf>
    <xf numFmtId="20" fontId="68" fillId="15" borderId="22" xfId="1" applyNumberFormat="1" applyFont="1" applyFill="1" applyBorder="1" applyAlignment="1">
      <alignment horizontal="center" vertical="center" wrapText="1"/>
    </xf>
    <xf numFmtId="45" fontId="70" fillId="0" borderId="22" xfId="0" applyNumberFormat="1" applyFont="1" applyBorder="1" applyAlignment="1">
      <alignment horizontal="center" vertical="center"/>
    </xf>
    <xf numFmtId="0" fontId="39" fillId="22" borderId="22" xfId="0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5" fontId="0" fillId="0" borderId="22" xfId="0" applyNumberFormat="1" applyBorder="1" applyAlignment="1">
      <alignment horizontal="center" vertical="center"/>
    </xf>
    <xf numFmtId="45" fontId="70" fillId="15" borderId="22" xfId="0" applyNumberFormat="1" applyFont="1" applyFill="1" applyBorder="1" applyAlignment="1">
      <alignment horizontal="center" vertical="center"/>
    </xf>
    <xf numFmtId="0" fontId="69" fillId="0" borderId="0" xfId="0" applyNumberFormat="1" applyFont="1" applyAlignment="1">
      <alignment horizontal="center" vertical="center"/>
    </xf>
    <xf numFmtId="45" fontId="69" fillId="0" borderId="22" xfId="0" applyNumberFormat="1" applyFont="1" applyBorder="1" applyAlignment="1">
      <alignment horizontal="center" vertical="center"/>
    </xf>
    <xf numFmtId="0" fontId="65" fillId="0" borderId="22" xfId="5" applyNumberFormat="1" applyFont="1" applyBorder="1" applyAlignment="1">
      <alignment horizontal="center"/>
    </xf>
    <xf numFmtId="0" fontId="52" fillId="0" borderId="0" xfId="0" applyFont="1" applyAlignment="1">
      <alignment horizontal="center"/>
    </xf>
    <xf numFmtId="0" fontId="53" fillId="22" borderId="22" xfId="0" applyFont="1" applyFill="1" applyBorder="1" applyAlignment="1">
      <alignment horizontal="center" vertical="center"/>
    </xf>
    <xf numFmtId="0" fontId="52" fillId="0" borderId="22" xfId="0" applyFont="1" applyBorder="1" applyAlignment="1">
      <alignment horizontal="center"/>
    </xf>
    <xf numFmtId="0" fontId="52" fillId="0" borderId="22" xfId="5" applyNumberFormat="1" applyFont="1" applyBorder="1" applyAlignment="1">
      <alignment horizontal="center"/>
    </xf>
    <xf numFmtId="0" fontId="53" fillId="0" borderId="22" xfId="0" applyFont="1" applyBorder="1" applyAlignment="1">
      <alignment horizontal="center" vertical="center"/>
    </xf>
    <xf numFmtId="168" fontId="52" fillId="0" borderId="22" xfId="5" applyNumberFormat="1" applyFont="1" applyBorder="1" applyAlignment="1">
      <alignment horizontal="center"/>
    </xf>
    <xf numFmtId="0" fontId="71" fillId="0" borderId="0" xfId="0" applyFont="1" applyAlignment="1">
      <alignment horizontal="center"/>
    </xf>
    <xf numFmtId="20" fontId="72" fillId="20" borderId="22" xfId="1" applyNumberFormat="1" applyFont="1" applyFill="1" applyBorder="1" applyAlignment="1">
      <alignment horizontal="center" vertical="center" wrapText="1"/>
    </xf>
    <xf numFmtId="0" fontId="71" fillId="0" borderId="22" xfId="0" applyFont="1" applyBorder="1" applyAlignment="1">
      <alignment horizontal="center"/>
    </xf>
    <xf numFmtId="1" fontId="71" fillId="0" borderId="22" xfId="0" applyNumberFormat="1" applyFont="1" applyBorder="1" applyAlignment="1">
      <alignment horizontal="center"/>
    </xf>
    <xf numFmtId="20" fontId="72" fillId="17" borderId="22" xfId="1" applyNumberFormat="1" applyFont="1" applyFill="1" applyBorder="1" applyAlignment="1">
      <alignment horizontal="center" vertical="center" wrapText="1"/>
    </xf>
    <xf numFmtId="20" fontId="72" fillId="19" borderId="40" xfId="1" applyNumberFormat="1" applyFont="1" applyFill="1" applyBorder="1" applyAlignment="1">
      <alignment horizontal="center" vertical="center" wrapText="1"/>
    </xf>
    <xf numFmtId="0" fontId="71" fillId="0" borderId="40" xfId="0" applyFont="1" applyBorder="1" applyAlignment="1">
      <alignment horizontal="center"/>
    </xf>
    <xf numFmtId="1" fontId="71" fillId="0" borderId="40" xfId="0" applyNumberFormat="1" applyFont="1" applyBorder="1" applyAlignment="1">
      <alignment horizontal="center"/>
    </xf>
    <xf numFmtId="20" fontId="72" fillId="16" borderId="22" xfId="1" applyNumberFormat="1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7" xfId="0" applyBorder="1" applyAlignment="1">
      <alignment horizontal="center"/>
    </xf>
    <xf numFmtId="0" fontId="59" fillId="0" borderId="22" xfId="0" applyFont="1" applyFill="1" applyBorder="1" applyAlignment="1">
      <alignment horizontal="left"/>
    </xf>
    <xf numFmtId="0" fontId="0" fillId="0" borderId="38" xfId="0" applyBorder="1" applyAlignment="1">
      <alignment horizontal="center"/>
    </xf>
    <xf numFmtId="0" fontId="0" fillId="0" borderId="45" xfId="0" applyBorder="1" applyAlignment="1">
      <alignment horizontal="center"/>
    </xf>
    <xf numFmtId="0" fontId="58" fillId="13" borderId="40" xfId="0" applyFont="1" applyFill="1" applyBorder="1" applyAlignment="1">
      <alignment horizontal="center"/>
    </xf>
    <xf numFmtId="1" fontId="75" fillId="0" borderId="22" xfId="0" applyNumberFormat="1" applyFont="1" applyFill="1" applyBorder="1" applyAlignment="1">
      <alignment horizontal="center" vertical="center" shrinkToFit="1"/>
    </xf>
    <xf numFmtId="1" fontId="76" fillId="0" borderId="42" xfId="0" applyNumberFormat="1" applyFont="1" applyBorder="1" applyAlignment="1">
      <alignment horizontal="center" vertical="center"/>
    </xf>
    <xf numFmtId="1" fontId="77" fillId="0" borderId="22" xfId="0" applyNumberFormat="1" applyFont="1" applyFill="1" applyBorder="1" applyAlignment="1">
      <alignment horizontal="center" vertical="center" shrinkToFit="1"/>
    </xf>
    <xf numFmtId="1" fontId="76" fillId="0" borderId="40" xfId="0" applyNumberFormat="1" applyFont="1" applyBorder="1" applyAlignment="1">
      <alignment horizontal="center"/>
    </xf>
    <xf numFmtId="1" fontId="75" fillId="0" borderId="22" xfId="0" applyNumberFormat="1" applyFont="1" applyFill="1" applyBorder="1" applyAlignment="1">
      <alignment horizontal="center" shrinkToFit="1"/>
    </xf>
    <xf numFmtId="1" fontId="75" fillId="0" borderId="42" xfId="6" applyNumberFormat="1" applyFont="1" applyBorder="1" applyAlignment="1">
      <alignment horizontal="center" shrinkToFit="1"/>
    </xf>
    <xf numFmtId="0" fontId="58" fillId="13" borderId="40" xfId="0" applyFont="1" applyFill="1" applyBorder="1" applyAlignment="1">
      <alignment horizontal="center" vertical="center"/>
    </xf>
    <xf numFmtId="0" fontId="39" fillId="15" borderId="0" xfId="0" applyFont="1" applyFill="1" applyAlignment="1">
      <alignment horizontal="center"/>
    </xf>
    <xf numFmtId="0" fontId="2" fillId="15" borderId="22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0" borderId="20" xfId="0" applyNumberForma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7" fillId="10" borderId="28" xfId="0" applyNumberFormat="1" applyFont="1" applyFill="1" applyBorder="1" applyAlignment="1" applyProtection="1">
      <alignment horizontal="center" vertical="center"/>
    </xf>
    <xf numFmtId="0" fontId="27" fillId="10" borderId="13" xfId="0" applyNumberFormat="1" applyFont="1" applyFill="1" applyBorder="1" applyAlignment="1" applyProtection="1">
      <alignment horizontal="center" vertical="center"/>
    </xf>
    <xf numFmtId="0" fontId="27" fillId="10" borderId="29" xfId="0" applyNumberFormat="1" applyFont="1" applyFill="1" applyBorder="1" applyAlignment="1" applyProtection="1">
      <alignment horizontal="center" vertical="center"/>
    </xf>
    <xf numFmtId="0" fontId="0" fillId="0" borderId="15" xfId="0" applyNumberFormat="1" applyBorder="1" applyAlignment="1" applyProtection="1">
      <alignment horizontal="center" vertical="center"/>
      <protection locked="0"/>
    </xf>
    <xf numFmtId="0" fontId="27" fillId="10" borderId="30" xfId="0" applyNumberFormat="1" applyFont="1" applyFill="1" applyBorder="1" applyAlignment="1" applyProtection="1">
      <alignment horizontal="center" vertical="center"/>
    </xf>
    <xf numFmtId="0" fontId="27" fillId="10" borderId="31" xfId="0" applyNumberFormat="1" applyFont="1" applyFill="1" applyBorder="1" applyAlignment="1" applyProtection="1">
      <alignment horizontal="center" vertical="center"/>
    </xf>
    <xf numFmtId="0" fontId="27" fillId="10" borderId="1" xfId="0" applyNumberFormat="1" applyFont="1" applyFill="1" applyBorder="1" applyAlignment="1" applyProtection="1">
      <alignment horizontal="center" vertical="center"/>
    </xf>
    <xf numFmtId="0" fontId="27" fillId="10" borderId="32" xfId="0" applyNumberFormat="1" applyFont="1" applyFill="1" applyBorder="1" applyAlignment="1" applyProtection="1">
      <alignment horizontal="center" vertical="center"/>
    </xf>
    <xf numFmtId="0" fontId="27" fillId="10" borderId="33" xfId="0" applyNumberFormat="1" applyFont="1" applyFill="1" applyBorder="1" applyAlignment="1" applyProtection="1">
      <alignment horizontal="center" vertical="center"/>
    </xf>
    <xf numFmtId="0" fontId="27" fillId="10" borderId="34" xfId="0" applyNumberFormat="1" applyFont="1" applyFill="1" applyBorder="1" applyAlignment="1" applyProtection="1">
      <alignment horizontal="center" vertical="center"/>
    </xf>
    <xf numFmtId="0" fontId="0" fillId="0" borderId="13" xfId="0" applyNumberFormat="1" applyBorder="1" applyAlignment="1" applyProtection="1">
      <alignment horizontal="center" vertical="center"/>
      <protection locked="0"/>
    </xf>
    <xf numFmtId="0" fontId="1" fillId="2" borderId="15" xfId="0" applyFont="1" applyFill="1" applyBorder="1" applyAlignment="1" applyProtection="1">
      <alignment horizontal="center" vertical="center"/>
      <protection locked="0"/>
    </xf>
    <xf numFmtId="0" fontId="0" fillId="2" borderId="24" xfId="0" applyFill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horizontal="center" vertical="center"/>
      <protection locked="0"/>
    </xf>
    <xf numFmtId="0" fontId="0" fillId="2" borderId="1" xfId="0" applyNumberFormat="1" applyFill="1" applyBorder="1" applyAlignment="1" applyProtection="1">
      <alignment horizontal="center" vertical="center"/>
      <protection locked="0"/>
    </xf>
    <xf numFmtId="0" fontId="0" fillId="2" borderId="0" xfId="0" applyNumberFormat="1" applyFill="1" applyAlignment="1" applyProtection="1">
      <alignment horizontal="center" vertical="center"/>
      <protection locked="0"/>
    </xf>
    <xf numFmtId="0" fontId="35" fillId="0" borderId="17" xfId="0" applyFont="1" applyBorder="1" applyAlignment="1">
      <alignment horizontal="center" vertical="center"/>
    </xf>
    <xf numFmtId="0" fontId="5" fillId="14" borderId="22" xfId="0" applyFont="1" applyFill="1" applyBorder="1" applyAlignment="1" applyProtection="1">
      <alignment horizontal="center" vertical="center"/>
      <protection locked="0"/>
    </xf>
    <xf numFmtId="0" fontId="108" fillId="0" borderId="22" xfId="0" applyFont="1" applyBorder="1" applyAlignment="1">
      <alignment horizontal="center" vertical="center"/>
    </xf>
    <xf numFmtId="20" fontId="109" fillId="15" borderId="22" xfId="1" applyNumberFormat="1" applyFont="1" applyFill="1" applyBorder="1" applyAlignment="1">
      <alignment horizontal="center" vertical="center" wrapText="1"/>
    </xf>
    <xf numFmtId="0" fontId="58" fillId="0" borderId="22" xfId="0" applyFont="1" applyBorder="1" applyAlignment="1">
      <alignment horizontal="center" vertical="center"/>
    </xf>
    <xf numFmtId="20" fontId="110" fillId="20" borderId="22" xfId="1" applyNumberFormat="1" applyFont="1" applyFill="1" applyBorder="1" applyAlignment="1">
      <alignment horizontal="center" vertical="center" wrapText="1"/>
    </xf>
    <xf numFmtId="20" fontId="111" fillId="17" borderId="22" xfId="1" applyNumberFormat="1" applyFont="1" applyFill="1" applyBorder="1" applyAlignment="1">
      <alignment horizontal="center" vertical="center" wrapText="1"/>
    </xf>
    <xf numFmtId="20" fontId="111" fillId="19" borderId="22" xfId="1" applyNumberFormat="1" applyFont="1" applyFill="1" applyBorder="1" applyAlignment="1">
      <alignment horizontal="center" vertical="center" wrapText="1"/>
    </xf>
    <xf numFmtId="20" fontId="68" fillId="16" borderId="22" xfId="1" applyNumberFormat="1" applyFont="1" applyFill="1" applyBorder="1" applyAlignment="1">
      <alignment horizontal="center" vertical="center" wrapText="1"/>
    </xf>
    <xf numFmtId="20" fontId="111" fillId="16" borderId="22" xfId="1" applyNumberFormat="1" applyFont="1" applyFill="1" applyBorder="1" applyAlignment="1">
      <alignment horizontal="center" vertical="center" wrapText="1"/>
    </xf>
    <xf numFmtId="0" fontId="113" fillId="3" borderId="22" xfId="0" applyFont="1" applyFill="1" applyBorder="1" applyAlignment="1" applyProtection="1">
      <alignment horizontal="center" vertical="center" wrapText="1"/>
      <protection locked="0"/>
    </xf>
    <xf numFmtId="167" fontId="5" fillId="0" borderId="22" xfId="0" applyNumberFormat="1" applyFont="1" applyBorder="1" applyAlignment="1" applyProtection="1">
      <alignment horizontal="center" vertical="center"/>
      <protection locked="0"/>
    </xf>
    <xf numFmtId="169" fontId="5" fillId="0" borderId="22" xfId="0" applyNumberFormat="1" applyFont="1" applyBorder="1" applyAlignment="1" applyProtection="1">
      <alignment horizontal="center" vertical="center"/>
      <protection locked="0"/>
    </xf>
    <xf numFmtId="170" fontId="5" fillId="0" borderId="22" xfId="0" applyNumberFormat="1" applyFont="1" applyBorder="1" applyAlignment="1" applyProtection="1">
      <alignment horizontal="center" vertical="center"/>
      <protection locked="0"/>
    </xf>
    <xf numFmtId="171" fontId="5" fillId="0" borderId="22" xfId="0" applyNumberFormat="1" applyFont="1" applyBorder="1" applyAlignment="1" applyProtection="1">
      <alignment horizontal="center" vertical="center"/>
      <protection locked="0"/>
    </xf>
    <xf numFmtId="171" fontId="5" fillId="15" borderId="22" xfId="0" applyNumberFormat="1" applyFont="1" applyFill="1" applyBorder="1" applyAlignment="1" applyProtection="1">
      <alignment horizontal="center" vertical="center"/>
      <protection locked="0"/>
    </xf>
    <xf numFmtId="0" fontId="0" fillId="14" borderId="22" xfId="0" applyFill="1" applyBorder="1" applyProtection="1">
      <protection locked="0"/>
    </xf>
    <xf numFmtId="167" fontId="5" fillId="14" borderId="22" xfId="0" applyNumberFormat="1" applyFont="1" applyFill="1" applyBorder="1" applyAlignment="1" applyProtection="1">
      <alignment horizontal="center" vertical="center"/>
      <protection locked="0"/>
    </xf>
    <xf numFmtId="169" fontId="5" fillId="14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22" xfId="0" applyFont="1" applyBorder="1" applyAlignment="1" applyProtection="1">
      <alignment horizontal="center" vertical="center"/>
      <protection locked="0"/>
    </xf>
    <xf numFmtId="0" fontId="34" fillId="0" borderId="0" xfId="0" applyNumberFormat="1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0" fillId="0" borderId="0" xfId="0" applyProtection="1"/>
    <xf numFmtId="0" fontId="1" fillId="0" borderId="0" xfId="0" applyFont="1" applyProtection="1">
      <protection locked="0"/>
    </xf>
    <xf numFmtId="0" fontId="9" fillId="0" borderId="22" xfId="0" applyFont="1" applyBorder="1" applyAlignment="1" applyProtection="1">
      <alignment horizontal="center" vertical="center"/>
      <protection locked="0"/>
    </xf>
    <xf numFmtId="0" fontId="9" fillId="0" borderId="0" xfId="0" applyFont="1" applyProtection="1">
      <protection locked="0"/>
    </xf>
    <xf numFmtId="0" fontId="31" fillId="14" borderId="22" xfId="0" applyFont="1" applyFill="1" applyBorder="1" applyAlignment="1" applyProtection="1">
      <alignment horizontal="center" vertical="center"/>
      <protection locked="0"/>
    </xf>
    <xf numFmtId="0" fontId="78" fillId="0" borderId="0" xfId="0" applyFont="1" applyAlignment="1" applyProtection="1">
      <alignment horizontal="center"/>
      <protection locked="0"/>
    </xf>
    <xf numFmtId="0" fontId="31" fillId="0" borderId="0" xfId="0" applyFont="1" applyProtection="1">
      <protection locked="0"/>
    </xf>
    <xf numFmtId="0" fontId="35" fillId="0" borderId="0" xfId="0" applyFont="1" applyProtection="1"/>
    <xf numFmtId="0" fontId="80" fillId="0" borderId="0" xfId="0" applyFont="1" applyProtection="1"/>
    <xf numFmtId="0" fontId="0" fillId="0" borderId="17" xfId="0" applyBorder="1" applyProtection="1"/>
    <xf numFmtId="0" fontId="0" fillId="0" borderId="17" xfId="0" applyBorder="1" applyAlignment="1" applyProtection="1">
      <alignment horizontal="center" wrapText="1"/>
    </xf>
    <xf numFmtId="0" fontId="0" fillId="0" borderId="0" xfId="0" applyAlignment="1" applyProtection="1">
      <alignment horizontal="center" wrapText="1"/>
    </xf>
    <xf numFmtId="0" fontId="39" fillId="13" borderId="22" xfId="0" applyFont="1" applyFill="1" applyBorder="1" applyAlignment="1" applyProtection="1">
      <alignment horizontal="center"/>
      <protection locked="0"/>
    </xf>
    <xf numFmtId="0" fontId="7" fillId="0" borderId="22" xfId="0" applyFont="1" applyBorder="1" applyProtection="1"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0" xfId="0" applyProtection="1">
      <protection hidden="1"/>
    </xf>
    <xf numFmtId="0" fontId="47" fillId="3" borderId="22" xfId="0" applyFont="1" applyFill="1" applyBorder="1" applyAlignment="1" applyProtection="1">
      <alignment horizontal="center" vertical="center" wrapText="1"/>
      <protection hidden="1"/>
    </xf>
    <xf numFmtId="0" fontId="47" fillId="3" borderId="36" xfId="0" applyFont="1" applyFill="1" applyBorder="1" applyAlignment="1" applyProtection="1">
      <alignment horizontal="center" vertical="center" wrapText="1"/>
      <protection hidden="1"/>
    </xf>
    <xf numFmtId="0" fontId="28" fillId="3" borderId="36" xfId="0" applyFont="1" applyFill="1" applyBorder="1" applyAlignment="1" applyProtection="1">
      <alignment horizontal="center" wrapText="1"/>
      <protection hidden="1"/>
    </xf>
    <xf numFmtId="0" fontId="87" fillId="10" borderId="36" xfId="0" applyFont="1" applyFill="1" applyBorder="1" applyAlignment="1" applyProtection="1">
      <alignment horizontal="center" vertical="center" wrapText="1"/>
      <protection hidden="1"/>
    </xf>
    <xf numFmtId="0" fontId="87" fillId="10" borderId="22" xfId="0" applyFont="1" applyFill="1" applyBorder="1" applyAlignment="1" applyProtection="1">
      <alignment horizontal="center" vertical="center" wrapText="1"/>
      <protection hidden="1"/>
    </xf>
    <xf numFmtId="0" fontId="50" fillId="10" borderId="22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0" fontId="85" fillId="0" borderId="0" xfId="0" applyFont="1" applyAlignment="1" applyProtection="1">
      <alignment horizontal="center" vertical="center"/>
      <protection hidden="1"/>
    </xf>
    <xf numFmtId="0" fontId="85" fillId="0" borderId="0" xfId="0" applyFont="1" applyProtection="1">
      <protection hidden="1"/>
    </xf>
    <xf numFmtId="0" fontId="2" fillId="31" borderId="22" xfId="0" applyNumberFormat="1" applyFont="1" applyFill="1" applyBorder="1" applyAlignment="1" applyProtection="1">
      <alignment horizontal="center" vertical="center"/>
      <protection hidden="1"/>
    </xf>
    <xf numFmtId="0" fontId="2" fillId="15" borderId="22" xfId="0" applyNumberFormat="1" applyFont="1" applyFill="1" applyBorder="1" applyAlignment="1" applyProtection="1">
      <alignment horizontal="center" vertical="center"/>
      <protection hidden="1"/>
    </xf>
    <xf numFmtId="0" fontId="12" fillId="31" borderId="22" xfId="0" applyFont="1" applyFill="1" applyBorder="1" applyAlignment="1" applyProtection="1">
      <alignment horizontal="center" vertical="center"/>
      <protection hidden="1"/>
    </xf>
    <xf numFmtId="0" fontId="67" fillId="31" borderId="22" xfId="0" applyFont="1" applyFill="1" applyBorder="1" applyAlignment="1" applyProtection="1">
      <alignment horizontal="center" vertical="center"/>
      <protection hidden="1"/>
    </xf>
    <xf numFmtId="2" fontId="67" fillId="31" borderId="22" xfId="0" applyNumberFormat="1" applyFont="1" applyFill="1" applyBorder="1" applyAlignment="1" applyProtection="1">
      <alignment horizontal="center" vertical="center"/>
      <protection hidden="1"/>
    </xf>
    <xf numFmtId="1" fontId="88" fillId="10" borderId="22" xfId="0" applyNumberFormat="1" applyFon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81" fillId="0" borderId="17" xfId="0" applyFont="1" applyBorder="1" applyAlignment="1" applyProtection="1">
      <alignment horizontal="center" vertical="center"/>
      <protection hidden="1"/>
    </xf>
    <xf numFmtId="0" fontId="85" fillId="0" borderId="17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81" fillId="0" borderId="0" xfId="0" applyFont="1" applyAlignment="1" applyProtection="1">
      <alignment horizontal="center" vertical="center"/>
      <protection hidden="1"/>
    </xf>
    <xf numFmtId="0" fontId="85" fillId="0" borderId="0" xfId="0" applyFont="1" applyAlignment="1" applyProtection="1">
      <alignment vertical="center"/>
      <protection hidden="1"/>
    </xf>
    <xf numFmtId="0" fontId="48" fillId="13" borderId="22" xfId="0" applyFont="1" applyFill="1" applyBorder="1" applyAlignment="1" applyProtection="1">
      <alignment horizontal="center" vertical="center"/>
      <protection hidden="1"/>
    </xf>
    <xf numFmtId="20" fontId="48" fillId="13" borderId="22" xfId="0" applyNumberFormat="1" applyFont="1" applyFill="1" applyBorder="1" applyAlignment="1" applyProtection="1">
      <alignment vertical="center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48" fillId="13" borderId="22" xfId="0" applyFont="1" applyFill="1" applyBorder="1" applyAlignment="1" applyProtection="1">
      <alignment horizontal="left" vertical="center"/>
      <protection hidden="1"/>
    </xf>
    <xf numFmtId="0" fontId="16" fillId="13" borderId="22" xfId="0" applyFont="1" applyFill="1" applyBorder="1" applyAlignment="1" applyProtection="1">
      <alignment horizontal="center" vertical="center"/>
      <protection hidden="1"/>
    </xf>
    <xf numFmtId="20" fontId="16" fillId="13" borderId="22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16" fillId="13" borderId="22" xfId="0" applyFont="1" applyFill="1" applyBorder="1" applyAlignment="1" applyProtection="1">
      <alignment horizontal="left" vertical="center"/>
      <protection hidden="1"/>
    </xf>
    <xf numFmtId="0" fontId="9" fillId="14" borderId="22" xfId="0" applyFont="1" applyFill="1" applyBorder="1" applyAlignment="1" applyProtection="1">
      <alignment horizontal="center" vertical="center"/>
      <protection hidden="1"/>
    </xf>
    <xf numFmtId="0" fontId="2" fillId="14" borderId="22" xfId="0" applyFont="1" applyFill="1" applyBorder="1" applyAlignment="1" applyProtection="1">
      <alignment horizontal="center" vertical="center"/>
      <protection hidden="1"/>
    </xf>
    <xf numFmtId="0" fontId="12" fillId="14" borderId="22" xfId="0" applyFont="1" applyFill="1" applyBorder="1" applyAlignment="1" applyProtection="1">
      <alignment horizontal="center" vertical="center"/>
      <protection hidden="1"/>
    </xf>
    <xf numFmtId="0" fontId="0" fillId="14" borderId="22" xfId="0" applyFill="1" applyBorder="1" applyProtection="1">
      <protection hidden="1"/>
    </xf>
    <xf numFmtId="167" fontId="14" fillId="14" borderId="22" xfId="0" applyNumberFormat="1" applyFont="1" applyFill="1" applyBorder="1" applyAlignment="1" applyProtection="1">
      <alignment horizontal="center" vertical="center"/>
      <protection hidden="1"/>
    </xf>
    <xf numFmtId="0" fontId="14" fillId="14" borderId="22" xfId="0" applyFont="1" applyFill="1" applyBorder="1" applyAlignment="1" applyProtection="1">
      <alignment horizontal="center" vertical="center"/>
      <protection hidden="1"/>
    </xf>
    <xf numFmtId="0" fontId="35" fillId="14" borderId="22" xfId="0" applyFont="1" applyFill="1" applyBorder="1" applyAlignment="1" applyProtection="1">
      <alignment horizontal="center" vertical="center"/>
      <protection hidden="1"/>
    </xf>
    <xf numFmtId="0" fontId="89" fillId="14" borderId="22" xfId="0" applyFont="1" applyFill="1" applyBorder="1" applyAlignment="1" applyProtection="1">
      <alignment horizontal="center" vertical="center"/>
      <protection hidden="1"/>
    </xf>
    <xf numFmtId="0" fontId="37" fillId="14" borderId="22" xfId="0" applyFont="1" applyFill="1" applyBorder="1" applyAlignment="1" applyProtection="1">
      <alignment horizontal="center" vertical="center"/>
      <protection hidden="1"/>
    </xf>
    <xf numFmtId="0" fontId="16" fillId="0" borderId="22" xfId="0" applyFont="1" applyBorder="1" applyAlignment="1" applyProtection="1">
      <alignment horizontal="center" vertical="center"/>
      <protection hidden="1"/>
    </xf>
    <xf numFmtId="20" fontId="16" fillId="0" borderId="22" xfId="0" applyNumberFormat="1" applyFont="1" applyBorder="1" applyAlignment="1" applyProtection="1">
      <alignment vertical="center"/>
      <protection hidden="1"/>
    </xf>
    <xf numFmtId="0" fontId="16" fillId="0" borderId="22" xfId="0" applyFont="1" applyBorder="1" applyAlignment="1" applyProtection="1">
      <alignment horizontal="left" vertical="center"/>
      <protection hidden="1"/>
    </xf>
    <xf numFmtId="0" fontId="81" fillId="0" borderId="0" xfId="0" applyFont="1" applyAlignment="1" applyProtection="1">
      <alignment horizontal="left" vertical="center"/>
      <protection hidden="1"/>
    </xf>
    <xf numFmtId="0" fontId="85" fillId="0" borderId="0" xfId="0" applyFont="1" applyAlignment="1" applyProtection="1">
      <alignment horizontal="left" vertical="center"/>
      <protection hidden="1"/>
    </xf>
    <xf numFmtId="0" fontId="5" fillId="0" borderId="22" xfId="0" applyFont="1" applyBorder="1" applyAlignment="1" applyProtection="1">
      <alignment horizontal="center" vertical="center"/>
      <protection hidden="1"/>
    </xf>
    <xf numFmtId="0" fontId="88" fillId="10" borderId="22" xfId="0" applyFont="1" applyFill="1" applyBorder="1" applyAlignment="1" applyProtection="1">
      <alignment horizontal="center" vertical="center"/>
      <protection hidden="1"/>
    </xf>
    <xf numFmtId="0" fontId="47" fillId="3" borderId="36" xfId="0" applyFont="1" applyFill="1" applyBorder="1" applyAlignment="1" applyProtection="1">
      <alignment horizontal="right" wrapText="1"/>
      <protection hidden="1"/>
    </xf>
    <xf numFmtId="0" fontId="67" fillId="0" borderId="0" xfId="0" applyFont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0" fillId="15" borderId="0" xfId="0" applyFill="1" applyProtection="1">
      <protection hidden="1"/>
    </xf>
    <xf numFmtId="0" fontId="34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9" fillId="0" borderId="0" xfId="0" applyFont="1" applyProtection="1">
      <protection hidden="1"/>
    </xf>
    <xf numFmtId="0" fontId="35" fillId="0" borderId="0" xfId="0" applyFont="1" applyProtection="1">
      <protection hidden="1"/>
    </xf>
    <xf numFmtId="1" fontId="21" fillId="0" borderId="22" xfId="0" applyNumberFormat="1" applyFont="1" applyBorder="1" applyAlignment="1" applyProtection="1">
      <alignment horizontal="center" vertical="center"/>
      <protection hidden="1"/>
    </xf>
    <xf numFmtId="0" fontId="21" fillId="0" borderId="22" xfId="0" applyFont="1" applyBorder="1" applyAlignment="1" applyProtection="1">
      <alignment horizontal="center" vertical="center"/>
      <protection hidden="1"/>
    </xf>
    <xf numFmtId="0" fontId="2" fillId="5" borderId="22" xfId="0" applyNumberFormat="1" applyFont="1" applyFill="1" applyBorder="1" applyAlignment="1" applyProtection="1">
      <alignment horizontal="center" vertical="center"/>
      <protection hidden="1"/>
    </xf>
    <xf numFmtId="0" fontId="12" fillId="15" borderId="22" xfId="0" applyFont="1" applyFill="1" applyBorder="1" applyAlignment="1" applyProtection="1">
      <alignment horizontal="center" vertical="center"/>
      <protection hidden="1"/>
    </xf>
    <xf numFmtId="0" fontId="67" fillId="18" borderId="22" xfId="0" applyFont="1" applyFill="1" applyBorder="1" applyAlignment="1" applyProtection="1">
      <alignment horizontal="center" vertical="center"/>
      <protection hidden="1"/>
    </xf>
    <xf numFmtId="2" fontId="67" fillId="18" borderId="22" xfId="0" applyNumberFormat="1" applyFont="1" applyFill="1" applyBorder="1" applyAlignment="1" applyProtection="1">
      <alignment horizontal="center" vertical="center"/>
      <protection hidden="1"/>
    </xf>
    <xf numFmtId="0" fontId="16" fillId="0" borderId="22" xfId="0" applyFont="1" applyBorder="1" applyAlignment="1" applyProtection="1">
      <alignment vertical="center"/>
      <protection hidden="1"/>
    </xf>
    <xf numFmtId="0" fontId="0" fillId="0" borderId="0" xfId="0" applyNumberForma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81" fillId="0" borderId="0" xfId="0" applyNumberFormat="1" applyFont="1" applyAlignment="1" applyProtection="1">
      <alignment horizontal="center" vertical="center"/>
      <protection hidden="1"/>
    </xf>
    <xf numFmtId="1" fontId="85" fillId="0" borderId="22" xfId="0" applyNumberFormat="1" applyFont="1" applyBorder="1" applyAlignment="1" applyProtection="1">
      <alignment horizontal="center" vertical="center"/>
      <protection hidden="1"/>
    </xf>
    <xf numFmtId="1" fontId="2" fillId="0" borderId="22" xfId="0" applyNumberFormat="1" applyFont="1" applyBorder="1" applyAlignment="1" applyProtection="1">
      <alignment horizontal="center" vertical="center"/>
      <protection hidden="1"/>
    </xf>
    <xf numFmtId="0" fontId="85" fillId="0" borderId="22" xfId="0" applyFont="1" applyBorder="1" applyAlignment="1" applyProtection="1">
      <alignment horizontal="center" vertical="center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textRotation="90" wrapText="1"/>
      <protection hidden="1"/>
    </xf>
    <xf numFmtId="0" fontId="28" fillId="3" borderId="22" xfId="0" applyFont="1" applyFill="1" applyBorder="1" applyAlignment="1" applyProtection="1">
      <alignment horizontal="center" vertical="center" wrapText="1"/>
      <protection hidden="1"/>
    </xf>
    <xf numFmtId="0" fontId="105" fillId="3" borderId="22" xfId="0" applyFont="1" applyFill="1" applyBorder="1" applyAlignment="1" applyProtection="1">
      <alignment horizontal="center" vertical="center" wrapText="1"/>
      <protection hidden="1"/>
    </xf>
    <xf numFmtId="0" fontId="83" fillId="10" borderId="22" xfId="0" applyFont="1" applyFill="1" applyBorder="1" applyAlignment="1" applyProtection="1">
      <alignment horizontal="center" vertical="center" wrapText="1"/>
      <protection hidden="1"/>
    </xf>
    <xf numFmtId="0" fontId="104" fillId="10" borderId="22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left"/>
      <protection hidden="1"/>
    </xf>
    <xf numFmtId="0" fontId="36" fillId="0" borderId="17" xfId="0" applyFont="1" applyBorder="1" applyAlignment="1" applyProtection="1">
      <alignment horizontal="center" vertical="center"/>
      <protection hidden="1"/>
    </xf>
    <xf numFmtId="0" fontId="36" fillId="0" borderId="17" xfId="0" applyFont="1" applyBorder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48" fillId="13" borderId="22" xfId="0" applyNumberFormat="1" applyFont="1" applyFill="1" applyBorder="1" applyAlignment="1" applyProtection="1">
      <alignment horizontal="left" vertical="center"/>
      <protection hidden="1"/>
    </xf>
    <xf numFmtId="0" fontId="48" fillId="13" borderId="22" xfId="0" applyNumberFormat="1" applyFont="1" applyFill="1" applyBorder="1" applyAlignment="1" applyProtection="1">
      <alignment vertical="center"/>
      <protection hidden="1"/>
    </xf>
    <xf numFmtId="0" fontId="9" fillId="0" borderId="0" xfId="0" applyNumberFormat="1" applyFont="1" applyAlignment="1" applyProtection="1">
      <alignment horizontal="center" vertical="center"/>
      <protection hidden="1"/>
    </xf>
    <xf numFmtId="0" fontId="9" fillId="0" borderId="0" xfId="0" applyNumberFormat="1" applyFont="1" applyAlignment="1" applyProtection="1">
      <alignment horizontal="left" vertical="center"/>
      <protection hidden="1"/>
    </xf>
    <xf numFmtId="0" fontId="16" fillId="13" borderId="22" xfId="0" applyNumberFormat="1" applyFont="1" applyFill="1" applyBorder="1" applyAlignment="1" applyProtection="1">
      <alignment horizontal="left" vertical="center"/>
      <protection hidden="1"/>
    </xf>
    <xf numFmtId="0" fontId="16" fillId="13" borderId="22" xfId="0" applyNumberFormat="1" applyFont="1" applyFill="1" applyBorder="1" applyAlignment="1" applyProtection="1">
      <alignment vertical="center"/>
      <protection hidden="1"/>
    </xf>
    <xf numFmtId="0" fontId="44" fillId="14" borderId="22" xfId="0" applyFont="1" applyFill="1" applyBorder="1" applyAlignment="1" applyProtection="1">
      <alignment horizontal="center" vertical="center" wrapText="1"/>
      <protection hidden="1"/>
    </xf>
    <xf numFmtId="0" fontId="31" fillId="14" borderId="22" xfId="0" applyFont="1" applyFill="1" applyBorder="1" applyProtection="1">
      <protection hidden="1"/>
    </xf>
    <xf numFmtId="0" fontId="31" fillId="14" borderId="22" xfId="0" applyFont="1" applyFill="1" applyBorder="1" applyAlignment="1" applyProtection="1">
      <alignment horizontal="center" vertical="center"/>
      <protection hidden="1"/>
    </xf>
    <xf numFmtId="0" fontId="2" fillId="14" borderId="22" xfId="0" applyNumberFormat="1" applyFont="1" applyFill="1" applyBorder="1" applyAlignment="1" applyProtection="1">
      <alignment horizontal="center" vertical="center"/>
      <protection hidden="1"/>
    </xf>
    <xf numFmtId="0" fontId="16" fillId="0" borderId="22" xfId="0" applyNumberFormat="1" applyFont="1" applyBorder="1" applyAlignment="1" applyProtection="1">
      <alignment horizontal="left" vertical="center"/>
      <protection hidden="1"/>
    </xf>
    <xf numFmtId="0" fontId="107" fillId="15" borderId="22" xfId="0" applyNumberFormat="1" applyFont="1" applyFill="1" applyBorder="1" applyAlignment="1" applyProtection="1">
      <alignment vertical="center"/>
      <protection hidden="1"/>
    </xf>
    <xf numFmtId="0" fontId="16" fillId="0" borderId="22" xfId="0" applyNumberFormat="1" applyFont="1" applyBorder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0" fontId="1" fillId="15" borderId="0" xfId="0" applyFont="1" applyFill="1" applyAlignment="1" applyProtection="1">
      <alignment textRotation="90" wrapText="1"/>
      <protection hidden="1"/>
    </xf>
    <xf numFmtId="0" fontId="44" fillId="15" borderId="0" xfId="0" applyFont="1" applyFill="1" applyAlignment="1" applyProtection="1">
      <alignment wrapText="1"/>
      <protection hidden="1"/>
    </xf>
    <xf numFmtId="0" fontId="1" fillId="15" borderId="0" xfId="0" applyFont="1" applyFill="1" applyProtection="1">
      <protection hidden="1"/>
    </xf>
    <xf numFmtId="0" fontId="78" fillId="0" borderId="0" xfId="0" applyFont="1" applyAlignment="1" applyProtection="1">
      <alignment horizontal="center"/>
      <protection hidden="1"/>
    </xf>
    <xf numFmtId="45" fontId="78" fillId="0" borderId="0" xfId="0" applyNumberFormat="1" applyFont="1" applyAlignment="1" applyProtection="1">
      <alignment horizontal="center"/>
      <protection hidden="1"/>
    </xf>
    <xf numFmtId="0" fontId="44" fillId="0" borderId="0" xfId="0" applyFont="1" applyAlignment="1" applyProtection="1">
      <alignment wrapText="1"/>
      <protection hidden="1"/>
    </xf>
    <xf numFmtId="1" fontId="5" fillId="0" borderId="22" xfId="0" applyNumberFormat="1" applyFont="1" applyBorder="1" applyAlignment="1" applyProtection="1">
      <alignment horizontal="left" vertical="center"/>
      <protection hidden="1"/>
    </xf>
    <xf numFmtId="0" fontId="5" fillId="0" borderId="22" xfId="0" applyNumberFormat="1" applyFont="1" applyBorder="1" applyAlignment="1" applyProtection="1">
      <alignment horizontal="left" vertical="center"/>
      <protection hidden="1"/>
    </xf>
    <xf numFmtId="0" fontId="2" fillId="0" borderId="0" xfId="0" applyNumberFormat="1" applyFont="1" applyAlignment="1" applyProtection="1">
      <alignment horizontal="center" vertical="center"/>
      <protection hidden="1"/>
    </xf>
    <xf numFmtId="0" fontId="2" fillId="0" borderId="0" xfId="0" applyNumberFormat="1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NumberFormat="1" applyFont="1" applyProtection="1">
      <protection hidden="1"/>
    </xf>
    <xf numFmtId="0" fontId="0" fillId="0" borderId="0" xfId="0" applyAlignment="1" applyProtection="1">
      <alignment textRotation="90" wrapText="1"/>
      <protection hidden="1"/>
    </xf>
    <xf numFmtId="0" fontId="31" fillId="0" borderId="0" xfId="0" applyFont="1" applyProtection="1">
      <protection hidden="1"/>
    </xf>
    <xf numFmtId="0" fontId="0" fillId="0" borderId="0" xfId="0" applyNumberFormat="1" applyAlignment="1" applyProtection="1">
      <alignment vertical="center"/>
      <protection hidden="1"/>
    </xf>
    <xf numFmtId="0" fontId="9" fillId="0" borderId="0" xfId="0" applyFont="1" applyAlignment="1" applyProtection="1">
      <alignment horizontal="center"/>
      <protection hidden="1"/>
    </xf>
    <xf numFmtId="1" fontId="2" fillId="0" borderId="22" xfId="0" applyNumberFormat="1" applyFont="1" applyBorder="1" applyAlignment="1" applyProtection="1">
      <alignment horizontal="right" vertical="center"/>
      <protection hidden="1"/>
    </xf>
    <xf numFmtId="1" fontId="44" fillId="0" borderId="22" xfId="0" applyNumberFormat="1" applyFont="1" applyBorder="1" applyAlignment="1" applyProtection="1">
      <alignment horizontal="left" vertical="center"/>
      <protection hidden="1"/>
    </xf>
    <xf numFmtId="1" fontId="44" fillId="0" borderId="22" xfId="0" applyNumberFormat="1" applyFont="1" applyBorder="1" applyAlignment="1" applyProtection="1">
      <alignment horizontal="right" vertical="center"/>
      <protection hidden="1"/>
    </xf>
    <xf numFmtId="0" fontId="2" fillId="0" borderId="22" xfId="0" applyFont="1" applyBorder="1" applyAlignment="1" applyProtection="1">
      <alignment horizontal="right" vertical="center"/>
      <protection hidden="1"/>
    </xf>
    <xf numFmtId="0" fontId="1" fillId="0" borderId="22" xfId="0" applyFont="1" applyBorder="1" applyAlignment="1" applyProtection="1">
      <alignment horizontal="right" vertical="center"/>
      <protection hidden="1"/>
    </xf>
    <xf numFmtId="0" fontId="44" fillId="0" borderId="0" xfId="0" applyFont="1" applyAlignment="1" applyProtection="1">
      <alignment horizontal="left"/>
      <protection hidden="1"/>
    </xf>
    <xf numFmtId="0" fontId="44" fillId="0" borderId="0" xfId="0" applyFont="1" applyAlignment="1" applyProtection="1">
      <alignment horizontal="center"/>
      <protection hidden="1"/>
    </xf>
    <xf numFmtId="0" fontId="44" fillId="0" borderId="0" xfId="0" applyFont="1" applyProtection="1">
      <protection hidden="1"/>
    </xf>
    <xf numFmtId="0" fontId="44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0" fontId="12" fillId="2" borderId="14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7" borderId="5" xfId="0" applyFont="1" applyFill="1" applyBorder="1" applyAlignment="1" applyProtection="1">
      <alignment horizontal="center" vertical="center"/>
      <protection locked="0"/>
    </xf>
    <xf numFmtId="0" fontId="115" fillId="3" borderId="22" xfId="0" applyFont="1" applyFill="1" applyBorder="1" applyAlignment="1" applyProtection="1">
      <alignment horizontal="left" vertical="center" wrapText="1"/>
      <protection hidden="1"/>
    </xf>
    <xf numFmtId="0" fontId="5" fillId="31" borderId="22" xfId="0" applyNumberFormat="1" applyFont="1" applyFill="1" applyBorder="1" applyAlignment="1" applyProtection="1">
      <alignment horizontal="left" vertical="center"/>
      <protection hidden="1"/>
    </xf>
    <xf numFmtId="0" fontId="5" fillId="14" borderId="22" xfId="0" applyFont="1" applyFill="1" applyBorder="1" applyAlignment="1" applyProtection="1">
      <alignment horizontal="left" vertical="center"/>
      <protection hidden="1"/>
    </xf>
    <xf numFmtId="0" fontId="7" fillId="15" borderId="0" xfId="0" applyFont="1" applyFill="1" applyAlignment="1" applyProtection="1">
      <alignment horizontal="left"/>
      <protection hidden="1"/>
    </xf>
    <xf numFmtId="0" fontId="5" fillId="15" borderId="22" xfId="0" applyNumberFormat="1" applyFont="1" applyFill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92" fillId="3" borderId="22" xfId="0" applyFont="1" applyFill="1" applyBorder="1" applyAlignment="1" applyProtection="1">
      <alignment horizontal="left" vertical="center" wrapText="1"/>
      <protection hidden="1"/>
    </xf>
    <xf numFmtId="0" fontId="8" fillId="15" borderId="0" xfId="0" applyFont="1" applyFill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20" fontId="0" fillId="0" borderId="22" xfId="0" applyNumberFormat="1" applyBorder="1"/>
    <xf numFmtId="0" fontId="0" fillId="15" borderId="0" xfId="0" applyFill="1" applyAlignment="1" applyProtection="1">
      <alignment horizontal="center"/>
      <protection locked="0"/>
    </xf>
    <xf numFmtId="0" fontId="5" fillId="14" borderId="2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locked="0"/>
    </xf>
    <xf numFmtId="0" fontId="35" fillId="0" borderId="22" xfId="0" applyNumberFormat="1" applyFont="1" applyFill="1" applyBorder="1" applyAlignment="1" applyProtection="1">
      <alignment horizontal="center" vertical="center"/>
      <protection locked="0"/>
    </xf>
    <xf numFmtId="0" fontId="116" fillId="3" borderId="22" xfId="0" applyFont="1" applyFill="1" applyBorder="1" applyAlignment="1" applyProtection="1">
      <alignment horizontal="center" vertical="center" wrapText="1"/>
      <protection locked="0"/>
    </xf>
    <xf numFmtId="0" fontId="35" fillId="15" borderId="0" xfId="0" applyFont="1" applyFill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35" fillId="0" borderId="22" xfId="0" applyFont="1" applyBorder="1" applyAlignment="1" applyProtection="1">
      <alignment horizontal="center" vertical="center"/>
      <protection locked="0"/>
    </xf>
    <xf numFmtId="0" fontId="46" fillId="15" borderId="37" xfId="0" applyFont="1" applyFill="1" applyBorder="1" applyAlignment="1" applyProtection="1">
      <alignment horizontal="left" vertical="center"/>
    </xf>
    <xf numFmtId="0" fontId="46" fillId="0" borderId="0" xfId="0" applyFont="1" applyProtection="1"/>
    <xf numFmtId="0" fontId="2" fillId="0" borderId="0" xfId="0" applyFont="1" applyProtection="1"/>
    <xf numFmtId="0" fontId="2" fillId="0" borderId="0" xfId="0" applyFont="1" applyAlignment="1" applyProtection="1">
      <alignment horizontal="center" wrapText="1"/>
    </xf>
    <xf numFmtId="0" fontId="2" fillId="0" borderId="0" xfId="0" applyFont="1"/>
    <xf numFmtId="0" fontId="2" fillId="13" borderId="0" xfId="0" applyFont="1" applyFill="1" applyProtection="1"/>
    <xf numFmtId="49" fontId="7" fillId="5" borderId="53" xfId="0" applyNumberFormat="1" applyFont="1" applyFill="1" applyBorder="1" applyAlignment="1" applyProtection="1">
      <alignment horizontal="center"/>
      <protection locked="0"/>
    </xf>
    <xf numFmtId="49" fontId="6" fillId="5" borderId="53" xfId="0" applyNumberFormat="1" applyFont="1" applyFill="1" applyBorder="1" applyAlignment="1" applyProtection="1">
      <alignment horizontal="center"/>
      <protection locked="0"/>
    </xf>
    <xf numFmtId="0" fontId="9" fillId="2" borderId="49" xfId="0" applyFont="1" applyFill="1" applyBorder="1" applyAlignment="1" applyProtection="1">
      <alignment horizontal="center" vertical="center"/>
      <protection locked="0"/>
    </xf>
    <xf numFmtId="0" fontId="2" fillId="2" borderId="49" xfId="0" applyFont="1" applyFill="1" applyBorder="1" applyAlignment="1" applyProtection="1">
      <alignment horizontal="center" vertical="center"/>
      <protection locked="0"/>
    </xf>
    <xf numFmtId="0" fontId="25" fillId="10" borderId="51" xfId="0" applyFont="1" applyFill="1" applyBorder="1" applyAlignment="1" applyProtection="1">
      <alignment horizontal="center" vertical="center"/>
    </xf>
    <xf numFmtId="0" fontId="2" fillId="5" borderId="51" xfId="0" applyNumberFormat="1" applyFont="1" applyFill="1" applyBorder="1" applyAlignment="1" applyProtection="1">
      <alignment horizontal="center" vertical="center"/>
      <protection locked="0"/>
    </xf>
    <xf numFmtId="0" fontId="5" fillId="0" borderId="51" xfId="0" applyFont="1" applyFill="1" applyBorder="1" applyAlignment="1">
      <alignment horizontal="center"/>
    </xf>
    <xf numFmtId="0" fontId="5" fillId="2" borderId="51" xfId="0" applyNumberFormat="1" applyFont="1" applyFill="1" applyBorder="1" applyAlignment="1" applyProtection="1">
      <alignment horizontal="center" vertical="center"/>
      <protection locked="0"/>
    </xf>
    <xf numFmtId="0" fontId="5" fillId="6" borderId="51" xfId="0" applyNumberFormat="1" applyFont="1" applyFill="1" applyBorder="1" applyAlignment="1" applyProtection="1">
      <alignment horizontal="center" vertical="center"/>
      <protection locked="0"/>
    </xf>
    <xf numFmtId="0" fontId="23" fillId="10" borderId="51" xfId="0" applyNumberFormat="1" applyFont="1" applyFill="1" applyBorder="1" applyAlignment="1" applyProtection="1">
      <alignment horizontal="center" vertical="center"/>
    </xf>
    <xf numFmtId="0" fontId="24" fillId="10" borderId="51" xfId="0" applyNumberFormat="1" applyFont="1" applyFill="1" applyBorder="1" applyAlignment="1" applyProtection="1">
      <alignment horizontal="center" vertical="center"/>
    </xf>
    <xf numFmtId="0" fontId="22" fillId="10" borderId="51" xfId="0" applyNumberFormat="1" applyFont="1" applyFill="1" applyBorder="1" applyAlignment="1" applyProtection="1">
      <alignment horizontal="center" vertical="center"/>
    </xf>
    <xf numFmtId="0" fontId="7" fillId="2" borderId="51" xfId="0" applyNumberFormat="1" applyFont="1" applyFill="1" applyBorder="1" applyAlignment="1" applyProtection="1">
      <alignment horizontal="center" vertical="center"/>
      <protection locked="0"/>
    </xf>
    <xf numFmtId="0" fontId="5" fillId="0" borderId="51" xfId="0" applyFont="1" applyBorder="1" applyAlignment="1">
      <alignment horizontal="center"/>
    </xf>
    <xf numFmtId="0" fontId="2" fillId="2" borderId="51" xfId="0" applyNumberFormat="1" applyFont="1" applyFill="1" applyBorder="1" applyAlignment="1" applyProtection="1">
      <alignment horizontal="center" vertical="center"/>
      <protection locked="0"/>
    </xf>
    <xf numFmtId="0" fontId="2" fillId="6" borderId="51" xfId="0" applyNumberFormat="1" applyFont="1" applyFill="1" applyBorder="1" applyAlignment="1" applyProtection="1">
      <alignment horizontal="center" vertical="center"/>
      <protection locked="0"/>
    </xf>
    <xf numFmtId="0" fontId="9" fillId="2" borderId="50" xfId="0" applyFont="1" applyFill="1" applyBorder="1" applyAlignment="1" applyProtection="1">
      <alignment horizontal="center" vertical="center"/>
      <protection locked="0"/>
    </xf>
    <xf numFmtId="0" fontId="5" fillId="0" borderId="38" xfId="0" applyFont="1" applyBorder="1" applyAlignment="1">
      <alignment horizontal="center"/>
    </xf>
    <xf numFmtId="0" fontId="7" fillId="2" borderId="55" xfId="0" applyFont="1" applyFill="1" applyBorder="1" applyAlignment="1" applyProtection="1">
      <alignment horizontal="center"/>
      <protection locked="0"/>
    </xf>
    <xf numFmtId="0" fontId="7" fillId="2" borderId="17" xfId="0" applyNumberFormat="1" applyFont="1" applyFill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 applyProtection="1">
      <alignment horizontal="center" vertical="center"/>
      <protection locked="0"/>
    </xf>
    <xf numFmtId="0" fontId="2" fillId="2" borderId="17" xfId="0" applyNumberFormat="1" applyFont="1" applyFill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 applyProtection="1">
      <alignment horizontal="center" vertical="center"/>
      <protection locked="0"/>
    </xf>
    <xf numFmtId="0" fontId="12" fillId="2" borderId="17" xfId="0" applyFont="1" applyFill="1" applyBorder="1" applyAlignment="1" applyProtection="1">
      <alignment horizontal="center" vertical="center"/>
      <protection locked="0"/>
    </xf>
    <xf numFmtId="0" fontId="0" fillId="0" borderId="56" xfId="0" applyNumberFormat="1" applyBorder="1" applyProtection="1">
      <protection locked="0"/>
    </xf>
    <xf numFmtId="0" fontId="27" fillId="10" borderId="57" xfId="0" applyNumberFormat="1" applyFont="1" applyFill="1" applyBorder="1" applyAlignment="1" applyProtection="1">
      <alignment horizontal="center" vertical="center"/>
    </xf>
    <xf numFmtId="0" fontId="2" fillId="2" borderId="54" xfId="0" applyNumberFormat="1" applyFont="1" applyFill="1" applyBorder="1" applyAlignment="1" applyProtection="1">
      <alignment horizontal="center" vertical="center"/>
      <protection locked="0"/>
    </xf>
    <xf numFmtId="0" fontId="0" fillId="0" borderId="57" xfId="0" applyNumberFormat="1" applyBorder="1" applyAlignment="1" applyProtection="1">
      <alignment horizontal="center" vertical="center"/>
      <protection locked="0"/>
    </xf>
    <xf numFmtId="0" fontId="7" fillId="2" borderId="58" xfId="0" applyFont="1" applyFill="1" applyBorder="1" applyAlignment="1" applyProtection="1">
      <alignment horizontal="center"/>
      <protection locked="0"/>
    </xf>
    <xf numFmtId="0" fontId="0" fillId="0" borderId="57" xfId="0" applyNumberFormat="1" applyBorder="1" applyProtection="1">
      <protection locked="0"/>
    </xf>
    <xf numFmtId="0" fontId="7" fillId="2" borderId="17" xfId="0" applyFont="1" applyFill="1" applyBorder="1" applyAlignment="1" applyProtection="1">
      <alignment horizontal="left" vertical="center"/>
      <protection locked="0"/>
    </xf>
    <xf numFmtId="0" fontId="7" fillId="2" borderId="17" xfId="0" applyFont="1" applyFill="1" applyBorder="1" applyAlignment="1" applyProtection="1">
      <alignment vertical="center"/>
      <protection locked="0"/>
    </xf>
    <xf numFmtId="0" fontId="13" fillId="2" borderId="17" xfId="0" applyFont="1" applyFill="1" applyBorder="1" applyAlignment="1" applyProtection="1">
      <alignment vertical="center"/>
      <protection locked="0"/>
    </xf>
    <xf numFmtId="0" fontId="13" fillId="2" borderId="17" xfId="0" applyFont="1" applyFill="1" applyBorder="1" applyAlignment="1" applyProtection="1">
      <alignment horizontal="left" vertical="center"/>
      <protection locked="0"/>
    </xf>
    <xf numFmtId="0" fontId="0" fillId="0" borderId="17" xfId="0" applyNumberFormat="1" applyBorder="1" applyProtection="1">
      <protection locked="0"/>
    </xf>
    <xf numFmtId="0" fontId="26" fillId="10" borderId="51" xfId="0" applyNumberFormat="1" applyFont="1" applyFill="1" applyBorder="1" applyAlignment="1" applyProtection="1">
      <alignment horizontal="center" vertical="center"/>
    </xf>
    <xf numFmtId="0" fontId="58" fillId="0" borderId="51" xfId="0" applyFont="1" applyFill="1" applyBorder="1" applyAlignment="1">
      <alignment horizontal="center"/>
    </xf>
    <xf numFmtId="0" fontId="58" fillId="0" borderId="51" xfId="0" applyFont="1" applyBorder="1" applyAlignment="1">
      <alignment horizontal="center"/>
    </xf>
    <xf numFmtId="0" fontId="117" fillId="0" borderId="51" xfId="0" applyFont="1" applyBorder="1" applyAlignment="1">
      <alignment horizontal="center"/>
    </xf>
    <xf numFmtId="0" fontId="118" fillId="0" borderId="51" xfId="0" applyFont="1" applyBorder="1" applyAlignment="1">
      <alignment horizontal="center"/>
    </xf>
    <xf numFmtId="0" fontId="0" fillId="2" borderId="40" xfId="0" applyFill="1" applyBorder="1" applyAlignment="1" applyProtection="1">
      <alignment horizontal="center"/>
      <protection locked="0"/>
    </xf>
    <xf numFmtId="49" fontId="7" fillId="5" borderId="59" xfId="0" applyNumberFormat="1" applyFont="1" applyFill="1" applyBorder="1" applyAlignment="1" applyProtection="1">
      <alignment horizontal="center"/>
      <protection locked="0"/>
    </xf>
    <xf numFmtId="0" fontId="22" fillId="10" borderId="51" xfId="0" applyNumberFormat="1" applyFont="1" applyFill="1" applyBorder="1" applyAlignment="1" applyProtection="1">
      <alignment horizontal="left" vertical="center"/>
    </xf>
    <xf numFmtId="0" fontId="7" fillId="2" borderId="51" xfId="0" applyFont="1" applyFill="1" applyBorder="1" applyAlignment="1" applyProtection="1">
      <alignment horizontal="center" vertical="center"/>
      <protection locked="0"/>
    </xf>
    <xf numFmtId="0" fontId="7" fillId="7" borderId="51" xfId="0" applyFont="1" applyFill="1" applyBorder="1" applyAlignment="1" applyProtection="1">
      <alignment horizontal="center" vertical="center"/>
      <protection locked="0"/>
    </xf>
    <xf numFmtId="0" fontId="21" fillId="2" borderId="51" xfId="0" applyFont="1" applyFill="1" applyBorder="1" applyAlignment="1" applyProtection="1">
      <alignment horizontal="center" vertical="center"/>
      <protection locked="0"/>
    </xf>
    <xf numFmtId="0" fontId="0" fillId="2" borderId="50" xfId="0" applyNumberFormat="1" applyFill="1" applyBorder="1" applyProtection="1">
      <protection locked="0"/>
    </xf>
    <xf numFmtId="49" fontId="7" fillId="5" borderId="60" xfId="0" applyNumberFormat="1" applyFont="1" applyFill="1" applyBorder="1" applyAlignment="1" applyProtection="1">
      <alignment horizontal="center"/>
      <protection locked="0"/>
    </xf>
    <xf numFmtId="49" fontId="7" fillId="5" borderId="61" xfId="0" applyNumberFormat="1" applyFont="1" applyFill="1" applyBorder="1" applyAlignment="1" applyProtection="1">
      <alignment horizontal="center"/>
      <protection locked="0"/>
    </xf>
    <xf numFmtId="49" fontId="2" fillId="5" borderId="51" xfId="0" applyNumberFormat="1" applyFont="1" applyFill="1" applyBorder="1" applyAlignment="1" applyProtection="1">
      <alignment horizontal="center" vertical="center"/>
      <protection locked="0"/>
    </xf>
    <xf numFmtId="0" fontId="7" fillId="0" borderId="51" xfId="0" applyFont="1" applyFill="1" applyBorder="1" applyAlignment="1" applyProtection="1">
      <alignment horizontal="center" vertical="center"/>
      <protection locked="0"/>
    </xf>
    <xf numFmtId="0" fontId="22" fillId="10" borderId="16" xfId="0" applyNumberFormat="1" applyFont="1" applyFill="1" applyBorder="1" applyAlignment="1" applyProtection="1">
      <alignment horizontal="left" vertical="center"/>
    </xf>
    <xf numFmtId="49" fontId="18" fillId="5" borderId="60" xfId="0" applyNumberFormat="1" applyFont="1" applyFill="1" applyBorder="1" applyAlignment="1" applyProtection="1">
      <alignment horizontal="center"/>
      <protection locked="0"/>
    </xf>
    <xf numFmtId="0" fontId="7" fillId="0" borderId="62" xfId="0" applyFont="1" applyFill="1" applyBorder="1" applyAlignment="1" applyProtection="1">
      <alignment horizontal="center" vertical="center"/>
      <protection locked="0"/>
    </xf>
    <xf numFmtId="49" fontId="18" fillId="5" borderId="61" xfId="0" applyNumberFormat="1" applyFont="1" applyFill="1" applyBorder="1" applyAlignment="1" applyProtection="1">
      <alignment horizontal="center"/>
      <protection locked="0"/>
    </xf>
    <xf numFmtId="0" fontId="0" fillId="0" borderId="40" xfId="0" applyBorder="1" applyProtection="1">
      <protection locked="0"/>
    </xf>
    <xf numFmtId="0" fontId="0" fillId="2" borderId="40" xfId="0" applyFill="1" applyBorder="1" applyProtection="1">
      <protection locked="0"/>
    </xf>
    <xf numFmtId="0" fontId="0" fillId="2" borderId="40" xfId="0" applyNumberFormat="1" applyFill="1" applyBorder="1" applyProtection="1">
      <protection locked="0"/>
    </xf>
    <xf numFmtId="49" fontId="7" fillId="5" borderId="51" xfId="0" applyNumberFormat="1" applyFont="1" applyFill="1" applyBorder="1" applyAlignment="1" applyProtection="1">
      <alignment horizontal="center"/>
      <protection locked="0"/>
    </xf>
    <xf numFmtId="0" fontId="47" fillId="15" borderId="22" xfId="0" applyFont="1" applyFill="1" applyBorder="1" applyAlignment="1" applyProtection="1">
      <alignment horizontal="center" vertical="center" wrapText="1"/>
      <protection locked="0"/>
    </xf>
    <xf numFmtId="0" fontId="47" fillId="15" borderId="22" xfId="0" applyFont="1" applyFill="1" applyBorder="1" applyAlignment="1" applyProtection="1">
      <alignment horizontal="center" vertical="center" wrapText="1"/>
      <protection hidden="1"/>
    </xf>
    <xf numFmtId="0" fontId="2" fillId="15" borderId="22" xfId="0" applyFont="1" applyFill="1" applyBorder="1" applyAlignment="1" applyProtection="1">
      <alignment horizontal="center" vertical="center"/>
      <protection hidden="1"/>
    </xf>
    <xf numFmtId="0" fontId="34" fillId="15" borderId="0" xfId="0" applyNumberFormat="1" applyFont="1" applyFill="1" applyAlignment="1" applyProtection="1">
      <alignment horizontal="center"/>
      <protection locked="0"/>
    </xf>
    <xf numFmtId="0" fontId="116" fillId="15" borderId="22" xfId="0" applyFont="1" applyFill="1" applyBorder="1" applyAlignment="1" applyProtection="1">
      <alignment horizontal="center" vertical="center" wrapText="1"/>
      <protection locked="0"/>
    </xf>
    <xf numFmtId="0" fontId="0" fillId="15" borderId="0" xfId="0" applyFill="1" applyProtection="1">
      <protection locked="0"/>
    </xf>
    <xf numFmtId="0" fontId="47" fillId="15" borderId="36" xfId="0" applyFont="1" applyFill="1" applyBorder="1" applyAlignment="1" applyProtection="1">
      <alignment horizontal="center" vertical="center" wrapText="1"/>
      <protection hidden="1"/>
    </xf>
    <xf numFmtId="0" fontId="57" fillId="15" borderId="36" xfId="0" applyFont="1" applyFill="1" applyBorder="1" applyAlignment="1" applyProtection="1">
      <alignment horizontal="center" vertical="center" wrapText="1"/>
      <protection locked="0"/>
    </xf>
    <xf numFmtId="0" fontId="85" fillId="15" borderId="0" xfId="0" applyFont="1" applyFill="1" applyAlignment="1" applyProtection="1">
      <alignment horizontal="center" vertical="center"/>
      <protection hidden="1"/>
    </xf>
    <xf numFmtId="0" fontId="85" fillId="15" borderId="0" xfId="0" applyFont="1" applyFill="1" applyProtection="1">
      <protection hidden="1"/>
    </xf>
    <xf numFmtId="167" fontId="5" fillId="15" borderId="22" xfId="0" applyNumberFormat="1" applyFont="1" applyFill="1" applyBorder="1" applyAlignment="1" applyProtection="1">
      <alignment horizontal="center" vertical="center"/>
      <protection locked="0"/>
    </xf>
    <xf numFmtId="169" fontId="5" fillId="15" borderId="22" xfId="0" applyNumberFormat="1" applyFont="1" applyFill="1" applyBorder="1" applyAlignment="1" applyProtection="1">
      <alignment horizontal="center" vertical="center"/>
      <protection locked="0"/>
    </xf>
    <xf numFmtId="170" fontId="5" fillId="15" borderId="22" xfId="0" applyNumberFormat="1" applyFont="1" applyFill="1" applyBorder="1" applyAlignment="1" applyProtection="1">
      <alignment horizontal="center" vertical="center"/>
      <protection locked="0"/>
    </xf>
    <xf numFmtId="0" fontId="5" fillId="15" borderId="22" xfId="0" applyFont="1" applyFill="1" applyBorder="1" applyAlignment="1" applyProtection="1">
      <alignment horizontal="center" vertical="center"/>
      <protection locked="0"/>
    </xf>
    <xf numFmtId="0" fontId="7" fillId="15" borderId="0" xfId="0" applyFont="1" applyFill="1" applyProtection="1">
      <protection locked="0"/>
    </xf>
    <xf numFmtId="0" fontId="0" fillId="15" borderId="22" xfId="0" applyFill="1" applyBorder="1" applyAlignment="1" applyProtection="1">
      <alignment horizontal="center"/>
      <protection locked="0"/>
    </xf>
    <xf numFmtId="0" fontId="0" fillId="15" borderId="22" xfId="0" applyFill="1" applyBorder="1" applyProtection="1">
      <protection locked="0"/>
    </xf>
    <xf numFmtId="0" fontId="5" fillId="15" borderId="22" xfId="0" applyFont="1" applyFill="1" applyBorder="1" applyAlignment="1" applyProtection="1">
      <alignment horizontal="center" vertical="center"/>
      <protection hidden="1"/>
    </xf>
    <xf numFmtId="0" fontId="119" fillId="15" borderId="25" xfId="0" applyFont="1" applyFill="1" applyBorder="1" applyAlignment="1" applyProtection="1">
      <alignment horizontal="left" vertical="center"/>
    </xf>
    <xf numFmtId="0" fontId="70" fillId="15" borderId="0" xfId="0" applyFont="1" applyFill="1" applyProtection="1">
      <protection hidden="1"/>
    </xf>
    <xf numFmtId="0" fontId="121" fillId="15" borderId="0" xfId="0" applyFont="1" applyFill="1" applyAlignment="1" applyProtection="1">
      <alignment horizontal="center" vertical="center"/>
      <protection locked="0"/>
    </xf>
    <xf numFmtId="0" fontId="122" fillId="15" borderId="26" xfId="0" applyNumberFormat="1" applyFont="1" applyFill="1" applyBorder="1" applyAlignment="1" applyProtection="1">
      <alignment vertical="center"/>
      <protection hidden="1"/>
    </xf>
    <xf numFmtId="0" fontId="123" fillId="15" borderId="26" xfId="0" applyNumberFormat="1" applyFont="1" applyFill="1" applyBorder="1" applyAlignment="1" applyProtection="1">
      <alignment horizontal="left" vertical="center"/>
      <protection hidden="1"/>
    </xf>
    <xf numFmtId="0" fontId="124" fillId="15" borderId="26" xfId="0" applyNumberFormat="1" applyFont="1" applyFill="1" applyBorder="1" applyAlignment="1" applyProtection="1">
      <alignment vertical="center"/>
      <protection hidden="1"/>
    </xf>
    <xf numFmtId="0" fontId="125" fillId="15" borderId="0" xfId="0" applyFont="1" applyFill="1" applyAlignment="1" applyProtection="1">
      <alignment horizontal="left"/>
      <protection hidden="1"/>
    </xf>
    <xf numFmtId="0" fontId="126" fillId="15" borderId="17" xfId="0" applyNumberFormat="1" applyFont="1" applyFill="1" applyBorder="1" applyAlignment="1" applyProtection="1">
      <alignment horizontal="left" vertical="center"/>
      <protection hidden="1"/>
    </xf>
    <xf numFmtId="0" fontId="122" fillId="15" borderId="17" xfId="0" applyNumberFormat="1" applyFont="1" applyFill="1" applyBorder="1" applyAlignment="1" applyProtection="1">
      <alignment horizontal="center" vertical="center" wrapText="1"/>
      <protection hidden="1"/>
    </xf>
    <xf numFmtId="0" fontId="123" fillId="15" borderId="17" xfId="0" applyNumberFormat="1" applyFont="1" applyFill="1" applyBorder="1" applyAlignment="1" applyProtection="1">
      <alignment horizontal="left" vertical="center" wrapText="1"/>
      <protection hidden="1"/>
    </xf>
    <xf numFmtId="0" fontId="124" fillId="15" borderId="17" xfId="0" applyNumberFormat="1" applyFont="1" applyFill="1" applyBorder="1" applyAlignment="1" applyProtection="1">
      <alignment horizontal="center" vertical="center" wrapText="1"/>
      <protection hidden="1"/>
    </xf>
    <xf numFmtId="0" fontId="127" fillId="15" borderId="17" xfId="0" applyNumberFormat="1" applyFont="1" applyFill="1" applyBorder="1" applyAlignment="1" applyProtection="1">
      <alignment horizontal="left" vertical="center"/>
      <protection hidden="1"/>
    </xf>
    <xf numFmtId="0" fontId="130" fillId="15" borderId="22" xfId="0" applyFont="1" applyFill="1" applyBorder="1" applyAlignment="1" applyProtection="1">
      <alignment horizontal="center" vertical="center" wrapText="1"/>
      <protection hidden="1"/>
    </xf>
    <xf numFmtId="0" fontId="135" fillId="15" borderId="22" xfId="0" applyNumberFormat="1" applyFont="1" applyFill="1" applyBorder="1" applyAlignment="1" applyProtection="1">
      <alignment horizontal="center" vertical="center"/>
      <protection hidden="1"/>
    </xf>
    <xf numFmtId="0" fontId="121" fillId="15" borderId="22" xfId="0" applyNumberFormat="1" applyFont="1" applyFill="1" applyBorder="1" applyAlignment="1" applyProtection="1">
      <alignment horizontal="center" vertical="center"/>
      <protection locked="0"/>
    </xf>
    <xf numFmtId="0" fontId="125" fillId="15" borderId="22" xfId="0" applyFont="1" applyFill="1" applyBorder="1" applyAlignment="1" applyProtection="1">
      <alignment horizontal="center" vertical="center"/>
      <protection locked="0"/>
    </xf>
    <xf numFmtId="0" fontId="137" fillId="15" borderId="22" xfId="0" applyFont="1" applyFill="1" applyBorder="1" applyAlignment="1" applyProtection="1">
      <alignment horizontal="center" vertical="center"/>
      <protection locked="0"/>
    </xf>
    <xf numFmtId="0" fontId="125" fillId="15" borderId="0" xfId="0" applyFont="1" applyFill="1" applyProtection="1">
      <protection locked="0"/>
    </xf>
    <xf numFmtId="0" fontId="140" fillId="15" borderId="22" xfId="0" applyFont="1" applyFill="1" applyBorder="1" applyAlignment="1" applyProtection="1">
      <alignment horizontal="center" vertical="center" wrapText="1"/>
      <protection locked="0"/>
    </xf>
    <xf numFmtId="0" fontId="70" fillId="15" borderId="0" xfId="0" applyFont="1" applyFill="1" applyProtection="1">
      <protection locked="0"/>
    </xf>
    <xf numFmtId="0" fontId="137" fillId="15" borderId="0" xfId="0" applyFont="1" applyFill="1" applyProtection="1">
      <protection hidden="1"/>
    </xf>
    <xf numFmtId="0" fontId="137" fillId="15" borderId="0" xfId="0" applyFont="1" applyFill="1" applyProtection="1">
      <protection locked="0"/>
    </xf>
    <xf numFmtId="0" fontId="121" fillId="15" borderId="22" xfId="0" applyFont="1" applyFill="1" applyBorder="1" applyAlignment="1" applyProtection="1">
      <alignment horizontal="center" vertical="center"/>
      <protection locked="0"/>
    </xf>
    <xf numFmtId="0" fontId="135" fillId="14" borderId="22" xfId="0" applyFont="1" applyFill="1" applyBorder="1" applyAlignment="1" applyProtection="1">
      <alignment horizontal="center" vertical="center"/>
      <protection hidden="1"/>
    </xf>
    <xf numFmtId="0" fontId="125" fillId="14" borderId="22" xfId="0" applyFont="1" applyFill="1" applyBorder="1" applyAlignment="1" applyProtection="1">
      <alignment horizontal="center" vertical="center"/>
      <protection locked="0"/>
    </xf>
    <xf numFmtId="0" fontId="131" fillId="15" borderId="22" xfId="0" applyFont="1" applyFill="1" applyBorder="1" applyAlignment="1" applyProtection="1">
      <alignment horizontal="center" vertical="center" textRotation="90" wrapText="1"/>
      <protection hidden="1"/>
    </xf>
    <xf numFmtId="0" fontId="120" fillId="14" borderId="22" xfId="0" applyFont="1" applyFill="1" applyBorder="1" applyAlignment="1" applyProtection="1">
      <alignment horizontal="center" vertical="center" textRotation="90" wrapText="1"/>
      <protection hidden="1"/>
    </xf>
    <xf numFmtId="0" fontId="120" fillId="15" borderId="0" xfId="0" applyFont="1" applyFill="1" applyAlignment="1" applyProtection="1">
      <alignment textRotation="90" wrapText="1"/>
      <protection hidden="1"/>
    </xf>
    <xf numFmtId="0" fontId="137" fillId="15" borderId="22" xfId="0" applyFont="1" applyFill="1" applyBorder="1" applyAlignment="1" applyProtection="1">
      <alignment vertical="center"/>
      <protection hidden="1"/>
    </xf>
    <xf numFmtId="0" fontId="133" fillId="15" borderId="22" xfId="0" applyNumberFormat="1" applyFont="1" applyFill="1" applyBorder="1" applyAlignment="1" applyProtection="1">
      <alignment vertical="center"/>
      <protection hidden="1"/>
    </xf>
    <xf numFmtId="0" fontId="137" fillId="15" borderId="22" xfId="0" applyFont="1" applyFill="1" applyBorder="1" applyAlignment="1" applyProtection="1">
      <alignment vertical="center"/>
      <protection locked="0"/>
    </xf>
    <xf numFmtId="45" fontId="137" fillId="15" borderId="22" xfId="0" applyNumberFormat="1" applyFont="1" applyFill="1" applyBorder="1" applyAlignment="1" applyProtection="1">
      <alignment vertical="center"/>
      <protection hidden="1"/>
    </xf>
    <xf numFmtId="45" fontId="138" fillId="15" borderId="22" xfId="0" applyNumberFormat="1" applyFont="1" applyFill="1" applyBorder="1" applyAlignment="1" applyProtection="1">
      <alignment vertical="center"/>
      <protection hidden="1"/>
    </xf>
    <xf numFmtId="0" fontId="5" fillId="24" borderId="22" xfId="0" applyFont="1" applyFill="1" applyBorder="1" applyAlignment="1">
      <alignment horizontal="center" vertical="center"/>
    </xf>
    <xf numFmtId="0" fontId="5" fillId="24" borderId="22" xfId="0" applyFont="1" applyFill="1" applyBorder="1" applyAlignment="1">
      <alignment horizontal="left" vertical="center"/>
    </xf>
    <xf numFmtId="0" fontId="21" fillId="24" borderId="22" xfId="0" applyFont="1" applyFill="1" applyBorder="1" applyAlignment="1">
      <alignment horizontal="center" vertical="center"/>
    </xf>
    <xf numFmtId="0" fontId="35" fillId="0" borderId="22" xfId="0" applyFont="1" applyBorder="1" applyAlignment="1">
      <alignment horizontal="left"/>
    </xf>
    <xf numFmtId="0" fontId="21" fillId="0" borderId="22" xfId="0" applyFont="1" applyBorder="1"/>
    <xf numFmtId="0" fontId="35" fillId="0" borderId="22" xfId="0" applyFont="1" applyBorder="1" applyAlignment="1">
      <alignment vertical="center"/>
    </xf>
    <xf numFmtId="0" fontId="21" fillId="0" borderId="22" xfId="0" applyFont="1" applyBorder="1" applyAlignment="1">
      <alignment horizontal="center" vertical="center"/>
    </xf>
    <xf numFmtId="0" fontId="0" fillId="14" borderId="22" xfId="0" applyFill="1" applyBorder="1"/>
    <xf numFmtId="0" fontId="21" fillId="14" borderId="22" xfId="0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" fillId="0" borderId="0" xfId="0" applyFont="1"/>
    <xf numFmtId="0" fontId="35" fillId="0" borderId="0" xfId="0" applyFont="1" applyAlignment="1">
      <alignment horizontal="left"/>
    </xf>
    <xf numFmtId="0" fontId="21" fillId="0" borderId="0" xfId="0" applyFont="1"/>
    <xf numFmtId="0" fontId="35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142" fillId="0" borderId="22" xfId="0" applyFont="1" applyBorder="1"/>
    <xf numFmtId="0" fontId="121" fillId="0" borderId="22" xfId="0" applyFont="1" applyBorder="1" applyAlignment="1">
      <alignment vertical="center"/>
    </xf>
    <xf numFmtId="0" fontId="142" fillId="0" borderId="22" xfId="0" applyFont="1" applyBorder="1" applyAlignment="1">
      <alignment horizontal="center" vertical="center"/>
    </xf>
    <xf numFmtId="0" fontId="97" fillId="15" borderId="0" xfId="0" applyFont="1" applyFill="1" applyAlignment="1" applyProtection="1">
      <alignment horizontal="left"/>
      <protection hidden="1"/>
    </xf>
    <xf numFmtId="0" fontId="85" fillId="15" borderId="0" xfId="0" applyFont="1" applyFill="1" applyAlignment="1" applyProtection="1">
      <alignment horizontal="left"/>
      <protection hidden="1"/>
    </xf>
    <xf numFmtId="0" fontId="143" fillId="15" borderId="22" xfId="0" applyFont="1" applyFill="1" applyBorder="1" applyAlignment="1" applyProtection="1">
      <alignment horizontal="left" vertical="center" wrapText="1"/>
      <protection hidden="1"/>
    </xf>
    <xf numFmtId="0" fontId="144" fillId="15" borderId="22" xfId="0" applyFont="1" applyFill="1" applyBorder="1" applyAlignment="1" applyProtection="1">
      <alignment horizontal="left" vertical="center" wrapText="1"/>
      <protection hidden="1"/>
    </xf>
    <xf numFmtId="0" fontId="97" fillId="15" borderId="22" xfId="0" applyNumberFormat="1" applyFont="1" applyFill="1" applyBorder="1" applyAlignment="1" applyProtection="1">
      <alignment horizontal="left" vertical="center"/>
      <protection hidden="1"/>
    </xf>
    <xf numFmtId="0" fontId="85" fillId="15" borderId="22" xfId="0" applyNumberFormat="1" applyFont="1" applyFill="1" applyBorder="1" applyAlignment="1" applyProtection="1">
      <alignment horizontal="left" vertical="center"/>
      <protection hidden="1"/>
    </xf>
    <xf numFmtId="0" fontId="97" fillId="15" borderId="22" xfId="0" applyFont="1" applyFill="1" applyBorder="1" applyAlignment="1" applyProtection="1">
      <alignment horizontal="left" vertical="center"/>
      <protection hidden="1"/>
    </xf>
    <xf numFmtId="0" fontId="85" fillId="15" borderId="22" xfId="0" applyFont="1" applyFill="1" applyBorder="1" applyAlignment="1" applyProtection="1">
      <alignment horizontal="left" vertical="center"/>
      <protection hidden="1"/>
    </xf>
    <xf numFmtId="0" fontId="0" fillId="15" borderId="0" xfId="0" applyFill="1" applyAlignment="1" applyProtection="1">
      <alignment textRotation="90"/>
      <protection hidden="1"/>
    </xf>
    <xf numFmtId="0" fontId="47" fillId="15" borderId="22" xfId="0" applyFont="1" applyFill="1" applyBorder="1" applyAlignment="1" applyProtection="1">
      <alignment horizontal="center" vertical="center" textRotation="90" wrapText="1"/>
      <protection hidden="1"/>
    </xf>
    <xf numFmtId="0" fontId="9" fillId="15" borderId="22" xfId="0" applyFont="1" applyFill="1" applyBorder="1" applyAlignment="1" applyProtection="1">
      <alignment horizontal="center" vertical="center" textRotation="90"/>
      <protection hidden="1"/>
    </xf>
    <xf numFmtId="20" fontId="84" fillId="15" borderId="36" xfId="0" applyNumberFormat="1" applyFont="1" applyFill="1" applyBorder="1" applyAlignment="1" applyProtection="1">
      <alignment vertical="center" textRotation="90" wrapText="1"/>
      <protection hidden="1"/>
    </xf>
    <xf numFmtId="20" fontId="84" fillId="15" borderId="37" xfId="0" applyNumberFormat="1" applyFont="1" applyFill="1" applyBorder="1" applyAlignment="1" applyProtection="1">
      <alignment vertical="center" textRotation="90" wrapText="1"/>
      <protection hidden="1"/>
    </xf>
    <xf numFmtId="20" fontId="84" fillId="15" borderId="38" xfId="0" applyNumberFormat="1" applyFont="1" applyFill="1" applyBorder="1" applyAlignment="1" applyProtection="1">
      <alignment vertical="center" textRotation="90" wrapText="1"/>
      <protection hidden="1"/>
    </xf>
    <xf numFmtId="20" fontId="84" fillId="15" borderId="22" xfId="0" applyNumberFormat="1" applyFont="1" applyFill="1" applyBorder="1" applyAlignment="1" applyProtection="1">
      <alignment vertical="center" textRotation="90" wrapText="1"/>
      <protection hidden="1"/>
    </xf>
    <xf numFmtId="0" fontId="47" fillId="15" borderId="36" xfId="0" applyFont="1" applyFill="1" applyBorder="1" applyAlignment="1" applyProtection="1">
      <alignment horizontal="center" vertical="center" wrapText="1"/>
      <protection locked="0"/>
    </xf>
    <xf numFmtId="45" fontId="136" fillId="15" borderId="22" xfId="0" applyNumberFormat="1" applyFont="1" applyFill="1" applyBorder="1" applyAlignment="1" applyProtection="1">
      <alignment vertical="center"/>
      <protection locked="0"/>
    </xf>
    <xf numFmtId="0" fontId="126" fillId="15" borderId="17" xfId="0" applyNumberFormat="1" applyFont="1" applyFill="1" applyBorder="1" applyAlignment="1" applyProtection="1">
      <alignment horizontal="left" vertical="center" wrapText="1"/>
      <protection hidden="1"/>
    </xf>
    <xf numFmtId="0" fontId="137" fillId="14" borderId="22" xfId="0" applyFont="1" applyFill="1" applyBorder="1" applyAlignment="1" applyProtection="1">
      <alignment horizontal="center" vertical="center"/>
      <protection locked="0"/>
    </xf>
    <xf numFmtId="45" fontId="136" fillId="14" borderId="22" xfId="0" applyNumberFormat="1" applyFont="1" applyFill="1" applyBorder="1" applyAlignment="1" applyProtection="1">
      <alignment vertical="center"/>
      <protection locked="0"/>
    </xf>
    <xf numFmtId="0" fontId="137" fillId="14" borderId="22" xfId="0" applyFont="1" applyFill="1" applyBorder="1" applyProtection="1">
      <protection hidden="1"/>
    </xf>
    <xf numFmtId="0" fontId="126" fillId="15" borderId="17" xfId="0" applyNumberFormat="1" applyFont="1" applyFill="1" applyBorder="1" applyAlignment="1" applyProtection="1">
      <alignment vertical="center"/>
      <protection hidden="1"/>
    </xf>
    <xf numFmtId="0" fontId="122" fillId="15" borderId="17" xfId="0" applyNumberFormat="1" applyFont="1" applyFill="1" applyBorder="1" applyAlignment="1" applyProtection="1">
      <alignment vertical="center"/>
      <protection hidden="1"/>
    </xf>
    <xf numFmtId="0" fontId="123" fillId="15" borderId="17" xfId="0" applyNumberFormat="1" applyFont="1" applyFill="1" applyBorder="1" applyAlignment="1" applyProtection="1">
      <alignment horizontal="left" vertical="center"/>
      <protection hidden="1"/>
    </xf>
    <xf numFmtId="0" fontId="124" fillId="15" borderId="17" xfId="0" applyNumberFormat="1" applyFont="1" applyFill="1" applyBorder="1" applyAlignment="1" applyProtection="1">
      <alignment vertical="center"/>
      <protection hidden="1"/>
    </xf>
    <xf numFmtId="0" fontId="70" fillId="15" borderId="17" xfId="0" applyFont="1" applyFill="1" applyBorder="1" applyProtection="1">
      <protection hidden="1"/>
    </xf>
    <xf numFmtId="0" fontId="129" fillId="15" borderId="25" xfId="0" applyFont="1" applyFill="1" applyBorder="1" applyAlignment="1" applyProtection="1">
      <alignment textRotation="90" wrapText="1"/>
      <protection hidden="1"/>
    </xf>
    <xf numFmtId="0" fontId="130" fillId="15" borderId="63" xfId="0" applyFont="1" applyFill="1" applyBorder="1" applyAlignment="1" applyProtection="1">
      <alignment horizontal="center" vertical="center" wrapText="1"/>
      <protection hidden="1"/>
    </xf>
    <xf numFmtId="0" fontId="131" fillId="15" borderId="63" xfId="0" applyFont="1" applyFill="1" applyBorder="1" applyAlignment="1" applyProtection="1">
      <alignment horizontal="center" vertical="center" textRotation="90" wrapText="1"/>
      <protection hidden="1"/>
    </xf>
    <xf numFmtId="0" fontId="132" fillId="15" borderId="63" xfId="0" applyFont="1" applyFill="1" applyBorder="1" applyAlignment="1" applyProtection="1">
      <alignment horizontal="center" vertical="center" wrapText="1"/>
      <protection locked="0"/>
    </xf>
    <xf numFmtId="0" fontId="47" fillId="15" borderId="64" xfId="0" applyFont="1" applyFill="1" applyBorder="1" applyAlignment="1" applyProtection="1">
      <alignment horizontal="center" vertical="center" wrapText="1"/>
      <protection hidden="1"/>
    </xf>
    <xf numFmtId="0" fontId="47" fillId="15" borderId="64" xfId="0" applyFont="1" applyFill="1" applyBorder="1" applyAlignment="1" applyProtection="1">
      <alignment horizontal="center" vertical="center" wrapText="1"/>
      <protection locked="0"/>
    </xf>
    <xf numFmtId="0" fontId="116" fillId="15" borderId="63" xfId="0" applyFont="1" applyFill="1" applyBorder="1" applyAlignment="1" applyProtection="1">
      <alignment horizontal="center" vertical="center" wrapText="1"/>
      <protection locked="0"/>
    </xf>
    <xf numFmtId="0" fontId="47" fillId="15" borderId="65" xfId="0" applyFont="1" applyFill="1" applyBorder="1" applyAlignment="1" applyProtection="1">
      <alignment horizontal="center" vertical="center" wrapText="1"/>
      <protection locked="0"/>
    </xf>
    <xf numFmtId="0" fontId="133" fillId="15" borderId="67" xfId="0" applyNumberFormat="1" applyFont="1" applyFill="1" applyBorder="1" applyAlignment="1" applyProtection="1">
      <alignment vertical="center"/>
      <protection hidden="1"/>
    </xf>
    <xf numFmtId="45" fontId="138" fillId="15" borderId="67" xfId="0" applyNumberFormat="1" applyFont="1" applyFill="1" applyBorder="1" applyAlignment="1" applyProtection="1">
      <alignment vertical="center"/>
      <protection hidden="1"/>
    </xf>
    <xf numFmtId="0" fontId="137" fillId="14" borderId="67" xfId="0" applyFont="1" applyFill="1" applyBorder="1" applyAlignment="1" applyProtection="1">
      <alignment horizontal="center" vertical="center"/>
      <protection hidden="1"/>
    </xf>
    <xf numFmtId="45" fontId="137" fillId="15" borderId="67" xfId="0" applyNumberFormat="1" applyFont="1" applyFill="1" applyBorder="1" applyAlignment="1" applyProtection="1">
      <alignment vertical="center"/>
      <protection hidden="1"/>
    </xf>
    <xf numFmtId="0" fontId="135" fillId="15" borderId="69" xfId="0" applyNumberFormat="1" applyFont="1" applyFill="1" applyBorder="1" applyAlignment="1" applyProtection="1">
      <alignment horizontal="center" vertical="center"/>
      <protection hidden="1"/>
    </xf>
    <xf numFmtId="0" fontId="121" fillId="15" borderId="69" xfId="0" applyNumberFormat="1" applyFont="1" applyFill="1" applyBorder="1" applyAlignment="1" applyProtection="1">
      <alignment horizontal="center" vertical="center"/>
      <protection locked="0"/>
    </xf>
    <xf numFmtId="0" fontId="125" fillId="15" borderId="69" xfId="0" applyFont="1" applyFill="1" applyBorder="1" applyAlignment="1" applyProtection="1">
      <alignment horizontal="center" vertical="center"/>
      <protection locked="0"/>
    </xf>
    <xf numFmtId="45" fontId="136" fillId="15" borderId="69" xfId="0" applyNumberFormat="1" applyFont="1" applyFill="1" applyBorder="1" applyAlignment="1" applyProtection="1">
      <alignment vertical="center"/>
      <protection locked="0"/>
    </xf>
    <xf numFmtId="0" fontId="137" fillId="15" borderId="69" xfId="0" applyFont="1" applyFill="1" applyBorder="1" applyAlignment="1" applyProtection="1">
      <alignment vertical="center"/>
      <protection hidden="1"/>
    </xf>
    <xf numFmtId="0" fontId="137" fillId="15" borderId="69" xfId="0" applyFont="1" applyFill="1" applyBorder="1" applyAlignment="1" applyProtection="1">
      <alignment vertical="center"/>
      <protection locked="0"/>
    </xf>
    <xf numFmtId="45" fontId="137" fillId="15" borderId="71" xfId="0" applyNumberFormat="1" applyFont="1" applyFill="1" applyBorder="1" applyAlignment="1" applyProtection="1">
      <alignment vertical="center"/>
      <protection hidden="1"/>
    </xf>
    <xf numFmtId="0" fontId="135" fillId="15" borderId="36" xfId="0" applyNumberFormat="1" applyFont="1" applyFill="1" applyBorder="1" applyAlignment="1" applyProtection="1">
      <alignment horizontal="center" vertical="center"/>
      <protection hidden="1"/>
    </xf>
    <xf numFmtId="0" fontId="121" fillId="15" borderId="36" xfId="0" applyNumberFormat="1" applyFont="1" applyFill="1" applyBorder="1" applyAlignment="1" applyProtection="1">
      <alignment horizontal="center" vertical="center"/>
      <protection locked="0"/>
    </xf>
    <xf numFmtId="0" fontId="125" fillId="15" borderId="36" xfId="0" applyFont="1" applyFill="1" applyBorder="1" applyAlignment="1" applyProtection="1">
      <alignment horizontal="center" vertical="center"/>
      <protection locked="0"/>
    </xf>
    <xf numFmtId="45" fontId="136" fillId="15" borderId="36" xfId="0" applyNumberFormat="1" applyFont="1" applyFill="1" applyBorder="1" applyAlignment="1" applyProtection="1">
      <alignment vertical="center"/>
      <protection locked="0"/>
    </xf>
    <xf numFmtId="0" fontId="137" fillId="15" borderId="36" xfId="0" applyFont="1" applyFill="1" applyBorder="1" applyAlignment="1" applyProtection="1">
      <alignment vertical="center"/>
      <protection hidden="1"/>
    </xf>
    <xf numFmtId="0" fontId="137" fillId="15" borderId="36" xfId="0" applyFont="1" applyFill="1" applyBorder="1" applyAlignment="1" applyProtection="1">
      <alignment vertical="center"/>
      <protection locked="0"/>
    </xf>
    <xf numFmtId="45" fontId="137" fillId="15" borderId="36" xfId="0" applyNumberFormat="1" applyFont="1" applyFill="1" applyBorder="1" applyAlignment="1" applyProtection="1">
      <alignment vertical="center"/>
      <protection hidden="1"/>
    </xf>
    <xf numFmtId="0" fontId="122" fillId="15" borderId="25" xfId="0" applyNumberFormat="1" applyFont="1" applyFill="1" applyBorder="1" applyAlignment="1" applyProtection="1">
      <alignment vertical="center"/>
      <protection hidden="1"/>
    </xf>
    <xf numFmtId="0" fontId="70" fillId="15" borderId="26" xfId="0" applyFont="1" applyFill="1" applyBorder="1" applyProtection="1">
      <protection hidden="1"/>
    </xf>
    <xf numFmtId="0" fontId="70" fillId="15" borderId="27" xfId="0" applyFont="1" applyFill="1" applyBorder="1" applyProtection="1">
      <protection hidden="1"/>
    </xf>
    <xf numFmtId="0" fontId="126" fillId="15" borderId="72" xfId="0" applyNumberFormat="1" applyFont="1" applyFill="1" applyBorder="1" applyAlignment="1" applyProtection="1">
      <alignment horizontal="left" vertical="center"/>
      <protection hidden="1"/>
    </xf>
    <xf numFmtId="0" fontId="70" fillId="15" borderId="73" xfId="0" applyFont="1" applyFill="1" applyBorder="1" applyProtection="1">
      <protection hidden="1"/>
    </xf>
    <xf numFmtId="0" fontId="70" fillId="15" borderId="72" xfId="0" applyFont="1" applyFill="1" applyBorder="1" applyProtection="1">
      <protection hidden="1"/>
    </xf>
    <xf numFmtId="0" fontId="47" fillId="15" borderId="74" xfId="0" applyFont="1" applyFill="1" applyBorder="1" applyAlignment="1" applyProtection="1">
      <alignment horizontal="center" vertical="center" wrapText="1"/>
      <protection locked="0"/>
    </xf>
    <xf numFmtId="0" fontId="135" fillId="15" borderId="67" xfId="0" applyFont="1" applyFill="1" applyBorder="1" applyAlignment="1" applyProtection="1">
      <alignment horizontal="center" vertical="center"/>
      <protection hidden="1"/>
    </xf>
    <xf numFmtId="0" fontId="135" fillId="14" borderId="67" xfId="0" applyFont="1" applyFill="1" applyBorder="1" applyAlignment="1" applyProtection="1">
      <alignment horizontal="center" vertical="center"/>
      <protection hidden="1"/>
    </xf>
    <xf numFmtId="0" fontId="133" fillId="15" borderId="0" xfId="0" applyFont="1" applyFill="1" applyProtection="1">
      <protection hidden="1"/>
    </xf>
    <xf numFmtId="0" fontId="124" fillId="15" borderId="17" xfId="0" applyNumberFormat="1" applyFont="1" applyFill="1" applyBorder="1" applyAlignment="1" applyProtection="1">
      <alignment horizontal="left" vertical="center" wrapText="1"/>
      <protection hidden="1"/>
    </xf>
    <xf numFmtId="0" fontId="146" fillId="15" borderId="63" xfId="0" applyFont="1" applyFill="1" applyBorder="1" applyAlignment="1" applyProtection="1">
      <alignment horizontal="left" vertical="center" wrapText="1"/>
      <protection hidden="1"/>
    </xf>
    <xf numFmtId="0" fontId="124" fillId="15" borderId="22" xfId="0" applyNumberFormat="1" applyFont="1" applyFill="1" applyBorder="1" applyAlignment="1" applyProtection="1">
      <alignment horizontal="left" vertical="center"/>
      <protection hidden="1"/>
    </xf>
    <xf numFmtId="0" fontId="133" fillId="14" borderId="22" xfId="0" applyFont="1" applyFill="1" applyBorder="1" applyAlignment="1" applyProtection="1">
      <alignment horizontal="center" vertical="center"/>
      <protection hidden="1"/>
    </xf>
    <xf numFmtId="0" fontId="124" fillId="15" borderId="69" xfId="0" applyNumberFormat="1" applyFont="1" applyFill="1" applyBorder="1" applyAlignment="1" applyProtection="1">
      <alignment horizontal="left" vertical="center"/>
      <protection hidden="1"/>
    </xf>
    <xf numFmtId="0" fontId="133" fillId="15" borderId="17" xfId="0" applyFont="1" applyFill="1" applyBorder="1" applyProtection="1">
      <protection hidden="1"/>
    </xf>
    <xf numFmtId="0" fontId="146" fillId="15" borderId="22" xfId="0" applyFont="1" applyFill="1" applyBorder="1" applyAlignment="1" applyProtection="1">
      <alignment horizontal="left" vertical="center" wrapText="1"/>
      <protection hidden="1"/>
    </xf>
    <xf numFmtId="0" fontId="124" fillId="14" borderId="22" xfId="0" applyFont="1" applyFill="1" applyBorder="1" applyAlignment="1" applyProtection="1">
      <alignment horizontal="left" vertical="center"/>
      <protection hidden="1"/>
    </xf>
    <xf numFmtId="0" fontId="124" fillId="15" borderId="36" xfId="0" applyNumberFormat="1" applyFont="1" applyFill="1" applyBorder="1" applyAlignment="1" applyProtection="1">
      <alignment horizontal="left" vertical="center"/>
      <protection hidden="1"/>
    </xf>
    <xf numFmtId="0" fontId="133" fillId="15" borderId="26" xfId="0" applyFont="1" applyFill="1" applyBorder="1" applyProtection="1">
      <protection hidden="1"/>
    </xf>
    <xf numFmtId="0" fontId="124" fillId="15" borderId="0" xfId="0" applyFont="1" applyFill="1" applyAlignment="1" applyProtection="1">
      <alignment horizontal="left"/>
      <protection hidden="1"/>
    </xf>
    <xf numFmtId="0" fontId="147" fillId="15" borderId="63" xfId="0" applyFont="1" applyFill="1" applyBorder="1" applyAlignment="1" applyProtection="1">
      <alignment horizontal="center" vertical="center" wrapText="1"/>
      <protection hidden="1"/>
    </xf>
    <xf numFmtId="0" fontId="148" fillId="15" borderId="22" xfId="0" applyFont="1" applyFill="1" applyBorder="1" applyAlignment="1" applyProtection="1">
      <alignment horizontal="center" vertical="center"/>
      <protection hidden="1"/>
    </xf>
    <xf numFmtId="0" fontId="148" fillId="15" borderId="69" xfId="0" applyFont="1" applyFill="1" applyBorder="1" applyAlignment="1" applyProtection="1">
      <alignment horizontal="center" vertical="center"/>
      <protection hidden="1"/>
    </xf>
    <xf numFmtId="0" fontId="147" fillId="15" borderId="22" xfId="0" applyFont="1" applyFill="1" applyBorder="1" applyAlignment="1" applyProtection="1">
      <alignment horizontal="center" vertical="center" wrapText="1"/>
      <protection hidden="1"/>
    </xf>
    <xf numFmtId="0" fontId="148" fillId="14" borderId="22" xfId="0" applyFont="1" applyFill="1" applyBorder="1" applyAlignment="1" applyProtection="1">
      <alignment horizontal="center" vertical="center"/>
      <protection hidden="1"/>
    </xf>
    <xf numFmtId="0" fontId="148" fillId="15" borderId="36" xfId="0" applyFont="1" applyFill="1" applyBorder="1" applyAlignment="1" applyProtection="1">
      <alignment horizontal="center" vertical="center"/>
      <protection hidden="1"/>
    </xf>
    <xf numFmtId="0" fontId="124" fillId="15" borderId="17" xfId="0" applyNumberFormat="1" applyFont="1" applyFill="1" applyBorder="1" applyAlignment="1" applyProtection="1">
      <alignment vertical="center" wrapText="1"/>
      <protection hidden="1"/>
    </xf>
    <xf numFmtId="0" fontId="147" fillId="15" borderId="63" xfId="0" applyFont="1" applyFill="1" applyBorder="1" applyAlignment="1" applyProtection="1">
      <alignment vertical="center" wrapText="1"/>
      <protection hidden="1"/>
    </xf>
    <xf numFmtId="0" fontId="133" fillId="14" borderId="22" xfId="0" applyFont="1" applyFill="1" applyBorder="1" applyAlignment="1" applyProtection="1">
      <alignment vertical="center"/>
      <protection hidden="1"/>
    </xf>
    <xf numFmtId="0" fontId="133" fillId="15" borderId="69" xfId="0" applyNumberFormat="1" applyFont="1" applyFill="1" applyBorder="1" applyAlignment="1" applyProtection="1">
      <alignment vertical="center"/>
      <protection hidden="1"/>
    </xf>
    <xf numFmtId="0" fontId="147" fillId="15" borderId="22" xfId="0" applyFont="1" applyFill="1" applyBorder="1" applyAlignment="1" applyProtection="1">
      <alignment vertical="center" wrapText="1"/>
      <protection hidden="1"/>
    </xf>
    <xf numFmtId="0" fontId="133" fillId="15" borderId="36" xfId="0" applyNumberFormat="1" applyFont="1" applyFill="1" applyBorder="1" applyAlignment="1" applyProtection="1">
      <alignment vertical="center"/>
      <protection hidden="1"/>
    </xf>
    <xf numFmtId="0" fontId="149" fillId="15" borderId="22" xfId="0" applyFont="1" applyFill="1" applyBorder="1" applyAlignment="1" applyProtection="1">
      <alignment horizontal="center" vertical="center" wrapText="1"/>
      <protection hidden="1"/>
    </xf>
    <xf numFmtId="0" fontId="139" fillId="15" borderId="26" xfId="0" applyNumberFormat="1" applyFont="1" applyFill="1" applyBorder="1" applyAlignment="1" applyProtection="1">
      <alignment vertical="center" textRotation="90"/>
      <protection hidden="1"/>
    </xf>
    <xf numFmtId="0" fontId="139" fillId="15" borderId="17" xfId="0" applyNumberFormat="1" applyFont="1" applyFill="1" applyBorder="1" applyAlignment="1" applyProtection="1">
      <alignment horizontal="left" vertical="center" wrapText="1"/>
      <protection hidden="1"/>
    </xf>
    <xf numFmtId="0" fontId="139" fillId="15" borderId="17" xfId="0" applyNumberFormat="1" applyFont="1" applyFill="1" applyBorder="1" applyAlignment="1" applyProtection="1">
      <alignment horizontal="center" vertical="center" textRotation="90" wrapText="1"/>
      <protection hidden="1"/>
    </xf>
    <xf numFmtId="0" fontId="150" fillId="15" borderId="63" xfId="0" applyFont="1" applyFill="1" applyBorder="1" applyAlignment="1" applyProtection="1">
      <alignment horizontal="center" vertical="center" wrapText="1"/>
      <protection hidden="1"/>
    </xf>
    <xf numFmtId="0" fontId="139" fillId="15" borderId="17" xfId="0" applyNumberFormat="1" applyFont="1" applyFill="1" applyBorder="1" applyAlignment="1" applyProtection="1">
      <alignment vertical="center" textRotation="90"/>
      <protection hidden="1"/>
    </xf>
    <xf numFmtId="0" fontId="139" fillId="15" borderId="17" xfId="0" applyNumberFormat="1" applyFont="1" applyFill="1" applyBorder="1" applyAlignment="1" applyProtection="1">
      <alignment vertical="center"/>
      <protection hidden="1"/>
    </xf>
    <xf numFmtId="0" fontId="150" fillId="15" borderId="22" xfId="0" applyFont="1" applyFill="1" applyBorder="1" applyAlignment="1" applyProtection="1">
      <alignment horizontal="center" vertical="center" wrapText="1"/>
      <protection hidden="1"/>
    </xf>
    <xf numFmtId="0" fontId="137" fillId="15" borderId="0" xfId="0" applyFont="1" applyFill="1" applyAlignment="1" applyProtection="1">
      <alignment textRotation="90" wrapText="1"/>
      <protection hidden="1"/>
    </xf>
    <xf numFmtId="0" fontId="126" fillId="15" borderId="25" xfId="0" applyNumberFormat="1" applyFont="1" applyFill="1" applyBorder="1" applyAlignment="1" applyProtection="1">
      <alignment horizontal="left" vertical="center"/>
      <protection hidden="1"/>
    </xf>
    <xf numFmtId="0" fontId="139" fillId="15" borderId="26" xfId="0" applyNumberFormat="1" applyFont="1" applyFill="1" applyBorder="1" applyAlignment="1" applyProtection="1">
      <alignment horizontal="center" vertical="center" textRotation="90" wrapText="1"/>
      <protection hidden="1"/>
    </xf>
    <xf numFmtId="0" fontId="122" fillId="15" borderId="26" xfId="0" applyNumberFormat="1" applyFont="1" applyFill="1" applyBorder="1" applyAlignment="1" applyProtection="1">
      <alignment horizontal="center" vertical="center" wrapText="1"/>
      <protection hidden="1"/>
    </xf>
    <xf numFmtId="0" fontId="123" fillId="15" borderId="26" xfId="0" applyNumberFormat="1" applyFont="1" applyFill="1" applyBorder="1" applyAlignment="1" applyProtection="1">
      <alignment horizontal="left" vertical="center" wrapText="1"/>
      <protection hidden="1"/>
    </xf>
    <xf numFmtId="0" fontId="124" fillId="15" borderId="26" xfId="0" applyNumberFormat="1" applyFont="1" applyFill="1" applyBorder="1" applyAlignment="1" applyProtection="1">
      <alignment horizontal="center" vertical="center" wrapText="1"/>
      <protection hidden="1"/>
    </xf>
    <xf numFmtId="0" fontId="121" fillId="15" borderId="69" xfId="0" applyFont="1" applyFill="1" applyBorder="1" applyAlignment="1" applyProtection="1">
      <alignment horizontal="center" vertical="center"/>
      <protection locked="0"/>
    </xf>
    <xf numFmtId="0" fontId="0" fillId="14" borderId="22" xfId="0" applyFill="1" applyBorder="1"/>
    <xf numFmtId="0" fontId="16" fillId="0" borderId="22" xfId="0" applyFont="1" applyBorder="1" applyAlignment="1">
      <alignment horizontal="center" vertical="center"/>
    </xf>
    <xf numFmtId="0" fontId="45" fillId="0" borderId="22" xfId="0" applyFont="1" applyBorder="1" applyAlignment="1" applyProtection="1">
      <alignment horizontal="center" vertical="center"/>
    </xf>
    <xf numFmtId="0" fontId="79" fillId="13" borderId="36" xfId="0" applyFont="1" applyFill="1" applyBorder="1" applyAlignment="1">
      <alignment horizontal="center" vertical="center" textRotation="90"/>
    </xf>
    <xf numFmtId="0" fontId="79" fillId="13" borderId="37" xfId="0" applyFont="1" applyFill="1" applyBorder="1" applyAlignment="1">
      <alignment horizontal="center" vertical="center" textRotation="90"/>
    </xf>
    <xf numFmtId="0" fontId="79" fillId="13" borderId="38" xfId="0" applyFont="1" applyFill="1" applyBorder="1" applyAlignment="1">
      <alignment horizontal="center" vertical="center" textRotation="90"/>
    </xf>
    <xf numFmtId="0" fontId="79" fillId="0" borderId="22" xfId="0" applyFont="1" applyBorder="1" applyAlignment="1">
      <alignment horizontal="center" vertical="center" textRotation="90"/>
    </xf>
    <xf numFmtId="0" fontId="79" fillId="24" borderId="36" xfId="0" applyFont="1" applyFill="1" applyBorder="1" applyAlignment="1">
      <alignment horizontal="center" vertical="center" textRotation="90"/>
    </xf>
    <xf numFmtId="0" fontId="79" fillId="24" borderId="37" xfId="0" applyFont="1" applyFill="1" applyBorder="1" applyAlignment="1">
      <alignment horizontal="center" vertical="center" textRotation="90"/>
    </xf>
    <xf numFmtId="0" fontId="79" fillId="24" borderId="38" xfId="0" applyFont="1" applyFill="1" applyBorder="1" applyAlignment="1">
      <alignment horizontal="center" vertical="center" textRotation="90"/>
    </xf>
    <xf numFmtId="0" fontId="141" fillId="10" borderId="46" xfId="0" applyFont="1" applyFill="1" applyBorder="1" applyAlignment="1">
      <alignment horizontal="center" vertical="center"/>
    </xf>
    <xf numFmtId="0" fontId="79" fillId="25" borderId="36" xfId="0" applyFont="1" applyFill="1" applyBorder="1" applyAlignment="1">
      <alignment horizontal="center" vertical="center" textRotation="90"/>
    </xf>
    <xf numFmtId="0" fontId="79" fillId="25" borderId="37" xfId="0" applyFont="1" applyFill="1" applyBorder="1" applyAlignment="1">
      <alignment horizontal="center" vertical="center" textRotation="90"/>
    </xf>
    <xf numFmtId="0" fontId="79" fillId="25" borderId="38" xfId="0" applyFont="1" applyFill="1" applyBorder="1" applyAlignment="1">
      <alignment horizontal="center" vertical="center" textRotation="90"/>
    </xf>
    <xf numFmtId="49" fontId="7" fillId="4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35" xfId="0" applyNumberFormat="1" applyBorder="1" applyAlignment="1" applyProtection="1">
      <alignment horizontal="center" vertical="center"/>
      <protection locked="0"/>
    </xf>
    <xf numFmtId="0" fontId="7" fillId="4" borderId="26" xfId="0" applyFont="1" applyFill="1" applyBorder="1" applyAlignment="1" applyProtection="1">
      <alignment horizontal="center" vertical="center"/>
      <protection locked="0"/>
    </xf>
    <xf numFmtId="0" fontId="7" fillId="4" borderId="27" xfId="0" applyFont="1" applyFill="1" applyBorder="1" applyAlignment="1" applyProtection="1">
      <alignment horizontal="center" vertical="center"/>
      <protection locked="0"/>
    </xf>
    <xf numFmtId="49" fontId="3" fillId="3" borderId="2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2" xfId="0" applyFont="1" applyFill="1" applyBorder="1" applyAlignment="1" applyProtection="1">
      <alignment horizontal="center" vertical="center"/>
      <protection locked="0"/>
    </xf>
    <xf numFmtId="0" fontId="4" fillId="3" borderId="17" xfId="0" applyFont="1" applyFill="1" applyBorder="1" applyAlignment="1" applyProtection="1">
      <alignment horizontal="center" vertical="center"/>
      <protection locked="0"/>
    </xf>
    <xf numFmtId="0" fontId="4" fillId="3" borderId="48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 applyProtection="1">
      <alignment horizontal="center" vertical="center"/>
      <protection locked="0"/>
    </xf>
    <xf numFmtId="49" fontId="20" fillId="3" borderId="5" xfId="0" applyNumberFormat="1" applyFont="1" applyFill="1" applyBorder="1" applyAlignment="1" applyProtection="1">
      <alignment horizontal="center" vertical="center"/>
      <protection locked="0"/>
    </xf>
    <xf numFmtId="0" fontId="15" fillId="3" borderId="5" xfId="0" applyFont="1" applyFill="1" applyBorder="1" applyAlignment="1" applyProtection="1">
      <alignment horizontal="center" vertical="center"/>
      <protection locked="0"/>
    </xf>
    <xf numFmtId="0" fontId="9" fillId="5" borderId="51" xfId="0" applyNumberFormat="1" applyFont="1" applyFill="1" applyBorder="1" applyAlignment="1" applyProtection="1">
      <alignment horizontal="center" vertical="center"/>
      <protection locked="0"/>
    </xf>
    <xf numFmtId="0" fontId="9" fillId="5" borderId="51" xfId="0" applyFont="1" applyFill="1" applyBorder="1" applyAlignment="1" applyProtection="1">
      <alignment horizontal="center" vertical="center"/>
      <protection locked="0"/>
    </xf>
    <xf numFmtId="49" fontId="9" fillId="5" borderId="51" xfId="0" applyNumberFormat="1" applyFont="1" applyFill="1" applyBorder="1" applyAlignment="1" applyProtection="1">
      <alignment horizontal="center" vertical="center"/>
      <protection locked="0"/>
    </xf>
    <xf numFmtId="0" fontId="9" fillId="5" borderId="5" xfId="0" applyNumberFormat="1" applyFont="1" applyFill="1" applyBorder="1" applyAlignment="1" applyProtection="1">
      <alignment horizontal="center" vertical="center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49" fontId="96" fillId="3" borderId="2" xfId="0" applyNumberFormat="1" applyFont="1" applyFill="1" applyBorder="1" applyAlignment="1" applyProtection="1">
      <alignment horizontal="center" vertical="center"/>
      <protection locked="0"/>
    </xf>
    <xf numFmtId="0" fontId="96" fillId="3" borderId="3" xfId="0" applyFont="1" applyFill="1" applyBorder="1" applyAlignment="1" applyProtection="1">
      <alignment horizontal="center" vertical="center"/>
      <protection locked="0"/>
    </xf>
    <xf numFmtId="0" fontId="96" fillId="3" borderId="4" xfId="0" applyFont="1" applyFill="1" applyBorder="1" applyAlignment="1" applyProtection="1">
      <alignment horizontal="center" vertical="center"/>
      <protection locked="0"/>
    </xf>
    <xf numFmtId="0" fontId="96" fillId="3" borderId="52" xfId="0" applyFont="1" applyFill="1" applyBorder="1" applyAlignment="1" applyProtection="1">
      <alignment horizontal="center" vertical="center"/>
      <protection locked="0"/>
    </xf>
    <xf numFmtId="0" fontId="96" fillId="3" borderId="17" xfId="0" applyFont="1" applyFill="1" applyBorder="1" applyAlignment="1" applyProtection="1">
      <alignment horizontal="center" vertical="center"/>
      <protection locked="0"/>
    </xf>
    <xf numFmtId="0" fontId="96" fillId="3" borderId="48" xfId="0" applyFont="1" applyFill="1" applyBorder="1" applyAlignment="1" applyProtection="1">
      <alignment horizontal="center" vertical="center"/>
      <protection locked="0"/>
    </xf>
    <xf numFmtId="49" fontId="14" fillId="4" borderId="5" xfId="0" applyNumberFormat="1" applyFont="1" applyFill="1" applyBorder="1" applyAlignment="1" applyProtection="1">
      <alignment horizontal="center" vertical="center"/>
      <protection locked="0"/>
    </xf>
    <xf numFmtId="0" fontId="14" fillId="4" borderId="5" xfId="0" applyFont="1" applyFill="1" applyBorder="1" applyAlignment="1" applyProtection="1">
      <alignment horizontal="center" vertical="center"/>
      <protection locked="0"/>
    </xf>
    <xf numFmtId="0" fontId="14" fillId="4" borderId="59" xfId="0" applyFont="1" applyFill="1" applyBorder="1" applyAlignment="1" applyProtection="1">
      <alignment horizontal="center" vertical="center"/>
      <protection locked="0"/>
    </xf>
    <xf numFmtId="0" fontId="4" fillId="3" borderId="6" xfId="0" applyFont="1" applyFill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49" fontId="5" fillId="4" borderId="5" xfId="0" applyNumberFormat="1" applyFont="1" applyFill="1" applyBorder="1" applyAlignment="1" applyProtection="1">
      <alignment horizontal="center" vertical="center"/>
      <protection locked="0"/>
    </xf>
    <xf numFmtId="49" fontId="9" fillId="5" borderId="5" xfId="0" applyNumberFormat="1" applyFont="1" applyFill="1" applyBorder="1" applyAlignment="1" applyProtection="1">
      <alignment horizontal="center" vertical="center"/>
      <protection locked="0"/>
    </xf>
    <xf numFmtId="0" fontId="14" fillId="4" borderId="16" xfId="0" applyFont="1" applyFill="1" applyBorder="1" applyAlignment="1" applyProtection="1">
      <alignment horizontal="center" vertical="center"/>
      <protection locked="0"/>
    </xf>
    <xf numFmtId="0" fontId="106" fillId="16" borderId="44" xfId="0" applyFont="1" applyFill="1" applyBorder="1" applyAlignment="1" applyProtection="1">
      <alignment horizontal="center" vertical="center"/>
      <protection hidden="1"/>
    </xf>
    <xf numFmtId="0" fontId="106" fillId="16" borderId="41" xfId="0" applyFont="1" applyFill="1" applyBorder="1" applyAlignment="1" applyProtection="1">
      <alignment horizontal="center" vertical="center"/>
      <protection hidden="1"/>
    </xf>
    <xf numFmtId="0" fontId="106" fillId="16" borderId="47" xfId="0" applyFont="1" applyFill="1" applyBorder="1" applyAlignment="1" applyProtection="1">
      <alignment horizontal="center" vertical="center"/>
      <protection hidden="1"/>
    </xf>
    <xf numFmtId="0" fontId="106" fillId="16" borderId="45" xfId="0" applyFont="1" applyFill="1" applyBorder="1" applyAlignment="1" applyProtection="1">
      <alignment horizontal="center" vertical="center"/>
      <protection hidden="1"/>
    </xf>
    <xf numFmtId="0" fontId="106" fillId="13" borderId="44" xfId="0" applyFont="1" applyFill="1" applyBorder="1" applyAlignment="1" applyProtection="1">
      <alignment horizontal="center" vertical="center"/>
      <protection hidden="1"/>
    </xf>
    <xf numFmtId="0" fontId="106" fillId="13" borderId="41" xfId="0" applyFont="1" applyFill="1" applyBorder="1" applyAlignment="1" applyProtection="1">
      <alignment horizontal="center" vertical="center"/>
      <protection hidden="1"/>
    </xf>
    <xf numFmtId="0" fontId="106" fillId="13" borderId="47" xfId="0" applyFont="1" applyFill="1" applyBorder="1" applyAlignment="1" applyProtection="1">
      <alignment horizontal="center" vertical="center"/>
      <protection hidden="1"/>
    </xf>
    <xf numFmtId="0" fontId="106" fillId="13" borderId="45" xfId="0" applyFont="1" applyFill="1" applyBorder="1" applyAlignment="1" applyProtection="1">
      <alignment horizontal="center" vertical="center"/>
      <protection hidden="1"/>
    </xf>
    <xf numFmtId="1" fontId="103" fillId="10" borderId="22" xfId="0" applyNumberFormat="1" applyFont="1" applyFill="1" applyBorder="1" applyAlignment="1" applyProtection="1">
      <alignment horizontal="center" vertical="center"/>
      <protection hidden="1"/>
    </xf>
    <xf numFmtId="0" fontId="103" fillId="10" borderId="22" xfId="0" applyFont="1" applyFill="1" applyBorder="1" applyAlignment="1" applyProtection="1">
      <alignment horizontal="center" vertical="center"/>
      <protection hidden="1"/>
    </xf>
    <xf numFmtId="45" fontId="99" fillId="13" borderId="22" xfId="0" applyNumberFormat="1" applyFont="1" applyFill="1" applyBorder="1" applyAlignment="1" applyProtection="1">
      <alignment horizontal="center" vertical="center"/>
      <protection hidden="1"/>
    </xf>
    <xf numFmtId="45" fontId="98" fillId="26" borderId="22" xfId="0" applyNumberFormat="1" applyFont="1" applyFill="1" applyBorder="1" applyAlignment="1" applyProtection="1">
      <alignment horizontal="center" vertical="center"/>
      <protection hidden="1"/>
    </xf>
    <xf numFmtId="45" fontId="82" fillId="10" borderId="22" xfId="0" applyNumberFormat="1" applyFont="1" applyFill="1" applyBorder="1" applyAlignment="1" applyProtection="1">
      <alignment horizontal="center" vertical="center"/>
      <protection hidden="1"/>
    </xf>
    <xf numFmtId="0" fontId="44" fillId="5" borderId="22" xfId="0" applyNumberFormat="1" applyFont="1" applyFill="1" applyBorder="1" applyAlignment="1" applyProtection="1">
      <alignment horizontal="center" vertical="center" wrapText="1"/>
      <protection hidden="1"/>
    </xf>
    <xf numFmtId="0" fontId="44" fillId="5" borderId="22" xfId="0" applyFont="1" applyFill="1" applyBorder="1" applyAlignment="1" applyProtection="1">
      <alignment horizontal="center" vertical="center" wrapText="1"/>
      <protection hidden="1"/>
    </xf>
    <xf numFmtId="0" fontId="0" fillId="11" borderId="22" xfId="0" applyFill="1" applyBorder="1" applyProtection="1">
      <protection hidden="1"/>
    </xf>
    <xf numFmtId="0" fontId="31" fillId="0" borderId="22" xfId="0" applyFont="1" applyBorder="1" applyAlignment="1" applyProtection="1">
      <alignment horizontal="center" vertical="center"/>
      <protection hidden="1"/>
    </xf>
    <xf numFmtId="0" fontId="100" fillId="0" borderId="22" xfId="0" applyNumberFormat="1" applyFont="1" applyBorder="1" applyAlignment="1" applyProtection="1">
      <alignment horizontal="right" vertical="center"/>
      <protection hidden="1"/>
    </xf>
    <xf numFmtId="0" fontId="31" fillId="0" borderId="22" xfId="0" applyFont="1" applyBorder="1" applyAlignment="1" applyProtection="1">
      <alignment horizontal="center" vertical="center"/>
      <protection locked="0"/>
    </xf>
    <xf numFmtId="0" fontId="100" fillId="15" borderId="22" xfId="0" applyNumberFormat="1" applyFont="1" applyFill="1" applyBorder="1" applyAlignment="1" applyProtection="1">
      <alignment horizontal="right" vertical="center"/>
      <protection hidden="1"/>
    </xf>
    <xf numFmtId="0" fontId="101" fillId="0" borderId="36" xfId="0" applyFont="1" applyBorder="1" applyAlignment="1" applyProtection="1">
      <alignment horizontal="center" vertical="center"/>
      <protection hidden="1"/>
    </xf>
    <xf numFmtId="0" fontId="101" fillId="0" borderId="37" xfId="0" applyFont="1" applyBorder="1" applyAlignment="1" applyProtection="1">
      <alignment horizontal="center" vertical="center"/>
      <protection hidden="1"/>
    </xf>
    <xf numFmtId="0" fontId="101" fillId="0" borderId="38" xfId="0" applyFont="1" applyBorder="1" applyAlignment="1" applyProtection="1">
      <alignment horizontal="center" vertical="center"/>
      <protection hidden="1"/>
    </xf>
    <xf numFmtId="0" fontId="36" fillId="26" borderId="22" xfId="0" applyNumberFormat="1" applyFont="1" applyFill="1" applyBorder="1" applyAlignment="1" applyProtection="1">
      <alignment horizontal="center" vertical="center"/>
      <protection hidden="1"/>
    </xf>
    <xf numFmtId="0" fontId="0" fillId="26" borderId="22" xfId="0" applyNumberFormat="1" applyFill="1" applyBorder="1" applyAlignment="1" applyProtection="1">
      <alignment horizontal="center" vertical="center"/>
      <protection hidden="1"/>
    </xf>
    <xf numFmtId="1" fontId="36" fillId="26" borderId="22" xfId="0" applyNumberFormat="1" applyFont="1" applyFill="1" applyBorder="1" applyAlignment="1" applyProtection="1">
      <alignment horizontal="center" vertical="center"/>
      <protection hidden="1"/>
    </xf>
    <xf numFmtId="0" fontId="0" fillId="26" borderId="22" xfId="0" applyFill="1" applyBorder="1" applyAlignment="1" applyProtection="1">
      <alignment horizontal="center" vertical="center"/>
      <protection hidden="1"/>
    </xf>
    <xf numFmtId="0" fontId="36" fillId="13" borderId="22" xfId="0" applyNumberFormat="1" applyFont="1" applyFill="1" applyBorder="1" applyAlignment="1" applyProtection="1">
      <alignment horizontal="center" vertical="center"/>
      <protection hidden="1"/>
    </xf>
    <xf numFmtId="0" fontId="0" fillId="13" borderId="22" xfId="0" applyFill="1" applyBorder="1" applyAlignment="1" applyProtection="1">
      <alignment horizontal="center" vertical="center"/>
      <protection hidden="1"/>
    </xf>
    <xf numFmtId="0" fontId="36" fillId="24" borderId="22" xfId="0" applyNumberFormat="1" applyFont="1" applyFill="1" applyBorder="1" applyAlignment="1" applyProtection="1">
      <alignment horizontal="center" vertical="center"/>
      <protection hidden="1"/>
    </xf>
    <xf numFmtId="0" fontId="0" fillId="24" borderId="22" xfId="0" applyNumberFormat="1" applyFill="1" applyBorder="1" applyAlignment="1" applyProtection="1">
      <alignment horizontal="center" vertical="center"/>
      <protection hidden="1"/>
    </xf>
    <xf numFmtId="45" fontId="31" fillId="24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22" xfId="0" applyFont="1" applyBorder="1" applyAlignment="1" applyProtection="1">
      <alignment horizontal="center" vertical="center"/>
      <protection hidden="1"/>
    </xf>
    <xf numFmtId="0" fontId="81" fillId="0" borderId="22" xfId="0" applyFont="1" applyBorder="1" applyAlignment="1" applyProtection="1">
      <alignment horizontal="center" vertical="center" textRotation="90" wrapText="1"/>
      <protection hidden="1"/>
    </xf>
    <xf numFmtId="45" fontId="102" fillId="0" borderId="22" xfId="0" applyNumberFormat="1" applyFont="1" applyBorder="1" applyAlignment="1" applyProtection="1">
      <alignment horizontal="center" vertical="center"/>
      <protection locked="0"/>
    </xf>
    <xf numFmtId="0" fontId="97" fillId="16" borderId="42" xfId="0" applyFont="1" applyFill="1" applyBorder="1" applyAlignment="1" applyProtection="1">
      <alignment horizontal="center" vertical="center"/>
      <protection hidden="1"/>
    </xf>
    <xf numFmtId="0" fontId="97" fillId="16" borderId="43" xfId="0" applyFont="1" applyFill="1" applyBorder="1" applyAlignment="1" applyProtection="1">
      <alignment horizontal="center" vertical="center"/>
      <protection hidden="1"/>
    </xf>
    <xf numFmtId="0" fontId="97" fillId="16" borderId="40" xfId="0" applyFont="1" applyFill="1" applyBorder="1" applyAlignment="1" applyProtection="1">
      <alignment horizontal="center" vertical="center"/>
      <protection hidden="1"/>
    </xf>
    <xf numFmtId="0" fontId="86" fillId="22" borderId="42" xfId="0" applyFont="1" applyFill="1" applyBorder="1" applyAlignment="1" applyProtection="1">
      <alignment horizontal="center" vertical="center"/>
      <protection hidden="1"/>
    </xf>
    <xf numFmtId="0" fontId="86" fillId="22" borderId="43" xfId="0" applyFont="1" applyFill="1" applyBorder="1" applyAlignment="1" applyProtection="1">
      <alignment horizontal="center" vertical="center"/>
      <protection hidden="1"/>
    </xf>
    <xf numFmtId="0" fontId="86" fillId="22" borderId="40" xfId="0" applyFont="1" applyFill="1" applyBorder="1" applyAlignment="1" applyProtection="1">
      <alignment horizontal="center" vertical="center"/>
      <protection hidden="1"/>
    </xf>
    <xf numFmtId="0" fontId="86" fillId="16" borderId="42" xfId="0" applyFont="1" applyFill="1" applyBorder="1" applyAlignment="1" applyProtection="1">
      <alignment horizontal="center" vertical="center"/>
      <protection hidden="1"/>
    </xf>
    <xf numFmtId="0" fontId="86" fillId="16" borderId="43" xfId="0" applyFont="1" applyFill="1" applyBorder="1" applyAlignment="1" applyProtection="1">
      <alignment horizontal="center" vertical="center"/>
      <protection hidden="1"/>
    </xf>
    <xf numFmtId="0" fontId="86" fillId="16" borderId="40" xfId="0" applyFont="1" applyFill="1" applyBorder="1" applyAlignment="1" applyProtection="1">
      <alignment horizontal="center" vertical="center"/>
      <protection hidden="1"/>
    </xf>
    <xf numFmtId="0" fontId="86" fillId="13" borderId="42" xfId="0" applyFont="1" applyFill="1" applyBorder="1" applyAlignment="1" applyProtection="1">
      <alignment horizontal="center" vertical="center"/>
      <protection hidden="1"/>
    </xf>
    <xf numFmtId="0" fontId="86" fillId="13" borderId="43" xfId="0" applyFont="1" applyFill="1" applyBorder="1" applyAlignment="1" applyProtection="1">
      <alignment horizontal="center" vertical="center"/>
      <protection hidden="1"/>
    </xf>
    <xf numFmtId="0" fontId="86" fillId="13" borderId="40" xfId="0" applyFont="1" applyFill="1" applyBorder="1" applyAlignment="1" applyProtection="1">
      <alignment horizontal="center" vertical="center"/>
      <protection hidden="1"/>
    </xf>
    <xf numFmtId="0" fontId="98" fillId="22" borderId="44" xfId="0" applyFont="1" applyFill="1" applyBorder="1" applyAlignment="1" applyProtection="1">
      <alignment horizontal="center" vertical="center"/>
      <protection hidden="1"/>
    </xf>
    <xf numFmtId="0" fontId="98" fillId="22" borderId="41" xfId="0" applyFont="1" applyFill="1" applyBorder="1" applyAlignment="1" applyProtection="1">
      <alignment horizontal="center" vertical="center"/>
      <protection hidden="1"/>
    </xf>
    <xf numFmtId="0" fontId="98" fillId="22" borderId="47" xfId="0" applyFont="1" applyFill="1" applyBorder="1" applyAlignment="1" applyProtection="1">
      <alignment horizontal="center" vertical="center"/>
      <protection hidden="1"/>
    </xf>
    <xf numFmtId="0" fontId="98" fillId="22" borderId="45" xfId="0" applyFont="1" applyFill="1" applyBorder="1" applyAlignment="1" applyProtection="1">
      <alignment horizontal="center" vertical="center"/>
      <protection hidden="1"/>
    </xf>
    <xf numFmtId="0" fontId="0" fillId="10" borderId="22" xfId="0" applyFill="1" applyBorder="1" applyProtection="1">
      <protection hidden="1"/>
    </xf>
    <xf numFmtId="0" fontId="31" fillId="31" borderId="22" xfId="0" applyFont="1" applyFill="1" applyBorder="1" applyAlignment="1" applyProtection="1">
      <alignment horizontal="center" vertical="center"/>
      <protection hidden="1"/>
    </xf>
    <xf numFmtId="0" fontId="100" fillId="31" borderId="22" xfId="0" applyNumberFormat="1" applyFont="1" applyFill="1" applyBorder="1" applyAlignment="1" applyProtection="1">
      <alignment horizontal="right" vertical="center"/>
      <protection hidden="1"/>
    </xf>
    <xf numFmtId="45" fontId="99" fillId="31" borderId="22" xfId="0" applyNumberFormat="1" applyFont="1" applyFill="1" applyBorder="1" applyAlignment="1" applyProtection="1">
      <alignment horizontal="center" vertical="center"/>
      <protection hidden="1"/>
    </xf>
    <xf numFmtId="45" fontId="31" fillId="31" borderId="22" xfId="0" applyNumberFormat="1" applyFont="1" applyFill="1" applyBorder="1" applyAlignment="1" applyProtection="1">
      <alignment horizontal="center" vertical="center"/>
      <protection hidden="1"/>
    </xf>
    <xf numFmtId="0" fontId="91" fillId="24" borderId="42" xfId="0" applyFont="1" applyFill="1" applyBorder="1" applyAlignment="1" applyProtection="1">
      <alignment horizontal="center" vertical="center" wrapText="1"/>
      <protection hidden="1"/>
    </xf>
    <xf numFmtId="0" fontId="91" fillId="24" borderId="43" xfId="0" applyFont="1" applyFill="1" applyBorder="1" applyAlignment="1" applyProtection="1">
      <alignment horizontal="center" vertical="center" wrapText="1"/>
      <protection hidden="1"/>
    </xf>
    <xf numFmtId="0" fontId="91" fillId="24" borderId="40" xfId="0" applyFont="1" applyFill="1" applyBorder="1" applyAlignment="1" applyProtection="1">
      <alignment horizontal="center" vertical="center" wrapText="1"/>
      <protection hidden="1"/>
    </xf>
    <xf numFmtId="0" fontId="37" fillId="31" borderId="22" xfId="0" applyFont="1" applyFill="1" applyBorder="1" applyAlignment="1" applyProtection="1">
      <alignment horizontal="center" vertical="center"/>
      <protection hidden="1"/>
    </xf>
    <xf numFmtId="0" fontId="81" fillId="31" borderId="22" xfId="0" applyFont="1" applyFill="1" applyBorder="1" applyAlignment="1" applyProtection="1">
      <alignment horizontal="center" vertical="center" textRotation="90" wrapText="1"/>
      <protection hidden="1"/>
    </xf>
    <xf numFmtId="0" fontId="44" fillId="31" borderId="22" xfId="0" applyNumberFormat="1" applyFont="1" applyFill="1" applyBorder="1" applyAlignment="1" applyProtection="1">
      <alignment horizontal="center" vertical="center" wrapText="1"/>
      <protection hidden="1"/>
    </xf>
    <xf numFmtId="0" fontId="44" fillId="31" borderId="22" xfId="0" applyFont="1" applyFill="1" applyBorder="1" applyAlignment="1" applyProtection="1">
      <alignment horizontal="center" vertical="center" wrapText="1"/>
      <protection hidden="1"/>
    </xf>
    <xf numFmtId="0" fontId="101" fillId="31" borderId="36" xfId="0" applyFont="1" applyFill="1" applyBorder="1" applyAlignment="1" applyProtection="1">
      <alignment horizontal="center" vertical="center"/>
      <protection hidden="1"/>
    </xf>
    <xf numFmtId="0" fontId="101" fillId="31" borderId="37" xfId="0" applyFont="1" applyFill="1" applyBorder="1" applyAlignment="1" applyProtection="1">
      <alignment horizontal="center" vertical="center"/>
      <protection hidden="1"/>
    </xf>
    <xf numFmtId="0" fontId="101" fillId="31" borderId="38" xfId="0" applyFont="1" applyFill="1" applyBorder="1" applyAlignment="1" applyProtection="1">
      <alignment horizontal="center" vertical="center"/>
      <protection hidden="1"/>
    </xf>
    <xf numFmtId="45" fontId="98" fillId="31" borderId="22" xfId="0" applyNumberFormat="1" applyFont="1" applyFill="1" applyBorder="1" applyAlignment="1" applyProtection="1">
      <alignment horizontal="center" vertical="center"/>
      <protection hidden="1"/>
    </xf>
    <xf numFmtId="45" fontId="82" fillId="31" borderId="22" xfId="0" applyNumberFormat="1" applyFont="1" applyFill="1" applyBorder="1" applyAlignment="1" applyProtection="1">
      <alignment horizontal="center" vertical="center"/>
      <protection hidden="1"/>
    </xf>
    <xf numFmtId="0" fontId="16" fillId="20" borderId="38" xfId="0" applyFont="1" applyFill="1" applyBorder="1" applyAlignment="1" applyProtection="1">
      <alignment horizontal="center" vertical="center"/>
      <protection hidden="1"/>
    </xf>
    <xf numFmtId="0" fontId="16" fillId="22" borderId="38" xfId="0" applyFont="1" applyFill="1" applyBorder="1" applyAlignment="1" applyProtection="1">
      <alignment horizontal="center" vertical="center"/>
      <protection hidden="1"/>
    </xf>
    <xf numFmtId="0" fontId="16" fillId="29" borderId="38" xfId="0" applyFont="1" applyFill="1" applyBorder="1" applyAlignment="1" applyProtection="1">
      <alignment horizontal="center" vertical="center"/>
      <protection hidden="1"/>
    </xf>
    <xf numFmtId="0" fontId="16" fillId="28" borderId="38" xfId="0" applyFont="1" applyFill="1" applyBorder="1" applyAlignment="1" applyProtection="1">
      <alignment horizontal="center" vertical="center"/>
      <protection hidden="1"/>
    </xf>
    <xf numFmtId="0" fontId="48" fillId="16" borderId="38" xfId="0" applyFont="1" applyFill="1" applyBorder="1" applyAlignment="1" applyProtection="1">
      <alignment horizontal="center" vertical="center"/>
      <protection hidden="1"/>
    </xf>
    <xf numFmtId="0" fontId="48" fillId="13" borderId="38" xfId="0" applyFont="1" applyFill="1" applyBorder="1" applyAlignment="1" applyProtection="1">
      <alignment horizontal="center" vertical="center"/>
      <protection hidden="1"/>
    </xf>
    <xf numFmtId="0" fontId="86" fillId="20" borderId="42" xfId="0" applyFont="1" applyFill="1" applyBorder="1" applyAlignment="1" applyProtection="1">
      <alignment horizontal="center" vertical="center"/>
      <protection hidden="1"/>
    </xf>
    <xf numFmtId="0" fontId="86" fillId="20" borderId="43" xfId="0" applyFont="1" applyFill="1" applyBorder="1" applyAlignment="1" applyProtection="1">
      <alignment horizontal="center" vertical="center"/>
      <protection hidden="1"/>
    </xf>
    <xf numFmtId="0" fontId="86" fillId="20" borderId="40" xfId="0" applyFont="1" applyFill="1" applyBorder="1" applyAlignment="1" applyProtection="1">
      <alignment horizontal="center" vertical="center"/>
      <protection hidden="1"/>
    </xf>
    <xf numFmtId="0" fontId="86" fillId="27" borderId="42" xfId="0" applyFont="1" applyFill="1" applyBorder="1" applyAlignment="1" applyProtection="1">
      <alignment horizontal="center" vertical="center"/>
      <protection hidden="1"/>
    </xf>
    <xf numFmtId="0" fontId="86" fillId="27" borderId="43" xfId="0" applyFont="1" applyFill="1" applyBorder="1" applyAlignment="1" applyProtection="1">
      <alignment horizontal="center" vertical="center"/>
      <protection hidden="1"/>
    </xf>
    <xf numFmtId="0" fontId="86" fillId="27" borderId="40" xfId="0" applyFont="1" applyFill="1" applyBorder="1" applyAlignment="1" applyProtection="1">
      <alignment horizontal="center" vertical="center"/>
      <protection hidden="1"/>
    </xf>
    <xf numFmtId="0" fontId="86" fillId="28" borderId="42" xfId="0" applyFont="1" applyFill="1" applyBorder="1" applyAlignment="1" applyProtection="1">
      <alignment horizontal="center" vertical="center"/>
      <protection hidden="1"/>
    </xf>
    <xf numFmtId="0" fontId="86" fillId="28" borderId="43" xfId="0" applyFont="1" applyFill="1" applyBorder="1" applyAlignment="1" applyProtection="1">
      <alignment horizontal="center" vertical="center"/>
      <protection hidden="1"/>
    </xf>
    <xf numFmtId="0" fontId="86" fillId="28" borderId="40" xfId="0" applyFont="1" applyFill="1" applyBorder="1" applyAlignment="1" applyProtection="1">
      <alignment horizontal="center" vertical="center"/>
      <protection hidden="1"/>
    </xf>
    <xf numFmtId="0" fontId="48" fillId="16" borderId="22" xfId="0" applyFont="1" applyFill="1" applyBorder="1" applyAlignment="1" applyProtection="1">
      <alignment horizontal="center" vertical="center"/>
      <protection hidden="1"/>
    </xf>
    <xf numFmtId="0" fontId="48" fillId="13" borderId="22" xfId="0" applyFont="1" applyFill="1" applyBorder="1" applyAlignment="1" applyProtection="1">
      <alignment horizontal="center" vertical="center"/>
      <protection hidden="1"/>
    </xf>
    <xf numFmtId="1" fontId="91" fillId="15" borderId="22" xfId="0" applyNumberFormat="1" applyFont="1" applyFill="1" applyBorder="1" applyAlignment="1" applyProtection="1">
      <alignment horizontal="center" vertical="center"/>
      <protection hidden="1"/>
    </xf>
    <xf numFmtId="169" fontId="30" fillId="0" borderId="36" xfId="0" applyNumberFormat="1" applyFont="1" applyBorder="1" applyAlignment="1" applyProtection="1">
      <alignment horizontal="center" vertical="center"/>
      <protection locked="0"/>
    </xf>
    <xf numFmtId="169" fontId="30" fillId="0" borderId="37" xfId="0" applyNumberFormat="1" applyFont="1" applyBorder="1" applyAlignment="1" applyProtection="1">
      <alignment horizontal="center" vertical="center"/>
      <protection locked="0"/>
    </xf>
    <xf numFmtId="169" fontId="30" fillId="0" borderId="38" xfId="0" applyNumberFormat="1" applyFont="1" applyBorder="1" applyAlignment="1" applyProtection="1">
      <alignment horizontal="center" vertical="center"/>
      <protection locked="0"/>
    </xf>
    <xf numFmtId="1" fontId="61" fillId="18" borderId="36" xfId="0" applyNumberFormat="1" applyFont="1" applyFill="1" applyBorder="1" applyAlignment="1" applyProtection="1">
      <alignment horizontal="center" vertical="center"/>
      <protection hidden="1"/>
    </xf>
    <xf numFmtId="1" fontId="61" fillId="18" borderId="37" xfId="0" applyNumberFormat="1" applyFont="1" applyFill="1" applyBorder="1" applyAlignment="1" applyProtection="1">
      <alignment horizontal="center" vertical="center"/>
      <protection hidden="1"/>
    </xf>
    <xf numFmtId="1" fontId="61" fillId="18" borderId="38" xfId="0" applyNumberFormat="1" applyFont="1" applyFill="1" applyBorder="1" applyAlignment="1" applyProtection="1">
      <alignment horizontal="center" vertical="center"/>
      <protection hidden="1"/>
    </xf>
    <xf numFmtId="0" fontId="16" fillId="0" borderId="22" xfId="0" applyFont="1" applyBorder="1" applyAlignment="1" applyProtection="1">
      <alignment horizontal="center" vertical="center"/>
      <protection hidden="1"/>
    </xf>
    <xf numFmtId="0" fontId="49" fillId="10" borderId="22" xfId="0" applyFont="1" applyFill="1" applyBorder="1" applyAlignment="1" applyProtection="1">
      <alignment horizontal="center" vertical="center"/>
      <protection hidden="1"/>
    </xf>
    <xf numFmtId="0" fontId="27" fillId="10" borderId="22" xfId="0" applyFont="1" applyFill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1" fontId="90" fillId="30" borderId="22" xfId="0" applyNumberFormat="1" applyFont="1" applyFill="1" applyBorder="1" applyAlignment="1" applyProtection="1">
      <alignment horizontal="center" vertical="center"/>
      <protection hidden="1"/>
    </xf>
    <xf numFmtId="0" fontId="37" fillId="30" borderId="22" xfId="0" applyFont="1" applyFill="1" applyBorder="1" applyAlignment="1" applyProtection="1">
      <alignment horizontal="center" vertical="center"/>
      <protection hidden="1"/>
    </xf>
    <xf numFmtId="0" fontId="90" fillId="12" borderId="22" xfId="0" applyFont="1" applyFill="1" applyBorder="1" applyAlignment="1" applyProtection="1">
      <alignment horizontal="center" vertical="center"/>
      <protection hidden="1"/>
    </xf>
    <xf numFmtId="0" fontId="37" fillId="12" borderId="22" xfId="0" applyFont="1" applyFill="1" applyBorder="1" applyAlignment="1" applyProtection="1">
      <alignment horizontal="center" vertical="center"/>
      <protection hidden="1"/>
    </xf>
    <xf numFmtId="0" fontId="38" fillId="0" borderId="22" xfId="0" applyFont="1" applyBorder="1" applyAlignment="1" applyProtection="1">
      <alignment vertical="center"/>
      <protection hidden="1"/>
    </xf>
    <xf numFmtId="20" fontId="84" fillId="31" borderId="36" xfId="0" applyNumberFormat="1" applyFont="1" applyFill="1" applyBorder="1" applyAlignment="1" applyProtection="1">
      <alignment horizontal="center" vertical="center" textRotation="90" wrapText="1"/>
      <protection hidden="1"/>
    </xf>
    <xf numFmtId="20" fontId="84" fillId="31" borderId="37" xfId="0" applyNumberFormat="1" applyFont="1" applyFill="1" applyBorder="1" applyAlignment="1" applyProtection="1">
      <alignment horizontal="center" vertical="center" textRotation="90" wrapText="1"/>
      <protection hidden="1"/>
    </xf>
    <xf numFmtId="20" fontId="84" fillId="31" borderId="38" xfId="0" applyNumberFormat="1" applyFont="1" applyFill="1" applyBorder="1" applyAlignment="1" applyProtection="1">
      <alignment horizontal="center" vertical="center" textRotation="90" wrapText="1"/>
      <protection hidden="1"/>
    </xf>
    <xf numFmtId="0" fontId="9" fillId="31" borderId="22" xfId="0" applyNumberFormat="1" applyFont="1" applyFill="1" applyBorder="1" applyAlignment="1" applyProtection="1">
      <alignment horizontal="center" vertical="center"/>
      <protection hidden="1"/>
    </xf>
    <xf numFmtId="0" fontId="9" fillId="31" borderId="22" xfId="0" applyFont="1" applyFill="1" applyBorder="1" applyAlignment="1" applyProtection="1">
      <alignment horizontal="center" vertical="center"/>
      <protection hidden="1"/>
    </xf>
    <xf numFmtId="0" fontId="91" fillId="15" borderId="22" xfId="0" applyFont="1" applyFill="1" applyBorder="1" applyAlignment="1" applyProtection="1">
      <alignment horizontal="center" vertical="center"/>
      <protection hidden="1"/>
    </xf>
    <xf numFmtId="1" fontId="82" fillId="30" borderId="36" xfId="0" applyNumberFormat="1" applyFont="1" applyFill="1" applyBorder="1" applyAlignment="1" applyProtection="1">
      <alignment horizontal="center" vertical="center"/>
      <protection hidden="1"/>
    </xf>
    <xf numFmtId="1" fontId="89" fillId="30" borderId="37" xfId="0" applyNumberFormat="1" applyFont="1" applyFill="1" applyBorder="1" applyAlignment="1" applyProtection="1">
      <alignment horizontal="center" vertical="center"/>
      <protection hidden="1"/>
    </xf>
    <xf numFmtId="1" fontId="89" fillId="30" borderId="38" xfId="0" applyNumberFormat="1" applyFont="1" applyFill="1" applyBorder="1" applyAlignment="1" applyProtection="1">
      <alignment horizontal="center" vertical="center"/>
      <protection hidden="1"/>
    </xf>
    <xf numFmtId="1" fontId="82" fillId="12" borderId="36" xfId="0" applyNumberFormat="1" applyFont="1" applyFill="1" applyBorder="1" applyAlignment="1" applyProtection="1">
      <alignment horizontal="center" vertical="center"/>
      <protection hidden="1"/>
    </xf>
    <xf numFmtId="0" fontId="89" fillId="12" borderId="37" xfId="0" applyFont="1" applyFill="1" applyBorder="1" applyAlignment="1" applyProtection="1">
      <alignment horizontal="center" vertical="center"/>
      <protection hidden="1"/>
    </xf>
    <xf numFmtId="0" fontId="89" fillId="12" borderId="38" xfId="0" applyFont="1" applyFill="1" applyBorder="1" applyAlignment="1" applyProtection="1">
      <alignment horizontal="center" vertical="center"/>
      <protection hidden="1"/>
    </xf>
    <xf numFmtId="1" fontId="61" fillId="31" borderId="36" xfId="0" applyNumberFormat="1" applyFont="1" applyFill="1" applyBorder="1" applyAlignment="1" applyProtection="1">
      <alignment horizontal="center" vertical="center"/>
      <protection hidden="1"/>
    </xf>
    <xf numFmtId="1" fontId="61" fillId="31" borderId="37" xfId="0" applyNumberFormat="1" applyFont="1" applyFill="1" applyBorder="1" applyAlignment="1" applyProtection="1">
      <alignment horizontal="center" vertical="center"/>
      <protection hidden="1"/>
    </xf>
    <xf numFmtId="1" fontId="61" fillId="31" borderId="38" xfId="0" applyNumberFormat="1" applyFont="1" applyFill="1" applyBorder="1" applyAlignment="1" applyProtection="1">
      <alignment horizontal="center" vertical="center"/>
      <protection hidden="1"/>
    </xf>
    <xf numFmtId="0" fontId="55" fillId="0" borderId="17" xfId="4"/>
    <xf numFmtId="0" fontId="0" fillId="10" borderId="36" xfId="0" applyFill="1" applyBorder="1" applyAlignment="1" applyProtection="1">
      <alignment horizontal="center"/>
      <protection hidden="1"/>
    </xf>
    <xf numFmtId="0" fontId="0" fillId="10" borderId="37" xfId="0" applyFill="1" applyBorder="1" applyAlignment="1" applyProtection="1">
      <alignment horizontal="center"/>
      <protection hidden="1"/>
    </xf>
    <xf numFmtId="0" fontId="0" fillId="10" borderId="38" xfId="0" applyFill="1" applyBorder="1" applyAlignment="1" applyProtection="1">
      <alignment horizontal="center"/>
      <protection hidden="1"/>
    </xf>
    <xf numFmtId="0" fontId="0" fillId="25" borderId="36" xfId="0" applyFill="1" applyBorder="1" applyAlignment="1" applyProtection="1">
      <alignment horizontal="center"/>
      <protection hidden="1"/>
    </xf>
    <xf numFmtId="0" fontId="0" fillId="25" borderId="37" xfId="0" applyFill="1" applyBorder="1" applyAlignment="1" applyProtection="1">
      <alignment horizontal="center"/>
      <protection hidden="1"/>
    </xf>
    <xf numFmtId="0" fontId="0" fillId="25" borderId="38" xfId="0" applyFill="1" applyBorder="1" applyAlignment="1" applyProtection="1">
      <alignment horizontal="center"/>
      <protection hidden="1"/>
    </xf>
    <xf numFmtId="20" fontId="84" fillId="5" borderId="36" xfId="0" applyNumberFormat="1" applyFont="1" applyFill="1" applyBorder="1" applyAlignment="1" applyProtection="1">
      <alignment horizontal="center" vertical="center" textRotation="90" wrapText="1"/>
      <protection hidden="1"/>
    </xf>
    <xf numFmtId="20" fontId="84" fillId="5" borderId="37" xfId="0" applyNumberFormat="1" applyFont="1" applyFill="1" applyBorder="1" applyAlignment="1" applyProtection="1">
      <alignment horizontal="center" vertical="center" textRotation="90" wrapText="1"/>
      <protection hidden="1"/>
    </xf>
    <xf numFmtId="20" fontId="84" fillId="5" borderId="38" xfId="0" applyNumberFormat="1" applyFont="1" applyFill="1" applyBorder="1" applyAlignment="1" applyProtection="1">
      <alignment horizontal="center" vertical="center" textRotation="90" wrapText="1"/>
      <protection hidden="1"/>
    </xf>
    <xf numFmtId="0" fontId="9" fillId="5" borderId="22" xfId="0" applyNumberFormat="1" applyFont="1" applyFill="1" applyBorder="1" applyAlignment="1" applyProtection="1">
      <alignment horizontal="center" vertical="center"/>
      <protection hidden="1"/>
    </xf>
    <xf numFmtId="0" fontId="9" fillId="5" borderId="22" xfId="0" applyFont="1" applyFill="1" applyBorder="1" applyAlignment="1" applyProtection="1">
      <alignment horizontal="center" vertical="center"/>
      <protection hidden="1"/>
    </xf>
    <xf numFmtId="0" fontId="0" fillId="12" borderId="22" xfId="0" applyFill="1" applyBorder="1" applyProtection="1">
      <protection hidden="1"/>
    </xf>
    <xf numFmtId="0" fontId="0" fillId="13" borderId="22" xfId="0" applyFill="1" applyBorder="1" applyProtection="1">
      <protection hidden="1"/>
    </xf>
    <xf numFmtId="0" fontId="0" fillId="25" borderId="22" xfId="0" applyFill="1" applyBorder="1" applyProtection="1">
      <protection hidden="1"/>
    </xf>
    <xf numFmtId="0" fontId="49" fillId="10" borderId="36" xfId="0" applyFont="1" applyFill="1" applyBorder="1" applyAlignment="1" applyProtection="1">
      <alignment horizontal="center" vertical="center"/>
      <protection hidden="1"/>
    </xf>
    <xf numFmtId="0" fontId="27" fillId="10" borderId="37" xfId="0" applyFont="1" applyFill="1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48" fillId="16" borderId="22" xfId="0" applyFont="1" applyFill="1" applyBorder="1" applyAlignment="1">
      <alignment horizontal="center" vertical="center"/>
    </xf>
    <xf numFmtId="0" fontId="73" fillId="23" borderId="22" xfId="0" applyFont="1" applyFill="1" applyBorder="1" applyAlignment="1">
      <alignment horizontal="center"/>
    </xf>
    <xf numFmtId="0" fontId="0" fillId="23" borderId="22" xfId="0" applyFill="1" applyBorder="1" applyAlignment="1">
      <alignment horizontal="center"/>
    </xf>
    <xf numFmtId="0" fontId="95" fillId="11" borderId="22" xfId="0" applyFont="1" applyFill="1" applyBorder="1" applyAlignment="1">
      <alignment horizontal="center" vertical="center"/>
    </xf>
    <xf numFmtId="0" fontId="88" fillId="11" borderId="22" xfId="0" applyFont="1" applyFill="1" applyBorder="1" applyAlignment="1">
      <alignment horizontal="center" vertical="center"/>
    </xf>
    <xf numFmtId="0" fontId="94" fillId="21" borderId="22" xfId="0" applyFont="1" applyFill="1" applyBorder="1" applyAlignment="1">
      <alignment horizontal="center" vertical="center"/>
    </xf>
    <xf numFmtId="0" fontId="46" fillId="20" borderId="22" xfId="0" applyFont="1" applyFill="1" applyBorder="1" applyAlignment="1">
      <alignment horizontal="center" vertical="center"/>
    </xf>
    <xf numFmtId="0" fontId="46" fillId="17" borderId="22" xfId="0" applyFont="1" applyFill="1" applyBorder="1" applyAlignment="1">
      <alignment horizontal="center" vertical="center"/>
    </xf>
    <xf numFmtId="0" fontId="46" fillId="19" borderId="22" xfId="0" applyFont="1" applyFill="1" applyBorder="1" applyAlignment="1">
      <alignment horizontal="center" vertical="center"/>
    </xf>
    <xf numFmtId="0" fontId="46" fillId="16" borderId="22" xfId="0" applyFont="1" applyFill="1" applyBorder="1" applyAlignment="1">
      <alignment horizontal="center" vertical="center"/>
    </xf>
    <xf numFmtId="0" fontId="93" fillId="13" borderId="42" xfId="0" applyFont="1" applyFill="1" applyBorder="1" applyAlignment="1">
      <alignment horizontal="center" vertical="center"/>
    </xf>
    <xf numFmtId="0" fontId="93" fillId="13" borderId="43" xfId="0" applyFont="1" applyFill="1" applyBorder="1" applyAlignment="1">
      <alignment horizontal="center" vertical="center"/>
    </xf>
    <xf numFmtId="0" fontId="93" fillId="13" borderId="40" xfId="0" applyFont="1" applyFill="1" applyBorder="1" applyAlignment="1">
      <alignment horizontal="center" vertical="center"/>
    </xf>
    <xf numFmtId="0" fontId="46" fillId="22" borderId="42" xfId="0" applyFont="1" applyFill="1" applyBorder="1" applyAlignment="1">
      <alignment horizontal="center" vertical="center"/>
    </xf>
    <xf numFmtId="0" fontId="46" fillId="22" borderId="43" xfId="0" applyFont="1" applyFill="1" applyBorder="1" applyAlignment="1">
      <alignment horizontal="center" vertical="center"/>
    </xf>
    <xf numFmtId="0" fontId="46" fillId="22" borderId="40" xfId="0" applyFont="1" applyFill="1" applyBorder="1" applyAlignment="1">
      <alignment horizontal="center" vertical="center"/>
    </xf>
    <xf numFmtId="20" fontId="84" fillId="15" borderId="36" xfId="0" applyNumberFormat="1" applyFont="1" applyFill="1" applyBorder="1" applyAlignment="1" applyProtection="1">
      <alignment horizontal="center" vertical="center" textRotation="90"/>
      <protection hidden="1"/>
    </xf>
    <xf numFmtId="20" fontId="84" fillId="15" borderId="37" xfId="0" applyNumberFormat="1" applyFont="1" applyFill="1" applyBorder="1" applyAlignment="1" applyProtection="1">
      <alignment horizontal="center" vertical="center" textRotation="90"/>
      <protection hidden="1"/>
    </xf>
    <xf numFmtId="20" fontId="84" fillId="15" borderId="37" xfId="0" applyNumberFormat="1" applyFont="1" applyFill="1" applyBorder="1" applyAlignment="1" applyProtection="1">
      <alignment horizontal="center" vertical="center" textRotation="90" wrapText="1"/>
      <protection hidden="1"/>
    </xf>
    <xf numFmtId="20" fontId="84" fillId="15" borderId="38" xfId="0" applyNumberFormat="1" applyFont="1" applyFill="1" applyBorder="1" applyAlignment="1" applyProtection="1">
      <alignment horizontal="center" vertical="center" textRotation="90" wrapText="1"/>
      <protection hidden="1"/>
    </xf>
    <xf numFmtId="20" fontId="84" fillId="15" borderId="36" xfId="0" applyNumberFormat="1" applyFont="1" applyFill="1" applyBorder="1" applyAlignment="1" applyProtection="1">
      <alignment horizontal="center" vertical="center" textRotation="90" wrapText="1"/>
      <protection hidden="1"/>
    </xf>
    <xf numFmtId="0" fontId="9" fillId="15" borderId="22" xfId="0" applyNumberFormat="1" applyFont="1" applyFill="1" applyBorder="1" applyAlignment="1" applyProtection="1">
      <alignment horizontal="center" vertical="center" textRotation="90"/>
      <protection hidden="1"/>
    </xf>
    <xf numFmtId="0" fontId="9" fillId="15" borderId="22" xfId="0" applyFont="1" applyFill="1" applyBorder="1" applyAlignment="1" applyProtection="1">
      <alignment horizontal="center" vertical="center" textRotation="90"/>
      <protection hidden="1"/>
    </xf>
    <xf numFmtId="169" fontId="30" fillId="15" borderId="36" xfId="0" applyNumberFormat="1" applyFont="1" applyFill="1" applyBorder="1" applyAlignment="1" applyProtection="1">
      <alignment horizontal="center" vertical="center"/>
      <protection locked="0"/>
    </xf>
    <xf numFmtId="169" fontId="30" fillId="15" borderId="37" xfId="0" applyNumberFormat="1" applyFont="1" applyFill="1" applyBorder="1" applyAlignment="1" applyProtection="1">
      <alignment horizontal="center" vertical="center"/>
      <protection locked="0"/>
    </xf>
    <xf numFmtId="169" fontId="30" fillId="15" borderId="38" xfId="0" applyNumberFormat="1" applyFont="1" applyFill="1" applyBorder="1" applyAlignment="1" applyProtection="1">
      <alignment horizontal="center" vertical="center"/>
      <protection locked="0"/>
    </xf>
    <xf numFmtId="0" fontId="38" fillId="15" borderId="22" xfId="0" applyFont="1" applyFill="1" applyBorder="1" applyAlignment="1" applyProtection="1">
      <alignment vertical="center"/>
      <protection hidden="1"/>
    </xf>
    <xf numFmtId="0" fontId="37" fillId="15" borderId="22" xfId="0" applyFont="1" applyFill="1" applyBorder="1" applyAlignment="1" applyProtection="1">
      <alignment horizontal="center" vertical="center"/>
      <protection hidden="1"/>
    </xf>
    <xf numFmtId="0" fontId="133" fillId="15" borderId="36" xfId="0" applyNumberFormat="1" applyFont="1" applyFill="1" applyBorder="1" applyAlignment="1" applyProtection="1">
      <alignment horizontal="center" vertical="center"/>
      <protection hidden="1"/>
    </xf>
    <xf numFmtId="0" fontId="133" fillId="15" borderId="37" xfId="0" applyNumberFormat="1" applyFont="1" applyFill="1" applyBorder="1" applyAlignment="1" applyProtection="1">
      <alignment horizontal="center" vertical="center"/>
      <protection hidden="1"/>
    </xf>
    <xf numFmtId="0" fontId="133" fillId="15" borderId="38" xfId="0" applyNumberFormat="1" applyFont="1" applyFill="1" applyBorder="1" applyAlignment="1" applyProtection="1">
      <alignment horizontal="center" vertical="center"/>
      <protection hidden="1"/>
    </xf>
    <xf numFmtId="0" fontId="133" fillId="15" borderId="70" xfId="0" applyNumberFormat="1" applyFont="1" applyFill="1" applyBorder="1" applyAlignment="1" applyProtection="1">
      <alignment horizontal="center" vertical="center"/>
      <protection hidden="1"/>
    </xf>
    <xf numFmtId="0" fontId="120" fillId="15" borderId="22" xfId="0" applyNumberFormat="1" applyFont="1" applyFill="1" applyBorder="1" applyAlignment="1" applyProtection="1">
      <alignment horizontal="center" vertical="center" textRotation="90" wrapText="1"/>
      <protection hidden="1"/>
    </xf>
    <xf numFmtId="0" fontId="120" fillId="15" borderId="22" xfId="0" applyFont="1" applyFill="1" applyBorder="1" applyAlignment="1" applyProtection="1">
      <alignment horizontal="center" vertical="center" textRotation="90" wrapText="1"/>
      <protection hidden="1"/>
    </xf>
    <xf numFmtId="0" fontId="134" fillId="15" borderId="22" xfId="0" applyFont="1" applyFill="1" applyBorder="1" applyAlignment="1" applyProtection="1">
      <alignment horizontal="center" vertical="center"/>
      <protection hidden="1"/>
    </xf>
    <xf numFmtId="0" fontId="139" fillId="15" borderId="22" xfId="0" applyFont="1" applyFill="1" applyBorder="1" applyAlignment="1" applyProtection="1">
      <alignment horizontal="center" vertical="center" textRotation="90" wrapText="1"/>
      <protection hidden="1"/>
    </xf>
    <xf numFmtId="0" fontId="120" fillId="15" borderId="69" xfId="0" applyFont="1" applyFill="1" applyBorder="1" applyAlignment="1" applyProtection="1">
      <alignment horizontal="center" vertical="center" textRotation="90" wrapText="1"/>
      <protection hidden="1"/>
    </xf>
    <xf numFmtId="0" fontId="134" fillId="15" borderId="66" xfId="0" applyFont="1" applyFill="1" applyBorder="1" applyAlignment="1" applyProtection="1">
      <alignment horizontal="center" vertical="center"/>
      <protection hidden="1"/>
    </xf>
    <xf numFmtId="0" fontId="134" fillId="15" borderId="68" xfId="0" applyFont="1" applyFill="1" applyBorder="1" applyAlignment="1" applyProtection="1">
      <alignment horizontal="center" vertical="center"/>
      <protection hidden="1"/>
    </xf>
    <xf numFmtId="0" fontId="139" fillId="15" borderId="69" xfId="0" applyFont="1" applyFill="1" applyBorder="1" applyAlignment="1" applyProtection="1">
      <alignment horizontal="center" vertical="center" textRotation="90" wrapText="1"/>
      <protection hidden="1"/>
    </xf>
    <xf numFmtId="0" fontId="134" fillId="15" borderId="36" xfId="0" applyFont="1" applyFill="1" applyBorder="1" applyAlignment="1" applyProtection="1">
      <alignment horizontal="center" vertical="center"/>
      <protection hidden="1"/>
    </xf>
    <xf numFmtId="0" fontId="139" fillId="15" borderId="36" xfId="0" applyFont="1" applyFill="1" applyBorder="1" applyAlignment="1" applyProtection="1">
      <alignment horizontal="center" vertical="center" textRotation="90" wrapText="1"/>
      <protection hidden="1"/>
    </xf>
    <xf numFmtId="0" fontId="120" fillId="15" borderId="36" xfId="0" applyFont="1" applyFill="1" applyBorder="1" applyAlignment="1" applyProtection="1">
      <alignment horizontal="center" vertical="center" textRotation="90" wrapText="1"/>
      <protection hidden="1"/>
    </xf>
  </cellXfs>
  <cellStyles count="7">
    <cellStyle name="Milliers" xfId="5" builtinId="3"/>
    <cellStyle name="Milliers 2" xfId="2" xr:uid="{00000000-0005-0000-0000-000001000000}"/>
    <cellStyle name="Normal" xfId="0" builtinId="0"/>
    <cellStyle name="Normal 2" xfId="1" xr:uid="{00000000-0005-0000-0000-000003000000}"/>
    <cellStyle name="Normal 2 3" xfId="3" xr:uid="{00000000-0005-0000-0000-000004000000}"/>
    <cellStyle name="Normal 3" xfId="4" xr:uid="{00000000-0005-0000-0000-000005000000}"/>
    <cellStyle name="Normal 4" xfId="6" xr:uid="{00000000-0005-0000-0000-000006000000}"/>
  </cellStyles>
  <dxfs count="5"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color rgb="FFDD0806"/>
      </font>
      <fill>
        <patternFill patternType="solid">
          <fgColor indexed="19"/>
          <bgColor indexed="20"/>
        </patternFill>
      </fill>
    </dxf>
    <dxf>
      <font>
        <b/>
        <color rgb="FFDD0806"/>
      </font>
      <fill>
        <patternFill patternType="solid">
          <fgColor indexed="19"/>
          <bgColor indexed="20"/>
        </patternFill>
      </fill>
    </dxf>
    <dxf>
      <font>
        <b/>
        <color rgb="FFDD0806"/>
      </font>
      <fill>
        <patternFill patternType="solid">
          <fgColor indexed="19"/>
          <bgColor indexed="20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00FFFF"/>
      <rgbColor rgb="FFFFFF00"/>
      <rgbColor rgb="FF1FB714"/>
      <rgbColor rgb="FF969696"/>
      <rgbColor rgb="FFFAD2D0"/>
      <rgbColor rgb="00000000"/>
      <rgbColor rgb="FFFFFF99"/>
      <rgbColor rgb="FFDD0806"/>
      <rgbColor rgb="FFA7A7A7"/>
      <rgbColor rgb="FFC0C0C0"/>
      <rgbColor rgb="FFFF6600"/>
      <rgbColor rgb="FFBFBFBF"/>
      <rgbColor rgb="FF515151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0FEFE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cnoumeanc-my.sharepoint.com/personal/unss_ac-noumea_nc/Documents/1-COORDO%202025/1-APSA/01-FT%202024/1-fichiers%20comp&#232;t/1-Fiches%20terrain/2-FT%20-%20&#233;quipe%20MF-MG%202024-FT.xlsx" TargetMode="External"/><Relationship Id="rId1" Type="http://schemas.openxmlformats.org/officeDocument/2006/relationships/externalLinkPath" Target="1-Fiches%20terrain/2-FT%20-%20&#233;quipe%20MF-MG%202024-F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CRIPTIONS COLLEGES"/>
      <sheetName val="16 équipes CLG FUTSAL "/>
      <sheetName val="16 équipes BB 3X3"/>
      <sheetName val="Biathlon COL MF-MG"/>
      <sheetName val="Athlé COL "/>
      <sheetName val="BAREME ATHLE"/>
      <sheetName val="CLASSEMENT COLLEGES"/>
      <sheetName val="Listing import 23.10.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>
            <v>24248241</v>
          </cell>
          <cell r="B2" t="str">
            <v>Alcide</v>
          </cell>
          <cell r="C2" t="str">
            <v>Silas</v>
          </cell>
          <cell r="D2" t="str">
            <v>BG</v>
          </cell>
          <cell r="E2" t="str">
            <v>02-05-2012</v>
          </cell>
          <cell r="F2">
            <v>12</v>
          </cell>
          <cell r="G2" t="str">
            <v>Non</v>
          </cell>
          <cell r="H2" t="str">
            <v>CLG.APOGOTI</v>
          </cell>
          <cell r="I2" t="str">
            <v>Non</v>
          </cell>
          <cell r="J2" t="str">
            <v>Athlétisme, Danse</v>
          </cell>
        </row>
        <row r="3">
          <cell r="A3">
            <v>24248239</v>
          </cell>
          <cell r="B3" t="str">
            <v>Atti</v>
          </cell>
          <cell r="C3" t="str">
            <v>Abélia</v>
          </cell>
          <cell r="D3" t="str">
            <v>BF</v>
          </cell>
          <cell r="E3" t="str">
            <v>19-11-2012</v>
          </cell>
          <cell r="F3">
            <v>11</v>
          </cell>
          <cell r="G3" t="str">
            <v>Non</v>
          </cell>
          <cell r="H3" t="str">
            <v>CLG.APOGOTI</v>
          </cell>
          <cell r="I3" t="str">
            <v>Non</v>
          </cell>
          <cell r="J3" t="str">
            <v>Futsal, Handball</v>
          </cell>
        </row>
        <row r="4">
          <cell r="A4">
            <v>24248637</v>
          </cell>
          <cell r="B4" t="str">
            <v>BARNEY</v>
          </cell>
          <cell r="C4" t="str">
            <v>William</v>
          </cell>
          <cell r="D4" t="str">
            <v>BG</v>
          </cell>
          <cell r="E4" t="str">
            <v>09-10-2012</v>
          </cell>
          <cell r="F4">
            <v>12</v>
          </cell>
          <cell r="G4" t="str">
            <v>Non</v>
          </cell>
          <cell r="H4" t="str">
            <v>CLG.APOGOTI</v>
          </cell>
          <cell r="I4" t="str">
            <v>Non</v>
          </cell>
          <cell r="J4" t="str">
            <v>Futsal</v>
          </cell>
        </row>
        <row r="5">
          <cell r="A5">
            <v>24248189</v>
          </cell>
          <cell r="B5" t="str">
            <v>BERRY</v>
          </cell>
          <cell r="C5" t="str">
            <v>Antoine</v>
          </cell>
          <cell r="D5" t="str">
            <v>BG</v>
          </cell>
          <cell r="E5" t="str">
            <v>27-10-2013</v>
          </cell>
          <cell r="F5">
            <v>11</v>
          </cell>
          <cell r="G5" t="str">
            <v>Non</v>
          </cell>
          <cell r="H5" t="str">
            <v>CLG.APOGOTI</v>
          </cell>
          <cell r="I5" t="str">
            <v>Non</v>
          </cell>
          <cell r="J5" t="str">
            <v>Handball</v>
          </cell>
        </row>
        <row r="6">
          <cell r="A6">
            <v>24248208</v>
          </cell>
          <cell r="B6" t="str">
            <v>CLEMEN</v>
          </cell>
          <cell r="C6" t="str">
            <v>DJAMILA</v>
          </cell>
          <cell r="D6" t="str">
            <v>BF</v>
          </cell>
          <cell r="E6" t="str">
            <v>26-05-2013</v>
          </cell>
          <cell r="F6">
            <v>11</v>
          </cell>
          <cell r="G6" t="str">
            <v>Non</v>
          </cell>
          <cell r="H6" t="str">
            <v>CLG.APOGOTI</v>
          </cell>
          <cell r="I6" t="str">
            <v>Non</v>
          </cell>
          <cell r="J6" t="str">
            <v>Futsal, Handball</v>
          </cell>
        </row>
        <row r="7">
          <cell r="A7">
            <v>24211102</v>
          </cell>
          <cell r="B7" t="str">
            <v>DAOMET</v>
          </cell>
          <cell r="C7" t="str">
            <v>Gabrielle</v>
          </cell>
          <cell r="D7" t="str">
            <v>MF</v>
          </cell>
          <cell r="E7" t="str">
            <v>30-06-2009</v>
          </cell>
          <cell r="F7">
            <v>15</v>
          </cell>
          <cell r="G7" t="str">
            <v>Non</v>
          </cell>
          <cell r="H7" t="str">
            <v>CLG.APOGOTI</v>
          </cell>
          <cell r="I7" t="str">
            <v>Non</v>
          </cell>
          <cell r="J7" t="str">
            <v>Futsal, Handball</v>
          </cell>
        </row>
        <row r="8">
          <cell r="A8">
            <v>24248225</v>
          </cell>
          <cell r="B8" t="str">
            <v>DJAMALI</v>
          </cell>
          <cell r="C8" t="str">
            <v>NOHAM</v>
          </cell>
          <cell r="D8" t="str">
            <v>BG</v>
          </cell>
          <cell r="E8" t="str">
            <v>13-07-2012</v>
          </cell>
          <cell r="F8">
            <v>12</v>
          </cell>
          <cell r="G8" t="str">
            <v>Non</v>
          </cell>
          <cell r="H8" t="str">
            <v>CLG.APOGOTI</v>
          </cell>
          <cell r="I8" t="str">
            <v>Non</v>
          </cell>
          <cell r="J8" t="str">
            <v>Athlétisme, Danse, Futsal, Handball</v>
          </cell>
        </row>
        <row r="9">
          <cell r="A9">
            <v>24248194</v>
          </cell>
          <cell r="B9" t="str">
            <v>FAVIER</v>
          </cell>
          <cell r="C9" t="str">
            <v>ANDRE</v>
          </cell>
          <cell r="D9" t="str">
            <v>BG</v>
          </cell>
          <cell r="E9" t="str">
            <v>18-11-2012</v>
          </cell>
          <cell r="F9">
            <v>11</v>
          </cell>
          <cell r="G9" t="str">
            <v>Non</v>
          </cell>
          <cell r="H9" t="str">
            <v>CLG.APOGOTI</v>
          </cell>
          <cell r="I9" t="str">
            <v>Non</v>
          </cell>
          <cell r="J9" t="str">
            <v>Athlétisme, Futsal, Handball</v>
          </cell>
        </row>
        <row r="10">
          <cell r="A10">
            <v>24222675</v>
          </cell>
          <cell r="B10" t="str">
            <v>FINAU</v>
          </cell>
          <cell r="C10" t="str">
            <v>Alefeleto</v>
          </cell>
          <cell r="D10" t="str">
            <v>MG</v>
          </cell>
          <cell r="E10" t="str">
            <v>28-05-2010</v>
          </cell>
          <cell r="F10">
            <v>14</v>
          </cell>
          <cell r="G10" t="str">
            <v>Non</v>
          </cell>
          <cell r="H10" t="str">
            <v>CLG.APOGOTI</v>
          </cell>
          <cell r="I10" t="str">
            <v>Non</v>
          </cell>
          <cell r="J10" t="str">
            <v>Basket, Futsal, Handball, Tennis de table, Volleyball</v>
          </cell>
        </row>
        <row r="11">
          <cell r="A11">
            <v>24233794</v>
          </cell>
          <cell r="B11" t="str">
            <v>GAZE</v>
          </cell>
          <cell r="C11" t="str">
            <v>Gazé</v>
          </cell>
          <cell r="D11" t="str">
            <v>BG</v>
          </cell>
          <cell r="E11" t="str">
            <v>11-11-2011</v>
          </cell>
          <cell r="F11">
            <v>12</v>
          </cell>
          <cell r="G11" t="str">
            <v>Non</v>
          </cell>
          <cell r="H11" t="str">
            <v>CLG.APOGOTI</v>
          </cell>
          <cell r="I11" t="str">
            <v>Non</v>
          </cell>
          <cell r="J11" t="str">
            <v>Futsal, Handball, Volleyball</v>
          </cell>
        </row>
        <row r="12">
          <cell r="A12">
            <v>24248638</v>
          </cell>
          <cell r="B12" t="str">
            <v>GERBET</v>
          </cell>
          <cell r="C12" t="str">
            <v>KETSSYA</v>
          </cell>
          <cell r="D12" t="str">
            <v>BF</v>
          </cell>
          <cell r="E12" t="str">
            <v>12-08-2012</v>
          </cell>
          <cell r="F12">
            <v>12</v>
          </cell>
          <cell r="G12" t="str">
            <v>Non</v>
          </cell>
          <cell r="H12" t="str">
            <v>CLG.APOGOTI</v>
          </cell>
          <cell r="I12" t="str">
            <v>Non</v>
          </cell>
          <cell r="J12" t="str">
            <v>Futsal, Volleyball</v>
          </cell>
        </row>
        <row r="13">
          <cell r="A13">
            <v>24248195</v>
          </cell>
          <cell r="B13" t="str">
            <v>GNIPATE</v>
          </cell>
          <cell r="C13" t="str">
            <v>JACQUES</v>
          </cell>
          <cell r="D13" t="str">
            <v>BG</v>
          </cell>
          <cell r="E13" t="str">
            <v>20-08-2012</v>
          </cell>
          <cell r="F13">
            <v>12</v>
          </cell>
          <cell r="G13" t="str">
            <v>Non</v>
          </cell>
          <cell r="H13" t="str">
            <v>CLG.APOGOTI</v>
          </cell>
          <cell r="I13" t="str">
            <v>Non</v>
          </cell>
          <cell r="J13" t="str">
            <v>Futsal</v>
          </cell>
        </row>
        <row r="14">
          <cell r="A14">
            <v>24248203</v>
          </cell>
          <cell r="B14" t="str">
            <v>GOWET</v>
          </cell>
          <cell r="C14" t="str">
            <v>YVELYNE</v>
          </cell>
          <cell r="D14" t="str">
            <v>BF</v>
          </cell>
          <cell r="E14" t="str">
            <v>16-02-2013</v>
          </cell>
          <cell r="F14">
            <v>11</v>
          </cell>
          <cell r="G14" t="str">
            <v>Non</v>
          </cell>
          <cell r="H14" t="str">
            <v>CLG.APOGOTI</v>
          </cell>
          <cell r="I14" t="str">
            <v>Non</v>
          </cell>
          <cell r="J14" t="str">
            <v>Athlétisme, Danse</v>
          </cell>
        </row>
        <row r="15">
          <cell r="A15">
            <v>24248240</v>
          </cell>
          <cell r="B15" t="str">
            <v>Hennion</v>
          </cell>
          <cell r="C15" t="str">
            <v>Noé</v>
          </cell>
          <cell r="D15" t="str">
            <v>BG</v>
          </cell>
          <cell r="E15" t="str">
            <v>10-07-2012</v>
          </cell>
          <cell r="F15">
            <v>12</v>
          </cell>
          <cell r="G15" t="str">
            <v>Non</v>
          </cell>
          <cell r="H15" t="str">
            <v>CLG.APOGOTI</v>
          </cell>
          <cell r="I15" t="str">
            <v>Non</v>
          </cell>
          <cell r="J15" t="str">
            <v>Handball</v>
          </cell>
        </row>
        <row r="16">
          <cell r="A16">
            <v>24233796</v>
          </cell>
          <cell r="B16" t="str">
            <v>HNANGENU</v>
          </cell>
          <cell r="C16" t="str">
            <v>Amélie</v>
          </cell>
          <cell r="D16" t="str">
            <v>BF</v>
          </cell>
          <cell r="E16" t="str">
            <v>02-05-2012</v>
          </cell>
          <cell r="F16">
            <v>12</v>
          </cell>
          <cell r="G16" t="str">
            <v>Non</v>
          </cell>
          <cell r="H16" t="str">
            <v>CLG.APOGOTI</v>
          </cell>
          <cell r="I16" t="str">
            <v>Non</v>
          </cell>
          <cell r="J16" t="str">
            <v>Futsal, Volleyball</v>
          </cell>
        </row>
        <row r="17">
          <cell r="A17">
            <v>24249146</v>
          </cell>
          <cell r="B17" t="str">
            <v>HNAWOSSE</v>
          </cell>
          <cell r="C17" t="str">
            <v>Ryeka</v>
          </cell>
          <cell r="D17" t="str">
            <v>BF</v>
          </cell>
          <cell r="E17" t="str">
            <v>09-03-2012</v>
          </cell>
          <cell r="F17">
            <v>12</v>
          </cell>
          <cell r="G17" t="str">
            <v>Non</v>
          </cell>
          <cell r="H17" t="str">
            <v>CLG.APOGOTI</v>
          </cell>
          <cell r="I17" t="str">
            <v>Non</v>
          </cell>
          <cell r="J17" t="str">
            <v>Futsal</v>
          </cell>
        </row>
        <row r="18">
          <cell r="A18">
            <v>24248209</v>
          </cell>
          <cell r="B18" t="str">
            <v>HNEPEUNE</v>
          </cell>
          <cell r="C18" t="str">
            <v>NATHAN</v>
          </cell>
          <cell r="D18" t="str">
            <v>BG</v>
          </cell>
          <cell r="E18" t="str">
            <v>11-07-2012</v>
          </cell>
          <cell r="F18">
            <v>12</v>
          </cell>
          <cell r="G18" t="str">
            <v>Non</v>
          </cell>
          <cell r="H18" t="str">
            <v>CLG.APOGOTI</v>
          </cell>
          <cell r="I18" t="str">
            <v>Non</v>
          </cell>
          <cell r="J18" t="str">
            <v>Futsal, Handball</v>
          </cell>
        </row>
        <row r="19">
          <cell r="A19">
            <v>24248653</v>
          </cell>
          <cell r="B19" t="str">
            <v>KAHNYAPA</v>
          </cell>
          <cell r="C19" t="str">
            <v>Annie Christine</v>
          </cell>
          <cell r="D19" t="str">
            <v>BF</v>
          </cell>
          <cell r="E19" t="str">
            <v>29-10-2012</v>
          </cell>
          <cell r="F19">
            <v>11</v>
          </cell>
          <cell r="G19" t="str">
            <v>Non</v>
          </cell>
          <cell r="H19" t="str">
            <v>CLG.APOGOTI</v>
          </cell>
          <cell r="I19" t="str">
            <v>Non</v>
          </cell>
          <cell r="J19" t="str">
            <v>Athlétisme, Handball</v>
          </cell>
        </row>
        <row r="20">
          <cell r="A20">
            <v>24248215</v>
          </cell>
          <cell r="B20" t="str">
            <v>KAOUMA</v>
          </cell>
          <cell r="C20" t="str">
            <v>LETANG</v>
          </cell>
          <cell r="D20" t="str">
            <v>BG</v>
          </cell>
          <cell r="E20" t="str">
            <v>17-04-2013</v>
          </cell>
          <cell r="F20">
            <v>11</v>
          </cell>
          <cell r="G20" t="str">
            <v>Non</v>
          </cell>
          <cell r="H20" t="str">
            <v>CLG.APOGOTI</v>
          </cell>
          <cell r="I20" t="str">
            <v>Non</v>
          </cell>
          <cell r="J20" t="str">
            <v>Futsal, Handball</v>
          </cell>
        </row>
        <row r="21">
          <cell r="A21">
            <v>24248226</v>
          </cell>
          <cell r="B21" t="str">
            <v>KAREMBEU</v>
          </cell>
          <cell r="C21" t="str">
            <v>JOYCE</v>
          </cell>
          <cell r="D21" t="str">
            <v>BG</v>
          </cell>
          <cell r="E21" t="str">
            <v>08-05-2013</v>
          </cell>
          <cell r="F21">
            <v>11</v>
          </cell>
          <cell r="G21" t="str">
            <v>Non</v>
          </cell>
          <cell r="H21" t="str">
            <v>CLG.APOGOTI</v>
          </cell>
          <cell r="I21" t="str">
            <v>Non</v>
          </cell>
          <cell r="J21" t="str">
            <v>Handball</v>
          </cell>
        </row>
        <row r="22">
          <cell r="A22">
            <v>24248196</v>
          </cell>
          <cell r="B22" t="str">
            <v>KAY</v>
          </cell>
          <cell r="C22" t="str">
            <v>PAÏTA</v>
          </cell>
          <cell r="D22" t="str">
            <v>BG</v>
          </cell>
          <cell r="E22" t="str">
            <v>11-08-2011</v>
          </cell>
          <cell r="F22">
            <v>13</v>
          </cell>
          <cell r="G22" t="str">
            <v>Non</v>
          </cell>
          <cell r="H22" t="str">
            <v>CLG.APOGOTI</v>
          </cell>
          <cell r="I22" t="str">
            <v>Non</v>
          </cell>
          <cell r="J22" t="str">
            <v>Futsal</v>
          </cell>
        </row>
        <row r="23">
          <cell r="A23">
            <v>24239159</v>
          </cell>
          <cell r="B23" t="str">
            <v>KOITCHE</v>
          </cell>
          <cell r="C23" t="str">
            <v>Selma</v>
          </cell>
          <cell r="D23" t="str">
            <v>BF</v>
          </cell>
          <cell r="E23" t="str">
            <v>29-04-2012</v>
          </cell>
          <cell r="F23">
            <v>12</v>
          </cell>
          <cell r="G23" t="str">
            <v>Non</v>
          </cell>
          <cell r="H23" t="str">
            <v>CLG.APOGOTI</v>
          </cell>
          <cell r="I23" t="str">
            <v>Non</v>
          </cell>
          <cell r="J23" t="str">
            <v>Futsal, Santé</v>
          </cell>
        </row>
        <row r="24">
          <cell r="A24">
            <v>24248204</v>
          </cell>
          <cell r="B24" t="str">
            <v>LACROSE</v>
          </cell>
          <cell r="C24" t="str">
            <v>AMBRE</v>
          </cell>
          <cell r="D24" t="str">
            <v>BF</v>
          </cell>
          <cell r="E24" t="str">
            <v>16-05-2012</v>
          </cell>
          <cell r="F24">
            <v>12</v>
          </cell>
          <cell r="G24" t="str">
            <v>Non</v>
          </cell>
          <cell r="H24" t="str">
            <v>CLG.APOGOTI</v>
          </cell>
          <cell r="I24" t="str">
            <v>Non</v>
          </cell>
          <cell r="J24" t="str">
            <v>Danse, Futsal</v>
          </cell>
        </row>
        <row r="25">
          <cell r="A25">
            <v>24236378</v>
          </cell>
          <cell r="B25" t="str">
            <v>LACROSE</v>
          </cell>
          <cell r="C25" t="str">
            <v>Vaïnui</v>
          </cell>
          <cell r="D25" t="str">
            <v>BG</v>
          </cell>
          <cell r="E25" t="str">
            <v>12-04-2012</v>
          </cell>
          <cell r="F25">
            <v>12</v>
          </cell>
          <cell r="G25" t="str">
            <v>Non</v>
          </cell>
          <cell r="H25" t="str">
            <v>CLG.APOGOTI</v>
          </cell>
          <cell r="I25" t="str">
            <v>Non</v>
          </cell>
          <cell r="J25" t="str">
            <v>Athlétisme, Basket, Handball</v>
          </cell>
        </row>
        <row r="26">
          <cell r="A26">
            <v>24248200</v>
          </cell>
          <cell r="B26" t="str">
            <v>LAMATAKI</v>
          </cell>
          <cell r="C26" t="str">
            <v>KAHOLEI</v>
          </cell>
          <cell r="D26" t="str">
            <v>BF</v>
          </cell>
          <cell r="E26" t="str">
            <v>26-06-2012</v>
          </cell>
          <cell r="F26">
            <v>12</v>
          </cell>
          <cell r="G26" t="str">
            <v>Non</v>
          </cell>
          <cell r="H26" t="str">
            <v>CLG.APOGOTI</v>
          </cell>
          <cell r="I26" t="str">
            <v>Non</v>
          </cell>
          <cell r="J26" t="str">
            <v>Handball</v>
          </cell>
        </row>
        <row r="27">
          <cell r="A27">
            <v>24248289</v>
          </cell>
          <cell r="B27" t="str">
            <v>LOUPPE</v>
          </cell>
          <cell r="C27" t="str">
            <v>LEYNA</v>
          </cell>
          <cell r="D27" t="str">
            <v>BF</v>
          </cell>
          <cell r="E27" t="str">
            <v>05-07-2012</v>
          </cell>
          <cell r="F27">
            <v>12</v>
          </cell>
          <cell r="G27" t="str">
            <v>Non</v>
          </cell>
          <cell r="H27" t="str">
            <v>CLG.APOGOTI</v>
          </cell>
          <cell r="I27" t="str">
            <v>Non</v>
          </cell>
          <cell r="J27" t="str">
            <v>Handball</v>
          </cell>
        </row>
        <row r="28">
          <cell r="A28">
            <v>24248222</v>
          </cell>
          <cell r="B28" t="str">
            <v>MALAU</v>
          </cell>
          <cell r="C28" t="str">
            <v>HEIMANA</v>
          </cell>
          <cell r="D28" t="str">
            <v>BG</v>
          </cell>
          <cell r="E28" t="str">
            <v>05-07-2012</v>
          </cell>
          <cell r="F28">
            <v>12</v>
          </cell>
          <cell r="G28" t="str">
            <v>Non</v>
          </cell>
          <cell r="H28" t="str">
            <v>CLG.APOGOTI</v>
          </cell>
          <cell r="I28" t="str">
            <v>Non</v>
          </cell>
          <cell r="J28" t="str">
            <v>Futsal, Handball</v>
          </cell>
        </row>
        <row r="29">
          <cell r="A29">
            <v>24248190</v>
          </cell>
          <cell r="B29" t="str">
            <v>MANYIN</v>
          </cell>
          <cell r="C29" t="str">
            <v>AROUMI</v>
          </cell>
          <cell r="D29" t="str">
            <v>BF</v>
          </cell>
          <cell r="E29" t="str">
            <v>23-11-2012</v>
          </cell>
          <cell r="F29">
            <v>11</v>
          </cell>
          <cell r="G29" t="str">
            <v>Non</v>
          </cell>
          <cell r="H29" t="str">
            <v>CLG.APOGOTI</v>
          </cell>
          <cell r="I29" t="str">
            <v>Non</v>
          </cell>
          <cell r="J29" t="str">
            <v>Futsal, Handball</v>
          </cell>
        </row>
        <row r="30">
          <cell r="A30">
            <v>24248202</v>
          </cell>
          <cell r="B30" t="str">
            <v>MARIN</v>
          </cell>
          <cell r="C30" t="str">
            <v>Vaïkea</v>
          </cell>
          <cell r="D30" t="str">
            <v>BF</v>
          </cell>
          <cell r="E30" t="str">
            <v>19-02-2013</v>
          </cell>
          <cell r="F30">
            <v>11</v>
          </cell>
          <cell r="G30" t="str">
            <v>Non</v>
          </cell>
          <cell r="H30" t="str">
            <v>CLG.APOGOTI</v>
          </cell>
          <cell r="I30" t="str">
            <v>Non</v>
          </cell>
          <cell r="J30" t="str">
            <v>Danse</v>
          </cell>
        </row>
        <row r="31">
          <cell r="A31">
            <v>24248205</v>
          </cell>
          <cell r="B31" t="str">
            <v>MARTIN</v>
          </cell>
          <cell r="C31" t="str">
            <v>YVANITA</v>
          </cell>
          <cell r="D31" t="str">
            <v>BF</v>
          </cell>
          <cell r="E31" t="str">
            <v>26-01-2013</v>
          </cell>
          <cell r="F31">
            <v>11</v>
          </cell>
          <cell r="G31" t="str">
            <v>Non</v>
          </cell>
          <cell r="H31" t="str">
            <v>CLG.APOGOTI</v>
          </cell>
          <cell r="I31" t="str">
            <v>Non</v>
          </cell>
          <cell r="J31" t="str">
            <v>Athlétisme, Handball</v>
          </cell>
        </row>
        <row r="32">
          <cell r="A32">
            <v>24249386</v>
          </cell>
          <cell r="B32" t="str">
            <v>MAULIGALO</v>
          </cell>
          <cell r="C32" t="str">
            <v>keylani</v>
          </cell>
          <cell r="D32" t="str">
            <v>BF</v>
          </cell>
          <cell r="E32" t="str">
            <v>15-11-2012</v>
          </cell>
          <cell r="F32">
            <v>11</v>
          </cell>
          <cell r="G32" t="str">
            <v>Non</v>
          </cell>
          <cell r="H32" t="str">
            <v>CLG.APOGOTI</v>
          </cell>
          <cell r="I32" t="str">
            <v>Non</v>
          </cell>
          <cell r="J32" t="str">
            <v>Athlétisme</v>
          </cell>
        </row>
        <row r="33">
          <cell r="A33">
            <v>24233706</v>
          </cell>
          <cell r="B33" t="str">
            <v>MESANGE</v>
          </cell>
          <cell r="C33" t="str">
            <v>Florian</v>
          </cell>
          <cell r="D33" t="str">
            <v>BG</v>
          </cell>
          <cell r="E33" t="str">
            <v>20-07-2011</v>
          </cell>
          <cell r="F33">
            <v>13</v>
          </cell>
          <cell r="G33" t="str">
            <v>Non</v>
          </cell>
          <cell r="H33" t="str">
            <v>CLG.APOGOTI</v>
          </cell>
          <cell r="I33" t="str">
            <v>Non</v>
          </cell>
          <cell r="J33" t="str">
            <v>Futsal, Handball</v>
          </cell>
        </row>
        <row r="34">
          <cell r="A34">
            <v>24248211</v>
          </cell>
          <cell r="B34" t="str">
            <v>MOUEAOU</v>
          </cell>
          <cell r="C34" t="str">
            <v>SOPHIE</v>
          </cell>
          <cell r="D34" t="str">
            <v>BF</v>
          </cell>
          <cell r="E34" t="str">
            <v>10-06-2013</v>
          </cell>
          <cell r="F34">
            <v>11</v>
          </cell>
          <cell r="G34" t="str">
            <v>Non</v>
          </cell>
          <cell r="H34" t="str">
            <v>CLG.APOGOTI</v>
          </cell>
          <cell r="I34" t="str">
            <v>Non</v>
          </cell>
          <cell r="J34" t="str">
            <v>Danse, Futsal, Handball</v>
          </cell>
        </row>
        <row r="35">
          <cell r="A35">
            <v>24248188</v>
          </cell>
          <cell r="B35" t="str">
            <v>NAO</v>
          </cell>
          <cell r="C35" t="str">
            <v>LISSIE</v>
          </cell>
          <cell r="D35" t="str">
            <v>BF</v>
          </cell>
          <cell r="E35" t="str">
            <v>22-06-2012</v>
          </cell>
          <cell r="F35">
            <v>12</v>
          </cell>
          <cell r="G35" t="str">
            <v>Non</v>
          </cell>
          <cell r="H35" t="str">
            <v>CLG.APOGOTI</v>
          </cell>
          <cell r="I35" t="str">
            <v>Non</v>
          </cell>
          <cell r="J35" t="str">
            <v>Handball</v>
          </cell>
        </row>
        <row r="36">
          <cell r="A36">
            <v>24248218</v>
          </cell>
          <cell r="B36" t="str">
            <v>NGADAE</v>
          </cell>
          <cell r="C36" t="str">
            <v>SHERYKA</v>
          </cell>
          <cell r="D36" t="str">
            <v>BF</v>
          </cell>
          <cell r="E36" t="str">
            <v>30-05-2012</v>
          </cell>
          <cell r="F36">
            <v>12</v>
          </cell>
          <cell r="G36" t="str">
            <v>Non</v>
          </cell>
          <cell r="H36" t="str">
            <v>CLG.APOGOTI</v>
          </cell>
          <cell r="I36" t="str">
            <v>Non</v>
          </cell>
          <cell r="J36" t="str">
            <v>Athlétisme</v>
          </cell>
        </row>
        <row r="37">
          <cell r="A37">
            <v>24248654</v>
          </cell>
          <cell r="B37" t="str">
            <v>NONQUET LYNCH</v>
          </cell>
          <cell r="C37" t="str">
            <v>Rama</v>
          </cell>
          <cell r="D37" t="str">
            <v>BG</v>
          </cell>
          <cell r="E37" t="str">
            <v>01-06-2012</v>
          </cell>
          <cell r="F37">
            <v>12</v>
          </cell>
          <cell r="G37" t="str">
            <v>Non</v>
          </cell>
          <cell r="H37" t="str">
            <v>CLG.APOGOTI</v>
          </cell>
          <cell r="I37" t="str">
            <v>Non</v>
          </cell>
          <cell r="J37" t="str">
            <v>Handball</v>
          </cell>
        </row>
        <row r="38">
          <cell r="A38">
            <v>24248231</v>
          </cell>
          <cell r="B38" t="str">
            <v>NUNEWAIE</v>
          </cell>
          <cell r="C38" t="str">
            <v>PAMADJING</v>
          </cell>
          <cell r="D38" t="str">
            <v>BF</v>
          </cell>
          <cell r="E38" t="str">
            <v>14-08-2012</v>
          </cell>
          <cell r="F38">
            <v>12</v>
          </cell>
          <cell r="G38" t="str">
            <v>Non</v>
          </cell>
          <cell r="H38" t="str">
            <v>CLG.APOGOTI</v>
          </cell>
          <cell r="I38" t="str">
            <v>Non</v>
          </cell>
          <cell r="J38" t="str">
            <v>Handball</v>
          </cell>
        </row>
        <row r="39">
          <cell r="A39">
            <v>24248193</v>
          </cell>
          <cell r="B39" t="str">
            <v>NYIPIE</v>
          </cell>
          <cell r="C39" t="str">
            <v>ARYANIS</v>
          </cell>
          <cell r="D39" t="str">
            <v>BF</v>
          </cell>
          <cell r="E39" t="str">
            <v>30-05-2013</v>
          </cell>
          <cell r="F39">
            <v>11</v>
          </cell>
          <cell r="G39" t="str">
            <v>Non</v>
          </cell>
          <cell r="H39" t="str">
            <v>CLG.APOGOTI</v>
          </cell>
          <cell r="I39" t="str">
            <v>Non</v>
          </cell>
        </row>
        <row r="40">
          <cell r="A40">
            <v>24248229</v>
          </cell>
          <cell r="B40" t="str">
            <v>OREZOLLI</v>
          </cell>
          <cell r="C40" t="str">
            <v>DJOYAN</v>
          </cell>
          <cell r="D40" t="str">
            <v>BG</v>
          </cell>
          <cell r="E40" t="str">
            <v>14-11-2012</v>
          </cell>
          <cell r="F40">
            <v>11</v>
          </cell>
          <cell r="G40" t="str">
            <v>Non</v>
          </cell>
          <cell r="H40" t="str">
            <v>CLG.APOGOTI</v>
          </cell>
          <cell r="I40" t="str">
            <v>Non</v>
          </cell>
          <cell r="J40" t="str">
            <v>Futsal</v>
          </cell>
        </row>
        <row r="41">
          <cell r="A41">
            <v>24248643</v>
          </cell>
          <cell r="B41" t="str">
            <v>PAOUE</v>
          </cell>
          <cell r="C41" t="str">
            <v>Enzo</v>
          </cell>
          <cell r="D41" t="str">
            <v>BG</v>
          </cell>
          <cell r="E41" t="str">
            <v>04-07-2012</v>
          </cell>
          <cell r="F41">
            <v>12</v>
          </cell>
          <cell r="G41" t="str">
            <v>Non</v>
          </cell>
          <cell r="H41" t="str">
            <v>CLG.APOGOTI</v>
          </cell>
          <cell r="I41" t="str">
            <v>Non</v>
          </cell>
          <cell r="J41" t="str">
            <v>Handball</v>
          </cell>
        </row>
        <row r="42">
          <cell r="A42">
            <v>24248641</v>
          </cell>
          <cell r="B42" t="str">
            <v>PEDRINI</v>
          </cell>
          <cell r="C42" t="str">
            <v>Naomi</v>
          </cell>
          <cell r="D42" t="str">
            <v>BF</v>
          </cell>
          <cell r="E42" t="str">
            <v>03-06-2011</v>
          </cell>
          <cell r="F42">
            <v>13</v>
          </cell>
          <cell r="G42" t="str">
            <v>Non</v>
          </cell>
          <cell r="H42" t="str">
            <v>CLG.APOGOTI</v>
          </cell>
          <cell r="I42" t="str">
            <v>Non</v>
          </cell>
          <cell r="J42" t="str">
            <v>Danse, Handball</v>
          </cell>
        </row>
        <row r="43">
          <cell r="A43">
            <v>24248642</v>
          </cell>
          <cell r="B43" t="str">
            <v>PEKATAUTAHI</v>
          </cell>
          <cell r="C43" t="str">
            <v>Néphi</v>
          </cell>
          <cell r="D43" t="str">
            <v>BG</v>
          </cell>
          <cell r="E43" t="str">
            <v>19-01-2013</v>
          </cell>
          <cell r="F43">
            <v>11</v>
          </cell>
          <cell r="G43" t="str">
            <v>Non</v>
          </cell>
          <cell r="H43" t="str">
            <v>CLG.APOGOTI</v>
          </cell>
          <cell r="I43" t="str">
            <v>Non</v>
          </cell>
          <cell r="J43" t="str">
            <v>Futsal, Handball</v>
          </cell>
        </row>
        <row r="44">
          <cell r="A44">
            <v>24248656</v>
          </cell>
          <cell r="B44" t="str">
            <v>Poelle</v>
          </cell>
          <cell r="C44" t="str">
            <v>Joram</v>
          </cell>
          <cell r="D44" t="str">
            <v>BG</v>
          </cell>
          <cell r="E44" t="str">
            <v>04-04-2012</v>
          </cell>
          <cell r="F44">
            <v>12</v>
          </cell>
          <cell r="G44" t="str">
            <v>Non</v>
          </cell>
          <cell r="H44" t="str">
            <v>CLG.APOGOTI</v>
          </cell>
          <cell r="I44" t="str">
            <v>Non</v>
          </cell>
          <cell r="J44" t="str">
            <v>Athlétisme, Futsal</v>
          </cell>
        </row>
        <row r="45">
          <cell r="A45">
            <v>24248644</v>
          </cell>
          <cell r="B45" t="str">
            <v>POITHILI</v>
          </cell>
          <cell r="C45" t="str">
            <v>Mwané</v>
          </cell>
          <cell r="D45" t="str">
            <v>BG</v>
          </cell>
          <cell r="E45" t="str">
            <v>15-02-2013</v>
          </cell>
          <cell r="F45">
            <v>11</v>
          </cell>
          <cell r="G45" t="str">
            <v>Non</v>
          </cell>
          <cell r="H45" t="str">
            <v>CLG.APOGOTI</v>
          </cell>
          <cell r="I45" t="str">
            <v>Non</v>
          </cell>
          <cell r="J45" t="str">
            <v>Handball</v>
          </cell>
        </row>
        <row r="46">
          <cell r="A46">
            <v>24248192</v>
          </cell>
          <cell r="B46" t="str">
            <v>PUGIBET</v>
          </cell>
          <cell r="C46" t="str">
            <v>RAHËA</v>
          </cell>
          <cell r="D46" t="str">
            <v>BF</v>
          </cell>
          <cell r="E46" t="str">
            <v>13-02-2013</v>
          </cell>
          <cell r="F46">
            <v>11</v>
          </cell>
          <cell r="G46" t="str">
            <v>Non</v>
          </cell>
          <cell r="H46" t="str">
            <v>CLG.APOGOTI</v>
          </cell>
          <cell r="I46" t="str">
            <v>Non</v>
          </cell>
          <cell r="J46" t="str">
            <v>Handball</v>
          </cell>
        </row>
        <row r="47">
          <cell r="A47">
            <v>24248199</v>
          </cell>
          <cell r="B47" t="str">
            <v>PUKO</v>
          </cell>
          <cell r="C47" t="str">
            <v>LOVELY</v>
          </cell>
          <cell r="D47" t="str">
            <v>BF</v>
          </cell>
          <cell r="E47" t="str">
            <v>06-11-2012</v>
          </cell>
          <cell r="F47">
            <v>11</v>
          </cell>
          <cell r="G47" t="str">
            <v>Non</v>
          </cell>
          <cell r="H47" t="str">
            <v>CLG.APOGOTI</v>
          </cell>
          <cell r="I47" t="str">
            <v>Non</v>
          </cell>
          <cell r="J47" t="str">
            <v>Handball</v>
          </cell>
        </row>
        <row r="48">
          <cell r="A48">
            <v>24248216</v>
          </cell>
          <cell r="B48" t="str">
            <v>RIRI</v>
          </cell>
          <cell r="C48" t="str">
            <v>YOVALINDA</v>
          </cell>
          <cell r="D48" t="str">
            <v>BF</v>
          </cell>
          <cell r="E48" t="str">
            <v>18-10-2011</v>
          </cell>
          <cell r="F48">
            <v>13</v>
          </cell>
          <cell r="G48" t="str">
            <v>Non</v>
          </cell>
          <cell r="H48" t="str">
            <v>CLG.APOGOTI</v>
          </cell>
          <cell r="I48" t="str">
            <v>Non</v>
          </cell>
          <cell r="J48" t="str">
            <v>Athlétisme, Danse</v>
          </cell>
        </row>
        <row r="49">
          <cell r="A49">
            <v>24233896</v>
          </cell>
          <cell r="B49" t="str">
            <v>SABOTIN</v>
          </cell>
          <cell r="C49" t="str">
            <v>Ninirei</v>
          </cell>
          <cell r="D49" t="str">
            <v>BF</v>
          </cell>
          <cell r="E49" t="str">
            <v>08-10-2011</v>
          </cell>
          <cell r="F49">
            <v>13</v>
          </cell>
          <cell r="G49" t="str">
            <v>Non</v>
          </cell>
          <cell r="H49" t="str">
            <v>CLG.APOGOTI</v>
          </cell>
          <cell r="I49" t="str">
            <v>Non</v>
          </cell>
          <cell r="J49" t="str">
            <v>Futsal</v>
          </cell>
        </row>
        <row r="50">
          <cell r="A50">
            <v>24222133</v>
          </cell>
          <cell r="B50" t="str">
            <v>SABOTIN</v>
          </cell>
          <cell r="C50" t="str">
            <v>Teanuanua</v>
          </cell>
          <cell r="D50" t="str">
            <v>MG</v>
          </cell>
          <cell r="E50" t="str">
            <v>30-07-2010</v>
          </cell>
          <cell r="F50">
            <v>14</v>
          </cell>
          <cell r="G50" t="str">
            <v>Non</v>
          </cell>
          <cell r="H50" t="str">
            <v>CLG.APOGOTI</v>
          </cell>
          <cell r="I50" t="str">
            <v>Non</v>
          </cell>
          <cell r="J50" t="str">
            <v>Handball</v>
          </cell>
        </row>
        <row r="51">
          <cell r="A51">
            <v>24212838</v>
          </cell>
          <cell r="B51" t="str">
            <v>SAPARI</v>
          </cell>
          <cell r="C51" t="str">
            <v>Ethan</v>
          </cell>
          <cell r="D51" t="str">
            <v>MG</v>
          </cell>
          <cell r="E51" t="str">
            <v>22-09-2009</v>
          </cell>
          <cell r="F51">
            <v>15</v>
          </cell>
          <cell r="G51" t="str">
            <v>Non</v>
          </cell>
          <cell r="H51" t="str">
            <v>CLG.APOGOTI</v>
          </cell>
          <cell r="I51" t="str">
            <v>Non</v>
          </cell>
          <cell r="J51" t="str">
            <v>Handball</v>
          </cell>
        </row>
        <row r="52">
          <cell r="A52">
            <v>24248657</v>
          </cell>
          <cell r="B52" t="str">
            <v>SAPARI</v>
          </cell>
          <cell r="C52" t="str">
            <v>MAIA</v>
          </cell>
          <cell r="D52" t="str">
            <v>BF</v>
          </cell>
          <cell r="E52" t="str">
            <v>01-02-2012</v>
          </cell>
          <cell r="F52">
            <v>12</v>
          </cell>
          <cell r="G52" t="str">
            <v>Non</v>
          </cell>
          <cell r="H52" t="str">
            <v>CLG.APOGOTI</v>
          </cell>
          <cell r="I52" t="str">
            <v>Non</v>
          </cell>
          <cell r="J52" t="str">
            <v>Futsal</v>
          </cell>
        </row>
        <row r="53">
          <cell r="A53">
            <v>24211016</v>
          </cell>
          <cell r="B53" t="str">
            <v>SIPA</v>
          </cell>
          <cell r="C53" t="str">
            <v>Aldo</v>
          </cell>
          <cell r="D53" t="str">
            <v>MG</v>
          </cell>
          <cell r="E53" t="str">
            <v>24-01-2010</v>
          </cell>
          <cell r="F53">
            <v>14</v>
          </cell>
          <cell r="G53" t="str">
            <v>Non</v>
          </cell>
          <cell r="H53" t="str">
            <v>CLG.APOGOTI</v>
          </cell>
          <cell r="I53" t="str">
            <v>Non</v>
          </cell>
          <cell r="J53" t="str">
            <v>Volleyball</v>
          </cell>
        </row>
        <row r="54">
          <cell r="A54">
            <v>24236396</v>
          </cell>
          <cell r="B54" t="str">
            <v>TARDY-TEIN</v>
          </cell>
          <cell r="C54" t="str">
            <v>Albert</v>
          </cell>
          <cell r="D54" t="str">
            <v>BG</v>
          </cell>
          <cell r="E54" t="str">
            <v>13-03-2012</v>
          </cell>
          <cell r="F54">
            <v>12</v>
          </cell>
          <cell r="G54" t="str">
            <v>Non</v>
          </cell>
          <cell r="H54" t="str">
            <v>CLG.APOGOTI</v>
          </cell>
          <cell r="I54" t="str">
            <v>Non</v>
          </cell>
          <cell r="J54" t="str">
            <v>Basket, Futsal</v>
          </cell>
        </row>
        <row r="55">
          <cell r="A55">
            <v>24248283</v>
          </cell>
          <cell r="B55" t="str">
            <v>TEIPOARII</v>
          </cell>
          <cell r="C55" t="str">
            <v>Williams</v>
          </cell>
          <cell r="D55" t="str">
            <v>BG</v>
          </cell>
          <cell r="E55" t="str">
            <v>30-08-2012</v>
          </cell>
          <cell r="F55">
            <v>12</v>
          </cell>
          <cell r="G55" t="str">
            <v>Non</v>
          </cell>
          <cell r="H55" t="str">
            <v>CLG.APOGOTI</v>
          </cell>
          <cell r="I55" t="str">
            <v>Non</v>
          </cell>
          <cell r="J55" t="str">
            <v>Handball</v>
          </cell>
        </row>
        <row r="56">
          <cell r="A56">
            <v>24248206</v>
          </cell>
          <cell r="B56" t="str">
            <v>TEMARII</v>
          </cell>
          <cell r="C56" t="str">
            <v>TEAHANI</v>
          </cell>
          <cell r="D56" t="str">
            <v>BF</v>
          </cell>
          <cell r="E56" t="str">
            <v>22-10-2012</v>
          </cell>
          <cell r="F56">
            <v>12</v>
          </cell>
          <cell r="G56" t="str">
            <v>Non</v>
          </cell>
          <cell r="H56" t="str">
            <v>CLG.APOGOTI</v>
          </cell>
          <cell r="I56" t="str">
            <v>Non</v>
          </cell>
          <cell r="J56" t="str">
            <v>Danse</v>
          </cell>
        </row>
        <row r="57">
          <cell r="A57">
            <v>24248197</v>
          </cell>
          <cell r="B57" t="str">
            <v>THEIMNOUEONE</v>
          </cell>
          <cell r="C57" t="str">
            <v>JACQUES</v>
          </cell>
          <cell r="D57" t="str">
            <v>BG</v>
          </cell>
          <cell r="E57" t="str">
            <v>25-03-2013</v>
          </cell>
          <cell r="F57">
            <v>11</v>
          </cell>
          <cell r="G57" t="str">
            <v>Non</v>
          </cell>
          <cell r="H57" t="str">
            <v>CLG.APOGOTI</v>
          </cell>
          <cell r="I57" t="str">
            <v>Non</v>
          </cell>
          <cell r="J57" t="str">
            <v>Futsal</v>
          </cell>
        </row>
        <row r="58">
          <cell r="A58">
            <v>24222244</v>
          </cell>
          <cell r="B58" t="str">
            <v>THUPALUA</v>
          </cell>
          <cell r="C58" t="str">
            <v>Lucienne</v>
          </cell>
          <cell r="D58" t="str">
            <v>MF</v>
          </cell>
          <cell r="E58" t="str">
            <v>18-09-2010</v>
          </cell>
          <cell r="F58">
            <v>14</v>
          </cell>
          <cell r="G58" t="str">
            <v>Non</v>
          </cell>
          <cell r="H58" t="str">
            <v>CLG.APOGOTI</v>
          </cell>
          <cell r="I58" t="str">
            <v>Non</v>
          </cell>
          <cell r="J58" t="str">
            <v>Futsal</v>
          </cell>
        </row>
        <row r="59">
          <cell r="A59">
            <v>24248645</v>
          </cell>
          <cell r="B59" t="str">
            <v>TOLIKOLI</v>
          </cell>
          <cell r="C59" t="str">
            <v>VAIMUA</v>
          </cell>
          <cell r="D59" t="str">
            <v>BG</v>
          </cell>
          <cell r="E59" t="str">
            <v>10-10-2012</v>
          </cell>
          <cell r="F59">
            <v>12</v>
          </cell>
          <cell r="G59" t="str">
            <v>Non</v>
          </cell>
          <cell r="H59" t="str">
            <v>CLG.APOGOTI</v>
          </cell>
          <cell r="I59" t="str">
            <v>Non</v>
          </cell>
          <cell r="J59" t="str">
            <v>Handball</v>
          </cell>
        </row>
        <row r="60">
          <cell r="A60">
            <v>24248214</v>
          </cell>
          <cell r="B60" t="str">
            <v>TUAULA</v>
          </cell>
          <cell r="C60" t="str">
            <v>IMANY</v>
          </cell>
          <cell r="D60" t="str">
            <v>BF</v>
          </cell>
          <cell r="E60" t="str">
            <v>14-06-2012</v>
          </cell>
          <cell r="F60">
            <v>12</v>
          </cell>
          <cell r="G60" t="str">
            <v>Non</v>
          </cell>
          <cell r="H60" t="str">
            <v>CLG.APOGOTI</v>
          </cell>
          <cell r="I60" t="str">
            <v>Non</v>
          </cell>
          <cell r="J60" t="str">
            <v>Futsal, Handball</v>
          </cell>
        </row>
        <row r="61">
          <cell r="A61">
            <v>24233639</v>
          </cell>
          <cell r="B61" t="str">
            <v>TUITOMA</v>
          </cell>
          <cell r="C61" t="str">
            <v>Samuela</v>
          </cell>
          <cell r="D61" t="str">
            <v>BG</v>
          </cell>
          <cell r="E61" t="str">
            <v>14-05-2012</v>
          </cell>
          <cell r="F61">
            <v>12</v>
          </cell>
          <cell r="G61" t="str">
            <v>Non</v>
          </cell>
          <cell r="H61" t="str">
            <v>CLG.APOGOTI</v>
          </cell>
          <cell r="I61" t="str">
            <v>Non</v>
          </cell>
          <cell r="J61" t="str">
            <v>Athlétisme, Basket, Cross, Danse, Handball, Tir à l'arc</v>
          </cell>
        </row>
        <row r="62">
          <cell r="A62">
            <v>24248198</v>
          </cell>
          <cell r="B62" t="str">
            <v>VAIMATAPAKO</v>
          </cell>
          <cell r="C62" t="str">
            <v>SUSITO</v>
          </cell>
          <cell r="D62" t="str">
            <v>BG</v>
          </cell>
          <cell r="E62" t="str">
            <v>15-02-2013</v>
          </cell>
          <cell r="F62">
            <v>11</v>
          </cell>
          <cell r="G62" t="str">
            <v>Non</v>
          </cell>
          <cell r="H62" t="str">
            <v>CLG.APOGOTI</v>
          </cell>
          <cell r="I62" t="str">
            <v>Non</v>
          </cell>
          <cell r="J62" t="str">
            <v>Athlétisme, Futsal, Handball</v>
          </cell>
        </row>
        <row r="63">
          <cell r="A63">
            <v>24248207</v>
          </cell>
          <cell r="B63" t="str">
            <v>WADJENO</v>
          </cell>
          <cell r="C63" t="str">
            <v>SMAYLIE</v>
          </cell>
          <cell r="D63" t="str">
            <v>BF</v>
          </cell>
          <cell r="E63" t="str">
            <v>21-08-2012</v>
          </cell>
          <cell r="F63">
            <v>12</v>
          </cell>
          <cell r="G63" t="str">
            <v>Non</v>
          </cell>
          <cell r="H63" t="str">
            <v>CLG.APOGOTI</v>
          </cell>
          <cell r="I63" t="str">
            <v>Non</v>
          </cell>
          <cell r="J63" t="str">
            <v>Futsal</v>
          </cell>
        </row>
        <row r="64">
          <cell r="A64">
            <v>24248646</v>
          </cell>
          <cell r="B64" t="str">
            <v>WAHMETU</v>
          </cell>
          <cell r="C64" t="str">
            <v>Leina</v>
          </cell>
          <cell r="D64" t="str">
            <v>BF</v>
          </cell>
          <cell r="E64" t="str">
            <v>15-07-2012</v>
          </cell>
          <cell r="F64">
            <v>12</v>
          </cell>
          <cell r="G64" t="str">
            <v>Non</v>
          </cell>
          <cell r="H64" t="str">
            <v>CLG.APOGOTI</v>
          </cell>
          <cell r="I64" t="str">
            <v>Non</v>
          </cell>
          <cell r="J64" t="str">
            <v>Athlétisme, Danse</v>
          </cell>
        </row>
        <row r="65">
          <cell r="A65">
            <v>24233682</v>
          </cell>
          <cell r="B65" t="str">
            <v>WAITREU</v>
          </cell>
          <cell r="C65" t="str">
            <v>GABRIEL</v>
          </cell>
          <cell r="D65" t="str">
            <v>BG</v>
          </cell>
          <cell r="E65" t="str">
            <v>28-05-2011</v>
          </cell>
          <cell r="F65">
            <v>13</v>
          </cell>
          <cell r="G65" t="str">
            <v>Non</v>
          </cell>
          <cell r="H65" t="str">
            <v>CLG.APOGOTI</v>
          </cell>
          <cell r="I65" t="str">
            <v>Non</v>
          </cell>
          <cell r="J65" t="str">
            <v>Athlétisme, Cross, Football, Volleyball</v>
          </cell>
        </row>
        <row r="66">
          <cell r="A66">
            <v>24248201</v>
          </cell>
          <cell r="B66" t="str">
            <v>WANEGUI</v>
          </cell>
          <cell r="C66" t="str">
            <v>HNAZINE</v>
          </cell>
          <cell r="D66" t="str">
            <v>BF</v>
          </cell>
          <cell r="E66" t="str">
            <v>24-05-2013</v>
          </cell>
          <cell r="F66">
            <v>11</v>
          </cell>
          <cell r="G66" t="str">
            <v>Non</v>
          </cell>
          <cell r="H66" t="str">
            <v>CLG.APOGOTI</v>
          </cell>
          <cell r="I66" t="str">
            <v>Non</v>
          </cell>
          <cell r="J66" t="str">
            <v>Handball</v>
          </cell>
        </row>
        <row r="67">
          <cell r="A67">
            <v>24248636</v>
          </cell>
          <cell r="B67" t="str">
            <v>WANEGUI</v>
          </cell>
          <cell r="C67" t="str">
            <v>Kelear</v>
          </cell>
          <cell r="D67" t="str">
            <v>BF</v>
          </cell>
          <cell r="E67" t="str">
            <v>24-05-2013</v>
          </cell>
          <cell r="F67">
            <v>11</v>
          </cell>
          <cell r="G67" t="str">
            <v>Non</v>
          </cell>
          <cell r="H67" t="str">
            <v>CLG.APOGOTI</v>
          </cell>
          <cell r="I67" t="str">
            <v>Non</v>
          </cell>
          <cell r="J67" t="str">
            <v>Athlétisme</v>
          </cell>
        </row>
        <row r="68">
          <cell r="A68">
            <v>24222245</v>
          </cell>
          <cell r="B68" t="str">
            <v>XALITE</v>
          </cell>
          <cell r="C68" t="str">
            <v>Ogis</v>
          </cell>
          <cell r="D68" t="str">
            <v>MG</v>
          </cell>
          <cell r="E68" t="str">
            <v>14-07-2010</v>
          </cell>
          <cell r="F68">
            <v>14</v>
          </cell>
          <cell r="G68" t="str">
            <v>Non</v>
          </cell>
          <cell r="H68" t="str">
            <v>CLG.APOGOTI</v>
          </cell>
          <cell r="I68" t="str">
            <v>Non</v>
          </cell>
          <cell r="J68" t="str">
            <v>Basket, Futsal, Handball, Tennis de table, Volleyball</v>
          </cell>
        </row>
        <row r="69">
          <cell r="A69">
            <v>24248647</v>
          </cell>
          <cell r="B69" t="str">
            <v>YOUNG</v>
          </cell>
          <cell r="C69" t="str">
            <v>Evy</v>
          </cell>
          <cell r="D69" t="str">
            <v>BF</v>
          </cell>
          <cell r="E69" t="str">
            <v>20-07-2012</v>
          </cell>
          <cell r="F69">
            <v>12</v>
          </cell>
          <cell r="G69" t="str">
            <v>Non</v>
          </cell>
          <cell r="H69" t="str">
            <v>CLG.APOGOTI</v>
          </cell>
          <cell r="I69" t="str">
            <v>Non</v>
          </cell>
          <cell r="J69" t="str">
            <v>Handball</v>
          </cell>
        </row>
        <row r="70">
          <cell r="A70">
            <v>24222063</v>
          </cell>
          <cell r="B70" t="str">
            <v>BAE</v>
          </cell>
          <cell r="C70" t="str">
            <v>Guillaume</v>
          </cell>
          <cell r="D70" t="str">
            <v>BG</v>
          </cell>
          <cell r="E70" t="str">
            <v>21-12-2011</v>
          </cell>
          <cell r="F70">
            <v>12</v>
          </cell>
          <cell r="G70" t="str">
            <v>Non</v>
          </cell>
          <cell r="H70" t="str">
            <v>CLG.BAGANDA</v>
          </cell>
          <cell r="I70" t="str">
            <v>Non</v>
          </cell>
          <cell r="J70" t="str">
            <v>Athlétisme, Cross, Football, Futsal, Handball, Trails, Volleyball</v>
          </cell>
        </row>
        <row r="71">
          <cell r="A71">
            <v>24248658</v>
          </cell>
          <cell r="B71" t="str">
            <v>BOKOLA</v>
          </cell>
          <cell r="C71" t="str">
            <v>Djaeron</v>
          </cell>
          <cell r="D71" t="str">
            <v>BG</v>
          </cell>
          <cell r="E71" t="str">
            <v>23-09-2011</v>
          </cell>
          <cell r="F71">
            <v>13</v>
          </cell>
          <cell r="G71" t="str">
            <v>Non</v>
          </cell>
          <cell r="H71" t="str">
            <v>CLG.BAGANDA</v>
          </cell>
          <cell r="I71" t="str">
            <v>Non</v>
          </cell>
          <cell r="J71" t="str">
            <v>Athlétisme, Cross, Football, Futsal, Trails, Volleyball</v>
          </cell>
        </row>
        <row r="72">
          <cell r="A72">
            <v>24222659</v>
          </cell>
          <cell r="B72" t="str">
            <v>BOKOLA</v>
          </cell>
          <cell r="C72" t="str">
            <v>Isaac</v>
          </cell>
          <cell r="D72" t="str">
            <v>BG</v>
          </cell>
          <cell r="E72" t="str">
            <v>22-04-2011</v>
          </cell>
          <cell r="F72">
            <v>13</v>
          </cell>
          <cell r="G72" t="str">
            <v>Non</v>
          </cell>
          <cell r="H72" t="str">
            <v>CLG.BAGANDA</v>
          </cell>
          <cell r="I72" t="str">
            <v>Non</v>
          </cell>
          <cell r="J72" t="str">
            <v>Athlétisme, Football, Futsal, Handball, Jeune reporter, Trails, Volleyball</v>
          </cell>
        </row>
        <row r="73">
          <cell r="A73">
            <v>24248659</v>
          </cell>
          <cell r="B73" t="str">
            <v>BOKOLA</v>
          </cell>
          <cell r="C73" t="str">
            <v>Raïna</v>
          </cell>
          <cell r="D73" t="str">
            <v>BF</v>
          </cell>
          <cell r="E73" t="str">
            <v>21-09-2012</v>
          </cell>
          <cell r="F73">
            <v>12</v>
          </cell>
          <cell r="G73" t="str">
            <v>Non</v>
          </cell>
          <cell r="H73" t="str">
            <v>CLG.BAGANDA</v>
          </cell>
          <cell r="I73" t="str">
            <v>Non</v>
          </cell>
          <cell r="J73" t="str">
            <v>Athlétisme, Football, Futsal, Rugby, Tennis de table, Trails, Volleyball</v>
          </cell>
        </row>
        <row r="74">
          <cell r="A74">
            <v>24248660</v>
          </cell>
          <cell r="B74" t="str">
            <v>CANALDO</v>
          </cell>
          <cell r="C74" t="str">
            <v>Fred</v>
          </cell>
          <cell r="D74" t="str">
            <v>BG</v>
          </cell>
          <cell r="E74" t="str">
            <v>25-05-2012</v>
          </cell>
          <cell r="F74">
            <v>12</v>
          </cell>
          <cell r="G74" t="str">
            <v>Non</v>
          </cell>
          <cell r="H74" t="str">
            <v>CLG.BAGANDA</v>
          </cell>
          <cell r="I74" t="str">
            <v>Non</v>
          </cell>
          <cell r="J74" t="str">
            <v>Athlétisme, Football, Futsal, Trails, Volleyball</v>
          </cell>
        </row>
        <row r="75">
          <cell r="A75">
            <v>24239141</v>
          </cell>
          <cell r="B75" t="str">
            <v>CESAR</v>
          </cell>
          <cell r="C75" t="str">
            <v>Mathéo</v>
          </cell>
          <cell r="D75" t="str">
            <v>BG</v>
          </cell>
          <cell r="E75" t="str">
            <v>06-12-2012</v>
          </cell>
          <cell r="F75">
            <v>11</v>
          </cell>
          <cell r="G75" t="str">
            <v>Non</v>
          </cell>
          <cell r="H75" t="str">
            <v>CLG.BAGANDA</v>
          </cell>
          <cell r="I75" t="str">
            <v>Non</v>
          </cell>
          <cell r="J75" t="str">
            <v>Athlétisme, Cross, Echecs, Football, Handball, Trails, Volleyball</v>
          </cell>
        </row>
        <row r="76">
          <cell r="A76">
            <v>24249370</v>
          </cell>
          <cell r="B76" t="str">
            <v>GOATIDJI</v>
          </cell>
          <cell r="C76" t="str">
            <v>Tanie</v>
          </cell>
          <cell r="D76" t="str">
            <v>BG</v>
          </cell>
          <cell r="E76" t="str">
            <v>11-08-2013</v>
          </cell>
          <cell r="F76">
            <v>11</v>
          </cell>
          <cell r="G76" t="str">
            <v>Non</v>
          </cell>
          <cell r="H76" t="str">
            <v>CLG.BAGANDA</v>
          </cell>
          <cell r="I76" t="str">
            <v>Non</v>
          </cell>
          <cell r="J76" t="str">
            <v>Athlétisme, Basket, Futsal</v>
          </cell>
        </row>
        <row r="77">
          <cell r="A77">
            <v>24202827</v>
          </cell>
          <cell r="B77" t="str">
            <v>ILENGO</v>
          </cell>
          <cell r="C77" t="str">
            <v>Erphys</v>
          </cell>
          <cell r="D77" t="str">
            <v>CG</v>
          </cell>
          <cell r="E77" t="str">
            <v>10-09-2008</v>
          </cell>
          <cell r="F77">
            <v>16</v>
          </cell>
          <cell r="G77" t="str">
            <v>Non</v>
          </cell>
          <cell r="H77" t="str">
            <v>CLG.BAGANDA</v>
          </cell>
          <cell r="I77" t="str">
            <v>Non</v>
          </cell>
          <cell r="J77" t="str">
            <v>Futsal</v>
          </cell>
        </row>
        <row r="78">
          <cell r="A78">
            <v>24233823</v>
          </cell>
          <cell r="B78" t="str">
            <v>MICHEL -VILLAZ</v>
          </cell>
          <cell r="C78" t="str">
            <v>Shirley</v>
          </cell>
          <cell r="D78" t="str">
            <v>BF</v>
          </cell>
          <cell r="E78" t="str">
            <v>29-07-2011</v>
          </cell>
          <cell r="F78">
            <v>13</v>
          </cell>
          <cell r="G78" t="str">
            <v>Non</v>
          </cell>
          <cell r="H78" t="str">
            <v>CLG.BAGANDA</v>
          </cell>
          <cell r="I78" t="str">
            <v>Non</v>
          </cell>
          <cell r="J78" t="str">
            <v>Athlétisme, Cross, Futsal, Trails, Volleyball</v>
          </cell>
        </row>
        <row r="79">
          <cell r="A79">
            <v>24222703</v>
          </cell>
          <cell r="B79" t="str">
            <v>NERHON</v>
          </cell>
          <cell r="C79" t="str">
            <v>Aimeraldyne</v>
          </cell>
          <cell r="D79" t="str">
            <v>MF</v>
          </cell>
          <cell r="E79" t="str">
            <v>28-05-2010</v>
          </cell>
          <cell r="F79">
            <v>14</v>
          </cell>
          <cell r="G79" t="str">
            <v>Non</v>
          </cell>
          <cell r="H79" t="str">
            <v>CLG.BAGANDA</v>
          </cell>
          <cell r="I79" t="str">
            <v>Non</v>
          </cell>
          <cell r="J79" t="str">
            <v>Handball</v>
          </cell>
        </row>
        <row r="80">
          <cell r="A80">
            <v>24248661</v>
          </cell>
          <cell r="B80" t="str">
            <v>NERHON</v>
          </cell>
          <cell r="C80" t="str">
            <v>Jean-Yves</v>
          </cell>
          <cell r="D80" t="str">
            <v>BG</v>
          </cell>
          <cell r="E80" t="str">
            <v>14-05-2013</v>
          </cell>
          <cell r="F80">
            <v>11</v>
          </cell>
          <cell r="G80" t="str">
            <v>Non</v>
          </cell>
          <cell r="H80" t="str">
            <v>CLG.BAGANDA</v>
          </cell>
          <cell r="I80" t="str">
            <v>Non</v>
          </cell>
          <cell r="J80" t="str">
            <v>Athlétisme, Cross, Football, Futsal, Tennis de table, Trails, Volleyball</v>
          </cell>
        </row>
        <row r="81">
          <cell r="A81">
            <v>24222059</v>
          </cell>
          <cell r="B81" t="str">
            <v>PIDYO</v>
          </cell>
          <cell r="C81" t="str">
            <v>Mauricia</v>
          </cell>
          <cell r="D81" t="str">
            <v>MF</v>
          </cell>
          <cell r="E81" t="str">
            <v>27-07-2010</v>
          </cell>
          <cell r="F81">
            <v>14</v>
          </cell>
          <cell r="G81" t="str">
            <v>Non</v>
          </cell>
          <cell r="H81" t="str">
            <v>CLG.BAGANDA</v>
          </cell>
          <cell r="I81" t="str">
            <v>Non</v>
          </cell>
          <cell r="J81" t="str">
            <v>Athlétisme, Cross, Football, Futsal, Handball, Trails, Volleyball</v>
          </cell>
        </row>
        <row r="82">
          <cell r="A82">
            <v>24233792</v>
          </cell>
          <cell r="B82" t="str">
            <v>POYMEGNA</v>
          </cell>
          <cell r="C82" t="str">
            <v>Alice</v>
          </cell>
          <cell r="D82" t="str">
            <v>BF</v>
          </cell>
          <cell r="E82" t="str">
            <v>03-03-2012</v>
          </cell>
          <cell r="F82">
            <v>12</v>
          </cell>
          <cell r="G82" t="str">
            <v>Non</v>
          </cell>
          <cell r="H82" t="str">
            <v>CLG.BAGANDA</v>
          </cell>
          <cell r="I82" t="str">
            <v>Non</v>
          </cell>
          <cell r="J82" t="str">
            <v>Athlétisme, Course d'orientation, Cross, Football, Futsal, Handball, Trails, Volleyball</v>
          </cell>
        </row>
        <row r="83">
          <cell r="A83">
            <v>24222009</v>
          </cell>
          <cell r="B83" t="str">
            <v>SONNIER-HARI</v>
          </cell>
          <cell r="C83" t="str">
            <v>Daïron</v>
          </cell>
          <cell r="D83" t="str">
            <v>MG</v>
          </cell>
          <cell r="E83" t="str">
            <v>26-07-2010</v>
          </cell>
          <cell r="F83">
            <v>14</v>
          </cell>
          <cell r="G83" t="str">
            <v>Non</v>
          </cell>
          <cell r="H83" t="str">
            <v>CLG.BAGANDA</v>
          </cell>
          <cell r="I83" t="str">
            <v>Non</v>
          </cell>
          <cell r="J83" t="str">
            <v>Athlétisme, Football, Futsal, Trails, Volleyball</v>
          </cell>
        </row>
        <row r="84">
          <cell r="A84">
            <v>24248662</v>
          </cell>
          <cell r="B84" t="str">
            <v>TCHONMA</v>
          </cell>
          <cell r="C84" t="str">
            <v>Tracy</v>
          </cell>
          <cell r="D84" t="str">
            <v>BF</v>
          </cell>
          <cell r="E84" t="str">
            <v>20-04-2013</v>
          </cell>
          <cell r="F84">
            <v>11</v>
          </cell>
          <cell r="G84" t="str">
            <v>Non</v>
          </cell>
          <cell r="H84" t="str">
            <v>CLG.BAGANDA</v>
          </cell>
          <cell r="I84" t="str">
            <v>Non</v>
          </cell>
          <cell r="J84" t="str">
            <v>Athlétisme, Football, Futsal, Trails, Volleyball</v>
          </cell>
        </row>
        <row r="85">
          <cell r="A85">
            <v>24248663</v>
          </cell>
          <cell r="B85" t="str">
            <v>TCHOUEMA</v>
          </cell>
          <cell r="C85" t="str">
            <v>Elah-Joackim</v>
          </cell>
          <cell r="D85" t="str">
            <v>MG</v>
          </cell>
          <cell r="E85" t="str">
            <v>02-09-2010</v>
          </cell>
          <cell r="F85">
            <v>14</v>
          </cell>
          <cell r="G85" t="str">
            <v>Non</v>
          </cell>
          <cell r="H85" t="str">
            <v>CLG.BAGANDA</v>
          </cell>
          <cell r="I85" t="str">
            <v>Non</v>
          </cell>
          <cell r="J85" t="str">
            <v>Athlétisme, Football, Futsal, Trails, Volleyball</v>
          </cell>
        </row>
        <row r="86">
          <cell r="A86">
            <v>24248664</v>
          </cell>
          <cell r="B86" t="str">
            <v>TEIN-WEIAWE</v>
          </cell>
          <cell r="C86" t="str">
            <v>Jean-Pierre</v>
          </cell>
          <cell r="D86" t="str">
            <v>BG</v>
          </cell>
          <cell r="E86" t="str">
            <v>20-07-2012</v>
          </cell>
          <cell r="F86">
            <v>12</v>
          </cell>
          <cell r="G86" t="str">
            <v>Non</v>
          </cell>
          <cell r="H86" t="str">
            <v>CLG.BAGANDA</v>
          </cell>
          <cell r="I86" t="str">
            <v>Non</v>
          </cell>
          <cell r="J86" t="str">
            <v>Athlétisme, Cross, Football, Futsal, Trails, Volleyball</v>
          </cell>
        </row>
        <row r="87">
          <cell r="A87">
            <v>24239142</v>
          </cell>
          <cell r="B87" t="str">
            <v>TEPITIOU</v>
          </cell>
          <cell r="C87" t="str">
            <v>Kayla</v>
          </cell>
          <cell r="D87" t="str">
            <v>BF</v>
          </cell>
          <cell r="E87" t="str">
            <v>29-07-2012</v>
          </cell>
          <cell r="F87">
            <v>12</v>
          </cell>
          <cell r="G87" t="str">
            <v>Non</v>
          </cell>
          <cell r="H87" t="str">
            <v>CLG.BAGANDA</v>
          </cell>
          <cell r="I87" t="str">
            <v>Non</v>
          </cell>
          <cell r="J87" t="str">
            <v>Athlétisme, Cross, Football, Futsal, Handball, Trails, Volleyball</v>
          </cell>
        </row>
        <row r="88">
          <cell r="A88">
            <v>24239139</v>
          </cell>
          <cell r="B88" t="str">
            <v>TIDJINE</v>
          </cell>
          <cell r="C88" t="str">
            <v>Wilton</v>
          </cell>
          <cell r="D88" t="str">
            <v>BG</v>
          </cell>
          <cell r="E88" t="str">
            <v>21-01-2011</v>
          </cell>
          <cell r="F88">
            <v>13</v>
          </cell>
          <cell r="G88" t="str">
            <v>Non</v>
          </cell>
          <cell r="H88" t="str">
            <v>CLG.BAGANDA</v>
          </cell>
          <cell r="I88" t="str">
            <v>Non</v>
          </cell>
          <cell r="J88" t="str">
            <v>Athlétisme, Cross, Football, Futsal, Handball, Tennis de table, Trails, Volleyball</v>
          </cell>
        </row>
        <row r="89">
          <cell r="A89">
            <v>24222671</v>
          </cell>
          <cell r="B89" t="str">
            <v>TOHE</v>
          </cell>
          <cell r="C89" t="str">
            <v>Lys-May</v>
          </cell>
          <cell r="D89" t="str">
            <v>MF</v>
          </cell>
          <cell r="E89" t="str">
            <v>21-06-2010</v>
          </cell>
          <cell r="F89">
            <v>14</v>
          </cell>
          <cell r="G89" t="str">
            <v>Non</v>
          </cell>
          <cell r="H89" t="str">
            <v>CLG.BAGANDA</v>
          </cell>
          <cell r="I89" t="str">
            <v>Non</v>
          </cell>
          <cell r="J89" t="str">
            <v>Athlétisme, Cross, Football, Futsal, Handball, Volleyball</v>
          </cell>
        </row>
        <row r="90">
          <cell r="A90">
            <v>24211031</v>
          </cell>
          <cell r="B90" t="str">
            <v>WABETE</v>
          </cell>
          <cell r="C90" t="str">
            <v>Mathaïa</v>
          </cell>
          <cell r="D90" t="str">
            <v>MG</v>
          </cell>
          <cell r="E90" t="str">
            <v>29-04-2010</v>
          </cell>
          <cell r="F90">
            <v>14</v>
          </cell>
          <cell r="G90" t="str">
            <v>Non</v>
          </cell>
          <cell r="H90" t="str">
            <v>CLG.BAGANDA</v>
          </cell>
          <cell r="I90" t="str">
            <v>Non</v>
          </cell>
          <cell r="J90" t="str">
            <v>Athlétisme, Course d'orientation, Cross, Echecs, Football, Futsal, Handball, Natation, Tennis de table, Trails, Volleyball</v>
          </cell>
        </row>
        <row r="91">
          <cell r="A91">
            <v>24222660</v>
          </cell>
          <cell r="B91" t="str">
            <v>WALA-WINDI</v>
          </cell>
          <cell r="C91" t="str">
            <v>Jhared</v>
          </cell>
          <cell r="D91" t="str">
            <v>BG</v>
          </cell>
          <cell r="E91" t="str">
            <v>08-05-2011</v>
          </cell>
          <cell r="F91">
            <v>13</v>
          </cell>
          <cell r="G91" t="str">
            <v>Non</v>
          </cell>
          <cell r="H91" t="str">
            <v>CLG.BAGANDA</v>
          </cell>
          <cell r="I91" t="str">
            <v>Non</v>
          </cell>
          <cell r="J91" t="str">
            <v>Athlétisme, Cross, Football, Futsal, Handball, Trails, Volleyball</v>
          </cell>
        </row>
        <row r="92">
          <cell r="A92">
            <v>24239140</v>
          </cell>
          <cell r="B92" t="str">
            <v>WAMO</v>
          </cell>
          <cell r="C92" t="str">
            <v>Neil</v>
          </cell>
          <cell r="D92" t="str">
            <v>BG</v>
          </cell>
          <cell r="E92" t="str">
            <v>14-03-2011</v>
          </cell>
          <cell r="F92">
            <v>13</v>
          </cell>
          <cell r="G92" t="str">
            <v>Non</v>
          </cell>
          <cell r="H92" t="str">
            <v>CLG.BAGANDA</v>
          </cell>
          <cell r="I92" t="str">
            <v>Non</v>
          </cell>
          <cell r="J92" t="str">
            <v>Athlétisme, Cross, Football, Futsal, Handball, Trails, Volleyball</v>
          </cell>
        </row>
        <row r="93">
          <cell r="A93">
            <v>24233797</v>
          </cell>
          <cell r="B93" t="str">
            <v>WHAAP</v>
          </cell>
          <cell r="C93" t="str">
            <v>Antoine</v>
          </cell>
          <cell r="D93" t="str">
            <v>BG</v>
          </cell>
          <cell r="E93" t="str">
            <v>10-05-2011</v>
          </cell>
          <cell r="F93">
            <v>13</v>
          </cell>
          <cell r="G93" t="str">
            <v>Non</v>
          </cell>
          <cell r="H93" t="str">
            <v>CLG.BAGANDA</v>
          </cell>
          <cell r="I93" t="str">
            <v>Non</v>
          </cell>
          <cell r="J93" t="str">
            <v>Athlétisme, Football, Futsal, Handball, Trails, Volleyball</v>
          </cell>
        </row>
        <row r="94">
          <cell r="A94">
            <v>24249368</v>
          </cell>
          <cell r="B94" t="str">
            <v>WHAAP</v>
          </cell>
          <cell r="C94" t="str">
            <v>Lancy</v>
          </cell>
          <cell r="D94" t="str">
            <v>BF</v>
          </cell>
          <cell r="E94" t="str">
            <v>26-03-2013</v>
          </cell>
          <cell r="F94">
            <v>11</v>
          </cell>
          <cell r="G94" t="str">
            <v>Non</v>
          </cell>
          <cell r="H94" t="str">
            <v>CLG.BAGANDA</v>
          </cell>
          <cell r="I94" t="str">
            <v>Non</v>
          </cell>
          <cell r="J94" t="str">
            <v>Athlétisme, Basket, Futsal</v>
          </cell>
        </row>
        <row r="95">
          <cell r="A95">
            <v>24239143</v>
          </cell>
          <cell r="B95" t="str">
            <v>WHAAP</v>
          </cell>
          <cell r="C95" t="str">
            <v>Romaël</v>
          </cell>
          <cell r="D95" t="str">
            <v>MG</v>
          </cell>
          <cell r="E95" t="str">
            <v>29-05-2010</v>
          </cell>
          <cell r="F95">
            <v>14</v>
          </cell>
          <cell r="G95" t="str">
            <v>Non</v>
          </cell>
          <cell r="H95" t="str">
            <v>CLG.BAGANDA</v>
          </cell>
          <cell r="I95" t="str">
            <v>Non</v>
          </cell>
          <cell r="J95" t="str">
            <v>Athlétisme, Football, Futsal, Handball, Trails, Volleyball</v>
          </cell>
        </row>
        <row r="96">
          <cell r="A96">
            <v>24248498</v>
          </cell>
          <cell r="B96" t="str">
            <v>ASSIENE AMBASSA</v>
          </cell>
          <cell r="C96" t="str">
            <v>ALEXIS</v>
          </cell>
          <cell r="D96" t="str">
            <v>BG</v>
          </cell>
          <cell r="E96" t="str">
            <v>03-07-2012</v>
          </cell>
          <cell r="F96">
            <v>12</v>
          </cell>
          <cell r="G96" t="str">
            <v>Non</v>
          </cell>
          <cell r="H96" t="str">
            <v>CLG.BAUDOUX</v>
          </cell>
          <cell r="I96" t="str">
            <v>Non</v>
          </cell>
          <cell r="J96" t="str">
            <v>Basket, Futsal</v>
          </cell>
        </row>
        <row r="97">
          <cell r="A97">
            <v>24247757</v>
          </cell>
          <cell r="B97" t="str">
            <v>AT-CHEE</v>
          </cell>
          <cell r="C97" t="str">
            <v>Bryan</v>
          </cell>
          <cell r="D97" t="str">
            <v>BG</v>
          </cell>
          <cell r="E97" t="str">
            <v>16-08-2011</v>
          </cell>
          <cell r="F97">
            <v>13</v>
          </cell>
          <cell r="G97" t="str">
            <v>Non</v>
          </cell>
          <cell r="H97" t="str">
            <v>CLG.BAUDOUX</v>
          </cell>
          <cell r="I97" t="str">
            <v>Non</v>
          </cell>
        </row>
        <row r="98">
          <cell r="A98">
            <v>24248665</v>
          </cell>
          <cell r="B98" t="str">
            <v>ATTI</v>
          </cell>
          <cell r="C98" t="str">
            <v>Erwan Félix</v>
          </cell>
          <cell r="D98" t="str">
            <v>BG</v>
          </cell>
          <cell r="E98" t="str">
            <v>22-05-2012</v>
          </cell>
          <cell r="F98">
            <v>12</v>
          </cell>
          <cell r="G98" t="str">
            <v>Non</v>
          </cell>
          <cell r="H98" t="str">
            <v>CLG.BAUDOUX</v>
          </cell>
          <cell r="I98" t="str">
            <v>Non</v>
          </cell>
          <cell r="J98" t="str">
            <v>Football, Futsal</v>
          </cell>
        </row>
        <row r="99">
          <cell r="A99">
            <v>24248666</v>
          </cell>
          <cell r="B99" t="str">
            <v>BAINE</v>
          </cell>
          <cell r="C99" t="str">
            <v>Azaël</v>
          </cell>
          <cell r="D99" t="str">
            <v>BF</v>
          </cell>
          <cell r="E99" t="str">
            <v>17-11-2012</v>
          </cell>
          <cell r="F99">
            <v>11</v>
          </cell>
          <cell r="G99" t="str">
            <v>Non</v>
          </cell>
          <cell r="H99" t="str">
            <v>CLG.BAUDOUX</v>
          </cell>
          <cell r="I99" t="str">
            <v>Non</v>
          </cell>
          <cell r="J99" t="str">
            <v>Cirque, Santé</v>
          </cell>
        </row>
        <row r="100">
          <cell r="A100">
            <v>24237994</v>
          </cell>
          <cell r="B100" t="str">
            <v>BARTHELEMY</v>
          </cell>
          <cell r="C100" t="str">
            <v>Léo</v>
          </cell>
          <cell r="D100" t="str">
            <v>BG</v>
          </cell>
          <cell r="E100" t="str">
            <v>17-07-2012</v>
          </cell>
          <cell r="F100">
            <v>12</v>
          </cell>
          <cell r="G100" t="str">
            <v>Non</v>
          </cell>
          <cell r="H100" t="str">
            <v>CLG.BAUDOUX</v>
          </cell>
          <cell r="I100" t="str">
            <v>Non</v>
          </cell>
          <cell r="J100" t="str">
            <v>Cirque, Santé, Trails</v>
          </cell>
        </row>
        <row r="101">
          <cell r="A101">
            <v>24248667</v>
          </cell>
          <cell r="B101" t="str">
            <v>BERNARD</v>
          </cell>
          <cell r="C101" t="str">
            <v>Louis</v>
          </cell>
          <cell r="D101" t="str">
            <v>MG</v>
          </cell>
          <cell r="E101" t="str">
            <v>30-06-2010</v>
          </cell>
          <cell r="F101">
            <v>14</v>
          </cell>
          <cell r="G101" t="str">
            <v>Non</v>
          </cell>
          <cell r="H101" t="str">
            <v>CLG.BAUDOUX</v>
          </cell>
          <cell r="I101" t="str">
            <v>Non</v>
          </cell>
          <cell r="J101" t="str">
            <v>Football</v>
          </cell>
        </row>
        <row r="102">
          <cell r="A102">
            <v>24247981</v>
          </cell>
          <cell r="B102" t="str">
            <v>BERNARD</v>
          </cell>
          <cell r="C102" t="str">
            <v>Michel</v>
          </cell>
          <cell r="D102" t="str">
            <v>BG</v>
          </cell>
          <cell r="E102" t="str">
            <v>04-11-2011</v>
          </cell>
          <cell r="F102">
            <v>12</v>
          </cell>
          <cell r="G102" t="str">
            <v>Non</v>
          </cell>
          <cell r="H102" t="str">
            <v>CLG.BAUDOUX</v>
          </cell>
          <cell r="I102" t="str">
            <v>Non</v>
          </cell>
          <cell r="J102" t="str">
            <v>Football</v>
          </cell>
        </row>
        <row r="103">
          <cell r="A103">
            <v>24233882</v>
          </cell>
          <cell r="B103" t="str">
            <v>BIDEAU</v>
          </cell>
          <cell r="C103" t="str">
            <v>Jade</v>
          </cell>
          <cell r="D103" t="str">
            <v>BF</v>
          </cell>
          <cell r="E103" t="str">
            <v>04-07-2011</v>
          </cell>
          <cell r="F103">
            <v>13</v>
          </cell>
          <cell r="G103" t="str">
            <v>Non</v>
          </cell>
          <cell r="H103" t="str">
            <v>CLG.BAUDOUX</v>
          </cell>
          <cell r="I103" t="str">
            <v>Non</v>
          </cell>
          <cell r="J103" t="str">
            <v>Basket, Cirque</v>
          </cell>
        </row>
        <row r="104">
          <cell r="A104">
            <v>24222723</v>
          </cell>
          <cell r="B104" t="str">
            <v>BLASCO</v>
          </cell>
          <cell r="C104" t="str">
            <v>Ianis</v>
          </cell>
          <cell r="D104" t="str">
            <v>MG</v>
          </cell>
          <cell r="E104" t="str">
            <v>27-07-2010</v>
          </cell>
          <cell r="F104">
            <v>14</v>
          </cell>
          <cell r="G104" t="str">
            <v>Non</v>
          </cell>
          <cell r="H104" t="str">
            <v>CLG.BAUDOUX</v>
          </cell>
          <cell r="I104" t="str">
            <v>Non</v>
          </cell>
          <cell r="J104" t="str">
            <v>Basket, Cirque, Santé</v>
          </cell>
        </row>
        <row r="105">
          <cell r="A105">
            <v>24248006</v>
          </cell>
          <cell r="B105" t="str">
            <v>BOUACOU</v>
          </cell>
          <cell r="C105" t="str">
            <v>Meredaa</v>
          </cell>
          <cell r="D105" t="str">
            <v>BG</v>
          </cell>
          <cell r="E105" t="str">
            <v>16-12-2011</v>
          </cell>
          <cell r="F105">
            <v>12</v>
          </cell>
          <cell r="G105" t="str">
            <v>Non</v>
          </cell>
          <cell r="H105" t="str">
            <v>CLG.BAUDOUX</v>
          </cell>
          <cell r="I105" t="str">
            <v>Non</v>
          </cell>
          <cell r="J105" t="str">
            <v>Basket, Cirque, Football, Santé</v>
          </cell>
        </row>
        <row r="106">
          <cell r="A106">
            <v>24248005</v>
          </cell>
          <cell r="B106" t="str">
            <v>BOUDAOUD</v>
          </cell>
          <cell r="C106" t="str">
            <v>Elyo</v>
          </cell>
          <cell r="D106" t="str">
            <v>BG</v>
          </cell>
          <cell r="E106" t="str">
            <v>01-10-2013</v>
          </cell>
          <cell r="F106">
            <v>11</v>
          </cell>
          <cell r="G106" t="str">
            <v>Non</v>
          </cell>
          <cell r="H106" t="str">
            <v>CLG.BAUDOUX</v>
          </cell>
          <cell r="I106" t="str">
            <v>Non</v>
          </cell>
          <cell r="J106" t="str">
            <v>Basket, Cirque, Football, Santé</v>
          </cell>
        </row>
        <row r="107">
          <cell r="A107">
            <v>24248004</v>
          </cell>
          <cell r="B107" t="str">
            <v>BOUDAOUD</v>
          </cell>
          <cell r="C107" t="str">
            <v>Lyem</v>
          </cell>
          <cell r="D107" t="str">
            <v>BG</v>
          </cell>
          <cell r="E107" t="str">
            <v>15-05-2012</v>
          </cell>
          <cell r="F107">
            <v>12</v>
          </cell>
          <cell r="G107" t="str">
            <v>Non</v>
          </cell>
          <cell r="H107" t="str">
            <v>CLG.BAUDOUX</v>
          </cell>
          <cell r="I107" t="str">
            <v>Non</v>
          </cell>
          <cell r="J107" t="str">
            <v>Football</v>
          </cell>
        </row>
        <row r="108">
          <cell r="A108">
            <v>24247760</v>
          </cell>
          <cell r="B108" t="str">
            <v>BRECARD</v>
          </cell>
          <cell r="C108" t="str">
            <v>Jonathan</v>
          </cell>
          <cell r="D108" t="str">
            <v>BG</v>
          </cell>
          <cell r="E108" t="str">
            <v>25-02-2012</v>
          </cell>
          <cell r="F108">
            <v>12</v>
          </cell>
          <cell r="G108" t="str">
            <v>Non</v>
          </cell>
          <cell r="H108" t="str">
            <v>CLG.BAUDOUX</v>
          </cell>
          <cell r="I108" t="str">
            <v>Non</v>
          </cell>
          <cell r="J108" t="str">
            <v>Basket, Futsal</v>
          </cell>
        </row>
        <row r="109">
          <cell r="A109">
            <v>24236557</v>
          </cell>
          <cell r="B109" t="str">
            <v>Cales</v>
          </cell>
          <cell r="C109" t="str">
            <v>Timeo</v>
          </cell>
          <cell r="D109" t="str">
            <v>BG</v>
          </cell>
          <cell r="E109" t="str">
            <v>10-07-2011</v>
          </cell>
          <cell r="F109">
            <v>13</v>
          </cell>
          <cell r="G109" t="str">
            <v>Non</v>
          </cell>
          <cell r="H109" t="str">
            <v>CLG.BAUDOUX</v>
          </cell>
          <cell r="I109" t="str">
            <v>Non</v>
          </cell>
          <cell r="J109" t="str">
            <v>Basket, Cirque</v>
          </cell>
        </row>
        <row r="110">
          <cell r="A110">
            <v>24247983</v>
          </cell>
          <cell r="B110" t="str">
            <v>CANEHNUEZ</v>
          </cell>
          <cell r="C110" t="str">
            <v>Hnahléjé</v>
          </cell>
          <cell r="D110" t="str">
            <v>BG</v>
          </cell>
          <cell r="E110" t="str">
            <v>09-11-2011</v>
          </cell>
          <cell r="F110">
            <v>12</v>
          </cell>
          <cell r="G110" t="str">
            <v>Non</v>
          </cell>
          <cell r="H110" t="str">
            <v>CLG.BAUDOUX</v>
          </cell>
          <cell r="I110" t="str">
            <v>Non</v>
          </cell>
          <cell r="J110" t="str">
            <v>Basket, Cirque, Football</v>
          </cell>
        </row>
        <row r="111">
          <cell r="A111">
            <v>24236541</v>
          </cell>
          <cell r="B111" t="str">
            <v>Capirossi</v>
          </cell>
          <cell r="C111" t="str">
            <v>Emerick</v>
          </cell>
          <cell r="D111" t="str">
            <v>BG</v>
          </cell>
          <cell r="E111" t="str">
            <v>06-01-2012</v>
          </cell>
          <cell r="F111">
            <v>12</v>
          </cell>
          <cell r="G111" t="str">
            <v>Non</v>
          </cell>
          <cell r="H111" t="str">
            <v>CLG.BAUDOUX</v>
          </cell>
          <cell r="I111" t="str">
            <v>Non</v>
          </cell>
          <cell r="J111" t="str">
            <v>Cirque, Football, Trails</v>
          </cell>
        </row>
        <row r="112">
          <cell r="A112">
            <v>24248453</v>
          </cell>
          <cell r="B112" t="str">
            <v>CAWIDRONE</v>
          </cell>
          <cell r="C112" t="str">
            <v>François Xavier</v>
          </cell>
          <cell r="D112" t="str">
            <v>BG</v>
          </cell>
          <cell r="E112" t="str">
            <v>09-05-2011</v>
          </cell>
          <cell r="F112">
            <v>13</v>
          </cell>
          <cell r="G112" t="str">
            <v>Non</v>
          </cell>
          <cell r="H112" t="str">
            <v>CLG.BAUDOUX</v>
          </cell>
          <cell r="I112" t="str">
            <v>Non</v>
          </cell>
          <cell r="J112" t="str">
            <v>Football, Futsal</v>
          </cell>
        </row>
        <row r="113">
          <cell r="A113">
            <v>24247752</v>
          </cell>
          <cell r="B113" t="str">
            <v>CHERIFI</v>
          </cell>
          <cell r="C113" t="str">
            <v>Levon</v>
          </cell>
          <cell r="D113" t="str">
            <v>BG</v>
          </cell>
          <cell r="E113" t="str">
            <v>01-08-2011</v>
          </cell>
          <cell r="F113">
            <v>13</v>
          </cell>
          <cell r="G113" t="str">
            <v>Non</v>
          </cell>
          <cell r="H113" t="str">
            <v>CLG.BAUDOUX</v>
          </cell>
          <cell r="I113" t="str">
            <v>Non</v>
          </cell>
          <cell r="J113" t="str">
            <v>Football</v>
          </cell>
        </row>
        <row r="114">
          <cell r="A114">
            <v>24247987</v>
          </cell>
          <cell r="B114" t="str">
            <v>CHOCZYNSKI</v>
          </cell>
          <cell r="C114" t="str">
            <v>Aaron</v>
          </cell>
          <cell r="D114" t="str">
            <v>BG</v>
          </cell>
          <cell r="E114" t="str">
            <v>17-02-2013</v>
          </cell>
          <cell r="F114">
            <v>11</v>
          </cell>
          <cell r="G114" t="str">
            <v>Non</v>
          </cell>
          <cell r="H114" t="str">
            <v>CLG.BAUDOUX</v>
          </cell>
          <cell r="I114" t="str">
            <v>Non</v>
          </cell>
          <cell r="J114" t="str">
            <v>Cirque, Football, Santé</v>
          </cell>
        </row>
        <row r="115">
          <cell r="A115">
            <v>24248668</v>
          </cell>
          <cell r="B115" t="str">
            <v>COLLOT</v>
          </cell>
          <cell r="C115" t="str">
            <v>Joseph</v>
          </cell>
          <cell r="D115" t="str">
            <v>BG</v>
          </cell>
          <cell r="E115" t="str">
            <v>21-03-2011</v>
          </cell>
          <cell r="F115">
            <v>13</v>
          </cell>
          <cell r="G115" t="str">
            <v>Non</v>
          </cell>
          <cell r="H115" t="str">
            <v>CLG.BAUDOUX</v>
          </cell>
          <cell r="I115" t="str">
            <v>Non</v>
          </cell>
          <cell r="J115" t="str">
            <v>Futsal</v>
          </cell>
        </row>
        <row r="116">
          <cell r="A116">
            <v>24248669</v>
          </cell>
          <cell r="B116" t="str">
            <v>CRESSELY</v>
          </cell>
          <cell r="C116" t="str">
            <v>MATTHEW</v>
          </cell>
          <cell r="D116" t="str">
            <v>BG</v>
          </cell>
          <cell r="E116" t="str">
            <v>01-03-2012</v>
          </cell>
          <cell r="F116">
            <v>12</v>
          </cell>
          <cell r="G116" t="str">
            <v>Non</v>
          </cell>
          <cell r="H116" t="str">
            <v>CLG.BAUDOUX</v>
          </cell>
          <cell r="I116" t="str">
            <v>Non</v>
          </cell>
          <cell r="J116" t="str">
            <v>Football, Futsal</v>
          </cell>
        </row>
        <row r="117">
          <cell r="A117">
            <v>24238052</v>
          </cell>
          <cell r="B117" t="str">
            <v>D ANGELO</v>
          </cell>
          <cell r="C117" t="str">
            <v>Lucas</v>
          </cell>
          <cell r="D117" t="str">
            <v>BG</v>
          </cell>
          <cell r="E117" t="str">
            <v>04-03-2011</v>
          </cell>
          <cell r="F117">
            <v>13</v>
          </cell>
          <cell r="G117" t="str">
            <v>Non</v>
          </cell>
          <cell r="H117" t="str">
            <v>CLG.BAUDOUX</v>
          </cell>
          <cell r="I117" t="str">
            <v>Non</v>
          </cell>
          <cell r="J117" t="str">
            <v>Cirque, Santé, Trails</v>
          </cell>
        </row>
        <row r="118">
          <cell r="A118">
            <v>24248670</v>
          </cell>
          <cell r="B118" t="str">
            <v>DONGAL PAQUIER</v>
          </cell>
          <cell r="C118" t="str">
            <v>Wilhem</v>
          </cell>
          <cell r="D118" t="str">
            <v>BG</v>
          </cell>
          <cell r="E118" t="str">
            <v>25-08-2012</v>
          </cell>
          <cell r="F118">
            <v>12</v>
          </cell>
          <cell r="G118" t="str">
            <v>Non</v>
          </cell>
          <cell r="H118" t="str">
            <v>CLG.BAUDOUX</v>
          </cell>
          <cell r="I118" t="str">
            <v>Non</v>
          </cell>
          <cell r="J118" t="str">
            <v>Football, Futsal</v>
          </cell>
        </row>
        <row r="119">
          <cell r="A119">
            <v>24222673</v>
          </cell>
          <cell r="B119" t="str">
            <v>DRAILLARD</v>
          </cell>
          <cell r="C119" t="str">
            <v>Clement</v>
          </cell>
          <cell r="D119" t="str">
            <v>MG</v>
          </cell>
          <cell r="E119" t="str">
            <v>05-10-2010</v>
          </cell>
          <cell r="F119">
            <v>14</v>
          </cell>
          <cell r="G119" t="str">
            <v>Non</v>
          </cell>
          <cell r="H119" t="str">
            <v>CLG.BAUDOUX</v>
          </cell>
          <cell r="I119" t="str">
            <v>Non</v>
          </cell>
          <cell r="J119" t="str">
            <v>Football</v>
          </cell>
        </row>
        <row r="120">
          <cell r="A120">
            <v>24237991</v>
          </cell>
          <cell r="B120" t="str">
            <v>Eatene</v>
          </cell>
          <cell r="C120" t="str">
            <v>Henri</v>
          </cell>
          <cell r="D120" t="str">
            <v>MG</v>
          </cell>
          <cell r="E120" t="str">
            <v>08-06-2010</v>
          </cell>
          <cell r="F120">
            <v>14</v>
          </cell>
          <cell r="G120" t="str">
            <v>Non</v>
          </cell>
          <cell r="H120" t="str">
            <v>CLG.BAUDOUX</v>
          </cell>
          <cell r="I120" t="str">
            <v>Non</v>
          </cell>
          <cell r="J120" t="str">
            <v>Basket, Cirque, Trails</v>
          </cell>
        </row>
        <row r="121">
          <cell r="A121">
            <v>24247971</v>
          </cell>
          <cell r="B121" t="str">
            <v>GARBAY</v>
          </cell>
          <cell r="C121" t="str">
            <v>Mathis</v>
          </cell>
          <cell r="D121" t="str">
            <v>BG</v>
          </cell>
          <cell r="E121" t="str">
            <v>13-01-2012</v>
          </cell>
          <cell r="F121">
            <v>12</v>
          </cell>
          <cell r="G121" t="str">
            <v>Non</v>
          </cell>
          <cell r="H121" t="str">
            <v>CLG.BAUDOUX</v>
          </cell>
          <cell r="I121" t="str">
            <v>Non</v>
          </cell>
          <cell r="J121" t="str">
            <v>Basket, Cirque, Santé</v>
          </cell>
        </row>
        <row r="122">
          <cell r="A122">
            <v>24247976</v>
          </cell>
          <cell r="B122" t="str">
            <v>GRACIA MAJ</v>
          </cell>
          <cell r="C122" t="str">
            <v>Auguste</v>
          </cell>
          <cell r="D122" t="str">
            <v>BG</v>
          </cell>
          <cell r="E122" t="str">
            <v>08-03-2012</v>
          </cell>
          <cell r="F122">
            <v>12</v>
          </cell>
          <cell r="G122" t="str">
            <v>Non</v>
          </cell>
          <cell r="H122" t="str">
            <v>CLG.BAUDOUX</v>
          </cell>
          <cell r="I122" t="str">
            <v>Non</v>
          </cell>
          <cell r="J122" t="str">
            <v>Cirque, Santé</v>
          </cell>
        </row>
        <row r="123">
          <cell r="A123">
            <v>24248671</v>
          </cell>
          <cell r="B123" t="str">
            <v>GRATESOL</v>
          </cell>
          <cell r="C123" t="str">
            <v>Léo</v>
          </cell>
          <cell r="D123" t="str">
            <v>MG</v>
          </cell>
          <cell r="E123" t="str">
            <v>06-05-2010</v>
          </cell>
          <cell r="F123">
            <v>14</v>
          </cell>
          <cell r="G123" t="str">
            <v>Non</v>
          </cell>
          <cell r="H123" t="str">
            <v>CLG.BAUDOUX</v>
          </cell>
          <cell r="I123" t="str">
            <v>Non</v>
          </cell>
          <cell r="J123" t="str">
            <v>Volleyball</v>
          </cell>
        </row>
        <row r="124">
          <cell r="A124">
            <v>24247985</v>
          </cell>
          <cell r="B124" t="str">
            <v>GRIBAL</v>
          </cell>
          <cell r="C124" t="str">
            <v>Clémence</v>
          </cell>
          <cell r="D124" t="str">
            <v>BF</v>
          </cell>
          <cell r="E124" t="str">
            <v>15-06-2013</v>
          </cell>
          <cell r="F124">
            <v>11</v>
          </cell>
          <cell r="G124" t="str">
            <v>Non</v>
          </cell>
          <cell r="H124" t="str">
            <v>CLG.BAUDOUX</v>
          </cell>
          <cell r="I124" t="str">
            <v>Non</v>
          </cell>
          <cell r="J124" t="str">
            <v>Cirque, Santé</v>
          </cell>
        </row>
        <row r="125">
          <cell r="A125">
            <v>24248003</v>
          </cell>
          <cell r="B125" t="str">
            <v>GRONDIN DEPIN</v>
          </cell>
          <cell r="C125" t="str">
            <v>Tom</v>
          </cell>
          <cell r="D125" t="str">
            <v>BG</v>
          </cell>
          <cell r="E125" t="str">
            <v>18-08-2013</v>
          </cell>
          <cell r="F125">
            <v>11</v>
          </cell>
          <cell r="G125" t="str">
            <v>Non</v>
          </cell>
          <cell r="H125" t="str">
            <v>CLG.BAUDOUX</v>
          </cell>
          <cell r="I125" t="str">
            <v>Non</v>
          </cell>
          <cell r="J125" t="str">
            <v>Cirque, Football</v>
          </cell>
        </row>
        <row r="126">
          <cell r="A126">
            <v>24248102</v>
          </cell>
          <cell r="B126" t="str">
            <v>Grovel Soparnot</v>
          </cell>
          <cell r="C126" t="str">
            <v>Jade</v>
          </cell>
          <cell r="D126" t="str">
            <v>BF</v>
          </cell>
          <cell r="E126" t="str">
            <v>13-05-2013</v>
          </cell>
          <cell r="F126">
            <v>11</v>
          </cell>
          <cell r="G126" t="str">
            <v>Non</v>
          </cell>
          <cell r="H126" t="str">
            <v>CLG.BAUDOUX</v>
          </cell>
          <cell r="I126" t="str">
            <v>Non</v>
          </cell>
          <cell r="J126" t="str">
            <v>Basket, Cirque</v>
          </cell>
        </row>
        <row r="127">
          <cell r="A127">
            <v>24247975</v>
          </cell>
          <cell r="B127" t="str">
            <v>GUERRE</v>
          </cell>
          <cell r="C127" t="str">
            <v>Adem</v>
          </cell>
          <cell r="D127" t="str">
            <v>BG</v>
          </cell>
          <cell r="E127" t="str">
            <v>07-10-2012</v>
          </cell>
          <cell r="F127">
            <v>12</v>
          </cell>
          <cell r="G127" t="str">
            <v>Non</v>
          </cell>
          <cell r="H127" t="str">
            <v>CLG.BAUDOUX</v>
          </cell>
          <cell r="I127" t="str">
            <v>Non</v>
          </cell>
          <cell r="J127" t="str">
            <v>Baseball, Cirque, Cross, Santé</v>
          </cell>
        </row>
        <row r="128">
          <cell r="A128">
            <v>24247750</v>
          </cell>
          <cell r="B128" t="str">
            <v>HAOCAS</v>
          </cell>
          <cell r="C128" t="str">
            <v>Hnalapan</v>
          </cell>
          <cell r="D128" t="str">
            <v>BG</v>
          </cell>
          <cell r="E128" t="str">
            <v>04-08-2012</v>
          </cell>
          <cell r="F128">
            <v>12</v>
          </cell>
          <cell r="G128" t="str">
            <v>Non</v>
          </cell>
          <cell r="H128" t="str">
            <v>CLG.BAUDOUX</v>
          </cell>
          <cell r="I128" t="str">
            <v>Non</v>
          </cell>
          <cell r="J128" t="str">
            <v>Basket, Futsal</v>
          </cell>
        </row>
        <row r="129">
          <cell r="A129">
            <v>24248648</v>
          </cell>
          <cell r="B129" t="str">
            <v>HENERY</v>
          </cell>
          <cell r="C129" t="str">
            <v>NATHAN</v>
          </cell>
          <cell r="D129" t="str">
            <v>BG</v>
          </cell>
          <cell r="E129" t="str">
            <v>09-11-2012</v>
          </cell>
          <cell r="F129">
            <v>11</v>
          </cell>
          <cell r="G129" t="str">
            <v>Non</v>
          </cell>
          <cell r="H129" t="str">
            <v>CLG.BAUDOUX</v>
          </cell>
          <cell r="I129" t="str">
            <v>Non</v>
          </cell>
          <cell r="J129" t="str">
            <v>Cirque, Football</v>
          </cell>
        </row>
        <row r="130">
          <cell r="A130">
            <v>24248513</v>
          </cell>
          <cell r="B130" t="str">
            <v>HERVOUET</v>
          </cell>
          <cell r="C130" t="str">
            <v>Louane</v>
          </cell>
          <cell r="D130" t="str">
            <v>BF</v>
          </cell>
          <cell r="E130" t="str">
            <v>23-05-2013</v>
          </cell>
          <cell r="F130">
            <v>11</v>
          </cell>
          <cell r="G130" t="str">
            <v>Non</v>
          </cell>
          <cell r="H130" t="str">
            <v>CLG.BAUDOUX</v>
          </cell>
          <cell r="I130" t="str">
            <v>Non</v>
          </cell>
          <cell r="J130" t="str">
            <v>Cirque, Santé</v>
          </cell>
        </row>
        <row r="131">
          <cell r="A131">
            <v>24212858</v>
          </cell>
          <cell r="B131" t="str">
            <v>HNADRIANE</v>
          </cell>
          <cell r="C131" t="str">
            <v>Ngenihnadra</v>
          </cell>
          <cell r="D131" t="str">
            <v>MG</v>
          </cell>
          <cell r="E131" t="str">
            <v>18-09-2009</v>
          </cell>
          <cell r="F131">
            <v>15</v>
          </cell>
          <cell r="G131" t="str">
            <v>Non</v>
          </cell>
          <cell r="H131" t="str">
            <v>CLG.BAUDOUX</v>
          </cell>
          <cell r="I131" t="str">
            <v>Non</v>
          </cell>
          <cell r="J131" t="str">
            <v>Cirque, Santé</v>
          </cell>
        </row>
        <row r="132">
          <cell r="A132">
            <v>24247972</v>
          </cell>
          <cell r="B132" t="str">
            <v>HNINE</v>
          </cell>
          <cell r="C132" t="str">
            <v>Jerson</v>
          </cell>
          <cell r="D132" t="str">
            <v>MG</v>
          </cell>
          <cell r="E132" t="str">
            <v>26-07-2010</v>
          </cell>
          <cell r="F132">
            <v>14</v>
          </cell>
          <cell r="G132" t="str">
            <v>Non</v>
          </cell>
          <cell r="H132" t="str">
            <v>CLG.BAUDOUX</v>
          </cell>
          <cell r="I132" t="str">
            <v>Non</v>
          </cell>
          <cell r="J132" t="str">
            <v>Cirque, Football</v>
          </cell>
        </row>
        <row r="133">
          <cell r="A133">
            <v>24248672</v>
          </cell>
          <cell r="B133" t="str">
            <v>IDRELE</v>
          </cell>
          <cell r="C133" t="str">
            <v>SAMUEL</v>
          </cell>
          <cell r="D133" t="str">
            <v>BG</v>
          </cell>
          <cell r="E133" t="str">
            <v>31-01-2015</v>
          </cell>
          <cell r="F133">
            <v>9</v>
          </cell>
          <cell r="G133" t="str">
            <v>Non</v>
          </cell>
          <cell r="H133" t="str">
            <v>CLG.BAUDOUX</v>
          </cell>
          <cell r="I133" t="str">
            <v>Non</v>
          </cell>
          <cell r="J133" t="str">
            <v>Football, Futsal</v>
          </cell>
        </row>
        <row r="134">
          <cell r="A134">
            <v>24238048</v>
          </cell>
          <cell r="B134" t="str">
            <v>IEBEMOI</v>
          </cell>
          <cell r="C134" t="str">
            <v>Djayz</v>
          </cell>
          <cell r="D134" t="str">
            <v>BG</v>
          </cell>
          <cell r="E134" t="str">
            <v>02-10-2011</v>
          </cell>
          <cell r="F134">
            <v>13</v>
          </cell>
          <cell r="G134" t="str">
            <v>Non</v>
          </cell>
          <cell r="H134" t="str">
            <v>CLG.BAUDOUX</v>
          </cell>
          <cell r="I134" t="str">
            <v>Non</v>
          </cell>
          <cell r="J134" t="str">
            <v>Cirque, Santé, Trails</v>
          </cell>
        </row>
        <row r="135">
          <cell r="A135">
            <v>24248459</v>
          </cell>
          <cell r="B135" t="str">
            <v>IKIARA</v>
          </cell>
          <cell r="C135" t="str">
            <v>Térence</v>
          </cell>
          <cell r="D135" t="str">
            <v>BG</v>
          </cell>
          <cell r="E135" t="str">
            <v>27-10-2012</v>
          </cell>
          <cell r="F135">
            <v>12</v>
          </cell>
          <cell r="G135" t="str">
            <v>Non</v>
          </cell>
          <cell r="H135" t="str">
            <v>CLG.BAUDOUX</v>
          </cell>
          <cell r="I135" t="str">
            <v>Non</v>
          </cell>
          <cell r="J135" t="str">
            <v>Football, Santé</v>
          </cell>
        </row>
        <row r="136">
          <cell r="A136">
            <v>24247758</v>
          </cell>
          <cell r="B136" t="str">
            <v>IXEKO</v>
          </cell>
          <cell r="C136" t="str">
            <v>Ethan</v>
          </cell>
          <cell r="D136" t="str">
            <v>BG</v>
          </cell>
          <cell r="E136" t="str">
            <v>02-08-2012</v>
          </cell>
          <cell r="F136">
            <v>12</v>
          </cell>
          <cell r="G136" t="str">
            <v>Non</v>
          </cell>
          <cell r="H136" t="str">
            <v>CLG.BAUDOUX</v>
          </cell>
          <cell r="I136" t="str">
            <v>Non</v>
          </cell>
          <cell r="J136" t="str">
            <v>Basket, Cirque, Futsal</v>
          </cell>
        </row>
        <row r="137">
          <cell r="A137">
            <v>24236548</v>
          </cell>
          <cell r="B137" t="str">
            <v>Janura</v>
          </cell>
          <cell r="C137" t="str">
            <v>Nolann</v>
          </cell>
          <cell r="D137" t="str">
            <v>BG</v>
          </cell>
          <cell r="E137" t="str">
            <v>15-09-2011</v>
          </cell>
          <cell r="F137">
            <v>13</v>
          </cell>
          <cell r="G137" t="str">
            <v>Non</v>
          </cell>
          <cell r="H137" t="str">
            <v>CLG.BAUDOUX</v>
          </cell>
          <cell r="I137" t="str">
            <v>Non</v>
          </cell>
          <cell r="J137" t="str">
            <v>Cirque, Cross, Football, Santé, Trails</v>
          </cell>
        </row>
        <row r="138">
          <cell r="A138">
            <v>24248673</v>
          </cell>
          <cell r="B138" t="str">
            <v>JULIARD</v>
          </cell>
          <cell r="C138" t="str">
            <v>Olivier</v>
          </cell>
          <cell r="D138" t="str">
            <v>BG</v>
          </cell>
          <cell r="E138" t="str">
            <v>22-12-2011</v>
          </cell>
          <cell r="F138">
            <v>12</v>
          </cell>
          <cell r="G138" t="str">
            <v>Non</v>
          </cell>
          <cell r="H138" t="str">
            <v>CLG.BAUDOUX</v>
          </cell>
          <cell r="I138" t="str">
            <v>Non</v>
          </cell>
          <cell r="J138" t="str">
            <v>Basket, Football, Futsal</v>
          </cell>
        </row>
        <row r="139">
          <cell r="A139">
            <v>24248517</v>
          </cell>
          <cell r="B139" t="str">
            <v>KAEMO</v>
          </cell>
          <cell r="C139" t="str">
            <v>Suzanne</v>
          </cell>
          <cell r="D139" t="str">
            <v>BF</v>
          </cell>
          <cell r="E139" t="str">
            <v>21-12-2012</v>
          </cell>
          <cell r="F139">
            <v>11</v>
          </cell>
          <cell r="G139" t="str">
            <v>Non</v>
          </cell>
          <cell r="H139" t="str">
            <v>CLG.BAUDOUX</v>
          </cell>
          <cell r="I139" t="str">
            <v>Non</v>
          </cell>
          <cell r="J139" t="str">
            <v>Santé</v>
          </cell>
        </row>
        <row r="140">
          <cell r="A140">
            <v>24211272</v>
          </cell>
          <cell r="B140" t="str">
            <v>KAPISSIRI</v>
          </cell>
          <cell r="C140" t="str">
            <v>Abata</v>
          </cell>
          <cell r="D140" t="str">
            <v>MF</v>
          </cell>
          <cell r="E140" t="str">
            <v>05-03-2010</v>
          </cell>
          <cell r="F140">
            <v>14</v>
          </cell>
          <cell r="G140" t="str">
            <v>Non</v>
          </cell>
          <cell r="H140" t="str">
            <v>CLG.BAUDOUX</v>
          </cell>
          <cell r="I140" t="str">
            <v>Non</v>
          </cell>
          <cell r="J140" t="str">
            <v>Santé</v>
          </cell>
        </row>
        <row r="141">
          <cell r="A141">
            <v>24247980</v>
          </cell>
          <cell r="B141" t="str">
            <v>KIENER</v>
          </cell>
          <cell r="C141" t="str">
            <v>Martin</v>
          </cell>
          <cell r="D141" t="str">
            <v>BG</v>
          </cell>
          <cell r="E141" t="str">
            <v>13-10-2012</v>
          </cell>
          <cell r="F141">
            <v>12</v>
          </cell>
          <cell r="G141" t="str">
            <v>Non</v>
          </cell>
          <cell r="H141" t="str">
            <v>CLG.BAUDOUX</v>
          </cell>
          <cell r="I141" t="str">
            <v>Non</v>
          </cell>
          <cell r="J141" t="str">
            <v>Cirque, Cross, Football</v>
          </cell>
        </row>
        <row r="142">
          <cell r="A142">
            <v>24248674</v>
          </cell>
          <cell r="B142" t="str">
            <v>KIENER</v>
          </cell>
          <cell r="C142" t="str">
            <v>Paul</v>
          </cell>
          <cell r="D142" t="str">
            <v>MG</v>
          </cell>
          <cell r="E142" t="str">
            <v>22-10-2010</v>
          </cell>
          <cell r="F142">
            <v>14</v>
          </cell>
          <cell r="G142" t="str">
            <v>Non</v>
          </cell>
          <cell r="H142" t="str">
            <v>CLG.BAUDOUX</v>
          </cell>
          <cell r="I142" t="str">
            <v>Non</v>
          </cell>
          <cell r="J142" t="str">
            <v>Football, Futsal</v>
          </cell>
        </row>
        <row r="143">
          <cell r="A143">
            <v>24247978</v>
          </cell>
          <cell r="B143" t="str">
            <v>LACROSE</v>
          </cell>
          <cell r="C143" t="str">
            <v>Lehyann</v>
          </cell>
          <cell r="D143" t="str">
            <v>BG</v>
          </cell>
          <cell r="E143" t="str">
            <v>27-02-2011</v>
          </cell>
          <cell r="F143">
            <v>13</v>
          </cell>
          <cell r="G143" t="str">
            <v>Non</v>
          </cell>
          <cell r="H143" t="str">
            <v>CLG.BAUDOUX</v>
          </cell>
          <cell r="I143" t="str">
            <v>Non</v>
          </cell>
          <cell r="J143" t="str">
            <v>Football</v>
          </cell>
        </row>
        <row r="144">
          <cell r="A144">
            <v>24248675</v>
          </cell>
          <cell r="B144" t="str">
            <v>LANCELEUR</v>
          </cell>
          <cell r="C144" t="str">
            <v>Joy</v>
          </cell>
          <cell r="D144" t="str">
            <v>BF</v>
          </cell>
          <cell r="E144" t="str">
            <v>07-10-2012</v>
          </cell>
          <cell r="F144">
            <v>12</v>
          </cell>
          <cell r="G144" t="str">
            <v>Non</v>
          </cell>
          <cell r="H144" t="str">
            <v>CLG.BAUDOUX</v>
          </cell>
          <cell r="I144" t="str">
            <v>Non</v>
          </cell>
          <cell r="J144" t="str">
            <v>Cirque, Santé</v>
          </cell>
        </row>
        <row r="145">
          <cell r="A145">
            <v>24236555</v>
          </cell>
          <cell r="B145" t="str">
            <v>Laurent</v>
          </cell>
          <cell r="C145" t="str">
            <v>Felix</v>
          </cell>
          <cell r="D145" t="str">
            <v>BG</v>
          </cell>
          <cell r="E145" t="str">
            <v>01-02-2011</v>
          </cell>
          <cell r="F145">
            <v>13</v>
          </cell>
          <cell r="G145" t="str">
            <v>Non</v>
          </cell>
          <cell r="H145" t="str">
            <v>CLG.BAUDOUX</v>
          </cell>
          <cell r="I145" t="str">
            <v>Non</v>
          </cell>
          <cell r="J145" t="str">
            <v>Cirque, Futsal</v>
          </cell>
        </row>
        <row r="146">
          <cell r="A146">
            <v>24248676</v>
          </cell>
          <cell r="B146" t="str">
            <v>LU</v>
          </cell>
          <cell r="C146" t="str">
            <v>Jiapeng</v>
          </cell>
          <cell r="D146" t="str">
            <v>MG</v>
          </cell>
          <cell r="E146" t="str">
            <v>03-08-2010</v>
          </cell>
          <cell r="F146">
            <v>14</v>
          </cell>
          <cell r="G146" t="str">
            <v>Non</v>
          </cell>
          <cell r="H146" t="str">
            <v>CLG.BAUDOUX</v>
          </cell>
          <cell r="I146" t="str">
            <v>Non</v>
          </cell>
          <cell r="J146" t="str">
            <v>Football, Futsal</v>
          </cell>
        </row>
        <row r="147">
          <cell r="A147">
            <v>24247755</v>
          </cell>
          <cell r="B147" t="str">
            <v>MAGRY</v>
          </cell>
          <cell r="C147" t="str">
            <v>Alexian</v>
          </cell>
          <cell r="D147" t="str">
            <v>BG</v>
          </cell>
          <cell r="E147" t="str">
            <v>27-10-2011</v>
          </cell>
          <cell r="F147">
            <v>13</v>
          </cell>
          <cell r="G147" t="str">
            <v>Non</v>
          </cell>
          <cell r="H147" t="str">
            <v>CLG.BAUDOUX</v>
          </cell>
          <cell r="I147" t="str">
            <v>Non</v>
          </cell>
          <cell r="J147" t="str">
            <v>Futsal</v>
          </cell>
        </row>
        <row r="148">
          <cell r="A148">
            <v>24247988</v>
          </cell>
          <cell r="B148" t="str">
            <v>MALESSAS QUINTERNET</v>
          </cell>
          <cell r="C148" t="str">
            <v>Lucas</v>
          </cell>
          <cell r="D148" t="str">
            <v>BG</v>
          </cell>
          <cell r="E148" t="str">
            <v>28-03-2013</v>
          </cell>
          <cell r="F148">
            <v>11</v>
          </cell>
          <cell r="G148" t="str">
            <v>Non</v>
          </cell>
          <cell r="H148" t="str">
            <v>CLG.BAUDOUX</v>
          </cell>
          <cell r="I148" t="str">
            <v>Non</v>
          </cell>
          <cell r="J148" t="str">
            <v>Football</v>
          </cell>
        </row>
        <row r="149">
          <cell r="A149">
            <v>24238050</v>
          </cell>
          <cell r="B149" t="str">
            <v>MALET</v>
          </cell>
          <cell r="C149" t="str">
            <v>Pierre</v>
          </cell>
          <cell r="D149" t="str">
            <v>BG</v>
          </cell>
          <cell r="E149" t="str">
            <v>11-05-2012</v>
          </cell>
          <cell r="F149">
            <v>12</v>
          </cell>
          <cell r="G149" t="str">
            <v>Non</v>
          </cell>
          <cell r="H149" t="str">
            <v>CLG.BAUDOUX</v>
          </cell>
          <cell r="I149" t="str">
            <v>Non</v>
          </cell>
          <cell r="J149" t="str">
            <v>Cirque, Santé</v>
          </cell>
        </row>
        <row r="150">
          <cell r="A150">
            <v>24247996</v>
          </cell>
          <cell r="B150" t="str">
            <v>MANDIN</v>
          </cell>
          <cell r="C150" t="str">
            <v>Owen</v>
          </cell>
          <cell r="D150" t="str">
            <v>BG</v>
          </cell>
          <cell r="E150" t="str">
            <v>21-08-2012</v>
          </cell>
          <cell r="F150">
            <v>12</v>
          </cell>
          <cell r="G150" t="str">
            <v>Non</v>
          </cell>
          <cell r="H150" t="str">
            <v>CLG.BAUDOUX</v>
          </cell>
          <cell r="I150" t="str">
            <v>Non</v>
          </cell>
          <cell r="J150" t="str">
            <v>Basket</v>
          </cell>
        </row>
        <row r="151">
          <cell r="A151">
            <v>24247989</v>
          </cell>
          <cell r="B151" t="str">
            <v>MARTIN</v>
          </cell>
          <cell r="C151" t="str">
            <v>Matilde</v>
          </cell>
          <cell r="D151" t="str">
            <v>BF</v>
          </cell>
          <cell r="E151" t="str">
            <v>10-04-2013</v>
          </cell>
          <cell r="F151">
            <v>11</v>
          </cell>
          <cell r="G151" t="str">
            <v>Non</v>
          </cell>
          <cell r="H151" t="str">
            <v>CLG.BAUDOUX</v>
          </cell>
          <cell r="I151" t="str">
            <v>Non</v>
          </cell>
          <cell r="J151" t="str">
            <v>Cirque</v>
          </cell>
        </row>
        <row r="152">
          <cell r="A152">
            <v>24248677</v>
          </cell>
          <cell r="B152" t="str">
            <v>MATHELON</v>
          </cell>
          <cell r="C152" t="str">
            <v>AIMANA</v>
          </cell>
          <cell r="D152" t="str">
            <v>BG</v>
          </cell>
          <cell r="E152" t="str">
            <v>05-01-2011</v>
          </cell>
          <cell r="F152">
            <v>13</v>
          </cell>
          <cell r="G152" t="str">
            <v>Non</v>
          </cell>
          <cell r="H152" t="str">
            <v>CLG.BAUDOUX</v>
          </cell>
          <cell r="I152" t="str">
            <v>Non</v>
          </cell>
        </row>
        <row r="153">
          <cell r="A153">
            <v>24238157</v>
          </cell>
          <cell r="B153" t="str">
            <v>MEMBRIVES</v>
          </cell>
          <cell r="C153" t="str">
            <v>Lorenzo</v>
          </cell>
          <cell r="D153" t="str">
            <v>BG</v>
          </cell>
          <cell r="E153" t="str">
            <v>06-12-2011</v>
          </cell>
          <cell r="F153">
            <v>12</v>
          </cell>
          <cell r="G153" t="str">
            <v>Non</v>
          </cell>
          <cell r="H153" t="str">
            <v>CLG.BAUDOUX</v>
          </cell>
          <cell r="I153" t="str">
            <v>Non</v>
          </cell>
          <cell r="J153" t="str">
            <v>Cirque, Santé, Trails</v>
          </cell>
        </row>
        <row r="154">
          <cell r="A154">
            <v>24247977</v>
          </cell>
          <cell r="B154" t="str">
            <v>MENEGHETTI</v>
          </cell>
          <cell r="C154" t="str">
            <v>Lilly</v>
          </cell>
          <cell r="D154" t="str">
            <v>BF</v>
          </cell>
          <cell r="E154" t="str">
            <v>26-06-2012</v>
          </cell>
          <cell r="F154">
            <v>12</v>
          </cell>
          <cell r="G154" t="str">
            <v>Non</v>
          </cell>
          <cell r="H154" t="str">
            <v>CLG.BAUDOUX</v>
          </cell>
          <cell r="I154" t="str">
            <v>Non</v>
          </cell>
          <cell r="J154" t="str">
            <v>Cirque, Santé</v>
          </cell>
        </row>
        <row r="155">
          <cell r="A155">
            <v>24247974</v>
          </cell>
          <cell r="B155" t="str">
            <v>MEUNIER</v>
          </cell>
          <cell r="C155" t="str">
            <v>Marin</v>
          </cell>
          <cell r="D155" t="str">
            <v>BG</v>
          </cell>
          <cell r="E155" t="str">
            <v>10-06-2012</v>
          </cell>
          <cell r="F155">
            <v>12</v>
          </cell>
          <cell r="G155" t="str">
            <v>Non</v>
          </cell>
          <cell r="H155" t="str">
            <v>CLG.BAUDOUX</v>
          </cell>
          <cell r="I155" t="str">
            <v>Non</v>
          </cell>
          <cell r="J155" t="str">
            <v>Basket, Cirque, Cross, Santé</v>
          </cell>
        </row>
        <row r="156">
          <cell r="A156">
            <v>24211145</v>
          </cell>
          <cell r="B156" t="str">
            <v>MOREL</v>
          </cell>
          <cell r="C156" t="str">
            <v>Tolifili</v>
          </cell>
          <cell r="D156" t="str">
            <v>MG</v>
          </cell>
          <cell r="E156" t="str">
            <v>30-12-2009</v>
          </cell>
          <cell r="F156">
            <v>14</v>
          </cell>
          <cell r="G156" t="str">
            <v>Non</v>
          </cell>
          <cell r="H156" t="str">
            <v>CLG.BAUDOUX</v>
          </cell>
          <cell r="I156" t="str">
            <v>Non</v>
          </cell>
          <cell r="J156" t="str">
            <v>Cirque, Santé</v>
          </cell>
        </row>
        <row r="157">
          <cell r="A157">
            <v>24247973</v>
          </cell>
          <cell r="B157" t="str">
            <v>MORETON</v>
          </cell>
          <cell r="C157" t="str">
            <v>Elliott</v>
          </cell>
          <cell r="D157" t="str">
            <v>BG</v>
          </cell>
          <cell r="E157" t="str">
            <v>10-03-2013</v>
          </cell>
          <cell r="F157">
            <v>11</v>
          </cell>
          <cell r="G157" t="str">
            <v>Non</v>
          </cell>
          <cell r="H157" t="str">
            <v>CLG.BAUDOUX</v>
          </cell>
          <cell r="I157" t="str">
            <v>Non</v>
          </cell>
          <cell r="J157" t="str">
            <v>Cirque, Cross, Santé</v>
          </cell>
        </row>
        <row r="158">
          <cell r="A158">
            <v>24221841</v>
          </cell>
          <cell r="B158" t="str">
            <v>MUDRY</v>
          </cell>
          <cell r="C158" t="str">
            <v>Yoko</v>
          </cell>
          <cell r="D158" t="str">
            <v>CF</v>
          </cell>
          <cell r="E158" t="str">
            <v>17-11-2008</v>
          </cell>
          <cell r="F158">
            <v>15</v>
          </cell>
          <cell r="G158" t="str">
            <v>Non</v>
          </cell>
          <cell r="H158" t="str">
            <v>CLG.BAUDOUX</v>
          </cell>
          <cell r="I158" t="str">
            <v>Non</v>
          </cell>
          <cell r="J158" t="str">
            <v>Cirque, Cross, Santé, Trails, Volleyball</v>
          </cell>
        </row>
        <row r="159">
          <cell r="A159">
            <v>24233804</v>
          </cell>
          <cell r="B159" t="str">
            <v>NALET</v>
          </cell>
          <cell r="C159" t="str">
            <v>Emmanuella Rose</v>
          </cell>
          <cell r="D159" t="str">
            <v>BF</v>
          </cell>
          <cell r="E159" t="str">
            <v>10-01-2012</v>
          </cell>
          <cell r="F159">
            <v>12</v>
          </cell>
          <cell r="G159" t="str">
            <v>Non</v>
          </cell>
          <cell r="H159" t="str">
            <v>CLG.BAUDOUX</v>
          </cell>
          <cell r="I159" t="str">
            <v>Non</v>
          </cell>
          <cell r="J159" t="str">
            <v>Basket, Cirque, Santé, Trails</v>
          </cell>
        </row>
        <row r="160">
          <cell r="A160">
            <v>24248462</v>
          </cell>
          <cell r="B160" t="str">
            <v>NEPORO</v>
          </cell>
          <cell r="C160" t="str">
            <v>Kendra</v>
          </cell>
          <cell r="D160" t="str">
            <v>BF</v>
          </cell>
          <cell r="E160" t="str">
            <v>18-05-2013</v>
          </cell>
          <cell r="F160">
            <v>11</v>
          </cell>
          <cell r="G160" t="str">
            <v>Non</v>
          </cell>
          <cell r="H160" t="str">
            <v>CLG.BAUDOUX</v>
          </cell>
          <cell r="I160" t="str">
            <v>Non</v>
          </cell>
          <cell r="J160" t="str">
            <v>Cirque, Santé</v>
          </cell>
        </row>
        <row r="161">
          <cell r="A161">
            <v>24248515</v>
          </cell>
          <cell r="B161" t="str">
            <v>NEPORO</v>
          </cell>
          <cell r="C161" t="str">
            <v>Roger</v>
          </cell>
          <cell r="D161" t="str">
            <v>BG</v>
          </cell>
          <cell r="E161" t="str">
            <v>27-02-2012</v>
          </cell>
          <cell r="F161">
            <v>12</v>
          </cell>
          <cell r="G161" t="str">
            <v>Non</v>
          </cell>
          <cell r="H161" t="str">
            <v>CLG.BAUDOUX</v>
          </cell>
          <cell r="I161" t="str">
            <v>Non</v>
          </cell>
          <cell r="J161" t="str">
            <v>Santé</v>
          </cell>
        </row>
        <row r="162">
          <cell r="A162">
            <v>24248516</v>
          </cell>
          <cell r="B162" t="str">
            <v>NEVI</v>
          </cell>
          <cell r="C162" t="str">
            <v>Ella</v>
          </cell>
          <cell r="D162" t="str">
            <v>BF</v>
          </cell>
          <cell r="E162" t="str">
            <v>12-12-2012</v>
          </cell>
          <cell r="F162">
            <v>11</v>
          </cell>
          <cell r="G162" t="str">
            <v>Non</v>
          </cell>
          <cell r="H162" t="str">
            <v>CLG.BAUDOUX</v>
          </cell>
          <cell r="I162" t="str">
            <v>Non</v>
          </cell>
          <cell r="J162" t="str">
            <v>Basket, Cirque</v>
          </cell>
        </row>
        <row r="163">
          <cell r="A163">
            <v>24247990</v>
          </cell>
          <cell r="B163" t="str">
            <v>NEVI</v>
          </cell>
          <cell r="C163" t="str">
            <v>Nathanaël</v>
          </cell>
          <cell r="D163" t="str">
            <v>BG</v>
          </cell>
          <cell r="E163" t="str">
            <v>12-12-2012</v>
          </cell>
          <cell r="F163">
            <v>11</v>
          </cell>
          <cell r="G163" t="str">
            <v>Non</v>
          </cell>
          <cell r="H163" t="str">
            <v>CLG.BAUDOUX</v>
          </cell>
          <cell r="I163" t="str">
            <v>Non</v>
          </cell>
          <cell r="J163" t="str">
            <v>Basket, Cirque, Santé</v>
          </cell>
        </row>
        <row r="164">
          <cell r="A164">
            <v>24247994</v>
          </cell>
          <cell r="B164" t="str">
            <v>NGUYEN</v>
          </cell>
          <cell r="C164" t="str">
            <v>Charlie</v>
          </cell>
          <cell r="D164" t="str">
            <v>BG</v>
          </cell>
          <cell r="E164" t="str">
            <v>01-07-2013</v>
          </cell>
          <cell r="F164">
            <v>11</v>
          </cell>
          <cell r="G164" t="str">
            <v>Non</v>
          </cell>
          <cell r="H164" t="str">
            <v>CLG.BAUDOUX</v>
          </cell>
          <cell r="I164" t="str">
            <v>Non</v>
          </cell>
          <cell r="J164" t="str">
            <v>Basket</v>
          </cell>
        </row>
        <row r="165">
          <cell r="A165">
            <v>24247993</v>
          </cell>
          <cell r="B165" t="str">
            <v>NONMOIRA</v>
          </cell>
          <cell r="C165" t="str">
            <v>Aimée</v>
          </cell>
          <cell r="D165" t="str">
            <v>BF</v>
          </cell>
          <cell r="E165" t="str">
            <v>04-12-2012</v>
          </cell>
          <cell r="F165">
            <v>11</v>
          </cell>
          <cell r="G165" t="str">
            <v>Non</v>
          </cell>
          <cell r="H165" t="str">
            <v>CLG.BAUDOUX</v>
          </cell>
          <cell r="I165" t="str">
            <v>Non</v>
          </cell>
          <cell r="J165" t="str">
            <v>Cirque, Santé</v>
          </cell>
        </row>
        <row r="166">
          <cell r="A166">
            <v>24247997</v>
          </cell>
          <cell r="B166" t="str">
            <v>OUDIN</v>
          </cell>
          <cell r="C166" t="str">
            <v>Théo Gilbert</v>
          </cell>
          <cell r="D166" t="str">
            <v>BG</v>
          </cell>
          <cell r="E166" t="str">
            <v>14-01-2012</v>
          </cell>
          <cell r="F166">
            <v>12</v>
          </cell>
          <cell r="G166" t="str">
            <v>Non</v>
          </cell>
          <cell r="H166" t="str">
            <v>CLG.BAUDOUX</v>
          </cell>
          <cell r="I166" t="str">
            <v>Non</v>
          </cell>
          <cell r="J166" t="str">
            <v>Cross, Football</v>
          </cell>
        </row>
        <row r="167">
          <cell r="A167">
            <v>24248463</v>
          </cell>
          <cell r="B167" t="str">
            <v>OUGNOU</v>
          </cell>
          <cell r="C167" t="str">
            <v>Judigaël</v>
          </cell>
          <cell r="D167" t="str">
            <v>MG</v>
          </cell>
          <cell r="E167" t="str">
            <v>06-08-2009</v>
          </cell>
          <cell r="F167">
            <v>15</v>
          </cell>
          <cell r="G167" t="str">
            <v>Non</v>
          </cell>
          <cell r="H167" t="str">
            <v>CLG.BAUDOUX</v>
          </cell>
          <cell r="I167" t="str">
            <v>Non</v>
          </cell>
          <cell r="J167" t="str">
            <v>Cirque, Santé</v>
          </cell>
        </row>
        <row r="168">
          <cell r="A168">
            <v>24248461</v>
          </cell>
          <cell r="B168" t="str">
            <v>OUNDO</v>
          </cell>
          <cell r="C168" t="str">
            <v>Mirana</v>
          </cell>
          <cell r="D168" t="str">
            <v>BF</v>
          </cell>
          <cell r="E168" t="str">
            <v>24-05-2011</v>
          </cell>
          <cell r="F168">
            <v>13</v>
          </cell>
          <cell r="G168" t="str">
            <v>Non</v>
          </cell>
          <cell r="H168" t="str">
            <v>CLG.BAUDOUX</v>
          </cell>
          <cell r="I168" t="str">
            <v>Non</v>
          </cell>
          <cell r="J168" t="str">
            <v>Santé</v>
          </cell>
        </row>
        <row r="169">
          <cell r="A169">
            <v>24247998</v>
          </cell>
          <cell r="B169" t="str">
            <v>OUNINE</v>
          </cell>
          <cell r="C169" t="str">
            <v>Ornella</v>
          </cell>
          <cell r="D169" t="str">
            <v>BF</v>
          </cell>
          <cell r="E169" t="str">
            <v>27-11-2012</v>
          </cell>
          <cell r="F169">
            <v>11</v>
          </cell>
          <cell r="G169" t="str">
            <v>Non</v>
          </cell>
          <cell r="H169" t="str">
            <v>CLG.BAUDOUX</v>
          </cell>
          <cell r="I169" t="str">
            <v>Non</v>
          </cell>
          <cell r="J169" t="str">
            <v>Cirque, Santé</v>
          </cell>
        </row>
        <row r="170">
          <cell r="A170">
            <v>24245268</v>
          </cell>
          <cell r="B170" t="str">
            <v>PARAUE</v>
          </cell>
          <cell r="C170" t="str">
            <v>Djaina</v>
          </cell>
          <cell r="D170" t="str">
            <v>MF</v>
          </cell>
          <cell r="E170" t="str">
            <v>16-02-2010</v>
          </cell>
          <cell r="F170">
            <v>14</v>
          </cell>
          <cell r="G170" t="str">
            <v>Non</v>
          </cell>
          <cell r="H170" t="str">
            <v>CLG.BAUDOUX</v>
          </cell>
          <cell r="I170" t="str">
            <v>Non</v>
          </cell>
          <cell r="J170" t="str">
            <v>Santé</v>
          </cell>
        </row>
        <row r="171">
          <cell r="A171">
            <v>24248460</v>
          </cell>
          <cell r="B171" t="str">
            <v>POARAU</v>
          </cell>
          <cell r="C171" t="str">
            <v>Emeraude</v>
          </cell>
          <cell r="D171" t="str">
            <v>BF</v>
          </cell>
          <cell r="E171" t="str">
            <v>30-06-2012</v>
          </cell>
          <cell r="F171">
            <v>12</v>
          </cell>
          <cell r="G171" t="str">
            <v>Non</v>
          </cell>
          <cell r="H171" t="str">
            <v>CLG.BAUDOUX</v>
          </cell>
          <cell r="I171" t="str">
            <v>Non</v>
          </cell>
          <cell r="J171" t="str">
            <v>Cirque, Santé</v>
          </cell>
        </row>
        <row r="172">
          <cell r="A172">
            <v>24237191</v>
          </cell>
          <cell r="B172" t="str">
            <v>QENEGEI</v>
          </cell>
          <cell r="C172" t="str">
            <v>HAECKO</v>
          </cell>
          <cell r="D172" t="str">
            <v>BG</v>
          </cell>
          <cell r="E172" t="str">
            <v>27-05-2011</v>
          </cell>
          <cell r="F172">
            <v>13</v>
          </cell>
          <cell r="G172" t="str">
            <v>Non</v>
          </cell>
          <cell r="H172" t="str">
            <v>CLG.BAUDOUX</v>
          </cell>
          <cell r="I172" t="str">
            <v>Non</v>
          </cell>
          <cell r="J172" t="str">
            <v>Basket, Cirque, Santé, Trails</v>
          </cell>
        </row>
        <row r="173">
          <cell r="A173">
            <v>24248678</v>
          </cell>
          <cell r="B173" t="str">
            <v>ROBIN</v>
          </cell>
          <cell r="C173" t="str">
            <v>Romane</v>
          </cell>
          <cell r="D173" t="str">
            <v>BF</v>
          </cell>
          <cell r="E173" t="str">
            <v>07-11-2011</v>
          </cell>
          <cell r="F173">
            <v>12</v>
          </cell>
          <cell r="G173" t="str">
            <v>Non</v>
          </cell>
          <cell r="H173" t="str">
            <v>CLG.BAUDOUX</v>
          </cell>
          <cell r="I173" t="str">
            <v>Non</v>
          </cell>
          <cell r="J173" t="str">
            <v>Cirque, Santé, Sport partagé</v>
          </cell>
        </row>
        <row r="174">
          <cell r="A174">
            <v>24247762</v>
          </cell>
          <cell r="B174" t="str">
            <v>ROGE</v>
          </cell>
          <cell r="C174" t="str">
            <v>Jason</v>
          </cell>
          <cell r="D174" t="str">
            <v>BG</v>
          </cell>
          <cell r="E174" t="str">
            <v>26-09-2012</v>
          </cell>
          <cell r="F174">
            <v>12</v>
          </cell>
          <cell r="G174" t="str">
            <v>Non</v>
          </cell>
          <cell r="H174" t="str">
            <v>CLG.BAUDOUX</v>
          </cell>
          <cell r="I174" t="str">
            <v>Non</v>
          </cell>
          <cell r="J174" t="str">
            <v>Futsal</v>
          </cell>
        </row>
        <row r="175">
          <cell r="A175">
            <v>24247992</v>
          </cell>
          <cell r="B175" t="str">
            <v>ROIRO</v>
          </cell>
          <cell r="C175" t="str">
            <v>Roxane</v>
          </cell>
          <cell r="D175" t="str">
            <v>BF</v>
          </cell>
          <cell r="E175" t="str">
            <v>14-03-2013</v>
          </cell>
          <cell r="F175">
            <v>11</v>
          </cell>
          <cell r="G175" t="str">
            <v>Non</v>
          </cell>
          <cell r="H175" t="str">
            <v>CLG.BAUDOUX</v>
          </cell>
          <cell r="I175" t="str">
            <v>Non</v>
          </cell>
          <cell r="J175" t="str">
            <v>Cirque, Santé</v>
          </cell>
        </row>
        <row r="176">
          <cell r="A176">
            <v>24248002</v>
          </cell>
          <cell r="B176" t="str">
            <v>ROZOTAPI</v>
          </cell>
          <cell r="C176" t="str">
            <v>Lylian</v>
          </cell>
          <cell r="D176" t="str">
            <v>BG</v>
          </cell>
          <cell r="E176" t="str">
            <v>21-05-2012</v>
          </cell>
          <cell r="F176">
            <v>12</v>
          </cell>
          <cell r="G176" t="str">
            <v>Non</v>
          </cell>
          <cell r="H176" t="str">
            <v>CLG.BAUDOUX</v>
          </cell>
          <cell r="I176" t="str">
            <v>Non</v>
          </cell>
          <cell r="J176" t="str">
            <v>Basket, Cirque, Football, Santé</v>
          </cell>
        </row>
        <row r="177">
          <cell r="A177">
            <v>24247986</v>
          </cell>
          <cell r="B177" t="str">
            <v>SADELLAH</v>
          </cell>
          <cell r="C177" t="str">
            <v>Kamil</v>
          </cell>
          <cell r="D177" t="str">
            <v>BG</v>
          </cell>
          <cell r="E177" t="str">
            <v>15-01-2013</v>
          </cell>
          <cell r="F177">
            <v>11</v>
          </cell>
          <cell r="G177" t="str">
            <v>Non</v>
          </cell>
          <cell r="H177" t="str">
            <v>CLG.BAUDOUX</v>
          </cell>
          <cell r="I177" t="str">
            <v>Non</v>
          </cell>
          <cell r="J177" t="str">
            <v>Basket, Cirque</v>
          </cell>
        </row>
        <row r="178">
          <cell r="A178">
            <v>24247984</v>
          </cell>
          <cell r="B178" t="str">
            <v>SALVAN</v>
          </cell>
          <cell r="C178" t="str">
            <v>Maël</v>
          </cell>
          <cell r="D178" t="str">
            <v>BG</v>
          </cell>
          <cell r="E178" t="str">
            <v>28-03-2013</v>
          </cell>
          <cell r="F178">
            <v>11</v>
          </cell>
          <cell r="G178" t="str">
            <v>Non</v>
          </cell>
          <cell r="H178" t="str">
            <v>CLG.BAUDOUX</v>
          </cell>
          <cell r="I178" t="str">
            <v>Non</v>
          </cell>
          <cell r="J178" t="str">
            <v>Basket, Cirque, Football, Santé</v>
          </cell>
        </row>
        <row r="179">
          <cell r="A179">
            <v>24248627</v>
          </cell>
          <cell r="B179" t="str">
            <v>SAMEKE</v>
          </cell>
          <cell r="C179" t="str">
            <v>Clelya</v>
          </cell>
          <cell r="D179" t="str">
            <v>BF</v>
          </cell>
          <cell r="E179" t="str">
            <v>26-05-2012</v>
          </cell>
          <cell r="F179">
            <v>12</v>
          </cell>
          <cell r="G179" t="str">
            <v>Non</v>
          </cell>
          <cell r="H179" t="str">
            <v>CLG.BAUDOUX</v>
          </cell>
          <cell r="I179" t="str">
            <v>Non</v>
          </cell>
          <cell r="J179" t="str">
            <v>Santé, Sport partagé</v>
          </cell>
        </row>
        <row r="180">
          <cell r="A180">
            <v>24247999</v>
          </cell>
          <cell r="B180" t="str">
            <v>SCHALL</v>
          </cell>
          <cell r="C180" t="str">
            <v>Clément</v>
          </cell>
          <cell r="D180" t="str">
            <v>BG</v>
          </cell>
          <cell r="E180" t="str">
            <v>15-09-2011</v>
          </cell>
          <cell r="F180">
            <v>13</v>
          </cell>
          <cell r="G180" t="str">
            <v>Non</v>
          </cell>
          <cell r="H180" t="str">
            <v>CLG.BAUDOUX</v>
          </cell>
          <cell r="I180" t="str">
            <v>Non</v>
          </cell>
          <cell r="J180" t="str">
            <v>Basket, Football</v>
          </cell>
        </row>
        <row r="181">
          <cell r="A181">
            <v>24247982</v>
          </cell>
          <cell r="B181" t="str">
            <v>SERVAS</v>
          </cell>
          <cell r="C181" t="str">
            <v>Gaspard</v>
          </cell>
          <cell r="D181" t="str">
            <v>BG</v>
          </cell>
          <cell r="E181" t="str">
            <v>03-09-2012</v>
          </cell>
          <cell r="F181">
            <v>12</v>
          </cell>
          <cell r="G181" t="str">
            <v>Non</v>
          </cell>
          <cell r="H181" t="str">
            <v>CLG.BAUDOUX</v>
          </cell>
          <cell r="I181" t="str">
            <v>Non</v>
          </cell>
          <cell r="J181" t="str">
            <v>Basket, Cirque, Cross, Santé</v>
          </cell>
        </row>
        <row r="182">
          <cell r="A182">
            <v>24248679</v>
          </cell>
          <cell r="B182" t="str">
            <v>SYLLA BAILLY</v>
          </cell>
          <cell r="C182" t="str">
            <v>KYMANI</v>
          </cell>
          <cell r="D182" t="str">
            <v>BG</v>
          </cell>
          <cell r="E182" t="str">
            <v>01-06-2011</v>
          </cell>
          <cell r="F182">
            <v>13</v>
          </cell>
          <cell r="G182" t="str">
            <v>Non</v>
          </cell>
          <cell r="H182" t="str">
            <v>CLG.BAUDOUX</v>
          </cell>
          <cell r="I182" t="str">
            <v>Non</v>
          </cell>
          <cell r="J182" t="str">
            <v>Futsal</v>
          </cell>
        </row>
        <row r="183">
          <cell r="A183">
            <v>24248001</v>
          </cell>
          <cell r="B183" t="str">
            <v>TAIEB</v>
          </cell>
          <cell r="C183" t="str">
            <v>Leia</v>
          </cell>
          <cell r="D183" t="str">
            <v>BF</v>
          </cell>
          <cell r="E183" t="str">
            <v>11-03-2013</v>
          </cell>
          <cell r="F183">
            <v>11</v>
          </cell>
          <cell r="G183" t="str">
            <v>Non</v>
          </cell>
          <cell r="H183" t="str">
            <v>CLG.BAUDOUX</v>
          </cell>
          <cell r="I183" t="str">
            <v>Non</v>
          </cell>
          <cell r="J183" t="str">
            <v>Basket, Cirque, Santé</v>
          </cell>
        </row>
        <row r="184">
          <cell r="A184">
            <v>24247751</v>
          </cell>
          <cell r="B184" t="str">
            <v>TAIN</v>
          </cell>
          <cell r="C184" t="str">
            <v>Zicon</v>
          </cell>
          <cell r="D184" t="str">
            <v>BG</v>
          </cell>
          <cell r="E184" t="str">
            <v>21-02-2013</v>
          </cell>
          <cell r="F184">
            <v>11</v>
          </cell>
          <cell r="G184" t="str">
            <v>Non</v>
          </cell>
          <cell r="H184" t="str">
            <v>CLG.BAUDOUX</v>
          </cell>
          <cell r="I184" t="str">
            <v>Non</v>
          </cell>
          <cell r="J184" t="str">
            <v>Basket, Futsal</v>
          </cell>
        </row>
        <row r="185">
          <cell r="A185">
            <v>24248680</v>
          </cell>
          <cell r="B185" t="str">
            <v>TAKASI</v>
          </cell>
          <cell r="C185" t="str">
            <v>Noelley</v>
          </cell>
          <cell r="D185" t="str">
            <v>BF</v>
          </cell>
          <cell r="E185" t="str">
            <v>30-08-2012</v>
          </cell>
          <cell r="F185">
            <v>12</v>
          </cell>
          <cell r="G185" t="str">
            <v>Non</v>
          </cell>
          <cell r="H185" t="str">
            <v>CLG.BAUDOUX</v>
          </cell>
          <cell r="I185" t="str">
            <v>Non</v>
          </cell>
          <cell r="J185" t="str">
            <v>Cirque, Santé</v>
          </cell>
        </row>
        <row r="186">
          <cell r="A186">
            <v>24222226</v>
          </cell>
          <cell r="B186" t="str">
            <v>TALON</v>
          </cell>
          <cell r="C186" t="str">
            <v>Camil</v>
          </cell>
          <cell r="D186" t="str">
            <v>BG</v>
          </cell>
          <cell r="E186" t="str">
            <v>04-04-2011</v>
          </cell>
          <cell r="F186">
            <v>13</v>
          </cell>
          <cell r="G186" t="str">
            <v>Non</v>
          </cell>
          <cell r="H186" t="str">
            <v>CLG.BAUDOUX</v>
          </cell>
          <cell r="I186" t="str">
            <v>Non</v>
          </cell>
          <cell r="J186" t="str">
            <v>Football</v>
          </cell>
        </row>
        <row r="187">
          <cell r="A187">
            <v>24248000</v>
          </cell>
          <cell r="B187" t="str">
            <v>TINI</v>
          </cell>
          <cell r="C187" t="str">
            <v>JAYONI</v>
          </cell>
          <cell r="D187" t="str">
            <v>BG</v>
          </cell>
          <cell r="E187" t="str">
            <v>28-07-2012</v>
          </cell>
          <cell r="F187">
            <v>12</v>
          </cell>
          <cell r="G187" t="str">
            <v>Non</v>
          </cell>
          <cell r="H187" t="str">
            <v>CLG.BAUDOUX</v>
          </cell>
          <cell r="I187" t="str">
            <v>Non</v>
          </cell>
          <cell r="J187" t="str">
            <v>Basket</v>
          </cell>
        </row>
        <row r="188">
          <cell r="A188">
            <v>24247754</v>
          </cell>
          <cell r="B188" t="str">
            <v>TRIMARI</v>
          </cell>
          <cell r="C188" t="str">
            <v>Cuky</v>
          </cell>
          <cell r="D188" t="str">
            <v>BG</v>
          </cell>
          <cell r="E188" t="str">
            <v>01-11-2012</v>
          </cell>
          <cell r="F188">
            <v>11</v>
          </cell>
          <cell r="G188" t="str">
            <v>Non</v>
          </cell>
          <cell r="H188" t="str">
            <v>CLG.BAUDOUX</v>
          </cell>
          <cell r="I188" t="str">
            <v>Non</v>
          </cell>
          <cell r="J188" t="str">
            <v>Basket, Cirque, Futsal</v>
          </cell>
        </row>
        <row r="189">
          <cell r="A189">
            <v>24247991</v>
          </cell>
          <cell r="B189" t="str">
            <v>TRINH</v>
          </cell>
          <cell r="C189" t="str">
            <v>Crystal</v>
          </cell>
          <cell r="D189" t="str">
            <v>BF</v>
          </cell>
          <cell r="E189" t="str">
            <v>10-11-2012</v>
          </cell>
          <cell r="F189">
            <v>11</v>
          </cell>
          <cell r="G189" t="str">
            <v>Non</v>
          </cell>
          <cell r="H189" t="str">
            <v>CLG.BAUDOUX</v>
          </cell>
          <cell r="I189" t="str">
            <v>Non</v>
          </cell>
          <cell r="J189" t="str">
            <v>Cirque, Santé</v>
          </cell>
        </row>
        <row r="190">
          <cell r="A190">
            <v>24247995</v>
          </cell>
          <cell r="B190" t="str">
            <v>UAI</v>
          </cell>
          <cell r="C190" t="str">
            <v>Keyven</v>
          </cell>
          <cell r="D190" t="str">
            <v>BG</v>
          </cell>
          <cell r="E190" t="str">
            <v>05-04-2013</v>
          </cell>
          <cell r="F190">
            <v>11</v>
          </cell>
          <cell r="G190" t="str">
            <v>Non</v>
          </cell>
          <cell r="H190" t="str">
            <v>CLG.BAUDOUX</v>
          </cell>
          <cell r="I190" t="str">
            <v>Non</v>
          </cell>
          <cell r="J190" t="str">
            <v>Basket, Cirque, Santé</v>
          </cell>
        </row>
        <row r="191">
          <cell r="A191">
            <v>24247753</v>
          </cell>
          <cell r="B191" t="str">
            <v>ULUME</v>
          </cell>
          <cell r="C191" t="str">
            <v>Joas</v>
          </cell>
          <cell r="D191" t="str">
            <v>BG</v>
          </cell>
          <cell r="E191" t="str">
            <v>07-12-2012</v>
          </cell>
          <cell r="F191">
            <v>11</v>
          </cell>
          <cell r="G191" t="str">
            <v>Non</v>
          </cell>
          <cell r="H191" t="str">
            <v>CLG.BAUDOUX</v>
          </cell>
          <cell r="I191" t="str">
            <v>Non</v>
          </cell>
          <cell r="J191" t="str">
            <v>Futsal</v>
          </cell>
        </row>
        <row r="192">
          <cell r="A192">
            <v>24248454</v>
          </cell>
          <cell r="B192" t="str">
            <v>Ulume</v>
          </cell>
          <cell r="C192" t="str">
            <v>Timothée</v>
          </cell>
          <cell r="D192" t="str">
            <v>MG</v>
          </cell>
          <cell r="E192" t="str">
            <v>09-10-2010</v>
          </cell>
          <cell r="F192">
            <v>14</v>
          </cell>
          <cell r="G192" t="str">
            <v>Non</v>
          </cell>
          <cell r="H192" t="str">
            <v>CLG.BAUDOUX</v>
          </cell>
          <cell r="I192" t="str">
            <v>Non</v>
          </cell>
          <cell r="J192" t="str">
            <v>Football, Futsal</v>
          </cell>
        </row>
        <row r="193">
          <cell r="A193">
            <v>24248681</v>
          </cell>
          <cell r="B193" t="str">
            <v>UTIA</v>
          </cell>
          <cell r="C193" t="str">
            <v>VAINUI</v>
          </cell>
          <cell r="D193" t="str">
            <v>MF</v>
          </cell>
          <cell r="E193" t="str">
            <v>23-10-2010</v>
          </cell>
          <cell r="F193">
            <v>14</v>
          </cell>
          <cell r="G193" t="str">
            <v>Non</v>
          </cell>
          <cell r="H193" t="str">
            <v>CLG.BAUDOUX</v>
          </cell>
          <cell r="I193" t="str">
            <v>Non</v>
          </cell>
          <cell r="J193" t="str">
            <v>Santé</v>
          </cell>
        </row>
        <row r="194">
          <cell r="A194">
            <v>24222238</v>
          </cell>
          <cell r="B194" t="str">
            <v>VALLAT</v>
          </cell>
          <cell r="C194" t="str">
            <v>Titouan</v>
          </cell>
          <cell r="D194" t="str">
            <v>MG</v>
          </cell>
          <cell r="E194" t="str">
            <v>11-09-2010</v>
          </cell>
          <cell r="F194">
            <v>14</v>
          </cell>
          <cell r="G194" t="str">
            <v>Non</v>
          </cell>
          <cell r="H194" t="str">
            <v>CLG.BAUDOUX</v>
          </cell>
          <cell r="I194" t="str">
            <v>Non</v>
          </cell>
          <cell r="J194" t="str">
            <v>Basket, Cirque</v>
          </cell>
        </row>
        <row r="195">
          <cell r="A195">
            <v>24247979</v>
          </cell>
          <cell r="B195" t="str">
            <v>WAIA</v>
          </cell>
          <cell r="C195" t="str">
            <v>Waia</v>
          </cell>
          <cell r="D195" t="str">
            <v>SG</v>
          </cell>
          <cell r="E195" t="str">
            <v>10-07-0009</v>
          </cell>
          <cell r="F195">
            <v>2015</v>
          </cell>
          <cell r="G195" t="str">
            <v>Non</v>
          </cell>
          <cell r="H195" t="str">
            <v>CLG.BAUDOUX</v>
          </cell>
          <cell r="I195" t="str">
            <v>Non</v>
          </cell>
          <cell r="J195" t="str">
            <v>Cirque, Santé</v>
          </cell>
        </row>
        <row r="196">
          <cell r="A196">
            <v>24221557</v>
          </cell>
          <cell r="B196" t="str">
            <v>WAIMO</v>
          </cell>
          <cell r="C196" t="str">
            <v>Ky-Mhany</v>
          </cell>
          <cell r="D196" t="str">
            <v>BG</v>
          </cell>
          <cell r="E196" t="str">
            <v>12-02-2011</v>
          </cell>
          <cell r="F196">
            <v>13</v>
          </cell>
          <cell r="G196" t="str">
            <v>Non</v>
          </cell>
          <cell r="H196" t="str">
            <v>CLG.BAUDOUX</v>
          </cell>
          <cell r="I196" t="str">
            <v>Non</v>
          </cell>
          <cell r="J196" t="str">
            <v>Basket, Futsal, Santé</v>
          </cell>
        </row>
        <row r="197">
          <cell r="A197">
            <v>24239164</v>
          </cell>
          <cell r="B197" t="str">
            <v>WOIRGARD</v>
          </cell>
          <cell r="C197" t="str">
            <v>Léo</v>
          </cell>
          <cell r="D197" t="str">
            <v>BG</v>
          </cell>
          <cell r="E197" t="str">
            <v>14-06-2011</v>
          </cell>
          <cell r="F197">
            <v>13</v>
          </cell>
          <cell r="G197" t="str">
            <v>Non</v>
          </cell>
          <cell r="H197" t="str">
            <v>CLG.BAUDOUX</v>
          </cell>
          <cell r="I197" t="str">
            <v>Non</v>
          </cell>
          <cell r="J197" t="str">
            <v>Futsal</v>
          </cell>
        </row>
        <row r="198">
          <cell r="A198">
            <v>24248682</v>
          </cell>
          <cell r="B198" t="str">
            <v>Acadro</v>
          </cell>
          <cell r="C198" t="str">
            <v>Idrohno</v>
          </cell>
          <cell r="D198" t="str">
            <v>BG</v>
          </cell>
          <cell r="E198" t="str">
            <v>13-01-2012</v>
          </cell>
          <cell r="F198">
            <v>12</v>
          </cell>
          <cell r="G198" t="str">
            <v>Non</v>
          </cell>
          <cell r="H198" t="str">
            <v>CLG.BOULARI</v>
          </cell>
          <cell r="I198" t="str">
            <v>Non</v>
          </cell>
          <cell r="J198" t="str">
            <v>Basket, Futsal, Handball</v>
          </cell>
        </row>
        <row r="199">
          <cell r="A199">
            <v>24247557</v>
          </cell>
          <cell r="B199" t="str">
            <v>ALIKIE</v>
          </cell>
          <cell r="C199" t="str">
            <v>Dayven</v>
          </cell>
          <cell r="D199" t="str">
            <v>BG</v>
          </cell>
          <cell r="E199" t="str">
            <v>11-06-2012</v>
          </cell>
          <cell r="F199">
            <v>12</v>
          </cell>
          <cell r="G199" t="str">
            <v>Non</v>
          </cell>
          <cell r="H199" t="str">
            <v>CLG.BOULARI</v>
          </cell>
          <cell r="I199" t="str">
            <v>Non</v>
          </cell>
          <cell r="J199" t="str">
            <v>Badminton, Basket, Futsal, Handball</v>
          </cell>
        </row>
        <row r="200">
          <cell r="A200">
            <v>24238603</v>
          </cell>
          <cell r="B200" t="str">
            <v>AMATREDJO-MOELJONO</v>
          </cell>
          <cell r="C200" t="str">
            <v>MAELY</v>
          </cell>
          <cell r="D200" t="str">
            <v>BF</v>
          </cell>
          <cell r="E200" t="str">
            <v>17-12-2011</v>
          </cell>
          <cell r="F200">
            <v>12</v>
          </cell>
          <cell r="G200" t="str">
            <v>Non</v>
          </cell>
          <cell r="H200" t="str">
            <v>CLG.BOULARI</v>
          </cell>
          <cell r="I200" t="str">
            <v>Non</v>
          </cell>
          <cell r="J200" t="str">
            <v>Badminton</v>
          </cell>
        </row>
        <row r="201">
          <cell r="A201">
            <v>24247558</v>
          </cell>
          <cell r="B201" t="str">
            <v>ATAPO</v>
          </cell>
          <cell r="C201" t="str">
            <v>Vaïana</v>
          </cell>
          <cell r="D201" t="str">
            <v>MF</v>
          </cell>
          <cell r="E201" t="str">
            <v>25-02-2010</v>
          </cell>
          <cell r="F201">
            <v>14</v>
          </cell>
          <cell r="G201" t="str">
            <v>Non</v>
          </cell>
          <cell r="H201" t="str">
            <v>CLG.BOULARI</v>
          </cell>
          <cell r="I201" t="str">
            <v>Non</v>
          </cell>
          <cell r="J201" t="str">
            <v>Badminton</v>
          </cell>
        </row>
        <row r="202">
          <cell r="A202">
            <v>24245747</v>
          </cell>
          <cell r="B202" t="str">
            <v>Bellais</v>
          </cell>
          <cell r="C202" t="str">
            <v>Marania</v>
          </cell>
          <cell r="D202" t="str">
            <v>BF</v>
          </cell>
          <cell r="E202" t="str">
            <v>16-08-2012</v>
          </cell>
          <cell r="F202">
            <v>12</v>
          </cell>
          <cell r="G202" t="str">
            <v>Non</v>
          </cell>
          <cell r="H202" t="str">
            <v>CLG.BOULARI</v>
          </cell>
          <cell r="I202" t="str">
            <v>Non</v>
          </cell>
          <cell r="J202" t="str">
            <v>Handball</v>
          </cell>
        </row>
        <row r="203">
          <cell r="A203">
            <v>24247566</v>
          </cell>
          <cell r="B203" t="str">
            <v>BELMUDES</v>
          </cell>
          <cell r="C203" t="str">
            <v>Eden</v>
          </cell>
          <cell r="D203" t="str">
            <v>BF</v>
          </cell>
          <cell r="E203" t="str">
            <v>20-12-2012</v>
          </cell>
          <cell r="F203">
            <v>11</v>
          </cell>
          <cell r="G203" t="str">
            <v>Non</v>
          </cell>
          <cell r="H203" t="str">
            <v>CLG.BOULARI</v>
          </cell>
          <cell r="I203" t="str">
            <v>Non</v>
          </cell>
          <cell r="J203" t="str">
            <v>Badminton</v>
          </cell>
        </row>
        <row r="204">
          <cell r="A204">
            <v>24237644</v>
          </cell>
          <cell r="B204" t="str">
            <v>BERLHE</v>
          </cell>
          <cell r="C204" t="str">
            <v>MILLA</v>
          </cell>
          <cell r="D204" t="str">
            <v>MF</v>
          </cell>
          <cell r="E204" t="str">
            <v>25-04-2010</v>
          </cell>
          <cell r="F204">
            <v>14</v>
          </cell>
          <cell r="G204" t="str">
            <v>Non</v>
          </cell>
          <cell r="H204" t="str">
            <v>CLG.BOULARI</v>
          </cell>
          <cell r="I204" t="str">
            <v>Non</v>
          </cell>
          <cell r="J204" t="str">
            <v>Badminton</v>
          </cell>
        </row>
        <row r="205">
          <cell r="A205">
            <v>24248395</v>
          </cell>
          <cell r="B205" t="str">
            <v>BERNANOS</v>
          </cell>
          <cell r="C205" t="str">
            <v>MEYRAH</v>
          </cell>
          <cell r="D205" t="str">
            <v>BF</v>
          </cell>
          <cell r="E205" t="str">
            <v>15-05-2013</v>
          </cell>
          <cell r="F205">
            <v>11</v>
          </cell>
          <cell r="G205" t="str">
            <v>Non</v>
          </cell>
          <cell r="H205" t="str">
            <v>CLG.BOULARI</v>
          </cell>
          <cell r="I205" t="str">
            <v>Non</v>
          </cell>
          <cell r="J205" t="str">
            <v>Basket, Handball</v>
          </cell>
        </row>
        <row r="206">
          <cell r="A206">
            <v>24247559</v>
          </cell>
          <cell r="B206" t="str">
            <v>BERTRAND</v>
          </cell>
          <cell r="C206" t="str">
            <v>Robin</v>
          </cell>
          <cell r="D206" t="str">
            <v>BG</v>
          </cell>
          <cell r="E206" t="str">
            <v>23-07-2012</v>
          </cell>
          <cell r="F206">
            <v>12</v>
          </cell>
          <cell r="G206" t="str">
            <v>Non</v>
          </cell>
          <cell r="H206" t="str">
            <v>CLG.BOULARI</v>
          </cell>
          <cell r="I206" t="str">
            <v>Non</v>
          </cell>
          <cell r="J206" t="str">
            <v>Badminton</v>
          </cell>
        </row>
        <row r="207">
          <cell r="A207">
            <v>24245665</v>
          </cell>
          <cell r="B207" t="str">
            <v>BONNEAU</v>
          </cell>
          <cell r="C207" t="str">
            <v>MANUA</v>
          </cell>
          <cell r="D207" t="str">
            <v>BF</v>
          </cell>
          <cell r="E207" t="str">
            <v>05-01-2012</v>
          </cell>
          <cell r="F207">
            <v>12</v>
          </cell>
          <cell r="G207" t="str">
            <v>Non</v>
          </cell>
          <cell r="H207" t="str">
            <v>CLG.BOULARI</v>
          </cell>
          <cell r="I207" t="str">
            <v>Non</v>
          </cell>
          <cell r="J207" t="str">
            <v>Basket</v>
          </cell>
        </row>
        <row r="208">
          <cell r="A208">
            <v>24222576</v>
          </cell>
          <cell r="B208" t="str">
            <v>BRETON</v>
          </cell>
          <cell r="C208" t="str">
            <v>Lola</v>
          </cell>
          <cell r="D208" t="str">
            <v>MF</v>
          </cell>
          <cell r="E208" t="str">
            <v>07-10-2010</v>
          </cell>
          <cell r="F208">
            <v>14</v>
          </cell>
          <cell r="G208" t="str">
            <v>Non</v>
          </cell>
          <cell r="H208" t="str">
            <v>CLG.BOULARI</v>
          </cell>
          <cell r="I208" t="str">
            <v>Non</v>
          </cell>
          <cell r="J208" t="str">
            <v>Athlétisme, Cross, Trails</v>
          </cell>
        </row>
        <row r="209">
          <cell r="A209">
            <v>24220024</v>
          </cell>
          <cell r="B209" t="str">
            <v>CASE</v>
          </cell>
          <cell r="C209" t="str">
            <v>Alain</v>
          </cell>
          <cell r="D209" t="str">
            <v>MG</v>
          </cell>
          <cell r="E209" t="str">
            <v>23-01-2009</v>
          </cell>
          <cell r="F209">
            <v>15</v>
          </cell>
          <cell r="G209" t="str">
            <v>Non</v>
          </cell>
          <cell r="H209" t="str">
            <v>CLG.BOULARI</v>
          </cell>
          <cell r="I209" t="str">
            <v>Non</v>
          </cell>
          <cell r="J209" t="str">
            <v>Cross, Futsal</v>
          </cell>
        </row>
        <row r="210">
          <cell r="A210">
            <v>24220023</v>
          </cell>
          <cell r="B210" t="str">
            <v>CASE</v>
          </cell>
          <cell r="C210" t="str">
            <v>Joseph</v>
          </cell>
          <cell r="D210" t="str">
            <v>MG</v>
          </cell>
          <cell r="E210" t="str">
            <v>23-01-2009</v>
          </cell>
          <cell r="F210">
            <v>15</v>
          </cell>
          <cell r="G210" t="str">
            <v>Non</v>
          </cell>
          <cell r="H210" t="str">
            <v>CLG.BOULARI</v>
          </cell>
          <cell r="I210" t="str">
            <v>Non</v>
          </cell>
          <cell r="J210" t="str">
            <v>Cross, Futsal</v>
          </cell>
        </row>
        <row r="211">
          <cell r="A211">
            <v>24245833</v>
          </cell>
          <cell r="B211" t="str">
            <v>CLAUDEL</v>
          </cell>
          <cell r="C211" t="str">
            <v>Marcelin</v>
          </cell>
          <cell r="D211" t="str">
            <v>BG</v>
          </cell>
          <cell r="E211" t="str">
            <v>24-02-2012</v>
          </cell>
          <cell r="F211">
            <v>12</v>
          </cell>
          <cell r="G211" t="str">
            <v>Non</v>
          </cell>
          <cell r="H211" t="str">
            <v>CLG.BOULARI</v>
          </cell>
          <cell r="I211" t="str">
            <v>Non</v>
          </cell>
          <cell r="J211" t="str">
            <v>Badminton, Futsal, Handball</v>
          </cell>
        </row>
        <row r="212">
          <cell r="A212">
            <v>24247773</v>
          </cell>
          <cell r="B212" t="str">
            <v>Courbier Schwarts</v>
          </cell>
          <cell r="C212" t="str">
            <v>Mathéo</v>
          </cell>
          <cell r="D212" t="str">
            <v>BG</v>
          </cell>
          <cell r="E212" t="str">
            <v>07-07-2012</v>
          </cell>
          <cell r="F212">
            <v>12</v>
          </cell>
          <cell r="G212" t="str">
            <v>Non</v>
          </cell>
          <cell r="H212" t="str">
            <v>CLG.BOULARI</v>
          </cell>
          <cell r="I212" t="str">
            <v>Non</v>
          </cell>
          <cell r="J212" t="str">
            <v>Athlétisme, Basket, Cross, Handball</v>
          </cell>
        </row>
        <row r="213">
          <cell r="A213">
            <v>24236626</v>
          </cell>
          <cell r="B213" t="str">
            <v>DAWANO</v>
          </cell>
          <cell r="C213" t="str">
            <v>NYCOLAS</v>
          </cell>
          <cell r="D213" t="str">
            <v>BG</v>
          </cell>
          <cell r="E213" t="str">
            <v>04-04-2012</v>
          </cell>
          <cell r="F213">
            <v>12</v>
          </cell>
          <cell r="G213" t="str">
            <v>Non</v>
          </cell>
          <cell r="H213" t="str">
            <v>CLG.BOULARI</v>
          </cell>
          <cell r="I213" t="str">
            <v>Non</v>
          </cell>
          <cell r="J213" t="str">
            <v>Basket, Futsal</v>
          </cell>
        </row>
        <row r="214">
          <cell r="A214">
            <v>24222168</v>
          </cell>
          <cell r="B214" t="str">
            <v>DEA</v>
          </cell>
          <cell r="C214" t="str">
            <v>Sandrine</v>
          </cell>
          <cell r="D214" t="str">
            <v>MF</v>
          </cell>
          <cell r="E214" t="str">
            <v>19-09-2010</v>
          </cell>
          <cell r="F214">
            <v>14</v>
          </cell>
          <cell r="G214" t="str">
            <v>Non</v>
          </cell>
          <cell r="H214" t="str">
            <v>CLG.BOULARI</v>
          </cell>
          <cell r="I214" t="str">
            <v>Non</v>
          </cell>
          <cell r="J214" t="str">
            <v>Badminton</v>
          </cell>
        </row>
        <row r="215">
          <cell r="A215">
            <v>24238135</v>
          </cell>
          <cell r="B215" t="str">
            <v>DEFLOOR</v>
          </cell>
          <cell r="C215" t="str">
            <v>NORAH</v>
          </cell>
          <cell r="D215" t="str">
            <v>BF</v>
          </cell>
          <cell r="E215" t="str">
            <v>26-06-2011</v>
          </cell>
          <cell r="F215">
            <v>13</v>
          </cell>
          <cell r="G215" t="str">
            <v>Non</v>
          </cell>
          <cell r="H215" t="str">
            <v>CLG.BOULARI</v>
          </cell>
          <cell r="I215" t="str">
            <v>Non</v>
          </cell>
          <cell r="J215" t="str">
            <v>Badminton</v>
          </cell>
        </row>
        <row r="216">
          <cell r="A216">
            <v>24247728</v>
          </cell>
          <cell r="B216" t="str">
            <v>DESOUCHES</v>
          </cell>
          <cell r="C216" t="str">
            <v>ORNELLA</v>
          </cell>
          <cell r="D216" t="str">
            <v>BF</v>
          </cell>
          <cell r="E216" t="str">
            <v>12-03-2013</v>
          </cell>
          <cell r="F216">
            <v>11</v>
          </cell>
          <cell r="G216" t="str">
            <v>Non</v>
          </cell>
          <cell r="H216" t="str">
            <v>CLG.BOULARI</v>
          </cell>
          <cell r="I216" t="str">
            <v>Non</v>
          </cell>
          <cell r="J216" t="str">
            <v>Badminton</v>
          </cell>
        </row>
        <row r="217">
          <cell r="A217">
            <v>24247500</v>
          </cell>
          <cell r="B217" t="str">
            <v>DHOU</v>
          </cell>
          <cell r="C217" t="str">
            <v>JULIAN</v>
          </cell>
          <cell r="D217" t="str">
            <v>BG</v>
          </cell>
          <cell r="E217" t="str">
            <v>18-09-2012</v>
          </cell>
          <cell r="F217">
            <v>12</v>
          </cell>
          <cell r="G217" t="str">
            <v>Non</v>
          </cell>
          <cell r="H217" t="str">
            <v>CLG.BOULARI</v>
          </cell>
          <cell r="I217" t="str">
            <v>Non</v>
          </cell>
          <cell r="J217" t="str">
            <v>Basket, Futsal, Handball</v>
          </cell>
        </row>
        <row r="218">
          <cell r="A218">
            <v>24237966</v>
          </cell>
          <cell r="B218" t="str">
            <v>DIOHOUE</v>
          </cell>
          <cell r="C218" t="str">
            <v>ALEXIS</v>
          </cell>
          <cell r="D218" t="str">
            <v>BG</v>
          </cell>
          <cell r="E218" t="str">
            <v>04-08-2011</v>
          </cell>
          <cell r="F218">
            <v>13</v>
          </cell>
          <cell r="G218" t="str">
            <v>Non</v>
          </cell>
          <cell r="H218" t="str">
            <v>CLG.BOULARI</v>
          </cell>
          <cell r="I218" t="str">
            <v>Non</v>
          </cell>
          <cell r="J218" t="str">
            <v>Cross, Futsal</v>
          </cell>
        </row>
        <row r="219">
          <cell r="A219">
            <v>24236624</v>
          </cell>
          <cell r="B219" t="str">
            <v>DIRIBERRY</v>
          </cell>
          <cell r="C219" t="str">
            <v>ENZO</v>
          </cell>
          <cell r="D219" t="str">
            <v>BG</v>
          </cell>
          <cell r="E219" t="str">
            <v>02-11-2011</v>
          </cell>
          <cell r="F219">
            <v>12</v>
          </cell>
          <cell r="G219" t="str">
            <v>Non</v>
          </cell>
          <cell r="H219" t="str">
            <v>CLG.BOULARI</v>
          </cell>
          <cell r="I219" t="str">
            <v>Non</v>
          </cell>
          <cell r="J219" t="str">
            <v>Badminton, Trails</v>
          </cell>
        </row>
        <row r="220">
          <cell r="A220">
            <v>24245818</v>
          </cell>
          <cell r="B220" t="str">
            <v>Douaglin</v>
          </cell>
          <cell r="C220" t="str">
            <v>Leo</v>
          </cell>
          <cell r="D220" t="str">
            <v>BG</v>
          </cell>
          <cell r="E220" t="str">
            <v>16-07-2012</v>
          </cell>
          <cell r="F220">
            <v>12</v>
          </cell>
          <cell r="G220" t="str">
            <v>Non</v>
          </cell>
          <cell r="H220" t="str">
            <v>CLG.BOULARI</v>
          </cell>
          <cell r="I220" t="str">
            <v>Non</v>
          </cell>
          <cell r="J220" t="str">
            <v>Athlétisme</v>
          </cell>
        </row>
        <row r="221">
          <cell r="A221">
            <v>24247726</v>
          </cell>
          <cell r="B221" t="str">
            <v>DOUMAÏ</v>
          </cell>
          <cell r="C221" t="str">
            <v>DYZAELA</v>
          </cell>
          <cell r="D221" t="str">
            <v>BF</v>
          </cell>
          <cell r="E221" t="str">
            <v>17-12-2011</v>
          </cell>
          <cell r="F221">
            <v>12</v>
          </cell>
          <cell r="G221" t="str">
            <v>Non</v>
          </cell>
          <cell r="H221" t="str">
            <v>CLG.BOULARI</v>
          </cell>
          <cell r="I221" t="str">
            <v>Non</v>
          </cell>
          <cell r="J221" t="str">
            <v>Badminton</v>
          </cell>
        </row>
        <row r="222">
          <cell r="A222">
            <v>24236625</v>
          </cell>
          <cell r="B222" t="str">
            <v>DOUNEHOTE</v>
          </cell>
          <cell r="C222" t="str">
            <v>CEREINA</v>
          </cell>
          <cell r="D222" t="str">
            <v>MF</v>
          </cell>
          <cell r="E222" t="str">
            <v>03-08-2010</v>
          </cell>
          <cell r="F222">
            <v>14</v>
          </cell>
          <cell r="G222" t="str">
            <v>Non</v>
          </cell>
          <cell r="H222" t="str">
            <v>CLG.BOULARI</v>
          </cell>
          <cell r="I222" t="str">
            <v>Non</v>
          </cell>
          <cell r="J222" t="str">
            <v>Athlétisme, Cross, Trails</v>
          </cell>
        </row>
        <row r="223">
          <cell r="A223">
            <v>24238132</v>
          </cell>
          <cell r="B223" t="str">
            <v>DUHNARA</v>
          </cell>
          <cell r="C223" t="str">
            <v>MOISE</v>
          </cell>
          <cell r="D223" t="str">
            <v>BG</v>
          </cell>
          <cell r="E223" t="str">
            <v>13-04-2011</v>
          </cell>
          <cell r="F223">
            <v>13</v>
          </cell>
          <cell r="G223" t="str">
            <v>Non</v>
          </cell>
          <cell r="H223" t="str">
            <v>CLG.BOULARI</v>
          </cell>
          <cell r="I223" t="str">
            <v>Non</v>
          </cell>
          <cell r="J223" t="str">
            <v>Badminton</v>
          </cell>
        </row>
        <row r="224">
          <cell r="A224">
            <v>24247541</v>
          </cell>
          <cell r="B224" t="str">
            <v>DUMTE</v>
          </cell>
          <cell r="C224" t="str">
            <v>Enola</v>
          </cell>
          <cell r="D224" t="str">
            <v>BF</v>
          </cell>
          <cell r="E224" t="str">
            <v>03-01-2013</v>
          </cell>
          <cell r="F224">
            <v>11</v>
          </cell>
          <cell r="G224" t="str">
            <v>Non</v>
          </cell>
          <cell r="H224" t="str">
            <v>CLG.BOULARI</v>
          </cell>
          <cell r="I224" t="str">
            <v>Non</v>
          </cell>
          <cell r="J224" t="str">
            <v>Handball</v>
          </cell>
        </row>
        <row r="225">
          <cell r="A225">
            <v>24248234</v>
          </cell>
          <cell r="B225" t="str">
            <v>EMAD</v>
          </cell>
          <cell r="C225" t="str">
            <v>Mathieu</v>
          </cell>
          <cell r="D225" t="str">
            <v>MG</v>
          </cell>
          <cell r="E225" t="str">
            <v>03-05-2010</v>
          </cell>
          <cell r="F225">
            <v>14</v>
          </cell>
          <cell r="G225" t="str">
            <v>Non</v>
          </cell>
          <cell r="H225" t="str">
            <v>CLG.BOULARI</v>
          </cell>
          <cell r="I225" t="str">
            <v>Non</v>
          </cell>
          <cell r="J225" t="str">
            <v>Badminton</v>
          </cell>
        </row>
        <row r="226">
          <cell r="A226">
            <v>24238390</v>
          </cell>
          <cell r="B226" t="str">
            <v>EURIBOA</v>
          </cell>
          <cell r="C226" t="str">
            <v>SYLVIANE</v>
          </cell>
          <cell r="D226" t="str">
            <v>BF</v>
          </cell>
          <cell r="E226" t="str">
            <v>15-02-2012</v>
          </cell>
          <cell r="F226">
            <v>12</v>
          </cell>
          <cell r="G226" t="str">
            <v>Non</v>
          </cell>
          <cell r="H226" t="str">
            <v>CLG.BOULARI</v>
          </cell>
          <cell r="I226" t="str">
            <v>Non</v>
          </cell>
          <cell r="J226" t="str">
            <v>Badminton</v>
          </cell>
        </row>
        <row r="227">
          <cell r="A227">
            <v>24222575</v>
          </cell>
          <cell r="B227" t="str">
            <v>FAILLY</v>
          </cell>
          <cell r="C227" t="str">
            <v>Amandine</v>
          </cell>
          <cell r="D227" t="str">
            <v>MF</v>
          </cell>
          <cell r="E227" t="str">
            <v>25-02-2010</v>
          </cell>
          <cell r="F227">
            <v>14</v>
          </cell>
          <cell r="G227" t="str">
            <v>Non</v>
          </cell>
          <cell r="H227" t="str">
            <v>CLG.BOULARI</v>
          </cell>
          <cell r="I227" t="str">
            <v>Non</v>
          </cell>
          <cell r="J227" t="str">
            <v>Athlétisme, Cross, Trails</v>
          </cell>
        </row>
        <row r="228">
          <cell r="A228">
            <v>24222179</v>
          </cell>
          <cell r="B228" t="str">
            <v>FANTOZZI</v>
          </cell>
          <cell r="C228" t="str">
            <v>Youna</v>
          </cell>
          <cell r="D228" t="str">
            <v>MF</v>
          </cell>
          <cell r="E228" t="str">
            <v>15-10-2010</v>
          </cell>
          <cell r="F228">
            <v>14</v>
          </cell>
          <cell r="G228" t="str">
            <v>Non</v>
          </cell>
          <cell r="H228" t="str">
            <v>CLG.BOULARI</v>
          </cell>
          <cell r="I228" t="str">
            <v>Non</v>
          </cell>
          <cell r="J228" t="str">
            <v>Badminton</v>
          </cell>
        </row>
        <row r="229">
          <cell r="A229">
            <v>24212844</v>
          </cell>
          <cell r="B229" t="str">
            <v>FETAULAKI</v>
          </cell>
          <cell r="C229" t="str">
            <v>Joachim</v>
          </cell>
          <cell r="D229" t="str">
            <v>MG</v>
          </cell>
          <cell r="E229" t="str">
            <v>03-08-2009</v>
          </cell>
          <cell r="F229">
            <v>15</v>
          </cell>
          <cell r="G229" t="str">
            <v>Non</v>
          </cell>
          <cell r="H229" t="str">
            <v>CLG.BOULARI</v>
          </cell>
          <cell r="I229" t="str">
            <v>Non</v>
          </cell>
          <cell r="J229" t="str">
            <v>Athlétisme, Cross, Handball, Trails</v>
          </cell>
        </row>
        <row r="230">
          <cell r="A230">
            <v>24237513</v>
          </cell>
          <cell r="B230" t="str">
            <v>FILITUULAGA</v>
          </cell>
          <cell r="C230" t="str">
            <v>GABRIELLA</v>
          </cell>
          <cell r="D230" t="str">
            <v>BF</v>
          </cell>
          <cell r="E230" t="str">
            <v>23-04-2012</v>
          </cell>
          <cell r="F230">
            <v>12</v>
          </cell>
          <cell r="G230" t="str">
            <v>Non</v>
          </cell>
          <cell r="H230" t="str">
            <v>CLG.BOULARI</v>
          </cell>
          <cell r="I230" t="str">
            <v>Non</v>
          </cell>
          <cell r="J230" t="str">
            <v>Athlétisme, Cross, Handball, Trails</v>
          </cell>
        </row>
        <row r="231">
          <cell r="A231">
            <v>24245523</v>
          </cell>
          <cell r="B231" t="str">
            <v>Firiam</v>
          </cell>
          <cell r="C231" t="str">
            <v>Peter</v>
          </cell>
          <cell r="D231" t="str">
            <v>BG</v>
          </cell>
          <cell r="E231" t="str">
            <v>22-08-2012</v>
          </cell>
          <cell r="F231">
            <v>12</v>
          </cell>
          <cell r="G231" t="str">
            <v>Non</v>
          </cell>
          <cell r="H231" t="str">
            <v>CLG.BOULARI</v>
          </cell>
          <cell r="I231" t="str">
            <v>Non</v>
          </cell>
          <cell r="J231" t="str">
            <v>Badminton, Futsal, Handball</v>
          </cell>
        </row>
        <row r="232">
          <cell r="A232">
            <v>24247499</v>
          </cell>
          <cell r="B232" t="str">
            <v>FOLITUU</v>
          </cell>
          <cell r="C232" t="str">
            <v>ABEL</v>
          </cell>
          <cell r="D232" t="str">
            <v>BG</v>
          </cell>
          <cell r="E232" t="str">
            <v>09-07-2012</v>
          </cell>
          <cell r="F232">
            <v>12</v>
          </cell>
          <cell r="G232" t="str">
            <v>Non</v>
          </cell>
          <cell r="H232" t="str">
            <v>CLG.BOULARI</v>
          </cell>
          <cell r="I232" t="str">
            <v>Non</v>
          </cell>
          <cell r="J232" t="str">
            <v>Basket, Handball</v>
          </cell>
        </row>
        <row r="233">
          <cell r="A233">
            <v>24247560</v>
          </cell>
          <cell r="B233" t="str">
            <v>FRAIT</v>
          </cell>
          <cell r="C233" t="str">
            <v>Séréna</v>
          </cell>
          <cell r="D233" t="str">
            <v>MF</v>
          </cell>
          <cell r="E233" t="str">
            <v>07-08-2009</v>
          </cell>
          <cell r="F233">
            <v>15</v>
          </cell>
          <cell r="G233" t="str">
            <v>Non</v>
          </cell>
          <cell r="H233" t="str">
            <v>CLG.BOULARI</v>
          </cell>
          <cell r="I233" t="str">
            <v>Non</v>
          </cell>
          <cell r="J233" t="str">
            <v>Badminton</v>
          </cell>
        </row>
        <row r="234">
          <cell r="A234">
            <v>24245745</v>
          </cell>
          <cell r="B234" t="str">
            <v>Garcia</v>
          </cell>
          <cell r="C234" t="str">
            <v>Mae</v>
          </cell>
          <cell r="D234" t="str">
            <v>BF</v>
          </cell>
          <cell r="E234" t="str">
            <v>04-09-2012</v>
          </cell>
          <cell r="F234">
            <v>12</v>
          </cell>
          <cell r="G234" t="str">
            <v>Non</v>
          </cell>
          <cell r="H234" t="str">
            <v>CLG.BOULARI</v>
          </cell>
          <cell r="I234" t="str">
            <v>Non</v>
          </cell>
          <cell r="J234" t="str">
            <v>Handball</v>
          </cell>
        </row>
        <row r="235">
          <cell r="A235">
            <v>24247644</v>
          </cell>
          <cell r="B235" t="str">
            <v>GARCIA</v>
          </cell>
          <cell r="C235" t="str">
            <v>Noa</v>
          </cell>
          <cell r="D235" t="str">
            <v>BF</v>
          </cell>
          <cell r="E235" t="str">
            <v>04-09-2012</v>
          </cell>
          <cell r="F235">
            <v>12</v>
          </cell>
          <cell r="G235" t="str">
            <v>Non</v>
          </cell>
          <cell r="H235" t="str">
            <v>CLG.BOULARI</v>
          </cell>
          <cell r="I235" t="str">
            <v>Non</v>
          </cell>
          <cell r="J235" t="str">
            <v>Handball</v>
          </cell>
        </row>
        <row r="236">
          <cell r="A236">
            <v>24238267</v>
          </cell>
          <cell r="B236" t="str">
            <v>GAYON</v>
          </cell>
          <cell r="C236" t="str">
            <v>RIHANA</v>
          </cell>
          <cell r="D236" t="str">
            <v>BF</v>
          </cell>
          <cell r="E236" t="str">
            <v>23-12-2011</v>
          </cell>
          <cell r="F236">
            <v>12</v>
          </cell>
          <cell r="G236" t="str">
            <v>Non</v>
          </cell>
          <cell r="H236" t="str">
            <v>CLG.BOULARI</v>
          </cell>
          <cell r="I236" t="str">
            <v>Non</v>
          </cell>
          <cell r="J236" t="str">
            <v>Athlétisme, Cross, Trails</v>
          </cell>
        </row>
        <row r="237">
          <cell r="A237">
            <v>24238129</v>
          </cell>
          <cell r="B237" t="str">
            <v>GEBELIN</v>
          </cell>
          <cell r="C237" t="str">
            <v>NOA</v>
          </cell>
          <cell r="D237" t="str">
            <v>BG</v>
          </cell>
          <cell r="E237" t="str">
            <v>24-06-2011</v>
          </cell>
          <cell r="F237">
            <v>13</v>
          </cell>
          <cell r="G237" t="str">
            <v>Non</v>
          </cell>
          <cell r="H237" t="str">
            <v>CLG.BOULARI</v>
          </cell>
          <cell r="I237" t="str">
            <v>Non</v>
          </cell>
          <cell r="J237" t="str">
            <v>Basket, Futsal</v>
          </cell>
        </row>
        <row r="238">
          <cell r="A238">
            <v>24221590</v>
          </cell>
          <cell r="B238" t="str">
            <v>GIOZZI</v>
          </cell>
          <cell r="C238" t="str">
            <v>Abygael</v>
          </cell>
          <cell r="D238" t="str">
            <v>MF</v>
          </cell>
          <cell r="E238" t="str">
            <v>18-07-2009</v>
          </cell>
          <cell r="F238">
            <v>15</v>
          </cell>
          <cell r="G238" t="str">
            <v>Non</v>
          </cell>
          <cell r="H238" t="str">
            <v>CLG.BOULARI</v>
          </cell>
          <cell r="I238" t="str">
            <v>Non</v>
          </cell>
          <cell r="J238" t="str">
            <v>Badminton</v>
          </cell>
        </row>
        <row r="239">
          <cell r="A239">
            <v>24220980</v>
          </cell>
          <cell r="B239" t="str">
            <v>GIOZZI</v>
          </cell>
          <cell r="C239" t="str">
            <v>Kiara</v>
          </cell>
          <cell r="D239" t="str">
            <v>MF</v>
          </cell>
          <cell r="E239" t="str">
            <v>25-07-2010</v>
          </cell>
          <cell r="F239">
            <v>14</v>
          </cell>
          <cell r="G239" t="str">
            <v>Non</v>
          </cell>
          <cell r="H239" t="str">
            <v>CLG.BOULARI</v>
          </cell>
          <cell r="I239" t="str">
            <v>Non</v>
          </cell>
          <cell r="J239" t="str">
            <v>Badminton</v>
          </cell>
        </row>
        <row r="240">
          <cell r="A240">
            <v>24236623</v>
          </cell>
          <cell r="B240" t="str">
            <v>GNIPATE KAMIL</v>
          </cell>
          <cell r="C240" t="str">
            <v>MERYL</v>
          </cell>
          <cell r="D240" t="str">
            <v>BG</v>
          </cell>
          <cell r="E240" t="str">
            <v>15-11-2011</v>
          </cell>
          <cell r="F240">
            <v>12</v>
          </cell>
          <cell r="G240" t="str">
            <v>Non</v>
          </cell>
          <cell r="H240" t="str">
            <v>CLG.BOULARI</v>
          </cell>
          <cell r="I240" t="str">
            <v>Non</v>
          </cell>
          <cell r="J240" t="str">
            <v>Basket, Futsal</v>
          </cell>
        </row>
        <row r="241">
          <cell r="A241">
            <v>24245805</v>
          </cell>
          <cell r="B241" t="str">
            <v>Gouetcha</v>
          </cell>
          <cell r="C241" t="str">
            <v>Ouko</v>
          </cell>
          <cell r="D241" t="str">
            <v>BG</v>
          </cell>
          <cell r="E241" t="str">
            <v>30-06-2011</v>
          </cell>
          <cell r="F241">
            <v>13</v>
          </cell>
          <cell r="G241" t="str">
            <v>Non</v>
          </cell>
          <cell r="H241" t="str">
            <v>CLG.BOULARI</v>
          </cell>
          <cell r="I241" t="str">
            <v>Non</v>
          </cell>
          <cell r="J241" t="str">
            <v>Athlétisme</v>
          </cell>
        </row>
        <row r="242">
          <cell r="A242">
            <v>24248683</v>
          </cell>
          <cell r="B242" t="str">
            <v>GUELEME</v>
          </cell>
          <cell r="C242" t="str">
            <v>VICTORIN</v>
          </cell>
          <cell r="D242" t="str">
            <v>BG</v>
          </cell>
          <cell r="E242" t="str">
            <v>06-04-2013</v>
          </cell>
          <cell r="F242">
            <v>11</v>
          </cell>
          <cell r="G242" t="str">
            <v>Non</v>
          </cell>
          <cell r="H242" t="str">
            <v>CLG.BOULARI</v>
          </cell>
          <cell r="I242" t="str">
            <v>Non</v>
          </cell>
          <cell r="J242" t="str">
            <v>Futsal, Handball</v>
          </cell>
        </row>
        <row r="243">
          <cell r="A243">
            <v>24245704</v>
          </cell>
          <cell r="B243" t="str">
            <v>Halahigano</v>
          </cell>
          <cell r="C243" t="str">
            <v>Timoteo</v>
          </cell>
          <cell r="D243" t="str">
            <v>BG</v>
          </cell>
          <cell r="E243" t="str">
            <v>20-05-2012</v>
          </cell>
          <cell r="F243">
            <v>12</v>
          </cell>
          <cell r="G243" t="str">
            <v>Non</v>
          </cell>
          <cell r="H243" t="str">
            <v>CLG.BOULARI</v>
          </cell>
          <cell r="I243" t="str">
            <v>Non</v>
          </cell>
          <cell r="J243" t="str">
            <v>Badminton</v>
          </cell>
        </row>
        <row r="244">
          <cell r="A244">
            <v>24247542</v>
          </cell>
          <cell r="B244" t="str">
            <v>HASLE</v>
          </cell>
          <cell r="C244" t="str">
            <v>Mathys</v>
          </cell>
          <cell r="D244" t="str">
            <v>BG</v>
          </cell>
          <cell r="E244" t="str">
            <v>12-12-2012</v>
          </cell>
          <cell r="F244">
            <v>11</v>
          </cell>
          <cell r="G244" t="str">
            <v>Non</v>
          </cell>
          <cell r="H244" t="str">
            <v>CLG.BOULARI</v>
          </cell>
          <cell r="I244" t="str">
            <v>Non</v>
          </cell>
          <cell r="J244" t="str">
            <v>Handball</v>
          </cell>
        </row>
        <row r="245">
          <cell r="A245">
            <v>24248684</v>
          </cell>
          <cell r="B245" t="str">
            <v>Hmae</v>
          </cell>
          <cell r="C245" t="str">
            <v>Robert</v>
          </cell>
          <cell r="D245" t="str">
            <v>BG</v>
          </cell>
          <cell r="E245" t="str">
            <v>12-03-2013</v>
          </cell>
          <cell r="F245">
            <v>11</v>
          </cell>
          <cell r="G245" t="str">
            <v>Non</v>
          </cell>
          <cell r="H245" t="str">
            <v>CLG.BOULARI</v>
          </cell>
          <cell r="I245" t="str">
            <v>Non</v>
          </cell>
          <cell r="J245" t="str">
            <v>Athlétisme, Cross, Futsal, Trails</v>
          </cell>
        </row>
        <row r="246">
          <cell r="A246">
            <v>24245606</v>
          </cell>
          <cell r="B246" t="str">
            <v>Hnawang</v>
          </cell>
          <cell r="C246" t="str">
            <v>Toumara</v>
          </cell>
          <cell r="D246" t="str">
            <v>MF</v>
          </cell>
          <cell r="E246" t="str">
            <v>09-07-2010</v>
          </cell>
          <cell r="F246">
            <v>14</v>
          </cell>
          <cell r="G246" t="str">
            <v>Non</v>
          </cell>
          <cell r="H246" t="str">
            <v>CLG.BOULARI</v>
          </cell>
          <cell r="I246" t="str">
            <v>Non</v>
          </cell>
          <cell r="J246" t="str">
            <v>Athlétisme, Cross, Trails</v>
          </cell>
        </row>
        <row r="247">
          <cell r="A247">
            <v>24222155</v>
          </cell>
          <cell r="B247" t="str">
            <v>HOANG</v>
          </cell>
          <cell r="C247" t="str">
            <v>Kieu Kevin</v>
          </cell>
          <cell r="D247" t="str">
            <v>MG</v>
          </cell>
          <cell r="E247" t="str">
            <v>09-11-2010</v>
          </cell>
          <cell r="F247">
            <v>13</v>
          </cell>
          <cell r="G247" t="str">
            <v>Non</v>
          </cell>
          <cell r="H247" t="str">
            <v>CLG.BOULARI</v>
          </cell>
          <cell r="I247" t="str">
            <v>Non</v>
          </cell>
          <cell r="J247" t="str">
            <v>Futsal</v>
          </cell>
        </row>
        <row r="248">
          <cell r="A248">
            <v>24245526</v>
          </cell>
          <cell r="B248" t="str">
            <v>Hohaa</v>
          </cell>
          <cell r="C248" t="str">
            <v>Josoane</v>
          </cell>
          <cell r="D248" t="str">
            <v>BG</v>
          </cell>
          <cell r="E248" t="str">
            <v>25-04-2013</v>
          </cell>
          <cell r="F248">
            <v>11</v>
          </cell>
          <cell r="G248" t="str">
            <v>Non</v>
          </cell>
          <cell r="H248" t="str">
            <v>CLG.BOULARI</v>
          </cell>
          <cell r="I248" t="str">
            <v>Non</v>
          </cell>
          <cell r="J248" t="str">
            <v>Athlétisme, Futsal, Handball</v>
          </cell>
        </row>
        <row r="249">
          <cell r="A249">
            <v>24247561</v>
          </cell>
          <cell r="B249" t="str">
            <v>HOTAHOTA BIGOU</v>
          </cell>
          <cell r="C249" t="str">
            <v>Leïlani</v>
          </cell>
          <cell r="D249" t="str">
            <v>BF</v>
          </cell>
          <cell r="E249" t="str">
            <v>14-01-2013</v>
          </cell>
          <cell r="F249">
            <v>11</v>
          </cell>
          <cell r="G249" t="str">
            <v>Non</v>
          </cell>
          <cell r="H249" t="str">
            <v>CLG.BOULARI</v>
          </cell>
          <cell r="I249" t="str">
            <v>Non</v>
          </cell>
          <cell r="J249" t="str">
            <v>Badminton</v>
          </cell>
        </row>
        <row r="250">
          <cell r="A250">
            <v>24222571</v>
          </cell>
          <cell r="B250" t="str">
            <v>IEKAWE</v>
          </cell>
          <cell r="C250" t="str">
            <v>Michelle</v>
          </cell>
          <cell r="D250" t="str">
            <v>MF</v>
          </cell>
          <cell r="E250" t="str">
            <v>07-07-2010</v>
          </cell>
          <cell r="F250">
            <v>14</v>
          </cell>
          <cell r="G250" t="str">
            <v>Non</v>
          </cell>
          <cell r="H250" t="str">
            <v>CLG.BOULARI</v>
          </cell>
          <cell r="I250" t="str">
            <v>Non</v>
          </cell>
          <cell r="J250" t="str">
            <v>Athlétisme, Cross, Trails</v>
          </cell>
        </row>
        <row r="251">
          <cell r="A251">
            <v>24222573</v>
          </cell>
          <cell r="B251" t="str">
            <v>IHILY</v>
          </cell>
          <cell r="C251" t="str">
            <v>Anne</v>
          </cell>
          <cell r="D251" t="str">
            <v>MF</v>
          </cell>
          <cell r="E251" t="str">
            <v>29-10-2010</v>
          </cell>
          <cell r="F251">
            <v>13</v>
          </cell>
          <cell r="G251" t="str">
            <v>Non</v>
          </cell>
          <cell r="H251" t="str">
            <v>CLG.BOULARI</v>
          </cell>
          <cell r="I251" t="str">
            <v>Non</v>
          </cell>
          <cell r="J251" t="str">
            <v>Athlétisme, Cross, Trails</v>
          </cell>
        </row>
        <row r="252">
          <cell r="A252">
            <v>24247788</v>
          </cell>
          <cell r="B252" t="str">
            <v>IKAPA</v>
          </cell>
          <cell r="C252" t="str">
            <v>Valentine</v>
          </cell>
          <cell r="D252" t="str">
            <v>BF</v>
          </cell>
          <cell r="E252" t="str">
            <v>27-02-2014</v>
          </cell>
          <cell r="F252">
            <v>10</v>
          </cell>
          <cell r="G252" t="str">
            <v>Non</v>
          </cell>
          <cell r="H252" t="str">
            <v>CLG.BOULARI</v>
          </cell>
          <cell r="I252" t="str">
            <v>Non</v>
          </cell>
          <cell r="J252" t="str">
            <v>Handball</v>
          </cell>
        </row>
        <row r="253">
          <cell r="A253">
            <v>24245746</v>
          </cell>
          <cell r="B253" t="str">
            <v>Iniguez</v>
          </cell>
          <cell r="C253" t="str">
            <v>Neamy</v>
          </cell>
          <cell r="D253" t="str">
            <v>BF</v>
          </cell>
          <cell r="E253" t="str">
            <v>05-10-2012</v>
          </cell>
          <cell r="F253">
            <v>12</v>
          </cell>
          <cell r="G253" t="str">
            <v>Non</v>
          </cell>
          <cell r="H253" t="str">
            <v>CLG.BOULARI</v>
          </cell>
          <cell r="I253" t="str">
            <v>Non</v>
          </cell>
          <cell r="J253" t="str">
            <v>Handball</v>
          </cell>
        </row>
        <row r="254">
          <cell r="A254">
            <v>24238134</v>
          </cell>
          <cell r="B254" t="str">
            <v>IOTEFA</v>
          </cell>
          <cell r="C254" t="str">
            <v>ALYSSA</v>
          </cell>
          <cell r="D254" t="str">
            <v>BF</v>
          </cell>
          <cell r="E254" t="str">
            <v>01-04-2012</v>
          </cell>
          <cell r="F254">
            <v>12</v>
          </cell>
          <cell r="G254" t="str">
            <v>Non</v>
          </cell>
          <cell r="H254" t="str">
            <v>CLG.BOULARI</v>
          </cell>
          <cell r="I254" t="str">
            <v>Non</v>
          </cell>
          <cell r="J254" t="str">
            <v>Badminton</v>
          </cell>
        </row>
        <row r="255">
          <cell r="A255">
            <v>24238572</v>
          </cell>
          <cell r="B255" t="str">
            <v>JEREMIE</v>
          </cell>
          <cell r="C255" t="str">
            <v>KOAN</v>
          </cell>
          <cell r="D255" t="str">
            <v>MG</v>
          </cell>
          <cell r="E255" t="str">
            <v>01-08-2010</v>
          </cell>
          <cell r="F255">
            <v>14</v>
          </cell>
          <cell r="G255" t="str">
            <v>Non</v>
          </cell>
          <cell r="H255" t="str">
            <v>CLG.BOULARI</v>
          </cell>
          <cell r="I255" t="str">
            <v>Non</v>
          </cell>
          <cell r="J255" t="str">
            <v>Athlétisme, Cross</v>
          </cell>
        </row>
        <row r="256">
          <cell r="A256">
            <v>24245837</v>
          </cell>
          <cell r="B256" t="str">
            <v>JOSSE</v>
          </cell>
          <cell r="C256" t="str">
            <v>Robin</v>
          </cell>
          <cell r="D256" t="str">
            <v>BG</v>
          </cell>
          <cell r="E256" t="str">
            <v>18-01-2012</v>
          </cell>
          <cell r="F256">
            <v>12</v>
          </cell>
          <cell r="G256" t="str">
            <v>Non</v>
          </cell>
          <cell r="H256" t="str">
            <v>CLG.BOULARI</v>
          </cell>
          <cell r="I256" t="str">
            <v>Non</v>
          </cell>
          <cell r="J256" t="str">
            <v>Handball</v>
          </cell>
        </row>
        <row r="257">
          <cell r="A257">
            <v>24247497</v>
          </cell>
          <cell r="B257" t="str">
            <v>KELETAONA TALAHA</v>
          </cell>
          <cell r="C257" t="str">
            <v>DIAMOND</v>
          </cell>
          <cell r="D257" t="str">
            <v>BG</v>
          </cell>
          <cell r="E257" t="str">
            <v>25-01-2013</v>
          </cell>
          <cell r="F257">
            <v>11</v>
          </cell>
          <cell r="G257" t="str">
            <v>Non</v>
          </cell>
          <cell r="H257" t="str">
            <v>CLG.BOULARI</v>
          </cell>
          <cell r="I257" t="str">
            <v>Non</v>
          </cell>
          <cell r="J257" t="str">
            <v>Basket, Futsal, Handball</v>
          </cell>
        </row>
        <row r="258">
          <cell r="A258">
            <v>24248233</v>
          </cell>
          <cell r="B258" t="str">
            <v>LALIE</v>
          </cell>
          <cell r="C258" t="str">
            <v>SYRIANNE</v>
          </cell>
          <cell r="D258" t="str">
            <v>BF</v>
          </cell>
          <cell r="E258" t="str">
            <v>22-11-2011</v>
          </cell>
          <cell r="F258">
            <v>12</v>
          </cell>
          <cell r="G258" t="str">
            <v>Non</v>
          </cell>
          <cell r="H258" t="str">
            <v>CLG.BOULARI</v>
          </cell>
          <cell r="I258" t="str">
            <v>Non</v>
          </cell>
          <cell r="J258" t="str">
            <v>Badminton</v>
          </cell>
        </row>
        <row r="259">
          <cell r="A259">
            <v>24247562</v>
          </cell>
          <cell r="B259" t="str">
            <v>LAUFILITOGA</v>
          </cell>
          <cell r="C259" t="str">
            <v>Gyovan</v>
          </cell>
          <cell r="D259" t="str">
            <v>BG</v>
          </cell>
          <cell r="E259" t="str">
            <v>02-08-2012</v>
          </cell>
          <cell r="F259">
            <v>12</v>
          </cell>
          <cell r="G259" t="str">
            <v>Non</v>
          </cell>
          <cell r="H259" t="str">
            <v>CLG.BOULARI</v>
          </cell>
          <cell r="I259" t="str">
            <v>Non</v>
          </cell>
          <cell r="J259" t="str">
            <v>Badminton, Futsal, Handball</v>
          </cell>
        </row>
        <row r="260">
          <cell r="A260">
            <v>24245819</v>
          </cell>
          <cell r="B260" t="str">
            <v>Laufou</v>
          </cell>
          <cell r="C260" t="str">
            <v>Loselina</v>
          </cell>
          <cell r="D260" t="str">
            <v>BF</v>
          </cell>
          <cell r="E260" t="str">
            <v>18-04-2013</v>
          </cell>
          <cell r="F260">
            <v>11</v>
          </cell>
          <cell r="G260" t="str">
            <v>Non</v>
          </cell>
          <cell r="H260" t="str">
            <v>CLG.BOULARI</v>
          </cell>
          <cell r="I260" t="str">
            <v>Non</v>
          </cell>
          <cell r="J260" t="str">
            <v>Athlétisme</v>
          </cell>
        </row>
        <row r="261">
          <cell r="A261">
            <v>24247727</v>
          </cell>
          <cell r="B261" t="str">
            <v>LAUFOU</v>
          </cell>
          <cell r="C261" t="str">
            <v>OLIVIA</v>
          </cell>
          <cell r="D261" t="str">
            <v>BF</v>
          </cell>
          <cell r="E261" t="str">
            <v>18-04-2013</v>
          </cell>
          <cell r="F261">
            <v>11</v>
          </cell>
          <cell r="G261" t="str">
            <v>Non</v>
          </cell>
          <cell r="H261" t="str">
            <v>CLG.BOULARI</v>
          </cell>
          <cell r="I261" t="str">
            <v>Non</v>
          </cell>
          <cell r="J261" t="str">
            <v>Badminton</v>
          </cell>
        </row>
        <row r="262">
          <cell r="A262">
            <v>24247673</v>
          </cell>
          <cell r="B262" t="str">
            <v>LAVUIA</v>
          </cell>
          <cell r="C262" t="str">
            <v>Chris</v>
          </cell>
          <cell r="D262" t="str">
            <v>MG</v>
          </cell>
          <cell r="E262" t="str">
            <v>08-09-2009</v>
          </cell>
          <cell r="F262">
            <v>15</v>
          </cell>
          <cell r="G262" t="str">
            <v>Non</v>
          </cell>
          <cell r="H262" t="str">
            <v>CLG.BOULARI</v>
          </cell>
          <cell r="I262" t="str">
            <v>Non</v>
          </cell>
          <cell r="J262" t="str">
            <v>Handball</v>
          </cell>
        </row>
        <row r="263">
          <cell r="A263">
            <v>24248080</v>
          </cell>
          <cell r="B263" t="str">
            <v>LE BARBIER</v>
          </cell>
          <cell r="C263" t="str">
            <v>LOLA</v>
          </cell>
          <cell r="D263" t="str">
            <v>BF</v>
          </cell>
          <cell r="E263" t="str">
            <v>27-05-2013</v>
          </cell>
          <cell r="F263">
            <v>11</v>
          </cell>
          <cell r="G263" t="str">
            <v>Non</v>
          </cell>
          <cell r="H263" t="str">
            <v>CLG.BOULARI</v>
          </cell>
          <cell r="I263" t="str">
            <v>Non</v>
          </cell>
          <cell r="J263" t="str">
            <v>Basket</v>
          </cell>
        </row>
        <row r="264">
          <cell r="A264">
            <v>24247861</v>
          </cell>
          <cell r="B264" t="str">
            <v>LECLERC</v>
          </cell>
          <cell r="C264" t="str">
            <v>PHILIPPE</v>
          </cell>
          <cell r="D264" t="str">
            <v>BG</v>
          </cell>
          <cell r="E264" t="str">
            <v>16-05-2013</v>
          </cell>
          <cell r="F264">
            <v>11</v>
          </cell>
          <cell r="G264" t="str">
            <v>Non</v>
          </cell>
          <cell r="H264" t="str">
            <v>CLG.BOULARI</v>
          </cell>
          <cell r="I264" t="str">
            <v>Non</v>
          </cell>
          <cell r="J264" t="str">
            <v>Badminton</v>
          </cell>
        </row>
        <row r="265">
          <cell r="A265">
            <v>24248685</v>
          </cell>
          <cell r="B265" t="str">
            <v>LEGRAS</v>
          </cell>
          <cell r="C265" t="str">
            <v>JACKS</v>
          </cell>
          <cell r="D265" t="str">
            <v>BG</v>
          </cell>
          <cell r="E265" t="str">
            <v>28-01-2013</v>
          </cell>
          <cell r="F265">
            <v>11</v>
          </cell>
          <cell r="G265" t="str">
            <v>Non</v>
          </cell>
          <cell r="H265" t="str">
            <v>CLG.BOULARI</v>
          </cell>
          <cell r="I265" t="str">
            <v>Non</v>
          </cell>
          <cell r="J265" t="str">
            <v>Futsal</v>
          </cell>
        </row>
        <row r="266">
          <cell r="A266">
            <v>24245838</v>
          </cell>
          <cell r="B266" t="str">
            <v>LOP DIT KISSEL</v>
          </cell>
          <cell r="C266" t="str">
            <v>Brenson</v>
          </cell>
          <cell r="D266" t="str">
            <v>BG</v>
          </cell>
          <cell r="E266" t="str">
            <v>07-08-2012</v>
          </cell>
          <cell r="F266">
            <v>12</v>
          </cell>
          <cell r="G266" t="str">
            <v>Non</v>
          </cell>
          <cell r="H266" t="str">
            <v>CLG.BOULARI</v>
          </cell>
          <cell r="I266" t="str">
            <v>Non</v>
          </cell>
          <cell r="J266" t="str">
            <v>Badminton, Basket, Futsal, Handball</v>
          </cell>
        </row>
        <row r="267">
          <cell r="A267">
            <v>24245548</v>
          </cell>
          <cell r="B267" t="str">
            <v>LOUECKOTE</v>
          </cell>
          <cell r="C267" t="str">
            <v>GOGNYALINE</v>
          </cell>
          <cell r="D267" t="str">
            <v>BG</v>
          </cell>
          <cell r="E267" t="str">
            <v>18-02-2013</v>
          </cell>
          <cell r="F267">
            <v>11</v>
          </cell>
          <cell r="G267" t="str">
            <v>Non</v>
          </cell>
          <cell r="H267" t="str">
            <v>CLG.BOULARI</v>
          </cell>
          <cell r="I267" t="str">
            <v>Non</v>
          </cell>
          <cell r="J267" t="str">
            <v>Athlétisme, Cross, Futsal, Handball, Trails</v>
          </cell>
        </row>
        <row r="268">
          <cell r="A268">
            <v>24247787</v>
          </cell>
          <cell r="B268" t="str">
            <v>MAIARII WAMYTAN</v>
          </cell>
          <cell r="C268" t="str">
            <v>Gioia</v>
          </cell>
          <cell r="D268" t="str">
            <v>BF</v>
          </cell>
          <cell r="E268" t="str">
            <v>31-01-2013</v>
          </cell>
          <cell r="F268">
            <v>11</v>
          </cell>
          <cell r="G268" t="str">
            <v>Non</v>
          </cell>
          <cell r="H268" t="str">
            <v>CLG.BOULARI</v>
          </cell>
          <cell r="I268" t="str">
            <v>Non</v>
          </cell>
          <cell r="J268" t="str">
            <v>Basket, Handball</v>
          </cell>
        </row>
        <row r="269">
          <cell r="A269">
            <v>24245834</v>
          </cell>
          <cell r="B269" t="str">
            <v>MAITERE</v>
          </cell>
          <cell r="C269" t="str">
            <v>Mya</v>
          </cell>
          <cell r="D269" t="str">
            <v>BF</v>
          </cell>
          <cell r="E269" t="str">
            <v>09-01-2013</v>
          </cell>
          <cell r="F269">
            <v>11</v>
          </cell>
          <cell r="G269" t="str">
            <v>Non</v>
          </cell>
          <cell r="H269" t="str">
            <v>CLG.BOULARI</v>
          </cell>
          <cell r="I269" t="str">
            <v>Non</v>
          </cell>
          <cell r="J269" t="str">
            <v>Handball</v>
          </cell>
        </row>
        <row r="270">
          <cell r="A270">
            <v>24238387</v>
          </cell>
          <cell r="B270" t="str">
            <v>MARCELIS</v>
          </cell>
          <cell r="C270" t="str">
            <v>RACHEL</v>
          </cell>
          <cell r="D270" t="str">
            <v>BF</v>
          </cell>
          <cell r="E270" t="str">
            <v>02-05-2011</v>
          </cell>
          <cell r="F270">
            <v>13</v>
          </cell>
          <cell r="G270" t="str">
            <v>Non</v>
          </cell>
          <cell r="H270" t="str">
            <v>CLG.BOULARI</v>
          </cell>
          <cell r="I270" t="str">
            <v>Non</v>
          </cell>
          <cell r="J270" t="str">
            <v>Badminton</v>
          </cell>
        </row>
        <row r="271">
          <cell r="A271">
            <v>24237645</v>
          </cell>
          <cell r="B271" t="str">
            <v>MARIDAS</v>
          </cell>
          <cell r="C271" t="str">
            <v>MAÏNA</v>
          </cell>
          <cell r="D271" t="str">
            <v>MF</v>
          </cell>
          <cell r="E271" t="str">
            <v>07-06-2009</v>
          </cell>
          <cell r="F271">
            <v>15</v>
          </cell>
          <cell r="G271" t="str">
            <v>Non</v>
          </cell>
          <cell r="H271" t="str">
            <v>CLG.BOULARI</v>
          </cell>
          <cell r="I271" t="str">
            <v>Non</v>
          </cell>
          <cell r="J271" t="str">
            <v>Badminton</v>
          </cell>
        </row>
        <row r="272">
          <cell r="A272">
            <v>24247850</v>
          </cell>
          <cell r="B272" t="str">
            <v>MARTOPAVIRO</v>
          </cell>
          <cell r="C272" t="str">
            <v>ADAM</v>
          </cell>
          <cell r="D272" t="str">
            <v>BG</v>
          </cell>
          <cell r="E272" t="str">
            <v>02-02-2012</v>
          </cell>
          <cell r="F272">
            <v>12</v>
          </cell>
          <cell r="G272" t="str">
            <v>Non</v>
          </cell>
          <cell r="H272" t="str">
            <v>CLG.BOULARI</v>
          </cell>
          <cell r="I272" t="str">
            <v>Non</v>
          </cell>
          <cell r="J272" t="str">
            <v>Futsal</v>
          </cell>
        </row>
        <row r="273">
          <cell r="A273">
            <v>24237561</v>
          </cell>
          <cell r="B273" t="str">
            <v>MATHELON</v>
          </cell>
          <cell r="C273" t="str">
            <v>remy</v>
          </cell>
          <cell r="D273" t="str">
            <v>BG</v>
          </cell>
          <cell r="E273" t="str">
            <v>17-07-2011</v>
          </cell>
          <cell r="F273">
            <v>13</v>
          </cell>
          <cell r="G273" t="str">
            <v>Non</v>
          </cell>
          <cell r="H273" t="str">
            <v>CLG.BOULARI</v>
          </cell>
          <cell r="I273" t="str">
            <v>Non</v>
          </cell>
          <cell r="J273" t="str">
            <v>Cross, Futsal, Trails</v>
          </cell>
        </row>
        <row r="274">
          <cell r="A274">
            <v>24247675</v>
          </cell>
          <cell r="B274" t="str">
            <v>MEME</v>
          </cell>
          <cell r="C274" t="str">
            <v>Lemene</v>
          </cell>
          <cell r="D274" t="str">
            <v>BG</v>
          </cell>
          <cell r="E274" t="str">
            <v>26-08-2011</v>
          </cell>
          <cell r="F274">
            <v>13</v>
          </cell>
          <cell r="G274" t="str">
            <v>Non</v>
          </cell>
          <cell r="H274" t="str">
            <v>CLG.BOULARI</v>
          </cell>
          <cell r="I274" t="str">
            <v>Non</v>
          </cell>
          <cell r="J274" t="str">
            <v>Handball</v>
          </cell>
        </row>
        <row r="275">
          <cell r="A275">
            <v>24245527</v>
          </cell>
          <cell r="B275" t="str">
            <v>Meouainon</v>
          </cell>
          <cell r="C275" t="str">
            <v>Marikael</v>
          </cell>
          <cell r="D275" t="str">
            <v>BF</v>
          </cell>
          <cell r="E275" t="str">
            <v>27-08-2012</v>
          </cell>
          <cell r="F275">
            <v>12</v>
          </cell>
          <cell r="G275" t="str">
            <v>Non</v>
          </cell>
          <cell r="H275" t="str">
            <v>CLG.BOULARI</v>
          </cell>
          <cell r="I275" t="str">
            <v>Non</v>
          </cell>
          <cell r="J275" t="str">
            <v>Athlétisme</v>
          </cell>
        </row>
        <row r="276">
          <cell r="A276">
            <v>24238571</v>
          </cell>
          <cell r="B276" t="str">
            <v>MOEKIA</v>
          </cell>
          <cell r="C276" t="str">
            <v>MOISE</v>
          </cell>
          <cell r="D276" t="str">
            <v>BG</v>
          </cell>
          <cell r="E276" t="str">
            <v>10-03-2011</v>
          </cell>
          <cell r="F276">
            <v>13</v>
          </cell>
          <cell r="G276" t="str">
            <v>Non</v>
          </cell>
          <cell r="H276" t="str">
            <v>CLG.BOULARI</v>
          </cell>
          <cell r="I276" t="str">
            <v>Non</v>
          </cell>
          <cell r="J276" t="str">
            <v>Athlétisme, Cross</v>
          </cell>
        </row>
        <row r="277">
          <cell r="A277">
            <v>24248079</v>
          </cell>
          <cell r="B277" t="str">
            <v>MOKOTAÏ</v>
          </cell>
          <cell r="C277" t="str">
            <v>KETTY</v>
          </cell>
          <cell r="D277" t="str">
            <v>BF</v>
          </cell>
          <cell r="E277" t="str">
            <v>10-12-2012</v>
          </cell>
          <cell r="F277">
            <v>11</v>
          </cell>
          <cell r="G277" t="str">
            <v>Non</v>
          </cell>
          <cell r="H277" t="str">
            <v>CLG.BOULARI</v>
          </cell>
          <cell r="I277" t="str">
            <v>Non</v>
          </cell>
          <cell r="J277" t="str">
            <v>Basket</v>
          </cell>
        </row>
        <row r="278">
          <cell r="A278">
            <v>24222574</v>
          </cell>
          <cell r="B278" t="str">
            <v>MONEFARA</v>
          </cell>
          <cell r="C278" t="str">
            <v>Peau Afi</v>
          </cell>
          <cell r="D278" t="str">
            <v>BG</v>
          </cell>
          <cell r="E278" t="str">
            <v>07-02-2011</v>
          </cell>
          <cell r="F278">
            <v>13</v>
          </cell>
          <cell r="G278" t="str">
            <v>Non</v>
          </cell>
          <cell r="H278" t="str">
            <v>CLG.BOULARI</v>
          </cell>
          <cell r="I278" t="str">
            <v>Non</v>
          </cell>
          <cell r="J278" t="str">
            <v>Athlétisme, Cross, Futsal, Handball, Trails</v>
          </cell>
        </row>
        <row r="279">
          <cell r="A279">
            <v>24245836</v>
          </cell>
          <cell r="B279" t="str">
            <v>MU CHEE CHUEN</v>
          </cell>
          <cell r="C279" t="str">
            <v>Heïmana</v>
          </cell>
          <cell r="D279" t="str">
            <v>BG</v>
          </cell>
          <cell r="E279" t="str">
            <v>18-06-2012</v>
          </cell>
          <cell r="F279">
            <v>12</v>
          </cell>
          <cell r="G279" t="str">
            <v>Non</v>
          </cell>
          <cell r="H279" t="str">
            <v>CLG.BOULARI</v>
          </cell>
          <cell r="I279" t="str">
            <v>Non</v>
          </cell>
          <cell r="J279" t="str">
            <v>Basket, Futsal, Handball</v>
          </cell>
        </row>
        <row r="280">
          <cell r="A280">
            <v>24247851</v>
          </cell>
          <cell r="B280" t="str">
            <v>NAAOUTCHOUE</v>
          </cell>
          <cell r="C280" t="str">
            <v>LOYANN</v>
          </cell>
          <cell r="D280" t="str">
            <v>BG</v>
          </cell>
          <cell r="E280" t="str">
            <v>10-01-2012</v>
          </cell>
          <cell r="F280">
            <v>12</v>
          </cell>
          <cell r="G280" t="str">
            <v>Non</v>
          </cell>
          <cell r="H280" t="str">
            <v>CLG.BOULARI</v>
          </cell>
          <cell r="I280" t="str">
            <v>Non</v>
          </cell>
          <cell r="J280" t="str">
            <v>Basket, Handball</v>
          </cell>
        </row>
        <row r="281">
          <cell r="A281">
            <v>24221603</v>
          </cell>
          <cell r="B281" t="str">
            <v>NEKOTROTRO</v>
          </cell>
          <cell r="C281" t="str">
            <v>Francoise</v>
          </cell>
          <cell r="D281" t="str">
            <v>MF</v>
          </cell>
          <cell r="E281" t="str">
            <v>30-08-2010</v>
          </cell>
          <cell r="F281">
            <v>14</v>
          </cell>
          <cell r="G281" t="str">
            <v>Non</v>
          </cell>
          <cell r="H281" t="str">
            <v>CLG.BOULARI</v>
          </cell>
          <cell r="I281" t="str">
            <v>Non</v>
          </cell>
          <cell r="J281" t="str">
            <v>Athlétisme, Cross, Trails</v>
          </cell>
        </row>
        <row r="282">
          <cell r="A282">
            <v>24247572</v>
          </cell>
          <cell r="B282" t="str">
            <v>NGADAE</v>
          </cell>
          <cell r="C282" t="str">
            <v>Fabricia</v>
          </cell>
          <cell r="D282" t="str">
            <v>BF</v>
          </cell>
          <cell r="E282" t="str">
            <v>09-12-2012</v>
          </cell>
          <cell r="F282">
            <v>11</v>
          </cell>
          <cell r="G282" t="str">
            <v>Non</v>
          </cell>
          <cell r="H282" t="str">
            <v>CLG.BOULARI</v>
          </cell>
          <cell r="I282" t="str">
            <v>Non</v>
          </cell>
          <cell r="J282" t="str">
            <v>Badminton</v>
          </cell>
        </row>
        <row r="283">
          <cell r="A283">
            <v>24237648</v>
          </cell>
          <cell r="B283" t="str">
            <v>NOGUES</v>
          </cell>
          <cell r="C283" t="str">
            <v>EMIE</v>
          </cell>
          <cell r="D283" t="str">
            <v>BF</v>
          </cell>
          <cell r="E283" t="str">
            <v>21-10-2011</v>
          </cell>
          <cell r="F283">
            <v>13</v>
          </cell>
          <cell r="G283" t="str">
            <v>Non</v>
          </cell>
          <cell r="H283" t="str">
            <v>CLG.BOULARI</v>
          </cell>
          <cell r="I283" t="str">
            <v>Non</v>
          </cell>
          <cell r="J283" t="str">
            <v>Badminton</v>
          </cell>
        </row>
        <row r="284">
          <cell r="A284">
            <v>24238131</v>
          </cell>
          <cell r="B284" t="str">
            <v>OUILLEMON</v>
          </cell>
          <cell r="C284" t="str">
            <v>JEAN BAPTISTE</v>
          </cell>
          <cell r="D284" t="str">
            <v>BG</v>
          </cell>
          <cell r="E284" t="str">
            <v>13-03-2011</v>
          </cell>
          <cell r="F284">
            <v>13</v>
          </cell>
          <cell r="G284" t="str">
            <v>Non</v>
          </cell>
          <cell r="H284" t="str">
            <v>CLG.BOULARI</v>
          </cell>
          <cell r="I284" t="str">
            <v>Non</v>
          </cell>
          <cell r="J284" t="str">
            <v>Badminton</v>
          </cell>
        </row>
        <row r="285">
          <cell r="A285">
            <v>24236628</v>
          </cell>
          <cell r="B285" t="str">
            <v>PANI--CHEUNG</v>
          </cell>
          <cell r="C285" t="str">
            <v>LOGAN</v>
          </cell>
          <cell r="D285" t="str">
            <v>BG</v>
          </cell>
          <cell r="E285" t="str">
            <v>07-08-2011</v>
          </cell>
          <cell r="F285">
            <v>13</v>
          </cell>
          <cell r="G285" t="str">
            <v>Non</v>
          </cell>
          <cell r="H285" t="str">
            <v>CLG.BOULARI</v>
          </cell>
          <cell r="I285" t="str">
            <v>Non</v>
          </cell>
          <cell r="J285" t="str">
            <v>Basket, Futsal</v>
          </cell>
        </row>
        <row r="286">
          <cell r="A286">
            <v>24237647</v>
          </cell>
          <cell r="B286" t="str">
            <v>PANINIA-GODTS</v>
          </cell>
          <cell r="C286" t="str">
            <v>YLAM</v>
          </cell>
          <cell r="D286" t="str">
            <v>BG</v>
          </cell>
          <cell r="E286" t="str">
            <v>16-06-2011</v>
          </cell>
          <cell r="F286">
            <v>13</v>
          </cell>
          <cell r="G286" t="str">
            <v>Non</v>
          </cell>
          <cell r="H286" t="str">
            <v>CLG.BOULARI</v>
          </cell>
          <cell r="I286" t="str">
            <v>Non</v>
          </cell>
          <cell r="J286" t="str">
            <v>Badminton</v>
          </cell>
        </row>
        <row r="287">
          <cell r="A287">
            <v>24245703</v>
          </cell>
          <cell r="B287" t="str">
            <v>Peckett</v>
          </cell>
          <cell r="C287" t="str">
            <v>Hana iti</v>
          </cell>
          <cell r="D287" t="str">
            <v>BG</v>
          </cell>
          <cell r="E287" t="str">
            <v>05-09-2012</v>
          </cell>
          <cell r="F287">
            <v>12</v>
          </cell>
          <cell r="G287" t="str">
            <v>Non</v>
          </cell>
          <cell r="H287" t="str">
            <v>CLG.BOULARI</v>
          </cell>
          <cell r="I287" t="str">
            <v>Non</v>
          </cell>
          <cell r="J287" t="str">
            <v>Athlétisme, Handball</v>
          </cell>
        </row>
        <row r="288">
          <cell r="A288">
            <v>24221714</v>
          </cell>
          <cell r="B288" t="str">
            <v>PETA</v>
          </cell>
          <cell r="C288" t="str">
            <v>Romary</v>
          </cell>
          <cell r="D288" t="str">
            <v>BG</v>
          </cell>
          <cell r="E288" t="str">
            <v>31-03-2011</v>
          </cell>
          <cell r="F288">
            <v>13</v>
          </cell>
          <cell r="G288" t="str">
            <v>Non</v>
          </cell>
          <cell r="H288" t="str">
            <v>CLG.BOULARI</v>
          </cell>
          <cell r="I288" t="str">
            <v>Non</v>
          </cell>
          <cell r="J288" t="str">
            <v>Futsal</v>
          </cell>
        </row>
        <row r="289">
          <cell r="A289">
            <v>24212151</v>
          </cell>
          <cell r="B289" t="str">
            <v>PHAM LECHANTEUR</v>
          </cell>
          <cell r="C289" t="str">
            <v>Ayline</v>
          </cell>
          <cell r="D289" t="str">
            <v>MF</v>
          </cell>
          <cell r="E289" t="str">
            <v>16-03-2010</v>
          </cell>
          <cell r="F289">
            <v>14</v>
          </cell>
          <cell r="G289" t="str">
            <v>Non</v>
          </cell>
          <cell r="H289" t="str">
            <v>CLG.BOULARI</v>
          </cell>
          <cell r="I289" t="str">
            <v>Non</v>
          </cell>
          <cell r="J289" t="str">
            <v>Badminton</v>
          </cell>
        </row>
        <row r="290">
          <cell r="A290">
            <v>24247502</v>
          </cell>
          <cell r="B290" t="str">
            <v>PIDJOT</v>
          </cell>
          <cell r="C290" t="str">
            <v>AMBRE</v>
          </cell>
          <cell r="D290" t="str">
            <v>BF</v>
          </cell>
          <cell r="E290" t="str">
            <v>20-06-2012</v>
          </cell>
          <cell r="F290">
            <v>12</v>
          </cell>
          <cell r="G290" t="str">
            <v>Non</v>
          </cell>
          <cell r="H290" t="str">
            <v>CLG.BOULARI</v>
          </cell>
          <cell r="I290" t="str">
            <v>Non</v>
          </cell>
          <cell r="J290" t="str">
            <v>Basket</v>
          </cell>
        </row>
        <row r="291">
          <cell r="A291">
            <v>24237523</v>
          </cell>
          <cell r="B291" t="str">
            <v>PIERUCCI</v>
          </cell>
          <cell r="C291" t="str">
            <v>MAIMITI</v>
          </cell>
          <cell r="D291" t="str">
            <v>BF</v>
          </cell>
          <cell r="E291" t="str">
            <v>12-09-2011</v>
          </cell>
          <cell r="F291">
            <v>13</v>
          </cell>
          <cell r="G291" t="str">
            <v>Non</v>
          </cell>
          <cell r="H291" t="str">
            <v>CLG.BOULARI</v>
          </cell>
          <cell r="I291" t="str">
            <v>Non</v>
          </cell>
          <cell r="J291" t="str">
            <v>Athlétisme, Cross, Trails</v>
          </cell>
        </row>
        <row r="292">
          <cell r="A292">
            <v>24210898</v>
          </cell>
          <cell r="B292" t="str">
            <v>RAWIDJA</v>
          </cell>
          <cell r="C292" t="str">
            <v>Nelson</v>
          </cell>
          <cell r="D292" t="str">
            <v>MG</v>
          </cell>
          <cell r="E292" t="str">
            <v>15-01-2010</v>
          </cell>
          <cell r="F292">
            <v>14</v>
          </cell>
          <cell r="G292" t="str">
            <v>Non</v>
          </cell>
          <cell r="H292" t="str">
            <v>CLG.BOULARI</v>
          </cell>
          <cell r="I292" t="str">
            <v>Non</v>
          </cell>
          <cell r="J292" t="str">
            <v>Badminton</v>
          </cell>
        </row>
        <row r="293">
          <cell r="A293">
            <v>24247564</v>
          </cell>
          <cell r="B293" t="str">
            <v>REGNOULT</v>
          </cell>
          <cell r="C293" t="str">
            <v>Chloé</v>
          </cell>
          <cell r="D293" t="str">
            <v>MF</v>
          </cell>
          <cell r="E293" t="str">
            <v>24-11-2009</v>
          </cell>
          <cell r="F293">
            <v>14</v>
          </cell>
          <cell r="G293" t="str">
            <v>Non</v>
          </cell>
          <cell r="H293" t="str">
            <v>CLG.BOULARI</v>
          </cell>
          <cell r="I293" t="str">
            <v>Non</v>
          </cell>
          <cell r="J293" t="str">
            <v>Badminton</v>
          </cell>
        </row>
        <row r="294">
          <cell r="A294">
            <v>24222097</v>
          </cell>
          <cell r="B294" t="str">
            <v>ROBERT</v>
          </cell>
          <cell r="C294" t="str">
            <v>Poré</v>
          </cell>
          <cell r="D294" t="str">
            <v>MG</v>
          </cell>
          <cell r="E294" t="str">
            <v>05-09-2010</v>
          </cell>
          <cell r="F294">
            <v>14</v>
          </cell>
          <cell r="G294" t="str">
            <v>Non</v>
          </cell>
          <cell r="H294" t="str">
            <v>CLG.BOULARI</v>
          </cell>
          <cell r="I294" t="str">
            <v>Non</v>
          </cell>
          <cell r="J294" t="str">
            <v>Badminton</v>
          </cell>
        </row>
        <row r="295">
          <cell r="A295">
            <v>24247567</v>
          </cell>
          <cell r="B295" t="str">
            <v>ROCHETTE</v>
          </cell>
          <cell r="C295" t="str">
            <v>Kaheilanie</v>
          </cell>
          <cell r="D295" t="str">
            <v>BF</v>
          </cell>
          <cell r="E295" t="str">
            <v>13-07-2012</v>
          </cell>
          <cell r="F295">
            <v>12</v>
          </cell>
          <cell r="G295" t="str">
            <v>Non</v>
          </cell>
          <cell r="H295" t="str">
            <v>CLG.BOULARI</v>
          </cell>
          <cell r="I295" t="str">
            <v>Non</v>
          </cell>
          <cell r="J295" t="str">
            <v>Badminton</v>
          </cell>
        </row>
        <row r="296">
          <cell r="A296">
            <v>24247856</v>
          </cell>
          <cell r="B296" t="str">
            <v>SARENGAT</v>
          </cell>
          <cell r="C296" t="str">
            <v>Aïleen</v>
          </cell>
          <cell r="D296" t="str">
            <v>BF</v>
          </cell>
          <cell r="E296" t="str">
            <v>20-02-2013</v>
          </cell>
          <cell r="F296">
            <v>11</v>
          </cell>
          <cell r="G296" t="str">
            <v>Non</v>
          </cell>
          <cell r="H296" t="str">
            <v>CLG.BOULARI</v>
          </cell>
          <cell r="I296" t="str">
            <v>Non</v>
          </cell>
          <cell r="J296" t="str">
            <v>Badminton</v>
          </cell>
        </row>
        <row r="297">
          <cell r="A297">
            <v>24220976</v>
          </cell>
          <cell r="B297" t="str">
            <v>SARIMAN</v>
          </cell>
          <cell r="C297" t="str">
            <v>Julia</v>
          </cell>
          <cell r="D297" t="str">
            <v>BF</v>
          </cell>
          <cell r="E297" t="str">
            <v>08-05-2011</v>
          </cell>
          <cell r="F297">
            <v>13</v>
          </cell>
          <cell r="G297" t="str">
            <v>Non</v>
          </cell>
          <cell r="H297" t="str">
            <v>CLG.BOULARI</v>
          </cell>
          <cell r="I297" t="str">
            <v>Non</v>
          </cell>
          <cell r="J297" t="str">
            <v>Badminton</v>
          </cell>
        </row>
        <row r="298">
          <cell r="A298">
            <v>24222679</v>
          </cell>
          <cell r="B298" t="str">
            <v>SIONE</v>
          </cell>
          <cell r="C298" t="str">
            <v>Kahoalei</v>
          </cell>
          <cell r="D298" t="str">
            <v>MF</v>
          </cell>
          <cell r="E298" t="str">
            <v>22-07-2010</v>
          </cell>
          <cell r="F298">
            <v>14</v>
          </cell>
          <cell r="G298" t="str">
            <v>Non</v>
          </cell>
          <cell r="H298" t="str">
            <v>CLG.BOULARI</v>
          </cell>
          <cell r="I298" t="str">
            <v>Non</v>
          </cell>
          <cell r="J298" t="str">
            <v>Badminton</v>
          </cell>
        </row>
        <row r="299">
          <cell r="A299">
            <v>24238136</v>
          </cell>
          <cell r="B299" t="str">
            <v>SIONE</v>
          </cell>
          <cell r="C299" t="str">
            <v>KAIFILIFILI</v>
          </cell>
          <cell r="D299" t="str">
            <v>BF</v>
          </cell>
          <cell r="E299" t="str">
            <v>06-04-2012</v>
          </cell>
          <cell r="F299">
            <v>12</v>
          </cell>
          <cell r="G299" t="str">
            <v>Non</v>
          </cell>
          <cell r="H299" t="str">
            <v>CLG.BOULARI</v>
          </cell>
          <cell r="I299" t="str">
            <v>Non</v>
          </cell>
          <cell r="J299" t="str">
            <v>Badminton</v>
          </cell>
        </row>
        <row r="300">
          <cell r="A300">
            <v>24220487</v>
          </cell>
          <cell r="B300" t="str">
            <v>TAUARII</v>
          </cell>
          <cell r="C300" t="str">
            <v>Abdelkkarim</v>
          </cell>
          <cell r="D300" t="str">
            <v>MG</v>
          </cell>
          <cell r="E300" t="str">
            <v>04-06-2010</v>
          </cell>
          <cell r="F300">
            <v>14</v>
          </cell>
          <cell r="G300" t="str">
            <v>Non</v>
          </cell>
          <cell r="H300" t="str">
            <v>CLG.BOULARI</v>
          </cell>
          <cell r="I300" t="str">
            <v>Non</v>
          </cell>
          <cell r="J300" t="str">
            <v>Athlétisme, Cross, Futsal, Trails</v>
          </cell>
        </row>
        <row r="301">
          <cell r="A301">
            <v>24238137</v>
          </cell>
          <cell r="B301" t="str">
            <v>TAVITA</v>
          </cell>
          <cell r="C301" t="str">
            <v>ZACK</v>
          </cell>
          <cell r="D301" t="str">
            <v>MG</v>
          </cell>
          <cell r="E301" t="str">
            <v>17-06-2010</v>
          </cell>
          <cell r="F301">
            <v>14</v>
          </cell>
          <cell r="G301" t="str">
            <v>Non</v>
          </cell>
          <cell r="H301" t="str">
            <v>CLG.BOULARI</v>
          </cell>
          <cell r="I301" t="str">
            <v>Non</v>
          </cell>
          <cell r="J301" t="str">
            <v>Badminton</v>
          </cell>
        </row>
        <row r="302">
          <cell r="A302">
            <v>24237912</v>
          </cell>
          <cell r="B302" t="str">
            <v>TEANYOUEN</v>
          </cell>
          <cell r="C302" t="str">
            <v>HYPPOLITE</v>
          </cell>
          <cell r="D302" t="str">
            <v>BG</v>
          </cell>
          <cell r="E302" t="str">
            <v>08-07-2011</v>
          </cell>
          <cell r="F302">
            <v>13</v>
          </cell>
          <cell r="G302" t="str">
            <v>Non</v>
          </cell>
          <cell r="H302" t="str">
            <v>CLG.BOULARI</v>
          </cell>
          <cell r="I302" t="str">
            <v>Non</v>
          </cell>
          <cell r="J302" t="str">
            <v>Futsal</v>
          </cell>
        </row>
        <row r="303">
          <cell r="A303">
            <v>24247571</v>
          </cell>
          <cell r="B303" t="str">
            <v>TEMATAHOTOA</v>
          </cell>
          <cell r="C303" t="str">
            <v>Averii</v>
          </cell>
          <cell r="D303" t="str">
            <v>BF</v>
          </cell>
          <cell r="E303" t="str">
            <v>28-05-2012</v>
          </cell>
          <cell r="F303">
            <v>12</v>
          </cell>
          <cell r="G303" t="str">
            <v>Non</v>
          </cell>
          <cell r="H303" t="str">
            <v>CLG.BOULARI</v>
          </cell>
          <cell r="I303" t="str">
            <v>Non</v>
          </cell>
          <cell r="J303" t="str">
            <v>Badminton</v>
          </cell>
        </row>
        <row r="304">
          <cell r="A304">
            <v>24247568</v>
          </cell>
          <cell r="B304" t="str">
            <v>TEMATAHOTOA</v>
          </cell>
          <cell r="C304" t="str">
            <v>Janeiro</v>
          </cell>
          <cell r="D304" t="str">
            <v>MG</v>
          </cell>
          <cell r="E304" t="str">
            <v>29-06-2009</v>
          </cell>
          <cell r="F304">
            <v>15</v>
          </cell>
          <cell r="G304" t="str">
            <v>Non</v>
          </cell>
          <cell r="H304" t="str">
            <v>CLG.BOULARI</v>
          </cell>
          <cell r="I304" t="str">
            <v>Non</v>
          </cell>
          <cell r="J304" t="str">
            <v>Badminton</v>
          </cell>
        </row>
        <row r="305">
          <cell r="A305">
            <v>24247570</v>
          </cell>
          <cell r="B305" t="str">
            <v>TEMATAHOTOA</v>
          </cell>
          <cell r="C305" t="str">
            <v>Yona</v>
          </cell>
          <cell r="D305" t="str">
            <v>BF</v>
          </cell>
          <cell r="E305" t="str">
            <v>16-02-2011</v>
          </cell>
          <cell r="F305">
            <v>13</v>
          </cell>
          <cell r="G305" t="str">
            <v>Non</v>
          </cell>
          <cell r="H305" t="str">
            <v>CLG.BOULARI</v>
          </cell>
          <cell r="I305" t="str">
            <v>Non</v>
          </cell>
          <cell r="J305" t="str">
            <v>Badminton</v>
          </cell>
        </row>
        <row r="306">
          <cell r="A306">
            <v>24245714</v>
          </cell>
          <cell r="B306" t="str">
            <v>Tetuira</v>
          </cell>
          <cell r="C306" t="str">
            <v>Hyldrick</v>
          </cell>
          <cell r="D306" t="str">
            <v>BG</v>
          </cell>
          <cell r="E306" t="str">
            <v>22-12-2011</v>
          </cell>
          <cell r="F306">
            <v>12</v>
          </cell>
          <cell r="G306" t="str">
            <v>Non</v>
          </cell>
          <cell r="H306" t="str">
            <v>CLG.BOULARI</v>
          </cell>
          <cell r="I306" t="str">
            <v>Non</v>
          </cell>
          <cell r="J306" t="str">
            <v>Athlétisme, Basket, Handball</v>
          </cell>
        </row>
        <row r="307">
          <cell r="A307">
            <v>24245522</v>
          </cell>
          <cell r="B307" t="str">
            <v>Tetuira</v>
          </cell>
          <cell r="C307" t="str">
            <v>Mathieu</v>
          </cell>
          <cell r="D307" t="str">
            <v>BG</v>
          </cell>
          <cell r="E307" t="str">
            <v>23-03-2013</v>
          </cell>
          <cell r="F307">
            <v>11</v>
          </cell>
          <cell r="G307" t="str">
            <v>Non</v>
          </cell>
          <cell r="H307" t="str">
            <v>CLG.BOULARI</v>
          </cell>
          <cell r="I307" t="str">
            <v>Non</v>
          </cell>
          <cell r="J307" t="str">
            <v>Handball</v>
          </cell>
        </row>
        <row r="308">
          <cell r="A308">
            <v>24237237</v>
          </cell>
          <cell r="B308" t="str">
            <v>TEUIRA</v>
          </cell>
          <cell r="C308" t="str">
            <v>KYERAN</v>
          </cell>
          <cell r="D308" t="str">
            <v>BG</v>
          </cell>
          <cell r="E308" t="str">
            <v>04-11-2011</v>
          </cell>
          <cell r="F308">
            <v>12</v>
          </cell>
          <cell r="G308" t="str">
            <v>Non</v>
          </cell>
          <cell r="H308" t="str">
            <v>CLG.BOULARI</v>
          </cell>
          <cell r="I308" t="str">
            <v>Non</v>
          </cell>
          <cell r="J308" t="str">
            <v>Badminton, Basket, Futsal</v>
          </cell>
        </row>
        <row r="309">
          <cell r="A309">
            <v>24210574</v>
          </cell>
          <cell r="B309" t="str">
            <v>THEIMBOUEONE</v>
          </cell>
          <cell r="C309" t="str">
            <v>Diego</v>
          </cell>
          <cell r="D309" t="str">
            <v>MG</v>
          </cell>
          <cell r="E309" t="str">
            <v>07-08-2009</v>
          </cell>
          <cell r="F309">
            <v>15</v>
          </cell>
          <cell r="G309" t="str">
            <v>Non</v>
          </cell>
          <cell r="H309" t="str">
            <v>CLG.BOULARI</v>
          </cell>
          <cell r="I309" t="str">
            <v>Non</v>
          </cell>
          <cell r="J309" t="str">
            <v>Athlétisme, Cross, Futsal, Trails</v>
          </cell>
        </row>
        <row r="310">
          <cell r="A310">
            <v>24220173</v>
          </cell>
          <cell r="B310" t="str">
            <v>TITI</v>
          </cell>
          <cell r="C310" t="str">
            <v>Edmond</v>
          </cell>
          <cell r="D310" t="str">
            <v>BG</v>
          </cell>
          <cell r="E310" t="str">
            <v>25-02-2011</v>
          </cell>
          <cell r="F310">
            <v>13</v>
          </cell>
          <cell r="G310" t="str">
            <v>Non</v>
          </cell>
          <cell r="H310" t="str">
            <v>CLG.BOULARI</v>
          </cell>
          <cell r="I310" t="str">
            <v>Non</v>
          </cell>
          <cell r="J310" t="str">
            <v>Athlétisme, Cross, Futsal, Handball, Trails</v>
          </cell>
        </row>
        <row r="311">
          <cell r="A311">
            <v>24245524</v>
          </cell>
          <cell r="B311" t="str">
            <v>Tokotoko</v>
          </cell>
          <cell r="C311" t="str">
            <v>Arwen</v>
          </cell>
          <cell r="D311" t="str">
            <v>BF</v>
          </cell>
          <cell r="E311" t="str">
            <v>18-03-2012</v>
          </cell>
          <cell r="F311">
            <v>12</v>
          </cell>
          <cell r="G311" t="str">
            <v>Non</v>
          </cell>
          <cell r="H311" t="str">
            <v>CLG.BOULARI</v>
          </cell>
          <cell r="I311" t="str">
            <v>Non</v>
          </cell>
          <cell r="J311" t="str">
            <v>Athlétisme</v>
          </cell>
        </row>
        <row r="312">
          <cell r="A312">
            <v>24247569</v>
          </cell>
          <cell r="B312" t="str">
            <v>TOTINI</v>
          </cell>
          <cell r="C312" t="str">
            <v>Samuel</v>
          </cell>
          <cell r="D312" t="str">
            <v>BG</v>
          </cell>
          <cell r="E312" t="str">
            <v>12-12-2012</v>
          </cell>
          <cell r="F312">
            <v>11</v>
          </cell>
          <cell r="G312" t="str">
            <v>Non</v>
          </cell>
          <cell r="H312" t="str">
            <v>CLG.BOULARI</v>
          </cell>
          <cell r="I312" t="str">
            <v>Non</v>
          </cell>
          <cell r="J312" t="str">
            <v>Badminton</v>
          </cell>
        </row>
        <row r="313">
          <cell r="A313">
            <v>24237524</v>
          </cell>
          <cell r="B313" t="str">
            <v>TOUTIKIAN-BLONDEEL</v>
          </cell>
          <cell r="C313" t="str">
            <v>KILLIAN</v>
          </cell>
          <cell r="D313" t="str">
            <v>BG</v>
          </cell>
          <cell r="E313" t="str">
            <v>06-01-2012</v>
          </cell>
          <cell r="F313">
            <v>12</v>
          </cell>
          <cell r="G313" t="str">
            <v>Non</v>
          </cell>
          <cell r="H313" t="str">
            <v>CLG.BOULARI</v>
          </cell>
          <cell r="I313" t="str">
            <v>Non</v>
          </cell>
          <cell r="J313" t="str">
            <v>Athlétisme, Cross, Handball, Trails</v>
          </cell>
        </row>
        <row r="314">
          <cell r="A314">
            <v>24245577</v>
          </cell>
          <cell r="B314" t="str">
            <v>Trimari</v>
          </cell>
          <cell r="C314" t="str">
            <v>Kevan</v>
          </cell>
          <cell r="D314" t="str">
            <v>BG</v>
          </cell>
          <cell r="E314" t="str">
            <v>07-12-2012</v>
          </cell>
          <cell r="F314">
            <v>11</v>
          </cell>
          <cell r="G314" t="str">
            <v>Non</v>
          </cell>
          <cell r="H314" t="str">
            <v>CLG.BOULARI</v>
          </cell>
          <cell r="I314" t="str">
            <v>Non</v>
          </cell>
          <cell r="J314" t="str">
            <v>Futsal</v>
          </cell>
        </row>
        <row r="315">
          <cell r="A315">
            <v>24247606</v>
          </cell>
          <cell r="B315" t="str">
            <v>TROHMAE</v>
          </cell>
          <cell r="C315" t="str">
            <v>Fié</v>
          </cell>
          <cell r="D315" t="str">
            <v>BG</v>
          </cell>
          <cell r="E315" t="str">
            <v>03-06-2012</v>
          </cell>
          <cell r="F315">
            <v>12</v>
          </cell>
          <cell r="G315" t="str">
            <v>Non</v>
          </cell>
          <cell r="H315" t="str">
            <v>CLG.BOULARI</v>
          </cell>
          <cell r="I315" t="str">
            <v>Non</v>
          </cell>
          <cell r="J315" t="str">
            <v>Athlétisme, Cross, Futsal, Trails</v>
          </cell>
        </row>
        <row r="316">
          <cell r="A316">
            <v>24248686</v>
          </cell>
          <cell r="B316" t="str">
            <v>TSAN</v>
          </cell>
          <cell r="C316" t="str">
            <v>Tristan</v>
          </cell>
          <cell r="D316" t="str">
            <v>BG</v>
          </cell>
          <cell r="E316" t="str">
            <v>05-10-2012</v>
          </cell>
          <cell r="F316">
            <v>12</v>
          </cell>
          <cell r="G316" t="str">
            <v>Non</v>
          </cell>
          <cell r="H316" t="str">
            <v>CLG.BOULARI</v>
          </cell>
          <cell r="I316" t="str">
            <v>Non</v>
          </cell>
          <cell r="J316" t="str">
            <v>Futsal</v>
          </cell>
        </row>
        <row r="317">
          <cell r="A317">
            <v>24247724</v>
          </cell>
          <cell r="B317" t="str">
            <v>TUIGANA</v>
          </cell>
          <cell r="C317" t="str">
            <v>NAÏLE</v>
          </cell>
          <cell r="D317" t="str">
            <v>BF</v>
          </cell>
          <cell r="E317" t="str">
            <v>01-08-2012</v>
          </cell>
          <cell r="F317">
            <v>12</v>
          </cell>
          <cell r="G317" t="str">
            <v>Non</v>
          </cell>
          <cell r="H317" t="str">
            <v>CLG.BOULARI</v>
          </cell>
          <cell r="I317" t="str">
            <v>Non</v>
          </cell>
          <cell r="J317" t="str">
            <v>Badminton</v>
          </cell>
        </row>
        <row r="318">
          <cell r="A318">
            <v>24236627</v>
          </cell>
          <cell r="B318" t="str">
            <v>WABEALO</v>
          </cell>
          <cell r="C318" t="str">
            <v>RAYMOND</v>
          </cell>
          <cell r="D318" t="str">
            <v>BG</v>
          </cell>
          <cell r="E318" t="str">
            <v>05-07-2011</v>
          </cell>
          <cell r="F318">
            <v>13</v>
          </cell>
          <cell r="G318" t="str">
            <v>Non</v>
          </cell>
          <cell r="H318" t="str">
            <v>CLG.BOULARI</v>
          </cell>
          <cell r="I318" t="str">
            <v>Non</v>
          </cell>
          <cell r="J318" t="str">
            <v>Badminton</v>
          </cell>
        </row>
        <row r="319">
          <cell r="A319">
            <v>24247555</v>
          </cell>
          <cell r="B319" t="str">
            <v>Wahe</v>
          </cell>
          <cell r="C319" t="str">
            <v>Prescilia</v>
          </cell>
          <cell r="D319" t="str">
            <v>BF</v>
          </cell>
          <cell r="E319" t="str">
            <v>06-05-2012</v>
          </cell>
          <cell r="F319">
            <v>12</v>
          </cell>
          <cell r="G319" t="str">
            <v>Non</v>
          </cell>
          <cell r="H319" t="str">
            <v>CLG.BOULARI</v>
          </cell>
          <cell r="I319" t="str">
            <v>Non</v>
          </cell>
          <cell r="J319" t="str">
            <v>Athlétisme, Cross, Trails</v>
          </cell>
        </row>
        <row r="320">
          <cell r="A320">
            <v>24238130</v>
          </cell>
          <cell r="B320" t="str">
            <v>WAHEONEME</v>
          </cell>
          <cell r="C320" t="str">
            <v>MARIE JEANNE</v>
          </cell>
          <cell r="D320" t="str">
            <v>BF</v>
          </cell>
          <cell r="E320" t="str">
            <v>03-04-2012</v>
          </cell>
          <cell r="F320">
            <v>12</v>
          </cell>
          <cell r="G320" t="str">
            <v>Non</v>
          </cell>
          <cell r="H320" t="str">
            <v>CLG.BOULARI</v>
          </cell>
          <cell r="I320" t="str">
            <v>Non</v>
          </cell>
          <cell r="J320" t="str">
            <v>Badminton</v>
          </cell>
        </row>
        <row r="321">
          <cell r="A321">
            <v>24248232</v>
          </cell>
          <cell r="B321" t="str">
            <v>WAHMETRUA</v>
          </cell>
          <cell r="C321" t="str">
            <v>Sika</v>
          </cell>
          <cell r="D321" t="str">
            <v>BF</v>
          </cell>
          <cell r="E321" t="str">
            <v>10-09-2012</v>
          </cell>
          <cell r="F321">
            <v>12</v>
          </cell>
          <cell r="G321" t="str">
            <v>Non</v>
          </cell>
          <cell r="H321" t="str">
            <v>CLG.BOULARI</v>
          </cell>
          <cell r="I321" t="str">
            <v>Non</v>
          </cell>
          <cell r="J321" t="str">
            <v>Badminton</v>
          </cell>
        </row>
        <row r="322">
          <cell r="A322">
            <v>24247501</v>
          </cell>
          <cell r="B322" t="str">
            <v>WALEKU</v>
          </cell>
          <cell r="C322" t="str">
            <v>EZECKIEL</v>
          </cell>
          <cell r="D322" t="str">
            <v>BG</v>
          </cell>
          <cell r="E322" t="str">
            <v>31-01-2013</v>
          </cell>
          <cell r="F322">
            <v>11</v>
          </cell>
          <cell r="G322" t="str">
            <v>Non</v>
          </cell>
          <cell r="H322" t="str">
            <v>CLG.BOULARI</v>
          </cell>
          <cell r="I322" t="str">
            <v>Non</v>
          </cell>
          <cell r="J322" t="str">
            <v>Badminton, Basket, Futsal, Handball</v>
          </cell>
        </row>
        <row r="323">
          <cell r="A323">
            <v>24247646</v>
          </cell>
          <cell r="B323" t="str">
            <v>WALEKU</v>
          </cell>
          <cell r="C323" t="str">
            <v>Zackarie</v>
          </cell>
          <cell r="D323" t="str">
            <v>BG</v>
          </cell>
          <cell r="E323" t="str">
            <v>31-01-2013</v>
          </cell>
          <cell r="F323">
            <v>11</v>
          </cell>
          <cell r="G323" t="str">
            <v>Non</v>
          </cell>
          <cell r="H323" t="str">
            <v>CLG.BOULARI</v>
          </cell>
          <cell r="I323" t="str">
            <v>Non</v>
          </cell>
          <cell r="J323" t="str">
            <v>Badminton, Futsal, Handball</v>
          </cell>
        </row>
        <row r="324">
          <cell r="A324">
            <v>24247498</v>
          </cell>
          <cell r="B324" t="str">
            <v>WAMAÏ</v>
          </cell>
          <cell r="C324" t="str">
            <v>BAPTISTE</v>
          </cell>
          <cell r="D324" t="str">
            <v>BG</v>
          </cell>
          <cell r="E324" t="str">
            <v>15-03-2013</v>
          </cell>
          <cell r="F324">
            <v>11</v>
          </cell>
          <cell r="G324" t="str">
            <v>Non</v>
          </cell>
          <cell r="H324" t="str">
            <v>CLG.BOULARI</v>
          </cell>
          <cell r="I324" t="str">
            <v>Non</v>
          </cell>
          <cell r="J324" t="str">
            <v>Badminton, Basket, Futsal, Handball</v>
          </cell>
        </row>
        <row r="325">
          <cell r="A325">
            <v>24245525</v>
          </cell>
          <cell r="B325" t="str">
            <v>Wamai</v>
          </cell>
          <cell r="C325" t="str">
            <v>Melody</v>
          </cell>
          <cell r="D325" t="str">
            <v>BF</v>
          </cell>
          <cell r="E325" t="str">
            <v>07-04-2013</v>
          </cell>
          <cell r="F325">
            <v>11</v>
          </cell>
          <cell r="G325" t="str">
            <v>Non</v>
          </cell>
          <cell r="H325" t="str">
            <v>CLG.BOULARI</v>
          </cell>
          <cell r="I325" t="str">
            <v>Non</v>
          </cell>
          <cell r="J325" t="str">
            <v>Athlétisme</v>
          </cell>
        </row>
        <row r="326">
          <cell r="A326">
            <v>24247565</v>
          </cell>
          <cell r="B326" t="str">
            <v>WAMALO</v>
          </cell>
          <cell r="C326" t="str">
            <v>Thomas</v>
          </cell>
          <cell r="D326" t="str">
            <v>BG</v>
          </cell>
          <cell r="E326" t="str">
            <v>06-04-2012</v>
          </cell>
          <cell r="F326">
            <v>12</v>
          </cell>
          <cell r="G326" t="str">
            <v>Non</v>
          </cell>
          <cell r="H326" t="str">
            <v>CLG.BOULARI</v>
          </cell>
          <cell r="I326" t="str">
            <v>Non</v>
          </cell>
          <cell r="J326" t="str">
            <v>Badminton</v>
          </cell>
        </row>
        <row r="327">
          <cell r="A327">
            <v>24247723</v>
          </cell>
          <cell r="B327" t="str">
            <v>WAMEDJO</v>
          </cell>
          <cell r="C327" t="str">
            <v>VICTOR</v>
          </cell>
          <cell r="D327" t="str">
            <v>BG</v>
          </cell>
          <cell r="E327" t="str">
            <v>26-09-2011</v>
          </cell>
          <cell r="F327">
            <v>13</v>
          </cell>
          <cell r="G327" t="str">
            <v>Non</v>
          </cell>
          <cell r="H327" t="str">
            <v>CLG.BOULARI</v>
          </cell>
          <cell r="I327" t="str">
            <v>Non</v>
          </cell>
          <cell r="J327" t="str">
            <v>Futsal</v>
          </cell>
        </row>
        <row r="328">
          <cell r="A328">
            <v>24248235</v>
          </cell>
          <cell r="B328" t="str">
            <v>WAMYTAN</v>
          </cell>
          <cell r="C328" t="str">
            <v>Dominique</v>
          </cell>
          <cell r="D328" t="str">
            <v>BF</v>
          </cell>
          <cell r="E328" t="str">
            <v>05-07-2011</v>
          </cell>
          <cell r="F328">
            <v>13</v>
          </cell>
          <cell r="G328" t="str">
            <v>Non</v>
          </cell>
          <cell r="H328" t="str">
            <v>CLG.BOULARI</v>
          </cell>
          <cell r="I328" t="str">
            <v>Non</v>
          </cell>
          <cell r="J328" t="str">
            <v>Badminton</v>
          </cell>
        </row>
        <row r="329">
          <cell r="A329">
            <v>24245576</v>
          </cell>
          <cell r="B329" t="str">
            <v>Wamytan</v>
          </cell>
          <cell r="C329" t="str">
            <v>Lowyna</v>
          </cell>
          <cell r="D329" t="str">
            <v>BF</v>
          </cell>
          <cell r="E329" t="str">
            <v>02-12-2012</v>
          </cell>
          <cell r="F329">
            <v>11</v>
          </cell>
          <cell r="G329" t="str">
            <v>Non</v>
          </cell>
          <cell r="H329" t="str">
            <v>CLG.BOULARI</v>
          </cell>
          <cell r="I329" t="str">
            <v>Non</v>
          </cell>
          <cell r="J329" t="str">
            <v>Badminton</v>
          </cell>
        </row>
        <row r="330">
          <cell r="A330">
            <v>24247674</v>
          </cell>
          <cell r="B330" t="str">
            <v>WAMYTAN</v>
          </cell>
          <cell r="C330" t="str">
            <v>Maraé</v>
          </cell>
          <cell r="D330" t="str">
            <v>BF</v>
          </cell>
          <cell r="E330" t="str">
            <v>03-05-2013</v>
          </cell>
          <cell r="F330">
            <v>11</v>
          </cell>
          <cell r="G330" t="str">
            <v>Non</v>
          </cell>
          <cell r="H330" t="str">
            <v>CLG.BOULARI</v>
          </cell>
          <cell r="I330" t="str">
            <v>Non</v>
          </cell>
          <cell r="J330" t="str">
            <v>Handball</v>
          </cell>
        </row>
        <row r="331">
          <cell r="A331">
            <v>24222167</v>
          </cell>
          <cell r="B331" t="str">
            <v>WAMYTAN</v>
          </cell>
          <cell r="C331" t="str">
            <v>Serena</v>
          </cell>
          <cell r="D331" t="str">
            <v>MF</v>
          </cell>
          <cell r="E331" t="str">
            <v>22-06-2010</v>
          </cell>
          <cell r="F331">
            <v>14</v>
          </cell>
          <cell r="G331" t="str">
            <v>Non</v>
          </cell>
          <cell r="H331" t="str">
            <v>CLG.BOULARI</v>
          </cell>
          <cell r="I331" t="str">
            <v>Non</v>
          </cell>
          <cell r="J331" t="str">
            <v>Athlétisme, Badminton, Cross, Trails</v>
          </cell>
        </row>
        <row r="332">
          <cell r="A332">
            <v>24245604</v>
          </cell>
          <cell r="B332" t="str">
            <v>WAMYTAN</v>
          </cell>
          <cell r="C332" t="str">
            <v>WYLONA</v>
          </cell>
          <cell r="D332" t="str">
            <v>BF</v>
          </cell>
          <cell r="E332" t="str">
            <v>02-04-2013</v>
          </cell>
          <cell r="F332">
            <v>11</v>
          </cell>
          <cell r="G332" t="str">
            <v>Non</v>
          </cell>
          <cell r="H332" t="str">
            <v>CLG.BOULARI</v>
          </cell>
          <cell r="I332" t="str">
            <v>Non</v>
          </cell>
          <cell r="J332" t="str">
            <v>Athlétisme, Cross, Trails</v>
          </cell>
        </row>
        <row r="333">
          <cell r="A333">
            <v>24220144</v>
          </cell>
          <cell r="B333" t="str">
            <v>WAMYTAN</v>
          </cell>
          <cell r="C333" t="str">
            <v>Yves</v>
          </cell>
          <cell r="D333" t="str">
            <v>MG</v>
          </cell>
          <cell r="E333" t="str">
            <v>31-03-2010</v>
          </cell>
          <cell r="F333">
            <v>14</v>
          </cell>
          <cell r="G333" t="str">
            <v>Non</v>
          </cell>
          <cell r="H333" t="str">
            <v>CLG.BOULARI</v>
          </cell>
          <cell r="I333" t="str">
            <v>Non</v>
          </cell>
          <cell r="J333" t="str">
            <v>Badminton</v>
          </cell>
        </row>
        <row r="334">
          <cell r="A334">
            <v>24247725</v>
          </cell>
          <cell r="B334" t="str">
            <v>WANAKAEN</v>
          </cell>
          <cell r="C334" t="str">
            <v>SAMUEL</v>
          </cell>
          <cell r="D334" t="str">
            <v>BG</v>
          </cell>
          <cell r="E334" t="str">
            <v>17-12-2011</v>
          </cell>
          <cell r="F334">
            <v>12</v>
          </cell>
          <cell r="G334" t="str">
            <v>Non</v>
          </cell>
          <cell r="H334" t="str">
            <v>CLG.BOULARI</v>
          </cell>
          <cell r="I334" t="str">
            <v>Non</v>
          </cell>
          <cell r="J334" t="str">
            <v>Futsal</v>
          </cell>
        </row>
        <row r="335">
          <cell r="A335">
            <v>24245547</v>
          </cell>
          <cell r="B335" t="str">
            <v>WANEISI</v>
          </cell>
          <cell r="C335" t="str">
            <v>CAMERON</v>
          </cell>
          <cell r="D335" t="str">
            <v>BG</v>
          </cell>
          <cell r="E335" t="str">
            <v>09-08-2012</v>
          </cell>
          <cell r="F335">
            <v>12</v>
          </cell>
          <cell r="G335" t="str">
            <v>Non</v>
          </cell>
          <cell r="H335" t="str">
            <v>CLG.BOULARI</v>
          </cell>
          <cell r="I335" t="str">
            <v>Non</v>
          </cell>
          <cell r="J335" t="str">
            <v>Athlétisme, Cross, Handball, Trails</v>
          </cell>
        </row>
        <row r="336">
          <cell r="A336">
            <v>24247849</v>
          </cell>
          <cell r="B336" t="str">
            <v>WAUNIE</v>
          </cell>
          <cell r="C336" t="str">
            <v>VIRGINIE</v>
          </cell>
          <cell r="D336" t="str">
            <v>BF</v>
          </cell>
          <cell r="E336" t="str">
            <v>19-09-2012</v>
          </cell>
          <cell r="F336">
            <v>12</v>
          </cell>
          <cell r="G336" t="str">
            <v>Non</v>
          </cell>
          <cell r="H336" t="str">
            <v>CLG.BOULARI</v>
          </cell>
          <cell r="I336" t="str">
            <v>Non</v>
          </cell>
          <cell r="J336" t="str">
            <v>Futsal</v>
          </cell>
        </row>
        <row r="337">
          <cell r="A337">
            <v>24248445</v>
          </cell>
          <cell r="B337" t="str">
            <v>WAUTRENO</v>
          </cell>
          <cell r="C337" t="str">
            <v>Ludovic</v>
          </cell>
          <cell r="D337" t="str">
            <v>BG</v>
          </cell>
          <cell r="E337" t="str">
            <v>12-01-2012</v>
          </cell>
          <cell r="F337">
            <v>12</v>
          </cell>
          <cell r="G337" t="str">
            <v>Non</v>
          </cell>
          <cell r="H337" t="str">
            <v>CLG.BOULARI</v>
          </cell>
          <cell r="I337" t="str">
            <v>Non</v>
          </cell>
          <cell r="J337" t="str">
            <v>Badminton</v>
          </cell>
        </row>
        <row r="338">
          <cell r="A338">
            <v>24245832</v>
          </cell>
          <cell r="B338" t="str">
            <v>WENEHOUA</v>
          </cell>
          <cell r="C338" t="str">
            <v>Mylane</v>
          </cell>
          <cell r="D338" t="str">
            <v>BF</v>
          </cell>
          <cell r="E338" t="str">
            <v>02-01-2013</v>
          </cell>
          <cell r="F338">
            <v>11</v>
          </cell>
          <cell r="G338" t="str">
            <v>Non</v>
          </cell>
          <cell r="H338" t="str">
            <v>CLG.BOULARI</v>
          </cell>
          <cell r="I338" t="str">
            <v>Non</v>
          </cell>
          <cell r="J338" t="str">
            <v>Handball</v>
          </cell>
        </row>
        <row r="339">
          <cell r="A339">
            <v>24220715</v>
          </cell>
          <cell r="B339" t="str">
            <v>WILLAY</v>
          </cell>
          <cell r="C339" t="str">
            <v>Benjamin</v>
          </cell>
          <cell r="D339" t="str">
            <v>BG</v>
          </cell>
          <cell r="E339" t="str">
            <v>03-05-2011</v>
          </cell>
          <cell r="F339">
            <v>13</v>
          </cell>
          <cell r="G339" t="str">
            <v>Non</v>
          </cell>
          <cell r="H339" t="str">
            <v>CLG.BOULARI</v>
          </cell>
          <cell r="I339" t="str">
            <v>Non</v>
          </cell>
          <cell r="J339" t="str">
            <v>Badminton, Cross, Trails</v>
          </cell>
        </row>
        <row r="340">
          <cell r="A340">
            <v>24238616</v>
          </cell>
          <cell r="B340" t="str">
            <v>XANATRE</v>
          </cell>
          <cell r="C340" t="str">
            <v>RUBEN - WASAMANE</v>
          </cell>
          <cell r="D340" t="str">
            <v>BG</v>
          </cell>
          <cell r="E340" t="str">
            <v>20-04-2012</v>
          </cell>
          <cell r="F340">
            <v>12</v>
          </cell>
          <cell r="G340" t="str">
            <v>Non</v>
          </cell>
          <cell r="H340" t="str">
            <v>CLG.BOULARI</v>
          </cell>
          <cell r="I340" t="str">
            <v>Non</v>
          </cell>
          <cell r="J340" t="str">
            <v>Badminton</v>
          </cell>
        </row>
        <row r="341">
          <cell r="A341">
            <v>24247688</v>
          </cell>
          <cell r="B341" t="str">
            <v>YANAÏ</v>
          </cell>
          <cell r="C341" t="str">
            <v>DARYL</v>
          </cell>
          <cell r="D341" t="str">
            <v>BG</v>
          </cell>
          <cell r="E341" t="str">
            <v>01-12-2012</v>
          </cell>
          <cell r="F341">
            <v>11</v>
          </cell>
          <cell r="G341" t="str">
            <v>Non</v>
          </cell>
          <cell r="H341" t="str">
            <v>CLG.BOULARI</v>
          </cell>
          <cell r="I341" t="str">
            <v>Non</v>
          </cell>
          <cell r="J341" t="str">
            <v>Futsal</v>
          </cell>
        </row>
        <row r="342">
          <cell r="A342">
            <v>24247677</v>
          </cell>
          <cell r="B342" t="str">
            <v>YAWIKO</v>
          </cell>
          <cell r="C342" t="str">
            <v>Darlène</v>
          </cell>
          <cell r="D342" t="str">
            <v>BF</v>
          </cell>
          <cell r="E342" t="str">
            <v>25-01-2013</v>
          </cell>
          <cell r="F342">
            <v>11</v>
          </cell>
          <cell r="G342" t="str">
            <v>Non</v>
          </cell>
          <cell r="H342" t="str">
            <v>CLG.BOULARI</v>
          </cell>
          <cell r="I342" t="str">
            <v>Non</v>
          </cell>
          <cell r="J342" t="str">
            <v>Handball</v>
          </cell>
        </row>
        <row r="343">
          <cell r="A343">
            <v>24247676</v>
          </cell>
          <cell r="B343" t="str">
            <v>YEKAWENE</v>
          </cell>
          <cell r="C343" t="str">
            <v>Marie-Louise</v>
          </cell>
          <cell r="D343" t="str">
            <v>BF</v>
          </cell>
          <cell r="E343" t="str">
            <v>03-02-2013</v>
          </cell>
          <cell r="F343">
            <v>11</v>
          </cell>
          <cell r="G343" t="str">
            <v>Non</v>
          </cell>
          <cell r="H343" t="str">
            <v>CLG.BOULARI</v>
          </cell>
          <cell r="I343" t="str">
            <v>Non</v>
          </cell>
          <cell r="J343" t="str">
            <v>Futsal, Handball</v>
          </cell>
        </row>
        <row r="344">
          <cell r="A344">
            <v>24247867</v>
          </cell>
          <cell r="B344" t="str">
            <v>ZEIWE</v>
          </cell>
          <cell r="C344" t="str">
            <v>Daniel</v>
          </cell>
          <cell r="D344" t="str">
            <v>BG</v>
          </cell>
          <cell r="E344" t="str">
            <v>01-09-2012</v>
          </cell>
          <cell r="F344">
            <v>12</v>
          </cell>
          <cell r="G344" t="str">
            <v>Non</v>
          </cell>
          <cell r="H344" t="str">
            <v>CLG.BOULARI</v>
          </cell>
          <cell r="I344" t="str">
            <v>Non</v>
          </cell>
          <cell r="J344" t="str">
            <v>Basket, Handball</v>
          </cell>
        </row>
        <row r="345">
          <cell r="A345">
            <v>24210833</v>
          </cell>
          <cell r="B345" t="str">
            <v>BENE</v>
          </cell>
          <cell r="C345" t="str">
            <v>André</v>
          </cell>
          <cell r="D345" t="str">
            <v>MG</v>
          </cell>
          <cell r="E345" t="str">
            <v>31-08-2009</v>
          </cell>
          <cell r="F345">
            <v>15</v>
          </cell>
          <cell r="G345" t="str">
            <v>Non</v>
          </cell>
          <cell r="H345" t="str">
            <v>CLG.CANALA</v>
          </cell>
          <cell r="I345" t="str">
            <v>Non</v>
          </cell>
          <cell r="J345" t="str">
            <v>Cross, Football, Futsal, Rugby, Trails</v>
          </cell>
        </row>
        <row r="346">
          <cell r="A346">
            <v>24245607</v>
          </cell>
          <cell r="B346" t="str">
            <v>BENE</v>
          </cell>
          <cell r="C346" t="str">
            <v>CEDRIC</v>
          </cell>
          <cell r="D346" t="str">
            <v>BG</v>
          </cell>
          <cell r="E346" t="str">
            <v>25-11-2012</v>
          </cell>
          <cell r="F346">
            <v>11</v>
          </cell>
          <cell r="G346" t="str">
            <v>Non</v>
          </cell>
          <cell r="H346" t="str">
            <v>CLG.CANALA</v>
          </cell>
          <cell r="I346" t="str">
            <v>Non</v>
          </cell>
          <cell r="J346" t="str">
            <v>Cross, Football, Futsal, Rugby, Trails, Volleyball</v>
          </cell>
        </row>
        <row r="347">
          <cell r="A347">
            <v>24236862</v>
          </cell>
          <cell r="B347" t="str">
            <v>BOOENE</v>
          </cell>
          <cell r="C347" t="str">
            <v>RIHANNA</v>
          </cell>
          <cell r="D347" t="str">
            <v>BF</v>
          </cell>
          <cell r="E347" t="str">
            <v>14-06-2011</v>
          </cell>
          <cell r="F347">
            <v>13</v>
          </cell>
          <cell r="G347" t="str">
            <v>Non</v>
          </cell>
          <cell r="H347" t="str">
            <v>CLG.CANALA</v>
          </cell>
          <cell r="I347" t="str">
            <v>Non</v>
          </cell>
          <cell r="J347" t="str">
            <v>Cross, Football, Futsal, Rugby, Trails, Volleyball</v>
          </cell>
        </row>
        <row r="348">
          <cell r="A348">
            <v>24248630</v>
          </cell>
          <cell r="B348" t="str">
            <v>BRUKOOUA</v>
          </cell>
          <cell r="C348" t="str">
            <v>Yöel</v>
          </cell>
          <cell r="D348" t="str">
            <v>BG</v>
          </cell>
          <cell r="E348" t="str">
            <v>05-07-2013</v>
          </cell>
          <cell r="F348">
            <v>11</v>
          </cell>
          <cell r="G348" t="str">
            <v>Non</v>
          </cell>
          <cell r="H348" t="str">
            <v>CLG.CANALA</v>
          </cell>
          <cell r="I348" t="str">
            <v>Non</v>
          </cell>
          <cell r="J348" t="str">
            <v>Cross, Football, Futsal, Rugby, Trails, Volleyball</v>
          </cell>
        </row>
        <row r="349">
          <cell r="A349">
            <v>24248131</v>
          </cell>
          <cell r="B349" t="str">
            <v>CAGOU</v>
          </cell>
          <cell r="C349" t="str">
            <v>Benoît</v>
          </cell>
          <cell r="D349" t="str">
            <v>MG</v>
          </cell>
          <cell r="E349" t="str">
            <v>11-07-2009</v>
          </cell>
          <cell r="F349">
            <v>15</v>
          </cell>
          <cell r="G349" t="str">
            <v>Non</v>
          </cell>
          <cell r="H349" t="str">
            <v>CLG.CANALA</v>
          </cell>
          <cell r="I349" t="str">
            <v>Non</v>
          </cell>
          <cell r="J349" t="str">
            <v>Cross, Football, Futsal, Rugby, Trails, Volleyball</v>
          </cell>
        </row>
        <row r="350">
          <cell r="A350">
            <v>24237310</v>
          </cell>
          <cell r="B350" t="str">
            <v>DATHIEUX</v>
          </cell>
          <cell r="C350" t="str">
            <v>DJERAPHY</v>
          </cell>
          <cell r="D350" t="str">
            <v>BF</v>
          </cell>
          <cell r="E350" t="str">
            <v>29-01-2011</v>
          </cell>
          <cell r="F350">
            <v>13</v>
          </cell>
          <cell r="G350" t="str">
            <v>Non</v>
          </cell>
          <cell r="H350" t="str">
            <v>CLG.CANALA</v>
          </cell>
          <cell r="I350" t="str">
            <v>Non</v>
          </cell>
          <cell r="J350" t="str">
            <v>Cross, Football, Futsal, Rugby, Trails, Volleyball</v>
          </cell>
        </row>
        <row r="351">
          <cell r="A351">
            <v>24222633</v>
          </cell>
          <cell r="B351" t="str">
            <v>DATHIEUX</v>
          </cell>
          <cell r="C351" t="str">
            <v>Yarveen</v>
          </cell>
          <cell r="D351" t="str">
            <v>BG</v>
          </cell>
          <cell r="E351" t="str">
            <v>01-03-2011</v>
          </cell>
          <cell r="F351">
            <v>13</v>
          </cell>
          <cell r="G351" t="str">
            <v>Non</v>
          </cell>
          <cell r="H351" t="str">
            <v>CLG.CANALA</v>
          </cell>
          <cell r="I351" t="str">
            <v>Non</v>
          </cell>
          <cell r="J351" t="str">
            <v>Cross, Football, Futsal, Rugby, Trails, Volleyball</v>
          </cell>
        </row>
        <row r="352">
          <cell r="A352">
            <v>24211108</v>
          </cell>
          <cell r="B352" t="str">
            <v>DATHIEUX</v>
          </cell>
          <cell r="C352" t="str">
            <v>Yaryss</v>
          </cell>
          <cell r="D352" t="str">
            <v>MG</v>
          </cell>
          <cell r="E352" t="str">
            <v>12-10-2009</v>
          </cell>
          <cell r="F352">
            <v>15</v>
          </cell>
          <cell r="G352" t="str">
            <v>Non</v>
          </cell>
          <cell r="H352" t="str">
            <v>CLG.CANALA</v>
          </cell>
          <cell r="I352" t="str">
            <v>Non</v>
          </cell>
          <cell r="J352" t="str">
            <v>Cross, Football, Futsal, Natation, Trails</v>
          </cell>
        </row>
        <row r="353">
          <cell r="A353">
            <v>24238474</v>
          </cell>
          <cell r="B353" t="str">
            <v>DESCHAMPS</v>
          </cell>
          <cell r="C353" t="str">
            <v>Willona</v>
          </cell>
          <cell r="D353" t="str">
            <v>BF</v>
          </cell>
          <cell r="E353" t="str">
            <v>14-02-2011</v>
          </cell>
          <cell r="F353">
            <v>13</v>
          </cell>
          <cell r="G353" t="str">
            <v>Non</v>
          </cell>
          <cell r="H353" t="str">
            <v>CLG.CANALA</v>
          </cell>
          <cell r="I353" t="str">
            <v>Non</v>
          </cell>
          <cell r="J353" t="str">
            <v>Cross, Futsal, Rugby, Trails, Volleyball</v>
          </cell>
        </row>
        <row r="354">
          <cell r="A354">
            <v>24247493</v>
          </cell>
          <cell r="B354" t="str">
            <v>HARI</v>
          </cell>
          <cell r="C354" t="str">
            <v>Darrys</v>
          </cell>
          <cell r="D354" t="str">
            <v>MG</v>
          </cell>
          <cell r="E354" t="str">
            <v>29-04-2010</v>
          </cell>
          <cell r="F354">
            <v>14</v>
          </cell>
          <cell r="G354" t="str">
            <v>Non</v>
          </cell>
          <cell r="H354" t="str">
            <v>CLG.CANALA</v>
          </cell>
          <cell r="I354" t="str">
            <v>Non</v>
          </cell>
          <cell r="J354" t="str">
            <v>Cross, Football, Futsal, Rugby, Trails, Volleyball</v>
          </cell>
        </row>
        <row r="355">
          <cell r="A355">
            <v>24247736</v>
          </cell>
          <cell r="B355" t="str">
            <v>HARI</v>
          </cell>
          <cell r="C355" t="str">
            <v>Mylene</v>
          </cell>
          <cell r="D355" t="str">
            <v>BF</v>
          </cell>
          <cell r="E355" t="str">
            <v>25-11-2012</v>
          </cell>
          <cell r="F355">
            <v>11</v>
          </cell>
          <cell r="G355" t="str">
            <v>Non</v>
          </cell>
          <cell r="H355" t="str">
            <v>CLG.CANALA</v>
          </cell>
          <cell r="I355" t="str">
            <v>Non</v>
          </cell>
          <cell r="J355" t="str">
            <v>Cross, Futsal, Rugby, Trails, Volleyball</v>
          </cell>
        </row>
        <row r="356">
          <cell r="A356">
            <v>24236843</v>
          </cell>
          <cell r="B356" t="str">
            <v>HOXYI</v>
          </cell>
          <cell r="C356" t="str">
            <v>SHEARIA</v>
          </cell>
          <cell r="D356" t="str">
            <v>MF</v>
          </cell>
          <cell r="E356" t="str">
            <v>30-08-2009</v>
          </cell>
          <cell r="F356">
            <v>15</v>
          </cell>
          <cell r="G356" t="str">
            <v>Non</v>
          </cell>
          <cell r="H356" t="str">
            <v>CLG.CANALA</v>
          </cell>
          <cell r="I356" t="str">
            <v>Non</v>
          </cell>
          <cell r="J356" t="str">
            <v>Cross, Football, Futsal, Handball, Rugby, Trails, Volleyball</v>
          </cell>
        </row>
        <row r="357">
          <cell r="A357">
            <v>24222687</v>
          </cell>
          <cell r="B357" t="str">
            <v>KAICHOU</v>
          </cell>
          <cell r="C357" t="str">
            <v>Kaela</v>
          </cell>
          <cell r="D357" t="str">
            <v>MF</v>
          </cell>
          <cell r="E357" t="str">
            <v>02-09-2009</v>
          </cell>
          <cell r="F357">
            <v>15</v>
          </cell>
          <cell r="G357" t="str">
            <v>Non</v>
          </cell>
          <cell r="H357" t="str">
            <v>CLG.CANALA</v>
          </cell>
          <cell r="I357" t="str">
            <v>Non</v>
          </cell>
          <cell r="J357" t="str">
            <v>Cross, Danse, Football, Futsal, Rugby, Trails, Volleyball</v>
          </cell>
        </row>
        <row r="358">
          <cell r="A358">
            <v>24222053</v>
          </cell>
          <cell r="B358" t="str">
            <v>KAREMBEU</v>
          </cell>
          <cell r="C358" t="str">
            <v>Maïnon</v>
          </cell>
          <cell r="D358" t="str">
            <v>MG</v>
          </cell>
          <cell r="E358" t="str">
            <v>23-06-2010</v>
          </cell>
          <cell r="F358">
            <v>14</v>
          </cell>
          <cell r="G358" t="str">
            <v>Non</v>
          </cell>
          <cell r="H358" t="str">
            <v>CLG.CANALA</v>
          </cell>
          <cell r="I358" t="str">
            <v>Non</v>
          </cell>
          <cell r="J358" t="str">
            <v>Cross, Football, Futsal, Rugby, Trails, Volleyball</v>
          </cell>
        </row>
        <row r="359">
          <cell r="A359">
            <v>24247494</v>
          </cell>
          <cell r="B359" t="str">
            <v>KOUCA</v>
          </cell>
          <cell r="C359" t="str">
            <v>Zeyiszephrann</v>
          </cell>
          <cell r="D359" t="str">
            <v>BG</v>
          </cell>
          <cell r="E359" t="str">
            <v>23-12-2012</v>
          </cell>
          <cell r="F359">
            <v>11</v>
          </cell>
          <cell r="G359" t="str">
            <v>Non</v>
          </cell>
          <cell r="H359" t="str">
            <v>CLG.CANALA</v>
          </cell>
          <cell r="I359" t="str">
            <v>Non</v>
          </cell>
          <cell r="J359" t="str">
            <v>Cross, Football, Futsal, Rugby, Trails, Volleyball</v>
          </cell>
        </row>
        <row r="360">
          <cell r="A360">
            <v>24247658</v>
          </cell>
          <cell r="B360" t="str">
            <v>MARAMIN</v>
          </cell>
          <cell r="C360" t="str">
            <v>Eva</v>
          </cell>
          <cell r="D360" t="str">
            <v>BF</v>
          </cell>
          <cell r="E360" t="str">
            <v>15-09-2011</v>
          </cell>
          <cell r="F360">
            <v>13</v>
          </cell>
          <cell r="G360" t="str">
            <v>Non</v>
          </cell>
          <cell r="H360" t="str">
            <v>CLG.CANALA</v>
          </cell>
          <cell r="I360" t="str">
            <v>Non</v>
          </cell>
          <cell r="J360" t="str">
            <v>Cross, Futsal, Rugby, Trails, Volleyball</v>
          </cell>
        </row>
        <row r="361">
          <cell r="A361">
            <v>24222727</v>
          </cell>
          <cell r="B361" t="str">
            <v>MAYET</v>
          </cell>
          <cell r="C361" t="str">
            <v>Aronn</v>
          </cell>
          <cell r="D361" t="str">
            <v>MG</v>
          </cell>
          <cell r="E361" t="str">
            <v>04-12-2009</v>
          </cell>
          <cell r="F361">
            <v>14</v>
          </cell>
          <cell r="G361" t="str">
            <v>Non</v>
          </cell>
          <cell r="H361" t="str">
            <v>CLG.CANALA</v>
          </cell>
          <cell r="I361" t="str">
            <v>Non</v>
          </cell>
          <cell r="J361" t="str">
            <v>Cross, Football, Futsal, Rugby, Trails, Volleyball</v>
          </cell>
        </row>
        <row r="362">
          <cell r="A362">
            <v>24222664</v>
          </cell>
          <cell r="B362" t="str">
            <v>MITCHAM</v>
          </cell>
          <cell r="C362" t="str">
            <v>Emilie</v>
          </cell>
          <cell r="D362" t="str">
            <v>MF</v>
          </cell>
          <cell r="E362" t="str">
            <v>13-10-2010</v>
          </cell>
          <cell r="F362">
            <v>14</v>
          </cell>
          <cell r="G362" t="str">
            <v>Non</v>
          </cell>
          <cell r="H362" t="str">
            <v>CLG.CANALA</v>
          </cell>
          <cell r="I362" t="str">
            <v>Non</v>
          </cell>
          <cell r="J362" t="str">
            <v>Cross, Danse, Futsal, Rugby, Trails, Volleyball</v>
          </cell>
        </row>
        <row r="363">
          <cell r="A363">
            <v>24245748</v>
          </cell>
          <cell r="B363" t="str">
            <v>MOINEFRA</v>
          </cell>
          <cell r="C363" t="str">
            <v>Kylian</v>
          </cell>
          <cell r="D363" t="str">
            <v>BG</v>
          </cell>
          <cell r="E363" t="str">
            <v>16-04-2013</v>
          </cell>
          <cell r="F363">
            <v>11</v>
          </cell>
          <cell r="G363" t="str">
            <v>Non</v>
          </cell>
          <cell r="H363" t="str">
            <v>CLG.CANALA</v>
          </cell>
          <cell r="I363" t="str">
            <v>Non</v>
          </cell>
          <cell r="J363" t="str">
            <v>Cross, Football, Futsal, Rugby, Trails, Volleyball</v>
          </cell>
        </row>
        <row r="364">
          <cell r="A364">
            <v>24248629</v>
          </cell>
          <cell r="B364" t="str">
            <v>MOINEFRA</v>
          </cell>
          <cell r="C364" t="str">
            <v>Louis</v>
          </cell>
          <cell r="D364" t="str">
            <v>MG</v>
          </cell>
          <cell r="E364" t="str">
            <v>22-06-2010</v>
          </cell>
          <cell r="F364">
            <v>14</v>
          </cell>
          <cell r="G364" t="str">
            <v>Non</v>
          </cell>
          <cell r="H364" t="str">
            <v>CLG.CANALA</v>
          </cell>
          <cell r="I364" t="str">
            <v>Non</v>
          </cell>
          <cell r="J364" t="str">
            <v>Cross, Football, Futsal, Rugby, Trails, Volleyball</v>
          </cell>
        </row>
        <row r="365">
          <cell r="A365">
            <v>24210967</v>
          </cell>
          <cell r="B365" t="str">
            <v>MOINGOTO</v>
          </cell>
          <cell r="C365" t="str">
            <v>Jordan</v>
          </cell>
          <cell r="D365" t="str">
            <v>CG</v>
          </cell>
          <cell r="E365" t="str">
            <v>16-03-2008</v>
          </cell>
          <cell r="F365">
            <v>16</v>
          </cell>
          <cell r="G365" t="str">
            <v>Non</v>
          </cell>
          <cell r="H365" t="str">
            <v>CLG.CANALA</v>
          </cell>
          <cell r="I365" t="str">
            <v>Non</v>
          </cell>
          <cell r="J365" t="str">
            <v>Cross, Football, Futsal, Rugby, Trails, Volleyball</v>
          </cell>
        </row>
        <row r="366">
          <cell r="A366">
            <v>24237303</v>
          </cell>
          <cell r="B366" t="str">
            <v>NECHERO</v>
          </cell>
          <cell r="C366" t="str">
            <v>LAINE</v>
          </cell>
          <cell r="D366" t="str">
            <v>BF</v>
          </cell>
          <cell r="E366" t="str">
            <v>19-05-2011</v>
          </cell>
          <cell r="F366">
            <v>13</v>
          </cell>
          <cell r="G366" t="str">
            <v>Non</v>
          </cell>
          <cell r="H366" t="str">
            <v>CLG.CANALA</v>
          </cell>
          <cell r="I366" t="str">
            <v>Non</v>
          </cell>
          <cell r="J366" t="str">
            <v>Cross, Football, Futsal, Rugby, Trails, Volleyball</v>
          </cell>
        </row>
        <row r="367">
          <cell r="A367">
            <v>24210965</v>
          </cell>
          <cell r="B367" t="str">
            <v>NECHERO</v>
          </cell>
          <cell r="C367" t="str">
            <v>Trevor</v>
          </cell>
          <cell r="D367" t="str">
            <v>MG</v>
          </cell>
          <cell r="E367" t="str">
            <v>20-11-2009</v>
          </cell>
          <cell r="F367">
            <v>14</v>
          </cell>
          <cell r="G367" t="str">
            <v>Non</v>
          </cell>
          <cell r="H367" t="str">
            <v>CLG.CANALA</v>
          </cell>
          <cell r="I367" t="str">
            <v>Non</v>
          </cell>
          <cell r="J367" t="str">
            <v>Cross, Football, Futsal, Rugby, Trails</v>
          </cell>
        </row>
        <row r="368">
          <cell r="A368">
            <v>24233774</v>
          </cell>
          <cell r="B368" t="str">
            <v>NECHERO</v>
          </cell>
          <cell r="C368" t="str">
            <v>VAYMITI</v>
          </cell>
          <cell r="D368" t="str">
            <v>MF</v>
          </cell>
          <cell r="E368" t="str">
            <v>22-09-2010</v>
          </cell>
          <cell r="F368">
            <v>14</v>
          </cell>
          <cell r="G368" t="str">
            <v>Non</v>
          </cell>
          <cell r="H368" t="str">
            <v>CLG.CANALA</v>
          </cell>
          <cell r="I368" t="str">
            <v>Non</v>
          </cell>
          <cell r="J368" t="str">
            <v>Cross, Football, Futsal, Rugby, Trails, Volleyball</v>
          </cell>
        </row>
        <row r="369">
          <cell r="A369">
            <v>24222642</v>
          </cell>
          <cell r="B369" t="str">
            <v>NEDEA</v>
          </cell>
          <cell r="C369" t="str">
            <v>Haldaine</v>
          </cell>
          <cell r="D369" t="str">
            <v>MF</v>
          </cell>
          <cell r="E369" t="str">
            <v>30-06-2009</v>
          </cell>
          <cell r="F369">
            <v>15</v>
          </cell>
          <cell r="G369" t="str">
            <v>Non</v>
          </cell>
          <cell r="H369" t="str">
            <v>CLG.CANALA</v>
          </cell>
          <cell r="I369" t="str">
            <v>Non</v>
          </cell>
          <cell r="J369" t="str">
            <v>Cross, Danse, Football, Futsal, Rugby, Trails, Volleyball</v>
          </cell>
        </row>
        <row r="370">
          <cell r="A370">
            <v>24222188</v>
          </cell>
          <cell r="B370" t="str">
            <v>NEFOERENU</v>
          </cell>
          <cell r="C370" t="str">
            <v>Yashline</v>
          </cell>
          <cell r="D370" t="str">
            <v>MF</v>
          </cell>
          <cell r="E370" t="str">
            <v>12-06-2010</v>
          </cell>
          <cell r="F370">
            <v>14</v>
          </cell>
          <cell r="G370" t="str">
            <v>Non</v>
          </cell>
          <cell r="H370" t="str">
            <v>CLG.CANALA</v>
          </cell>
          <cell r="I370" t="str">
            <v>Non</v>
          </cell>
          <cell r="J370" t="str">
            <v>Cross, Danse, Futsal, Rugby, Trails, Volleyball</v>
          </cell>
        </row>
        <row r="371">
          <cell r="A371">
            <v>24247651</v>
          </cell>
          <cell r="B371" t="str">
            <v>NENE</v>
          </cell>
          <cell r="C371" t="str">
            <v>Malik</v>
          </cell>
          <cell r="D371" t="str">
            <v>BG</v>
          </cell>
          <cell r="E371" t="str">
            <v>28-07-2012</v>
          </cell>
          <cell r="F371">
            <v>12</v>
          </cell>
          <cell r="G371" t="str">
            <v>Non</v>
          </cell>
          <cell r="H371" t="str">
            <v>CLG.CANALA</v>
          </cell>
          <cell r="I371" t="str">
            <v>Non</v>
          </cell>
          <cell r="J371" t="str">
            <v>Cross, Football, Futsal, Rugby, Trails, Volleyball</v>
          </cell>
        </row>
        <row r="372">
          <cell r="A372">
            <v>24220188</v>
          </cell>
          <cell r="B372" t="str">
            <v>NEREONDIE</v>
          </cell>
          <cell r="C372" t="str">
            <v>Dorothée</v>
          </cell>
          <cell r="D372" t="str">
            <v>MF</v>
          </cell>
          <cell r="E372" t="str">
            <v>22-03-2010</v>
          </cell>
          <cell r="F372">
            <v>14</v>
          </cell>
          <cell r="G372" t="str">
            <v>Non</v>
          </cell>
          <cell r="H372" t="str">
            <v>CLG.CANALA</v>
          </cell>
          <cell r="I372" t="str">
            <v>Non</v>
          </cell>
          <cell r="J372" t="str">
            <v>Cross, Danse, Football, Futsal, Rugby, Trails, Volleyball</v>
          </cell>
        </row>
        <row r="373">
          <cell r="A373">
            <v>24248687</v>
          </cell>
          <cell r="B373" t="str">
            <v>NONNARO</v>
          </cell>
          <cell r="C373" t="str">
            <v>Tarsy</v>
          </cell>
          <cell r="D373" t="str">
            <v>BF</v>
          </cell>
          <cell r="E373" t="str">
            <v>17-07-2012</v>
          </cell>
          <cell r="F373">
            <v>12</v>
          </cell>
          <cell r="G373" t="str">
            <v>Non</v>
          </cell>
          <cell r="H373" t="str">
            <v>CLG.CANALA</v>
          </cell>
          <cell r="I373" t="str">
            <v>Non</v>
          </cell>
          <cell r="J373" t="str">
            <v>Cross, Football, Futsal, Rugby, Trails, Volleyball</v>
          </cell>
        </row>
        <row r="374">
          <cell r="A374">
            <v>24247492</v>
          </cell>
          <cell r="B374" t="str">
            <v>PETEMOU</v>
          </cell>
          <cell r="C374" t="str">
            <v>Yadrina</v>
          </cell>
          <cell r="D374" t="str">
            <v>BF</v>
          </cell>
          <cell r="E374" t="str">
            <v>17-08-2012</v>
          </cell>
          <cell r="F374">
            <v>12</v>
          </cell>
          <cell r="G374" t="str">
            <v>Non</v>
          </cell>
          <cell r="H374" t="str">
            <v>CLG.CANALA</v>
          </cell>
          <cell r="I374" t="str">
            <v>Non</v>
          </cell>
          <cell r="J374" t="str">
            <v>Cross, Futsal, Rugby, Trails, Volleyball</v>
          </cell>
        </row>
        <row r="375">
          <cell r="A375">
            <v>24245664</v>
          </cell>
          <cell r="B375" t="str">
            <v>PETHIGOU</v>
          </cell>
          <cell r="C375" t="str">
            <v>Ericka</v>
          </cell>
          <cell r="D375" t="str">
            <v>BF</v>
          </cell>
          <cell r="E375" t="str">
            <v>13-03-2013</v>
          </cell>
          <cell r="F375">
            <v>11</v>
          </cell>
          <cell r="G375" t="str">
            <v>Non</v>
          </cell>
          <cell r="H375" t="str">
            <v>CLG.CANALA</v>
          </cell>
          <cell r="I375" t="str">
            <v>Non</v>
          </cell>
          <cell r="J375" t="str">
            <v>Cross, Futsal, Rugby, Trails, Volleyball</v>
          </cell>
        </row>
        <row r="376">
          <cell r="A376">
            <v>24247653</v>
          </cell>
          <cell r="B376" t="str">
            <v>POINDYNEHITI</v>
          </cell>
          <cell r="C376" t="str">
            <v>Djeantell</v>
          </cell>
          <cell r="D376" t="str">
            <v>BG</v>
          </cell>
          <cell r="E376" t="str">
            <v>23-04-2013</v>
          </cell>
          <cell r="F376">
            <v>11</v>
          </cell>
          <cell r="G376" t="str">
            <v>Non</v>
          </cell>
          <cell r="H376" t="str">
            <v>CLG.CANALA</v>
          </cell>
          <cell r="I376" t="str">
            <v>Non</v>
          </cell>
          <cell r="J376" t="str">
            <v>Cross, Football, Futsal, Rugby, Trails, Volleyball</v>
          </cell>
        </row>
        <row r="377">
          <cell r="A377">
            <v>24247495</v>
          </cell>
          <cell r="B377" t="str">
            <v>PONDATA</v>
          </cell>
          <cell r="C377" t="str">
            <v>Claudine</v>
          </cell>
          <cell r="D377" t="str">
            <v>BF</v>
          </cell>
          <cell r="E377" t="str">
            <v>16-03-2013</v>
          </cell>
          <cell r="F377">
            <v>11</v>
          </cell>
          <cell r="G377" t="str">
            <v>Non</v>
          </cell>
          <cell r="H377" t="str">
            <v>CLG.CANALA</v>
          </cell>
          <cell r="I377" t="str">
            <v>Non</v>
          </cell>
          <cell r="J377" t="str">
            <v>Cross, Futsal, Rugby, Trails, Volleyball</v>
          </cell>
        </row>
        <row r="378">
          <cell r="A378">
            <v>24222048</v>
          </cell>
          <cell r="B378" t="str">
            <v>POUACOUDOU</v>
          </cell>
          <cell r="C378" t="str">
            <v>Sebastian-Ykan</v>
          </cell>
          <cell r="D378" t="str">
            <v>MF</v>
          </cell>
          <cell r="E378" t="str">
            <v>14-10-2009</v>
          </cell>
          <cell r="F378">
            <v>15</v>
          </cell>
          <cell r="G378" t="str">
            <v>Non</v>
          </cell>
          <cell r="H378" t="str">
            <v>CLG.CANALA</v>
          </cell>
          <cell r="I378" t="str">
            <v>Non</v>
          </cell>
          <cell r="J378" t="str">
            <v>Cross, Danse, Football, Futsal, Rugby, Trails, Volleyball</v>
          </cell>
        </row>
        <row r="379">
          <cell r="A379">
            <v>24245782</v>
          </cell>
          <cell r="B379" t="str">
            <v>Shigetomi</v>
          </cell>
          <cell r="C379" t="str">
            <v>Adenayelle</v>
          </cell>
          <cell r="D379" t="str">
            <v>BF</v>
          </cell>
          <cell r="E379" t="str">
            <v>06-07-2012</v>
          </cell>
          <cell r="F379">
            <v>12</v>
          </cell>
          <cell r="G379" t="str">
            <v>Non</v>
          </cell>
          <cell r="H379" t="str">
            <v>CLG.CANALA</v>
          </cell>
          <cell r="I379" t="str">
            <v>Non</v>
          </cell>
          <cell r="J379" t="str">
            <v>Athlétisme, Basket, Cross, Football, Futsal, Handball, Rugby, Trails, Volleyball</v>
          </cell>
        </row>
        <row r="380">
          <cell r="A380">
            <v>24236864</v>
          </cell>
          <cell r="B380" t="str">
            <v>TARAMOIN</v>
          </cell>
          <cell r="C380" t="str">
            <v>DJENSY</v>
          </cell>
          <cell r="D380" t="str">
            <v>BG</v>
          </cell>
          <cell r="E380" t="str">
            <v>27-08-2011</v>
          </cell>
          <cell r="F380">
            <v>13</v>
          </cell>
          <cell r="G380" t="str">
            <v>Non</v>
          </cell>
          <cell r="H380" t="str">
            <v>CLG.CANALA</v>
          </cell>
          <cell r="I380" t="str">
            <v>Non</v>
          </cell>
          <cell r="J380" t="str">
            <v>Cross, Football, Futsal, Rugby, Trails, Volleyball</v>
          </cell>
        </row>
        <row r="381">
          <cell r="A381">
            <v>24238698</v>
          </cell>
          <cell r="B381" t="str">
            <v>TOUMOIN</v>
          </cell>
          <cell r="C381" t="str">
            <v>Yasmina</v>
          </cell>
          <cell r="D381" t="str">
            <v>BF</v>
          </cell>
          <cell r="E381" t="str">
            <v>29-12-2011</v>
          </cell>
          <cell r="F381">
            <v>12</v>
          </cell>
          <cell r="G381" t="str">
            <v>Non</v>
          </cell>
          <cell r="H381" t="str">
            <v>CLG.CANALA</v>
          </cell>
          <cell r="I381" t="str">
            <v>Non</v>
          </cell>
          <cell r="J381" t="str">
            <v>Cross, Futsal, Rugby, Trails, Volleyball</v>
          </cell>
        </row>
        <row r="382">
          <cell r="A382">
            <v>24245629</v>
          </cell>
          <cell r="B382" t="str">
            <v>TYUIENON</v>
          </cell>
          <cell r="C382" t="str">
            <v>Irvine</v>
          </cell>
          <cell r="D382" t="str">
            <v>BG</v>
          </cell>
          <cell r="E382" t="str">
            <v>17-08-2012</v>
          </cell>
          <cell r="F382">
            <v>12</v>
          </cell>
          <cell r="G382" t="str">
            <v>Non</v>
          </cell>
          <cell r="H382" t="str">
            <v>CLG.CANALA</v>
          </cell>
          <cell r="I382" t="str">
            <v>Non</v>
          </cell>
          <cell r="J382" t="str">
            <v>Cross, Football, Futsal, Rugby, Trails, Volleyball</v>
          </cell>
        </row>
        <row r="383">
          <cell r="A383">
            <v>24210963</v>
          </cell>
          <cell r="B383" t="str">
            <v>TYUIENON</v>
          </cell>
          <cell r="C383" t="str">
            <v>Madeleine</v>
          </cell>
          <cell r="D383" t="str">
            <v>MF</v>
          </cell>
          <cell r="E383" t="str">
            <v>17-02-2010</v>
          </cell>
          <cell r="F383">
            <v>14</v>
          </cell>
          <cell r="G383" t="str">
            <v>Non</v>
          </cell>
          <cell r="H383" t="str">
            <v>CLG.CANALA</v>
          </cell>
          <cell r="I383" t="str">
            <v>Non</v>
          </cell>
          <cell r="J383" t="str">
            <v>Cross, Football, Futsal, Rugby, Trails, Volleyball</v>
          </cell>
        </row>
        <row r="384">
          <cell r="A384">
            <v>24220100</v>
          </cell>
          <cell r="B384" t="str">
            <v>ALPI</v>
          </cell>
          <cell r="C384" t="str">
            <v>Timai</v>
          </cell>
          <cell r="D384" t="str">
            <v>MG</v>
          </cell>
          <cell r="E384" t="str">
            <v>06-07-2010</v>
          </cell>
          <cell r="F384">
            <v>14</v>
          </cell>
          <cell r="G384" t="str">
            <v>Non</v>
          </cell>
          <cell r="H384" t="str">
            <v>CLG.CHAMPAGNAT</v>
          </cell>
          <cell r="I384" t="str">
            <v>Non</v>
          </cell>
          <cell r="J384" t="str">
            <v>Athlétisme, Cross, Football, Futsal</v>
          </cell>
        </row>
        <row r="385">
          <cell r="A385">
            <v>24247936</v>
          </cell>
          <cell r="B385" t="str">
            <v>Bako</v>
          </cell>
          <cell r="C385" t="str">
            <v>Judicaël</v>
          </cell>
          <cell r="D385" t="str">
            <v>BG</v>
          </cell>
          <cell r="E385" t="str">
            <v>21-05-2013</v>
          </cell>
          <cell r="F385">
            <v>11</v>
          </cell>
          <cell r="G385" t="str">
            <v>Non</v>
          </cell>
          <cell r="H385" t="str">
            <v>CLG.CHAMPAGNAT</v>
          </cell>
          <cell r="I385" t="str">
            <v>Non</v>
          </cell>
          <cell r="J385" t="str">
            <v>Cross, Football, Futsal</v>
          </cell>
        </row>
        <row r="386">
          <cell r="A386">
            <v>24236866</v>
          </cell>
          <cell r="B386" t="str">
            <v>BANI</v>
          </cell>
          <cell r="C386" t="str">
            <v>Ludovic</v>
          </cell>
          <cell r="D386" t="str">
            <v>BG</v>
          </cell>
          <cell r="E386" t="str">
            <v>03-01-2011</v>
          </cell>
          <cell r="F386">
            <v>13</v>
          </cell>
          <cell r="G386" t="str">
            <v>Non</v>
          </cell>
          <cell r="H386" t="str">
            <v>CLG.CHAMPAGNAT</v>
          </cell>
          <cell r="I386" t="str">
            <v>Non</v>
          </cell>
          <cell r="J386" t="str">
            <v>Athlétisme, Cross, Futsal</v>
          </cell>
        </row>
        <row r="387">
          <cell r="A387">
            <v>24221486</v>
          </cell>
          <cell r="B387" t="str">
            <v>BAZIT</v>
          </cell>
          <cell r="C387" t="str">
            <v>Kassy</v>
          </cell>
          <cell r="D387" t="str">
            <v>MF</v>
          </cell>
          <cell r="E387" t="str">
            <v>26-08-2010</v>
          </cell>
          <cell r="F387">
            <v>14</v>
          </cell>
          <cell r="G387" t="str">
            <v>Non</v>
          </cell>
          <cell r="H387" t="str">
            <v>CLG.CHAMPAGNAT</v>
          </cell>
          <cell r="I387" t="str">
            <v>Non</v>
          </cell>
          <cell r="J387" t="str">
            <v>Volleyball</v>
          </cell>
        </row>
        <row r="388">
          <cell r="A388">
            <v>24236867</v>
          </cell>
          <cell r="B388" t="str">
            <v>BEARUNE</v>
          </cell>
          <cell r="C388" t="str">
            <v>Zyel</v>
          </cell>
          <cell r="D388" t="str">
            <v>BG</v>
          </cell>
          <cell r="E388" t="str">
            <v>28-04-2012</v>
          </cell>
          <cell r="F388">
            <v>12</v>
          </cell>
          <cell r="G388" t="str">
            <v>Non</v>
          </cell>
          <cell r="H388" t="str">
            <v>CLG.CHAMPAGNAT</v>
          </cell>
          <cell r="I388" t="str">
            <v>Non</v>
          </cell>
          <cell r="J388" t="str">
            <v>Cross, Futsal</v>
          </cell>
        </row>
        <row r="389">
          <cell r="A389">
            <v>24238073</v>
          </cell>
          <cell r="B389" t="str">
            <v>Bene</v>
          </cell>
          <cell r="C389" t="str">
            <v>Haïley</v>
          </cell>
          <cell r="D389" t="str">
            <v>MG</v>
          </cell>
          <cell r="E389" t="str">
            <v>26-09-2010</v>
          </cell>
          <cell r="F389">
            <v>14</v>
          </cell>
          <cell r="G389" t="str">
            <v>Non</v>
          </cell>
          <cell r="H389" t="str">
            <v>CLG.CHAMPAGNAT</v>
          </cell>
          <cell r="I389" t="str">
            <v>Non</v>
          </cell>
          <cell r="J389" t="str">
            <v>Football, Futsal</v>
          </cell>
        </row>
        <row r="390">
          <cell r="A390">
            <v>24220102</v>
          </cell>
          <cell r="B390" t="str">
            <v>BENE</v>
          </cell>
          <cell r="C390" t="str">
            <v>Naïma</v>
          </cell>
          <cell r="D390" t="str">
            <v>MF</v>
          </cell>
          <cell r="E390" t="str">
            <v>11-12-2010</v>
          </cell>
          <cell r="F390">
            <v>13</v>
          </cell>
          <cell r="G390" t="str">
            <v>Non</v>
          </cell>
          <cell r="H390" t="str">
            <v>CLG.CHAMPAGNAT</v>
          </cell>
          <cell r="I390" t="str">
            <v>Non</v>
          </cell>
          <cell r="J390" t="str">
            <v>Athlétisme, Cross, Football, Futsal, Rugby</v>
          </cell>
        </row>
        <row r="391">
          <cell r="A391">
            <v>24220007</v>
          </cell>
          <cell r="B391" t="str">
            <v>BERNOLE</v>
          </cell>
          <cell r="C391" t="str">
            <v>Jean-Marc</v>
          </cell>
          <cell r="D391" t="str">
            <v>MG</v>
          </cell>
          <cell r="E391" t="str">
            <v>27-07-2010</v>
          </cell>
          <cell r="F391">
            <v>14</v>
          </cell>
          <cell r="G391" t="str">
            <v>Non</v>
          </cell>
          <cell r="H391" t="str">
            <v>CLG.CHAMPAGNAT</v>
          </cell>
          <cell r="I391" t="str">
            <v>Non</v>
          </cell>
          <cell r="J391" t="str">
            <v>Athlétisme, Cross, Football, Futsal</v>
          </cell>
        </row>
        <row r="392">
          <cell r="A392">
            <v>24233835</v>
          </cell>
          <cell r="B392" t="str">
            <v>BICIW</v>
          </cell>
          <cell r="C392" t="str">
            <v>Watine</v>
          </cell>
          <cell r="D392" t="str">
            <v>BF</v>
          </cell>
          <cell r="E392" t="str">
            <v>22-10-2011</v>
          </cell>
          <cell r="F392">
            <v>13</v>
          </cell>
          <cell r="G392" t="str">
            <v>Non</v>
          </cell>
          <cell r="H392" t="str">
            <v>CLG.CHAMPAGNAT</v>
          </cell>
          <cell r="I392" t="str">
            <v>Non</v>
          </cell>
          <cell r="J392" t="str">
            <v>Football, Futsal</v>
          </cell>
        </row>
        <row r="393">
          <cell r="A393">
            <v>24210856</v>
          </cell>
          <cell r="B393" t="str">
            <v>BOUANAOUE</v>
          </cell>
          <cell r="C393" t="str">
            <v>Reileen</v>
          </cell>
          <cell r="D393" t="str">
            <v>MF</v>
          </cell>
          <cell r="E393" t="str">
            <v>01-10-2009</v>
          </cell>
          <cell r="F393">
            <v>15</v>
          </cell>
          <cell r="G393" t="str">
            <v>Non</v>
          </cell>
          <cell r="H393" t="str">
            <v>CLG.CHAMPAGNAT</v>
          </cell>
          <cell r="I393" t="str">
            <v>Non</v>
          </cell>
          <cell r="J393" t="str">
            <v>Cross, Volleyball</v>
          </cell>
        </row>
        <row r="394">
          <cell r="A394">
            <v>24210881</v>
          </cell>
          <cell r="B394" t="str">
            <v>BUGUET DE CHARGERE</v>
          </cell>
          <cell r="C394" t="str">
            <v>Mélen</v>
          </cell>
          <cell r="D394" t="str">
            <v>MG</v>
          </cell>
          <cell r="E394" t="str">
            <v>05-10-2010</v>
          </cell>
          <cell r="F394">
            <v>14</v>
          </cell>
          <cell r="G394" t="str">
            <v>Non</v>
          </cell>
          <cell r="H394" t="str">
            <v>CLG.CHAMPAGNAT</v>
          </cell>
          <cell r="I394" t="str">
            <v>Non</v>
          </cell>
          <cell r="J394" t="str">
            <v>Cross, Football, Futsal</v>
          </cell>
        </row>
        <row r="395">
          <cell r="A395">
            <v>24210350</v>
          </cell>
          <cell r="B395" t="str">
            <v>CAENA</v>
          </cell>
          <cell r="C395" t="str">
            <v>Bella</v>
          </cell>
          <cell r="D395" t="str">
            <v>MF</v>
          </cell>
          <cell r="E395" t="str">
            <v>09-06-2009</v>
          </cell>
          <cell r="F395">
            <v>15</v>
          </cell>
          <cell r="G395" t="str">
            <v>Non</v>
          </cell>
          <cell r="H395" t="str">
            <v>CLG.CHAMPAGNAT</v>
          </cell>
          <cell r="I395" t="str">
            <v>Non</v>
          </cell>
          <cell r="J395" t="str">
            <v>Athlétisme, Cross, Volleyball</v>
          </cell>
        </row>
        <row r="396">
          <cell r="A396">
            <v>24247933</v>
          </cell>
          <cell r="B396" t="str">
            <v>CAENA</v>
          </cell>
          <cell r="C396" t="str">
            <v>Jules</v>
          </cell>
          <cell r="D396" t="str">
            <v>BG</v>
          </cell>
          <cell r="E396" t="str">
            <v>16-07-2011</v>
          </cell>
          <cell r="F396">
            <v>13</v>
          </cell>
          <cell r="G396" t="str">
            <v>Non</v>
          </cell>
          <cell r="H396" t="str">
            <v>CLG.CHAMPAGNAT</v>
          </cell>
          <cell r="I396" t="str">
            <v>Non</v>
          </cell>
          <cell r="J396" t="str">
            <v>Cross, Football, Futsal</v>
          </cell>
        </row>
        <row r="397">
          <cell r="A397">
            <v>24248429</v>
          </cell>
          <cell r="B397" t="str">
            <v>CAIHE</v>
          </cell>
          <cell r="C397" t="str">
            <v>Hélène</v>
          </cell>
          <cell r="D397" t="str">
            <v>BF</v>
          </cell>
          <cell r="E397" t="str">
            <v>09-02-2013</v>
          </cell>
          <cell r="F397">
            <v>11</v>
          </cell>
          <cell r="G397" t="str">
            <v>Non</v>
          </cell>
          <cell r="H397" t="str">
            <v>CLG.CHAMPAGNAT</v>
          </cell>
          <cell r="I397" t="str">
            <v>Non</v>
          </cell>
          <cell r="J397" t="str">
            <v>Volleyball</v>
          </cell>
        </row>
        <row r="398">
          <cell r="A398">
            <v>24247848</v>
          </cell>
          <cell r="B398" t="str">
            <v>CAIHE</v>
          </cell>
          <cell r="C398" t="str">
            <v>Marcelline Adassa Pacué</v>
          </cell>
          <cell r="D398" t="str">
            <v>BF</v>
          </cell>
          <cell r="E398" t="str">
            <v>09-02-2013</v>
          </cell>
          <cell r="F398">
            <v>11</v>
          </cell>
          <cell r="G398" t="str">
            <v>Non</v>
          </cell>
          <cell r="H398" t="str">
            <v>CLG.CHAMPAGNAT</v>
          </cell>
          <cell r="I398" t="str">
            <v>Non</v>
          </cell>
          <cell r="J398" t="str">
            <v>Volleyball</v>
          </cell>
        </row>
        <row r="399">
          <cell r="A399">
            <v>24247934</v>
          </cell>
          <cell r="B399" t="str">
            <v>CHABAL</v>
          </cell>
          <cell r="C399" t="str">
            <v>Ethan</v>
          </cell>
          <cell r="D399" t="str">
            <v>BG</v>
          </cell>
          <cell r="E399" t="str">
            <v>07-10-2011</v>
          </cell>
          <cell r="F399">
            <v>13</v>
          </cell>
          <cell r="G399" t="str">
            <v>Non</v>
          </cell>
          <cell r="H399" t="str">
            <v>CLG.CHAMPAGNAT</v>
          </cell>
          <cell r="I399" t="str">
            <v>Non</v>
          </cell>
          <cell r="J399" t="str">
            <v>Cross, Football, Futsal</v>
          </cell>
        </row>
        <row r="400">
          <cell r="A400">
            <v>24237856</v>
          </cell>
          <cell r="B400" t="str">
            <v>CICA</v>
          </cell>
          <cell r="C400" t="str">
            <v>Sanima</v>
          </cell>
          <cell r="D400" t="str">
            <v>BF</v>
          </cell>
          <cell r="E400" t="str">
            <v>08-02-2012</v>
          </cell>
          <cell r="F400">
            <v>12</v>
          </cell>
          <cell r="G400" t="str">
            <v>Non</v>
          </cell>
          <cell r="H400" t="str">
            <v>CLG.CHAMPAGNAT</v>
          </cell>
          <cell r="I400" t="str">
            <v>Non</v>
          </cell>
          <cell r="J400" t="str">
            <v>Athlétisme, Cross, Football, Futsal</v>
          </cell>
        </row>
        <row r="401">
          <cell r="A401">
            <v>24247935</v>
          </cell>
          <cell r="B401" t="str">
            <v>CICA</v>
          </cell>
          <cell r="C401" t="str">
            <v>Wamitou</v>
          </cell>
          <cell r="D401" t="str">
            <v>MG</v>
          </cell>
          <cell r="E401" t="str">
            <v>12-05-2010</v>
          </cell>
          <cell r="F401">
            <v>14</v>
          </cell>
          <cell r="G401" t="str">
            <v>Non</v>
          </cell>
          <cell r="H401" t="str">
            <v>CLG.CHAMPAGNAT</v>
          </cell>
          <cell r="I401" t="str">
            <v>Non</v>
          </cell>
          <cell r="J401" t="str">
            <v>Cross, Football, Futsal</v>
          </cell>
        </row>
        <row r="402">
          <cell r="A402">
            <v>24212479</v>
          </cell>
          <cell r="B402" t="str">
            <v>CILANE</v>
          </cell>
          <cell r="C402" t="str">
            <v>Nathanaël</v>
          </cell>
          <cell r="D402" t="str">
            <v>MG</v>
          </cell>
          <cell r="E402" t="str">
            <v>09-03-2010</v>
          </cell>
          <cell r="F402">
            <v>14</v>
          </cell>
          <cell r="G402" t="str">
            <v>Non</v>
          </cell>
          <cell r="H402" t="str">
            <v>CLG.CHAMPAGNAT</v>
          </cell>
          <cell r="I402" t="str">
            <v>Non</v>
          </cell>
          <cell r="J402" t="str">
            <v>Cross, Futsal</v>
          </cell>
        </row>
        <row r="403">
          <cell r="A403">
            <v>24212823</v>
          </cell>
          <cell r="B403" t="str">
            <v>CINEDRAWA</v>
          </cell>
          <cell r="C403" t="str">
            <v>Alphonse</v>
          </cell>
          <cell r="D403" t="str">
            <v>MG</v>
          </cell>
          <cell r="E403" t="str">
            <v>12-03-2010</v>
          </cell>
          <cell r="F403">
            <v>14</v>
          </cell>
          <cell r="G403" t="str">
            <v>Non</v>
          </cell>
          <cell r="H403" t="str">
            <v>CLG.CHAMPAGNAT</v>
          </cell>
          <cell r="I403" t="str">
            <v>Non</v>
          </cell>
          <cell r="J403" t="str">
            <v>Cross, Football, Futsal</v>
          </cell>
        </row>
        <row r="404">
          <cell r="A404">
            <v>24222150</v>
          </cell>
          <cell r="B404" t="str">
            <v>DAOULO</v>
          </cell>
          <cell r="C404" t="str">
            <v>Leila</v>
          </cell>
          <cell r="D404" t="str">
            <v>BF</v>
          </cell>
          <cell r="E404" t="str">
            <v>15-03-2011</v>
          </cell>
          <cell r="F404">
            <v>13</v>
          </cell>
          <cell r="G404" t="str">
            <v>Non</v>
          </cell>
          <cell r="H404" t="str">
            <v>CLG.CHAMPAGNAT</v>
          </cell>
          <cell r="I404" t="str">
            <v>Non</v>
          </cell>
          <cell r="J404" t="str">
            <v>Cross, Football, Futsal</v>
          </cell>
        </row>
        <row r="405">
          <cell r="A405">
            <v>24247946</v>
          </cell>
          <cell r="B405" t="str">
            <v>DAYE</v>
          </cell>
          <cell r="C405" t="str">
            <v>Lyrinia</v>
          </cell>
          <cell r="D405" t="str">
            <v>BG</v>
          </cell>
          <cell r="E405" t="str">
            <v>16-02-2013</v>
          </cell>
          <cell r="F405">
            <v>11</v>
          </cell>
          <cell r="G405" t="str">
            <v>Non</v>
          </cell>
          <cell r="H405" t="str">
            <v>CLG.CHAMPAGNAT</v>
          </cell>
          <cell r="I405" t="str">
            <v>Non</v>
          </cell>
          <cell r="J405" t="str">
            <v>Futsal</v>
          </cell>
        </row>
        <row r="406">
          <cell r="A406">
            <v>24247923</v>
          </cell>
          <cell r="B406" t="str">
            <v>DEMENE</v>
          </cell>
          <cell r="C406" t="str">
            <v>Jean-Robert</v>
          </cell>
          <cell r="D406" t="str">
            <v>BG</v>
          </cell>
          <cell r="E406" t="str">
            <v>02-01-2012</v>
          </cell>
          <cell r="F406">
            <v>12</v>
          </cell>
          <cell r="G406" t="str">
            <v>Non</v>
          </cell>
          <cell r="H406" t="str">
            <v>CLG.CHAMPAGNAT</v>
          </cell>
          <cell r="I406" t="str">
            <v>Non</v>
          </cell>
          <cell r="J406" t="str">
            <v>Cross, Football, Futsal</v>
          </cell>
        </row>
        <row r="407">
          <cell r="A407">
            <v>24221485</v>
          </cell>
          <cell r="B407" t="str">
            <v>DJAIWE</v>
          </cell>
          <cell r="C407" t="str">
            <v>Hmaawe</v>
          </cell>
          <cell r="D407" t="str">
            <v>MF</v>
          </cell>
          <cell r="E407" t="str">
            <v>18-12-2010</v>
          </cell>
          <cell r="F407">
            <v>13</v>
          </cell>
          <cell r="G407" t="str">
            <v>Non</v>
          </cell>
          <cell r="H407" t="str">
            <v>CLG.CHAMPAGNAT</v>
          </cell>
          <cell r="I407" t="str">
            <v>Non</v>
          </cell>
          <cell r="J407" t="str">
            <v>Volleyball</v>
          </cell>
        </row>
        <row r="408">
          <cell r="A408">
            <v>24220134</v>
          </cell>
          <cell r="B408" t="str">
            <v>DJAMALI</v>
          </cell>
          <cell r="C408" t="str">
            <v>Emma</v>
          </cell>
          <cell r="D408" t="str">
            <v>MF</v>
          </cell>
          <cell r="E408" t="str">
            <v>19-12-2010</v>
          </cell>
          <cell r="F408">
            <v>13</v>
          </cell>
          <cell r="G408" t="str">
            <v>Non</v>
          </cell>
          <cell r="H408" t="str">
            <v>CLG.CHAMPAGNAT</v>
          </cell>
          <cell r="I408" t="str">
            <v>Non</v>
          </cell>
          <cell r="J408" t="str">
            <v>Athlétisme, Cross, Football, Futsal, Rugby</v>
          </cell>
        </row>
        <row r="409">
          <cell r="A409">
            <v>24220079</v>
          </cell>
          <cell r="B409" t="str">
            <v>DONARDIN</v>
          </cell>
          <cell r="C409" t="str">
            <v>Maïlys</v>
          </cell>
          <cell r="D409" t="str">
            <v>BF</v>
          </cell>
          <cell r="E409" t="str">
            <v>04-01-2011</v>
          </cell>
          <cell r="F409">
            <v>13</v>
          </cell>
          <cell r="G409" t="str">
            <v>Non</v>
          </cell>
          <cell r="H409" t="str">
            <v>CLG.CHAMPAGNAT</v>
          </cell>
          <cell r="I409" t="str">
            <v>Non</v>
          </cell>
          <cell r="J409" t="str">
            <v>Volleyball</v>
          </cell>
        </row>
        <row r="410">
          <cell r="A410">
            <v>24236910</v>
          </cell>
          <cell r="B410" t="str">
            <v>EATENE</v>
          </cell>
          <cell r="C410" t="str">
            <v>Dania</v>
          </cell>
          <cell r="D410" t="str">
            <v>BF</v>
          </cell>
          <cell r="E410" t="str">
            <v>30-10-2011</v>
          </cell>
          <cell r="F410">
            <v>12</v>
          </cell>
          <cell r="G410" t="str">
            <v>Non</v>
          </cell>
          <cell r="H410" t="str">
            <v>CLG.CHAMPAGNAT</v>
          </cell>
          <cell r="I410" t="str">
            <v>Non</v>
          </cell>
          <cell r="J410" t="str">
            <v>Volleyball</v>
          </cell>
        </row>
        <row r="411">
          <cell r="A411">
            <v>24247540</v>
          </cell>
          <cell r="B411" t="str">
            <v>ELE-HMAEA</v>
          </cell>
          <cell r="C411" t="str">
            <v>Nyinemue</v>
          </cell>
          <cell r="D411" t="str">
            <v>BG</v>
          </cell>
          <cell r="E411" t="str">
            <v>10-12-2011</v>
          </cell>
          <cell r="F411">
            <v>12</v>
          </cell>
          <cell r="G411" t="str">
            <v>Non</v>
          </cell>
          <cell r="H411" t="str">
            <v>CLG.CHAMPAGNAT</v>
          </cell>
          <cell r="I411" t="str">
            <v>Non</v>
          </cell>
          <cell r="J411" t="str">
            <v>Cross, Football, Futsal</v>
          </cell>
        </row>
        <row r="412">
          <cell r="A412">
            <v>24236869</v>
          </cell>
          <cell r="B412" t="str">
            <v>ELIA</v>
          </cell>
          <cell r="C412" t="str">
            <v>Kades</v>
          </cell>
          <cell r="D412" t="str">
            <v>BG</v>
          </cell>
          <cell r="E412" t="str">
            <v>22-01-2012</v>
          </cell>
          <cell r="F412">
            <v>12</v>
          </cell>
          <cell r="G412" t="str">
            <v>Non</v>
          </cell>
          <cell r="H412" t="str">
            <v>CLG.CHAMPAGNAT</v>
          </cell>
          <cell r="I412" t="str">
            <v>Non</v>
          </cell>
          <cell r="J412" t="str">
            <v>Cross, Futsal</v>
          </cell>
        </row>
        <row r="413">
          <cell r="A413">
            <v>24236914</v>
          </cell>
          <cell r="B413" t="str">
            <v>ENOKA</v>
          </cell>
          <cell r="C413" t="str">
            <v>Célestine</v>
          </cell>
          <cell r="D413" t="str">
            <v>BF</v>
          </cell>
          <cell r="E413" t="str">
            <v>18-05-2012</v>
          </cell>
          <cell r="F413">
            <v>12</v>
          </cell>
          <cell r="G413" t="str">
            <v>Non</v>
          </cell>
          <cell r="H413" t="str">
            <v>CLG.CHAMPAGNAT</v>
          </cell>
          <cell r="I413" t="str">
            <v>Non</v>
          </cell>
          <cell r="J413" t="str">
            <v>Volleyball</v>
          </cell>
        </row>
        <row r="414">
          <cell r="A414">
            <v>24220011</v>
          </cell>
          <cell r="B414" t="str">
            <v>FENUAFANOTE</v>
          </cell>
          <cell r="C414" t="str">
            <v>Eliska</v>
          </cell>
          <cell r="D414" t="str">
            <v>MF</v>
          </cell>
          <cell r="E414" t="str">
            <v>01-11-2010</v>
          </cell>
          <cell r="F414">
            <v>13</v>
          </cell>
          <cell r="G414" t="str">
            <v>Non</v>
          </cell>
          <cell r="H414" t="str">
            <v>CLG.CHAMPAGNAT</v>
          </cell>
          <cell r="I414" t="str">
            <v>Non</v>
          </cell>
          <cell r="J414" t="str">
            <v>Athlétisme, Volleyball</v>
          </cell>
        </row>
        <row r="415">
          <cell r="A415">
            <v>24221488</v>
          </cell>
          <cell r="B415" t="str">
            <v>FENUAFANOTE</v>
          </cell>
          <cell r="C415" t="str">
            <v>Eva</v>
          </cell>
          <cell r="D415" t="str">
            <v>MF</v>
          </cell>
          <cell r="E415" t="str">
            <v>07-04-2009</v>
          </cell>
          <cell r="F415">
            <v>15</v>
          </cell>
          <cell r="G415" t="str">
            <v>Non</v>
          </cell>
          <cell r="H415" t="str">
            <v>CLG.CHAMPAGNAT</v>
          </cell>
          <cell r="I415" t="str">
            <v>Non</v>
          </cell>
          <cell r="J415" t="str">
            <v>Volleyball</v>
          </cell>
        </row>
        <row r="416">
          <cell r="A416">
            <v>24238717</v>
          </cell>
          <cell r="B416" t="str">
            <v>FOLAUMAHINA</v>
          </cell>
          <cell r="C416" t="str">
            <v>Taumalié</v>
          </cell>
          <cell r="D416" t="str">
            <v>MF</v>
          </cell>
          <cell r="E416" t="str">
            <v>17-04-2010</v>
          </cell>
          <cell r="F416">
            <v>14</v>
          </cell>
          <cell r="G416" t="str">
            <v>Non</v>
          </cell>
          <cell r="H416" t="str">
            <v>CLG.CHAMPAGNAT</v>
          </cell>
          <cell r="I416" t="str">
            <v>Non</v>
          </cell>
          <cell r="J416" t="str">
            <v>Volleyball</v>
          </cell>
        </row>
        <row r="417">
          <cell r="A417">
            <v>24221489</v>
          </cell>
          <cell r="B417" t="str">
            <v>FUAPAU</v>
          </cell>
          <cell r="C417" t="str">
            <v>Hiacinto</v>
          </cell>
          <cell r="D417" t="str">
            <v>MG</v>
          </cell>
          <cell r="E417" t="str">
            <v>09-06-2010</v>
          </cell>
          <cell r="F417">
            <v>14</v>
          </cell>
          <cell r="G417" t="str">
            <v>Non</v>
          </cell>
          <cell r="H417" t="str">
            <v>CLG.CHAMPAGNAT</v>
          </cell>
          <cell r="I417" t="str">
            <v>Non</v>
          </cell>
          <cell r="J417" t="str">
            <v>Cross, Volleyball</v>
          </cell>
        </row>
        <row r="418">
          <cell r="A418">
            <v>24247931</v>
          </cell>
          <cell r="B418" t="str">
            <v>GUELEME</v>
          </cell>
          <cell r="C418" t="str">
            <v>Bibiane</v>
          </cell>
          <cell r="D418" t="str">
            <v>BF</v>
          </cell>
          <cell r="E418" t="str">
            <v>18-04-2012</v>
          </cell>
          <cell r="F418">
            <v>12</v>
          </cell>
          <cell r="G418" t="str">
            <v>Non</v>
          </cell>
          <cell r="H418" t="str">
            <v>CLG.CHAMPAGNAT</v>
          </cell>
          <cell r="I418" t="str">
            <v>Non</v>
          </cell>
          <cell r="J418" t="str">
            <v>Football, Futsal</v>
          </cell>
        </row>
        <row r="419">
          <cell r="A419">
            <v>24238236</v>
          </cell>
          <cell r="B419" t="str">
            <v>HEUTRO</v>
          </cell>
          <cell r="C419" t="str">
            <v>Nelson</v>
          </cell>
          <cell r="D419" t="str">
            <v>BG</v>
          </cell>
          <cell r="E419" t="str">
            <v>04-01-2012</v>
          </cell>
          <cell r="F419">
            <v>12</v>
          </cell>
          <cell r="G419" t="str">
            <v>Non</v>
          </cell>
          <cell r="H419" t="str">
            <v>CLG.CHAMPAGNAT</v>
          </cell>
          <cell r="I419" t="str">
            <v>Non</v>
          </cell>
          <cell r="J419" t="str">
            <v>Volleyball</v>
          </cell>
        </row>
        <row r="420">
          <cell r="A420">
            <v>24248185</v>
          </cell>
          <cell r="B420" t="str">
            <v>Hnaissilin</v>
          </cell>
          <cell r="C420" t="str">
            <v>George</v>
          </cell>
          <cell r="D420" t="str">
            <v>MG</v>
          </cell>
          <cell r="E420" t="str">
            <v>15-09-2009</v>
          </cell>
          <cell r="F420">
            <v>15</v>
          </cell>
          <cell r="G420" t="str">
            <v>Non</v>
          </cell>
          <cell r="H420" t="str">
            <v>CLG.CHAMPAGNAT</v>
          </cell>
          <cell r="I420" t="str">
            <v>Non</v>
          </cell>
          <cell r="J420" t="str">
            <v>Football, Futsal</v>
          </cell>
        </row>
        <row r="421">
          <cell r="A421">
            <v>24220135</v>
          </cell>
          <cell r="B421" t="str">
            <v>HONAAP</v>
          </cell>
          <cell r="C421" t="str">
            <v>Xéjine</v>
          </cell>
          <cell r="D421" t="str">
            <v>BF</v>
          </cell>
          <cell r="E421" t="str">
            <v>01-03-2011</v>
          </cell>
          <cell r="F421">
            <v>13</v>
          </cell>
          <cell r="G421" t="str">
            <v>Non</v>
          </cell>
          <cell r="H421" t="str">
            <v>CLG.CHAMPAGNAT</v>
          </cell>
          <cell r="I421" t="str">
            <v>Non</v>
          </cell>
          <cell r="J421" t="str">
            <v>Athlétisme, Football, Futsal</v>
          </cell>
        </row>
        <row r="422">
          <cell r="A422">
            <v>24212415</v>
          </cell>
          <cell r="B422" t="str">
            <v>HONAPE</v>
          </cell>
          <cell r="C422" t="str">
            <v>Elvir</v>
          </cell>
          <cell r="D422" t="str">
            <v>MG</v>
          </cell>
          <cell r="E422" t="str">
            <v>03-02-2010</v>
          </cell>
          <cell r="F422">
            <v>14</v>
          </cell>
          <cell r="G422" t="str">
            <v>Non</v>
          </cell>
          <cell r="H422" t="str">
            <v>CLG.CHAMPAGNAT</v>
          </cell>
          <cell r="I422" t="str">
            <v>Non</v>
          </cell>
          <cell r="J422" t="str">
            <v>Football, Futsal</v>
          </cell>
        </row>
        <row r="423">
          <cell r="A423">
            <v>24247929</v>
          </cell>
          <cell r="B423" t="str">
            <v>HONAPE</v>
          </cell>
          <cell r="C423" t="str">
            <v>Eraulanne</v>
          </cell>
          <cell r="D423" t="str">
            <v>BF</v>
          </cell>
          <cell r="E423" t="str">
            <v>06-07-2012</v>
          </cell>
          <cell r="F423">
            <v>12</v>
          </cell>
          <cell r="G423" t="str">
            <v>Non</v>
          </cell>
          <cell r="H423" t="str">
            <v>CLG.CHAMPAGNAT</v>
          </cell>
          <cell r="I423" t="str">
            <v>Non</v>
          </cell>
          <cell r="J423" t="str">
            <v>Volleyball</v>
          </cell>
        </row>
        <row r="424">
          <cell r="A424">
            <v>24247944</v>
          </cell>
          <cell r="B424" t="str">
            <v>HUZU</v>
          </cell>
          <cell r="C424" t="str">
            <v>Melrick</v>
          </cell>
          <cell r="D424" t="str">
            <v>BG</v>
          </cell>
          <cell r="E424" t="str">
            <v>25-04-2013</v>
          </cell>
          <cell r="F424">
            <v>11</v>
          </cell>
          <cell r="G424" t="str">
            <v>Non</v>
          </cell>
          <cell r="H424" t="str">
            <v>CLG.CHAMPAGNAT</v>
          </cell>
          <cell r="I424" t="str">
            <v>Non</v>
          </cell>
          <cell r="J424" t="str">
            <v>Cross, Football, Futsal</v>
          </cell>
        </row>
        <row r="425">
          <cell r="A425">
            <v>24222010</v>
          </cell>
          <cell r="B425" t="str">
            <v>ICUHMA</v>
          </cell>
          <cell r="C425" t="str">
            <v>Thereza</v>
          </cell>
          <cell r="D425" t="str">
            <v>MF</v>
          </cell>
          <cell r="E425" t="str">
            <v>21-12-2010</v>
          </cell>
          <cell r="F425">
            <v>13</v>
          </cell>
          <cell r="G425" t="str">
            <v>Non</v>
          </cell>
          <cell r="H425" t="str">
            <v>CLG.CHAMPAGNAT</v>
          </cell>
          <cell r="I425" t="str">
            <v>Non</v>
          </cell>
          <cell r="J425" t="str">
            <v>Futsal, Rugby</v>
          </cell>
        </row>
        <row r="426">
          <cell r="A426">
            <v>24236915</v>
          </cell>
          <cell r="B426" t="str">
            <v>IHMANANG</v>
          </cell>
          <cell r="C426" t="str">
            <v>Kyerann</v>
          </cell>
          <cell r="D426" t="str">
            <v>BG</v>
          </cell>
          <cell r="E426" t="str">
            <v>03-09-2011</v>
          </cell>
          <cell r="F426">
            <v>13</v>
          </cell>
          <cell r="G426" t="str">
            <v>Non</v>
          </cell>
          <cell r="H426" t="str">
            <v>CLG.CHAMPAGNAT</v>
          </cell>
          <cell r="I426" t="str">
            <v>Non</v>
          </cell>
          <cell r="J426" t="str">
            <v>Volleyball</v>
          </cell>
        </row>
        <row r="427">
          <cell r="A427">
            <v>24237285</v>
          </cell>
          <cell r="B427" t="str">
            <v>IHMANANG</v>
          </cell>
          <cell r="C427" t="str">
            <v>Rose</v>
          </cell>
          <cell r="D427" t="str">
            <v>BF</v>
          </cell>
          <cell r="E427" t="str">
            <v>05-03-2011</v>
          </cell>
          <cell r="F427">
            <v>13</v>
          </cell>
          <cell r="G427" t="str">
            <v>Non</v>
          </cell>
          <cell r="H427" t="str">
            <v>CLG.CHAMPAGNAT</v>
          </cell>
          <cell r="I427" t="str">
            <v>Non</v>
          </cell>
          <cell r="J427" t="str">
            <v>Volleyball</v>
          </cell>
        </row>
        <row r="428">
          <cell r="A428">
            <v>24237555</v>
          </cell>
          <cell r="B428" t="str">
            <v>IHMETREUNE</v>
          </cell>
          <cell r="C428" t="str">
            <v>Marie-Annie</v>
          </cell>
          <cell r="D428" t="str">
            <v>BF</v>
          </cell>
          <cell r="E428" t="str">
            <v>25-09-2011</v>
          </cell>
          <cell r="F428">
            <v>13</v>
          </cell>
          <cell r="G428" t="str">
            <v>Non</v>
          </cell>
          <cell r="H428" t="str">
            <v>CLG.CHAMPAGNAT</v>
          </cell>
          <cell r="I428" t="str">
            <v>Non</v>
          </cell>
          <cell r="J428" t="str">
            <v>Volleyball</v>
          </cell>
        </row>
        <row r="429">
          <cell r="A429">
            <v>24221592</v>
          </cell>
          <cell r="B429" t="str">
            <v>KARTODIWIRJO</v>
          </cell>
          <cell r="C429" t="str">
            <v>Rayann</v>
          </cell>
          <cell r="D429" t="str">
            <v>BG</v>
          </cell>
          <cell r="E429" t="str">
            <v>20-05-2011</v>
          </cell>
          <cell r="F429">
            <v>13</v>
          </cell>
          <cell r="G429" t="str">
            <v>Non</v>
          </cell>
          <cell r="H429" t="str">
            <v>CLG.CHAMPAGNAT</v>
          </cell>
          <cell r="I429" t="str">
            <v>Non</v>
          </cell>
          <cell r="J429" t="str">
            <v>Escalade, Football, Futsal, Trails, Volleyball</v>
          </cell>
        </row>
        <row r="430">
          <cell r="A430">
            <v>24248584</v>
          </cell>
          <cell r="B430" t="str">
            <v>KATEI</v>
          </cell>
          <cell r="C430" t="str">
            <v>Stéphanie</v>
          </cell>
          <cell r="D430" t="str">
            <v>BF</v>
          </cell>
          <cell r="E430" t="str">
            <v>07-02-2013</v>
          </cell>
          <cell r="F430">
            <v>11</v>
          </cell>
          <cell r="G430" t="str">
            <v>Non</v>
          </cell>
          <cell r="H430" t="str">
            <v>CLG.CHAMPAGNAT</v>
          </cell>
          <cell r="I430" t="str">
            <v>Non</v>
          </cell>
          <cell r="J430" t="str">
            <v>Football, Futsal</v>
          </cell>
        </row>
        <row r="431">
          <cell r="A431">
            <v>24237474</v>
          </cell>
          <cell r="B431" t="str">
            <v>KITCHA</v>
          </cell>
          <cell r="C431" t="str">
            <v>Cassandra</v>
          </cell>
          <cell r="D431" t="str">
            <v>BF</v>
          </cell>
          <cell r="E431" t="str">
            <v>15-07-2011</v>
          </cell>
          <cell r="F431">
            <v>13</v>
          </cell>
          <cell r="G431" t="str">
            <v>Non</v>
          </cell>
          <cell r="H431" t="str">
            <v>CLG.CHAMPAGNAT</v>
          </cell>
          <cell r="I431" t="str">
            <v>Non</v>
          </cell>
          <cell r="J431" t="str">
            <v>Football, Futsal, Volleyball</v>
          </cell>
        </row>
        <row r="432">
          <cell r="A432">
            <v>24221491</v>
          </cell>
          <cell r="B432" t="str">
            <v>KOUREVI</v>
          </cell>
          <cell r="C432" t="str">
            <v>Blandine</v>
          </cell>
          <cell r="D432" t="str">
            <v>MF</v>
          </cell>
          <cell r="E432" t="str">
            <v>22-11-2010</v>
          </cell>
          <cell r="F432">
            <v>13</v>
          </cell>
          <cell r="G432" t="str">
            <v>Non</v>
          </cell>
          <cell r="H432" t="str">
            <v>CLG.CHAMPAGNAT</v>
          </cell>
          <cell r="I432" t="str">
            <v>Non</v>
          </cell>
          <cell r="J432" t="str">
            <v>Football, Volleyball</v>
          </cell>
        </row>
        <row r="433">
          <cell r="A433">
            <v>24247927</v>
          </cell>
          <cell r="B433" t="str">
            <v>KOUREVI</v>
          </cell>
          <cell r="C433" t="str">
            <v>Lior</v>
          </cell>
          <cell r="D433" t="str">
            <v>MF</v>
          </cell>
          <cell r="E433" t="str">
            <v>17-02-2010</v>
          </cell>
          <cell r="F433">
            <v>14</v>
          </cell>
          <cell r="G433" t="str">
            <v>Non</v>
          </cell>
          <cell r="H433" t="str">
            <v>CLG.CHAMPAGNAT</v>
          </cell>
          <cell r="I433" t="str">
            <v>Non</v>
          </cell>
          <cell r="J433" t="str">
            <v>Volleyball</v>
          </cell>
        </row>
        <row r="434">
          <cell r="A434">
            <v>24220552</v>
          </cell>
          <cell r="B434" t="str">
            <v>LELGOUARCH</v>
          </cell>
          <cell r="C434" t="str">
            <v>Axelle</v>
          </cell>
          <cell r="D434" t="str">
            <v>MF</v>
          </cell>
          <cell r="E434" t="str">
            <v>30-09-2009</v>
          </cell>
          <cell r="F434">
            <v>15</v>
          </cell>
          <cell r="G434" t="str">
            <v>Non</v>
          </cell>
          <cell r="H434" t="str">
            <v>CLG.CHAMPAGNAT</v>
          </cell>
          <cell r="I434" t="str">
            <v>Non</v>
          </cell>
          <cell r="J434" t="str">
            <v>Cross, Football, Futsal, Rugby</v>
          </cell>
        </row>
        <row r="435">
          <cell r="A435">
            <v>24247930</v>
          </cell>
          <cell r="B435" t="str">
            <v>LEVASSEUR</v>
          </cell>
          <cell r="C435" t="str">
            <v>Michel</v>
          </cell>
          <cell r="D435" t="str">
            <v>BG</v>
          </cell>
          <cell r="E435" t="str">
            <v>21-12-2012</v>
          </cell>
          <cell r="F435">
            <v>11</v>
          </cell>
          <cell r="G435" t="str">
            <v>Non</v>
          </cell>
          <cell r="H435" t="str">
            <v>CLG.CHAMPAGNAT</v>
          </cell>
          <cell r="I435" t="str">
            <v>Non</v>
          </cell>
          <cell r="J435" t="str">
            <v>Futsal</v>
          </cell>
        </row>
        <row r="436">
          <cell r="A436">
            <v>24210851</v>
          </cell>
          <cell r="B436" t="str">
            <v>LUEWADIA</v>
          </cell>
          <cell r="C436" t="str">
            <v>Amaël</v>
          </cell>
          <cell r="D436" t="str">
            <v>MG</v>
          </cell>
          <cell r="E436" t="str">
            <v>18-10-2009</v>
          </cell>
          <cell r="F436">
            <v>15</v>
          </cell>
          <cell r="G436" t="str">
            <v>Non</v>
          </cell>
          <cell r="H436" t="str">
            <v>CLG.CHAMPAGNAT</v>
          </cell>
          <cell r="I436" t="str">
            <v>Non</v>
          </cell>
          <cell r="J436" t="str">
            <v>Athlétisme, Volleyball</v>
          </cell>
        </row>
        <row r="437">
          <cell r="A437">
            <v>24238897</v>
          </cell>
          <cell r="B437" t="str">
            <v>MALO</v>
          </cell>
          <cell r="C437" t="str">
            <v>Marie-Elyse</v>
          </cell>
          <cell r="D437" t="str">
            <v>MF</v>
          </cell>
          <cell r="E437" t="str">
            <v>13-06-2009</v>
          </cell>
          <cell r="F437">
            <v>15</v>
          </cell>
          <cell r="G437" t="str">
            <v>Non</v>
          </cell>
          <cell r="H437" t="str">
            <v>CLG.CHAMPAGNAT</v>
          </cell>
          <cell r="I437" t="str">
            <v>Non</v>
          </cell>
          <cell r="J437" t="str">
            <v>Volleyball</v>
          </cell>
        </row>
        <row r="438">
          <cell r="A438">
            <v>24222678</v>
          </cell>
          <cell r="B438" t="str">
            <v>MARTINIERE</v>
          </cell>
          <cell r="C438" t="str">
            <v>Cazey</v>
          </cell>
          <cell r="D438" t="str">
            <v>MG</v>
          </cell>
          <cell r="E438" t="str">
            <v>12-02-2010</v>
          </cell>
          <cell r="F438">
            <v>14</v>
          </cell>
          <cell r="G438" t="str">
            <v>Non</v>
          </cell>
          <cell r="H438" t="str">
            <v>CLG.CHAMPAGNAT</v>
          </cell>
          <cell r="I438" t="str">
            <v>Non</v>
          </cell>
          <cell r="J438" t="str">
            <v>Athlétisme, Cross, Football, Futsal</v>
          </cell>
        </row>
        <row r="439">
          <cell r="A439">
            <v>24247932</v>
          </cell>
          <cell r="B439" t="str">
            <v>MARTINIERE</v>
          </cell>
          <cell r="C439" t="str">
            <v>Serena</v>
          </cell>
          <cell r="D439" t="str">
            <v>BF</v>
          </cell>
          <cell r="E439" t="str">
            <v>31-05-2011</v>
          </cell>
          <cell r="F439">
            <v>13</v>
          </cell>
          <cell r="G439" t="str">
            <v>Non</v>
          </cell>
          <cell r="H439" t="str">
            <v>CLG.CHAMPAGNAT</v>
          </cell>
          <cell r="I439" t="str">
            <v>Non</v>
          </cell>
          <cell r="J439" t="str">
            <v>Cross, Football, Futsal</v>
          </cell>
        </row>
        <row r="440">
          <cell r="A440">
            <v>24248467</v>
          </cell>
          <cell r="B440" t="str">
            <v>MELTECOIN</v>
          </cell>
          <cell r="C440" t="str">
            <v>Sebastien</v>
          </cell>
          <cell r="D440" t="str">
            <v>BG</v>
          </cell>
          <cell r="E440" t="str">
            <v>14-06-2012</v>
          </cell>
          <cell r="F440">
            <v>12</v>
          </cell>
          <cell r="G440" t="str">
            <v>Non</v>
          </cell>
          <cell r="H440" t="str">
            <v>CLG.CHAMPAGNAT</v>
          </cell>
          <cell r="I440" t="str">
            <v>Non</v>
          </cell>
          <cell r="J440" t="str">
            <v>Cross, Football, Futsal</v>
          </cell>
        </row>
        <row r="441">
          <cell r="A441">
            <v>24248688</v>
          </cell>
          <cell r="B441" t="str">
            <v>Milie</v>
          </cell>
          <cell r="C441" t="str">
            <v>Myno</v>
          </cell>
          <cell r="D441" t="str">
            <v>BG</v>
          </cell>
          <cell r="E441" t="str">
            <v>14-08-2012</v>
          </cell>
          <cell r="F441">
            <v>12</v>
          </cell>
          <cell r="G441" t="str">
            <v>Non</v>
          </cell>
          <cell r="H441" t="str">
            <v>CLG.CHAMPAGNAT</v>
          </cell>
          <cell r="I441" t="str">
            <v>Non</v>
          </cell>
          <cell r="J441" t="str">
            <v>Football, Futsal</v>
          </cell>
        </row>
        <row r="442">
          <cell r="A442">
            <v>24247928</v>
          </cell>
          <cell r="B442" t="str">
            <v>NEA</v>
          </cell>
          <cell r="C442" t="str">
            <v>Marilyne</v>
          </cell>
          <cell r="D442" t="str">
            <v>BF</v>
          </cell>
          <cell r="E442" t="str">
            <v>25-04-2013</v>
          </cell>
          <cell r="F442">
            <v>11</v>
          </cell>
          <cell r="G442" t="str">
            <v>Non</v>
          </cell>
          <cell r="H442" t="str">
            <v>CLG.CHAMPAGNAT</v>
          </cell>
          <cell r="I442" t="str">
            <v>Non</v>
          </cell>
          <cell r="J442" t="str">
            <v>Volleyball</v>
          </cell>
        </row>
        <row r="443">
          <cell r="A443">
            <v>24237857</v>
          </cell>
          <cell r="B443" t="str">
            <v>NEMOINON</v>
          </cell>
          <cell r="C443" t="str">
            <v>Rahelie</v>
          </cell>
          <cell r="D443" t="str">
            <v>BF</v>
          </cell>
          <cell r="E443" t="str">
            <v>02-05-2012</v>
          </cell>
          <cell r="F443">
            <v>12</v>
          </cell>
          <cell r="G443" t="str">
            <v>Non</v>
          </cell>
          <cell r="H443" t="str">
            <v>CLG.CHAMPAGNAT</v>
          </cell>
          <cell r="I443" t="str">
            <v>Non</v>
          </cell>
          <cell r="J443" t="str">
            <v>Cross, Football, Futsal</v>
          </cell>
        </row>
        <row r="444">
          <cell r="A444">
            <v>24222661</v>
          </cell>
          <cell r="B444" t="str">
            <v>NEMOINON</v>
          </cell>
          <cell r="C444" t="str">
            <v>Shana</v>
          </cell>
          <cell r="D444" t="str">
            <v>MF</v>
          </cell>
          <cell r="E444" t="str">
            <v>04-08-2010</v>
          </cell>
          <cell r="F444">
            <v>14</v>
          </cell>
          <cell r="G444" t="str">
            <v>Non</v>
          </cell>
          <cell r="H444" t="str">
            <v>CLG.CHAMPAGNAT</v>
          </cell>
          <cell r="I444" t="str">
            <v>Non</v>
          </cell>
          <cell r="J444" t="str">
            <v>Athlétisme, Cross, Football, Futsal, Rugby</v>
          </cell>
        </row>
        <row r="445">
          <cell r="A445">
            <v>24247926</v>
          </cell>
          <cell r="B445" t="str">
            <v>NEOERE</v>
          </cell>
          <cell r="C445" t="str">
            <v>Daniel</v>
          </cell>
          <cell r="D445" t="str">
            <v>BG</v>
          </cell>
          <cell r="E445" t="str">
            <v>19-08-2012</v>
          </cell>
          <cell r="F445">
            <v>12</v>
          </cell>
          <cell r="G445" t="str">
            <v>Non</v>
          </cell>
          <cell r="H445" t="str">
            <v>CLG.CHAMPAGNAT</v>
          </cell>
          <cell r="I445" t="str">
            <v>Non</v>
          </cell>
          <cell r="J445" t="str">
            <v>Football, Futsal</v>
          </cell>
        </row>
        <row r="446">
          <cell r="A446">
            <v>24247537</v>
          </cell>
          <cell r="B446" t="str">
            <v>NEOERE</v>
          </cell>
          <cell r="C446" t="str">
            <v>Kanaakwie</v>
          </cell>
          <cell r="D446" t="str">
            <v>BG</v>
          </cell>
          <cell r="E446" t="str">
            <v>01-04-2012</v>
          </cell>
          <cell r="F446">
            <v>12</v>
          </cell>
          <cell r="G446" t="str">
            <v>Non</v>
          </cell>
          <cell r="H446" t="str">
            <v>CLG.CHAMPAGNAT</v>
          </cell>
          <cell r="I446" t="str">
            <v>Non</v>
          </cell>
          <cell r="J446" t="str">
            <v>Cross, Football, Futsal</v>
          </cell>
        </row>
        <row r="447">
          <cell r="A447">
            <v>24211088</v>
          </cell>
          <cell r="B447" t="str">
            <v>NGAIOHNI</v>
          </cell>
          <cell r="C447" t="str">
            <v>Marvyn</v>
          </cell>
          <cell r="D447" t="str">
            <v>MG</v>
          </cell>
          <cell r="E447" t="str">
            <v>02-06-2009</v>
          </cell>
          <cell r="F447">
            <v>15</v>
          </cell>
          <cell r="G447" t="str">
            <v>Non</v>
          </cell>
          <cell r="H447" t="str">
            <v>CLG.CHAMPAGNAT</v>
          </cell>
          <cell r="I447" t="str">
            <v>Non</v>
          </cell>
          <cell r="J447" t="str">
            <v>Cross, Football, Futsal</v>
          </cell>
        </row>
        <row r="448">
          <cell r="A448">
            <v>24220009</v>
          </cell>
          <cell r="B448" t="str">
            <v>NOFONOFO</v>
          </cell>
          <cell r="C448" t="str">
            <v>Tarryck</v>
          </cell>
          <cell r="D448" t="str">
            <v>MG</v>
          </cell>
          <cell r="E448" t="str">
            <v>10-08-2010</v>
          </cell>
          <cell r="F448">
            <v>14</v>
          </cell>
          <cell r="G448" t="str">
            <v>Non</v>
          </cell>
          <cell r="H448" t="str">
            <v>CLG.CHAMPAGNAT</v>
          </cell>
          <cell r="I448" t="str">
            <v>Non</v>
          </cell>
          <cell r="J448" t="str">
            <v>Athlétisme, Cross, Football, Futsal, Rugby</v>
          </cell>
        </row>
        <row r="449">
          <cell r="A449">
            <v>24220133</v>
          </cell>
          <cell r="B449" t="str">
            <v>OSEA</v>
          </cell>
          <cell r="C449" t="str">
            <v>Anais</v>
          </cell>
          <cell r="D449" t="str">
            <v>BF</v>
          </cell>
          <cell r="E449" t="str">
            <v>01-03-2011</v>
          </cell>
          <cell r="F449">
            <v>13</v>
          </cell>
          <cell r="G449" t="str">
            <v>Non</v>
          </cell>
          <cell r="H449" t="str">
            <v>CLG.CHAMPAGNAT</v>
          </cell>
          <cell r="I449" t="str">
            <v>Non</v>
          </cell>
          <cell r="J449" t="str">
            <v>Athlétisme, Cross, Football, Futsal, Rugby</v>
          </cell>
        </row>
        <row r="450">
          <cell r="A450">
            <v>24221480</v>
          </cell>
          <cell r="B450" t="str">
            <v>OUCKEWEN</v>
          </cell>
          <cell r="C450" t="str">
            <v>Yvannick</v>
          </cell>
          <cell r="D450" t="str">
            <v>MG</v>
          </cell>
          <cell r="E450" t="str">
            <v>03-03-2010</v>
          </cell>
          <cell r="F450">
            <v>14</v>
          </cell>
          <cell r="G450" t="str">
            <v>Non</v>
          </cell>
          <cell r="H450" t="str">
            <v>CLG.CHAMPAGNAT</v>
          </cell>
          <cell r="I450" t="str">
            <v>Non</v>
          </cell>
          <cell r="J450" t="str">
            <v>Volleyball</v>
          </cell>
        </row>
        <row r="451">
          <cell r="A451">
            <v>24247925</v>
          </cell>
          <cell r="B451" t="str">
            <v>PAETEN-WHAAP</v>
          </cell>
          <cell r="C451" t="str">
            <v>Hare</v>
          </cell>
          <cell r="D451" t="str">
            <v>BG</v>
          </cell>
          <cell r="E451" t="str">
            <v>13-02-2012</v>
          </cell>
          <cell r="F451">
            <v>12</v>
          </cell>
          <cell r="G451" t="str">
            <v>Non</v>
          </cell>
          <cell r="H451" t="str">
            <v>CLG.CHAMPAGNAT</v>
          </cell>
          <cell r="I451" t="str">
            <v>Non</v>
          </cell>
        </row>
        <row r="452">
          <cell r="A452">
            <v>24236872</v>
          </cell>
          <cell r="B452" t="str">
            <v>PALENE</v>
          </cell>
          <cell r="C452" t="str">
            <v>Jaick</v>
          </cell>
          <cell r="D452" t="str">
            <v>BG</v>
          </cell>
          <cell r="E452" t="str">
            <v>26-04-2012</v>
          </cell>
          <cell r="F452">
            <v>12</v>
          </cell>
          <cell r="G452" t="str">
            <v>Non</v>
          </cell>
          <cell r="H452" t="str">
            <v>CLG.CHAMPAGNAT</v>
          </cell>
          <cell r="I452" t="str">
            <v>Non</v>
          </cell>
          <cell r="J452" t="str">
            <v>Athlétisme, Cross, Futsal</v>
          </cell>
        </row>
        <row r="453">
          <cell r="A453">
            <v>24238995</v>
          </cell>
          <cell r="B453" t="str">
            <v>PASSIL</v>
          </cell>
          <cell r="C453" t="str">
            <v>Haweimé</v>
          </cell>
          <cell r="D453" t="str">
            <v>BF</v>
          </cell>
          <cell r="E453" t="str">
            <v>31-05-2011</v>
          </cell>
          <cell r="F453">
            <v>13</v>
          </cell>
          <cell r="G453" t="str">
            <v>Non</v>
          </cell>
          <cell r="H453" t="str">
            <v>CLG.CHAMPAGNAT</v>
          </cell>
          <cell r="I453" t="str">
            <v>Non</v>
          </cell>
          <cell r="J453" t="str">
            <v>Football, Futsal</v>
          </cell>
        </row>
        <row r="454">
          <cell r="A454">
            <v>24236917</v>
          </cell>
          <cell r="B454" t="str">
            <v>PATEI</v>
          </cell>
          <cell r="C454" t="str">
            <v>Marie-Immaculéé</v>
          </cell>
          <cell r="D454" t="str">
            <v>BF</v>
          </cell>
          <cell r="E454" t="str">
            <v>30-05-2012</v>
          </cell>
          <cell r="F454">
            <v>12</v>
          </cell>
          <cell r="G454" t="str">
            <v>Non</v>
          </cell>
          <cell r="H454" t="str">
            <v>CLG.CHAMPAGNAT</v>
          </cell>
          <cell r="I454" t="str">
            <v>Non</v>
          </cell>
          <cell r="J454" t="str">
            <v>Volleyball</v>
          </cell>
        </row>
        <row r="455">
          <cell r="A455">
            <v>24233687</v>
          </cell>
          <cell r="B455" t="str">
            <v>PAUTRE</v>
          </cell>
          <cell r="C455" t="str">
            <v>Wagad</v>
          </cell>
          <cell r="D455" t="str">
            <v>BG</v>
          </cell>
          <cell r="E455" t="str">
            <v>26-12-2011</v>
          </cell>
          <cell r="F455">
            <v>12</v>
          </cell>
          <cell r="G455" t="str">
            <v>Non</v>
          </cell>
          <cell r="H455" t="str">
            <v>CLG.CHAMPAGNAT</v>
          </cell>
          <cell r="I455" t="str">
            <v>Non</v>
          </cell>
          <cell r="J455" t="str">
            <v>Athlétisme, Cross, Football, Futsal</v>
          </cell>
        </row>
        <row r="456">
          <cell r="A456">
            <v>24222216</v>
          </cell>
          <cell r="B456" t="str">
            <v>PETEISI</v>
          </cell>
          <cell r="C456" t="str">
            <v>Robert</v>
          </cell>
          <cell r="D456" t="str">
            <v>MG</v>
          </cell>
          <cell r="E456" t="str">
            <v>28-08-2010</v>
          </cell>
          <cell r="F456">
            <v>14</v>
          </cell>
          <cell r="G456" t="str">
            <v>Non</v>
          </cell>
          <cell r="H456" t="str">
            <v>CLG.CHAMPAGNAT</v>
          </cell>
          <cell r="I456" t="str">
            <v>Non</v>
          </cell>
          <cell r="J456" t="str">
            <v>Athlétisme, Cross, Football, Futsal</v>
          </cell>
        </row>
        <row r="457">
          <cell r="A457">
            <v>24212477</v>
          </cell>
          <cell r="B457" t="str">
            <v>POADAE</v>
          </cell>
          <cell r="C457" t="str">
            <v>Keïssy</v>
          </cell>
          <cell r="D457" t="str">
            <v>MG</v>
          </cell>
          <cell r="E457" t="str">
            <v>01-02-2010</v>
          </cell>
          <cell r="F457">
            <v>14</v>
          </cell>
          <cell r="G457" t="str">
            <v>Non</v>
          </cell>
          <cell r="H457" t="str">
            <v>CLG.CHAMPAGNAT</v>
          </cell>
          <cell r="I457" t="str">
            <v>Non</v>
          </cell>
          <cell r="J457" t="str">
            <v>Cross, Futsal</v>
          </cell>
        </row>
        <row r="458">
          <cell r="A458">
            <v>24222214</v>
          </cell>
          <cell r="B458" t="str">
            <v>POITHILI</v>
          </cell>
          <cell r="C458" t="str">
            <v>Meil</v>
          </cell>
          <cell r="D458" t="str">
            <v>CG</v>
          </cell>
          <cell r="E458" t="str">
            <v>28-11-2008</v>
          </cell>
          <cell r="F458">
            <v>15</v>
          </cell>
          <cell r="G458" t="str">
            <v>Non</v>
          </cell>
          <cell r="H458" t="str">
            <v>CLG.CHAMPAGNAT</v>
          </cell>
          <cell r="I458" t="str">
            <v>Non</v>
          </cell>
          <cell r="J458" t="str">
            <v>Athlétisme, Cross, Football, Futsal</v>
          </cell>
        </row>
        <row r="459">
          <cell r="A459">
            <v>24236908</v>
          </cell>
          <cell r="B459" t="str">
            <v>POUIRIDA</v>
          </cell>
          <cell r="C459" t="str">
            <v>Dayrra</v>
          </cell>
          <cell r="D459" t="str">
            <v>BF</v>
          </cell>
          <cell r="E459" t="str">
            <v>27-03-2011</v>
          </cell>
          <cell r="F459">
            <v>13</v>
          </cell>
          <cell r="G459" t="str">
            <v>Non</v>
          </cell>
          <cell r="H459" t="str">
            <v>CLG.CHAMPAGNAT</v>
          </cell>
          <cell r="I459" t="str">
            <v>Non</v>
          </cell>
          <cell r="J459" t="str">
            <v>Football</v>
          </cell>
        </row>
        <row r="460">
          <cell r="A460">
            <v>24222013</v>
          </cell>
          <cell r="B460" t="str">
            <v>QALUE</v>
          </cell>
          <cell r="C460" t="str">
            <v>Boris</v>
          </cell>
          <cell r="D460" t="str">
            <v>BG</v>
          </cell>
          <cell r="E460" t="str">
            <v>15-02-2011</v>
          </cell>
          <cell r="F460">
            <v>13</v>
          </cell>
          <cell r="G460" t="str">
            <v>Non</v>
          </cell>
          <cell r="H460" t="str">
            <v>CLG.CHAMPAGNAT</v>
          </cell>
          <cell r="I460" t="str">
            <v>Non</v>
          </cell>
          <cell r="J460" t="str">
            <v>Athlétisme, Cross, Futsal, Rugby</v>
          </cell>
        </row>
        <row r="461">
          <cell r="A461">
            <v>24221490</v>
          </cell>
          <cell r="B461" t="str">
            <v>SAIKO</v>
          </cell>
          <cell r="C461" t="str">
            <v>Angela</v>
          </cell>
          <cell r="D461" t="str">
            <v>CF</v>
          </cell>
          <cell r="E461" t="str">
            <v>31-07-2008</v>
          </cell>
          <cell r="F461">
            <v>16</v>
          </cell>
          <cell r="G461" t="str">
            <v>Non</v>
          </cell>
          <cell r="H461" t="str">
            <v>CLG.CHAMPAGNAT</v>
          </cell>
          <cell r="I461" t="str">
            <v>Non</v>
          </cell>
          <cell r="J461" t="str">
            <v>Volleyball</v>
          </cell>
        </row>
        <row r="462">
          <cell r="A462">
            <v>24222686</v>
          </cell>
          <cell r="B462" t="str">
            <v>SAIKO</v>
          </cell>
          <cell r="C462" t="str">
            <v>Karim</v>
          </cell>
          <cell r="D462" t="str">
            <v>MG</v>
          </cell>
          <cell r="E462" t="str">
            <v>13-10-2010</v>
          </cell>
          <cell r="F462">
            <v>14</v>
          </cell>
          <cell r="G462" t="str">
            <v>Non</v>
          </cell>
          <cell r="H462" t="str">
            <v>CLG.CHAMPAGNAT</v>
          </cell>
          <cell r="I462" t="str">
            <v>Non</v>
          </cell>
          <cell r="J462" t="str">
            <v>Cross, Football, Futsal</v>
          </cell>
        </row>
        <row r="463">
          <cell r="A463">
            <v>24248586</v>
          </cell>
          <cell r="B463" t="str">
            <v>SASTRODIHARDJO</v>
          </cell>
          <cell r="C463" t="str">
            <v>Elise</v>
          </cell>
          <cell r="D463" t="str">
            <v>BF</v>
          </cell>
          <cell r="E463" t="str">
            <v>02-10-2012</v>
          </cell>
          <cell r="F463">
            <v>12</v>
          </cell>
          <cell r="G463" t="str">
            <v>Non</v>
          </cell>
          <cell r="H463" t="str">
            <v>CLG.CHAMPAGNAT</v>
          </cell>
          <cell r="I463" t="str">
            <v>Non</v>
          </cell>
          <cell r="J463" t="str">
            <v>Football, Futsal</v>
          </cell>
        </row>
        <row r="464">
          <cell r="A464">
            <v>24210890</v>
          </cell>
          <cell r="B464" t="str">
            <v>SASTRODIHARDJO</v>
          </cell>
          <cell r="C464" t="str">
            <v>Joseph</v>
          </cell>
          <cell r="D464" t="str">
            <v>MG</v>
          </cell>
          <cell r="E464" t="str">
            <v>27-05-2010</v>
          </cell>
          <cell r="F464">
            <v>14</v>
          </cell>
          <cell r="G464" t="str">
            <v>Non</v>
          </cell>
          <cell r="H464" t="str">
            <v>CLG.CHAMPAGNAT</v>
          </cell>
          <cell r="I464" t="str">
            <v>Non</v>
          </cell>
          <cell r="J464" t="str">
            <v>Cross, Football, Futsal</v>
          </cell>
        </row>
        <row r="465">
          <cell r="A465">
            <v>24210892</v>
          </cell>
          <cell r="B465" t="str">
            <v>SCIENDI</v>
          </cell>
          <cell r="C465" t="str">
            <v>Léon-Robert</v>
          </cell>
          <cell r="D465" t="str">
            <v>MG</v>
          </cell>
          <cell r="E465" t="str">
            <v>04-01-2010</v>
          </cell>
          <cell r="F465">
            <v>14</v>
          </cell>
          <cell r="G465" t="str">
            <v>Non</v>
          </cell>
          <cell r="H465" t="str">
            <v>CLG.CHAMPAGNAT</v>
          </cell>
          <cell r="I465" t="str">
            <v>Non</v>
          </cell>
          <cell r="J465" t="str">
            <v>Athlétisme, Cross, Football, Futsal</v>
          </cell>
        </row>
        <row r="466">
          <cell r="A466">
            <v>24248689</v>
          </cell>
          <cell r="B466" t="str">
            <v>SELE</v>
          </cell>
          <cell r="C466" t="str">
            <v>Brandon</v>
          </cell>
          <cell r="D466" t="str">
            <v>BG</v>
          </cell>
          <cell r="E466" t="str">
            <v>05-06-2012</v>
          </cell>
          <cell r="F466">
            <v>12</v>
          </cell>
          <cell r="G466" t="str">
            <v>Non</v>
          </cell>
          <cell r="H466" t="str">
            <v>CLG.CHAMPAGNAT</v>
          </cell>
          <cell r="I466" t="str">
            <v>Non</v>
          </cell>
          <cell r="J466" t="str">
            <v>Football, Futsal</v>
          </cell>
        </row>
        <row r="467">
          <cell r="A467">
            <v>24247945</v>
          </cell>
          <cell r="B467" t="str">
            <v>SIRO</v>
          </cell>
          <cell r="C467" t="str">
            <v>Jonathan</v>
          </cell>
          <cell r="D467" t="str">
            <v>BG</v>
          </cell>
          <cell r="E467" t="str">
            <v>18-12-2012</v>
          </cell>
          <cell r="F467">
            <v>11</v>
          </cell>
          <cell r="G467" t="str">
            <v>Non</v>
          </cell>
          <cell r="H467" t="str">
            <v>CLG.CHAMPAGNAT</v>
          </cell>
          <cell r="I467" t="str">
            <v>Non</v>
          </cell>
          <cell r="J467" t="str">
            <v>Futsal</v>
          </cell>
        </row>
        <row r="468">
          <cell r="A468">
            <v>24247939</v>
          </cell>
          <cell r="B468" t="str">
            <v>TAGATAMANOGI</v>
          </cell>
          <cell r="C468" t="str">
            <v>Rhoanna</v>
          </cell>
          <cell r="D468" t="str">
            <v>BF</v>
          </cell>
          <cell r="E468" t="str">
            <v>10-11-2012</v>
          </cell>
          <cell r="F468">
            <v>11</v>
          </cell>
          <cell r="G468" t="str">
            <v>Non</v>
          </cell>
          <cell r="H468" t="str">
            <v>CLG.CHAMPAGNAT</v>
          </cell>
          <cell r="I468" t="str">
            <v>Non</v>
          </cell>
          <cell r="J468" t="str">
            <v>Volleyball</v>
          </cell>
        </row>
        <row r="469">
          <cell r="A469">
            <v>24236875</v>
          </cell>
          <cell r="B469" t="str">
            <v>TANGOPI</v>
          </cell>
          <cell r="C469" t="str">
            <v>Yohe</v>
          </cell>
          <cell r="D469" t="str">
            <v>BG</v>
          </cell>
          <cell r="E469" t="str">
            <v>27-01-2011</v>
          </cell>
          <cell r="F469">
            <v>13</v>
          </cell>
          <cell r="G469" t="str">
            <v>Non</v>
          </cell>
          <cell r="H469" t="str">
            <v>CLG.CHAMPAGNAT</v>
          </cell>
          <cell r="I469" t="str">
            <v>Non</v>
          </cell>
          <cell r="J469" t="str">
            <v>Athlétisme, Cross, Futsal</v>
          </cell>
        </row>
        <row r="470">
          <cell r="A470">
            <v>24247941</v>
          </cell>
          <cell r="B470" t="str">
            <v>TAOFIFENUA</v>
          </cell>
          <cell r="C470" t="str">
            <v>Brianna</v>
          </cell>
          <cell r="D470" t="str">
            <v>MF</v>
          </cell>
          <cell r="E470" t="str">
            <v>08-09-2010</v>
          </cell>
          <cell r="F470">
            <v>14</v>
          </cell>
          <cell r="G470" t="str">
            <v>Non</v>
          </cell>
          <cell r="H470" t="str">
            <v>CLG.CHAMPAGNAT</v>
          </cell>
          <cell r="I470" t="str">
            <v>Non</v>
          </cell>
          <cell r="J470" t="str">
            <v>Volleyball</v>
          </cell>
        </row>
        <row r="471">
          <cell r="A471">
            <v>24247536</v>
          </cell>
          <cell r="B471" t="str">
            <v>TEINAURI-TIHOPU</v>
          </cell>
          <cell r="C471" t="str">
            <v>Varohi</v>
          </cell>
          <cell r="D471" t="str">
            <v>MG</v>
          </cell>
          <cell r="E471" t="str">
            <v>10-04-2009</v>
          </cell>
          <cell r="F471">
            <v>15</v>
          </cell>
          <cell r="G471" t="str">
            <v>Non</v>
          </cell>
          <cell r="H471" t="str">
            <v>CLG.CHAMPAGNAT</v>
          </cell>
          <cell r="I471" t="str">
            <v>Non</v>
          </cell>
          <cell r="J471" t="str">
            <v>Football, Futsal</v>
          </cell>
        </row>
        <row r="472">
          <cell r="A472">
            <v>24236906</v>
          </cell>
          <cell r="B472" t="str">
            <v>TOLOFUA DIT TOLUAFE</v>
          </cell>
          <cell r="C472" t="str">
            <v>ABRAHAM</v>
          </cell>
          <cell r="D472" t="str">
            <v>MG</v>
          </cell>
          <cell r="E472" t="str">
            <v>15-07-2009</v>
          </cell>
          <cell r="F472">
            <v>15</v>
          </cell>
          <cell r="G472" t="str">
            <v>Non</v>
          </cell>
          <cell r="H472" t="str">
            <v>CLG.CHAMPAGNAT</v>
          </cell>
          <cell r="I472" t="str">
            <v>Non</v>
          </cell>
          <cell r="J472" t="str">
            <v>Athlétisme, Volleyball</v>
          </cell>
        </row>
        <row r="473">
          <cell r="A473">
            <v>24238716</v>
          </cell>
          <cell r="B473" t="str">
            <v>TOLOFUA DIT TOLUAFE</v>
          </cell>
          <cell r="C473" t="str">
            <v>Lana</v>
          </cell>
          <cell r="D473" t="str">
            <v>BF</v>
          </cell>
          <cell r="E473" t="str">
            <v>30-09-2011</v>
          </cell>
          <cell r="F473">
            <v>13</v>
          </cell>
          <cell r="G473" t="str">
            <v>Non</v>
          </cell>
          <cell r="H473" t="str">
            <v>CLG.CHAMPAGNAT</v>
          </cell>
          <cell r="I473" t="str">
            <v>Non</v>
          </cell>
          <cell r="J473" t="str">
            <v>Volleyball</v>
          </cell>
        </row>
        <row r="474">
          <cell r="A474">
            <v>24247943</v>
          </cell>
          <cell r="B474" t="str">
            <v>TONKOMBOUE</v>
          </cell>
          <cell r="C474" t="str">
            <v>Ayden</v>
          </cell>
          <cell r="D474" t="str">
            <v>BG</v>
          </cell>
          <cell r="E474" t="str">
            <v>28-03-2012</v>
          </cell>
          <cell r="F474">
            <v>12</v>
          </cell>
          <cell r="G474" t="str">
            <v>Non</v>
          </cell>
          <cell r="H474" t="str">
            <v>CLG.CHAMPAGNAT</v>
          </cell>
          <cell r="I474" t="str">
            <v>Non</v>
          </cell>
          <cell r="J474" t="str">
            <v>Cross, Football, Futsal</v>
          </cell>
        </row>
        <row r="475">
          <cell r="A475">
            <v>24247924</v>
          </cell>
          <cell r="B475" t="str">
            <v>TUFELE</v>
          </cell>
          <cell r="C475" t="str">
            <v>Ezekias</v>
          </cell>
          <cell r="D475" t="str">
            <v>BG</v>
          </cell>
          <cell r="E475" t="str">
            <v>12-04-2013</v>
          </cell>
          <cell r="F475">
            <v>11</v>
          </cell>
          <cell r="G475" t="str">
            <v>Non</v>
          </cell>
          <cell r="H475" t="str">
            <v>CLG.CHAMPAGNAT</v>
          </cell>
          <cell r="I475" t="str">
            <v>Non</v>
          </cell>
          <cell r="J475" t="str">
            <v>Volleyball</v>
          </cell>
        </row>
        <row r="476">
          <cell r="A476">
            <v>24237283</v>
          </cell>
          <cell r="B476" t="str">
            <v>UREGEI</v>
          </cell>
          <cell r="C476" t="str">
            <v>Watreng</v>
          </cell>
          <cell r="D476" t="str">
            <v>BG</v>
          </cell>
          <cell r="E476" t="str">
            <v>21-03-2012</v>
          </cell>
          <cell r="F476">
            <v>12</v>
          </cell>
          <cell r="G476" t="str">
            <v>Non</v>
          </cell>
          <cell r="H476" t="str">
            <v>CLG.CHAMPAGNAT</v>
          </cell>
          <cell r="I476" t="str">
            <v>Non</v>
          </cell>
          <cell r="J476" t="str">
            <v>Volleyball</v>
          </cell>
        </row>
        <row r="477">
          <cell r="A477">
            <v>24247942</v>
          </cell>
          <cell r="B477" t="str">
            <v>VALENTIN</v>
          </cell>
          <cell r="C477" t="str">
            <v>Matthys</v>
          </cell>
          <cell r="D477" t="str">
            <v>BG</v>
          </cell>
          <cell r="E477" t="str">
            <v>29-03-2012</v>
          </cell>
          <cell r="F477">
            <v>12</v>
          </cell>
          <cell r="G477" t="str">
            <v>Non</v>
          </cell>
          <cell r="H477" t="str">
            <v>CLG.CHAMPAGNAT</v>
          </cell>
          <cell r="I477" t="str">
            <v>Non</v>
          </cell>
          <cell r="J477" t="str">
            <v>Futsal</v>
          </cell>
        </row>
        <row r="478">
          <cell r="A478">
            <v>24236877</v>
          </cell>
          <cell r="B478" t="str">
            <v>VANDEGOU</v>
          </cell>
          <cell r="C478" t="str">
            <v>Marcel</v>
          </cell>
          <cell r="D478" t="str">
            <v>BG</v>
          </cell>
          <cell r="E478" t="str">
            <v>29-08-2011</v>
          </cell>
          <cell r="F478">
            <v>13</v>
          </cell>
          <cell r="G478" t="str">
            <v>Non</v>
          </cell>
          <cell r="H478" t="str">
            <v>CLG.CHAMPAGNAT</v>
          </cell>
          <cell r="I478" t="str">
            <v>Non</v>
          </cell>
          <cell r="J478" t="str">
            <v>Cross, Futsal</v>
          </cell>
        </row>
        <row r="479">
          <cell r="A479">
            <v>24220008</v>
          </cell>
          <cell r="B479" t="str">
            <v>WADRAWANE</v>
          </cell>
          <cell r="C479" t="str">
            <v>Henri</v>
          </cell>
          <cell r="D479" t="str">
            <v>MG</v>
          </cell>
          <cell r="E479" t="str">
            <v>16-03-2010</v>
          </cell>
          <cell r="F479">
            <v>14</v>
          </cell>
          <cell r="G479" t="str">
            <v>Non</v>
          </cell>
          <cell r="H479" t="str">
            <v>CLG.CHAMPAGNAT</v>
          </cell>
          <cell r="I479" t="str">
            <v>Non</v>
          </cell>
          <cell r="J479" t="str">
            <v>Athlétisme, Cross, Football, Futsal</v>
          </cell>
        </row>
        <row r="480">
          <cell r="A480">
            <v>24222713</v>
          </cell>
          <cell r="B480" t="str">
            <v>WADRAWANE</v>
          </cell>
          <cell r="C480" t="str">
            <v>Nolann</v>
          </cell>
          <cell r="D480" t="str">
            <v>MG</v>
          </cell>
          <cell r="E480" t="str">
            <v>29-11-2010</v>
          </cell>
          <cell r="F480">
            <v>13</v>
          </cell>
          <cell r="G480" t="str">
            <v>Non</v>
          </cell>
          <cell r="H480" t="str">
            <v>CLG.CHAMPAGNAT</v>
          </cell>
          <cell r="I480" t="str">
            <v>Non</v>
          </cell>
          <cell r="J480" t="str">
            <v>Cross, Football, Futsal</v>
          </cell>
        </row>
        <row r="481">
          <cell r="A481">
            <v>24210884</v>
          </cell>
          <cell r="B481" t="str">
            <v>WADRAWANE</v>
          </cell>
          <cell r="C481" t="str">
            <v>Phillipe</v>
          </cell>
          <cell r="D481" t="str">
            <v>MG</v>
          </cell>
          <cell r="E481" t="str">
            <v>12-01-2010</v>
          </cell>
          <cell r="F481">
            <v>14</v>
          </cell>
          <cell r="G481" t="str">
            <v>Non</v>
          </cell>
          <cell r="H481" t="str">
            <v>CLG.CHAMPAGNAT</v>
          </cell>
          <cell r="I481" t="str">
            <v>Non</v>
          </cell>
          <cell r="J481" t="str">
            <v>Cross, Football, Futsal</v>
          </cell>
        </row>
        <row r="482">
          <cell r="A482">
            <v>24248191</v>
          </cell>
          <cell r="B482" t="str">
            <v>Wahena</v>
          </cell>
          <cell r="C482" t="str">
            <v>Bryan-Eugene</v>
          </cell>
          <cell r="D482" t="str">
            <v>BG</v>
          </cell>
          <cell r="E482" t="str">
            <v>22-06-2011</v>
          </cell>
          <cell r="F482">
            <v>13</v>
          </cell>
          <cell r="G482" t="str">
            <v>Non</v>
          </cell>
          <cell r="H482" t="str">
            <v>CLG.CHAMPAGNAT</v>
          </cell>
          <cell r="I482" t="str">
            <v>Non</v>
          </cell>
          <cell r="J482" t="str">
            <v>Futsal</v>
          </cell>
        </row>
        <row r="483">
          <cell r="A483">
            <v>24236909</v>
          </cell>
          <cell r="B483" t="str">
            <v>WAHO</v>
          </cell>
          <cell r="C483" t="str">
            <v>Elyhana</v>
          </cell>
          <cell r="D483" t="str">
            <v>MF</v>
          </cell>
          <cell r="E483" t="str">
            <v>16-12-2010</v>
          </cell>
          <cell r="F483">
            <v>13</v>
          </cell>
          <cell r="G483" t="str">
            <v>Non</v>
          </cell>
          <cell r="H483" t="str">
            <v>CLG.CHAMPAGNAT</v>
          </cell>
          <cell r="I483" t="str">
            <v>Non</v>
          </cell>
          <cell r="J483" t="str">
            <v>Football, Volleyball</v>
          </cell>
        </row>
        <row r="484">
          <cell r="A484">
            <v>24237284</v>
          </cell>
          <cell r="B484" t="str">
            <v>WAHO</v>
          </cell>
          <cell r="C484" t="str">
            <v>Loreylia</v>
          </cell>
          <cell r="D484" t="str">
            <v>MF</v>
          </cell>
          <cell r="E484" t="str">
            <v>01-06-2010</v>
          </cell>
          <cell r="F484">
            <v>14</v>
          </cell>
          <cell r="G484" t="str">
            <v>Non</v>
          </cell>
          <cell r="H484" t="str">
            <v>CLG.CHAMPAGNAT</v>
          </cell>
          <cell r="I484" t="str">
            <v>Non</v>
          </cell>
          <cell r="J484" t="str">
            <v>Volleyball</v>
          </cell>
        </row>
        <row r="485">
          <cell r="A485">
            <v>24248587</v>
          </cell>
          <cell r="B485" t="str">
            <v>Wahoo</v>
          </cell>
          <cell r="C485" t="str">
            <v>Darryl</v>
          </cell>
          <cell r="D485" t="str">
            <v>BG</v>
          </cell>
          <cell r="E485" t="str">
            <v>24-07-2012</v>
          </cell>
          <cell r="F485">
            <v>12</v>
          </cell>
          <cell r="G485" t="str">
            <v>Non</v>
          </cell>
          <cell r="H485" t="str">
            <v>CLG.CHAMPAGNAT</v>
          </cell>
          <cell r="I485" t="str">
            <v>Non</v>
          </cell>
          <cell r="J485" t="str">
            <v>Volleyball</v>
          </cell>
        </row>
        <row r="486">
          <cell r="A486">
            <v>24220551</v>
          </cell>
          <cell r="B486" t="str">
            <v>WAMYTAN</v>
          </cell>
          <cell r="C486" t="str">
            <v>Eucebya</v>
          </cell>
          <cell r="D486" t="str">
            <v>BF</v>
          </cell>
          <cell r="E486" t="str">
            <v>01-01-2011</v>
          </cell>
          <cell r="F486">
            <v>13</v>
          </cell>
          <cell r="G486" t="str">
            <v>Non</v>
          </cell>
          <cell r="H486" t="str">
            <v>CLG.CHAMPAGNAT</v>
          </cell>
          <cell r="I486" t="str">
            <v>Non</v>
          </cell>
          <cell r="J486" t="str">
            <v>Cross, Volleyball</v>
          </cell>
        </row>
        <row r="487">
          <cell r="A487">
            <v>24248583</v>
          </cell>
          <cell r="B487" t="str">
            <v>WAMYTAN</v>
          </cell>
          <cell r="C487" t="str">
            <v>Karl</v>
          </cell>
          <cell r="D487" t="str">
            <v>BG</v>
          </cell>
          <cell r="E487" t="str">
            <v>10-04-2012</v>
          </cell>
          <cell r="F487">
            <v>12</v>
          </cell>
          <cell r="G487" t="str">
            <v>Non</v>
          </cell>
          <cell r="H487" t="str">
            <v>CLG.CHAMPAGNAT</v>
          </cell>
          <cell r="I487" t="str">
            <v>Non</v>
          </cell>
          <cell r="J487" t="str">
            <v>Futsal</v>
          </cell>
        </row>
        <row r="488">
          <cell r="A488">
            <v>24233785</v>
          </cell>
          <cell r="B488" t="str">
            <v>WANEISI</v>
          </cell>
          <cell r="C488" t="str">
            <v>Djeiel</v>
          </cell>
          <cell r="D488" t="str">
            <v>MG</v>
          </cell>
          <cell r="E488" t="str">
            <v>17-01-2010</v>
          </cell>
          <cell r="F488">
            <v>14</v>
          </cell>
          <cell r="G488" t="str">
            <v>Non</v>
          </cell>
          <cell r="H488" t="str">
            <v>CLG.CHAMPAGNAT</v>
          </cell>
          <cell r="I488" t="str">
            <v>Non</v>
          </cell>
          <cell r="J488" t="str">
            <v>Cross, Football, Futsal, Rugby</v>
          </cell>
        </row>
        <row r="489">
          <cell r="A489">
            <v>24220550</v>
          </cell>
          <cell r="B489" t="str">
            <v>WANEUX</v>
          </cell>
          <cell r="C489" t="str">
            <v>Ryhanna</v>
          </cell>
          <cell r="D489" t="str">
            <v>MF</v>
          </cell>
          <cell r="E489" t="str">
            <v>25-01-2010</v>
          </cell>
          <cell r="F489">
            <v>14</v>
          </cell>
          <cell r="G489" t="str">
            <v>Non</v>
          </cell>
          <cell r="H489" t="str">
            <v>CLG.CHAMPAGNAT</v>
          </cell>
          <cell r="I489" t="str">
            <v>Non</v>
          </cell>
          <cell r="J489" t="str">
            <v>Athlétisme, Cross, Futsal, Rugby</v>
          </cell>
        </row>
        <row r="490">
          <cell r="A490">
            <v>24248388</v>
          </cell>
          <cell r="B490" t="str">
            <v>WATRONE</v>
          </cell>
          <cell r="C490" t="str">
            <v>Itraqalo</v>
          </cell>
          <cell r="D490" t="str">
            <v>BG</v>
          </cell>
          <cell r="E490" t="str">
            <v>16-07-2012</v>
          </cell>
          <cell r="F490">
            <v>12</v>
          </cell>
          <cell r="G490" t="str">
            <v>Non</v>
          </cell>
          <cell r="H490" t="str">
            <v>CLG.CHAMPAGNAT</v>
          </cell>
          <cell r="I490" t="str">
            <v>Non</v>
          </cell>
          <cell r="J490" t="str">
            <v>Cross, Football, Futsal</v>
          </cell>
        </row>
        <row r="491">
          <cell r="A491">
            <v>24222676</v>
          </cell>
          <cell r="B491" t="str">
            <v>WAWIA</v>
          </cell>
          <cell r="C491" t="str">
            <v>Evans</v>
          </cell>
          <cell r="D491" t="str">
            <v>BG</v>
          </cell>
          <cell r="E491" t="str">
            <v>26-02-2011</v>
          </cell>
          <cell r="F491">
            <v>13</v>
          </cell>
          <cell r="G491" t="str">
            <v>Non</v>
          </cell>
          <cell r="H491" t="str">
            <v>CLG.CHAMPAGNAT</v>
          </cell>
          <cell r="I491" t="str">
            <v>Non</v>
          </cell>
          <cell r="J491" t="str">
            <v>Cross, Football, Futsal</v>
          </cell>
        </row>
        <row r="492">
          <cell r="A492">
            <v>24222073</v>
          </cell>
          <cell r="B492" t="str">
            <v>WENISSO</v>
          </cell>
          <cell r="C492" t="str">
            <v>Lueujie</v>
          </cell>
          <cell r="D492" t="str">
            <v>MG</v>
          </cell>
          <cell r="E492" t="str">
            <v>12-03-2010</v>
          </cell>
          <cell r="F492">
            <v>14</v>
          </cell>
          <cell r="G492" t="str">
            <v>Non</v>
          </cell>
          <cell r="H492" t="str">
            <v>CLG.CHAMPAGNAT</v>
          </cell>
          <cell r="I492" t="str">
            <v>Non</v>
          </cell>
          <cell r="J492" t="str">
            <v>Athlétisme, Cross, Football, Futsal</v>
          </cell>
        </row>
        <row r="493">
          <cell r="A493">
            <v>24247539</v>
          </cell>
          <cell r="B493" t="str">
            <v>WIWANE</v>
          </cell>
          <cell r="C493" t="str">
            <v>Boniface</v>
          </cell>
          <cell r="D493" t="str">
            <v>BG</v>
          </cell>
          <cell r="E493" t="str">
            <v>20-07-2012</v>
          </cell>
          <cell r="F493">
            <v>12</v>
          </cell>
          <cell r="G493" t="str">
            <v>Non</v>
          </cell>
          <cell r="H493" t="str">
            <v>CLG.CHAMPAGNAT</v>
          </cell>
          <cell r="I493" t="str">
            <v>Non</v>
          </cell>
          <cell r="J493" t="str">
            <v>Cross, Football, Futsal</v>
          </cell>
        </row>
        <row r="494">
          <cell r="A494">
            <v>24210852</v>
          </cell>
          <cell r="B494" t="str">
            <v>WOWENE</v>
          </cell>
          <cell r="C494" t="str">
            <v>Esthéra</v>
          </cell>
          <cell r="D494" t="str">
            <v>MF</v>
          </cell>
          <cell r="E494" t="str">
            <v>22-10-2009</v>
          </cell>
          <cell r="F494">
            <v>15</v>
          </cell>
          <cell r="G494" t="str">
            <v>Non</v>
          </cell>
          <cell r="H494" t="str">
            <v>CLG.CHAMPAGNAT</v>
          </cell>
          <cell r="I494" t="str">
            <v>Non</v>
          </cell>
          <cell r="J494" t="str">
            <v>Volleyball</v>
          </cell>
        </row>
        <row r="495">
          <cell r="A495">
            <v>24247940</v>
          </cell>
          <cell r="B495" t="str">
            <v>WOWENE</v>
          </cell>
          <cell r="C495" t="str">
            <v>Marguerite</v>
          </cell>
          <cell r="D495" t="str">
            <v>MF</v>
          </cell>
          <cell r="E495" t="str">
            <v>27-06-2010</v>
          </cell>
          <cell r="F495">
            <v>14</v>
          </cell>
          <cell r="G495" t="str">
            <v>Non</v>
          </cell>
          <cell r="H495" t="str">
            <v>CLG.CHAMPAGNAT</v>
          </cell>
          <cell r="I495" t="str">
            <v>Non</v>
          </cell>
          <cell r="J495" t="str">
            <v>Volleyball</v>
          </cell>
        </row>
        <row r="496">
          <cell r="A496">
            <v>24210572</v>
          </cell>
          <cell r="B496" t="str">
            <v>XETIWAN</v>
          </cell>
          <cell r="C496" t="str">
            <v>Mariette</v>
          </cell>
          <cell r="D496" t="str">
            <v>MF</v>
          </cell>
          <cell r="E496" t="str">
            <v>10-05-2010</v>
          </cell>
          <cell r="F496">
            <v>14</v>
          </cell>
          <cell r="G496" t="str">
            <v>Non</v>
          </cell>
          <cell r="H496" t="str">
            <v>CLG.CHAMPAGNAT</v>
          </cell>
          <cell r="I496" t="str">
            <v>Non</v>
          </cell>
          <cell r="J496" t="str">
            <v>Volleyball</v>
          </cell>
        </row>
        <row r="497">
          <cell r="A497">
            <v>24220006</v>
          </cell>
          <cell r="B497" t="str">
            <v>XOLAWAWA</v>
          </cell>
          <cell r="C497" t="str">
            <v>Maëlys</v>
          </cell>
          <cell r="D497" t="str">
            <v>MF</v>
          </cell>
          <cell r="E497" t="str">
            <v>29-10-2010</v>
          </cell>
          <cell r="F497">
            <v>13</v>
          </cell>
          <cell r="G497" t="str">
            <v>Non</v>
          </cell>
          <cell r="H497" t="str">
            <v>CLG.CHAMPAGNAT</v>
          </cell>
          <cell r="I497" t="str">
            <v>Non</v>
          </cell>
          <cell r="J497" t="str">
            <v>Athlétisme, Cross, Football, Futsal</v>
          </cell>
        </row>
        <row r="498">
          <cell r="A498">
            <v>24247938</v>
          </cell>
          <cell r="B498" t="str">
            <v>YALOUMA</v>
          </cell>
          <cell r="C498" t="str">
            <v>Olivia</v>
          </cell>
          <cell r="D498" t="str">
            <v>MF</v>
          </cell>
          <cell r="E498" t="str">
            <v>21-07-2010</v>
          </cell>
          <cell r="F498">
            <v>14</v>
          </cell>
          <cell r="G498" t="str">
            <v>Non</v>
          </cell>
          <cell r="H498" t="str">
            <v>CLG.CHAMPAGNAT</v>
          </cell>
          <cell r="I498" t="str">
            <v>Non</v>
          </cell>
          <cell r="J498" t="str">
            <v>Volleyball</v>
          </cell>
        </row>
        <row r="499">
          <cell r="A499">
            <v>24220098</v>
          </cell>
          <cell r="B499" t="str">
            <v>YONGOMENE</v>
          </cell>
          <cell r="C499" t="str">
            <v>Daniel</v>
          </cell>
          <cell r="D499" t="str">
            <v>MG</v>
          </cell>
          <cell r="E499" t="str">
            <v>24-09-2010</v>
          </cell>
          <cell r="F499">
            <v>14</v>
          </cell>
          <cell r="G499" t="str">
            <v>Non</v>
          </cell>
          <cell r="H499" t="str">
            <v>CLG.CHAMPAGNAT</v>
          </cell>
          <cell r="I499" t="str">
            <v>Non</v>
          </cell>
          <cell r="J499" t="str">
            <v>Athlétisme, Cross, Football, Futsal</v>
          </cell>
        </row>
        <row r="500">
          <cell r="A500">
            <v>24247855</v>
          </cell>
          <cell r="B500" t="str">
            <v>YONGOMENE</v>
          </cell>
          <cell r="C500" t="str">
            <v>Waaga</v>
          </cell>
          <cell r="D500" t="str">
            <v>BG</v>
          </cell>
          <cell r="E500" t="str">
            <v>21-10-2012</v>
          </cell>
          <cell r="F500">
            <v>12</v>
          </cell>
          <cell r="G500" t="str">
            <v>Non</v>
          </cell>
          <cell r="H500" t="str">
            <v>CLG.CHAMPAGNAT</v>
          </cell>
          <cell r="I500" t="str">
            <v>Non</v>
          </cell>
          <cell r="J500" t="str">
            <v>Volleyball</v>
          </cell>
        </row>
        <row r="501">
          <cell r="A501">
            <v>24220788</v>
          </cell>
          <cell r="B501" t="str">
            <v>AMORI</v>
          </cell>
          <cell r="C501" t="str">
            <v>Brenda</v>
          </cell>
          <cell r="D501" t="str">
            <v>MF</v>
          </cell>
          <cell r="E501" t="str">
            <v>28-06-2010</v>
          </cell>
          <cell r="F501">
            <v>14</v>
          </cell>
          <cell r="G501" t="str">
            <v>Non</v>
          </cell>
          <cell r="H501" t="str">
            <v>CLG.CONCEPTION</v>
          </cell>
          <cell r="I501" t="str">
            <v>Non</v>
          </cell>
          <cell r="J501" t="str">
            <v>Athlétisme, Basket, Cross, Handball, Trails, Volleyball</v>
          </cell>
        </row>
        <row r="502">
          <cell r="A502">
            <v>24236588</v>
          </cell>
          <cell r="B502" t="str">
            <v>BELIK</v>
          </cell>
          <cell r="C502" t="str">
            <v>Bradley</v>
          </cell>
          <cell r="D502" t="str">
            <v>BG</v>
          </cell>
          <cell r="E502" t="str">
            <v>05-02-2012</v>
          </cell>
          <cell r="F502">
            <v>12</v>
          </cell>
          <cell r="G502" t="str">
            <v>Non</v>
          </cell>
          <cell r="H502" t="str">
            <v>CLG.CONCEPTION</v>
          </cell>
          <cell r="I502" t="str">
            <v>Non</v>
          </cell>
          <cell r="J502" t="str">
            <v>Basket, Cross, Handball, Trails</v>
          </cell>
        </row>
        <row r="503">
          <cell r="A503">
            <v>24248690</v>
          </cell>
          <cell r="B503" t="str">
            <v>Boillot Parrot</v>
          </cell>
          <cell r="C503" t="str">
            <v>Leon</v>
          </cell>
          <cell r="D503" t="str">
            <v>BG</v>
          </cell>
          <cell r="E503" t="str">
            <v>06-01-2013</v>
          </cell>
          <cell r="F503">
            <v>11</v>
          </cell>
          <cell r="G503" t="str">
            <v>Non</v>
          </cell>
          <cell r="H503" t="str">
            <v>CLG.CONCEPTION</v>
          </cell>
          <cell r="I503" t="str">
            <v>Non</v>
          </cell>
          <cell r="J503" t="str">
            <v>Athlétisme, Cross, Handball, Trails</v>
          </cell>
        </row>
        <row r="504">
          <cell r="A504">
            <v>24212123</v>
          </cell>
          <cell r="B504" t="str">
            <v>BOULANGO</v>
          </cell>
          <cell r="C504" t="str">
            <v>Mendrela</v>
          </cell>
          <cell r="D504" t="str">
            <v>MF</v>
          </cell>
          <cell r="E504" t="str">
            <v>06-08-2009</v>
          </cell>
          <cell r="F504">
            <v>15</v>
          </cell>
          <cell r="G504" t="str">
            <v>Non</v>
          </cell>
          <cell r="H504" t="str">
            <v>CLG.CONCEPTION</v>
          </cell>
          <cell r="I504" t="str">
            <v>Non</v>
          </cell>
          <cell r="J504" t="str">
            <v>Athlétisme, Basket, Cross, Handball, Trails</v>
          </cell>
        </row>
        <row r="505">
          <cell r="A505">
            <v>24247772</v>
          </cell>
          <cell r="B505" t="str">
            <v>Delacase</v>
          </cell>
          <cell r="C505" t="str">
            <v>Pierre</v>
          </cell>
          <cell r="D505" t="str">
            <v>BG</v>
          </cell>
          <cell r="E505" t="str">
            <v>30-09-2013</v>
          </cell>
          <cell r="F505">
            <v>11</v>
          </cell>
          <cell r="G505" t="str">
            <v>Non</v>
          </cell>
          <cell r="H505" t="str">
            <v>CLG.CONCEPTION</v>
          </cell>
          <cell r="I505" t="str">
            <v>Non</v>
          </cell>
          <cell r="J505" t="str">
            <v>Cross, Rugby, Trails</v>
          </cell>
        </row>
        <row r="506">
          <cell r="A506">
            <v>24221003</v>
          </cell>
          <cell r="B506" t="str">
            <v>DJAWARI</v>
          </cell>
          <cell r="C506" t="str">
            <v>Jean Marie</v>
          </cell>
          <cell r="D506" t="str">
            <v>MG</v>
          </cell>
          <cell r="E506" t="str">
            <v>29-06-2010</v>
          </cell>
          <cell r="F506">
            <v>14</v>
          </cell>
          <cell r="G506" t="str">
            <v>Non</v>
          </cell>
          <cell r="H506" t="str">
            <v>CLG.CONCEPTION</v>
          </cell>
          <cell r="I506" t="str">
            <v>Non</v>
          </cell>
          <cell r="J506" t="str">
            <v>Athlétisme, Basket, Cross, Handball, Trails</v>
          </cell>
        </row>
        <row r="507">
          <cell r="A507">
            <v>24237335</v>
          </cell>
          <cell r="B507" t="str">
            <v>DUFOUR-DURPOIX</v>
          </cell>
          <cell r="C507" t="str">
            <v>Noah</v>
          </cell>
          <cell r="D507" t="str">
            <v>MG</v>
          </cell>
          <cell r="E507" t="str">
            <v>25-02-2010</v>
          </cell>
          <cell r="F507">
            <v>14</v>
          </cell>
          <cell r="G507" t="str">
            <v>Non</v>
          </cell>
          <cell r="H507" t="str">
            <v>CLG.CONCEPTION</v>
          </cell>
          <cell r="I507" t="str">
            <v>Non</v>
          </cell>
          <cell r="J507" t="str">
            <v>Athlétisme, Basket, Cross, Trails</v>
          </cell>
        </row>
        <row r="508">
          <cell r="A508">
            <v>24221394</v>
          </cell>
          <cell r="B508" t="str">
            <v>FELOMAKI</v>
          </cell>
          <cell r="C508" t="str">
            <v>Vinyana</v>
          </cell>
          <cell r="D508" t="str">
            <v>BF</v>
          </cell>
          <cell r="E508" t="str">
            <v>26-02-2011</v>
          </cell>
          <cell r="F508">
            <v>13</v>
          </cell>
          <cell r="G508" t="str">
            <v>Non</v>
          </cell>
          <cell r="H508" t="str">
            <v>CLG.CONCEPTION</v>
          </cell>
          <cell r="I508" t="str">
            <v>Non</v>
          </cell>
          <cell r="J508" t="str">
            <v>Athlétisme, Basket, Handball</v>
          </cell>
        </row>
        <row r="509">
          <cell r="A509">
            <v>24211160</v>
          </cell>
          <cell r="B509" t="str">
            <v>FIAFIALOTO</v>
          </cell>
          <cell r="C509" t="str">
            <v>Noa</v>
          </cell>
          <cell r="D509" t="str">
            <v>MG</v>
          </cell>
          <cell r="E509" t="str">
            <v>30-01-2010</v>
          </cell>
          <cell r="F509">
            <v>14</v>
          </cell>
          <cell r="G509" t="str">
            <v>Non</v>
          </cell>
          <cell r="H509" t="str">
            <v>CLG.CONCEPTION</v>
          </cell>
          <cell r="I509" t="str">
            <v>Non</v>
          </cell>
          <cell r="J509" t="str">
            <v>Athlétisme, Basket, Cross, Handball, Trails</v>
          </cell>
        </row>
        <row r="510">
          <cell r="A510">
            <v>24247770</v>
          </cell>
          <cell r="B510" t="str">
            <v>Fisipeau</v>
          </cell>
          <cell r="C510" t="str">
            <v>Jeremy</v>
          </cell>
          <cell r="D510" t="str">
            <v>BG</v>
          </cell>
          <cell r="E510" t="str">
            <v>04-12-2011</v>
          </cell>
          <cell r="F510">
            <v>12</v>
          </cell>
          <cell r="G510" t="str">
            <v>Non</v>
          </cell>
          <cell r="H510" t="str">
            <v>CLG.CONCEPTION</v>
          </cell>
          <cell r="I510" t="str">
            <v>Non</v>
          </cell>
          <cell r="J510" t="str">
            <v>Athlétisme, Basket, Handball</v>
          </cell>
        </row>
        <row r="511">
          <cell r="A511">
            <v>24237854</v>
          </cell>
          <cell r="B511" t="str">
            <v>FOLITUU</v>
          </cell>
          <cell r="C511" t="str">
            <v>Myrna</v>
          </cell>
          <cell r="D511" t="str">
            <v>BF</v>
          </cell>
          <cell r="E511" t="str">
            <v>28-11-2011</v>
          </cell>
          <cell r="F511">
            <v>12</v>
          </cell>
          <cell r="G511" t="str">
            <v>Non</v>
          </cell>
          <cell r="H511" t="str">
            <v>CLG.CONCEPTION</v>
          </cell>
          <cell r="I511" t="str">
            <v>Non</v>
          </cell>
          <cell r="J511" t="str">
            <v>Athlétisme, Basket, Cross, Football, Handball, Rugby, Trails, Volleyball</v>
          </cell>
        </row>
        <row r="512">
          <cell r="A512">
            <v>24221461</v>
          </cell>
          <cell r="B512" t="str">
            <v>FOLITUU</v>
          </cell>
          <cell r="C512" t="str">
            <v>Violyna</v>
          </cell>
          <cell r="D512" t="str">
            <v>MF</v>
          </cell>
          <cell r="E512" t="str">
            <v>30-09-2010</v>
          </cell>
          <cell r="F512">
            <v>14</v>
          </cell>
          <cell r="G512" t="str">
            <v>Non</v>
          </cell>
          <cell r="H512" t="str">
            <v>CLG.CONCEPTION</v>
          </cell>
          <cell r="I512" t="str">
            <v>Non</v>
          </cell>
          <cell r="J512" t="str">
            <v>Athlétisme, Basket, Cross, Handball, Rugby, Trails, Volleyball</v>
          </cell>
        </row>
        <row r="513">
          <cell r="A513">
            <v>24221460</v>
          </cell>
          <cell r="B513" t="str">
            <v>HAMOU</v>
          </cell>
          <cell r="C513" t="str">
            <v>Sophie</v>
          </cell>
          <cell r="D513" t="str">
            <v>BF</v>
          </cell>
          <cell r="E513" t="str">
            <v>01-04-2011</v>
          </cell>
          <cell r="F513">
            <v>13</v>
          </cell>
          <cell r="G513" t="str">
            <v>Non</v>
          </cell>
          <cell r="H513" t="str">
            <v>CLG.CONCEPTION</v>
          </cell>
          <cell r="I513" t="str">
            <v>Non</v>
          </cell>
          <cell r="J513" t="str">
            <v>Athlétisme, Basket, Handball, Rugby, Trails</v>
          </cell>
        </row>
        <row r="514">
          <cell r="A514">
            <v>24221459</v>
          </cell>
          <cell r="B514" t="str">
            <v>JULIA</v>
          </cell>
          <cell r="C514" t="str">
            <v>Lysaïa</v>
          </cell>
          <cell r="D514" t="str">
            <v>MF</v>
          </cell>
          <cell r="E514" t="str">
            <v>26-12-2010</v>
          </cell>
          <cell r="F514">
            <v>13</v>
          </cell>
          <cell r="G514" t="str">
            <v>Non</v>
          </cell>
          <cell r="H514" t="str">
            <v>CLG.CONCEPTION</v>
          </cell>
          <cell r="I514" t="str">
            <v>Non</v>
          </cell>
          <cell r="J514" t="str">
            <v>Basket, Handball, Trails</v>
          </cell>
        </row>
        <row r="515">
          <cell r="A515">
            <v>24248691</v>
          </cell>
          <cell r="B515" t="str">
            <v>Lakina</v>
          </cell>
          <cell r="C515" t="str">
            <v>Lorna</v>
          </cell>
          <cell r="D515" t="str">
            <v>BF</v>
          </cell>
          <cell r="E515" t="str">
            <v>13-07-2012</v>
          </cell>
          <cell r="F515">
            <v>12</v>
          </cell>
          <cell r="G515" t="str">
            <v>Non</v>
          </cell>
          <cell r="H515" t="str">
            <v>CLG.CONCEPTION</v>
          </cell>
          <cell r="I515" t="str">
            <v>Non</v>
          </cell>
          <cell r="J515" t="str">
            <v>Athlétisme, Basket, Handball</v>
          </cell>
        </row>
        <row r="516">
          <cell r="A516">
            <v>24220454</v>
          </cell>
          <cell r="B516" t="str">
            <v>LOTOLOTOLUA</v>
          </cell>
          <cell r="C516" t="str">
            <v>Loké</v>
          </cell>
          <cell r="D516" t="str">
            <v>MG</v>
          </cell>
          <cell r="E516" t="str">
            <v>28-07-2009</v>
          </cell>
          <cell r="F516">
            <v>15</v>
          </cell>
          <cell r="G516" t="str">
            <v>Non</v>
          </cell>
          <cell r="H516" t="str">
            <v>CLG.CONCEPTION</v>
          </cell>
          <cell r="I516" t="str">
            <v>Non</v>
          </cell>
          <cell r="J516" t="str">
            <v>Athlétisme, Basket, Handball, Rugby, Trails, Volleyball</v>
          </cell>
        </row>
        <row r="517">
          <cell r="A517">
            <v>24233659</v>
          </cell>
          <cell r="B517" t="str">
            <v>LUTOVIKA DIT SAUGA</v>
          </cell>
          <cell r="C517" t="str">
            <v>Senelosa</v>
          </cell>
          <cell r="D517" t="str">
            <v>BF</v>
          </cell>
          <cell r="E517" t="str">
            <v>24-05-2011</v>
          </cell>
          <cell r="F517">
            <v>13</v>
          </cell>
          <cell r="G517" t="str">
            <v>Non</v>
          </cell>
          <cell r="H517" t="str">
            <v>CLG.CONCEPTION</v>
          </cell>
          <cell r="I517" t="str">
            <v>Non</v>
          </cell>
          <cell r="J517" t="str">
            <v>Basket, Cross, Handball, Trails, Volleyball</v>
          </cell>
        </row>
        <row r="518">
          <cell r="A518">
            <v>24220787</v>
          </cell>
          <cell r="B518" t="str">
            <v>MERCIER</v>
          </cell>
          <cell r="C518" t="str">
            <v>Julio</v>
          </cell>
          <cell r="D518" t="str">
            <v>MG</v>
          </cell>
          <cell r="E518" t="str">
            <v>30-11-2010</v>
          </cell>
          <cell r="F518">
            <v>13</v>
          </cell>
          <cell r="G518" t="str">
            <v>Non</v>
          </cell>
          <cell r="H518" t="str">
            <v>CLG.CONCEPTION</v>
          </cell>
          <cell r="I518" t="str">
            <v>Non</v>
          </cell>
          <cell r="J518" t="str">
            <v>Athlétisme, Baseball, Basket, Cross, Handball, Trails, Volleyball</v>
          </cell>
        </row>
        <row r="519">
          <cell r="A519">
            <v>24248478</v>
          </cell>
          <cell r="B519" t="str">
            <v>Nechero</v>
          </cell>
          <cell r="C519" t="str">
            <v>Marc</v>
          </cell>
          <cell r="D519" t="str">
            <v>BG</v>
          </cell>
          <cell r="E519" t="str">
            <v>30-07-2012</v>
          </cell>
          <cell r="F519">
            <v>12</v>
          </cell>
          <cell r="G519" t="str">
            <v>Non</v>
          </cell>
          <cell r="H519" t="str">
            <v>CLG.CONCEPTION</v>
          </cell>
          <cell r="I519" t="str">
            <v>Non</v>
          </cell>
          <cell r="J519" t="str">
            <v>Baseball, Handball, Trails</v>
          </cell>
        </row>
        <row r="520">
          <cell r="A520">
            <v>24238088</v>
          </cell>
          <cell r="B520" t="str">
            <v>NICHOLLS</v>
          </cell>
          <cell r="C520" t="str">
            <v>Kelly</v>
          </cell>
          <cell r="D520" t="str">
            <v>BF</v>
          </cell>
          <cell r="E520" t="str">
            <v>16-11-2011</v>
          </cell>
          <cell r="F520">
            <v>12</v>
          </cell>
          <cell r="G520" t="str">
            <v>Non</v>
          </cell>
          <cell r="H520" t="str">
            <v>CLG.CONCEPTION</v>
          </cell>
          <cell r="I520" t="str">
            <v>Non</v>
          </cell>
          <cell r="J520" t="str">
            <v>Athlétisme, Basket, Cross, Handball, Rugby, Trails</v>
          </cell>
        </row>
        <row r="521">
          <cell r="A521">
            <v>24211219</v>
          </cell>
          <cell r="B521" t="str">
            <v>OHNO</v>
          </cell>
          <cell r="C521" t="str">
            <v>Rosette</v>
          </cell>
          <cell r="D521" t="str">
            <v>MF</v>
          </cell>
          <cell r="E521" t="str">
            <v>22-07-2009</v>
          </cell>
          <cell r="F521">
            <v>15</v>
          </cell>
          <cell r="G521" t="str">
            <v>Non</v>
          </cell>
          <cell r="H521" t="str">
            <v>CLG.CONCEPTION</v>
          </cell>
          <cell r="I521" t="str">
            <v>Non</v>
          </cell>
          <cell r="J521" t="str">
            <v>Athlétisme, Basket, Handball, Trails, Volleyball</v>
          </cell>
        </row>
        <row r="522">
          <cell r="A522">
            <v>24220295</v>
          </cell>
          <cell r="B522" t="str">
            <v>OTHUS</v>
          </cell>
          <cell r="C522" t="str">
            <v>Alex</v>
          </cell>
          <cell r="D522" t="str">
            <v>MG</v>
          </cell>
          <cell r="E522" t="str">
            <v>29-10-2010</v>
          </cell>
          <cell r="F522">
            <v>13</v>
          </cell>
          <cell r="G522" t="str">
            <v>Non</v>
          </cell>
          <cell r="H522" t="str">
            <v>CLG.CONCEPTION</v>
          </cell>
          <cell r="I522" t="str">
            <v>Non</v>
          </cell>
          <cell r="J522" t="str">
            <v>Athlétisme, Basket, Cross, Handball, Trails</v>
          </cell>
        </row>
        <row r="523">
          <cell r="A523">
            <v>24221192</v>
          </cell>
          <cell r="B523" t="str">
            <v>PAAGALUA</v>
          </cell>
          <cell r="C523" t="str">
            <v>Hayden</v>
          </cell>
          <cell r="D523" t="str">
            <v>MG</v>
          </cell>
          <cell r="E523" t="str">
            <v>10-10-2010</v>
          </cell>
          <cell r="F523">
            <v>14</v>
          </cell>
          <cell r="G523" t="str">
            <v>Non</v>
          </cell>
          <cell r="H523" t="str">
            <v>CLG.CONCEPTION</v>
          </cell>
          <cell r="I523" t="str">
            <v>Non</v>
          </cell>
          <cell r="J523" t="str">
            <v>Basket, Handball</v>
          </cell>
        </row>
        <row r="524">
          <cell r="A524">
            <v>24236589</v>
          </cell>
          <cell r="B524" t="str">
            <v>SCHOUENE</v>
          </cell>
          <cell r="C524" t="str">
            <v>Alix</v>
          </cell>
          <cell r="D524" t="str">
            <v>BF</v>
          </cell>
          <cell r="E524" t="str">
            <v>03-03-2012</v>
          </cell>
          <cell r="F524">
            <v>12</v>
          </cell>
          <cell r="G524" t="str">
            <v>Non</v>
          </cell>
          <cell r="H524" t="str">
            <v>CLG.CONCEPTION</v>
          </cell>
          <cell r="I524" t="str">
            <v>Non</v>
          </cell>
          <cell r="J524" t="str">
            <v>Cross, Handball, Trails, Volleyball</v>
          </cell>
        </row>
        <row r="525">
          <cell r="A525">
            <v>24247771</v>
          </cell>
          <cell r="B525" t="str">
            <v>Soulas</v>
          </cell>
          <cell r="C525" t="str">
            <v>Loumaël</v>
          </cell>
          <cell r="D525" t="str">
            <v>BG</v>
          </cell>
          <cell r="E525" t="str">
            <v>14-09-2012</v>
          </cell>
          <cell r="F525">
            <v>12</v>
          </cell>
          <cell r="G525" t="str">
            <v>Non</v>
          </cell>
          <cell r="H525" t="str">
            <v>CLG.CONCEPTION</v>
          </cell>
          <cell r="I525" t="str">
            <v>Non</v>
          </cell>
          <cell r="J525" t="str">
            <v>Athlétisme, Basket, Cross, Handball, Trails, Volleyball</v>
          </cell>
        </row>
        <row r="526">
          <cell r="A526">
            <v>24221458</v>
          </cell>
          <cell r="B526" t="str">
            <v>SOULAS</v>
          </cell>
          <cell r="C526" t="str">
            <v>Maïa-Luna</v>
          </cell>
          <cell r="D526" t="str">
            <v>MF</v>
          </cell>
          <cell r="E526" t="str">
            <v>11-08-2010</v>
          </cell>
          <cell r="F526">
            <v>14</v>
          </cell>
          <cell r="G526" t="str">
            <v>Non</v>
          </cell>
          <cell r="H526" t="str">
            <v>CLG.CONCEPTION</v>
          </cell>
          <cell r="I526" t="str">
            <v>Non</v>
          </cell>
          <cell r="J526" t="str">
            <v>Basket, Handball, Trails</v>
          </cell>
        </row>
        <row r="527">
          <cell r="A527">
            <v>24220284</v>
          </cell>
          <cell r="B527" t="str">
            <v>SUMOï</v>
          </cell>
          <cell r="C527" t="str">
            <v>Karel</v>
          </cell>
          <cell r="D527" t="str">
            <v>MG</v>
          </cell>
          <cell r="E527" t="str">
            <v>20-07-2010</v>
          </cell>
          <cell r="F527">
            <v>14</v>
          </cell>
          <cell r="G527" t="str">
            <v>Non</v>
          </cell>
          <cell r="H527" t="str">
            <v>CLG.CONCEPTION</v>
          </cell>
          <cell r="I527" t="str">
            <v>Non</v>
          </cell>
          <cell r="J527" t="str">
            <v>Athlétisme, Basket, Handball, Rugby, Trails</v>
          </cell>
        </row>
        <row r="528">
          <cell r="A528">
            <v>24248342</v>
          </cell>
          <cell r="B528" t="str">
            <v>Taufanoa</v>
          </cell>
          <cell r="C528" t="str">
            <v>Linaïck</v>
          </cell>
          <cell r="D528" t="str">
            <v>BF</v>
          </cell>
          <cell r="E528" t="str">
            <v>30-05-2013</v>
          </cell>
          <cell r="F528">
            <v>11</v>
          </cell>
          <cell r="G528" t="str">
            <v>Non</v>
          </cell>
          <cell r="H528" t="str">
            <v>CLG.CONCEPTION</v>
          </cell>
          <cell r="I528" t="str">
            <v>Non</v>
          </cell>
          <cell r="J528" t="str">
            <v>Athlétisme, Basket, Handball, Rugby, Trails, Volleyball</v>
          </cell>
        </row>
        <row r="529">
          <cell r="A529">
            <v>24222644</v>
          </cell>
          <cell r="B529" t="str">
            <v>TINI</v>
          </cell>
          <cell r="C529" t="str">
            <v>Jamaica</v>
          </cell>
          <cell r="D529" t="str">
            <v>BF</v>
          </cell>
          <cell r="E529" t="str">
            <v>14-04-2011</v>
          </cell>
          <cell r="F529">
            <v>13</v>
          </cell>
          <cell r="G529" t="str">
            <v>Non</v>
          </cell>
          <cell r="H529" t="str">
            <v>CLG.CONCEPTION</v>
          </cell>
          <cell r="I529" t="str">
            <v>Non</v>
          </cell>
          <cell r="J529" t="str">
            <v>Athlétisme, Basket, Cross, Handball, Trails, Volleyball</v>
          </cell>
        </row>
        <row r="530">
          <cell r="A530">
            <v>24247775</v>
          </cell>
          <cell r="B530" t="str">
            <v>Tuamasaga</v>
          </cell>
          <cell r="C530" t="str">
            <v>Keîra</v>
          </cell>
          <cell r="D530" t="str">
            <v>BF</v>
          </cell>
          <cell r="E530" t="str">
            <v>31-10-2012</v>
          </cell>
          <cell r="F530">
            <v>11</v>
          </cell>
          <cell r="G530" t="str">
            <v>Non</v>
          </cell>
          <cell r="H530" t="str">
            <v>CLG.CONCEPTION</v>
          </cell>
          <cell r="I530" t="str">
            <v>Non</v>
          </cell>
          <cell r="J530" t="str">
            <v>Athlétisme, Handball</v>
          </cell>
        </row>
        <row r="531">
          <cell r="A531">
            <v>24247776</v>
          </cell>
          <cell r="B531" t="str">
            <v>Tuhimutu</v>
          </cell>
          <cell r="C531" t="str">
            <v>Ofanoa</v>
          </cell>
          <cell r="D531" t="str">
            <v>BF</v>
          </cell>
          <cell r="E531" t="str">
            <v>21-09-2012</v>
          </cell>
          <cell r="F531">
            <v>12</v>
          </cell>
          <cell r="G531" t="str">
            <v>Non</v>
          </cell>
          <cell r="H531" t="str">
            <v>CLG.CONCEPTION</v>
          </cell>
          <cell r="I531" t="str">
            <v>Non</v>
          </cell>
          <cell r="J531" t="str">
            <v>Athlétisme, Baseball, Cross, Handball, Volleyball</v>
          </cell>
        </row>
        <row r="532">
          <cell r="A532">
            <v>24221457</v>
          </cell>
          <cell r="B532" t="str">
            <v>WAKANENGO</v>
          </cell>
          <cell r="C532" t="str">
            <v>Tiava</v>
          </cell>
          <cell r="D532" t="str">
            <v>MF</v>
          </cell>
          <cell r="E532" t="str">
            <v>22-06-2010</v>
          </cell>
          <cell r="F532">
            <v>14</v>
          </cell>
          <cell r="G532" t="str">
            <v>Non</v>
          </cell>
          <cell r="H532" t="str">
            <v>CLG.CONCEPTION</v>
          </cell>
          <cell r="I532" t="str">
            <v>Non</v>
          </cell>
          <cell r="J532" t="str">
            <v>Athlétisme, Basket, Cross, Handball, Trails</v>
          </cell>
        </row>
        <row r="533">
          <cell r="A533">
            <v>24248104</v>
          </cell>
          <cell r="B533" t="str">
            <v>Wakanengo</v>
          </cell>
          <cell r="C533" t="str">
            <v>Zaya</v>
          </cell>
          <cell r="D533" t="str">
            <v>BF</v>
          </cell>
          <cell r="E533" t="str">
            <v>04-03-2013</v>
          </cell>
          <cell r="F533">
            <v>11</v>
          </cell>
          <cell r="G533" t="str">
            <v>Non</v>
          </cell>
          <cell r="H533" t="str">
            <v>CLG.CONCEPTION</v>
          </cell>
          <cell r="I533" t="str">
            <v>Non</v>
          </cell>
          <cell r="J533" t="str">
            <v>Athlétisme, Basket, Cross, Handball, Rugby, Trails, Volleyball</v>
          </cell>
        </row>
        <row r="534">
          <cell r="A534">
            <v>24247769</v>
          </cell>
          <cell r="B534" t="str">
            <v>Wéthéane</v>
          </cell>
          <cell r="C534" t="str">
            <v>Wadje</v>
          </cell>
          <cell r="D534" t="str">
            <v>BF</v>
          </cell>
          <cell r="E534" t="str">
            <v>23-06-2011</v>
          </cell>
          <cell r="F534">
            <v>13</v>
          </cell>
          <cell r="G534" t="str">
            <v>Non</v>
          </cell>
          <cell r="H534" t="str">
            <v>CLG.CONCEPTION</v>
          </cell>
          <cell r="I534" t="str">
            <v>Non</v>
          </cell>
          <cell r="J534" t="str">
            <v>Athlétisme, Cross, Handball, Rugby, Trails</v>
          </cell>
        </row>
        <row r="535">
          <cell r="A535">
            <v>24248692</v>
          </cell>
          <cell r="B535" t="str">
            <v>Wright</v>
          </cell>
          <cell r="C535" t="str">
            <v>Lana</v>
          </cell>
          <cell r="D535" t="str">
            <v>MF</v>
          </cell>
          <cell r="E535" t="str">
            <v>30-07-2010</v>
          </cell>
          <cell r="F535">
            <v>14</v>
          </cell>
          <cell r="G535" t="str">
            <v>Non</v>
          </cell>
          <cell r="H535" t="str">
            <v>CLG.CONCEPTION</v>
          </cell>
          <cell r="I535" t="str">
            <v>Non</v>
          </cell>
          <cell r="J535" t="str">
            <v>Athlétisme, Basket, Handball, Trails, Volleyball</v>
          </cell>
        </row>
        <row r="536">
          <cell r="A536">
            <v>24247774</v>
          </cell>
          <cell r="B536" t="str">
            <v>Yeiwene</v>
          </cell>
          <cell r="C536" t="str">
            <v>Isaac</v>
          </cell>
          <cell r="D536" t="str">
            <v>BG</v>
          </cell>
          <cell r="E536" t="str">
            <v>16-05-2013</v>
          </cell>
          <cell r="F536">
            <v>11</v>
          </cell>
          <cell r="G536" t="str">
            <v>Non</v>
          </cell>
          <cell r="H536" t="str">
            <v>CLG.CONCEPTION</v>
          </cell>
          <cell r="I536" t="str">
            <v>Non</v>
          </cell>
          <cell r="J536" t="str">
            <v>Athlétisme, Cross, Rugby, Trails</v>
          </cell>
        </row>
        <row r="537">
          <cell r="A537">
            <v>24247573</v>
          </cell>
          <cell r="B537" t="str">
            <v>Adjouhgniope</v>
          </cell>
          <cell r="C537" t="str">
            <v>Marwill</v>
          </cell>
          <cell r="D537" t="str">
            <v>BG</v>
          </cell>
          <cell r="E537" t="str">
            <v>31-07-2012</v>
          </cell>
          <cell r="F537">
            <v>12</v>
          </cell>
          <cell r="G537" t="str">
            <v>Non</v>
          </cell>
          <cell r="H537" t="str">
            <v>CLG.DUMBEA SUR MER</v>
          </cell>
          <cell r="I537" t="str">
            <v>Non</v>
          </cell>
          <cell r="J537" t="str">
            <v>Futsal</v>
          </cell>
        </row>
        <row r="538">
          <cell r="A538">
            <v>24245582</v>
          </cell>
          <cell r="B538" t="str">
            <v>ANGEXETINE</v>
          </cell>
          <cell r="C538" t="str">
            <v>Kuine</v>
          </cell>
          <cell r="D538" t="str">
            <v>BG</v>
          </cell>
          <cell r="E538" t="str">
            <v>22-11-2012</v>
          </cell>
          <cell r="F538">
            <v>11</v>
          </cell>
          <cell r="G538" t="str">
            <v>Non</v>
          </cell>
          <cell r="H538" t="str">
            <v>CLG.DUMBEA SUR MER</v>
          </cell>
          <cell r="I538" t="str">
            <v>Non</v>
          </cell>
          <cell r="J538" t="str">
            <v>Basket, Tennis de table</v>
          </cell>
        </row>
        <row r="539">
          <cell r="A539">
            <v>24245694</v>
          </cell>
          <cell r="B539" t="str">
            <v>ARAMOTO</v>
          </cell>
          <cell r="C539" t="str">
            <v>Ashley</v>
          </cell>
          <cell r="D539" t="str">
            <v>BF</v>
          </cell>
          <cell r="E539" t="str">
            <v>22-02-2013</v>
          </cell>
          <cell r="F539">
            <v>11</v>
          </cell>
          <cell r="G539" t="str">
            <v>Non</v>
          </cell>
          <cell r="H539" t="str">
            <v>CLG.DUMBEA SUR MER</v>
          </cell>
          <cell r="I539" t="str">
            <v>Non</v>
          </cell>
          <cell r="J539" t="str">
            <v>Futsal</v>
          </cell>
        </row>
        <row r="540">
          <cell r="A540">
            <v>24247695</v>
          </cell>
          <cell r="B540" t="str">
            <v>Atuvaha</v>
          </cell>
          <cell r="C540" t="str">
            <v>Rafaele</v>
          </cell>
          <cell r="D540" t="str">
            <v>BG</v>
          </cell>
          <cell r="E540" t="str">
            <v>20-07-2012</v>
          </cell>
          <cell r="F540">
            <v>12</v>
          </cell>
          <cell r="G540" t="str">
            <v>Non</v>
          </cell>
          <cell r="H540" t="str">
            <v>CLG.DUMBEA SUR MER</v>
          </cell>
          <cell r="I540" t="str">
            <v>Non</v>
          </cell>
          <cell r="J540" t="str">
            <v>Futsal</v>
          </cell>
        </row>
        <row r="541">
          <cell r="A541">
            <v>24249150</v>
          </cell>
          <cell r="B541" t="str">
            <v>AUTRET</v>
          </cell>
          <cell r="C541" t="str">
            <v>Elia</v>
          </cell>
          <cell r="D541" t="str">
            <v>BG</v>
          </cell>
          <cell r="E541" t="str">
            <v>24-03-2013</v>
          </cell>
          <cell r="F541">
            <v>11</v>
          </cell>
          <cell r="G541" t="str">
            <v>Non</v>
          </cell>
          <cell r="H541" t="str">
            <v>CLG.DUMBEA SUR MER</v>
          </cell>
          <cell r="I541" t="str">
            <v>Non</v>
          </cell>
          <cell r="J541" t="str">
            <v>Tennis de table</v>
          </cell>
        </row>
        <row r="542">
          <cell r="A542">
            <v>24236511</v>
          </cell>
          <cell r="B542" t="str">
            <v>Aymard</v>
          </cell>
          <cell r="C542" t="str">
            <v>Sacha</v>
          </cell>
          <cell r="D542" t="str">
            <v>MG</v>
          </cell>
          <cell r="E542" t="str">
            <v>19-07-2010</v>
          </cell>
          <cell r="F542">
            <v>14</v>
          </cell>
          <cell r="G542" t="str">
            <v>Non</v>
          </cell>
          <cell r="H542" t="str">
            <v>CLG.DUMBEA SUR MER</v>
          </cell>
          <cell r="I542" t="str">
            <v>Non</v>
          </cell>
          <cell r="J542" t="str">
            <v>Athlétisme, Basket, Futsal</v>
          </cell>
        </row>
        <row r="543">
          <cell r="A543">
            <v>24245706</v>
          </cell>
          <cell r="B543" t="str">
            <v>BAE</v>
          </cell>
          <cell r="C543" t="str">
            <v>Emile</v>
          </cell>
          <cell r="D543" t="str">
            <v>BG</v>
          </cell>
          <cell r="E543" t="str">
            <v>25-01-2012</v>
          </cell>
          <cell r="F543">
            <v>12</v>
          </cell>
          <cell r="G543" t="str">
            <v>Non</v>
          </cell>
          <cell r="H543" t="str">
            <v>CLG.DUMBEA SUR MER</v>
          </cell>
          <cell r="I543" t="str">
            <v>Non</v>
          </cell>
          <cell r="J543" t="str">
            <v>Futsal</v>
          </cell>
        </row>
        <row r="544">
          <cell r="A544">
            <v>24245624</v>
          </cell>
          <cell r="B544" t="str">
            <v>Barnoux</v>
          </cell>
          <cell r="C544" t="str">
            <v>Honorine</v>
          </cell>
          <cell r="D544" t="str">
            <v>BF</v>
          </cell>
          <cell r="E544" t="str">
            <v>16-10-2012</v>
          </cell>
          <cell r="F544">
            <v>12</v>
          </cell>
          <cell r="G544" t="str">
            <v>Non</v>
          </cell>
          <cell r="H544" t="str">
            <v>CLG.DUMBEA SUR MER</v>
          </cell>
          <cell r="I544" t="str">
            <v>Non</v>
          </cell>
          <cell r="J544" t="str">
            <v>Athlétisme</v>
          </cell>
        </row>
        <row r="545">
          <cell r="A545">
            <v>24238999</v>
          </cell>
          <cell r="B545" t="str">
            <v>BARSAC</v>
          </cell>
          <cell r="C545" t="str">
            <v>Hugo</v>
          </cell>
          <cell r="D545" t="str">
            <v>BG</v>
          </cell>
          <cell r="E545" t="str">
            <v>15-12-2011</v>
          </cell>
          <cell r="F545">
            <v>12</v>
          </cell>
          <cell r="G545" t="str">
            <v>Non</v>
          </cell>
          <cell r="H545" t="str">
            <v>CLG.DUMBEA SUR MER</v>
          </cell>
          <cell r="I545" t="str">
            <v>Non</v>
          </cell>
          <cell r="J545" t="str">
            <v>Basket</v>
          </cell>
        </row>
        <row r="546">
          <cell r="A546">
            <v>24239000</v>
          </cell>
          <cell r="B546" t="str">
            <v>BARSAC</v>
          </cell>
          <cell r="C546" t="str">
            <v>Thomas</v>
          </cell>
          <cell r="D546" t="str">
            <v>MG</v>
          </cell>
          <cell r="E546" t="str">
            <v>20-03-2009</v>
          </cell>
          <cell r="F546">
            <v>15</v>
          </cell>
          <cell r="G546" t="str">
            <v>Non</v>
          </cell>
          <cell r="H546" t="str">
            <v>CLG.DUMBEA SUR MER</v>
          </cell>
          <cell r="I546" t="str">
            <v>Non</v>
          </cell>
          <cell r="J546" t="str">
            <v>Basket</v>
          </cell>
        </row>
        <row r="547">
          <cell r="A547">
            <v>24237135</v>
          </cell>
          <cell r="B547" t="str">
            <v>Barthélémy</v>
          </cell>
          <cell r="C547" t="str">
            <v>Marius</v>
          </cell>
          <cell r="D547" t="str">
            <v>MG</v>
          </cell>
          <cell r="E547" t="str">
            <v>12-12-2010</v>
          </cell>
          <cell r="F547">
            <v>13</v>
          </cell>
          <cell r="G547" t="str">
            <v>Non</v>
          </cell>
          <cell r="H547" t="str">
            <v>CLG.DUMBEA SUR MER</v>
          </cell>
          <cell r="I547" t="str">
            <v>Non</v>
          </cell>
          <cell r="J547" t="str">
            <v>Athlétisme, Basket, Cross, Handball, Trails</v>
          </cell>
        </row>
        <row r="548">
          <cell r="A548">
            <v>24222336</v>
          </cell>
          <cell r="B548" t="str">
            <v>BATOUCHE</v>
          </cell>
          <cell r="C548" t="str">
            <v>Malcolm</v>
          </cell>
          <cell r="D548" t="str">
            <v>MG</v>
          </cell>
          <cell r="E548" t="str">
            <v>27-09-2010</v>
          </cell>
          <cell r="F548">
            <v>14</v>
          </cell>
          <cell r="G548" t="str">
            <v>Non</v>
          </cell>
          <cell r="H548" t="str">
            <v>CLG.DUMBEA SUR MER</v>
          </cell>
          <cell r="I548" t="str">
            <v>Non</v>
          </cell>
          <cell r="J548" t="str">
            <v>Basket, Cross</v>
          </cell>
        </row>
        <row r="549">
          <cell r="A549">
            <v>24247617</v>
          </cell>
          <cell r="B549" t="str">
            <v>Bearune</v>
          </cell>
          <cell r="C549" t="str">
            <v>Naaman</v>
          </cell>
          <cell r="D549" t="str">
            <v>BG</v>
          </cell>
          <cell r="E549" t="str">
            <v>10-01-2013</v>
          </cell>
          <cell r="F549">
            <v>11</v>
          </cell>
          <cell r="G549" t="str">
            <v>Non</v>
          </cell>
          <cell r="H549" t="str">
            <v>CLG.DUMBEA SUR MER</v>
          </cell>
          <cell r="I549" t="str">
            <v>Non</v>
          </cell>
          <cell r="J549" t="str">
            <v>Futsal</v>
          </cell>
        </row>
        <row r="550">
          <cell r="A550">
            <v>24210988</v>
          </cell>
          <cell r="B550" t="str">
            <v>BEAUVIE</v>
          </cell>
          <cell r="C550" t="str">
            <v>Tymeo</v>
          </cell>
          <cell r="D550" t="str">
            <v>MG</v>
          </cell>
          <cell r="E550" t="str">
            <v>03-09-2009</v>
          </cell>
          <cell r="F550">
            <v>15</v>
          </cell>
          <cell r="G550" t="str">
            <v>Non</v>
          </cell>
          <cell r="H550" t="str">
            <v>CLG.DUMBEA SUR MER</v>
          </cell>
          <cell r="I550" t="str">
            <v>Non</v>
          </cell>
          <cell r="J550" t="str">
            <v>Athlétisme, Basket, Cross, Futsal, Trails</v>
          </cell>
        </row>
        <row r="551">
          <cell r="A551">
            <v>24247547</v>
          </cell>
          <cell r="B551" t="str">
            <v>Benedetto</v>
          </cell>
          <cell r="C551" t="str">
            <v>Charly</v>
          </cell>
          <cell r="D551" t="str">
            <v>BG</v>
          </cell>
          <cell r="E551" t="str">
            <v>05-09-2012</v>
          </cell>
          <cell r="F551">
            <v>12</v>
          </cell>
          <cell r="G551" t="str">
            <v>Non</v>
          </cell>
          <cell r="H551" t="str">
            <v>CLG.DUMBEA SUR MER</v>
          </cell>
          <cell r="I551" t="str">
            <v>Non</v>
          </cell>
          <cell r="J551" t="str">
            <v>Basket</v>
          </cell>
        </row>
        <row r="552">
          <cell r="A552">
            <v>24245622</v>
          </cell>
          <cell r="B552" t="str">
            <v>BENFRIHA</v>
          </cell>
          <cell r="C552" t="str">
            <v>Bilel</v>
          </cell>
          <cell r="D552" t="str">
            <v>BG</v>
          </cell>
          <cell r="E552" t="str">
            <v>06-04-2013</v>
          </cell>
          <cell r="F552">
            <v>11</v>
          </cell>
          <cell r="G552" t="str">
            <v>Non</v>
          </cell>
          <cell r="H552" t="str">
            <v>CLG.DUMBEA SUR MER</v>
          </cell>
          <cell r="I552" t="str">
            <v>Non</v>
          </cell>
          <cell r="J552" t="str">
            <v>Athlétisme, Tennis de table</v>
          </cell>
        </row>
        <row r="553">
          <cell r="A553">
            <v>24247546</v>
          </cell>
          <cell r="B553" t="str">
            <v>Billet</v>
          </cell>
          <cell r="C553" t="str">
            <v>Titouan</v>
          </cell>
          <cell r="D553" t="str">
            <v>BG</v>
          </cell>
          <cell r="E553" t="str">
            <v>23-10-2012</v>
          </cell>
          <cell r="F553">
            <v>12</v>
          </cell>
          <cell r="G553" t="str">
            <v>Non</v>
          </cell>
          <cell r="H553" t="str">
            <v>CLG.DUMBEA SUR MER</v>
          </cell>
          <cell r="I553" t="str">
            <v>Non</v>
          </cell>
          <cell r="J553" t="str">
            <v>Basket</v>
          </cell>
        </row>
        <row r="554">
          <cell r="A554">
            <v>24237133</v>
          </cell>
          <cell r="B554" t="str">
            <v>Blanchemanche</v>
          </cell>
          <cell r="C554" t="str">
            <v>Lilly-Rose</v>
          </cell>
          <cell r="D554" t="str">
            <v>BF</v>
          </cell>
          <cell r="E554" t="str">
            <v>02-09-2011</v>
          </cell>
          <cell r="F554">
            <v>13</v>
          </cell>
          <cell r="G554" t="str">
            <v>Non</v>
          </cell>
          <cell r="H554" t="str">
            <v>CLG.DUMBEA SUR MER</v>
          </cell>
          <cell r="I554" t="str">
            <v>Non</v>
          </cell>
          <cell r="J554" t="str">
            <v>Athlétisme, Cross, Trails</v>
          </cell>
        </row>
        <row r="555">
          <cell r="A555">
            <v>24210343</v>
          </cell>
          <cell r="B555" t="str">
            <v>BONNAIRE</v>
          </cell>
          <cell r="C555" t="str">
            <v>Robin</v>
          </cell>
          <cell r="D555" t="str">
            <v>MG</v>
          </cell>
          <cell r="E555" t="str">
            <v>23-12-2009</v>
          </cell>
          <cell r="F555">
            <v>14</v>
          </cell>
          <cell r="G555" t="str">
            <v>Non</v>
          </cell>
          <cell r="H555" t="str">
            <v>CLG.DUMBEA SUR MER</v>
          </cell>
          <cell r="I555" t="str">
            <v>Non</v>
          </cell>
          <cell r="J555" t="str">
            <v>Futsal, Handball</v>
          </cell>
        </row>
        <row r="556">
          <cell r="A556">
            <v>24220861</v>
          </cell>
          <cell r="B556" t="str">
            <v>BOUILLE</v>
          </cell>
          <cell r="C556" t="str">
            <v>Maymila</v>
          </cell>
          <cell r="D556" t="str">
            <v>MF</v>
          </cell>
          <cell r="E556" t="str">
            <v>22-11-2010</v>
          </cell>
          <cell r="F556">
            <v>13</v>
          </cell>
          <cell r="G556" t="str">
            <v>Non</v>
          </cell>
          <cell r="H556" t="str">
            <v>CLG.DUMBEA SUR MER</v>
          </cell>
          <cell r="I556" t="str">
            <v>Non</v>
          </cell>
          <cell r="J556" t="str">
            <v>Athlétisme, Futsal, Volleyball</v>
          </cell>
        </row>
        <row r="557">
          <cell r="A557">
            <v>24245835</v>
          </cell>
          <cell r="B557" t="str">
            <v>Bouillle</v>
          </cell>
          <cell r="C557" t="str">
            <v>Brayan</v>
          </cell>
          <cell r="D557" t="str">
            <v>BG</v>
          </cell>
          <cell r="E557" t="str">
            <v>23-09-2012</v>
          </cell>
          <cell r="F557">
            <v>12</v>
          </cell>
          <cell r="G557" t="str">
            <v>Non</v>
          </cell>
          <cell r="H557" t="str">
            <v>CLG.DUMBEA SUR MER</v>
          </cell>
          <cell r="I557" t="str">
            <v>Non</v>
          </cell>
          <cell r="J557" t="str">
            <v>Futsal</v>
          </cell>
        </row>
        <row r="558">
          <cell r="A558">
            <v>24245754</v>
          </cell>
          <cell r="B558" t="str">
            <v>BUI</v>
          </cell>
          <cell r="C558" t="str">
            <v>Damien</v>
          </cell>
          <cell r="D558" t="str">
            <v>BG</v>
          </cell>
          <cell r="E558" t="str">
            <v>29-03-2013</v>
          </cell>
          <cell r="F558">
            <v>11</v>
          </cell>
          <cell r="G558" t="str">
            <v>Non</v>
          </cell>
          <cell r="H558" t="str">
            <v>CLG.DUMBEA SUR MER</v>
          </cell>
          <cell r="I558" t="str">
            <v>Non</v>
          </cell>
          <cell r="J558" t="str">
            <v>Tennis de table</v>
          </cell>
        </row>
        <row r="559">
          <cell r="A559">
            <v>24245700</v>
          </cell>
          <cell r="B559" t="str">
            <v>Calcar</v>
          </cell>
          <cell r="C559" t="str">
            <v>Lorenzo</v>
          </cell>
          <cell r="D559" t="str">
            <v>BG</v>
          </cell>
          <cell r="E559" t="str">
            <v>25-05-2012</v>
          </cell>
          <cell r="F559">
            <v>12</v>
          </cell>
          <cell r="G559" t="str">
            <v>Non</v>
          </cell>
          <cell r="H559" t="str">
            <v>CLG.DUMBEA SUR MER</v>
          </cell>
          <cell r="I559" t="str">
            <v>Non</v>
          </cell>
          <cell r="J559" t="str">
            <v>Athlétisme</v>
          </cell>
        </row>
        <row r="560">
          <cell r="A560">
            <v>24220411</v>
          </cell>
          <cell r="B560" t="str">
            <v>CANEL-LABAN</v>
          </cell>
          <cell r="C560" t="str">
            <v>Mathéo</v>
          </cell>
          <cell r="D560" t="str">
            <v>BG</v>
          </cell>
          <cell r="E560" t="str">
            <v>03-04-2011</v>
          </cell>
          <cell r="F560">
            <v>13</v>
          </cell>
          <cell r="G560" t="str">
            <v>Non</v>
          </cell>
          <cell r="H560" t="str">
            <v>CLG.DUMBEA SUR MER</v>
          </cell>
          <cell r="I560" t="str">
            <v>Non</v>
          </cell>
          <cell r="J560" t="str">
            <v>Basket, Trails</v>
          </cell>
        </row>
        <row r="561">
          <cell r="A561">
            <v>24238695</v>
          </cell>
          <cell r="B561" t="str">
            <v>chaliot</v>
          </cell>
          <cell r="C561" t="str">
            <v>ouaya</v>
          </cell>
          <cell r="D561" t="str">
            <v>BG</v>
          </cell>
          <cell r="E561" t="str">
            <v>03-03-2011</v>
          </cell>
          <cell r="F561">
            <v>13</v>
          </cell>
          <cell r="G561" t="str">
            <v>Non</v>
          </cell>
          <cell r="H561" t="str">
            <v>CLG.DUMBEA SUR MER</v>
          </cell>
          <cell r="I561" t="str">
            <v>Non</v>
          </cell>
          <cell r="J561" t="str">
            <v>Futsal</v>
          </cell>
        </row>
        <row r="562">
          <cell r="A562">
            <v>24245552</v>
          </cell>
          <cell r="B562" t="str">
            <v>CHAMBAULT</v>
          </cell>
          <cell r="C562" t="str">
            <v>Sohan</v>
          </cell>
          <cell r="D562" t="str">
            <v>MG</v>
          </cell>
          <cell r="E562" t="str">
            <v>05-12-2009</v>
          </cell>
          <cell r="F562">
            <v>14</v>
          </cell>
          <cell r="G562" t="str">
            <v>Non</v>
          </cell>
          <cell r="H562" t="str">
            <v>CLG.DUMBEA SUR MER</v>
          </cell>
          <cell r="I562" t="str">
            <v>Non</v>
          </cell>
          <cell r="J562" t="str">
            <v>Basket</v>
          </cell>
        </row>
        <row r="563">
          <cell r="A563">
            <v>24248338</v>
          </cell>
          <cell r="B563" t="str">
            <v>CHANTREAU</v>
          </cell>
          <cell r="C563" t="str">
            <v>Peytonn</v>
          </cell>
          <cell r="D563" t="str">
            <v>BF</v>
          </cell>
          <cell r="E563" t="str">
            <v>28-11-2011</v>
          </cell>
          <cell r="F563">
            <v>12</v>
          </cell>
          <cell r="G563" t="str">
            <v>Non</v>
          </cell>
          <cell r="H563" t="str">
            <v>CLG.DUMBEA SUR MER</v>
          </cell>
          <cell r="I563" t="str">
            <v>Non</v>
          </cell>
          <cell r="J563" t="str">
            <v>Athlétisme</v>
          </cell>
        </row>
        <row r="564">
          <cell r="A564">
            <v>24248693</v>
          </cell>
          <cell r="B564" t="str">
            <v>CHARLETTINE</v>
          </cell>
          <cell r="C564" t="str">
            <v>Keziah</v>
          </cell>
          <cell r="D564" t="str">
            <v>BG</v>
          </cell>
          <cell r="E564" t="str">
            <v>21-05-2012</v>
          </cell>
          <cell r="F564">
            <v>12</v>
          </cell>
          <cell r="G564" t="str">
            <v>Non</v>
          </cell>
          <cell r="H564" t="str">
            <v>CLG.DUMBEA SUR MER</v>
          </cell>
          <cell r="I564" t="str">
            <v>Non</v>
          </cell>
          <cell r="J564" t="str">
            <v>Basket</v>
          </cell>
        </row>
        <row r="565">
          <cell r="A565">
            <v>24222249</v>
          </cell>
          <cell r="B565" t="str">
            <v>CHASSAING</v>
          </cell>
          <cell r="C565" t="str">
            <v>Léo</v>
          </cell>
          <cell r="D565" t="str">
            <v>MG</v>
          </cell>
          <cell r="E565" t="str">
            <v>18-08-2010</v>
          </cell>
          <cell r="F565">
            <v>14</v>
          </cell>
          <cell r="G565" t="str">
            <v>Non</v>
          </cell>
          <cell r="H565" t="str">
            <v>CLG.DUMBEA SUR MER</v>
          </cell>
          <cell r="I565" t="str">
            <v>Non</v>
          </cell>
          <cell r="J565" t="str">
            <v>Basket, Futsal, Handball</v>
          </cell>
        </row>
        <row r="566">
          <cell r="A566">
            <v>24222698</v>
          </cell>
          <cell r="B566" t="str">
            <v>CHEVALIER</v>
          </cell>
          <cell r="C566" t="str">
            <v>Clément</v>
          </cell>
          <cell r="D566" t="str">
            <v>MG</v>
          </cell>
          <cell r="E566" t="str">
            <v>26-11-2009</v>
          </cell>
          <cell r="F566">
            <v>14</v>
          </cell>
          <cell r="G566" t="str">
            <v>Non</v>
          </cell>
          <cell r="H566" t="str">
            <v>CLG.DUMBEA SUR MER</v>
          </cell>
          <cell r="I566" t="str">
            <v>Non</v>
          </cell>
          <cell r="J566" t="str">
            <v>Basket, Trails, Volleyball</v>
          </cell>
        </row>
        <row r="567">
          <cell r="A567">
            <v>24247513</v>
          </cell>
          <cell r="B567" t="str">
            <v>Chretien</v>
          </cell>
          <cell r="C567" t="str">
            <v>Ruben</v>
          </cell>
          <cell r="D567" t="str">
            <v>BG</v>
          </cell>
          <cell r="E567" t="str">
            <v>23-05-2013</v>
          </cell>
          <cell r="F567">
            <v>11</v>
          </cell>
          <cell r="G567" t="str">
            <v>Non</v>
          </cell>
          <cell r="H567" t="str">
            <v>CLG.DUMBEA SUR MER</v>
          </cell>
          <cell r="I567" t="str">
            <v>Non</v>
          </cell>
          <cell r="J567" t="str">
            <v>Basket</v>
          </cell>
        </row>
        <row r="568">
          <cell r="A568">
            <v>24245621</v>
          </cell>
          <cell r="B568" t="str">
            <v>Clémenceau</v>
          </cell>
          <cell r="C568" t="str">
            <v>Lou</v>
          </cell>
          <cell r="D568" t="str">
            <v>BF</v>
          </cell>
          <cell r="E568" t="str">
            <v>22-01-2013</v>
          </cell>
          <cell r="F568">
            <v>11</v>
          </cell>
          <cell r="G568" t="str">
            <v>Non</v>
          </cell>
          <cell r="H568" t="str">
            <v>CLG.DUMBEA SUR MER</v>
          </cell>
          <cell r="I568" t="str">
            <v>Non</v>
          </cell>
          <cell r="J568" t="str">
            <v>Tennis de table</v>
          </cell>
        </row>
        <row r="569">
          <cell r="A569">
            <v>24245554</v>
          </cell>
          <cell r="B569" t="str">
            <v>CLEMENCEAU</v>
          </cell>
          <cell r="C569" t="str">
            <v>Maël</v>
          </cell>
          <cell r="D569" t="str">
            <v>BG</v>
          </cell>
          <cell r="E569" t="str">
            <v>22-01-2013</v>
          </cell>
          <cell r="F569">
            <v>11</v>
          </cell>
          <cell r="G569" t="str">
            <v>Non</v>
          </cell>
          <cell r="H569" t="str">
            <v>CLG.DUMBEA SUR MER</v>
          </cell>
          <cell r="I569" t="str">
            <v>Non</v>
          </cell>
          <cell r="J569" t="str">
            <v>Basket, Futsal</v>
          </cell>
        </row>
        <row r="570">
          <cell r="A570">
            <v>24236414</v>
          </cell>
          <cell r="B570" t="str">
            <v>COMBES</v>
          </cell>
          <cell r="C570" t="str">
            <v>Enzo</v>
          </cell>
          <cell r="D570" t="str">
            <v>BG</v>
          </cell>
          <cell r="E570" t="str">
            <v>08-07-2011</v>
          </cell>
          <cell r="F570">
            <v>13</v>
          </cell>
          <cell r="G570" t="str">
            <v>Non</v>
          </cell>
          <cell r="H570" t="str">
            <v>CLG.DUMBEA SUR MER</v>
          </cell>
          <cell r="I570" t="str">
            <v>Non</v>
          </cell>
          <cell r="J570" t="str">
            <v>Futsal, Handball</v>
          </cell>
        </row>
        <row r="571">
          <cell r="A571">
            <v>24245709</v>
          </cell>
          <cell r="B571" t="str">
            <v>CORDONNIER</v>
          </cell>
          <cell r="C571" t="str">
            <v>Matt</v>
          </cell>
          <cell r="D571" t="str">
            <v>BG</v>
          </cell>
          <cell r="E571" t="str">
            <v>08-05-2013</v>
          </cell>
          <cell r="F571">
            <v>11</v>
          </cell>
          <cell r="G571" t="str">
            <v>Non</v>
          </cell>
          <cell r="H571" t="str">
            <v>CLG.DUMBEA SUR MER</v>
          </cell>
          <cell r="I571" t="str">
            <v>Non</v>
          </cell>
          <cell r="J571" t="str">
            <v>Handball</v>
          </cell>
        </row>
        <row r="572">
          <cell r="A572">
            <v>24236421</v>
          </cell>
          <cell r="B572" t="str">
            <v>COUTY</v>
          </cell>
          <cell r="C572" t="str">
            <v>Elaia</v>
          </cell>
          <cell r="D572" t="str">
            <v>BF</v>
          </cell>
          <cell r="E572" t="str">
            <v>02-09-2011</v>
          </cell>
          <cell r="F572">
            <v>13</v>
          </cell>
          <cell r="G572" t="str">
            <v>Non</v>
          </cell>
          <cell r="H572" t="str">
            <v>CLG.DUMBEA SUR MER</v>
          </cell>
          <cell r="I572" t="str">
            <v>Non</v>
          </cell>
          <cell r="J572" t="str">
            <v>Athlétisme, Cross, Trails</v>
          </cell>
        </row>
        <row r="573">
          <cell r="A573">
            <v>24236468</v>
          </cell>
          <cell r="B573" t="str">
            <v>DANDREA</v>
          </cell>
          <cell r="C573" t="str">
            <v>Lena</v>
          </cell>
          <cell r="D573" t="str">
            <v>BF</v>
          </cell>
          <cell r="E573" t="str">
            <v>26-02-2011</v>
          </cell>
          <cell r="F573">
            <v>13</v>
          </cell>
          <cell r="G573" t="str">
            <v>Non</v>
          </cell>
          <cell r="H573" t="str">
            <v>CLG.DUMBEA SUR MER</v>
          </cell>
          <cell r="I573" t="str">
            <v>Non</v>
          </cell>
          <cell r="J573" t="str">
            <v>Athlétisme, Cross, Trails</v>
          </cell>
        </row>
        <row r="574">
          <cell r="A574">
            <v>24245698</v>
          </cell>
          <cell r="B574" t="str">
            <v>DAVAREND</v>
          </cell>
          <cell r="C574" t="str">
            <v>Mathis</v>
          </cell>
          <cell r="D574" t="str">
            <v>BG</v>
          </cell>
          <cell r="E574" t="str">
            <v>22-09-2012</v>
          </cell>
          <cell r="F574">
            <v>12</v>
          </cell>
          <cell r="G574" t="str">
            <v>Non</v>
          </cell>
          <cell r="H574" t="str">
            <v>CLG.DUMBEA SUR MER</v>
          </cell>
          <cell r="I574" t="str">
            <v>Non</v>
          </cell>
          <cell r="J574" t="str">
            <v>Handball, VTT</v>
          </cell>
        </row>
        <row r="575">
          <cell r="A575">
            <v>24247514</v>
          </cell>
          <cell r="B575" t="str">
            <v>DAVAREND</v>
          </cell>
          <cell r="C575" t="str">
            <v>Mila</v>
          </cell>
          <cell r="D575" t="str">
            <v>BF</v>
          </cell>
          <cell r="E575" t="str">
            <v>22-09-2012</v>
          </cell>
          <cell r="F575">
            <v>12</v>
          </cell>
          <cell r="G575" t="str">
            <v>Non</v>
          </cell>
          <cell r="H575" t="str">
            <v>CLG.DUMBEA SUR MER</v>
          </cell>
          <cell r="I575" t="str">
            <v>Non</v>
          </cell>
          <cell r="J575" t="str">
            <v>Athlétisme</v>
          </cell>
        </row>
        <row r="576">
          <cell r="A576">
            <v>24245744</v>
          </cell>
          <cell r="B576" t="str">
            <v>DELANNOY</v>
          </cell>
          <cell r="C576" t="str">
            <v>Mathis</v>
          </cell>
          <cell r="D576" t="str">
            <v>BG</v>
          </cell>
          <cell r="E576" t="str">
            <v>07-06-2012</v>
          </cell>
          <cell r="F576">
            <v>12</v>
          </cell>
          <cell r="G576" t="str">
            <v>Non</v>
          </cell>
          <cell r="H576" t="str">
            <v>CLG.DUMBEA SUR MER</v>
          </cell>
          <cell r="I576" t="str">
            <v>Non</v>
          </cell>
          <cell r="J576" t="str">
            <v>Athlétisme</v>
          </cell>
        </row>
        <row r="577">
          <cell r="A577">
            <v>24245565</v>
          </cell>
          <cell r="B577" t="str">
            <v>DEMENE</v>
          </cell>
          <cell r="C577" t="str">
            <v>Aaron</v>
          </cell>
          <cell r="D577" t="str">
            <v>BG</v>
          </cell>
          <cell r="E577" t="str">
            <v>30-07-2012</v>
          </cell>
          <cell r="F577">
            <v>12</v>
          </cell>
          <cell r="G577" t="str">
            <v>Non</v>
          </cell>
          <cell r="H577" t="str">
            <v>CLG.DUMBEA SUR MER</v>
          </cell>
          <cell r="I577" t="str">
            <v>Non</v>
          </cell>
          <cell r="J577" t="str">
            <v>Basket, Futsal</v>
          </cell>
        </row>
        <row r="578">
          <cell r="A578">
            <v>24222337</v>
          </cell>
          <cell r="B578" t="str">
            <v>DEMENE</v>
          </cell>
          <cell r="C578" t="str">
            <v>Alexandre</v>
          </cell>
          <cell r="D578" t="str">
            <v>MG</v>
          </cell>
          <cell r="E578" t="str">
            <v>29-12-2009</v>
          </cell>
          <cell r="F578">
            <v>14</v>
          </cell>
          <cell r="G578" t="str">
            <v>Non</v>
          </cell>
          <cell r="H578" t="str">
            <v>CLG.DUMBEA SUR MER</v>
          </cell>
          <cell r="I578" t="str">
            <v>Non</v>
          </cell>
          <cell r="J578" t="str">
            <v>Basket, Trails</v>
          </cell>
        </row>
        <row r="579">
          <cell r="A579">
            <v>24247659</v>
          </cell>
          <cell r="B579" t="str">
            <v>DEMENE</v>
          </cell>
          <cell r="C579" t="str">
            <v>Josua</v>
          </cell>
          <cell r="D579" t="str">
            <v>BG</v>
          </cell>
          <cell r="E579" t="str">
            <v>25-06-2012</v>
          </cell>
          <cell r="F579">
            <v>12</v>
          </cell>
          <cell r="G579" t="str">
            <v>Non</v>
          </cell>
          <cell r="H579" t="str">
            <v>CLG.DUMBEA SUR MER</v>
          </cell>
          <cell r="I579" t="str">
            <v>Non</v>
          </cell>
          <cell r="J579" t="str">
            <v>Athlétisme</v>
          </cell>
        </row>
        <row r="580">
          <cell r="A580">
            <v>24245584</v>
          </cell>
          <cell r="B580" t="str">
            <v>Dihace</v>
          </cell>
          <cell r="C580" t="str">
            <v>Maniene</v>
          </cell>
          <cell r="D580" t="str">
            <v>BF</v>
          </cell>
          <cell r="E580" t="str">
            <v>12-01-2013</v>
          </cell>
          <cell r="F580">
            <v>11</v>
          </cell>
          <cell r="G580" t="str">
            <v>Non</v>
          </cell>
          <cell r="H580" t="str">
            <v>CLG.DUMBEA SUR MER</v>
          </cell>
          <cell r="I580" t="str">
            <v>Non</v>
          </cell>
          <cell r="J580" t="str">
            <v>Athlétisme, Futsal, Handball</v>
          </cell>
        </row>
        <row r="581">
          <cell r="A581">
            <v>24248694</v>
          </cell>
          <cell r="B581" t="str">
            <v>Diroua</v>
          </cell>
          <cell r="C581" t="str">
            <v>ashley</v>
          </cell>
          <cell r="D581" t="str">
            <v>MF</v>
          </cell>
          <cell r="E581" t="str">
            <v>14-03-2010</v>
          </cell>
          <cell r="F581">
            <v>14</v>
          </cell>
          <cell r="G581" t="str">
            <v>Non</v>
          </cell>
          <cell r="H581" t="str">
            <v>CLG.DUMBEA SUR MER</v>
          </cell>
          <cell r="I581" t="str">
            <v>Non</v>
          </cell>
          <cell r="J581" t="str">
            <v>Athlétisme</v>
          </cell>
        </row>
        <row r="582">
          <cell r="A582">
            <v>24245571</v>
          </cell>
          <cell r="B582" t="str">
            <v>DONARS</v>
          </cell>
          <cell r="C582" t="str">
            <v>Baptiste</v>
          </cell>
          <cell r="D582" t="str">
            <v>BG</v>
          </cell>
          <cell r="E582" t="str">
            <v>14-05-2013</v>
          </cell>
          <cell r="F582">
            <v>11</v>
          </cell>
          <cell r="G582" t="str">
            <v>Non</v>
          </cell>
          <cell r="H582" t="str">
            <v>CLG.DUMBEA SUR MER</v>
          </cell>
          <cell r="I582" t="str">
            <v>Non</v>
          </cell>
          <cell r="J582" t="str">
            <v>Athlétisme, Futsal</v>
          </cell>
        </row>
        <row r="583">
          <cell r="A583">
            <v>24222341</v>
          </cell>
          <cell r="B583" t="str">
            <v>DONGOC</v>
          </cell>
          <cell r="C583" t="str">
            <v>Luân</v>
          </cell>
          <cell r="D583" t="str">
            <v>MG</v>
          </cell>
          <cell r="E583" t="str">
            <v>13-07-2010</v>
          </cell>
          <cell r="F583">
            <v>14</v>
          </cell>
          <cell r="G583" t="str">
            <v>Non</v>
          </cell>
          <cell r="H583" t="str">
            <v>CLG.DUMBEA SUR MER</v>
          </cell>
          <cell r="I583" t="str">
            <v>Non</v>
          </cell>
          <cell r="J583" t="str">
            <v>Basket, Trails</v>
          </cell>
        </row>
        <row r="584">
          <cell r="A584">
            <v>24245561</v>
          </cell>
          <cell r="B584" t="str">
            <v>DOUARCHE</v>
          </cell>
          <cell r="C584" t="str">
            <v>Liza</v>
          </cell>
          <cell r="D584" t="str">
            <v>BF</v>
          </cell>
          <cell r="E584" t="str">
            <v>09-09-2012</v>
          </cell>
          <cell r="F584">
            <v>12</v>
          </cell>
          <cell r="G584" t="str">
            <v>Non</v>
          </cell>
          <cell r="H584" t="str">
            <v>CLG.DUMBEA SUR MER</v>
          </cell>
          <cell r="I584" t="str">
            <v>Non</v>
          </cell>
          <cell r="J584" t="str">
            <v>Tennis de table</v>
          </cell>
        </row>
        <row r="585">
          <cell r="A585">
            <v>24222100</v>
          </cell>
          <cell r="B585" t="str">
            <v>DUMAS</v>
          </cell>
          <cell r="C585" t="str">
            <v>Énola</v>
          </cell>
          <cell r="D585" t="str">
            <v>BF</v>
          </cell>
          <cell r="E585" t="str">
            <v>18-02-2011</v>
          </cell>
          <cell r="F585">
            <v>13</v>
          </cell>
          <cell r="G585" t="str">
            <v>Non</v>
          </cell>
          <cell r="H585" t="str">
            <v>CLG.DUMBEA SUR MER</v>
          </cell>
          <cell r="I585" t="str">
            <v>Non</v>
          </cell>
          <cell r="J585" t="str">
            <v>Athlétisme</v>
          </cell>
        </row>
        <row r="586">
          <cell r="A586">
            <v>24245611</v>
          </cell>
          <cell r="B586" t="str">
            <v>DUMONT-PILATO</v>
          </cell>
          <cell r="C586" t="str">
            <v>Charlotte</v>
          </cell>
          <cell r="D586" t="str">
            <v>BF</v>
          </cell>
          <cell r="E586" t="str">
            <v>10-11-2011</v>
          </cell>
          <cell r="F586">
            <v>12</v>
          </cell>
          <cell r="G586" t="str">
            <v>Non</v>
          </cell>
          <cell r="H586" t="str">
            <v>CLG.DUMBEA SUR MER</v>
          </cell>
          <cell r="I586" t="str">
            <v>Non</v>
          </cell>
          <cell r="J586" t="str">
            <v>Athlétisme</v>
          </cell>
        </row>
        <row r="587">
          <cell r="A587">
            <v>24233641</v>
          </cell>
          <cell r="B587" t="str">
            <v>DURAND</v>
          </cell>
          <cell r="C587" t="str">
            <v>Kimi</v>
          </cell>
          <cell r="D587" t="str">
            <v>BG</v>
          </cell>
          <cell r="E587" t="str">
            <v>15-02-2011</v>
          </cell>
          <cell r="F587">
            <v>13</v>
          </cell>
          <cell r="G587" t="str">
            <v>Non</v>
          </cell>
          <cell r="H587" t="str">
            <v>CLG.DUMBEA SUR MER</v>
          </cell>
          <cell r="I587" t="str">
            <v>Non</v>
          </cell>
          <cell r="J587" t="str">
            <v>Basket</v>
          </cell>
        </row>
        <row r="588">
          <cell r="A588">
            <v>24220860</v>
          </cell>
          <cell r="B588" t="str">
            <v>DUTHIL</v>
          </cell>
          <cell r="C588" t="str">
            <v>Alice</v>
          </cell>
          <cell r="D588" t="str">
            <v>MF</v>
          </cell>
          <cell r="E588" t="str">
            <v>23-08-2010</v>
          </cell>
          <cell r="F588">
            <v>14</v>
          </cell>
          <cell r="G588" t="str">
            <v>Non</v>
          </cell>
          <cell r="H588" t="str">
            <v>CLG.DUMBEA SUR MER</v>
          </cell>
          <cell r="I588" t="str">
            <v>Non</v>
          </cell>
          <cell r="J588" t="str">
            <v>Tennis de table, Volleyball</v>
          </cell>
        </row>
        <row r="589">
          <cell r="A589">
            <v>24237149</v>
          </cell>
          <cell r="B589" t="str">
            <v>FAIVRE-PLOZNER</v>
          </cell>
          <cell r="C589" t="str">
            <v>Neil</v>
          </cell>
          <cell r="D589" t="str">
            <v>BG</v>
          </cell>
          <cell r="E589" t="str">
            <v>09-09-2011</v>
          </cell>
          <cell r="F589">
            <v>13</v>
          </cell>
          <cell r="G589" t="str">
            <v>Non</v>
          </cell>
          <cell r="H589" t="str">
            <v>CLG.DUMBEA SUR MER</v>
          </cell>
          <cell r="I589" t="str">
            <v>Non</v>
          </cell>
          <cell r="J589" t="str">
            <v>Athlétisme, Basket, Futsal, Tennis de table, Trails</v>
          </cell>
        </row>
        <row r="590">
          <cell r="A590">
            <v>24222099</v>
          </cell>
          <cell r="B590" t="str">
            <v>FAKAILO-MAITUKU</v>
          </cell>
          <cell r="C590" t="str">
            <v>Jean-Marie</v>
          </cell>
          <cell r="D590" t="str">
            <v>MG</v>
          </cell>
          <cell r="E590" t="str">
            <v>26-11-2010</v>
          </cell>
          <cell r="F590">
            <v>13</v>
          </cell>
          <cell r="G590" t="str">
            <v>Non</v>
          </cell>
          <cell r="H590" t="str">
            <v>CLG.DUMBEA SUR MER</v>
          </cell>
          <cell r="I590" t="str">
            <v>Non</v>
          </cell>
          <cell r="J590" t="str">
            <v>Athlétisme, Cross, Trails</v>
          </cell>
        </row>
        <row r="591">
          <cell r="A591">
            <v>24237140</v>
          </cell>
          <cell r="B591" t="str">
            <v>Falelavaki</v>
          </cell>
          <cell r="C591" t="str">
            <v>Loreleï</v>
          </cell>
          <cell r="D591" t="str">
            <v>BF</v>
          </cell>
          <cell r="E591" t="str">
            <v>29-01-2011</v>
          </cell>
          <cell r="F591">
            <v>13</v>
          </cell>
          <cell r="G591" t="str">
            <v>Non</v>
          </cell>
          <cell r="H591" t="str">
            <v>CLG.DUMBEA SUR MER</v>
          </cell>
          <cell r="I591" t="str">
            <v>Non</v>
          </cell>
          <cell r="J591" t="str">
            <v>Athlétisme, Cross, Trails</v>
          </cell>
        </row>
        <row r="592">
          <cell r="A592">
            <v>24237680</v>
          </cell>
          <cell r="B592" t="str">
            <v>Fao</v>
          </cell>
          <cell r="C592" t="str">
            <v>James</v>
          </cell>
          <cell r="D592" t="str">
            <v>BG</v>
          </cell>
          <cell r="E592" t="str">
            <v>25-02-2012</v>
          </cell>
          <cell r="F592">
            <v>12</v>
          </cell>
          <cell r="G592" t="str">
            <v>Non</v>
          </cell>
          <cell r="H592" t="str">
            <v>CLG.DUMBEA SUR MER</v>
          </cell>
          <cell r="I592" t="str">
            <v>Non</v>
          </cell>
          <cell r="J592" t="str">
            <v>Futsal</v>
          </cell>
        </row>
        <row r="593">
          <cell r="A593">
            <v>24245626</v>
          </cell>
          <cell r="B593" t="str">
            <v>Fariki</v>
          </cell>
          <cell r="C593" t="str">
            <v>Tehani</v>
          </cell>
          <cell r="D593" t="str">
            <v>BF</v>
          </cell>
          <cell r="E593" t="str">
            <v>09-01-2013</v>
          </cell>
          <cell r="F593">
            <v>11</v>
          </cell>
          <cell r="G593" t="str">
            <v>Non</v>
          </cell>
          <cell r="H593" t="str">
            <v>CLG.DUMBEA SUR MER</v>
          </cell>
          <cell r="I593" t="str">
            <v>Non</v>
          </cell>
          <cell r="J593" t="str">
            <v>Futsal</v>
          </cell>
        </row>
        <row r="594">
          <cell r="A594">
            <v>24245705</v>
          </cell>
          <cell r="B594" t="str">
            <v>FAUA</v>
          </cell>
          <cell r="C594" t="str">
            <v>Elia</v>
          </cell>
          <cell r="D594" t="str">
            <v>BG</v>
          </cell>
          <cell r="E594" t="str">
            <v>03-02-2013</v>
          </cell>
          <cell r="F594">
            <v>11</v>
          </cell>
          <cell r="G594" t="str">
            <v>Non</v>
          </cell>
          <cell r="H594" t="str">
            <v>CLG.DUMBEA SUR MER</v>
          </cell>
          <cell r="I594" t="str">
            <v>Non</v>
          </cell>
          <cell r="J594" t="str">
            <v>Futsal</v>
          </cell>
        </row>
        <row r="595">
          <cell r="A595">
            <v>24245578</v>
          </cell>
          <cell r="B595" t="str">
            <v>Felomaki</v>
          </cell>
          <cell r="C595" t="str">
            <v>Vesiainai</v>
          </cell>
          <cell r="D595" t="str">
            <v>BF</v>
          </cell>
          <cell r="E595" t="str">
            <v>10-08-2011</v>
          </cell>
          <cell r="F595">
            <v>13</v>
          </cell>
          <cell r="G595" t="str">
            <v>Non</v>
          </cell>
          <cell r="H595" t="str">
            <v>CLG.DUMBEA SUR MER</v>
          </cell>
          <cell r="I595" t="str">
            <v>Non</v>
          </cell>
          <cell r="J595" t="str">
            <v>Volleyball</v>
          </cell>
        </row>
        <row r="596">
          <cell r="A596">
            <v>24210342</v>
          </cell>
          <cell r="B596" t="str">
            <v>FENUAFANOTE</v>
          </cell>
          <cell r="C596" t="str">
            <v>Yodren</v>
          </cell>
          <cell r="D596" t="str">
            <v>MG</v>
          </cell>
          <cell r="E596" t="str">
            <v>02-12-2009</v>
          </cell>
          <cell r="F596">
            <v>14</v>
          </cell>
          <cell r="G596" t="str">
            <v>Non</v>
          </cell>
          <cell r="H596" t="str">
            <v>CLG.DUMBEA SUR MER</v>
          </cell>
          <cell r="I596" t="str">
            <v>Non</v>
          </cell>
          <cell r="J596" t="str">
            <v>Athlétisme, Basket, Cross</v>
          </cell>
        </row>
        <row r="597">
          <cell r="A597">
            <v>24245708</v>
          </cell>
          <cell r="B597" t="str">
            <v>FILIMOAGA</v>
          </cell>
          <cell r="C597" t="str">
            <v>Jefferson</v>
          </cell>
          <cell r="D597" t="str">
            <v>BG</v>
          </cell>
          <cell r="E597" t="str">
            <v>12-07-2012</v>
          </cell>
          <cell r="F597">
            <v>12</v>
          </cell>
          <cell r="G597" t="str">
            <v>Non</v>
          </cell>
          <cell r="H597" t="str">
            <v>CLG.DUMBEA SUR MER</v>
          </cell>
          <cell r="I597" t="str">
            <v>Non</v>
          </cell>
          <cell r="J597" t="str">
            <v>Futsal</v>
          </cell>
        </row>
        <row r="598">
          <cell r="A598">
            <v>24247517</v>
          </cell>
          <cell r="B598" t="str">
            <v>FUIMAONO</v>
          </cell>
          <cell r="C598" t="str">
            <v>Yonah</v>
          </cell>
          <cell r="D598" t="str">
            <v>BG</v>
          </cell>
          <cell r="E598" t="str">
            <v>20-07-2012</v>
          </cell>
          <cell r="F598">
            <v>12</v>
          </cell>
          <cell r="G598" t="str">
            <v>Non</v>
          </cell>
          <cell r="H598" t="str">
            <v>CLG.DUMBEA SUR MER</v>
          </cell>
          <cell r="I598" t="str">
            <v>Non</v>
          </cell>
          <cell r="J598" t="str">
            <v>Basket, Tennis de table, Volleyball</v>
          </cell>
        </row>
        <row r="599">
          <cell r="A599">
            <v>24247714</v>
          </cell>
          <cell r="B599" t="str">
            <v>GAHETAU</v>
          </cell>
          <cell r="C599" t="str">
            <v>Ivane</v>
          </cell>
          <cell r="D599" t="str">
            <v>BG</v>
          </cell>
          <cell r="E599" t="str">
            <v>15-04-2013</v>
          </cell>
          <cell r="F599">
            <v>11</v>
          </cell>
          <cell r="G599" t="str">
            <v>Non</v>
          </cell>
          <cell r="H599" t="str">
            <v>CLG.DUMBEA SUR MER</v>
          </cell>
          <cell r="I599" t="str">
            <v>Non</v>
          </cell>
          <cell r="J599" t="str">
            <v>Basket, Futsal, Tennis de table</v>
          </cell>
        </row>
        <row r="600">
          <cell r="A600">
            <v>24238660</v>
          </cell>
          <cell r="B600" t="str">
            <v>Girard-Kecine</v>
          </cell>
          <cell r="C600" t="str">
            <v>Amaël</v>
          </cell>
          <cell r="D600" t="str">
            <v>BG</v>
          </cell>
          <cell r="E600" t="str">
            <v>03-09-2011</v>
          </cell>
          <cell r="F600">
            <v>13</v>
          </cell>
          <cell r="G600" t="str">
            <v>Non</v>
          </cell>
          <cell r="H600" t="str">
            <v>CLG.DUMBEA SUR MER</v>
          </cell>
          <cell r="I600" t="str">
            <v>Non</v>
          </cell>
          <cell r="J600" t="str">
            <v>Athlétisme, Cross</v>
          </cell>
        </row>
        <row r="601">
          <cell r="A601">
            <v>24248695</v>
          </cell>
          <cell r="B601" t="str">
            <v>GNAI</v>
          </cell>
          <cell r="C601" t="str">
            <v>Athanase</v>
          </cell>
          <cell r="D601" t="str">
            <v>BG</v>
          </cell>
          <cell r="E601" t="str">
            <v>05-02-2012</v>
          </cell>
          <cell r="F601">
            <v>12</v>
          </cell>
          <cell r="G601" t="str">
            <v>Non</v>
          </cell>
          <cell r="H601" t="str">
            <v>CLG.DUMBEA SUR MER</v>
          </cell>
          <cell r="I601" t="str">
            <v>Non</v>
          </cell>
          <cell r="J601" t="str">
            <v>Futsal</v>
          </cell>
        </row>
        <row r="602">
          <cell r="A602">
            <v>24245753</v>
          </cell>
          <cell r="B602" t="str">
            <v>GNAÏ</v>
          </cell>
          <cell r="C602" t="str">
            <v>Judith</v>
          </cell>
          <cell r="D602" t="str">
            <v>BF</v>
          </cell>
          <cell r="E602" t="str">
            <v>19-05-2013</v>
          </cell>
          <cell r="F602">
            <v>11</v>
          </cell>
          <cell r="G602" t="str">
            <v>Non</v>
          </cell>
          <cell r="H602" t="str">
            <v>CLG.DUMBEA SUR MER</v>
          </cell>
          <cell r="I602" t="str">
            <v>Non</v>
          </cell>
          <cell r="J602" t="str">
            <v>Tennis de table</v>
          </cell>
        </row>
        <row r="603">
          <cell r="A603">
            <v>24245695</v>
          </cell>
          <cell r="B603" t="str">
            <v>GOROU</v>
          </cell>
          <cell r="C603" t="str">
            <v>Edouard</v>
          </cell>
          <cell r="D603" t="str">
            <v>BG</v>
          </cell>
          <cell r="E603" t="str">
            <v>06-07-2012</v>
          </cell>
          <cell r="F603">
            <v>12</v>
          </cell>
          <cell r="G603" t="str">
            <v>Non</v>
          </cell>
          <cell r="H603" t="str">
            <v>CLG.DUMBEA SUR MER</v>
          </cell>
          <cell r="I603" t="str">
            <v>Non</v>
          </cell>
          <cell r="J603" t="str">
            <v>Futsal</v>
          </cell>
        </row>
        <row r="604">
          <cell r="A604">
            <v>24236466</v>
          </cell>
          <cell r="B604" t="str">
            <v>Gouelle--Nguyen</v>
          </cell>
          <cell r="C604" t="str">
            <v>Elie</v>
          </cell>
          <cell r="D604" t="str">
            <v>BG</v>
          </cell>
          <cell r="E604" t="str">
            <v>07-01-2012</v>
          </cell>
          <cell r="F604">
            <v>12</v>
          </cell>
          <cell r="G604" t="str">
            <v>Non</v>
          </cell>
          <cell r="H604" t="str">
            <v>CLG.DUMBEA SUR MER</v>
          </cell>
          <cell r="I604" t="str">
            <v>Non</v>
          </cell>
          <cell r="J604" t="str">
            <v>Athlétisme, Cross, Tennis de table, Trails</v>
          </cell>
        </row>
        <row r="605">
          <cell r="A605">
            <v>24247732</v>
          </cell>
          <cell r="B605" t="str">
            <v>GUYETTE</v>
          </cell>
          <cell r="C605" t="str">
            <v>Manacé</v>
          </cell>
          <cell r="D605" t="str">
            <v>BF</v>
          </cell>
          <cell r="E605" t="str">
            <v>12-08-2012</v>
          </cell>
          <cell r="F605">
            <v>12</v>
          </cell>
          <cell r="G605" t="str">
            <v>Non</v>
          </cell>
          <cell r="H605" t="str">
            <v>CLG.DUMBEA SUR MER</v>
          </cell>
          <cell r="I605" t="str">
            <v>Non</v>
          </cell>
          <cell r="J605" t="str">
            <v>Futsal</v>
          </cell>
        </row>
        <row r="606">
          <cell r="A606">
            <v>24247616</v>
          </cell>
          <cell r="B606" t="str">
            <v>Haapuae</v>
          </cell>
          <cell r="C606" t="str">
            <v>Manoa</v>
          </cell>
          <cell r="D606" t="str">
            <v>BG</v>
          </cell>
          <cell r="E606" t="str">
            <v>03-05-2013</v>
          </cell>
          <cell r="F606">
            <v>11</v>
          </cell>
          <cell r="G606" t="str">
            <v>Non</v>
          </cell>
          <cell r="H606" t="str">
            <v>CLG.DUMBEA SUR MER</v>
          </cell>
          <cell r="I606" t="str">
            <v>Non</v>
          </cell>
          <cell r="J606" t="str">
            <v>Basket, Futsal</v>
          </cell>
        </row>
        <row r="607">
          <cell r="A607">
            <v>24247844</v>
          </cell>
          <cell r="B607" t="str">
            <v>Haeweng</v>
          </cell>
          <cell r="C607" t="str">
            <v>Shaelsy</v>
          </cell>
          <cell r="D607" t="str">
            <v>BF</v>
          </cell>
          <cell r="E607" t="str">
            <v>14-09-2011</v>
          </cell>
          <cell r="F607">
            <v>13</v>
          </cell>
          <cell r="G607" t="str">
            <v>Non</v>
          </cell>
          <cell r="H607" t="str">
            <v>CLG.DUMBEA SUR MER</v>
          </cell>
          <cell r="I607" t="str">
            <v>Non</v>
          </cell>
          <cell r="J607" t="str">
            <v>VTT</v>
          </cell>
        </row>
        <row r="608">
          <cell r="A608">
            <v>24237138</v>
          </cell>
          <cell r="B608" t="str">
            <v>HELLEBOIS-ELISABETH</v>
          </cell>
          <cell r="C608" t="str">
            <v>Ines</v>
          </cell>
          <cell r="D608" t="str">
            <v>MG</v>
          </cell>
          <cell r="E608" t="str">
            <v>24-06-2009</v>
          </cell>
          <cell r="F608">
            <v>15</v>
          </cell>
          <cell r="G608" t="str">
            <v>Non</v>
          </cell>
          <cell r="H608" t="str">
            <v>CLG.DUMBEA SUR MER</v>
          </cell>
          <cell r="I608" t="str">
            <v>Non</v>
          </cell>
          <cell r="J608" t="str">
            <v>Basket</v>
          </cell>
        </row>
        <row r="609">
          <cell r="A609">
            <v>24245550</v>
          </cell>
          <cell r="B609" t="str">
            <v>HENROTAY</v>
          </cell>
          <cell r="C609" t="str">
            <v>Ylan</v>
          </cell>
          <cell r="D609" t="str">
            <v>BG</v>
          </cell>
          <cell r="E609" t="str">
            <v>24-03-2013</v>
          </cell>
          <cell r="F609">
            <v>11</v>
          </cell>
          <cell r="G609" t="str">
            <v>Non</v>
          </cell>
          <cell r="H609" t="str">
            <v>CLG.DUMBEA SUR MER</v>
          </cell>
          <cell r="I609" t="str">
            <v>Non</v>
          </cell>
          <cell r="J609" t="str">
            <v>Tennis de table</v>
          </cell>
        </row>
        <row r="610">
          <cell r="A610">
            <v>24237136</v>
          </cell>
          <cell r="B610" t="str">
            <v>Hinsiger</v>
          </cell>
          <cell r="C610" t="str">
            <v>Louka</v>
          </cell>
          <cell r="D610" t="str">
            <v>BG</v>
          </cell>
          <cell r="E610" t="str">
            <v>24-04-2012</v>
          </cell>
          <cell r="F610">
            <v>12</v>
          </cell>
          <cell r="G610" t="str">
            <v>Non</v>
          </cell>
          <cell r="H610" t="str">
            <v>CLG.DUMBEA SUR MER</v>
          </cell>
          <cell r="I610" t="str">
            <v>Non</v>
          </cell>
          <cell r="J610" t="str">
            <v>Athlétisme, Cross, Trails</v>
          </cell>
        </row>
        <row r="611">
          <cell r="A611">
            <v>24247549</v>
          </cell>
          <cell r="B611" t="str">
            <v>Hniminau</v>
          </cell>
          <cell r="C611" t="str">
            <v>Henriette</v>
          </cell>
          <cell r="D611" t="str">
            <v>BF</v>
          </cell>
          <cell r="E611" t="str">
            <v>10-10-2012</v>
          </cell>
          <cell r="F611">
            <v>12</v>
          </cell>
          <cell r="G611" t="str">
            <v>Non</v>
          </cell>
          <cell r="H611" t="str">
            <v>CLG.DUMBEA SUR MER</v>
          </cell>
          <cell r="I611" t="str">
            <v>Non</v>
          </cell>
          <cell r="J611" t="str">
            <v>Athlétisme</v>
          </cell>
        </row>
        <row r="612">
          <cell r="A612">
            <v>24233814</v>
          </cell>
          <cell r="B612" t="str">
            <v>HOLISI</v>
          </cell>
          <cell r="C612" t="str">
            <v>Silile</v>
          </cell>
          <cell r="D612" t="str">
            <v>BG</v>
          </cell>
          <cell r="E612" t="str">
            <v>06-04-2012</v>
          </cell>
          <cell r="F612">
            <v>12</v>
          </cell>
          <cell r="G612" t="str">
            <v>Non</v>
          </cell>
          <cell r="H612" t="str">
            <v>CLG.DUMBEA SUR MER</v>
          </cell>
          <cell r="I612" t="str">
            <v>Non</v>
          </cell>
          <cell r="J612" t="str">
            <v>Basket</v>
          </cell>
        </row>
        <row r="613">
          <cell r="A613">
            <v>24247618</v>
          </cell>
          <cell r="B613" t="str">
            <v>Huemone</v>
          </cell>
          <cell r="C613" t="str">
            <v>Arlette</v>
          </cell>
          <cell r="D613" t="str">
            <v>MF</v>
          </cell>
          <cell r="E613" t="str">
            <v>16-07-2010</v>
          </cell>
          <cell r="F613">
            <v>14</v>
          </cell>
          <cell r="G613" t="str">
            <v>Non</v>
          </cell>
          <cell r="H613" t="str">
            <v>CLG.DUMBEA SUR MER</v>
          </cell>
          <cell r="I613" t="str">
            <v>Non</v>
          </cell>
          <cell r="J613" t="str">
            <v>Futsal</v>
          </cell>
        </row>
        <row r="614">
          <cell r="A614">
            <v>24245712</v>
          </cell>
          <cell r="B614" t="str">
            <v>Hukane</v>
          </cell>
          <cell r="C614" t="str">
            <v>Katie</v>
          </cell>
          <cell r="D614" t="str">
            <v>BF</v>
          </cell>
          <cell r="E614" t="str">
            <v>09-11-2012</v>
          </cell>
          <cell r="F614">
            <v>11</v>
          </cell>
          <cell r="G614" t="str">
            <v>Non</v>
          </cell>
          <cell r="H614" t="str">
            <v>CLG.DUMBEA SUR MER</v>
          </cell>
          <cell r="I614" t="str">
            <v>Non</v>
          </cell>
          <cell r="J614" t="str">
            <v>Futsal</v>
          </cell>
        </row>
        <row r="615">
          <cell r="A615">
            <v>24247544</v>
          </cell>
          <cell r="B615" t="str">
            <v>Husson</v>
          </cell>
          <cell r="C615" t="str">
            <v>Cyril</v>
          </cell>
          <cell r="D615" t="str">
            <v>BG</v>
          </cell>
          <cell r="E615" t="str">
            <v>06-11-2012</v>
          </cell>
          <cell r="F615">
            <v>11</v>
          </cell>
          <cell r="G615" t="str">
            <v>Non</v>
          </cell>
          <cell r="H615" t="str">
            <v>CLG.DUMBEA SUR MER</v>
          </cell>
          <cell r="I615" t="str">
            <v>Non</v>
          </cell>
          <cell r="J615" t="str">
            <v>Tennis de table</v>
          </cell>
        </row>
        <row r="616">
          <cell r="A616">
            <v>24222641</v>
          </cell>
          <cell r="B616" t="str">
            <v>HUSSON</v>
          </cell>
          <cell r="C616" t="str">
            <v>Elena</v>
          </cell>
          <cell r="D616" t="str">
            <v>MF</v>
          </cell>
          <cell r="E616" t="str">
            <v>13-08-2010</v>
          </cell>
          <cell r="F616">
            <v>14</v>
          </cell>
          <cell r="G616" t="str">
            <v>Non</v>
          </cell>
          <cell r="H616" t="str">
            <v>CLG.DUMBEA SUR MER</v>
          </cell>
          <cell r="I616" t="str">
            <v>Non</v>
          </cell>
          <cell r="J616" t="str">
            <v>Athlétisme, Cross</v>
          </cell>
        </row>
        <row r="617">
          <cell r="A617">
            <v>24245623</v>
          </cell>
          <cell r="B617" t="str">
            <v>Ihily</v>
          </cell>
          <cell r="C617" t="str">
            <v>Sarita</v>
          </cell>
          <cell r="D617" t="str">
            <v>BG</v>
          </cell>
          <cell r="E617" t="str">
            <v>24-10-2012</v>
          </cell>
          <cell r="F617">
            <v>12</v>
          </cell>
          <cell r="G617" t="str">
            <v>Non</v>
          </cell>
          <cell r="H617" t="str">
            <v>CLG.DUMBEA SUR MER</v>
          </cell>
          <cell r="I617" t="str">
            <v>Non</v>
          </cell>
          <cell r="J617" t="str">
            <v>Futsal</v>
          </cell>
        </row>
        <row r="618">
          <cell r="A618">
            <v>24247553</v>
          </cell>
          <cell r="B618" t="str">
            <v>Initia</v>
          </cell>
          <cell r="C618" t="str">
            <v>Ryan</v>
          </cell>
          <cell r="D618" t="str">
            <v>BG</v>
          </cell>
          <cell r="E618" t="str">
            <v>03-12-2012</v>
          </cell>
          <cell r="F618">
            <v>11</v>
          </cell>
          <cell r="G618" t="str">
            <v>Non</v>
          </cell>
          <cell r="H618" t="str">
            <v>CLG.DUMBEA SUR MER</v>
          </cell>
          <cell r="I618" t="str">
            <v>Non</v>
          </cell>
          <cell r="J618" t="str">
            <v>Volleyball</v>
          </cell>
        </row>
        <row r="619">
          <cell r="A619">
            <v>24221364</v>
          </cell>
          <cell r="B619" t="str">
            <v>ITONE</v>
          </cell>
          <cell r="C619" t="str">
            <v>Maelyne</v>
          </cell>
          <cell r="D619" t="str">
            <v>MF</v>
          </cell>
          <cell r="E619" t="str">
            <v>10-05-2010</v>
          </cell>
          <cell r="F619">
            <v>14</v>
          </cell>
          <cell r="G619" t="str">
            <v>Non</v>
          </cell>
          <cell r="H619" t="str">
            <v>CLG.DUMBEA SUR MER</v>
          </cell>
          <cell r="I619" t="str">
            <v>Non</v>
          </cell>
          <cell r="J619" t="str">
            <v>Cross, Futsal, VTT</v>
          </cell>
        </row>
        <row r="620">
          <cell r="A620">
            <v>24245562</v>
          </cell>
          <cell r="B620" t="str">
            <v>IWE</v>
          </cell>
          <cell r="C620" t="str">
            <v>Audren</v>
          </cell>
          <cell r="D620" t="str">
            <v>BF</v>
          </cell>
          <cell r="E620" t="str">
            <v>08-09-2012</v>
          </cell>
          <cell r="F620">
            <v>12</v>
          </cell>
          <cell r="G620" t="str">
            <v>Non</v>
          </cell>
          <cell r="H620" t="str">
            <v>CLG.DUMBEA SUR MER</v>
          </cell>
          <cell r="I620" t="str">
            <v>Non</v>
          </cell>
          <cell r="J620" t="str">
            <v>Athlétisme, Handball, Tennis de table</v>
          </cell>
        </row>
        <row r="621">
          <cell r="A621">
            <v>24245564</v>
          </cell>
          <cell r="B621" t="str">
            <v>JACQ</v>
          </cell>
          <cell r="C621" t="str">
            <v>Jovanni</v>
          </cell>
          <cell r="D621" t="str">
            <v>BG</v>
          </cell>
          <cell r="E621" t="str">
            <v>08-05-2013</v>
          </cell>
          <cell r="F621">
            <v>11</v>
          </cell>
          <cell r="G621" t="str">
            <v>Non</v>
          </cell>
          <cell r="H621" t="str">
            <v>CLG.DUMBEA SUR MER</v>
          </cell>
          <cell r="I621" t="str">
            <v>Non</v>
          </cell>
          <cell r="J621" t="str">
            <v>Athlétisme</v>
          </cell>
        </row>
        <row r="622">
          <cell r="A622">
            <v>24247694</v>
          </cell>
          <cell r="B622" t="str">
            <v>Kafikaila</v>
          </cell>
          <cell r="C622" t="str">
            <v>Chris-Orthon</v>
          </cell>
          <cell r="D622" t="str">
            <v>BG</v>
          </cell>
          <cell r="E622" t="str">
            <v>15-06-2012</v>
          </cell>
          <cell r="F622">
            <v>12</v>
          </cell>
          <cell r="G622" t="str">
            <v>Non</v>
          </cell>
          <cell r="H622" t="str">
            <v>CLG.DUMBEA SUR MER</v>
          </cell>
          <cell r="I622" t="str">
            <v>Non</v>
          </cell>
          <cell r="J622" t="str">
            <v>Futsal, Volleyball</v>
          </cell>
        </row>
        <row r="623">
          <cell r="A623">
            <v>24238213</v>
          </cell>
          <cell r="B623" t="str">
            <v>Kaudre</v>
          </cell>
          <cell r="C623" t="str">
            <v>Néris-Etia</v>
          </cell>
          <cell r="D623" t="str">
            <v>BF</v>
          </cell>
          <cell r="E623" t="str">
            <v>15-12-2011</v>
          </cell>
          <cell r="F623">
            <v>12</v>
          </cell>
          <cell r="G623" t="str">
            <v>Non</v>
          </cell>
          <cell r="H623" t="str">
            <v>CLG.DUMBEA SUR MER</v>
          </cell>
          <cell r="I623" t="str">
            <v>Non</v>
          </cell>
          <cell r="J623" t="str">
            <v>Athlétisme, Cross, Trails</v>
          </cell>
        </row>
        <row r="624">
          <cell r="A624">
            <v>24247693</v>
          </cell>
          <cell r="B624" t="str">
            <v>Kitcha</v>
          </cell>
          <cell r="C624" t="str">
            <v>Stephen</v>
          </cell>
          <cell r="D624" t="str">
            <v>BG</v>
          </cell>
          <cell r="E624" t="str">
            <v>23-06-2012</v>
          </cell>
          <cell r="F624">
            <v>12</v>
          </cell>
          <cell r="G624" t="str">
            <v>Non</v>
          </cell>
          <cell r="H624" t="str">
            <v>CLG.DUMBEA SUR MER</v>
          </cell>
          <cell r="I624" t="str">
            <v>Non</v>
          </cell>
          <cell r="J624" t="str">
            <v>Futsal</v>
          </cell>
        </row>
        <row r="625">
          <cell r="A625">
            <v>24245579</v>
          </cell>
          <cell r="B625" t="str">
            <v>Kokoetha</v>
          </cell>
          <cell r="C625" t="str">
            <v>Kokoetha</v>
          </cell>
          <cell r="D625" t="str">
            <v>BG</v>
          </cell>
          <cell r="E625" t="str">
            <v>30-07-2012</v>
          </cell>
          <cell r="F625">
            <v>12</v>
          </cell>
          <cell r="G625" t="str">
            <v>Non</v>
          </cell>
          <cell r="H625" t="str">
            <v>CLG.DUMBEA SUR MER</v>
          </cell>
          <cell r="I625" t="str">
            <v>Non</v>
          </cell>
          <cell r="J625" t="str">
            <v>Athlétisme, Basket, Futsal, Handball, Tennis de table</v>
          </cell>
        </row>
        <row r="626">
          <cell r="A626">
            <v>24221551</v>
          </cell>
          <cell r="B626" t="str">
            <v>KUPELIE</v>
          </cell>
          <cell r="C626" t="str">
            <v>Samuel</v>
          </cell>
          <cell r="D626" t="str">
            <v>BG</v>
          </cell>
          <cell r="E626" t="str">
            <v>25-05-2011</v>
          </cell>
          <cell r="F626">
            <v>13</v>
          </cell>
          <cell r="G626" t="str">
            <v>Non</v>
          </cell>
          <cell r="H626" t="str">
            <v>CLG.DUMBEA SUR MER</v>
          </cell>
          <cell r="I626" t="str">
            <v>Non</v>
          </cell>
          <cell r="J626" t="str">
            <v>Athlétisme, Basket, Cross, Trails</v>
          </cell>
        </row>
        <row r="627">
          <cell r="A627">
            <v>24245553</v>
          </cell>
          <cell r="B627" t="str">
            <v>LALLEMANT</v>
          </cell>
          <cell r="C627" t="str">
            <v>Néo</v>
          </cell>
          <cell r="D627" t="str">
            <v>BG</v>
          </cell>
          <cell r="E627" t="str">
            <v>07-01-2012</v>
          </cell>
          <cell r="F627">
            <v>12</v>
          </cell>
          <cell r="G627" t="str">
            <v>Non</v>
          </cell>
          <cell r="H627" t="str">
            <v>CLG.DUMBEA SUR MER</v>
          </cell>
          <cell r="I627" t="str">
            <v>Non</v>
          </cell>
          <cell r="J627" t="str">
            <v>Athlétisme</v>
          </cell>
        </row>
        <row r="628">
          <cell r="A628">
            <v>24237132</v>
          </cell>
          <cell r="B628" t="str">
            <v>Lamoun</v>
          </cell>
          <cell r="C628" t="str">
            <v>Jenna</v>
          </cell>
          <cell r="D628" t="str">
            <v>BF</v>
          </cell>
          <cell r="E628" t="str">
            <v>29-09-2011</v>
          </cell>
          <cell r="F628">
            <v>13</v>
          </cell>
          <cell r="G628" t="str">
            <v>Non</v>
          </cell>
          <cell r="H628" t="str">
            <v>CLG.DUMBEA SUR MER</v>
          </cell>
          <cell r="I628" t="str">
            <v>Non</v>
          </cell>
          <cell r="J628" t="str">
            <v>Athlétisme, Cross, Trails</v>
          </cell>
        </row>
        <row r="629">
          <cell r="A629">
            <v>24221510</v>
          </cell>
          <cell r="B629" t="str">
            <v>LAURENT</v>
          </cell>
          <cell r="C629" t="str">
            <v>Anthony</v>
          </cell>
          <cell r="D629" t="str">
            <v>MG</v>
          </cell>
          <cell r="E629" t="str">
            <v>05-03-2010</v>
          </cell>
          <cell r="F629">
            <v>14</v>
          </cell>
          <cell r="G629" t="str">
            <v>Non</v>
          </cell>
          <cell r="H629" t="str">
            <v>CLG.DUMBEA SUR MER</v>
          </cell>
          <cell r="I629" t="str">
            <v>Non</v>
          </cell>
          <cell r="J629" t="str">
            <v>Futsal, Handball</v>
          </cell>
        </row>
        <row r="630">
          <cell r="A630">
            <v>24247509</v>
          </cell>
          <cell r="B630" t="str">
            <v>Lepauvre</v>
          </cell>
          <cell r="C630" t="str">
            <v>Thaïs</v>
          </cell>
          <cell r="D630" t="str">
            <v>MF</v>
          </cell>
          <cell r="E630" t="str">
            <v>17-12-2010</v>
          </cell>
          <cell r="F630">
            <v>13</v>
          </cell>
          <cell r="G630" t="str">
            <v>Non</v>
          </cell>
          <cell r="H630" t="str">
            <v>CLG.DUMBEA SUR MER</v>
          </cell>
          <cell r="I630" t="str">
            <v>Non</v>
          </cell>
          <cell r="J630" t="str">
            <v>Athlétisme</v>
          </cell>
        </row>
        <row r="631">
          <cell r="A631">
            <v>24245616</v>
          </cell>
          <cell r="B631" t="str">
            <v>Leroi</v>
          </cell>
          <cell r="C631" t="str">
            <v>Mael</v>
          </cell>
          <cell r="D631" t="str">
            <v>BG</v>
          </cell>
          <cell r="E631" t="str">
            <v>12-07-2012</v>
          </cell>
          <cell r="F631">
            <v>12</v>
          </cell>
          <cell r="G631" t="str">
            <v>Non</v>
          </cell>
          <cell r="H631" t="str">
            <v>CLG.DUMBEA SUR MER</v>
          </cell>
          <cell r="I631" t="str">
            <v>Non</v>
          </cell>
          <cell r="J631" t="str">
            <v>Futsal, Handball</v>
          </cell>
        </row>
        <row r="632">
          <cell r="A632">
            <v>24221544</v>
          </cell>
          <cell r="B632" t="str">
            <v>LEROI</v>
          </cell>
          <cell r="C632" t="str">
            <v>Noam</v>
          </cell>
          <cell r="D632" t="str">
            <v>MG</v>
          </cell>
          <cell r="E632" t="str">
            <v>10-03-2010</v>
          </cell>
          <cell r="F632">
            <v>14</v>
          </cell>
          <cell r="G632" t="str">
            <v>Non</v>
          </cell>
          <cell r="H632" t="str">
            <v>CLG.DUMBEA SUR MER</v>
          </cell>
          <cell r="I632" t="str">
            <v>Non</v>
          </cell>
          <cell r="J632" t="str">
            <v>Handball, Trails</v>
          </cell>
        </row>
        <row r="633">
          <cell r="A633">
            <v>24248696</v>
          </cell>
          <cell r="B633" t="str">
            <v>LIONS</v>
          </cell>
          <cell r="C633" t="str">
            <v>Tao</v>
          </cell>
          <cell r="D633" t="str">
            <v>BG</v>
          </cell>
          <cell r="E633" t="str">
            <v>22-05-2012</v>
          </cell>
          <cell r="F633">
            <v>12</v>
          </cell>
          <cell r="G633" t="str">
            <v>Non</v>
          </cell>
          <cell r="H633" t="str">
            <v>CLG.DUMBEA SUR MER</v>
          </cell>
          <cell r="I633" t="str">
            <v>Non</v>
          </cell>
          <cell r="J633" t="str">
            <v>Basket</v>
          </cell>
        </row>
        <row r="634">
          <cell r="A634">
            <v>24245628</v>
          </cell>
          <cell r="B634" t="str">
            <v>Lolohea</v>
          </cell>
          <cell r="C634" t="str">
            <v>Jules</v>
          </cell>
          <cell r="D634" t="str">
            <v>BG</v>
          </cell>
          <cell r="E634" t="str">
            <v>24-11-2012</v>
          </cell>
          <cell r="F634">
            <v>11</v>
          </cell>
          <cell r="G634" t="str">
            <v>Non</v>
          </cell>
          <cell r="H634" t="str">
            <v>CLG.DUMBEA SUR MER</v>
          </cell>
          <cell r="I634" t="str">
            <v>Non</v>
          </cell>
          <cell r="J634" t="str">
            <v>Futsal</v>
          </cell>
        </row>
        <row r="635">
          <cell r="A635">
            <v>24247510</v>
          </cell>
          <cell r="B635" t="str">
            <v>Maccam</v>
          </cell>
          <cell r="C635" t="str">
            <v>Mériné</v>
          </cell>
          <cell r="D635" t="str">
            <v>BF</v>
          </cell>
          <cell r="E635" t="str">
            <v>22-03-2013</v>
          </cell>
          <cell r="F635">
            <v>11</v>
          </cell>
          <cell r="G635" t="str">
            <v>Non</v>
          </cell>
          <cell r="H635" t="str">
            <v>CLG.DUMBEA SUR MER</v>
          </cell>
          <cell r="I635" t="str">
            <v>Non</v>
          </cell>
          <cell r="J635" t="str">
            <v>Athlétisme, Futsal, Volleyball</v>
          </cell>
        </row>
        <row r="636">
          <cell r="A636">
            <v>24247552</v>
          </cell>
          <cell r="B636" t="str">
            <v>Maituku</v>
          </cell>
          <cell r="C636" t="str">
            <v>Yuson</v>
          </cell>
          <cell r="D636" t="str">
            <v>BG</v>
          </cell>
          <cell r="E636" t="str">
            <v>10-12-2012</v>
          </cell>
          <cell r="F636">
            <v>11</v>
          </cell>
          <cell r="G636" t="str">
            <v>Non</v>
          </cell>
          <cell r="H636" t="str">
            <v>CLG.DUMBEA SUR MER</v>
          </cell>
          <cell r="I636" t="str">
            <v>Non</v>
          </cell>
          <cell r="J636" t="str">
            <v>Basket, Futsal, Handball, Volleyball</v>
          </cell>
        </row>
        <row r="637">
          <cell r="A637">
            <v>24247496</v>
          </cell>
          <cell r="B637" t="str">
            <v>MALEZIEUX</v>
          </cell>
          <cell r="C637" t="str">
            <v>Romain</v>
          </cell>
          <cell r="D637" t="str">
            <v>BG</v>
          </cell>
          <cell r="E637" t="str">
            <v>10-12-2011</v>
          </cell>
          <cell r="F637">
            <v>12</v>
          </cell>
          <cell r="G637" t="str">
            <v>Non</v>
          </cell>
          <cell r="H637" t="str">
            <v>CLG.DUMBEA SUR MER</v>
          </cell>
          <cell r="I637" t="str">
            <v>Non</v>
          </cell>
          <cell r="J637" t="str">
            <v>Handball, Tennis de table</v>
          </cell>
        </row>
        <row r="638">
          <cell r="A638">
            <v>24247614</v>
          </cell>
          <cell r="B638" t="str">
            <v>Marcoin</v>
          </cell>
          <cell r="C638" t="str">
            <v>Djenny</v>
          </cell>
          <cell r="D638" t="str">
            <v>BF</v>
          </cell>
          <cell r="E638" t="str">
            <v>10-06-2012</v>
          </cell>
          <cell r="F638">
            <v>12</v>
          </cell>
          <cell r="G638" t="str">
            <v>Non</v>
          </cell>
          <cell r="H638" t="str">
            <v>CLG.DUMBEA SUR MER</v>
          </cell>
          <cell r="I638" t="str">
            <v>Non</v>
          </cell>
          <cell r="J638" t="str">
            <v>Athlétisme</v>
          </cell>
        </row>
        <row r="639">
          <cell r="A639">
            <v>24245669</v>
          </cell>
          <cell r="B639" t="str">
            <v>Mariani</v>
          </cell>
          <cell r="C639" t="str">
            <v>Lissandro</v>
          </cell>
          <cell r="D639" t="str">
            <v>MG</v>
          </cell>
          <cell r="E639" t="str">
            <v>10-06-2010</v>
          </cell>
          <cell r="F639">
            <v>14</v>
          </cell>
          <cell r="G639" t="str">
            <v>Non</v>
          </cell>
          <cell r="H639" t="str">
            <v>CLG.DUMBEA SUR MER</v>
          </cell>
          <cell r="I639" t="str">
            <v>Non</v>
          </cell>
          <cell r="J639" t="str">
            <v>Athlétisme</v>
          </cell>
        </row>
        <row r="640">
          <cell r="A640">
            <v>24245630</v>
          </cell>
          <cell r="B640" t="str">
            <v>MAROLLE</v>
          </cell>
          <cell r="C640" t="str">
            <v>Livio</v>
          </cell>
          <cell r="D640" t="str">
            <v>MG</v>
          </cell>
          <cell r="E640" t="str">
            <v>02-04-2010</v>
          </cell>
          <cell r="F640">
            <v>14</v>
          </cell>
          <cell r="G640" t="str">
            <v>Non</v>
          </cell>
          <cell r="H640" t="str">
            <v>CLG.DUMBEA SUR MER</v>
          </cell>
          <cell r="I640" t="str">
            <v>Non</v>
          </cell>
          <cell r="J640" t="str">
            <v>Basket</v>
          </cell>
        </row>
        <row r="641">
          <cell r="A641">
            <v>24236416</v>
          </cell>
          <cell r="B641" t="str">
            <v>MARTAZIER</v>
          </cell>
          <cell r="C641" t="str">
            <v>Tristan</v>
          </cell>
          <cell r="D641" t="str">
            <v>BG</v>
          </cell>
          <cell r="E641" t="str">
            <v>11-05-2012</v>
          </cell>
          <cell r="F641">
            <v>12</v>
          </cell>
          <cell r="G641" t="str">
            <v>Non</v>
          </cell>
          <cell r="H641" t="str">
            <v>CLG.DUMBEA SUR MER</v>
          </cell>
          <cell r="I641" t="str">
            <v>Non</v>
          </cell>
          <cell r="J641" t="str">
            <v>Basket</v>
          </cell>
        </row>
        <row r="642">
          <cell r="A642">
            <v>24236506</v>
          </cell>
          <cell r="B642" t="str">
            <v>MASSE</v>
          </cell>
          <cell r="C642" t="str">
            <v>Enzo</v>
          </cell>
          <cell r="D642" t="str">
            <v>BG</v>
          </cell>
          <cell r="E642" t="str">
            <v>23-08-2011</v>
          </cell>
          <cell r="F642">
            <v>13</v>
          </cell>
          <cell r="G642" t="str">
            <v>Non</v>
          </cell>
          <cell r="H642" t="str">
            <v>CLG.DUMBEA SUR MER</v>
          </cell>
          <cell r="I642" t="str">
            <v>Non</v>
          </cell>
          <cell r="J642" t="str">
            <v>Tennis de table</v>
          </cell>
        </row>
        <row r="643">
          <cell r="A643">
            <v>24247543</v>
          </cell>
          <cell r="B643" t="str">
            <v>Matakualiki</v>
          </cell>
          <cell r="C643" t="str">
            <v>Mailine</v>
          </cell>
          <cell r="D643" t="str">
            <v>BF</v>
          </cell>
          <cell r="E643" t="str">
            <v>10-05-2011</v>
          </cell>
          <cell r="F643">
            <v>13</v>
          </cell>
          <cell r="G643" t="str">
            <v>Non</v>
          </cell>
          <cell r="H643" t="str">
            <v>CLG.DUMBEA SUR MER</v>
          </cell>
          <cell r="I643" t="str">
            <v>Non</v>
          </cell>
          <cell r="J643" t="str">
            <v>Volleyball</v>
          </cell>
        </row>
        <row r="644">
          <cell r="A644">
            <v>24245609</v>
          </cell>
          <cell r="B644" t="str">
            <v>MATAN</v>
          </cell>
          <cell r="C644" t="str">
            <v>Romain</v>
          </cell>
          <cell r="D644" t="str">
            <v>BG</v>
          </cell>
          <cell r="E644" t="str">
            <v>08-03-2013</v>
          </cell>
          <cell r="F644">
            <v>11</v>
          </cell>
          <cell r="G644" t="str">
            <v>Non</v>
          </cell>
          <cell r="H644" t="str">
            <v>CLG.DUMBEA SUR MER</v>
          </cell>
          <cell r="I644" t="str">
            <v>Non</v>
          </cell>
          <cell r="J644" t="str">
            <v>Basket</v>
          </cell>
        </row>
        <row r="645">
          <cell r="A645">
            <v>24247764</v>
          </cell>
          <cell r="B645" t="str">
            <v>Matu</v>
          </cell>
          <cell r="C645" t="str">
            <v>Jean-Anderson</v>
          </cell>
          <cell r="D645" t="str">
            <v>BG</v>
          </cell>
          <cell r="E645" t="str">
            <v>06-10-2012</v>
          </cell>
          <cell r="F645">
            <v>12</v>
          </cell>
          <cell r="G645" t="str">
            <v>Non</v>
          </cell>
          <cell r="H645" t="str">
            <v>CLG.DUMBEA SUR MER</v>
          </cell>
          <cell r="I645" t="str">
            <v>Non</v>
          </cell>
          <cell r="J645" t="str">
            <v>Futsal</v>
          </cell>
        </row>
        <row r="646">
          <cell r="A646">
            <v>24245551</v>
          </cell>
          <cell r="B646" t="str">
            <v>MAURICE</v>
          </cell>
          <cell r="C646" t="str">
            <v>Jonael</v>
          </cell>
          <cell r="D646" t="str">
            <v>BG</v>
          </cell>
          <cell r="E646" t="str">
            <v>18-04-2011</v>
          </cell>
          <cell r="F646">
            <v>13</v>
          </cell>
          <cell r="G646" t="str">
            <v>Non</v>
          </cell>
          <cell r="H646" t="str">
            <v>CLG.DUMBEA SUR MER</v>
          </cell>
          <cell r="I646" t="str">
            <v>Non</v>
          </cell>
          <cell r="J646" t="str">
            <v>Basket</v>
          </cell>
        </row>
        <row r="647">
          <cell r="A647">
            <v>24222423</v>
          </cell>
          <cell r="B647" t="str">
            <v>MEN</v>
          </cell>
          <cell r="C647" t="str">
            <v>Pierre</v>
          </cell>
          <cell r="D647" t="str">
            <v>BG</v>
          </cell>
          <cell r="E647" t="str">
            <v>12-02-2011</v>
          </cell>
          <cell r="F647">
            <v>13</v>
          </cell>
          <cell r="G647" t="str">
            <v>Non</v>
          </cell>
          <cell r="H647" t="str">
            <v>CLG.DUMBEA SUR MER</v>
          </cell>
          <cell r="I647" t="str">
            <v>Non</v>
          </cell>
          <cell r="J647" t="str">
            <v>Cross, Futsal, Trails</v>
          </cell>
        </row>
        <row r="648">
          <cell r="A648">
            <v>24222342</v>
          </cell>
          <cell r="B648" t="str">
            <v>MERCIER</v>
          </cell>
          <cell r="C648" t="str">
            <v>Ronan</v>
          </cell>
          <cell r="D648" t="str">
            <v>BG</v>
          </cell>
          <cell r="E648" t="str">
            <v>17-01-2011</v>
          </cell>
          <cell r="F648">
            <v>13</v>
          </cell>
          <cell r="G648" t="str">
            <v>Non</v>
          </cell>
          <cell r="H648" t="str">
            <v>CLG.DUMBEA SUR MER</v>
          </cell>
          <cell r="I648" t="str">
            <v>Non</v>
          </cell>
          <cell r="J648" t="str">
            <v>Athlétisme</v>
          </cell>
        </row>
        <row r="649">
          <cell r="A649">
            <v>24245581</v>
          </cell>
          <cell r="B649" t="str">
            <v>Mermer</v>
          </cell>
          <cell r="C649" t="str">
            <v>Eljonaï</v>
          </cell>
          <cell r="D649" t="str">
            <v>BG</v>
          </cell>
          <cell r="E649" t="str">
            <v>02-04-2012</v>
          </cell>
          <cell r="F649">
            <v>12</v>
          </cell>
          <cell r="G649" t="str">
            <v>Non</v>
          </cell>
          <cell r="H649" t="str">
            <v>CLG.DUMBEA SUR MER</v>
          </cell>
          <cell r="I649" t="str">
            <v>Non</v>
          </cell>
          <cell r="J649" t="str">
            <v>Futsal</v>
          </cell>
        </row>
        <row r="650">
          <cell r="A650">
            <v>24245620</v>
          </cell>
          <cell r="B650" t="str">
            <v>Metua</v>
          </cell>
          <cell r="C650" t="str">
            <v>Vaïmiti</v>
          </cell>
          <cell r="D650" t="str">
            <v>BF</v>
          </cell>
          <cell r="E650" t="str">
            <v>20-09-2012</v>
          </cell>
          <cell r="F650">
            <v>12</v>
          </cell>
          <cell r="G650" t="str">
            <v>Non</v>
          </cell>
          <cell r="H650" t="str">
            <v>CLG.DUMBEA SUR MER</v>
          </cell>
          <cell r="I650" t="str">
            <v>Non</v>
          </cell>
          <cell r="J650" t="str">
            <v>VTT</v>
          </cell>
        </row>
        <row r="651">
          <cell r="A651">
            <v>24245618</v>
          </cell>
          <cell r="B651" t="str">
            <v>MISRA</v>
          </cell>
          <cell r="C651" t="str">
            <v>Valentine</v>
          </cell>
          <cell r="D651" t="str">
            <v>BF</v>
          </cell>
          <cell r="E651" t="str">
            <v>14-03-2013</v>
          </cell>
          <cell r="F651">
            <v>11</v>
          </cell>
          <cell r="G651" t="str">
            <v>Non</v>
          </cell>
          <cell r="H651" t="str">
            <v>CLG.DUMBEA SUR MER</v>
          </cell>
          <cell r="I651" t="str">
            <v>Non</v>
          </cell>
          <cell r="J651" t="str">
            <v>Futsal</v>
          </cell>
        </row>
        <row r="652">
          <cell r="A652">
            <v>24247548</v>
          </cell>
          <cell r="B652" t="str">
            <v>Moala</v>
          </cell>
          <cell r="C652" t="str">
            <v>Ashley</v>
          </cell>
          <cell r="D652" t="str">
            <v>BF</v>
          </cell>
          <cell r="E652" t="str">
            <v>18-01-2011</v>
          </cell>
          <cell r="F652">
            <v>13</v>
          </cell>
          <cell r="G652" t="str">
            <v>Non</v>
          </cell>
          <cell r="H652" t="str">
            <v>CLG.DUMBEA SUR MER</v>
          </cell>
          <cell r="I652" t="str">
            <v>Non</v>
          </cell>
          <cell r="J652" t="str">
            <v>Athlétisme</v>
          </cell>
        </row>
        <row r="653">
          <cell r="A653">
            <v>24249148</v>
          </cell>
          <cell r="B653" t="str">
            <v>MONNIER</v>
          </cell>
          <cell r="C653" t="str">
            <v>Alix</v>
          </cell>
          <cell r="D653" t="str">
            <v>BF</v>
          </cell>
          <cell r="E653" t="str">
            <v>15-03-2013</v>
          </cell>
          <cell r="F653">
            <v>11</v>
          </cell>
          <cell r="G653" t="str">
            <v>Non</v>
          </cell>
          <cell r="H653" t="str">
            <v>CLG.DUMBEA SUR MER</v>
          </cell>
          <cell r="I653" t="str">
            <v>Non</v>
          </cell>
          <cell r="J653" t="str">
            <v>Athlétisme</v>
          </cell>
        </row>
        <row r="654">
          <cell r="A654">
            <v>24236501</v>
          </cell>
          <cell r="B654" t="str">
            <v>Morel</v>
          </cell>
          <cell r="C654" t="str">
            <v>Aaron</v>
          </cell>
          <cell r="D654" t="str">
            <v>BG</v>
          </cell>
          <cell r="E654" t="str">
            <v>02-06-2011</v>
          </cell>
          <cell r="F654">
            <v>13</v>
          </cell>
          <cell r="G654" t="str">
            <v>Non</v>
          </cell>
          <cell r="H654" t="str">
            <v>CLG.DUMBEA SUR MER</v>
          </cell>
          <cell r="I654" t="str">
            <v>Non</v>
          </cell>
          <cell r="J654" t="str">
            <v>Tennis de table</v>
          </cell>
        </row>
        <row r="655">
          <cell r="A655">
            <v>24247690</v>
          </cell>
          <cell r="B655" t="str">
            <v>MOTUKU</v>
          </cell>
          <cell r="C655" t="str">
            <v>Nazaire</v>
          </cell>
          <cell r="D655" t="str">
            <v>BG</v>
          </cell>
          <cell r="E655" t="str">
            <v>01-02-2012</v>
          </cell>
          <cell r="F655">
            <v>12</v>
          </cell>
          <cell r="G655" t="str">
            <v>Non</v>
          </cell>
          <cell r="H655" t="str">
            <v>CLG.DUMBEA SUR MER</v>
          </cell>
          <cell r="I655" t="str">
            <v>Non</v>
          </cell>
          <cell r="J655" t="str">
            <v>Basket</v>
          </cell>
        </row>
        <row r="656">
          <cell r="A656">
            <v>24247551</v>
          </cell>
          <cell r="B656" t="str">
            <v>Newland</v>
          </cell>
          <cell r="C656" t="str">
            <v>Kévrick</v>
          </cell>
          <cell r="D656" t="str">
            <v>BG</v>
          </cell>
          <cell r="E656" t="str">
            <v>06-09-2011</v>
          </cell>
          <cell r="F656">
            <v>13</v>
          </cell>
          <cell r="G656" t="str">
            <v>Non</v>
          </cell>
          <cell r="H656" t="str">
            <v>CLG.DUMBEA SUR MER</v>
          </cell>
          <cell r="I656" t="str">
            <v>Non</v>
          </cell>
          <cell r="J656" t="str">
            <v>Athlétisme</v>
          </cell>
        </row>
        <row r="657">
          <cell r="A657">
            <v>24245605</v>
          </cell>
          <cell r="B657" t="str">
            <v>NGUYEN</v>
          </cell>
          <cell r="C657" t="str">
            <v>Youri</v>
          </cell>
          <cell r="D657" t="str">
            <v>BG</v>
          </cell>
          <cell r="E657" t="str">
            <v>20-09-2012</v>
          </cell>
          <cell r="F657">
            <v>12</v>
          </cell>
          <cell r="G657" t="str">
            <v>Non</v>
          </cell>
          <cell r="H657" t="str">
            <v>CLG.DUMBEA SUR MER</v>
          </cell>
          <cell r="I657" t="str">
            <v>Non</v>
          </cell>
          <cell r="J657" t="str">
            <v>Tennis de table</v>
          </cell>
        </row>
        <row r="658">
          <cell r="A658">
            <v>24221380</v>
          </cell>
          <cell r="B658" t="str">
            <v>NOFONOFO</v>
          </cell>
          <cell r="C658" t="str">
            <v>Danley</v>
          </cell>
          <cell r="D658" t="str">
            <v>MG</v>
          </cell>
          <cell r="E658" t="str">
            <v>30-09-2010</v>
          </cell>
          <cell r="F658">
            <v>14</v>
          </cell>
          <cell r="G658" t="str">
            <v>Non</v>
          </cell>
          <cell r="H658" t="str">
            <v>CLG.DUMBEA SUR MER</v>
          </cell>
          <cell r="I658" t="str">
            <v>Non</v>
          </cell>
          <cell r="J658" t="str">
            <v>Cross, Futsal, Trails</v>
          </cell>
        </row>
        <row r="659">
          <cell r="A659">
            <v>24245570</v>
          </cell>
          <cell r="B659" t="str">
            <v>NOFONOFO</v>
          </cell>
          <cell r="C659" t="str">
            <v>Marco</v>
          </cell>
          <cell r="D659" t="str">
            <v>BG</v>
          </cell>
          <cell r="E659" t="str">
            <v>13-12-2012</v>
          </cell>
          <cell r="F659">
            <v>11</v>
          </cell>
          <cell r="G659" t="str">
            <v>Non</v>
          </cell>
          <cell r="H659" t="str">
            <v>CLG.DUMBEA SUR MER</v>
          </cell>
          <cell r="I659" t="str">
            <v>Non</v>
          </cell>
          <cell r="J659" t="str">
            <v>Volleyball</v>
          </cell>
        </row>
        <row r="660">
          <cell r="A660">
            <v>24247515</v>
          </cell>
          <cell r="B660" t="str">
            <v>NYIKEINE</v>
          </cell>
          <cell r="C660" t="str">
            <v>Colette</v>
          </cell>
          <cell r="D660" t="str">
            <v>BF</v>
          </cell>
          <cell r="E660" t="str">
            <v>08-01-2013</v>
          </cell>
          <cell r="F660">
            <v>11</v>
          </cell>
          <cell r="G660" t="str">
            <v>Non</v>
          </cell>
          <cell r="H660" t="str">
            <v>CLG.DUMBEA SUR MER</v>
          </cell>
          <cell r="I660" t="str">
            <v>Non</v>
          </cell>
          <cell r="J660" t="str">
            <v>Tennis de table</v>
          </cell>
        </row>
        <row r="661">
          <cell r="A661">
            <v>24245627</v>
          </cell>
          <cell r="B661" t="str">
            <v>Nyikeine</v>
          </cell>
          <cell r="C661" t="str">
            <v>Jade</v>
          </cell>
          <cell r="D661" t="str">
            <v>BF</v>
          </cell>
          <cell r="E661" t="str">
            <v>08-01-2013</v>
          </cell>
          <cell r="F661">
            <v>11</v>
          </cell>
          <cell r="G661" t="str">
            <v>Non</v>
          </cell>
          <cell r="H661" t="str">
            <v>CLG.DUMBEA SUR MER</v>
          </cell>
          <cell r="I661" t="str">
            <v>Non</v>
          </cell>
          <cell r="J661" t="str">
            <v>Futsal</v>
          </cell>
        </row>
        <row r="662">
          <cell r="A662">
            <v>24247511</v>
          </cell>
          <cell r="B662" t="str">
            <v>Orcan</v>
          </cell>
          <cell r="C662" t="str">
            <v>Jade</v>
          </cell>
          <cell r="D662" t="str">
            <v>BF</v>
          </cell>
          <cell r="E662" t="str">
            <v>10-01-2013</v>
          </cell>
          <cell r="F662">
            <v>11</v>
          </cell>
          <cell r="G662" t="str">
            <v>Non</v>
          </cell>
          <cell r="H662" t="str">
            <v>CLG.DUMBEA SUR MER</v>
          </cell>
          <cell r="I662" t="str">
            <v>Non</v>
          </cell>
          <cell r="J662" t="str">
            <v>Tennis de table</v>
          </cell>
        </row>
        <row r="663">
          <cell r="A663">
            <v>24245567</v>
          </cell>
          <cell r="B663" t="str">
            <v>ORTHOSIE</v>
          </cell>
          <cell r="C663" t="str">
            <v>Ilan</v>
          </cell>
          <cell r="D663" t="str">
            <v>BG</v>
          </cell>
          <cell r="E663" t="str">
            <v>18-03-2013</v>
          </cell>
          <cell r="F663">
            <v>11</v>
          </cell>
          <cell r="G663" t="str">
            <v>Non</v>
          </cell>
          <cell r="H663" t="str">
            <v>CLG.DUMBEA SUR MER</v>
          </cell>
          <cell r="I663" t="str">
            <v>Non</v>
          </cell>
          <cell r="J663" t="str">
            <v>Athlétisme, Football</v>
          </cell>
        </row>
        <row r="664">
          <cell r="A664">
            <v>24220819</v>
          </cell>
          <cell r="B664" t="str">
            <v>ORTHOSIE</v>
          </cell>
          <cell r="C664" t="str">
            <v>Keven</v>
          </cell>
          <cell r="D664" t="str">
            <v>MG</v>
          </cell>
          <cell r="E664" t="str">
            <v>24-08-2009</v>
          </cell>
          <cell r="F664">
            <v>15</v>
          </cell>
          <cell r="G664" t="str">
            <v>Non</v>
          </cell>
          <cell r="H664" t="str">
            <v>CLG.DUMBEA SUR MER</v>
          </cell>
          <cell r="I664" t="str">
            <v>Non</v>
          </cell>
          <cell r="J664" t="str">
            <v>Athlétisme, Handball, Trails</v>
          </cell>
        </row>
        <row r="665">
          <cell r="A665">
            <v>24236499</v>
          </cell>
          <cell r="B665" t="str">
            <v>Orthosie</v>
          </cell>
          <cell r="C665" t="str">
            <v>Melissa</v>
          </cell>
          <cell r="D665" t="str">
            <v>BF</v>
          </cell>
          <cell r="E665" t="str">
            <v>08-11-2011</v>
          </cell>
          <cell r="F665">
            <v>12</v>
          </cell>
          <cell r="G665" t="str">
            <v>Non</v>
          </cell>
          <cell r="H665" t="str">
            <v>CLG.DUMBEA SUR MER</v>
          </cell>
          <cell r="I665" t="str">
            <v>Non</v>
          </cell>
          <cell r="J665" t="str">
            <v>Athlétisme, Cross, Trails</v>
          </cell>
        </row>
        <row r="666">
          <cell r="A666">
            <v>24245619</v>
          </cell>
          <cell r="B666" t="str">
            <v>Palladin</v>
          </cell>
          <cell r="C666" t="str">
            <v>Vicky</v>
          </cell>
          <cell r="D666" t="str">
            <v>BF</v>
          </cell>
          <cell r="E666" t="str">
            <v>28-06-2013</v>
          </cell>
          <cell r="F666">
            <v>11</v>
          </cell>
          <cell r="G666" t="str">
            <v>Non</v>
          </cell>
          <cell r="H666" t="str">
            <v>CLG.DUMBEA SUR MER</v>
          </cell>
          <cell r="I666" t="str">
            <v>Non</v>
          </cell>
          <cell r="J666" t="str">
            <v>Athlétisme, Volleyball</v>
          </cell>
        </row>
        <row r="667">
          <cell r="A667">
            <v>24245583</v>
          </cell>
          <cell r="B667" t="str">
            <v>Pelage</v>
          </cell>
          <cell r="C667" t="str">
            <v>Romain</v>
          </cell>
          <cell r="D667" t="str">
            <v>BG</v>
          </cell>
          <cell r="E667" t="str">
            <v>17-01-2013</v>
          </cell>
          <cell r="F667">
            <v>11</v>
          </cell>
          <cell r="G667" t="str">
            <v>Non</v>
          </cell>
          <cell r="H667" t="str">
            <v>CLG.DUMBEA SUR MER</v>
          </cell>
          <cell r="I667" t="str">
            <v>Non</v>
          </cell>
          <cell r="J667" t="str">
            <v>Athlétisme</v>
          </cell>
        </row>
        <row r="668">
          <cell r="A668">
            <v>24222424</v>
          </cell>
          <cell r="B668" t="str">
            <v>POITHILI</v>
          </cell>
          <cell r="C668" t="str">
            <v>Yaroue</v>
          </cell>
          <cell r="D668" t="str">
            <v>MG</v>
          </cell>
          <cell r="E668" t="str">
            <v>25-06-2009</v>
          </cell>
          <cell r="F668">
            <v>15</v>
          </cell>
          <cell r="G668" t="str">
            <v>Non</v>
          </cell>
          <cell r="H668" t="str">
            <v>CLG.DUMBEA SUR MER</v>
          </cell>
          <cell r="I668" t="str">
            <v>Non</v>
          </cell>
          <cell r="J668" t="str">
            <v>Futsal</v>
          </cell>
        </row>
        <row r="669">
          <cell r="A669">
            <v>24222640</v>
          </cell>
          <cell r="B669" t="str">
            <v>POTELOUIN</v>
          </cell>
          <cell r="C669" t="str">
            <v>Naïé</v>
          </cell>
          <cell r="D669" t="str">
            <v>MF</v>
          </cell>
          <cell r="E669" t="str">
            <v>26-10-2010</v>
          </cell>
          <cell r="F669">
            <v>14</v>
          </cell>
          <cell r="G669" t="str">
            <v>Non</v>
          </cell>
          <cell r="H669" t="str">
            <v>CLG.DUMBEA SUR MER</v>
          </cell>
          <cell r="I669" t="str">
            <v>Non</v>
          </cell>
          <cell r="J669" t="str">
            <v>Athlétisme, Trails</v>
          </cell>
        </row>
        <row r="670">
          <cell r="A670">
            <v>24245608</v>
          </cell>
          <cell r="B670" t="str">
            <v>PUANIEWA</v>
          </cell>
          <cell r="C670" t="str">
            <v>Wendel</v>
          </cell>
          <cell r="D670" t="str">
            <v>BG</v>
          </cell>
          <cell r="E670" t="str">
            <v>03-03-2011</v>
          </cell>
          <cell r="F670">
            <v>13</v>
          </cell>
          <cell r="G670" t="str">
            <v>Non</v>
          </cell>
          <cell r="H670" t="str">
            <v>CLG.DUMBEA SUR MER</v>
          </cell>
          <cell r="I670" t="str">
            <v>Non</v>
          </cell>
          <cell r="J670" t="str">
            <v>Basket</v>
          </cell>
        </row>
        <row r="671">
          <cell r="A671">
            <v>24247962</v>
          </cell>
          <cell r="B671" t="str">
            <v>RATUBALAVU</v>
          </cell>
          <cell r="C671" t="str">
            <v>Elizabeth</v>
          </cell>
          <cell r="D671" t="str">
            <v>BF</v>
          </cell>
          <cell r="E671" t="str">
            <v>12-07-2011</v>
          </cell>
          <cell r="F671">
            <v>13</v>
          </cell>
          <cell r="G671" t="str">
            <v>Non</v>
          </cell>
          <cell r="H671" t="str">
            <v>CLG.DUMBEA SUR MER</v>
          </cell>
          <cell r="I671" t="str">
            <v>Non</v>
          </cell>
          <cell r="J671" t="str">
            <v>Athlétisme</v>
          </cell>
        </row>
        <row r="672">
          <cell r="A672">
            <v>24245555</v>
          </cell>
          <cell r="B672" t="str">
            <v>RIVIERE</v>
          </cell>
          <cell r="C672" t="str">
            <v>Enzo</v>
          </cell>
          <cell r="D672" t="str">
            <v>BG</v>
          </cell>
          <cell r="E672" t="str">
            <v>27-03-2011</v>
          </cell>
          <cell r="F672">
            <v>13</v>
          </cell>
          <cell r="G672" t="str">
            <v>Non</v>
          </cell>
          <cell r="H672" t="str">
            <v>CLG.DUMBEA SUR MER</v>
          </cell>
          <cell r="I672" t="str">
            <v>Non</v>
          </cell>
          <cell r="J672" t="str">
            <v>Basket</v>
          </cell>
        </row>
        <row r="673">
          <cell r="A673">
            <v>24236512</v>
          </cell>
          <cell r="B673" t="str">
            <v>Roth</v>
          </cell>
          <cell r="C673" t="str">
            <v>Daphné</v>
          </cell>
          <cell r="D673" t="str">
            <v>BF</v>
          </cell>
          <cell r="E673" t="str">
            <v>23-06-2011</v>
          </cell>
          <cell r="F673">
            <v>13</v>
          </cell>
          <cell r="G673" t="str">
            <v>Non</v>
          </cell>
          <cell r="H673" t="str">
            <v>CLG.DUMBEA SUR MER</v>
          </cell>
          <cell r="I673" t="str">
            <v>Non</v>
          </cell>
          <cell r="J673" t="str">
            <v>Athlétisme, Volleyball</v>
          </cell>
        </row>
        <row r="674">
          <cell r="A674">
            <v>24244247</v>
          </cell>
          <cell r="B674" t="str">
            <v>Roubio</v>
          </cell>
          <cell r="C674" t="str">
            <v>Wylrick</v>
          </cell>
          <cell r="D674" t="str">
            <v>BG</v>
          </cell>
          <cell r="E674" t="str">
            <v>14-06-2011</v>
          </cell>
          <cell r="F674">
            <v>13</v>
          </cell>
          <cell r="G674" t="str">
            <v>Non</v>
          </cell>
          <cell r="H674" t="str">
            <v>CLG.DUMBEA SUR MER</v>
          </cell>
          <cell r="I674" t="str">
            <v>Non</v>
          </cell>
          <cell r="J674" t="str">
            <v>Athlétisme, Futsal, Handball</v>
          </cell>
        </row>
        <row r="675">
          <cell r="A675">
            <v>24245568</v>
          </cell>
          <cell r="B675" t="str">
            <v>SALMON</v>
          </cell>
          <cell r="C675" t="str">
            <v>Terooahomoatupa</v>
          </cell>
          <cell r="D675" t="str">
            <v>BG</v>
          </cell>
          <cell r="E675" t="str">
            <v>02-05-2012</v>
          </cell>
          <cell r="F675">
            <v>12</v>
          </cell>
          <cell r="G675" t="str">
            <v>Non</v>
          </cell>
          <cell r="H675" t="str">
            <v>CLG.DUMBEA SUR MER</v>
          </cell>
          <cell r="I675" t="str">
            <v>Non</v>
          </cell>
          <cell r="J675" t="str">
            <v>Baseball</v>
          </cell>
        </row>
        <row r="676">
          <cell r="A676">
            <v>24248697</v>
          </cell>
          <cell r="B676" t="str">
            <v>SAMOYEAULT</v>
          </cell>
          <cell r="C676" t="str">
            <v>Rafael</v>
          </cell>
          <cell r="D676" t="str">
            <v>BG</v>
          </cell>
          <cell r="E676" t="str">
            <v>23-03-2012</v>
          </cell>
          <cell r="F676">
            <v>12</v>
          </cell>
          <cell r="G676" t="str">
            <v>Non</v>
          </cell>
          <cell r="H676" t="str">
            <v>CLG.DUMBEA SUR MER</v>
          </cell>
          <cell r="I676" t="str">
            <v>Non</v>
          </cell>
          <cell r="J676" t="str">
            <v>Basket</v>
          </cell>
        </row>
        <row r="677">
          <cell r="A677">
            <v>24247961</v>
          </cell>
          <cell r="B677" t="str">
            <v>SANTOS-FRIBOURG</v>
          </cell>
          <cell r="C677" t="str">
            <v>Adélayde</v>
          </cell>
          <cell r="D677" t="str">
            <v>BF</v>
          </cell>
          <cell r="E677" t="str">
            <v>23-09-2011</v>
          </cell>
          <cell r="F677">
            <v>13</v>
          </cell>
          <cell r="G677" t="str">
            <v>Non</v>
          </cell>
          <cell r="H677" t="str">
            <v>CLG.DUMBEA SUR MER</v>
          </cell>
          <cell r="I677" t="str">
            <v>Non</v>
          </cell>
          <cell r="J677" t="str">
            <v>Athlétisme</v>
          </cell>
        </row>
        <row r="678">
          <cell r="A678">
            <v>24245569</v>
          </cell>
          <cell r="B678" t="str">
            <v>SARAFIAN MOK</v>
          </cell>
          <cell r="C678" t="str">
            <v>Robin</v>
          </cell>
          <cell r="D678" t="str">
            <v>BG</v>
          </cell>
          <cell r="E678" t="str">
            <v>15-08-2012</v>
          </cell>
          <cell r="F678">
            <v>12</v>
          </cell>
          <cell r="G678" t="str">
            <v>Non</v>
          </cell>
          <cell r="H678" t="str">
            <v>CLG.DUMBEA SUR MER</v>
          </cell>
          <cell r="I678" t="str">
            <v>Non</v>
          </cell>
          <cell r="J678" t="str">
            <v>Futsal</v>
          </cell>
        </row>
        <row r="679">
          <cell r="A679">
            <v>24211549</v>
          </cell>
          <cell r="B679" t="str">
            <v>SARIDJO</v>
          </cell>
          <cell r="C679" t="str">
            <v>Nathan</v>
          </cell>
          <cell r="D679" t="str">
            <v>MG</v>
          </cell>
          <cell r="E679" t="str">
            <v>25-08-2009</v>
          </cell>
          <cell r="F679">
            <v>15</v>
          </cell>
          <cell r="G679" t="str">
            <v>Non</v>
          </cell>
          <cell r="H679" t="str">
            <v>CLG.DUMBEA SUR MER</v>
          </cell>
          <cell r="I679" t="str">
            <v>Non</v>
          </cell>
          <cell r="J679" t="str">
            <v>Athlétisme, Tennis de table, Volleyball</v>
          </cell>
        </row>
        <row r="680">
          <cell r="A680">
            <v>24245560</v>
          </cell>
          <cell r="B680" t="str">
            <v>saridjo</v>
          </cell>
          <cell r="C680" t="str">
            <v>Romain</v>
          </cell>
          <cell r="D680" t="str">
            <v>BG</v>
          </cell>
          <cell r="E680" t="str">
            <v>12-12-2012</v>
          </cell>
          <cell r="F680">
            <v>11</v>
          </cell>
          <cell r="G680" t="str">
            <v>Non</v>
          </cell>
          <cell r="H680" t="str">
            <v>CLG.DUMBEA SUR MER</v>
          </cell>
          <cell r="I680" t="str">
            <v>Non</v>
          </cell>
          <cell r="J680" t="str">
            <v>Tennis de table</v>
          </cell>
        </row>
        <row r="681">
          <cell r="A681">
            <v>24236889</v>
          </cell>
          <cell r="B681" t="str">
            <v>SIMIJANE</v>
          </cell>
          <cell r="C681" t="str">
            <v>Jean-Pierre</v>
          </cell>
          <cell r="D681" t="str">
            <v>BG</v>
          </cell>
          <cell r="E681" t="str">
            <v>11-04-2012</v>
          </cell>
          <cell r="F681">
            <v>12</v>
          </cell>
          <cell r="G681" t="str">
            <v>Non</v>
          </cell>
          <cell r="H681" t="str">
            <v>CLG.DUMBEA SUR MER</v>
          </cell>
          <cell r="I681" t="str">
            <v>Non</v>
          </cell>
          <cell r="J681" t="str">
            <v>Futsal</v>
          </cell>
        </row>
        <row r="682">
          <cell r="A682">
            <v>24221238</v>
          </cell>
          <cell r="B682" t="str">
            <v>SIPA</v>
          </cell>
          <cell r="C682" t="str">
            <v>Edouard</v>
          </cell>
          <cell r="D682" t="str">
            <v>BG</v>
          </cell>
          <cell r="E682" t="str">
            <v>22-02-2011</v>
          </cell>
          <cell r="F682">
            <v>13</v>
          </cell>
          <cell r="G682" t="str">
            <v>Non</v>
          </cell>
          <cell r="H682" t="str">
            <v>CLG.DUMBEA SUR MER</v>
          </cell>
          <cell r="I682" t="str">
            <v>Non</v>
          </cell>
          <cell r="J682" t="str">
            <v>Athlétisme, Futsal</v>
          </cell>
        </row>
        <row r="683">
          <cell r="A683">
            <v>24245563</v>
          </cell>
          <cell r="B683" t="str">
            <v>SIWA</v>
          </cell>
          <cell r="C683" t="str">
            <v>Tom</v>
          </cell>
          <cell r="D683" t="str">
            <v>BG</v>
          </cell>
          <cell r="E683" t="str">
            <v>25-12-2012</v>
          </cell>
          <cell r="F683">
            <v>11</v>
          </cell>
          <cell r="G683" t="str">
            <v>Non</v>
          </cell>
          <cell r="H683" t="str">
            <v>CLG.DUMBEA SUR MER</v>
          </cell>
          <cell r="I683" t="str">
            <v>Non</v>
          </cell>
          <cell r="J683" t="str">
            <v>Athlétisme</v>
          </cell>
        </row>
        <row r="684">
          <cell r="A684">
            <v>24247615</v>
          </cell>
          <cell r="B684" t="str">
            <v>Soeroastro</v>
          </cell>
          <cell r="C684" t="str">
            <v>Bryden</v>
          </cell>
          <cell r="D684" t="str">
            <v>BG</v>
          </cell>
          <cell r="E684" t="str">
            <v>07-04-2011</v>
          </cell>
          <cell r="F684">
            <v>13</v>
          </cell>
          <cell r="G684" t="str">
            <v>Non</v>
          </cell>
          <cell r="H684" t="str">
            <v>CLG.DUMBEA SUR MER</v>
          </cell>
          <cell r="I684" t="str">
            <v>Non</v>
          </cell>
          <cell r="J684" t="str">
            <v>Basket, Futsal</v>
          </cell>
        </row>
        <row r="685">
          <cell r="A685">
            <v>24237638</v>
          </cell>
          <cell r="B685" t="str">
            <v>SOUPAREAU</v>
          </cell>
          <cell r="C685" t="str">
            <v>Teiki</v>
          </cell>
          <cell r="D685" t="str">
            <v>BG</v>
          </cell>
          <cell r="E685" t="str">
            <v>17-08-2011</v>
          </cell>
          <cell r="F685">
            <v>13</v>
          </cell>
          <cell r="G685" t="str">
            <v>Non</v>
          </cell>
          <cell r="H685" t="str">
            <v>CLG.DUMBEA SUR MER</v>
          </cell>
          <cell r="I685" t="str">
            <v>Non</v>
          </cell>
          <cell r="J685" t="str">
            <v>Basket</v>
          </cell>
        </row>
        <row r="686">
          <cell r="A686">
            <v>24245752</v>
          </cell>
          <cell r="B686" t="str">
            <v>SUVE</v>
          </cell>
          <cell r="C686" t="str">
            <v>Romaric</v>
          </cell>
          <cell r="D686" t="str">
            <v>MG</v>
          </cell>
          <cell r="E686" t="str">
            <v>21-11-2010</v>
          </cell>
          <cell r="F686">
            <v>13</v>
          </cell>
          <cell r="G686" t="str">
            <v>Non</v>
          </cell>
          <cell r="H686" t="str">
            <v>CLG.DUMBEA SUR MER</v>
          </cell>
          <cell r="I686" t="str">
            <v>Non</v>
          </cell>
          <cell r="J686" t="str">
            <v>Futsal</v>
          </cell>
        </row>
        <row r="687">
          <cell r="A687">
            <v>24247512</v>
          </cell>
          <cell r="B687" t="str">
            <v>TAFEA</v>
          </cell>
          <cell r="C687" t="str">
            <v>MATU</v>
          </cell>
          <cell r="D687" t="str">
            <v>MF</v>
          </cell>
          <cell r="E687" t="str">
            <v>06-08-2010</v>
          </cell>
          <cell r="F687">
            <v>14</v>
          </cell>
          <cell r="G687" t="str">
            <v>Non</v>
          </cell>
          <cell r="H687" t="str">
            <v>CLG.DUMBEA SUR MER</v>
          </cell>
          <cell r="I687" t="str">
            <v>Non</v>
          </cell>
          <cell r="J687" t="str">
            <v>Volleyball</v>
          </cell>
        </row>
        <row r="688">
          <cell r="A688">
            <v>24245610</v>
          </cell>
          <cell r="B688" t="str">
            <v>TAHUHUATAMA</v>
          </cell>
          <cell r="C688" t="str">
            <v>Ru Ihana</v>
          </cell>
          <cell r="D688" t="str">
            <v>MF</v>
          </cell>
          <cell r="E688" t="str">
            <v>05-06-2010</v>
          </cell>
          <cell r="F688">
            <v>14</v>
          </cell>
          <cell r="G688" t="str">
            <v>Non</v>
          </cell>
          <cell r="H688" t="str">
            <v>CLG.DUMBEA SUR MER</v>
          </cell>
          <cell r="I688" t="str">
            <v>Non</v>
          </cell>
          <cell r="J688" t="str">
            <v>Tennis de table</v>
          </cell>
        </row>
        <row r="689">
          <cell r="A689">
            <v>24245580</v>
          </cell>
          <cell r="B689" t="str">
            <v>Tchong</v>
          </cell>
          <cell r="C689" t="str">
            <v>Madisonn</v>
          </cell>
          <cell r="D689" t="str">
            <v>BF</v>
          </cell>
          <cell r="E689" t="str">
            <v>05-09-2012</v>
          </cell>
          <cell r="F689">
            <v>12</v>
          </cell>
          <cell r="G689" t="str">
            <v>Non</v>
          </cell>
          <cell r="H689" t="str">
            <v>CLG.DUMBEA SUR MER</v>
          </cell>
          <cell r="I689" t="str">
            <v>Non</v>
          </cell>
          <cell r="J689" t="str">
            <v>Athlétisme, Futsal</v>
          </cell>
        </row>
        <row r="690">
          <cell r="A690">
            <v>24245699</v>
          </cell>
          <cell r="B690" t="str">
            <v>TEMATAHOTOA</v>
          </cell>
          <cell r="C690" t="str">
            <v>Christiana</v>
          </cell>
          <cell r="D690" t="str">
            <v>BF</v>
          </cell>
          <cell r="E690" t="str">
            <v>28-04-2013</v>
          </cell>
          <cell r="F690">
            <v>11</v>
          </cell>
          <cell r="G690" t="str">
            <v>Non</v>
          </cell>
          <cell r="H690" t="str">
            <v>CLG.DUMBEA SUR MER</v>
          </cell>
          <cell r="I690" t="str">
            <v>Non</v>
          </cell>
          <cell r="J690" t="str">
            <v>Athlétisme, Futsal</v>
          </cell>
        </row>
        <row r="691">
          <cell r="A691">
            <v>24247550</v>
          </cell>
          <cell r="B691" t="str">
            <v>Teuru</v>
          </cell>
          <cell r="C691" t="str">
            <v>Deaclan</v>
          </cell>
          <cell r="D691" t="str">
            <v>BG</v>
          </cell>
          <cell r="E691" t="str">
            <v>28-04-2013</v>
          </cell>
          <cell r="F691">
            <v>11</v>
          </cell>
          <cell r="G691" t="str">
            <v>Non</v>
          </cell>
          <cell r="H691" t="str">
            <v>CLG.DUMBEA SUR MER</v>
          </cell>
          <cell r="I691" t="str">
            <v>Non</v>
          </cell>
          <cell r="J691" t="str">
            <v>Volleyball</v>
          </cell>
        </row>
        <row r="692">
          <cell r="A692">
            <v>24210590</v>
          </cell>
          <cell r="B692" t="str">
            <v>TEXIER</v>
          </cell>
          <cell r="C692" t="str">
            <v>Maxime</v>
          </cell>
          <cell r="D692" t="str">
            <v>MG</v>
          </cell>
          <cell r="E692" t="str">
            <v>05-03-2010</v>
          </cell>
          <cell r="F692">
            <v>14</v>
          </cell>
          <cell r="G692" t="str">
            <v>Non</v>
          </cell>
          <cell r="H692" t="str">
            <v>CLG.DUMBEA SUR MER</v>
          </cell>
          <cell r="I692" t="str">
            <v>Non</v>
          </cell>
          <cell r="J692" t="str">
            <v>Futsal</v>
          </cell>
        </row>
        <row r="693">
          <cell r="A693">
            <v>24247721</v>
          </cell>
          <cell r="B693" t="str">
            <v>THEAS</v>
          </cell>
          <cell r="C693" t="str">
            <v>Haily</v>
          </cell>
          <cell r="D693" t="str">
            <v>MG</v>
          </cell>
          <cell r="E693" t="str">
            <v>01-09-2010</v>
          </cell>
          <cell r="F693">
            <v>14</v>
          </cell>
          <cell r="G693" t="str">
            <v>Non</v>
          </cell>
          <cell r="H693" t="str">
            <v>CLG.DUMBEA SUR MER</v>
          </cell>
          <cell r="I693" t="str">
            <v>Non</v>
          </cell>
          <cell r="J693" t="str">
            <v>Athlétisme</v>
          </cell>
        </row>
        <row r="694">
          <cell r="A694">
            <v>24248698</v>
          </cell>
          <cell r="B694" t="str">
            <v>Thibaudet</v>
          </cell>
          <cell r="C694" t="str">
            <v>Tristan</v>
          </cell>
          <cell r="D694" t="str">
            <v>BG</v>
          </cell>
          <cell r="E694" t="str">
            <v>11-11-2012</v>
          </cell>
          <cell r="F694">
            <v>11</v>
          </cell>
          <cell r="G694" t="str">
            <v>Non</v>
          </cell>
          <cell r="H694" t="str">
            <v>CLG.DUMBEA SUR MER</v>
          </cell>
          <cell r="I694" t="str">
            <v>Non</v>
          </cell>
          <cell r="J694" t="str">
            <v>Football</v>
          </cell>
        </row>
        <row r="695">
          <cell r="A695">
            <v>24222340</v>
          </cell>
          <cell r="B695" t="str">
            <v>TJIBAOU</v>
          </cell>
          <cell r="C695" t="str">
            <v>Léa</v>
          </cell>
          <cell r="D695" t="str">
            <v>MF</v>
          </cell>
          <cell r="E695" t="str">
            <v>11-10-2010</v>
          </cell>
          <cell r="F695">
            <v>14</v>
          </cell>
          <cell r="G695" t="str">
            <v>Non</v>
          </cell>
          <cell r="H695" t="str">
            <v>CLG.DUMBEA SUR MER</v>
          </cell>
          <cell r="I695" t="str">
            <v>Non</v>
          </cell>
          <cell r="J695" t="str">
            <v>Basket</v>
          </cell>
        </row>
        <row r="696">
          <cell r="A696">
            <v>24247720</v>
          </cell>
          <cell r="B696" t="str">
            <v>TOMA</v>
          </cell>
          <cell r="C696" t="str">
            <v>Franck</v>
          </cell>
          <cell r="D696" t="str">
            <v>MG</v>
          </cell>
          <cell r="E696" t="str">
            <v>20-10-2010</v>
          </cell>
          <cell r="F696">
            <v>14</v>
          </cell>
          <cell r="G696" t="str">
            <v>Non</v>
          </cell>
          <cell r="H696" t="str">
            <v>CLG.DUMBEA SUR MER</v>
          </cell>
          <cell r="I696" t="str">
            <v>Non</v>
          </cell>
          <cell r="J696" t="str">
            <v>Basket, Volleyball</v>
          </cell>
        </row>
        <row r="697">
          <cell r="A697">
            <v>24220451</v>
          </cell>
          <cell r="B697" t="str">
            <v>TUKUMULI</v>
          </cell>
          <cell r="C697" t="str">
            <v>Marahiti</v>
          </cell>
          <cell r="D697" t="str">
            <v>MF</v>
          </cell>
          <cell r="E697" t="str">
            <v>08-09-2009</v>
          </cell>
          <cell r="F697">
            <v>15</v>
          </cell>
          <cell r="G697" t="str">
            <v>Non</v>
          </cell>
          <cell r="H697" t="str">
            <v>CLG.DUMBEA SUR MER</v>
          </cell>
          <cell r="I697" t="str">
            <v>Non</v>
          </cell>
          <cell r="J697" t="str">
            <v>Athlétisme, Tennis de table</v>
          </cell>
        </row>
        <row r="698">
          <cell r="A698">
            <v>24247689</v>
          </cell>
          <cell r="B698" t="str">
            <v>TUPOU</v>
          </cell>
          <cell r="C698" t="str">
            <v>Lafaele</v>
          </cell>
          <cell r="D698" t="str">
            <v>BG</v>
          </cell>
          <cell r="E698" t="str">
            <v>25-09-2011</v>
          </cell>
          <cell r="F698">
            <v>13</v>
          </cell>
          <cell r="G698" t="str">
            <v>Non</v>
          </cell>
          <cell r="H698" t="str">
            <v>CLG.DUMBEA SUR MER</v>
          </cell>
          <cell r="I698" t="str">
            <v>Non</v>
          </cell>
          <cell r="J698" t="str">
            <v>Basket</v>
          </cell>
        </row>
        <row r="699">
          <cell r="A699">
            <v>24245710</v>
          </cell>
          <cell r="B699" t="str">
            <v>UYTTERHAEGEN</v>
          </cell>
          <cell r="C699" t="str">
            <v>Lilas</v>
          </cell>
          <cell r="D699" t="str">
            <v>BF</v>
          </cell>
          <cell r="E699" t="str">
            <v>14-03-2013</v>
          </cell>
          <cell r="F699">
            <v>11</v>
          </cell>
          <cell r="G699" t="str">
            <v>Non</v>
          </cell>
          <cell r="H699" t="str">
            <v>CLG.DUMBEA SUR MER</v>
          </cell>
          <cell r="I699" t="str">
            <v>Non</v>
          </cell>
          <cell r="J699" t="str">
            <v>Athlétisme</v>
          </cell>
        </row>
        <row r="700">
          <cell r="A700">
            <v>24249149</v>
          </cell>
          <cell r="B700" t="str">
            <v>VALAO</v>
          </cell>
          <cell r="C700" t="str">
            <v>Maxime</v>
          </cell>
          <cell r="D700" t="str">
            <v>BG</v>
          </cell>
          <cell r="E700" t="str">
            <v>15-04-2011</v>
          </cell>
          <cell r="F700">
            <v>13</v>
          </cell>
          <cell r="G700" t="str">
            <v>Non</v>
          </cell>
          <cell r="H700" t="str">
            <v>CLG.DUMBEA SUR MER</v>
          </cell>
          <cell r="I700" t="str">
            <v>Oui</v>
          </cell>
          <cell r="J700" t="str">
            <v>Tennis de table</v>
          </cell>
        </row>
        <row r="701">
          <cell r="A701">
            <v>24238551</v>
          </cell>
          <cell r="B701" t="str">
            <v>VALLOIS</v>
          </cell>
          <cell r="C701" t="str">
            <v>Matéo</v>
          </cell>
          <cell r="D701" t="str">
            <v>MG</v>
          </cell>
          <cell r="E701" t="str">
            <v>23-08-2009</v>
          </cell>
          <cell r="F701">
            <v>15</v>
          </cell>
          <cell r="G701" t="str">
            <v>Non</v>
          </cell>
          <cell r="H701" t="str">
            <v>CLG.DUMBEA SUR MER</v>
          </cell>
          <cell r="I701" t="str">
            <v>Non</v>
          </cell>
          <cell r="J701" t="str">
            <v>Basket, Cross</v>
          </cell>
        </row>
        <row r="702">
          <cell r="A702">
            <v>24247806</v>
          </cell>
          <cell r="B702" t="str">
            <v>VAN BASTOLAER</v>
          </cell>
          <cell r="C702" t="str">
            <v>Adam</v>
          </cell>
          <cell r="D702" t="str">
            <v>MG</v>
          </cell>
          <cell r="E702" t="str">
            <v>28-08-2010</v>
          </cell>
          <cell r="F702">
            <v>14</v>
          </cell>
          <cell r="G702" t="str">
            <v>Non</v>
          </cell>
          <cell r="H702" t="str">
            <v>CLG.DUMBEA SUR MER</v>
          </cell>
          <cell r="I702" t="str">
            <v>Non</v>
          </cell>
          <cell r="J702" t="str">
            <v>Basket</v>
          </cell>
        </row>
        <row r="703">
          <cell r="A703">
            <v>24236412</v>
          </cell>
          <cell r="B703" t="str">
            <v>VERNIER</v>
          </cell>
          <cell r="C703" t="str">
            <v>Shawn</v>
          </cell>
          <cell r="D703" t="str">
            <v>BG</v>
          </cell>
          <cell r="E703" t="str">
            <v>10-06-2011</v>
          </cell>
          <cell r="F703">
            <v>13</v>
          </cell>
          <cell r="G703" t="str">
            <v>Non</v>
          </cell>
          <cell r="H703" t="str">
            <v>CLG.DUMBEA SUR MER</v>
          </cell>
          <cell r="I703" t="str">
            <v>Non</v>
          </cell>
          <cell r="J703" t="str">
            <v>Basket, Trails</v>
          </cell>
        </row>
        <row r="704">
          <cell r="A704">
            <v>24245566</v>
          </cell>
          <cell r="B704" t="str">
            <v>VINCENT</v>
          </cell>
          <cell r="C704" t="str">
            <v>Lucas</v>
          </cell>
          <cell r="D704" t="str">
            <v>BG</v>
          </cell>
          <cell r="E704" t="str">
            <v>23-12-2011</v>
          </cell>
          <cell r="F704">
            <v>12</v>
          </cell>
          <cell r="G704" t="str">
            <v>Non</v>
          </cell>
          <cell r="H704" t="str">
            <v>CLG.DUMBEA SUR MER</v>
          </cell>
          <cell r="I704" t="str">
            <v>Non</v>
          </cell>
          <cell r="J704" t="str">
            <v>Athlétisme, Tennis de table</v>
          </cell>
        </row>
        <row r="705">
          <cell r="A705">
            <v>24222421</v>
          </cell>
          <cell r="B705" t="str">
            <v>WACHTER</v>
          </cell>
          <cell r="C705" t="str">
            <v>Theo</v>
          </cell>
          <cell r="D705" t="str">
            <v>MG</v>
          </cell>
          <cell r="E705" t="str">
            <v>10-09-2010</v>
          </cell>
          <cell r="F705">
            <v>14</v>
          </cell>
          <cell r="G705" t="str">
            <v>Non</v>
          </cell>
          <cell r="H705" t="str">
            <v>CLG.DUMBEA SUR MER</v>
          </cell>
          <cell r="I705" t="str">
            <v>Non</v>
          </cell>
          <cell r="J705" t="str">
            <v>Athlétisme, Basket</v>
          </cell>
        </row>
        <row r="706">
          <cell r="A706">
            <v>24236417</v>
          </cell>
          <cell r="B706" t="str">
            <v>WAHNAPO</v>
          </cell>
          <cell r="C706" t="str">
            <v>Nehemi</v>
          </cell>
          <cell r="D706" t="str">
            <v>BG</v>
          </cell>
          <cell r="E706" t="str">
            <v>22-04-2011</v>
          </cell>
          <cell r="F706">
            <v>13</v>
          </cell>
          <cell r="G706" t="str">
            <v>Non</v>
          </cell>
          <cell r="H706" t="str">
            <v>CLG.DUMBEA SUR MER</v>
          </cell>
          <cell r="I706" t="str">
            <v>Non</v>
          </cell>
          <cell r="J706" t="str">
            <v>Basket, Trails</v>
          </cell>
        </row>
        <row r="707">
          <cell r="A707">
            <v>24245617</v>
          </cell>
          <cell r="B707" t="str">
            <v>WAMEJO</v>
          </cell>
          <cell r="C707" t="str">
            <v>Jefran</v>
          </cell>
          <cell r="D707" t="str">
            <v>BG</v>
          </cell>
          <cell r="E707" t="str">
            <v>26-02-2013</v>
          </cell>
          <cell r="F707">
            <v>11</v>
          </cell>
          <cell r="G707" t="str">
            <v>Non</v>
          </cell>
          <cell r="H707" t="str">
            <v>CLG.DUMBEA SUR MER</v>
          </cell>
          <cell r="I707" t="str">
            <v>Non</v>
          </cell>
          <cell r="J707" t="str">
            <v>Futsal</v>
          </cell>
        </row>
        <row r="708">
          <cell r="A708">
            <v>24236510</v>
          </cell>
          <cell r="B708" t="str">
            <v>Wamejo</v>
          </cell>
          <cell r="C708" t="str">
            <v>Kuan</v>
          </cell>
          <cell r="D708" t="str">
            <v>MG</v>
          </cell>
          <cell r="E708" t="str">
            <v>14-07-2010</v>
          </cell>
          <cell r="F708">
            <v>14</v>
          </cell>
          <cell r="G708" t="str">
            <v>Non</v>
          </cell>
          <cell r="H708" t="str">
            <v>CLG.DUMBEA SUR MER</v>
          </cell>
          <cell r="I708" t="str">
            <v>Non</v>
          </cell>
          <cell r="J708" t="str">
            <v>Athlétisme, Futsal</v>
          </cell>
        </row>
        <row r="709">
          <cell r="A709">
            <v>24238470</v>
          </cell>
          <cell r="B709" t="str">
            <v>WANGANE</v>
          </cell>
          <cell r="C709" t="str">
            <v>Didier</v>
          </cell>
          <cell r="D709" t="str">
            <v>BG</v>
          </cell>
          <cell r="E709" t="str">
            <v>10-10-2011</v>
          </cell>
          <cell r="F709">
            <v>13</v>
          </cell>
          <cell r="G709" t="str">
            <v>Non</v>
          </cell>
          <cell r="H709" t="str">
            <v>CLG.DUMBEA SUR MER</v>
          </cell>
          <cell r="I709" t="str">
            <v>Non</v>
          </cell>
          <cell r="J709" t="str">
            <v>Athlétisme, Cross, Trails</v>
          </cell>
        </row>
        <row r="710">
          <cell r="A710">
            <v>24237790</v>
          </cell>
          <cell r="B710" t="str">
            <v>WANGANE</v>
          </cell>
          <cell r="C710" t="str">
            <v>Marie-Daniel</v>
          </cell>
          <cell r="D710" t="str">
            <v>MF</v>
          </cell>
          <cell r="E710" t="str">
            <v>11-11-2009</v>
          </cell>
          <cell r="F710">
            <v>14</v>
          </cell>
          <cell r="G710" t="str">
            <v>Non</v>
          </cell>
          <cell r="H710" t="str">
            <v>CLG.DUMBEA SUR MER</v>
          </cell>
          <cell r="I710" t="str">
            <v>Non</v>
          </cell>
          <cell r="J710" t="str">
            <v>Athlétisme, Cross, Trails</v>
          </cell>
        </row>
        <row r="711">
          <cell r="A711">
            <v>24238424</v>
          </cell>
          <cell r="B711" t="str">
            <v>wayaridri</v>
          </cell>
          <cell r="C711" t="str">
            <v>Meleia</v>
          </cell>
          <cell r="D711" t="str">
            <v>MF</v>
          </cell>
          <cell r="E711" t="str">
            <v>12-08-2010</v>
          </cell>
          <cell r="F711">
            <v>14</v>
          </cell>
          <cell r="G711" t="str">
            <v>Non</v>
          </cell>
          <cell r="H711" t="str">
            <v>CLG.DUMBEA SUR MER</v>
          </cell>
          <cell r="I711" t="str">
            <v>Non</v>
          </cell>
          <cell r="J711" t="str">
            <v>Athlétisme, Cross, Trails</v>
          </cell>
        </row>
        <row r="712">
          <cell r="A712">
            <v>24239202</v>
          </cell>
          <cell r="B712" t="str">
            <v>WAZABI</v>
          </cell>
          <cell r="C712" t="str">
            <v>Steeve</v>
          </cell>
          <cell r="D712" t="str">
            <v>BG</v>
          </cell>
          <cell r="E712" t="str">
            <v>12-01-2011</v>
          </cell>
          <cell r="F712">
            <v>13</v>
          </cell>
          <cell r="G712" t="str">
            <v>Non</v>
          </cell>
          <cell r="H712" t="str">
            <v>CLG.DUMBEA SUR MER</v>
          </cell>
          <cell r="I712" t="str">
            <v>Non</v>
          </cell>
          <cell r="J712" t="str">
            <v>Athlétisme, Futsal</v>
          </cell>
        </row>
        <row r="713">
          <cell r="A713">
            <v>24245711</v>
          </cell>
          <cell r="B713" t="str">
            <v>Wendt</v>
          </cell>
          <cell r="C713" t="str">
            <v>Trinithy</v>
          </cell>
          <cell r="D713" t="str">
            <v>BF</v>
          </cell>
          <cell r="E713" t="str">
            <v>12-09-2012</v>
          </cell>
          <cell r="F713">
            <v>12</v>
          </cell>
          <cell r="G713" t="str">
            <v>Non</v>
          </cell>
          <cell r="H713" t="str">
            <v>CLG.DUMBEA SUR MER</v>
          </cell>
          <cell r="I713" t="str">
            <v>Non</v>
          </cell>
          <cell r="J713" t="str">
            <v>Athlétisme</v>
          </cell>
        </row>
        <row r="714">
          <cell r="A714">
            <v>24245701</v>
          </cell>
          <cell r="B714" t="str">
            <v>WIBONY</v>
          </cell>
          <cell r="C714" t="str">
            <v>Enzo</v>
          </cell>
          <cell r="D714" t="str">
            <v>BG</v>
          </cell>
          <cell r="E714" t="str">
            <v>30-10-2012</v>
          </cell>
          <cell r="F714">
            <v>11</v>
          </cell>
          <cell r="G714" t="str">
            <v>Non</v>
          </cell>
          <cell r="H714" t="str">
            <v>CLG.DUMBEA SUR MER</v>
          </cell>
          <cell r="I714" t="str">
            <v>Non</v>
          </cell>
          <cell r="J714" t="str">
            <v>Futsal, Tennis de table</v>
          </cell>
        </row>
        <row r="715">
          <cell r="A715">
            <v>24211002</v>
          </cell>
          <cell r="B715" t="str">
            <v>ADJOUHNIOPE</v>
          </cell>
          <cell r="C715" t="str">
            <v>Jacques</v>
          </cell>
          <cell r="D715" t="str">
            <v>MG</v>
          </cell>
          <cell r="E715" t="str">
            <v>20-01-2010</v>
          </cell>
          <cell r="F715">
            <v>14</v>
          </cell>
          <cell r="G715" t="str">
            <v>Non</v>
          </cell>
          <cell r="H715" t="str">
            <v>CLG.EBEN-EZA</v>
          </cell>
          <cell r="I715" t="str">
            <v>Non</v>
          </cell>
          <cell r="J715" t="str">
            <v>Athlétisme, Football, Futsal, Handball, Volleyball</v>
          </cell>
        </row>
        <row r="716">
          <cell r="A716">
            <v>24248557</v>
          </cell>
          <cell r="B716" t="str">
            <v>BAOUMA</v>
          </cell>
          <cell r="C716" t="str">
            <v>Clémence</v>
          </cell>
          <cell r="D716" t="str">
            <v>BF</v>
          </cell>
          <cell r="E716" t="str">
            <v>20-08-2012</v>
          </cell>
          <cell r="F716">
            <v>12</v>
          </cell>
          <cell r="G716" t="str">
            <v>Non</v>
          </cell>
          <cell r="H716" t="str">
            <v>CLG.EBEN-EZA</v>
          </cell>
          <cell r="I716" t="str">
            <v>Non</v>
          </cell>
          <cell r="J716" t="str">
            <v>Football, Volleyball</v>
          </cell>
        </row>
        <row r="717">
          <cell r="A717">
            <v>24239123</v>
          </cell>
          <cell r="B717" t="str">
            <v>BAOUTOUO</v>
          </cell>
          <cell r="C717" t="str">
            <v>Jade</v>
          </cell>
          <cell r="D717" t="str">
            <v>BF</v>
          </cell>
          <cell r="E717" t="str">
            <v>02-06-2012</v>
          </cell>
          <cell r="F717">
            <v>12</v>
          </cell>
          <cell r="G717" t="str">
            <v>Non</v>
          </cell>
          <cell r="H717" t="str">
            <v>CLG.EBEN-EZA</v>
          </cell>
          <cell r="I717" t="str">
            <v>Non</v>
          </cell>
          <cell r="J717" t="str">
            <v>Football, Futsal, Volleyball</v>
          </cell>
        </row>
        <row r="718">
          <cell r="A718">
            <v>24248558</v>
          </cell>
          <cell r="B718" t="str">
            <v>CAPOA</v>
          </cell>
          <cell r="C718" t="str">
            <v>Wassako</v>
          </cell>
          <cell r="D718" t="str">
            <v>BF</v>
          </cell>
          <cell r="E718" t="str">
            <v>06-02-2012</v>
          </cell>
          <cell r="F718">
            <v>12</v>
          </cell>
          <cell r="G718" t="str">
            <v>Non</v>
          </cell>
          <cell r="H718" t="str">
            <v>CLG.EBEN-EZA</v>
          </cell>
          <cell r="I718" t="str">
            <v>Non</v>
          </cell>
          <cell r="J718" t="str">
            <v>Football, Volleyball</v>
          </cell>
        </row>
        <row r="719">
          <cell r="A719">
            <v>24248699</v>
          </cell>
          <cell r="B719" t="str">
            <v>DEMENE</v>
          </cell>
          <cell r="C719" t="str">
            <v>Eric</v>
          </cell>
          <cell r="D719" t="str">
            <v>BG</v>
          </cell>
          <cell r="E719" t="str">
            <v>02-09-2012</v>
          </cell>
          <cell r="F719">
            <v>12</v>
          </cell>
          <cell r="G719" t="str">
            <v>Non</v>
          </cell>
          <cell r="H719" t="str">
            <v>CLG.EBEN-EZA</v>
          </cell>
          <cell r="I719" t="str">
            <v>Non</v>
          </cell>
          <cell r="J719" t="str">
            <v>Football, Volleyball</v>
          </cell>
        </row>
        <row r="720">
          <cell r="A720">
            <v>24248548</v>
          </cell>
          <cell r="B720" t="str">
            <v>GNAVIT</v>
          </cell>
          <cell r="C720" t="str">
            <v>Victoria</v>
          </cell>
          <cell r="D720" t="str">
            <v>BF</v>
          </cell>
          <cell r="E720" t="str">
            <v>28-01-2013</v>
          </cell>
          <cell r="F720">
            <v>11</v>
          </cell>
          <cell r="G720" t="str">
            <v>Non</v>
          </cell>
          <cell r="H720" t="str">
            <v>CLG.EBEN-EZA</v>
          </cell>
          <cell r="I720" t="str">
            <v>Non</v>
          </cell>
          <cell r="J720" t="str">
            <v>Football, Volleyball</v>
          </cell>
        </row>
        <row r="721">
          <cell r="A721">
            <v>24248700</v>
          </cell>
          <cell r="B721" t="str">
            <v>GOPE</v>
          </cell>
          <cell r="C721" t="str">
            <v>Djubelly</v>
          </cell>
          <cell r="D721" t="str">
            <v>BG</v>
          </cell>
          <cell r="E721" t="str">
            <v>24-05-2011</v>
          </cell>
          <cell r="F721">
            <v>13</v>
          </cell>
          <cell r="G721" t="str">
            <v>Non</v>
          </cell>
          <cell r="H721" t="str">
            <v>CLG.EBEN-EZA</v>
          </cell>
          <cell r="I721" t="str">
            <v>Non</v>
          </cell>
          <cell r="J721" t="str">
            <v>Football, Volleyball</v>
          </cell>
        </row>
        <row r="722">
          <cell r="A722">
            <v>24239156</v>
          </cell>
          <cell r="B722" t="str">
            <v>HELLOA</v>
          </cell>
          <cell r="C722" t="str">
            <v>Malkiel</v>
          </cell>
          <cell r="D722" t="str">
            <v>BG</v>
          </cell>
          <cell r="E722" t="str">
            <v>16-02-2012</v>
          </cell>
          <cell r="F722">
            <v>12</v>
          </cell>
          <cell r="G722" t="str">
            <v>Non</v>
          </cell>
          <cell r="H722" t="str">
            <v>CLG.EBEN-EZA</v>
          </cell>
          <cell r="I722" t="str">
            <v>Non</v>
          </cell>
          <cell r="J722" t="str">
            <v>Football, Futsal, Handball, Volleyball</v>
          </cell>
        </row>
        <row r="723">
          <cell r="A723">
            <v>24248552</v>
          </cell>
          <cell r="B723" t="str">
            <v>HELLOA</v>
          </cell>
          <cell r="C723" t="str">
            <v>Marie</v>
          </cell>
          <cell r="D723" t="str">
            <v>BF</v>
          </cell>
          <cell r="E723" t="str">
            <v>10-03-2013</v>
          </cell>
          <cell r="F723">
            <v>11</v>
          </cell>
          <cell r="G723" t="str">
            <v>Non</v>
          </cell>
          <cell r="H723" t="str">
            <v>CLG.EBEN-EZA</v>
          </cell>
          <cell r="I723" t="str">
            <v>Non</v>
          </cell>
          <cell r="J723" t="str">
            <v>Cross, Football, Volleyball</v>
          </cell>
        </row>
        <row r="724">
          <cell r="A724">
            <v>24233833</v>
          </cell>
          <cell r="B724" t="str">
            <v>HONEME</v>
          </cell>
          <cell r="C724" t="str">
            <v>Obadjidja</v>
          </cell>
          <cell r="D724" t="str">
            <v>BF</v>
          </cell>
          <cell r="E724" t="str">
            <v>10-09-2011</v>
          </cell>
          <cell r="F724">
            <v>13</v>
          </cell>
          <cell r="G724" t="str">
            <v>Non</v>
          </cell>
          <cell r="H724" t="str">
            <v>CLG.EBEN-EZA</v>
          </cell>
          <cell r="I724" t="str">
            <v>Non</v>
          </cell>
          <cell r="J724" t="str">
            <v>Football, Futsal, Handball, Volleyball</v>
          </cell>
        </row>
        <row r="725">
          <cell r="A725">
            <v>24248555</v>
          </cell>
          <cell r="B725" t="str">
            <v>IDAKOTE</v>
          </cell>
          <cell r="C725" t="str">
            <v>Hnyiman</v>
          </cell>
          <cell r="D725" t="str">
            <v>BF</v>
          </cell>
          <cell r="E725" t="str">
            <v>03-07-2012</v>
          </cell>
          <cell r="F725">
            <v>12</v>
          </cell>
          <cell r="G725" t="str">
            <v>Non</v>
          </cell>
          <cell r="H725" t="str">
            <v>CLG.EBEN-EZA</v>
          </cell>
          <cell r="I725" t="str">
            <v>Non</v>
          </cell>
          <cell r="J725" t="str">
            <v>Football, Volleyball</v>
          </cell>
        </row>
        <row r="726">
          <cell r="A726">
            <v>24248559</v>
          </cell>
          <cell r="B726" t="str">
            <v>IHILY</v>
          </cell>
          <cell r="C726" t="str">
            <v>Enora</v>
          </cell>
          <cell r="D726" t="str">
            <v>BF</v>
          </cell>
          <cell r="E726" t="str">
            <v>05-08-2011</v>
          </cell>
          <cell r="F726">
            <v>13</v>
          </cell>
          <cell r="G726" t="str">
            <v>Non</v>
          </cell>
          <cell r="H726" t="str">
            <v>CLG.EBEN-EZA</v>
          </cell>
          <cell r="I726" t="str">
            <v>Non</v>
          </cell>
          <cell r="J726" t="str">
            <v>Football, Volleyball</v>
          </cell>
        </row>
        <row r="727">
          <cell r="A727">
            <v>24222694</v>
          </cell>
          <cell r="B727" t="str">
            <v>IHILY</v>
          </cell>
          <cell r="C727" t="str">
            <v>Françoise</v>
          </cell>
          <cell r="D727" t="str">
            <v>MF</v>
          </cell>
          <cell r="E727" t="str">
            <v>13-05-2010</v>
          </cell>
          <cell r="F727">
            <v>14</v>
          </cell>
          <cell r="G727" t="str">
            <v>Non</v>
          </cell>
          <cell r="H727" t="str">
            <v>CLG.EBEN-EZA</v>
          </cell>
          <cell r="I727" t="str">
            <v>Non</v>
          </cell>
          <cell r="J727" t="str">
            <v>Football, Futsal, Handball, Volleyball</v>
          </cell>
        </row>
        <row r="728">
          <cell r="A728">
            <v>24239155</v>
          </cell>
          <cell r="B728" t="str">
            <v>IHILY</v>
          </cell>
          <cell r="C728" t="str">
            <v>Jean-Paul</v>
          </cell>
          <cell r="D728" t="str">
            <v>MG</v>
          </cell>
          <cell r="E728" t="str">
            <v>18-12-2010</v>
          </cell>
          <cell r="F728">
            <v>13</v>
          </cell>
          <cell r="G728" t="str">
            <v>Non</v>
          </cell>
          <cell r="H728" t="str">
            <v>CLG.EBEN-EZA</v>
          </cell>
          <cell r="I728" t="str">
            <v>Non</v>
          </cell>
          <cell r="J728" t="str">
            <v>Football, Futsal, Handball, Volleyball</v>
          </cell>
        </row>
        <row r="729">
          <cell r="A729">
            <v>24222022</v>
          </cell>
          <cell r="B729" t="str">
            <v>JENO</v>
          </cell>
          <cell r="C729" t="str">
            <v>Mirabelle</v>
          </cell>
          <cell r="D729" t="str">
            <v>MF</v>
          </cell>
          <cell r="E729" t="str">
            <v>26-06-2009</v>
          </cell>
          <cell r="F729">
            <v>15</v>
          </cell>
          <cell r="G729" t="str">
            <v>Non</v>
          </cell>
          <cell r="H729" t="str">
            <v>CLG.EBEN-EZA</v>
          </cell>
          <cell r="I729" t="str">
            <v>Non</v>
          </cell>
          <cell r="J729" t="str">
            <v>Football, Futsal, Handball, Volleyball</v>
          </cell>
        </row>
        <row r="730">
          <cell r="A730">
            <v>24222693</v>
          </cell>
          <cell r="B730" t="str">
            <v>KOROMA</v>
          </cell>
          <cell r="C730" t="str">
            <v>Ornella</v>
          </cell>
          <cell r="D730" t="str">
            <v>MF</v>
          </cell>
          <cell r="E730" t="str">
            <v>04-08-2010</v>
          </cell>
          <cell r="F730">
            <v>14</v>
          </cell>
          <cell r="G730" t="str">
            <v>Non</v>
          </cell>
          <cell r="H730" t="str">
            <v>CLG.EBEN-EZA</v>
          </cell>
          <cell r="I730" t="str">
            <v>Non</v>
          </cell>
          <cell r="J730" t="str">
            <v>Football, Futsal, Handball, Volleyball</v>
          </cell>
        </row>
        <row r="731">
          <cell r="A731">
            <v>24211111</v>
          </cell>
          <cell r="B731" t="str">
            <v>LAOUNIOU</v>
          </cell>
          <cell r="C731" t="str">
            <v>Jean-Christophe</v>
          </cell>
          <cell r="D731" t="str">
            <v>CG</v>
          </cell>
          <cell r="E731" t="str">
            <v>06-09-2008</v>
          </cell>
          <cell r="F731">
            <v>16</v>
          </cell>
          <cell r="G731" t="str">
            <v>Non</v>
          </cell>
          <cell r="H731" t="str">
            <v>CLG.EBEN-EZA</v>
          </cell>
          <cell r="I731" t="str">
            <v>Non</v>
          </cell>
          <cell r="J731" t="str">
            <v>Cross, Football, Futsal, Handball, Volleyball</v>
          </cell>
        </row>
        <row r="732">
          <cell r="A732">
            <v>24222638</v>
          </cell>
          <cell r="B732" t="str">
            <v>NGADAE</v>
          </cell>
          <cell r="C732" t="str">
            <v>Adjo</v>
          </cell>
          <cell r="D732" t="str">
            <v>MG</v>
          </cell>
          <cell r="E732" t="str">
            <v>20-08-2010</v>
          </cell>
          <cell r="F732">
            <v>14</v>
          </cell>
          <cell r="G732" t="str">
            <v>Non</v>
          </cell>
          <cell r="H732" t="str">
            <v>CLG.EBEN-EZA</v>
          </cell>
          <cell r="I732" t="str">
            <v>Non</v>
          </cell>
          <cell r="J732" t="str">
            <v>Football, Futsal, Handball, Volleyball</v>
          </cell>
        </row>
        <row r="733">
          <cell r="A733">
            <v>24233791</v>
          </cell>
          <cell r="B733" t="str">
            <v>NIGOTE</v>
          </cell>
          <cell r="C733" t="str">
            <v>Ezéckiella</v>
          </cell>
          <cell r="D733" t="str">
            <v>MG</v>
          </cell>
          <cell r="E733" t="str">
            <v>20-11-2010</v>
          </cell>
          <cell r="F733">
            <v>13</v>
          </cell>
          <cell r="G733" t="str">
            <v>Non</v>
          </cell>
          <cell r="H733" t="str">
            <v>CLG.EBEN-EZA</v>
          </cell>
          <cell r="I733" t="str">
            <v>Non</v>
          </cell>
          <cell r="J733" t="str">
            <v>Football, Volleyball</v>
          </cell>
        </row>
        <row r="734">
          <cell r="A734">
            <v>24222637</v>
          </cell>
          <cell r="B734" t="str">
            <v>OMNIWACK</v>
          </cell>
          <cell r="C734" t="str">
            <v>Bonigeorges</v>
          </cell>
          <cell r="D734" t="str">
            <v>MG</v>
          </cell>
          <cell r="E734" t="str">
            <v>13-11-2010</v>
          </cell>
          <cell r="F734">
            <v>13</v>
          </cell>
          <cell r="G734" t="str">
            <v>Non</v>
          </cell>
          <cell r="H734" t="str">
            <v>CLG.EBEN-EZA</v>
          </cell>
          <cell r="I734" t="str">
            <v>Non</v>
          </cell>
          <cell r="J734" t="str">
            <v>Football, Futsal, Handball, Volleyball</v>
          </cell>
        </row>
        <row r="735">
          <cell r="A735">
            <v>24248546</v>
          </cell>
          <cell r="B735" t="str">
            <v>OMNIWACK</v>
          </cell>
          <cell r="C735" t="str">
            <v>Wilfried</v>
          </cell>
          <cell r="D735" t="str">
            <v>MG</v>
          </cell>
          <cell r="E735" t="str">
            <v>21-11-2009</v>
          </cell>
          <cell r="F735">
            <v>14</v>
          </cell>
          <cell r="G735" t="str">
            <v>Non</v>
          </cell>
          <cell r="H735" t="str">
            <v>CLG.EBEN-EZA</v>
          </cell>
          <cell r="I735" t="str">
            <v>Non</v>
          </cell>
          <cell r="J735" t="str">
            <v>Football, Volleyball</v>
          </cell>
        </row>
        <row r="736">
          <cell r="A736">
            <v>24248553</v>
          </cell>
          <cell r="B736" t="str">
            <v>OUASSOUA</v>
          </cell>
          <cell r="C736" t="str">
            <v>Lyzié</v>
          </cell>
          <cell r="D736" t="str">
            <v>BF</v>
          </cell>
          <cell r="E736" t="str">
            <v>24-07-2013</v>
          </cell>
          <cell r="F736">
            <v>11</v>
          </cell>
          <cell r="G736" t="str">
            <v>Non</v>
          </cell>
          <cell r="H736" t="str">
            <v>CLG.EBEN-EZA</v>
          </cell>
          <cell r="I736" t="str">
            <v>Non</v>
          </cell>
          <cell r="J736" t="str">
            <v>Football, Volleyball</v>
          </cell>
        </row>
        <row r="737">
          <cell r="A737">
            <v>24248701</v>
          </cell>
          <cell r="B737" t="str">
            <v>POAWAP</v>
          </cell>
          <cell r="C737" t="str">
            <v>Isaac</v>
          </cell>
          <cell r="D737" t="str">
            <v>BG</v>
          </cell>
          <cell r="E737" t="str">
            <v>22-09-2012</v>
          </cell>
          <cell r="F737">
            <v>12</v>
          </cell>
          <cell r="G737" t="str">
            <v>Non</v>
          </cell>
          <cell r="H737" t="str">
            <v>CLG.EBEN-EZA</v>
          </cell>
          <cell r="I737" t="str">
            <v>Non</v>
          </cell>
          <cell r="J737" t="str">
            <v>Cross, Football, Volleyball</v>
          </cell>
        </row>
        <row r="738">
          <cell r="A738">
            <v>24248556</v>
          </cell>
          <cell r="B738" t="str">
            <v>SCIENDI</v>
          </cell>
          <cell r="C738" t="str">
            <v>Emi</v>
          </cell>
          <cell r="D738" t="str">
            <v>BF</v>
          </cell>
          <cell r="E738" t="str">
            <v>29-01-2013</v>
          </cell>
          <cell r="F738">
            <v>11</v>
          </cell>
          <cell r="G738" t="str">
            <v>Non</v>
          </cell>
          <cell r="H738" t="str">
            <v>CLG.EBEN-EZA</v>
          </cell>
          <cell r="I738" t="str">
            <v>Non</v>
          </cell>
          <cell r="J738" t="str">
            <v>Football, Volleyball</v>
          </cell>
        </row>
        <row r="739">
          <cell r="A739">
            <v>24212848</v>
          </cell>
          <cell r="B739" t="str">
            <v>SIMEON</v>
          </cell>
          <cell r="C739" t="str">
            <v>Alizé</v>
          </cell>
          <cell r="D739" t="str">
            <v>MF</v>
          </cell>
          <cell r="E739" t="str">
            <v>27-11-2009</v>
          </cell>
          <cell r="F739">
            <v>14</v>
          </cell>
          <cell r="G739" t="str">
            <v>Non</v>
          </cell>
          <cell r="H739" t="str">
            <v>CLG.EBEN-EZA</v>
          </cell>
          <cell r="I739" t="str">
            <v>Non</v>
          </cell>
          <cell r="J739" t="str">
            <v>Athlétisme, Cross, Football, Futsal, Handball, Volleyball</v>
          </cell>
        </row>
        <row r="740">
          <cell r="A740">
            <v>24222636</v>
          </cell>
          <cell r="B740" t="str">
            <v>TALOU</v>
          </cell>
          <cell r="C740" t="str">
            <v>Lyhenry Mony</v>
          </cell>
          <cell r="D740" t="str">
            <v>MG</v>
          </cell>
          <cell r="E740" t="str">
            <v>06-06-2009</v>
          </cell>
          <cell r="F740">
            <v>15</v>
          </cell>
          <cell r="G740" t="str">
            <v>Non</v>
          </cell>
          <cell r="H740" t="str">
            <v>CLG.EBEN-EZA</v>
          </cell>
          <cell r="I740" t="str">
            <v>Non</v>
          </cell>
          <cell r="J740" t="str">
            <v>Cross, Football, Futsal, Handball, Volleyball</v>
          </cell>
        </row>
        <row r="741">
          <cell r="A741">
            <v>24222692</v>
          </cell>
          <cell r="B741" t="str">
            <v>TAOM</v>
          </cell>
          <cell r="C741" t="str">
            <v>Océane</v>
          </cell>
          <cell r="D741" t="str">
            <v>MF</v>
          </cell>
          <cell r="E741" t="str">
            <v>21-11-2010</v>
          </cell>
          <cell r="F741">
            <v>13</v>
          </cell>
          <cell r="G741" t="str">
            <v>Non</v>
          </cell>
          <cell r="H741" t="str">
            <v>CLG.EBEN-EZA</v>
          </cell>
          <cell r="I741" t="str">
            <v>Non</v>
          </cell>
          <cell r="J741" t="str">
            <v>Football, Futsal, Handball, Volleyball</v>
          </cell>
        </row>
        <row r="742">
          <cell r="A742">
            <v>24248549</v>
          </cell>
          <cell r="B742" t="str">
            <v>TEREBO</v>
          </cell>
          <cell r="C742" t="str">
            <v>Biviet</v>
          </cell>
          <cell r="D742" t="str">
            <v>BF</v>
          </cell>
          <cell r="E742" t="str">
            <v>04-07-2012</v>
          </cell>
          <cell r="F742">
            <v>12</v>
          </cell>
          <cell r="G742" t="str">
            <v>Non</v>
          </cell>
          <cell r="H742" t="str">
            <v>CLG.EBEN-EZA</v>
          </cell>
          <cell r="I742" t="str">
            <v>Non</v>
          </cell>
          <cell r="J742" t="str">
            <v>Football, Volleyball</v>
          </cell>
        </row>
        <row r="743">
          <cell r="A743">
            <v>24222691</v>
          </cell>
          <cell r="B743" t="str">
            <v>TEREBO</v>
          </cell>
          <cell r="C743" t="str">
            <v>Kyllyan</v>
          </cell>
          <cell r="D743" t="str">
            <v>MG</v>
          </cell>
          <cell r="E743" t="str">
            <v>30-06-2010</v>
          </cell>
          <cell r="F743">
            <v>14</v>
          </cell>
          <cell r="G743" t="str">
            <v>Non</v>
          </cell>
          <cell r="H743" t="str">
            <v>CLG.EBEN-EZA</v>
          </cell>
          <cell r="I743" t="str">
            <v>Non</v>
          </cell>
          <cell r="J743" t="str">
            <v>Football, Futsal, Handball, Volleyball</v>
          </cell>
        </row>
        <row r="744">
          <cell r="A744">
            <v>24248550</v>
          </cell>
          <cell r="B744" t="str">
            <v>TEREBO</v>
          </cell>
          <cell r="C744" t="str">
            <v>Miromwan</v>
          </cell>
          <cell r="D744" t="str">
            <v>BF</v>
          </cell>
          <cell r="E744" t="str">
            <v>13-06-2011</v>
          </cell>
          <cell r="F744">
            <v>13</v>
          </cell>
          <cell r="G744" t="str">
            <v>Non</v>
          </cell>
          <cell r="H744" t="str">
            <v>CLG.EBEN-EZA</v>
          </cell>
          <cell r="I744" t="str">
            <v>Non</v>
          </cell>
          <cell r="J744" t="str">
            <v>Football, Volleyball</v>
          </cell>
        </row>
        <row r="745">
          <cell r="A745">
            <v>24248560</v>
          </cell>
          <cell r="B745" t="str">
            <v>TOOULOU</v>
          </cell>
          <cell r="C745" t="str">
            <v>Julienne</v>
          </cell>
          <cell r="D745" t="str">
            <v>BF</v>
          </cell>
          <cell r="E745" t="str">
            <v>12-11-2011</v>
          </cell>
          <cell r="F745">
            <v>12</v>
          </cell>
          <cell r="G745" t="str">
            <v>Non</v>
          </cell>
          <cell r="H745" t="str">
            <v>CLG.EBEN-EZA</v>
          </cell>
          <cell r="I745" t="str">
            <v>Non</v>
          </cell>
          <cell r="J745" t="str">
            <v>Football, Volleyball</v>
          </cell>
        </row>
        <row r="746">
          <cell r="A746">
            <v>24233790</v>
          </cell>
          <cell r="B746" t="str">
            <v>TOOULOU</v>
          </cell>
          <cell r="C746" t="str">
            <v>Suzanne</v>
          </cell>
          <cell r="D746" t="str">
            <v>MF</v>
          </cell>
          <cell r="E746" t="str">
            <v>26-06-2009</v>
          </cell>
          <cell r="F746">
            <v>15</v>
          </cell>
          <cell r="G746" t="str">
            <v>Non</v>
          </cell>
          <cell r="H746" t="str">
            <v>CLG.EBEN-EZA</v>
          </cell>
          <cell r="I746" t="str">
            <v>Non</v>
          </cell>
          <cell r="J746" t="str">
            <v>Football, Volleyball</v>
          </cell>
        </row>
        <row r="747">
          <cell r="A747">
            <v>24222690</v>
          </cell>
          <cell r="B747" t="str">
            <v>WACHOU</v>
          </cell>
          <cell r="C747" t="str">
            <v>Miriama</v>
          </cell>
          <cell r="D747" t="str">
            <v>MF</v>
          </cell>
          <cell r="E747" t="str">
            <v>07-05-2009</v>
          </cell>
          <cell r="F747">
            <v>15</v>
          </cell>
          <cell r="G747" t="str">
            <v>Non</v>
          </cell>
          <cell r="H747" t="str">
            <v>CLG.EBEN-EZA</v>
          </cell>
          <cell r="I747" t="str">
            <v>Non</v>
          </cell>
          <cell r="J747" t="str">
            <v>Football, Futsal, Handball, Volleyball</v>
          </cell>
        </row>
        <row r="748">
          <cell r="A748">
            <v>24248554</v>
          </cell>
          <cell r="B748" t="str">
            <v>WAHEBANE</v>
          </cell>
          <cell r="C748" t="str">
            <v>Hinyu</v>
          </cell>
          <cell r="D748" t="str">
            <v>BF</v>
          </cell>
          <cell r="E748" t="str">
            <v>12-05-2011</v>
          </cell>
          <cell r="F748">
            <v>13</v>
          </cell>
          <cell r="G748" t="str">
            <v>Non</v>
          </cell>
          <cell r="H748" t="str">
            <v>CLG.EBEN-EZA</v>
          </cell>
          <cell r="I748" t="str">
            <v>Non</v>
          </cell>
          <cell r="J748" t="str">
            <v>Football, Volleyball</v>
          </cell>
        </row>
        <row r="749">
          <cell r="A749">
            <v>24211010</v>
          </cell>
          <cell r="B749" t="str">
            <v>WAKAUGNEME</v>
          </cell>
          <cell r="C749" t="str">
            <v>Phillipe</v>
          </cell>
          <cell r="D749" t="str">
            <v>MG</v>
          </cell>
          <cell r="E749" t="str">
            <v>27-01-2009</v>
          </cell>
          <cell r="F749">
            <v>15</v>
          </cell>
          <cell r="G749" t="str">
            <v>Non</v>
          </cell>
          <cell r="H749" t="str">
            <v>CLG.EBEN-EZA</v>
          </cell>
          <cell r="I749" t="str">
            <v>Non</v>
          </cell>
          <cell r="J749" t="str">
            <v>Football, Futsal, Handball, Volleyball</v>
          </cell>
        </row>
        <row r="750">
          <cell r="A750">
            <v>24212847</v>
          </cell>
          <cell r="B750" t="str">
            <v>WALLEPE</v>
          </cell>
          <cell r="C750" t="str">
            <v>Marie</v>
          </cell>
          <cell r="D750" t="str">
            <v>MF</v>
          </cell>
          <cell r="E750" t="str">
            <v>16-08-2009</v>
          </cell>
          <cell r="F750">
            <v>15</v>
          </cell>
          <cell r="G750" t="str">
            <v>Non</v>
          </cell>
          <cell r="H750" t="str">
            <v>CLG.EBEN-EZA</v>
          </cell>
          <cell r="I750" t="str">
            <v>Non</v>
          </cell>
          <cell r="J750" t="str">
            <v>Football, Futsal, Handball, Volleyball</v>
          </cell>
        </row>
        <row r="751">
          <cell r="A751">
            <v>24248702</v>
          </cell>
          <cell r="B751" t="str">
            <v>WALLEPE</v>
          </cell>
          <cell r="C751" t="str">
            <v>Mathias</v>
          </cell>
          <cell r="D751" t="str">
            <v>BG</v>
          </cell>
          <cell r="E751" t="str">
            <v>13-10-2012</v>
          </cell>
          <cell r="F751">
            <v>12</v>
          </cell>
          <cell r="G751" t="str">
            <v>Non</v>
          </cell>
          <cell r="H751" t="str">
            <v>CLG.EBEN-EZA</v>
          </cell>
          <cell r="I751" t="str">
            <v>Non</v>
          </cell>
          <cell r="J751" t="str">
            <v>Cross, Football, Volleyball</v>
          </cell>
        </row>
        <row r="752">
          <cell r="A752">
            <v>24239158</v>
          </cell>
          <cell r="B752" t="str">
            <v>WANEUX</v>
          </cell>
          <cell r="C752" t="str">
            <v>Yedine</v>
          </cell>
          <cell r="D752" t="str">
            <v>MF</v>
          </cell>
          <cell r="E752" t="str">
            <v>19-07-2010</v>
          </cell>
          <cell r="F752">
            <v>14</v>
          </cell>
          <cell r="G752" t="str">
            <v>Non</v>
          </cell>
          <cell r="H752" t="str">
            <v>CLG.EBEN-EZA</v>
          </cell>
          <cell r="I752" t="str">
            <v>Non</v>
          </cell>
          <cell r="J752" t="str">
            <v>Football, Futsal, Handball, Volleyball</v>
          </cell>
        </row>
        <row r="753">
          <cell r="A753">
            <v>24248561</v>
          </cell>
          <cell r="B753" t="str">
            <v>WATEOU</v>
          </cell>
          <cell r="C753" t="str">
            <v>Florinda</v>
          </cell>
          <cell r="D753" t="str">
            <v>BF</v>
          </cell>
          <cell r="E753" t="str">
            <v>10-11-2011</v>
          </cell>
          <cell r="F753">
            <v>12</v>
          </cell>
          <cell r="G753" t="str">
            <v>Non</v>
          </cell>
          <cell r="H753" t="str">
            <v>CLG.EBEN-EZA</v>
          </cell>
          <cell r="I753" t="str">
            <v>Non</v>
          </cell>
          <cell r="J753" t="str">
            <v>Football, Volleyball</v>
          </cell>
        </row>
        <row r="754">
          <cell r="A754">
            <v>24248544</v>
          </cell>
          <cell r="B754" t="str">
            <v>WATEOU</v>
          </cell>
          <cell r="C754" t="str">
            <v>Grégoire</v>
          </cell>
          <cell r="D754" t="str">
            <v>MG</v>
          </cell>
          <cell r="E754" t="str">
            <v>19-04-2009</v>
          </cell>
          <cell r="F754">
            <v>15</v>
          </cell>
          <cell r="G754" t="str">
            <v>Non</v>
          </cell>
          <cell r="H754" t="str">
            <v>CLG.EBEN-EZA</v>
          </cell>
          <cell r="I754" t="str">
            <v>Non</v>
          </cell>
          <cell r="J754" t="str">
            <v>Football, Handball, Volleyball</v>
          </cell>
        </row>
        <row r="755">
          <cell r="A755">
            <v>24202813</v>
          </cell>
          <cell r="B755" t="str">
            <v>WATILIGONE</v>
          </cell>
          <cell r="C755" t="str">
            <v>Jean-Luc</v>
          </cell>
          <cell r="D755" t="str">
            <v>MG</v>
          </cell>
          <cell r="E755" t="str">
            <v>03-05-2009</v>
          </cell>
          <cell r="F755">
            <v>15</v>
          </cell>
          <cell r="G755" t="str">
            <v>Non</v>
          </cell>
          <cell r="H755" t="str">
            <v>CLG.EBEN-EZA</v>
          </cell>
          <cell r="I755" t="str">
            <v>Non</v>
          </cell>
          <cell r="J755" t="str">
            <v>Football, Futsal, Handball, Volleyball</v>
          </cell>
        </row>
        <row r="756">
          <cell r="A756">
            <v>24239157</v>
          </cell>
          <cell r="B756" t="str">
            <v>WEA</v>
          </cell>
          <cell r="C756" t="str">
            <v>IKEINY</v>
          </cell>
          <cell r="D756" t="str">
            <v>BG</v>
          </cell>
          <cell r="E756" t="str">
            <v>16-07-2011</v>
          </cell>
          <cell r="F756">
            <v>13</v>
          </cell>
          <cell r="G756" t="str">
            <v>Non</v>
          </cell>
          <cell r="H756" t="str">
            <v>CLG.EBEN-EZA</v>
          </cell>
          <cell r="I756" t="str">
            <v>Non</v>
          </cell>
          <cell r="J756" t="str">
            <v>Football, Volleyball</v>
          </cell>
        </row>
        <row r="757">
          <cell r="A757">
            <v>24247467</v>
          </cell>
          <cell r="B757" t="str">
            <v>ADAM BRUZI</v>
          </cell>
          <cell r="C757" t="str">
            <v>Arthur</v>
          </cell>
          <cell r="D757" t="str">
            <v>BG</v>
          </cell>
          <cell r="E757" t="str">
            <v>19-04-2013</v>
          </cell>
          <cell r="F757">
            <v>11</v>
          </cell>
          <cell r="G757" t="str">
            <v>Non</v>
          </cell>
          <cell r="H757" t="str">
            <v>CLG.EDMEE VARIN</v>
          </cell>
          <cell r="I757" t="str">
            <v>Non</v>
          </cell>
          <cell r="J757" t="str">
            <v>Escalade</v>
          </cell>
        </row>
        <row r="758">
          <cell r="A758">
            <v>24248703</v>
          </cell>
          <cell r="B758" t="str">
            <v>ALGAYRES</v>
          </cell>
          <cell r="C758" t="str">
            <v>BENJAMIN</v>
          </cell>
          <cell r="D758" t="str">
            <v>BG</v>
          </cell>
          <cell r="E758" t="str">
            <v>14-01-2013</v>
          </cell>
          <cell r="F758">
            <v>11</v>
          </cell>
          <cell r="G758" t="str">
            <v>Non</v>
          </cell>
          <cell r="H758" t="str">
            <v>CLG.EDMEE VARIN</v>
          </cell>
          <cell r="I758" t="str">
            <v>Non</v>
          </cell>
          <cell r="J758" t="str">
            <v>Cross, Trails, VTT</v>
          </cell>
        </row>
        <row r="759">
          <cell r="A759">
            <v>24249096</v>
          </cell>
          <cell r="B759" t="str">
            <v>ALIKIE</v>
          </cell>
          <cell r="C759" t="str">
            <v>IGAWA</v>
          </cell>
          <cell r="D759" t="str">
            <v>BG</v>
          </cell>
          <cell r="E759" t="str">
            <v>07-03-2013</v>
          </cell>
          <cell r="F759">
            <v>11</v>
          </cell>
          <cell r="G759" t="str">
            <v>Non</v>
          </cell>
          <cell r="H759" t="str">
            <v>CLG.EDMEE VARIN</v>
          </cell>
          <cell r="I759" t="str">
            <v>Non</v>
          </cell>
          <cell r="J759" t="str">
            <v>Natation</v>
          </cell>
        </row>
        <row r="760">
          <cell r="A760">
            <v>24221583</v>
          </cell>
          <cell r="B760" t="str">
            <v>ATUFELE-BUSSI</v>
          </cell>
          <cell r="C760" t="str">
            <v>Kaelyn</v>
          </cell>
          <cell r="D760" t="str">
            <v>BF</v>
          </cell>
          <cell r="E760" t="str">
            <v>28-03-2011</v>
          </cell>
          <cell r="F760">
            <v>13</v>
          </cell>
          <cell r="G760" t="str">
            <v>Non</v>
          </cell>
          <cell r="H760" t="str">
            <v>CLG.EDMEE VARIN</v>
          </cell>
          <cell r="I760" t="str">
            <v>Non</v>
          </cell>
          <cell r="J760" t="str">
            <v>Cross, Trails, VTT</v>
          </cell>
        </row>
        <row r="761">
          <cell r="A761">
            <v>24247956</v>
          </cell>
          <cell r="B761" t="str">
            <v>bareilles</v>
          </cell>
          <cell r="C761" t="str">
            <v>maeva</v>
          </cell>
          <cell r="D761" t="str">
            <v>MF</v>
          </cell>
          <cell r="E761" t="str">
            <v>05-10-2010</v>
          </cell>
          <cell r="F761">
            <v>14</v>
          </cell>
          <cell r="G761" t="str">
            <v>Non</v>
          </cell>
          <cell r="H761" t="str">
            <v>CLG.EDMEE VARIN</v>
          </cell>
          <cell r="I761" t="str">
            <v>Non</v>
          </cell>
          <cell r="J761" t="str">
            <v>Escalade</v>
          </cell>
        </row>
        <row r="762">
          <cell r="A762">
            <v>24220459</v>
          </cell>
          <cell r="B762" t="str">
            <v>BERBAR</v>
          </cell>
          <cell r="C762" t="str">
            <v>Jeyden</v>
          </cell>
          <cell r="D762" t="str">
            <v>BG</v>
          </cell>
          <cell r="E762" t="str">
            <v>15-03-2011</v>
          </cell>
          <cell r="F762">
            <v>13</v>
          </cell>
          <cell r="G762" t="str">
            <v>Non</v>
          </cell>
          <cell r="H762" t="str">
            <v>CLG.EDMEE VARIN</v>
          </cell>
          <cell r="I762" t="str">
            <v>Non</v>
          </cell>
          <cell r="J762" t="str">
            <v>Athlétisme, Basket, Cross</v>
          </cell>
        </row>
        <row r="763">
          <cell r="A763">
            <v>24237353</v>
          </cell>
          <cell r="B763" t="str">
            <v>BLAISE</v>
          </cell>
          <cell r="C763" t="str">
            <v>NATHANAEL</v>
          </cell>
          <cell r="D763" t="str">
            <v>MG</v>
          </cell>
          <cell r="E763" t="str">
            <v>14-06-2010</v>
          </cell>
          <cell r="F763">
            <v>14</v>
          </cell>
          <cell r="G763" t="str">
            <v>Non</v>
          </cell>
          <cell r="H763" t="str">
            <v>CLG.EDMEE VARIN</v>
          </cell>
          <cell r="I763" t="str">
            <v>Non</v>
          </cell>
          <cell r="J763" t="str">
            <v>Cross, Trails, VTT</v>
          </cell>
        </row>
        <row r="764">
          <cell r="A764">
            <v>24247475</v>
          </cell>
          <cell r="B764" t="str">
            <v>BOCAHUT</v>
          </cell>
          <cell r="C764" t="str">
            <v>Kinsley</v>
          </cell>
          <cell r="D764" t="str">
            <v>MF</v>
          </cell>
          <cell r="E764" t="str">
            <v>01-07-2010</v>
          </cell>
          <cell r="F764">
            <v>14</v>
          </cell>
          <cell r="G764" t="str">
            <v>Non</v>
          </cell>
          <cell r="H764" t="str">
            <v>CLG.EDMEE VARIN</v>
          </cell>
          <cell r="I764" t="str">
            <v>Non</v>
          </cell>
          <cell r="J764" t="str">
            <v>Natation, Step</v>
          </cell>
        </row>
        <row r="765">
          <cell r="A765">
            <v>24247476</v>
          </cell>
          <cell r="B765" t="str">
            <v>BOCAHUT</v>
          </cell>
          <cell r="C765" t="str">
            <v>Smaïley</v>
          </cell>
          <cell r="D765" t="str">
            <v>BG</v>
          </cell>
          <cell r="E765" t="str">
            <v>19-01-2013</v>
          </cell>
          <cell r="F765">
            <v>11</v>
          </cell>
          <cell r="G765" t="str">
            <v>Non</v>
          </cell>
          <cell r="H765" t="str">
            <v>CLG.EDMEE VARIN</v>
          </cell>
          <cell r="I765" t="str">
            <v>Non</v>
          </cell>
          <cell r="J765" t="str">
            <v>Handball</v>
          </cell>
        </row>
        <row r="766">
          <cell r="A766">
            <v>24249178</v>
          </cell>
          <cell r="B766" t="str">
            <v>Cariou</v>
          </cell>
          <cell r="C766" t="str">
            <v>Teva</v>
          </cell>
          <cell r="D766" t="str">
            <v>BG</v>
          </cell>
          <cell r="E766" t="str">
            <v>16-08-2011</v>
          </cell>
          <cell r="F766">
            <v>13</v>
          </cell>
          <cell r="G766" t="str">
            <v>Non</v>
          </cell>
          <cell r="H766" t="str">
            <v>CLG.EDMEE VARIN</v>
          </cell>
          <cell r="I766" t="str">
            <v>Non</v>
          </cell>
        </row>
        <row r="767">
          <cell r="A767">
            <v>24233635</v>
          </cell>
          <cell r="B767" t="str">
            <v>CASCHERA</v>
          </cell>
          <cell r="C767" t="str">
            <v>Martin</v>
          </cell>
          <cell r="D767" t="str">
            <v>BG</v>
          </cell>
          <cell r="E767" t="str">
            <v>16-12-2011</v>
          </cell>
          <cell r="F767">
            <v>12</v>
          </cell>
          <cell r="G767" t="str">
            <v>Non</v>
          </cell>
          <cell r="H767" t="str">
            <v>CLG.EDMEE VARIN</v>
          </cell>
          <cell r="I767" t="str">
            <v>Non</v>
          </cell>
          <cell r="J767" t="str">
            <v>Cross, Handball</v>
          </cell>
        </row>
        <row r="768">
          <cell r="A768">
            <v>24247796</v>
          </cell>
          <cell r="B768" t="str">
            <v>CATHELINE</v>
          </cell>
          <cell r="C768" t="str">
            <v>EVA</v>
          </cell>
          <cell r="D768" t="str">
            <v>BF</v>
          </cell>
          <cell r="E768" t="str">
            <v>15-05-2013</v>
          </cell>
          <cell r="F768">
            <v>11</v>
          </cell>
          <cell r="G768" t="str">
            <v>Non</v>
          </cell>
          <cell r="H768" t="str">
            <v>CLG.EDMEE VARIN</v>
          </cell>
          <cell r="I768" t="str">
            <v>Non</v>
          </cell>
          <cell r="J768" t="str">
            <v>Cross, Escalade, Trails</v>
          </cell>
        </row>
        <row r="769">
          <cell r="A769">
            <v>24211099</v>
          </cell>
          <cell r="B769" t="str">
            <v>CATHELINE</v>
          </cell>
          <cell r="C769" t="str">
            <v>Raphael</v>
          </cell>
          <cell r="D769" t="str">
            <v>MG</v>
          </cell>
          <cell r="E769" t="str">
            <v>02-10-2009</v>
          </cell>
          <cell r="F769">
            <v>15</v>
          </cell>
          <cell r="G769" t="str">
            <v>Non</v>
          </cell>
          <cell r="H769" t="str">
            <v>CLG.EDMEE VARIN</v>
          </cell>
          <cell r="I769" t="str">
            <v>Non</v>
          </cell>
          <cell r="J769" t="str">
            <v>Cross, Trails, VTT</v>
          </cell>
        </row>
        <row r="770">
          <cell r="A770">
            <v>24212833</v>
          </cell>
          <cell r="B770" t="str">
            <v>CHACUN</v>
          </cell>
          <cell r="C770" t="str">
            <v>Yoannie</v>
          </cell>
          <cell r="D770" t="str">
            <v>MF</v>
          </cell>
          <cell r="E770" t="str">
            <v>10-03-2010</v>
          </cell>
          <cell r="F770">
            <v>14</v>
          </cell>
          <cell r="G770" t="str">
            <v>Non</v>
          </cell>
          <cell r="H770" t="str">
            <v>CLG.EDMEE VARIN</v>
          </cell>
          <cell r="I770" t="str">
            <v>Non</v>
          </cell>
          <cell r="J770" t="str">
            <v>Basket, Cross, Trails</v>
          </cell>
        </row>
        <row r="771">
          <cell r="A771">
            <v>24211101</v>
          </cell>
          <cell r="B771" t="str">
            <v>COLARD</v>
          </cell>
          <cell r="C771" t="str">
            <v>MaÏly</v>
          </cell>
          <cell r="D771" t="str">
            <v>MF</v>
          </cell>
          <cell r="E771" t="str">
            <v>17-09-2009</v>
          </cell>
          <cell r="F771">
            <v>15</v>
          </cell>
          <cell r="G771" t="str">
            <v>Non</v>
          </cell>
          <cell r="H771" t="str">
            <v>CLG.EDMEE VARIN</v>
          </cell>
          <cell r="I771" t="str">
            <v>Non</v>
          </cell>
          <cell r="J771" t="str">
            <v>Basket, Cross, Trails, VTT</v>
          </cell>
        </row>
        <row r="772">
          <cell r="A772">
            <v>24248704</v>
          </cell>
          <cell r="B772" t="str">
            <v>CONDOYA</v>
          </cell>
          <cell r="C772" t="str">
            <v>JaïK</v>
          </cell>
          <cell r="D772" t="str">
            <v>BG</v>
          </cell>
          <cell r="E772" t="str">
            <v>13-04-2012</v>
          </cell>
          <cell r="F772">
            <v>12</v>
          </cell>
          <cell r="G772" t="str">
            <v>Non</v>
          </cell>
          <cell r="H772" t="str">
            <v>CLG.EDMEE VARIN</v>
          </cell>
          <cell r="I772" t="str">
            <v>Non</v>
          </cell>
          <cell r="J772" t="str">
            <v>Badminton</v>
          </cell>
        </row>
        <row r="773">
          <cell r="A773">
            <v>24248705</v>
          </cell>
          <cell r="B773" t="str">
            <v>coullouette</v>
          </cell>
          <cell r="C773" t="str">
            <v>Abel</v>
          </cell>
          <cell r="D773" t="str">
            <v>BG</v>
          </cell>
          <cell r="E773" t="str">
            <v>28-10-2012</v>
          </cell>
          <cell r="F773">
            <v>12</v>
          </cell>
          <cell r="G773" t="str">
            <v>Non</v>
          </cell>
          <cell r="H773" t="str">
            <v>CLG.EDMEE VARIN</v>
          </cell>
          <cell r="I773" t="str">
            <v>Non</v>
          </cell>
          <cell r="J773" t="str">
            <v>Badminton</v>
          </cell>
        </row>
        <row r="774">
          <cell r="A774">
            <v>24249145</v>
          </cell>
          <cell r="B774" t="str">
            <v>Declercq--asmus</v>
          </cell>
          <cell r="C774" t="str">
            <v>Malcolm</v>
          </cell>
          <cell r="D774" t="str">
            <v>MG</v>
          </cell>
          <cell r="E774" t="str">
            <v>01-04-2010</v>
          </cell>
          <cell r="F774">
            <v>14</v>
          </cell>
          <cell r="G774" t="str">
            <v>Non</v>
          </cell>
          <cell r="H774" t="str">
            <v>CLG.EDMEE VARIN</v>
          </cell>
          <cell r="I774" t="str">
            <v>Non</v>
          </cell>
          <cell r="J774" t="str">
            <v>Basket</v>
          </cell>
        </row>
        <row r="775">
          <cell r="A775">
            <v>24220932</v>
          </cell>
          <cell r="B775" t="str">
            <v>DELMAS FABIEN</v>
          </cell>
          <cell r="C775" t="str">
            <v>Ayronn</v>
          </cell>
          <cell r="D775" t="str">
            <v>CG</v>
          </cell>
          <cell r="E775" t="str">
            <v>01-02-2008</v>
          </cell>
          <cell r="F775">
            <v>16</v>
          </cell>
          <cell r="G775" t="str">
            <v>Non</v>
          </cell>
          <cell r="H775" t="str">
            <v>CLG.EDMEE VARIN</v>
          </cell>
          <cell r="I775" t="str">
            <v>Non</v>
          </cell>
          <cell r="J775" t="str">
            <v>Cross, Trails, VTT</v>
          </cell>
        </row>
        <row r="776">
          <cell r="A776">
            <v>24247795</v>
          </cell>
          <cell r="B776" t="str">
            <v>DELUNEL</v>
          </cell>
          <cell r="C776" t="str">
            <v>CLOE</v>
          </cell>
          <cell r="D776" t="str">
            <v>BF</v>
          </cell>
          <cell r="E776" t="str">
            <v>20-09-2012</v>
          </cell>
          <cell r="F776">
            <v>12</v>
          </cell>
          <cell r="G776" t="str">
            <v>Non</v>
          </cell>
          <cell r="H776" t="str">
            <v>CLG.EDMEE VARIN</v>
          </cell>
          <cell r="I776" t="str">
            <v>Non</v>
          </cell>
          <cell r="J776" t="str">
            <v>Cross, Trails</v>
          </cell>
        </row>
        <row r="777">
          <cell r="A777">
            <v>24249171</v>
          </cell>
          <cell r="B777" t="str">
            <v>Derquennes</v>
          </cell>
          <cell r="C777" t="str">
            <v>Jilliane</v>
          </cell>
          <cell r="D777" t="str">
            <v>BF</v>
          </cell>
          <cell r="E777" t="str">
            <v>13-08-2012</v>
          </cell>
          <cell r="F777">
            <v>12</v>
          </cell>
          <cell r="G777" t="str">
            <v>Non</v>
          </cell>
          <cell r="H777" t="str">
            <v>CLG.EDMEE VARIN</v>
          </cell>
          <cell r="I777" t="str">
            <v>Non</v>
          </cell>
          <cell r="J777" t="str">
            <v>Badminton</v>
          </cell>
        </row>
        <row r="778">
          <cell r="A778">
            <v>24222490</v>
          </cell>
          <cell r="B778" t="str">
            <v>DEUDON</v>
          </cell>
          <cell r="C778" t="str">
            <v>Loris</v>
          </cell>
          <cell r="D778" t="str">
            <v>BG</v>
          </cell>
          <cell r="E778" t="str">
            <v>24-03-2011</v>
          </cell>
          <cell r="F778">
            <v>13</v>
          </cell>
          <cell r="G778" t="str">
            <v>Non</v>
          </cell>
          <cell r="H778" t="str">
            <v>CLG.EDMEE VARIN</v>
          </cell>
          <cell r="I778" t="str">
            <v>Non</v>
          </cell>
          <cell r="J778" t="str">
            <v>Badminton, Cross, Trails</v>
          </cell>
        </row>
        <row r="779">
          <cell r="A779">
            <v>24237202</v>
          </cell>
          <cell r="B779" t="str">
            <v>Devine</v>
          </cell>
          <cell r="C779" t="str">
            <v>kim lan</v>
          </cell>
          <cell r="D779" t="str">
            <v>BF</v>
          </cell>
          <cell r="E779" t="str">
            <v>23-01-2012</v>
          </cell>
          <cell r="F779">
            <v>12</v>
          </cell>
          <cell r="G779" t="str">
            <v>Non</v>
          </cell>
          <cell r="H779" t="str">
            <v>CLG.EDMEE VARIN</v>
          </cell>
          <cell r="I779" t="str">
            <v>Non</v>
          </cell>
          <cell r="J779" t="str">
            <v>Natation</v>
          </cell>
        </row>
        <row r="780">
          <cell r="A780">
            <v>24220032</v>
          </cell>
          <cell r="B780" t="str">
            <v>DEVINE</v>
          </cell>
          <cell r="C780" t="str">
            <v>Mai-Linh</v>
          </cell>
          <cell r="D780" t="str">
            <v>MF</v>
          </cell>
          <cell r="E780" t="str">
            <v>02-01-2010</v>
          </cell>
          <cell r="F780">
            <v>14</v>
          </cell>
          <cell r="G780" t="str">
            <v>Non</v>
          </cell>
          <cell r="H780" t="str">
            <v>CLG.EDMEE VARIN</v>
          </cell>
          <cell r="I780" t="str">
            <v>Non</v>
          </cell>
          <cell r="J780" t="str">
            <v>Natation</v>
          </cell>
        </row>
        <row r="781">
          <cell r="A781">
            <v>24248706</v>
          </cell>
          <cell r="B781" t="str">
            <v>Douepere Gonzalez</v>
          </cell>
          <cell r="C781" t="str">
            <v>Esteban</v>
          </cell>
          <cell r="D781" t="str">
            <v>BG</v>
          </cell>
          <cell r="E781" t="str">
            <v>12-03-2013</v>
          </cell>
          <cell r="F781">
            <v>11</v>
          </cell>
          <cell r="G781" t="str">
            <v>Non</v>
          </cell>
          <cell r="H781" t="str">
            <v>CLG.EDMEE VARIN</v>
          </cell>
          <cell r="I781" t="str">
            <v>Non</v>
          </cell>
          <cell r="J781" t="str">
            <v>Badminton</v>
          </cell>
        </row>
        <row r="782">
          <cell r="A782">
            <v>24221439</v>
          </cell>
          <cell r="B782" t="str">
            <v>DUMESNIL</v>
          </cell>
          <cell r="C782" t="str">
            <v>Jenna Lee</v>
          </cell>
          <cell r="D782" t="str">
            <v>BF</v>
          </cell>
          <cell r="E782" t="str">
            <v>10-05-2011</v>
          </cell>
          <cell r="F782">
            <v>13</v>
          </cell>
          <cell r="G782" t="str">
            <v>Non</v>
          </cell>
          <cell r="H782" t="str">
            <v>CLG.EDMEE VARIN</v>
          </cell>
          <cell r="I782" t="str">
            <v>Non</v>
          </cell>
          <cell r="J782" t="str">
            <v>Escalade</v>
          </cell>
        </row>
        <row r="783">
          <cell r="A783">
            <v>24233786</v>
          </cell>
          <cell r="B783" t="str">
            <v>ELIA</v>
          </cell>
          <cell r="C783" t="str">
            <v>Norah</v>
          </cell>
          <cell r="D783" t="str">
            <v>BF</v>
          </cell>
          <cell r="E783" t="str">
            <v>14-11-2011</v>
          </cell>
          <cell r="F783">
            <v>12</v>
          </cell>
          <cell r="G783" t="str">
            <v>Non</v>
          </cell>
          <cell r="H783" t="str">
            <v>CLG.EDMEE VARIN</v>
          </cell>
          <cell r="I783" t="str">
            <v>Non</v>
          </cell>
          <cell r="J783" t="str">
            <v>Natation, Trails</v>
          </cell>
        </row>
        <row r="784">
          <cell r="A784">
            <v>24245676</v>
          </cell>
          <cell r="B784" t="str">
            <v>EYRIN LAHAUT</v>
          </cell>
          <cell r="C784" t="str">
            <v>maël</v>
          </cell>
          <cell r="D784" t="str">
            <v>BG</v>
          </cell>
          <cell r="E784" t="str">
            <v>17-08-2012</v>
          </cell>
          <cell r="F784">
            <v>12</v>
          </cell>
          <cell r="G784" t="str">
            <v>Non</v>
          </cell>
          <cell r="H784" t="str">
            <v>CLG.EDMEE VARIN</v>
          </cell>
          <cell r="I784" t="str">
            <v>Non</v>
          </cell>
          <cell r="J784" t="str">
            <v>Cross, Trails, VTT</v>
          </cell>
        </row>
        <row r="785">
          <cell r="A785">
            <v>24222144</v>
          </cell>
          <cell r="B785" t="str">
            <v>FAYARD</v>
          </cell>
          <cell r="C785" t="str">
            <v>Maelys</v>
          </cell>
          <cell r="D785" t="str">
            <v>MF</v>
          </cell>
          <cell r="E785" t="str">
            <v>06-06-2010</v>
          </cell>
          <cell r="F785">
            <v>14</v>
          </cell>
          <cell r="G785" t="str">
            <v>Non</v>
          </cell>
          <cell r="H785" t="str">
            <v>CLG.EDMEE VARIN</v>
          </cell>
          <cell r="I785" t="str">
            <v>Non</v>
          </cell>
          <cell r="J785" t="str">
            <v>Basket, Cross, Natation, Trails, VTT</v>
          </cell>
        </row>
        <row r="786">
          <cell r="A786">
            <v>24239238</v>
          </cell>
          <cell r="B786" t="str">
            <v>FRIGENI</v>
          </cell>
          <cell r="C786" t="str">
            <v>MAXIME</v>
          </cell>
          <cell r="D786" t="str">
            <v>BG</v>
          </cell>
          <cell r="E786" t="str">
            <v>18-11-2011</v>
          </cell>
          <cell r="F786">
            <v>12</v>
          </cell>
          <cell r="G786" t="str">
            <v>Non</v>
          </cell>
          <cell r="H786" t="str">
            <v>CLG.EDMEE VARIN</v>
          </cell>
          <cell r="I786" t="str">
            <v>Non</v>
          </cell>
          <cell r="J786" t="str">
            <v>Natation</v>
          </cell>
        </row>
        <row r="787">
          <cell r="A787">
            <v>24248551</v>
          </cell>
          <cell r="B787" t="str">
            <v>GAGNE</v>
          </cell>
          <cell r="C787" t="str">
            <v>Izélia</v>
          </cell>
          <cell r="D787" t="str">
            <v>BF</v>
          </cell>
          <cell r="E787" t="str">
            <v>04-07-2012</v>
          </cell>
          <cell r="F787">
            <v>12</v>
          </cell>
          <cell r="G787" t="str">
            <v>Non</v>
          </cell>
          <cell r="H787" t="str">
            <v>CLG.EDMEE VARIN</v>
          </cell>
          <cell r="I787" t="str">
            <v>Non</v>
          </cell>
          <cell r="J787" t="str">
            <v>Trails</v>
          </cell>
        </row>
        <row r="788">
          <cell r="A788">
            <v>24233735</v>
          </cell>
          <cell r="B788" t="str">
            <v>GHADFANE</v>
          </cell>
          <cell r="C788" t="str">
            <v>NESSIM</v>
          </cell>
          <cell r="D788" t="str">
            <v>BG</v>
          </cell>
          <cell r="E788" t="str">
            <v>14-02-2012</v>
          </cell>
          <cell r="F788">
            <v>12</v>
          </cell>
          <cell r="G788" t="str">
            <v>Non</v>
          </cell>
          <cell r="H788" t="str">
            <v>CLG.EDMEE VARIN</v>
          </cell>
          <cell r="I788" t="str">
            <v>Non</v>
          </cell>
          <cell r="J788" t="str">
            <v>Cross, Trails, VTT</v>
          </cell>
        </row>
        <row r="789">
          <cell r="A789">
            <v>24245677</v>
          </cell>
          <cell r="B789" t="str">
            <v>GONARI</v>
          </cell>
          <cell r="C789" t="str">
            <v>néo</v>
          </cell>
          <cell r="D789" t="str">
            <v>BG</v>
          </cell>
          <cell r="E789" t="str">
            <v>05-10-2012</v>
          </cell>
          <cell r="F789">
            <v>12</v>
          </cell>
          <cell r="G789" t="str">
            <v>Non</v>
          </cell>
          <cell r="H789" t="str">
            <v>CLG.EDMEE VARIN</v>
          </cell>
          <cell r="I789" t="str">
            <v>Non</v>
          </cell>
          <cell r="J789" t="str">
            <v>Cross, Trails, VTT</v>
          </cell>
        </row>
        <row r="790">
          <cell r="A790">
            <v>24238460</v>
          </cell>
          <cell r="B790" t="str">
            <v>GOSSELIN</v>
          </cell>
          <cell r="C790" t="str">
            <v>EVA</v>
          </cell>
          <cell r="D790" t="str">
            <v>BF</v>
          </cell>
          <cell r="E790" t="str">
            <v>03-04-2012</v>
          </cell>
          <cell r="F790">
            <v>12</v>
          </cell>
          <cell r="G790" t="str">
            <v>Non</v>
          </cell>
          <cell r="H790" t="str">
            <v>CLG.EDMEE VARIN</v>
          </cell>
          <cell r="I790" t="str">
            <v>Non</v>
          </cell>
          <cell r="J790" t="str">
            <v>Cross, Trails, VTT</v>
          </cell>
        </row>
        <row r="791">
          <cell r="A791">
            <v>24233740</v>
          </cell>
          <cell r="B791" t="str">
            <v>GOUJON</v>
          </cell>
          <cell r="C791" t="str">
            <v>LOAN</v>
          </cell>
          <cell r="D791" t="str">
            <v>BG</v>
          </cell>
          <cell r="E791" t="str">
            <v>08-08-2011</v>
          </cell>
          <cell r="F791">
            <v>13</v>
          </cell>
          <cell r="G791" t="str">
            <v>Non</v>
          </cell>
          <cell r="H791" t="str">
            <v>CLG.EDMEE VARIN</v>
          </cell>
          <cell r="I791" t="str">
            <v>Non</v>
          </cell>
          <cell r="J791" t="str">
            <v>Basket</v>
          </cell>
        </row>
        <row r="792">
          <cell r="A792">
            <v>24237775</v>
          </cell>
          <cell r="B792" t="str">
            <v>GUAGENTI</v>
          </cell>
          <cell r="C792" t="str">
            <v>LOUMEN</v>
          </cell>
          <cell r="D792" t="str">
            <v>BF</v>
          </cell>
          <cell r="E792" t="str">
            <v>24-07-2011</v>
          </cell>
          <cell r="F792">
            <v>13</v>
          </cell>
          <cell r="G792" t="str">
            <v>Non</v>
          </cell>
          <cell r="H792" t="str">
            <v>CLG.EDMEE VARIN</v>
          </cell>
          <cell r="I792" t="str">
            <v>Non</v>
          </cell>
          <cell r="J792" t="str">
            <v>Cross, Trails</v>
          </cell>
        </row>
        <row r="793">
          <cell r="A793">
            <v>24239130</v>
          </cell>
          <cell r="B793" t="str">
            <v>GUEPY</v>
          </cell>
          <cell r="C793" t="str">
            <v>LILY</v>
          </cell>
          <cell r="D793" t="str">
            <v>BF</v>
          </cell>
          <cell r="E793" t="str">
            <v>29-09-2011</v>
          </cell>
          <cell r="F793">
            <v>13</v>
          </cell>
          <cell r="G793" t="str">
            <v>Non</v>
          </cell>
          <cell r="H793" t="str">
            <v>CLG.EDMEE VARIN</v>
          </cell>
          <cell r="I793" t="str">
            <v>Non</v>
          </cell>
          <cell r="J793" t="str">
            <v>Cross, Step, Trails, VTT</v>
          </cell>
        </row>
        <row r="794">
          <cell r="A794">
            <v>24247471</v>
          </cell>
          <cell r="B794" t="str">
            <v>GUERRINI</v>
          </cell>
          <cell r="C794" t="str">
            <v>Emjy</v>
          </cell>
          <cell r="D794" t="str">
            <v>BG</v>
          </cell>
          <cell r="E794" t="str">
            <v>13-10-2012</v>
          </cell>
          <cell r="F794">
            <v>12</v>
          </cell>
          <cell r="G794" t="str">
            <v>Non</v>
          </cell>
          <cell r="H794" t="str">
            <v>CLG.EDMEE VARIN</v>
          </cell>
          <cell r="I794" t="str">
            <v>Non</v>
          </cell>
          <cell r="J794" t="str">
            <v>Escalade</v>
          </cell>
        </row>
        <row r="795">
          <cell r="A795">
            <v>24247947</v>
          </cell>
          <cell r="B795" t="str">
            <v>GUYON</v>
          </cell>
          <cell r="C795" t="str">
            <v>Eléa</v>
          </cell>
          <cell r="D795" t="str">
            <v>BF</v>
          </cell>
          <cell r="E795" t="str">
            <v>19-03-2012</v>
          </cell>
          <cell r="F795">
            <v>12</v>
          </cell>
          <cell r="G795" t="str">
            <v>Non</v>
          </cell>
          <cell r="H795" t="str">
            <v>CLG.EDMEE VARIN</v>
          </cell>
          <cell r="I795" t="str">
            <v>Non</v>
          </cell>
          <cell r="J795" t="str">
            <v>Escalade</v>
          </cell>
        </row>
        <row r="796">
          <cell r="A796">
            <v>24222209</v>
          </cell>
          <cell r="B796" t="str">
            <v>GUYONNET</v>
          </cell>
          <cell r="C796" t="str">
            <v>Alexandre</v>
          </cell>
          <cell r="D796" t="str">
            <v>MG</v>
          </cell>
          <cell r="E796" t="str">
            <v>15-06-2010</v>
          </cell>
          <cell r="F796">
            <v>14</v>
          </cell>
          <cell r="G796" t="str">
            <v>Non</v>
          </cell>
          <cell r="H796" t="str">
            <v>CLG.EDMEE VARIN</v>
          </cell>
          <cell r="I796" t="str">
            <v>Non</v>
          </cell>
          <cell r="J796" t="str">
            <v>Badminton</v>
          </cell>
        </row>
        <row r="797">
          <cell r="A797">
            <v>24247955</v>
          </cell>
          <cell r="B797" t="str">
            <v>haiu</v>
          </cell>
          <cell r="C797" t="str">
            <v>me-lin</v>
          </cell>
          <cell r="D797" t="str">
            <v>BF</v>
          </cell>
          <cell r="E797" t="str">
            <v>27-10-2012</v>
          </cell>
          <cell r="F797">
            <v>12</v>
          </cell>
          <cell r="G797" t="str">
            <v>Non</v>
          </cell>
          <cell r="H797" t="str">
            <v>CLG.EDMEE VARIN</v>
          </cell>
          <cell r="I797" t="str">
            <v>Non</v>
          </cell>
          <cell r="J797" t="str">
            <v>Escalade</v>
          </cell>
        </row>
        <row r="798">
          <cell r="A798">
            <v>24248707</v>
          </cell>
          <cell r="B798" t="str">
            <v>HAUTAULU</v>
          </cell>
          <cell r="C798" t="str">
            <v>Malia-Koleti</v>
          </cell>
          <cell r="D798" t="str">
            <v>BF</v>
          </cell>
          <cell r="E798" t="str">
            <v>26-09-2011</v>
          </cell>
          <cell r="F798">
            <v>13</v>
          </cell>
          <cell r="G798" t="str">
            <v>Non</v>
          </cell>
          <cell r="H798" t="str">
            <v>CLG.EDMEE VARIN</v>
          </cell>
          <cell r="I798" t="str">
            <v>Non</v>
          </cell>
          <cell r="J798" t="str">
            <v>Badminton</v>
          </cell>
        </row>
        <row r="799">
          <cell r="A799">
            <v>24247794</v>
          </cell>
          <cell r="B799" t="str">
            <v>HIRIGOYEN</v>
          </cell>
          <cell r="C799" t="str">
            <v>LIAM</v>
          </cell>
          <cell r="D799" t="str">
            <v>BG</v>
          </cell>
          <cell r="E799" t="str">
            <v>26-09-2012</v>
          </cell>
          <cell r="F799">
            <v>12</v>
          </cell>
          <cell r="G799" t="str">
            <v>Non</v>
          </cell>
          <cell r="H799" t="str">
            <v>CLG.EDMEE VARIN</v>
          </cell>
          <cell r="I799" t="str">
            <v>Non</v>
          </cell>
          <cell r="J799" t="str">
            <v>Cross, Trails, VTT</v>
          </cell>
        </row>
        <row r="800">
          <cell r="A800">
            <v>24222473</v>
          </cell>
          <cell r="B800" t="str">
            <v>HNAUTRA</v>
          </cell>
          <cell r="C800" t="str">
            <v>Marie Therese</v>
          </cell>
          <cell r="D800" t="str">
            <v>BF</v>
          </cell>
          <cell r="E800" t="str">
            <v>08-02-2011</v>
          </cell>
          <cell r="F800">
            <v>13</v>
          </cell>
          <cell r="G800" t="str">
            <v>Non</v>
          </cell>
          <cell r="H800" t="str">
            <v>CLG.EDMEE VARIN</v>
          </cell>
          <cell r="I800" t="str">
            <v>Non</v>
          </cell>
          <cell r="J800" t="str">
            <v>Cross, Escalade, Trails, VTT</v>
          </cell>
        </row>
        <row r="801">
          <cell r="A801">
            <v>24247469</v>
          </cell>
          <cell r="B801" t="str">
            <v>HONAKOKO</v>
          </cell>
          <cell r="C801" t="str">
            <v>Kyrsten</v>
          </cell>
          <cell r="D801" t="str">
            <v>BF</v>
          </cell>
          <cell r="E801" t="str">
            <v>08-07-2012</v>
          </cell>
          <cell r="F801">
            <v>12</v>
          </cell>
          <cell r="G801" t="str">
            <v>Non</v>
          </cell>
          <cell r="H801" t="str">
            <v>CLG.EDMEE VARIN</v>
          </cell>
          <cell r="I801" t="str">
            <v>Non</v>
          </cell>
          <cell r="J801" t="str">
            <v>Natation</v>
          </cell>
        </row>
        <row r="802">
          <cell r="A802">
            <v>24247792</v>
          </cell>
          <cell r="B802" t="str">
            <v>HOULET</v>
          </cell>
          <cell r="C802" t="str">
            <v>SACHA</v>
          </cell>
          <cell r="D802" t="str">
            <v>BG</v>
          </cell>
          <cell r="E802" t="str">
            <v>15-10-2011</v>
          </cell>
          <cell r="F802">
            <v>13</v>
          </cell>
          <cell r="G802" t="str">
            <v>Non</v>
          </cell>
          <cell r="H802" t="str">
            <v>CLG.EDMEE VARIN</v>
          </cell>
          <cell r="I802" t="str">
            <v>Non</v>
          </cell>
          <cell r="J802" t="str">
            <v>Badminton</v>
          </cell>
        </row>
        <row r="803">
          <cell r="A803">
            <v>24249289</v>
          </cell>
          <cell r="B803" t="str">
            <v>HUDAN</v>
          </cell>
          <cell r="C803" t="str">
            <v>DANN</v>
          </cell>
          <cell r="D803" t="str">
            <v>BG</v>
          </cell>
          <cell r="E803" t="str">
            <v>22-08-2012</v>
          </cell>
          <cell r="F803">
            <v>12</v>
          </cell>
          <cell r="G803" t="str">
            <v>Non</v>
          </cell>
          <cell r="H803" t="str">
            <v>CLG.EDMEE VARIN</v>
          </cell>
          <cell r="I803" t="str">
            <v>Non</v>
          </cell>
          <cell r="J803" t="str">
            <v>Badminton</v>
          </cell>
        </row>
        <row r="804">
          <cell r="A804">
            <v>24237407</v>
          </cell>
          <cell r="B804" t="str">
            <v>JAROSSAY</v>
          </cell>
          <cell r="C804" t="str">
            <v>ELISA</v>
          </cell>
          <cell r="D804" t="str">
            <v>BF</v>
          </cell>
          <cell r="E804" t="str">
            <v>13-10-2011</v>
          </cell>
          <cell r="F804">
            <v>13</v>
          </cell>
          <cell r="G804" t="str">
            <v>Non</v>
          </cell>
          <cell r="H804" t="str">
            <v>CLG.EDMEE VARIN</v>
          </cell>
          <cell r="I804" t="str">
            <v>Non</v>
          </cell>
          <cell r="J804" t="str">
            <v>Escalade, Natation</v>
          </cell>
        </row>
        <row r="805">
          <cell r="A805">
            <v>24237221</v>
          </cell>
          <cell r="B805" t="str">
            <v>JEWINE</v>
          </cell>
          <cell r="C805" t="str">
            <v>Teupooatia Leyanni</v>
          </cell>
          <cell r="D805" t="str">
            <v>BF</v>
          </cell>
          <cell r="E805" t="str">
            <v>09-04-2012</v>
          </cell>
          <cell r="F805">
            <v>12</v>
          </cell>
          <cell r="G805" t="str">
            <v>Non</v>
          </cell>
          <cell r="H805" t="str">
            <v>CLG.EDMEE VARIN</v>
          </cell>
          <cell r="I805" t="str">
            <v>Non</v>
          </cell>
          <cell r="J805" t="str">
            <v>Cross, Handball</v>
          </cell>
        </row>
        <row r="806">
          <cell r="A806">
            <v>24247791</v>
          </cell>
          <cell r="B806" t="str">
            <v>JULIA</v>
          </cell>
          <cell r="C806" t="str">
            <v>DJEILA</v>
          </cell>
          <cell r="D806" t="str">
            <v>BF</v>
          </cell>
          <cell r="E806" t="str">
            <v>04-12-2011</v>
          </cell>
          <cell r="F806">
            <v>12</v>
          </cell>
          <cell r="G806" t="str">
            <v>Non</v>
          </cell>
          <cell r="H806" t="str">
            <v>CLG.EDMEE VARIN</v>
          </cell>
          <cell r="I806" t="str">
            <v>Non</v>
          </cell>
          <cell r="J806" t="str">
            <v>Cross, Trails, VTT</v>
          </cell>
        </row>
        <row r="807">
          <cell r="A807">
            <v>24222427</v>
          </cell>
          <cell r="B807" t="str">
            <v>KADDOUR</v>
          </cell>
          <cell r="C807" t="str">
            <v>Kory</v>
          </cell>
          <cell r="D807" t="str">
            <v>BF</v>
          </cell>
          <cell r="E807" t="str">
            <v>24-04-2011</v>
          </cell>
          <cell r="F807">
            <v>13</v>
          </cell>
          <cell r="G807" t="str">
            <v>Non</v>
          </cell>
          <cell r="H807" t="str">
            <v>CLG.EDMEE VARIN</v>
          </cell>
          <cell r="I807" t="str">
            <v>Non</v>
          </cell>
          <cell r="J807" t="str">
            <v>Escalade</v>
          </cell>
        </row>
        <row r="808">
          <cell r="A808">
            <v>24248708</v>
          </cell>
          <cell r="B808" t="str">
            <v>KAFIKAILA</v>
          </cell>
          <cell r="C808" t="str">
            <v>Selena</v>
          </cell>
          <cell r="D808" t="str">
            <v>BF</v>
          </cell>
          <cell r="E808" t="str">
            <v>30-05-2013</v>
          </cell>
          <cell r="F808">
            <v>11</v>
          </cell>
          <cell r="G808" t="str">
            <v>Non</v>
          </cell>
          <cell r="H808" t="str">
            <v>CLG.EDMEE VARIN</v>
          </cell>
          <cell r="I808" t="str">
            <v>Non</v>
          </cell>
          <cell r="J808" t="str">
            <v>Trails</v>
          </cell>
        </row>
        <row r="809">
          <cell r="A809">
            <v>24248264</v>
          </cell>
          <cell r="B809" t="str">
            <v>KAIKILEKOFE</v>
          </cell>
          <cell r="C809" t="str">
            <v>AUDREY</v>
          </cell>
          <cell r="D809" t="str">
            <v>BF</v>
          </cell>
          <cell r="E809" t="str">
            <v>13-02-2013</v>
          </cell>
          <cell r="F809">
            <v>11</v>
          </cell>
          <cell r="G809" t="str">
            <v>Non</v>
          </cell>
          <cell r="H809" t="str">
            <v>CLG.EDMEE VARIN</v>
          </cell>
          <cell r="I809" t="str">
            <v>Non</v>
          </cell>
          <cell r="J809" t="str">
            <v>Athlétisme, Handball, Trails</v>
          </cell>
        </row>
        <row r="810">
          <cell r="A810">
            <v>24221584</v>
          </cell>
          <cell r="B810" t="str">
            <v>KARE</v>
          </cell>
          <cell r="C810" t="str">
            <v>Cylayane</v>
          </cell>
          <cell r="D810" t="str">
            <v>BF</v>
          </cell>
          <cell r="E810" t="str">
            <v>24-02-2011</v>
          </cell>
          <cell r="F810">
            <v>13</v>
          </cell>
          <cell r="G810" t="str">
            <v>Non</v>
          </cell>
          <cell r="H810" t="str">
            <v>CLG.EDMEE VARIN</v>
          </cell>
          <cell r="I810" t="str">
            <v>Non</v>
          </cell>
          <cell r="J810" t="str">
            <v>Cross, Trails, VTT</v>
          </cell>
        </row>
        <row r="811">
          <cell r="A811">
            <v>24237405</v>
          </cell>
          <cell r="B811" t="str">
            <v>KARE</v>
          </cell>
          <cell r="C811" t="str">
            <v>KELLSYA</v>
          </cell>
          <cell r="D811" t="str">
            <v>BF</v>
          </cell>
          <cell r="E811" t="str">
            <v>07-12-2011</v>
          </cell>
          <cell r="F811">
            <v>12</v>
          </cell>
          <cell r="G811" t="str">
            <v>Non</v>
          </cell>
          <cell r="H811" t="str">
            <v>CLG.EDMEE VARIN</v>
          </cell>
          <cell r="I811" t="str">
            <v>Non</v>
          </cell>
          <cell r="J811" t="str">
            <v>Cross, Trails, VTT</v>
          </cell>
        </row>
        <row r="812">
          <cell r="A812">
            <v>24222738</v>
          </cell>
          <cell r="B812" t="str">
            <v>KERHOUAS</v>
          </cell>
          <cell r="C812" t="str">
            <v>Maywen</v>
          </cell>
          <cell r="D812" t="str">
            <v>BF</v>
          </cell>
          <cell r="E812" t="str">
            <v>22-02-2011</v>
          </cell>
          <cell r="F812">
            <v>13</v>
          </cell>
          <cell r="G812" t="str">
            <v>Non</v>
          </cell>
          <cell r="H812" t="str">
            <v>CLG.EDMEE VARIN</v>
          </cell>
          <cell r="I812" t="str">
            <v>Non</v>
          </cell>
          <cell r="J812" t="str">
            <v>Step</v>
          </cell>
        </row>
        <row r="813">
          <cell r="A813">
            <v>24247468</v>
          </cell>
          <cell r="B813" t="str">
            <v>KOLIVAI</v>
          </cell>
          <cell r="C813" t="str">
            <v>Elie</v>
          </cell>
          <cell r="D813" t="str">
            <v>BF</v>
          </cell>
          <cell r="E813" t="str">
            <v>06-04-2012</v>
          </cell>
          <cell r="F813">
            <v>12</v>
          </cell>
          <cell r="G813" t="str">
            <v>Non</v>
          </cell>
          <cell r="H813" t="str">
            <v>CLG.EDMEE VARIN</v>
          </cell>
          <cell r="I813" t="str">
            <v>Non</v>
          </cell>
          <cell r="J813" t="str">
            <v>Natation</v>
          </cell>
        </row>
        <row r="814">
          <cell r="A814">
            <v>24249174</v>
          </cell>
          <cell r="B814" t="str">
            <v>Lamothe</v>
          </cell>
          <cell r="C814" t="str">
            <v>Leonard</v>
          </cell>
          <cell r="D814" t="str">
            <v>BG</v>
          </cell>
          <cell r="E814" t="str">
            <v>05-12-2011</v>
          </cell>
          <cell r="F814">
            <v>12</v>
          </cell>
          <cell r="G814" t="str">
            <v>Non</v>
          </cell>
          <cell r="H814" t="str">
            <v>CLG.EDMEE VARIN</v>
          </cell>
          <cell r="I814" t="str">
            <v>Non</v>
          </cell>
          <cell r="J814" t="str">
            <v>Badminton</v>
          </cell>
        </row>
        <row r="815">
          <cell r="A815">
            <v>24238232</v>
          </cell>
          <cell r="B815" t="str">
            <v>LAVEN</v>
          </cell>
          <cell r="C815" t="str">
            <v>SEAN</v>
          </cell>
          <cell r="D815" t="str">
            <v>MG</v>
          </cell>
          <cell r="E815" t="str">
            <v>08-09-2010</v>
          </cell>
          <cell r="F815">
            <v>14</v>
          </cell>
          <cell r="G815" t="str">
            <v>Non</v>
          </cell>
          <cell r="H815" t="str">
            <v>CLG.EDMEE VARIN</v>
          </cell>
          <cell r="I815" t="str">
            <v>Non</v>
          </cell>
          <cell r="J815" t="str">
            <v>Natation, Trails</v>
          </cell>
        </row>
        <row r="816">
          <cell r="A816">
            <v>24222731</v>
          </cell>
          <cell r="B816" t="str">
            <v>LELONG</v>
          </cell>
          <cell r="C816" t="str">
            <v>Tom</v>
          </cell>
          <cell r="D816" t="str">
            <v>BG</v>
          </cell>
          <cell r="E816" t="str">
            <v>08-05-2012</v>
          </cell>
          <cell r="F816">
            <v>12</v>
          </cell>
          <cell r="G816" t="str">
            <v>Non</v>
          </cell>
          <cell r="H816" t="str">
            <v>CLG.EDMEE VARIN</v>
          </cell>
          <cell r="I816" t="str">
            <v>Non</v>
          </cell>
          <cell r="J816" t="str">
            <v>Escalade, Step</v>
          </cell>
        </row>
        <row r="817">
          <cell r="A817">
            <v>24247950</v>
          </cell>
          <cell r="B817" t="str">
            <v>liogi</v>
          </cell>
          <cell r="C817" t="str">
            <v>ALEXIS</v>
          </cell>
          <cell r="D817" t="str">
            <v>BF</v>
          </cell>
          <cell r="E817" t="str">
            <v>21-07-2012</v>
          </cell>
          <cell r="F817">
            <v>12</v>
          </cell>
          <cell r="G817" t="str">
            <v>Non</v>
          </cell>
          <cell r="H817" t="str">
            <v>CLG.EDMEE VARIN</v>
          </cell>
          <cell r="I817" t="str">
            <v>Non</v>
          </cell>
          <cell r="J817" t="str">
            <v>Natation</v>
          </cell>
        </row>
        <row r="818">
          <cell r="A818">
            <v>24248709</v>
          </cell>
          <cell r="B818" t="str">
            <v>MAAKE</v>
          </cell>
          <cell r="C818" t="str">
            <v>TITI</v>
          </cell>
          <cell r="D818" t="str">
            <v>MG</v>
          </cell>
          <cell r="E818" t="str">
            <v>24-09-2009</v>
          </cell>
          <cell r="F818">
            <v>15</v>
          </cell>
          <cell r="G818" t="str">
            <v>Non</v>
          </cell>
          <cell r="H818" t="str">
            <v>CLG.EDMEE VARIN</v>
          </cell>
          <cell r="I818" t="str">
            <v>Non</v>
          </cell>
          <cell r="J818" t="str">
            <v>Badminton</v>
          </cell>
        </row>
        <row r="819">
          <cell r="A819">
            <v>24222431</v>
          </cell>
          <cell r="B819" t="str">
            <v>MAGNETTI</v>
          </cell>
          <cell r="C819" t="str">
            <v>Zoé</v>
          </cell>
          <cell r="D819" t="str">
            <v>BF</v>
          </cell>
          <cell r="E819" t="str">
            <v>01-04-2011</v>
          </cell>
          <cell r="F819">
            <v>13</v>
          </cell>
          <cell r="G819" t="str">
            <v>Non</v>
          </cell>
          <cell r="H819" t="str">
            <v>CLG.EDMEE VARIN</v>
          </cell>
          <cell r="I819" t="str">
            <v>Non</v>
          </cell>
          <cell r="J819" t="str">
            <v>Escalade, Step</v>
          </cell>
        </row>
        <row r="820">
          <cell r="A820">
            <v>24248310</v>
          </cell>
          <cell r="B820" t="str">
            <v>MAIRAN</v>
          </cell>
          <cell r="C820" t="str">
            <v>JADE</v>
          </cell>
          <cell r="D820" t="str">
            <v>BF</v>
          </cell>
          <cell r="E820" t="str">
            <v>07-11-2012</v>
          </cell>
          <cell r="F820">
            <v>11</v>
          </cell>
          <cell r="G820" t="str">
            <v>Non</v>
          </cell>
          <cell r="H820" t="str">
            <v>CLG.EDMEE VARIN</v>
          </cell>
          <cell r="I820" t="str">
            <v>Non</v>
          </cell>
          <cell r="J820" t="str">
            <v>Escalade</v>
          </cell>
        </row>
        <row r="821">
          <cell r="A821">
            <v>24248710</v>
          </cell>
          <cell r="B821" t="str">
            <v>MALO</v>
          </cell>
          <cell r="C821" t="str">
            <v>WARINE</v>
          </cell>
          <cell r="D821" t="str">
            <v>BF</v>
          </cell>
          <cell r="E821" t="str">
            <v>25-10-2012</v>
          </cell>
          <cell r="F821">
            <v>12</v>
          </cell>
          <cell r="G821" t="str">
            <v>Non</v>
          </cell>
          <cell r="H821" t="str">
            <v>CLG.EDMEE VARIN</v>
          </cell>
          <cell r="I821" t="str">
            <v>Non</v>
          </cell>
          <cell r="J821" t="str">
            <v>Cross, Trails</v>
          </cell>
        </row>
        <row r="822">
          <cell r="A822">
            <v>24238202</v>
          </cell>
          <cell r="B822" t="str">
            <v>MEITE WANE</v>
          </cell>
          <cell r="C822" t="str">
            <v>LILIAN</v>
          </cell>
          <cell r="D822" t="str">
            <v>BG</v>
          </cell>
          <cell r="E822" t="str">
            <v>24-01-2012</v>
          </cell>
          <cell r="F822">
            <v>12</v>
          </cell>
          <cell r="G822" t="str">
            <v>Non</v>
          </cell>
          <cell r="H822" t="str">
            <v>CLG.EDMEE VARIN</v>
          </cell>
          <cell r="I822" t="str">
            <v>Non</v>
          </cell>
          <cell r="J822" t="str">
            <v>Cross, Trails, VTT</v>
          </cell>
        </row>
        <row r="823">
          <cell r="A823">
            <v>24248711</v>
          </cell>
          <cell r="B823" t="str">
            <v>Mesange</v>
          </cell>
          <cell r="C823" t="str">
            <v>Bradley</v>
          </cell>
          <cell r="D823" t="str">
            <v>BG</v>
          </cell>
          <cell r="E823" t="str">
            <v>16-09-2011</v>
          </cell>
          <cell r="F823">
            <v>13</v>
          </cell>
          <cell r="G823" t="str">
            <v>Non</v>
          </cell>
          <cell r="H823" t="str">
            <v>CLG.EDMEE VARIN</v>
          </cell>
          <cell r="I823" t="str">
            <v>Non</v>
          </cell>
          <cell r="J823" t="str">
            <v>Badminton</v>
          </cell>
        </row>
        <row r="824">
          <cell r="A824">
            <v>24248712</v>
          </cell>
          <cell r="B824" t="str">
            <v>MORACCHINI</v>
          </cell>
          <cell r="C824" t="str">
            <v>RYAN</v>
          </cell>
          <cell r="D824" t="str">
            <v>BG</v>
          </cell>
          <cell r="E824" t="str">
            <v>05-03-2012</v>
          </cell>
          <cell r="F824">
            <v>12</v>
          </cell>
          <cell r="G824" t="str">
            <v>Non</v>
          </cell>
          <cell r="H824" t="str">
            <v>CLG.EDMEE VARIN</v>
          </cell>
          <cell r="I824" t="str">
            <v>Non</v>
          </cell>
          <cell r="J824" t="str">
            <v>Basket</v>
          </cell>
        </row>
        <row r="825">
          <cell r="A825">
            <v>24248713</v>
          </cell>
          <cell r="B825" t="str">
            <v>Moraldo</v>
          </cell>
          <cell r="C825" t="str">
            <v>Kacidy</v>
          </cell>
          <cell r="D825" t="str">
            <v>BF</v>
          </cell>
          <cell r="E825" t="str">
            <v>26-07-2012</v>
          </cell>
          <cell r="F825">
            <v>12</v>
          </cell>
          <cell r="G825" t="str">
            <v>Non</v>
          </cell>
          <cell r="H825" t="str">
            <v>CLG.EDMEE VARIN</v>
          </cell>
          <cell r="I825" t="str">
            <v>Non</v>
          </cell>
          <cell r="J825" t="str">
            <v>Badminton</v>
          </cell>
        </row>
        <row r="826">
          <cell r="A826">
            <v>24248592</v>
          </cell>
          <cell r="B826" t="str">
            <v>Motuku</v>
          </cell>
          <cell r="C826" t="str">
            <v>Sagata Anna</v>
          </cell>
          <cell r="D826" t="str">
            <v>BF</v>
          </cell>
          <cell r="E826" t="str">
            <v>07-06-2012</v>
          </cell>
          <cell r="F826">
            <v>12</v>
          </cell>
          <cell r="G826" t="str">
            <v>Non</v>
          </cell>
          <cell r="H826" t="str">
            <v>CLG.EDMEE VARIN</v>
          </cell>
          <cell r="I826" t="str">
            <v>Non</v>
          </cell>
          <cell r="J826" t="str">
            <v>Trails</v>
          </cell>
        </row>
        <row r="827">
          <cell r="A827">
            <v>24233720</v>
          </cell>
          <cell r="B827" t="str">
            <v>moulard</v>
          </cell>
          <cell r="C827" t="str">
            <v>macéo</v>
          </cell>
          <cell r="D827" t="str">
            <v>BG</v>
          </cell>
          <cell r="E827" t="str">
            <v>01-06-2011</v>
          </cell>
          <cell r="F827">
            <v>13</v>
          </cell>
          <cell r="G827" t="str">
            <v>Non</v>
          </cell>
          <cell r="H827" t="str">
            <v>CLG.EDMEE VARIN</v>
          </cell>
          <cell r="I827" t="str">
            <v>Non</v>
          </cell>
          <cell r="J827" t="str">
            <v>Badminton</v>
          </cell>
        </row>
        <row r="828">
          <cell r="A828">
            <v>24233766</v>
          </cell>
          <cell r="B828" t="str">
            <v>Nedenon</v>
          </cell>
          <cell r="C828" t="str">
            <v>Mateo</v>
          </cell>
          <cell r="D828" t="str">
            <v>BG</v>
          </cell>
          <cell r="E828" t="str">
            <v>14-06-2011</v>
          </cell>
          <cell r="F828">
            <v>13</v>
          </cell>
          <cell r="G828" t="str">
            <v>Non</v>
          </cell>
          <cell r="H828" t="str">
            <v>CLG.EDMEE VARIN</v>
          </cell>
          <cell r="I828" t="str">
            <v>Non</v>
          </cell>
          <cell r="J828" t="str">
            <v>Badminton</v>
          </cell>
        </row>
        <row r="829">
          <cell r="A829">
            <v>24222242</v>
          </cell>
          <cell r="B829" t="str">
            <v>NEKIRIAI</v>
          </cell>
          <cell r="C829" t="str">
            <v>Mireille</v>
          </cell>
          <cell r="D829" t="str">
            <v>MF</v>
          </cell>
          <cell r="E829" t="str">
            <v>05-08-2010</v>
          </cell>
          <cell r="F829">
            <v>14</v>
          </cell>
          <cell r="G829" t="str">
            <v>Non</v>
          </cell>
          <cell r="H829" t="str">
            <v>CLG.EDMEE VARIN</v>
          </cell>
          <cell r="I829" t="str">
            <v>Non</v>
          </cell>
          <cell r="J829" t="str">
            <v>Cross, Escalade, Trails, VTT</v>
          </cell>
        </row>
        <row r="830">
          <cell r="A830">
            <v>24248714</v>
          </cell>
          <cell r="B830" t="str">
            <v>NEMBA</v>
          </cell>
          <cell r="C830" t="str">
            <v>DONOVAN</v>
          </cell>
          <cell r="D830" t="str">
            <v>BG</v>
          </cell>
          <cell r="E830" t="str">
            <v>22-04-2012</v>
          </cell>
          <cell r="F830">
            <v>12</v>
          </cell>
          <cell r="G830" t="str">
            <v>Non</v>
          </cell>
          <cell r="H830" t="str">
            <v>CLG.EDMEE VARIN</v>
          </cell>
          <cell r="I830" t="str">
            <v>Non</v>
          </cell>
          <cell r="J830" t="str">
            <v>Badminton</v>
          </cell>
        </row>
        <row r="831">
          <cell r="A831">
            <v>24247765</v>
          </cell>
          <cell r="B831" t="str">
            <v>NICOLAS</v>
          </cell>
          <cell r="C831" t="str">
            <v>arthur</v>
          </cell>
          <cell r="D831" t="str">
            <v>BG</v>
          </cell>
          <cell r="E831" t="str">
            <v>05-10-2012</v>
          </cell>
          <cell r="F831">
            <v>12</v>
          </cell>
          <cell r="G831" t="str">
            <v>Non</v>
          </cell>
          <cell r="H831" t="str">
            <v>CLG.EDMEE VARIN</v>
          </cell>
          <cell r="I831" t="str">
            <v>Non</v>
          </cell>
          <cell r="J831" t="str">
            <v>Cross, Trails, VTT</v>
          </cell>
        </row>
        <row r="832">
          <cell r="A832">
            <v>24247954</v>
          </cell>
          <cell r="B832" t="str">
            <v>nomai</v>
          </cell>
          <cell r="C832" t="str">
            <v>ernest</v>
          </cell>
          <cell r="D832" t="str">
            <v>BG</v>
          </cell>
          <cell r="E832" t="str">
            <v>27-10-2011</v>
          </cell>
          <cell r="F832">
            <v>13</v>
          </cell>
          <cell r="G832" t="str">
            <v>Non</v>
          </cell>
          <cell r="H832" t="str">
            <v>CLG.EDMEE VARIN</v>
          </cell>
          <cell r="I832" t="str">
            <v>Non</v>
          </cell>
          <cell r="J832" t="str">
            <v>Natation, Step</v>
          </cell>
        </row>
        <row r="833">
          <cell r="A833">
            <v>24247953</v>
          </cell>
          <cell r="B833" t="str">
            <v>nomoredjo</v>
          </cell>
          <cell r="C833" t="str">
            <v>hailey</v>
          </cell>
          <cell r="D833" t="str">
            <v>BG</v>
          </cell>
          <cell r="E833" t="str">
            <v>16-12-2012</v>
          </cell>
          <cell r="F833">
            <v>11</v>
          </cell>
          <cell r="G833" t="str">
            <v>Non</v>
          </cell>
          <cell r="H833" t="str">
            <v>CLG.EDMEE VARIN</v>
          </cell>
          <cell r="I833" t="str">
            <v>Non</v>
          </cell>
          <cell r="J833" t="str">
            <v>Escalade</v>
          </cell>
        </row>
        <row r="834">
          <cell r="A834">
            <v>24222707</v>
          </cell>
          <cell r="B834" t="str">
            <v>NORMAND</v>
          </cell>
          <cell r="C834" t="str">
            <v>Lucas</v>
          </cell>
          <cell r="D834" t="str">
            <v>MG</v>
          </cell>
          <cell r="E834" t="str">
            <v>18-12-2009</v>
          </cell>
          <cell r="F834">
            <v>14</v>
          </cell>
          <cell r="G834" t="str">
            <v>Non</v>
          </cell>
          <cell r="H834" t="str">
            <v>CLG.EDMEE VARIN</v>
          </cell>
          <cell r="I834" t="str">
            <v>Non</v>
          </cell>
          <cell r="J834" t="str">
            <v>Cross, Trails, VTT</v>
          </cell>
        </row>
        <row r="835">
          <cell r="A835">
            <v>24247782</v>
          </cell>
          <cell r="B835" t="str">
            <v>OULEOUNE</v>
          </cell>
          <cell r="C835" t="str">
            <v>Yamel</v>
          </cell>
          <cell r="D835" t="str">
            <v>BG</v>
          </cell>
          <cell r="E835" t="str">
            <v>10-03-2013</v>
          </cell>
          <cell r="F835">
            <v>11</v>
          </cell>
          <cell r="G835" t="str">
            <v>Non</v>
          </cell>
          <cell r="H835" t="str">
            <v>CLG.EDMEE VARIN</v>
          </cell>
          <cell r="I835" t="str">
            <v>Non</v>
          </cell>
          <cell r="J835" t="str">
            <v>Handball, Natation</v>
          </cell>
        </row>
        <row r="836">
          <cell r="A836">
            <v>24247785</v>
          </cell>
          <cell r="B836" t="str">
            <v>PAGATELE</v>
          </cell>
          <cell r="C836" t="str">
            <v>Cydena</v>
          </cell>
          <cell r="D836" t="str">
            <v>BF</v>
          </cell>
          <cell r="E836" t="str">
            <v>09-01-2013</v>
          </cell>
          <cell r="F836">
            <v>11</v>
          </cell>
          <cell r="G836" t="str">
            <v>Non</v>
          </cell>
          <cell r="H836" t="str">
            <v>CLG.EDMEE VARIN</v>
          </cell>
          <cell r="I836" t="str">
            <v>Non</v>
          </cell>
          <cell r="J836" t="str">
            <v>Natation</v>
          </cell>
        </row>
        <row r="837">
          <cell r="A837">
            <v>24249287</v>
          </cell>
          <cell r="B837" t="str">
            <v>PAOLINETTI</v>
          </cell>
          <cell r="C837" t="str">
            <v>DJULIAN</v>
          </cell>
          <cell r="D837" t="str">
            <v>BG</v>
          </cell>
          <cell r="E837" t="str">
            <v>16-06-2011</v>
          </cell>
          <cell r="F837">
            <v>13</v>
          </cell>
          <cell r="G837" t="str">
            <v>Non</v>
          </cell>
          <cell r="H837" t="str">
            <v>CLG.EDMEE VARIN</v>
          </cell>
          <cell r="I837" t="str">
            <v>Non</v>
          </cell>
          <cell r="J837" t="str">
            <v>Badminton</v>
          </cell>
        </row>
        <row r="838">
          <cell r="A838">
            <v>24247951</v>
          </cell>
          <cell r="B838" t="str">
            <v>pareja</v>
          </cell>
          <cell r="C838" t="str">
            <v>isabelle</v>
          </cell>
          <cell r="D838" t="str">
            <v>BF</v>
          </cell>
          <cell r="E838" t="str">
            <v>04-09-2012</v>
          </cell>
          <cell r="F838">
            <v>12</v>
          </cell>
          <cell r="G838" t="str">
            <v>Non</v>
          </cell>
          <cell r="H838" t="str">
            <v>CLG.EDMEE VARIN</v>
          </cell>
          <cell r="I838" t="str">
            <v>Non</v>
          </cell>
          <cell r="J838" t="str">
            <v>Escalade</v>
          </cell>
        </row>
        <row r="839">
          <cell r="A839">
            <v>24247477</v>
          </cell>
          <cell r="B839" t="str">
            <v>PEROTTEAU</v>
          </cell>
          <cell r="C839" t="str">
            <v>Mandie</v>
          </cell>
          <cell r="D839" t="str">
            <v>BF</v>
          </cell>
          <cell r="E839" t="str">
            <v>23-08-2012</v>
          </cell>
          <cell r="F839">
            <v>12</v>
          </cell>
          <cell r="G839" t="str">
            <v>Non</v>
          </cell>
          <cell r="H839" t="str">
            <v>CLG.EDMEE VARIN</v>
          </cell>
          <cell r="I839" t="str">
            <v>Non</v>
          </cell>
          <cell r="J839" t="str">
            <v>Natation</v>
          </cell>
        </row>
        <row r="840">
          <cell r="A840">
            <v>24238595</v>
          </cell>
          <cell r="B840" t="str">
            <v>PIAZZA</v>
          </cell>
          <cell r="C840" t="str">
            <v>Joaquin</v>
          </cell>
          <cell r="D840" t="str">
            <v>BG</v>
          </cell>
          <cell r="E840" t="str">
            <v>21-10-2011</v>
          </cell>
          <cell r="F840">
            <v>13</v>
          </cell>
          <cell r="G840" t="str">
            <v>Non</v>
          </cell>
          <cell r="H840" t="str">
            <v>CLG.EDMEE VARIN</v>
          </cell>
          <cell r="I840" t="str">
            <v>Non</v>
          </cell>
          <cell r="J840" t="str">
            <v>Cross, Trails, VTT</v>
          </cell>
        </row>
        <row r="841">
          <cell r="A841">
            <v>24247952</v>
          </cell>
          <cell r="B841" t="str">
            <v>pime</v>
          </cell>
          <cell r="C841" t="str">
            <v>dannyck</v>
          </cell>
          <cell r="D841" t="str">
            <v>BG</v>
          </cell>
          <cell r="E841" t="str">
            <v>28-03-2013</v>
          </cell>
          <cell r="F841">
            <v>11</v>
          </cell>
          <cell r="G841" t="str">
            <v>Non</v>
          </cell>
          <cell r="H841" t="str">
            <v>CLG.EDMEE VARIN</v>
          </cell>
          <cell r="I841" t="str">
            <v>Non</v>
          </cell>
          <cell r="J841" t="str">
            <v>Natation</v>
          </cell>
        </row>
        <row r="842">
          <cell r="A842">
            <v>24247948</v>
          </cell>
          <cell r="B842" t="str">
            <v>pinto</v>
          </cell>
          <cell r="C842" t="str">
            <v>evangeline</v>
          </cell>
          <cell r="D842" t="str">
            <v>BF</v>
          </cell>
          <cell r="E842" t="str">
            <v>06-08-2013</v>
          </cell>
          <cell r="F842">
            <v>11</v>
          </cell>
          <cell r="G842" t="str">
            <v>Non</v>
          </cell>
          <cell r="H842" t="str">
            <v>CLG.EDMEE VARIN</v>
          </cell>
          <cell r="I842" t="str">
            <v>Non</v>
          </cell>
          <cell r="J842" t="str">
            <v>Natation</v>
          </cell>
        </row>
        <row r="843">
          <cell r="A843">
            <v>24248715</v>
          </cell>
          <cell r="B843" t="str">
            <v>PITA</v>
          </cell>
          <cell r="C843" t="str">
            <v>Nadja</v>
          </cell>
          <cell r="D843" t="str">
            <v>BF</v>
          </cell>
          <cell r="E843" t="str">
            <v>28-07-2012</v>
          </cell>
          <cell r="F843">
            <v>12</v>
          </cell>
          <cell r="G843" t="str">
            <v>Non</v>
          </cell>
          <cell r="H843" t="str">
            <v>CLG.EDMEE VARIN</v>
          </cell>
          <cell r="I843" t="str">
            <v>Non</v>
          </cell>
          <cell r="J843" t="str">
            <v>Trails</v>
          </cell>
        </row>
        <row r="844">
          <cell r="A844">
            <v>24248716</v>
          </cell>
          <cell r="B844" t="str">
            <v>pouilly</v>
          </cell>
          <cell r="C844" t="str">
            <v>romy</v>
          </cell>
          <cell r="D844" t="str">
            <v>BF</v>
          </cell>
          <cell r="E844" t="str">
            <v>04-01-2013</v>
          </cell>
          <cell r="F844">
            <v>11</v>
          </cell>
          <cell r="G844" t="str">
            <v>Non</v>
          </cell>
          <cell r="H844" t="str">
            <v>CLG.EDMEE VARIN</v>
          </cell>
          <cell r="I844" t="str">
            <v>Non</v>
          </cell>
          <cell r="J844" t="str">
            <v>Basket</v>
          </cell>
        </row>
        <row r="845">
          <cell r="A845">
            <v>24247478</v>
          </cell>
          <cell r="B845" t="str">
            <v>PULEOTO</v>
          </cell>
          <cell r="C845" t="str">
            <v>Edward</v>
          </cell>
          <cell r="D845" t="str">
            <v>BG</v>
          </cell>
          <cell r="E845" t="str">
            <v>29-06-2012</v>
          </cell>
          <cell r="F845">
            <v>12</v>
          </cell>
          <cell r="G845" t="str">
            <v>Non</v>
          </cell>
          <cell r="H845" t="str">
            <v>CLG.EDMEE VARIN</v>
          </cell>
          <cell r="I845" t="str">
            <v>Non</v>
          </cell>
          <cell r="J845" t="str">
            <v>Natation</v>
          </cell>
        </row>
        <row r="846">
          <cell r="A846">
            <v>24248717</v>
          </cell>
          <cell r="B846" t="str">
            <v>RABAN</v>
          </cell>
          <cell r="C846" t="str">
            <v>EVAN</v>
          </cell>
          <cell r="D846" t="str">
            <v>MG</v>
          </cell>
          <cell r="E846" t="str">
            <v>13-03-2010</v>
          </cell>
          <cell r="F846">
            <v>14</v>
          </cell>
          <cell r="G846" t="str">
            <v>Non</v>
          </cell>
          <cell r="H846" t="str">
            <v>CLG.EDMEE VARIN</v>
          </cell>
          <cell r="I846" t="str">
            <v>Non</v>
          </cell>
          <cell r="J846" t="str">
            <v>Cross</v>
          </cell>
        </row>
        <row r="847">
          <cell r="A847">
            <v>24248718</v>
          </cell>
          <cell r="B847" t="str">
            <v>RABAN GRANGIER</v>
          </cell>
          <cell r="C847" t="str">
            <v>ETHAN</v>
          </cell>
          <cell r="D847" t="str">
            <v>MG</v>
          </cell>
          <cell r="E847" t="str">
            <v>11-03-2010</v>
          </cell>
          <cell r="F847">
            <v>14</v>
          </cell>
          <cell r="G847" t="str">
            <v>Non</v>
          </cell>
          <cell r="H847" t="str">
            <v>CLG.EDMEE VARIN</v>
          </cell>
          <cell r="I847" t="str">
            <v>Non</v>
          </cell>
          <cell r="J847" t="str">
            <v>Cross</v>
          </cell>
        </row>
        <row r="848">
          <cell r="A848">
            <v>24222243</v>
          </cell>
          <cell r="B848" t="str">
            <v>RADICIA</v>
          </cell>
          <cell r="C848" t="str">
            <v>Giulia</v>
          </cell>
          <cell r="D848" t="str">
            <v>MF</v>
          </cell>
          <cell r="E848" t="str">
            <v>17-03-2009</v>
          </cell>
          <cell r="F848">
            <v>15</v>
          </cell>
          <cell r="G848" t="str">
            <v>Non</v>
          </cell>
          <cell r="H848" t="str">
            <v>CLG.EDMEE VARIN</v>
          </cell>
          <cell r="I848" t="str">
            <v>Non</v>
          </cell>
          <cell r="J848" t="str">
            <v>Escalade</v>
          </cell>
        </row>
        <row r="849">
          <cell r="A849">
            <v>24222134</v>
          </cell>
          <cell r="B849" t="str">
            <v>RIEUSSET</v>
          </cell>
          <cell r="C849" t="str">
            <v>Yannaël</v>
          </cell>
          <cell r="D849" t="str">
            <v>MG</v>
          </cell>
          <cell r="E849" t="str">
            <v>10-10-2009</v>
          </cell>
          <cell r="F849">
            <v>15</v>
          </cell>
          <cell r="G849" t="str">
            <v>Non</v>
          </cell>
          <cell r="H849" t="str">
            <v>CLG.EDMEE VARIN</v>
          </cell>
          <cell r="I849" t="str">
            <v>Non</v>
          </cell>
          <cell r="J849" t="str">
            <v>Basket</v>
          </cell>
        </row>
        <row r="850">
          <cell r="A850">
            <v>24211019</v>
          </cell>
          <cell r="B850" t="str">
            <v>RIVIERE</v>
          </cell>
          <cell r="C850" t="str">
            <v>Emy</v>
          </cell>
          <cell r="D850" t="str">
            <v>MF</v>
          </cell>
          <cell r="E850" t="str">
            <v>15-02-2010</v>
          </cell>
          <cell r="F850">
            <v>14</v>
          </cell>
          <cell r="G850" t="str">
            <v>Non</v>
          </cell>
          <cell r="H850" t="str">
            <v>CLG.EDMEE VARIN</v>
          </cell>
          <cell r="I850" t="str">
            <v>Non</v>
          </cell>
          <cell r="J850" t="str">
            <v>Athlétisme, Basket, Cross</v>
          </cell>
        </row>
        <row r="851">
          <cell r="A851">
            <v>24247797</v>
          </cell>
          <cell r="B851" t="str">
            <v>SALOMON</v>
          </cell>
          <cell r="C851" t="str">
            <v>WILSON</v>
          </cell>
          <cell r="D851" t="str">
            <v>BG</v>
          </cell>
          <cell r="E851" t="str">
            <v>29-05-2012</v>
          </cell>
          <cell r="F851">
            <v>12</v>
          </cell>
          <cell r="G851" t="str">
            <v>Non</v>
          </cell>
          <cell r="H851" t="str">
            <v>CLG.EDMEE VARIN</v>
          </cell>
          <cell r="I851" t="str">
            <v>Non</v>
          </cell>
        </row>
        <row r="852">
          <cell r="A852">
            <v>24237347</v>
          </cell>
          <cell r="B852" t="str">
            <v>SMIRAGLIA</v>
          </cell>
          <cell r="C852" t="str">
            <v>RAPHAËL</v>
          </cell>
          <cell r="D852" t="str">
            <v>BG</v>
          </cell>
          <cell r="E852" t="str">
            <v>22-01-2011</v>
          </cell>
          <cell r="F852">
            <v>13</v>
          </cell>
          <cell r="G852" t="str">
            <v>Non</v>
          </cell>
          <cell r="H852" t="str">
            <v>CLG.EDMEE VARIN</v>
          </cell>
          <cell r="I852" t="str">
            <v>Non</v>
          </cell>
          <cell r="J852" t="str">
            <v>Badminton, Cross, Trails</v>
          </cell>
        </row>
        <row r="853">
          <cell r="A853">
            <v>24247949</v>
          </cell>
          <cell r="B853" t="str">
            <v>Taine</v>
          </cell>
          <cell r="C853" t="str">
            <v>Daniel Edouard</v>
          </cell>
          <cell r="D853" t="str">
            <v>BG</v>
          </cell>
          <cell r="E853" t="str">
            <v>15-06-2012</v>
          </cell>
          <cell r="F853">
            <v>12</v>
          </cell>
          <cell r="G853" t="str">
            <v>Non</v>
          </cell>
          <cell r="H853" t="str">
            <v>CLG.EDMEE VARIN</v>
          </cell>
          <cell r="I853" t="str">
            <v>Non</v>
          </cell>
          <cell r="J853" t="str">
            <v>Natation</v>
          </cell>
        </row>
        <row r="854">
          <cell r="A854">
            <v>24247470</v>
          </cell>
          <cell r="B854" t="str">
            <v>TAINE</v>
          </cell>
          <cell r="C854" t="str">
            <v>Xejine</v>
          </cell>
          <cell r="D854" t="str">
            <v>BF</v>
          </cell>
          <cell r="E854" t="str">
            <v>20-05-2013</v>
          </cell>
          <cell r="F854">
            <v>11</v>
          </cell>
          <cell r="G854" t="str">
            <v>Non</v>
          </cell>
          <cell r="H854" t="str">
            <v>CLG.EDMEE VARIN</v>
          </cell>
          <cell r="I854" t="str">
            <v>Non</v>
          </cell>
          <cell r="J854" t="str">
            <v>Natation</v>
          </cell>
        </row>
        <row r="855">
          <cell r="A855">
            <v>24247474</v>
          </cell>
          <cell r="B855" t="str">
            <v>TAKAKINO</v>
          </cell>
          <cell r="C855" t="str">
            <v>Benjamin</v>
          </cell>
          <cell r="D855" t="str">
            <v>BG</v>
          </cell>
          <cell r="E855" t="str">
            <v>02-01-2013</v>
          </cell>
          <cell r="F855">
            <v>11</v>
          </cell>
          <cell r="G855" t="str">
            <v>Non</v>
          </cell>
          <cell r="H855" t="str">
            <v>CLG.EDMEE VARIN</v>
          </cell>
          <cell r="I855" t="str">
            <v>Non</v>
          </cell>
          <cell r="J855" t="str">
            <v>Natation</v>
          </cell>
        </row>
        <row r="856">
          <cell r="A856">
            <v>24248719</v>
          </cell>
          <cell r="B856" t="str">
            <v>Tamashiro</v>
          </cell>
          <cell r="C856" t="str">
            <v>Kristen</v>
          </cell>
          <cell r="D856" t="str">
            <v>BF</v>
          </cell>
          <cell r="E856" t="str">
            <v>31-03-2011</v>
          </cell>
          <cell r="F856">
            <v>13</v>
          </cell>
          <cell r="G856" t="str">
            <v>Non</v>
          </cell>
          <cell r="H856" t="str">
            <v>CLG.EDMEE VARIN</v>
          </cell>
          <cell r="I856" t="str">
            <v>Non</v>
          </cell>
          <cell r="J856" t="str">
            <v>Escalade, Trails</v>
          </cell>
        </row>
        <row r="857">
          <cell r="A857">
            <v>24247793</v>
          </cell>
          <cell r="B857" t="str">
            <v>TAOFIFENUA</v>
          </cell>
          <cell r="C857" t="str">
            <v>LISA</v>
          </cell>
          <cell r="D857" t="str">
            <v>BF</v>
          </cell>
          <cell r="E857" t="str">
            <v>29-03-2012</v>
          </cell>
          <cell r="F857">
            <v>12</v>
          </cell>
          <cell r="G857" t="str">
            <v>Non</v>
          </cell>
          <cell r="H857" t="str">
            <v>CLG.EDMEE VARIN</v>
          </cell>
          <cell r="I857" t="str">
            <v>Non</v>
          </cell>
          <cell r="J857" t="str">
            <v>Cross, Trails, VTT</v>
          </cell>
        </row>
        <row r="858">
          <cell r="A858">
            <v>24222173</v>
          </cell>
          <cell r="B858" t="str">
            <v>TESAN</v>
          </cell>
          <cell r="C858" t="str">
            <v>Annrose</v>
          </cell>
          <cell r="D858" t="str">
            <v>BF</v>
          </cell>
          <cell r="E858" t="str">
            <v>17-01-2011</v>
          </cell>
          <cell r="F858">
            <v>13</v>
          </cell>
          <cell r="G858" t="str">
            <v>Non</v>
          </cell>
          <cell r="H858" t="str">
            <v>CLG.EDMEE VARIN</v>
          </cell>
          <cell r="I858" t="str">
            <v>Non</v>
          </cell>
          <cell r="J858" t="str">
            <v>Escalade, Step</v>
          </cell>
        </row>
        <row r="859">
          <cell r="A859">
            <v>24245675</v>
          </cell>
          <cell r="B859" t="str">
            <v>TESAN</v>
          </cell>
          <cell r="C859" t="str">
            <v>william</v>
          </cell>
          <cell r="D859" t="str">
            <v>BG</v>
          </cell>
          <cell r="E859" t="str">
            <v>29-01-2013</v>
          </cell>
          <cell r="F859">
            <v>11</v>
          </cell>
          <cell r="G859" t="str">
            <v>Non</v>
          </cell>
          <cell r="H859" t="str">
            <v>CLG.EDMEE VARIN</v>
          </cell>
          <cell r="I859" t="str">
            <v>Non</v>
          </cell>
          <cell r="J859" t="str">
            <v>Cross, Trails, VTT</v>
          </cell>
        </row>
        <row r="860">
          <cell r="A860">
            <v>24212873</v>
          </cell>
          <cell r="B860" t="str">
            <v>TITI</v>
          </cell>
          <cell r="C860" t="str">
            <v>Maake</v>
          </cell>
          <cell r="D860" t="str">
            <v>MG</v>
          </cell>
          <cell r="E860" t="str">
            <v>24-09-2009</v>
          </cell>
          <cell r="F860">
            <v>15</v>
          </cell>
          <cell r="G860" t="str">
            <v>Non</v>
          </cell>
          <cell r="H860" t="str">
            <v>CLG.EDMEE VARIN</v>
          </cell>
          <cell r="I860" t="str">
            <v>Oui</v>
          </cell>
          <cell r="J860" t="str">
            <v>Badminton</v>
          </cell>
        </row>
        <row r="861">
          <cell r="A861">
            <v>24247783</v>
          </cell>
          <cell r="B861" t="str">
            <v>TITI</v>
          </cell>
          <cell r="C861" t="str">
            <v>Pauline</v>
          </cell>
          <cell r="D861" t="str">
            <v>BF</v>
          </cell>
          <cell r="E861" t="str">
            <v>25-01-2013</v>
          </cell>
          <cell r="F861">
            <v>11</v>
          </cell>
          <cell r="G861" t="str">
            <v>Non</v>
          </cell>
          <cell r="H861" t="str">
            <v>CLG.EDMEE VARIN</v>
          </cell>
          <cell r="I861" t="str">
            <v>Non</v>
          </cell>
          <cell r="J861" t="str">
            <v>Natation</v>
          </cell>
        </row>
        <row r="862">
          <cell r="A862">
            <v>24248720</v>
          </cell>
          <cell r="B862" t="str">
            <v>TOFANA</v>
          </cell>
          <cell r="C862" t="str">
            <v>florian</v>
          </cell>
          <cell r="D862" t="str">
            <v>BG</v>
          </cell>
          <cell r="E862" t="str">
            <v>12-10-2011</v>
          </cell>
          <cell r="F862">
            <v>13</v>
          </cell>
          <cell r="G862" t="str">
            <v>Non</v>
          </cell>
          <cell r="H862" t="str">
            <v>CLG.EDMEE VARIN</v>
          </cell>
          <cell r="I862" t="str">
            <v>Non</v>
          </cell>
          <cell r="J862" t="str">
            <v>Athlétisme</v>
          </cell>
        </row>
        <row r="863">
          <cell r="A863">
            <v>24248721</v>
          </cell>
          <cell r="B863" t="str">
            <v>TOKANE</v>
          </cell>
          <cell r="C863" t="str">
            <v>WILLY</v>
          </cell>
          <cell r="D863" t="str">
            <v>BG</v>
          </cell>
          <cell r="E863" t="str">
            <v>05-06-2013</v>
          </cell>
          <cell r="F863">
            <v>11</v>
          </cell>
          <cell r="G863" t="str">
            <v>Non</v>
          </cell>
          <cell r="H863" t="str">
            <v>CLG.EDMEE VARIN</v>
          </cell>
          <cell r="I863" t="str">
            <v>Non</v>
          </cell>
          <cell r="J863" t="str">
            <v>Badminton</v>
          </cell>
        </row>
        <row r="864">
          <cell r="A864">
            <v>24247473</v>
          </cell>
          <cell r="B864" t="str">
            <v>TORGANO</v>
          </cell>
          <cell r="C864" t="str">
            <v>Jayna</v>
          </cell>
          <cell r="D864" t="str">
            <v>BF</v>
          </cell>
          <cell r="E864" t="str">
            <v>11-04-2013</v>
          </cell>
          <cell r="F864">
            <v>11</v>
          </cell>
          <cell r="G864" t="str">
            <v>Non</v>
          </cell>
          <cell r="H864" t="str">
            <v>CLG.EDMEE VARIN</v>
          </cell>
          <cell r="I864" t="str">
            <v>Non</v>
          </cell>
          <cell r="J864" t="str">
            <v>Natation</v>
          </cell>
        </row>
        <row r="865">
          <cell r="A865">
            <v>24220112</v>
          </cell>
          <cell r="B865" t="str">
            <v>TRANIN</v>
          </cell>
          <cell r="C865" t="str">
            <v>Gabriel</v>
          </cell>
          <cell r="D865" t="str">
            <v>MG</v>
          </cell>
          <cell r="E865" t="str">
            <v>04-07-2009</v>
          </cell>
          <cell r="F865">
            <v>15</v>
          </cell>
          <cell r="G865" t="str">
            <v>Non</v>
          </cell>
          <cell r="H865" t="str">
            <v>CLG.EDMEE VARIN</v>
          </cell>
          <cell r="I865" t="str">
            <v>Non</v>
          </cell>
          <cell r="J865" t="str">
            <v>Cross, Escalade, Trails</v>
          </cell>
        </row>
        <row r="866">
          <cell r="A866">
            <v>24248543</v>
          </cell>
          <cell r="B866" t="str">
            <v>UE</v>
          </cell>
          <cell r="C866" t="str">
            <v>HLEMUE</v>
          </cell>
          <cell r="D866" t="str">
            <v>BG</v>
          </cell>
          <cell r="E866" t="str">
            <v>27-03-2012</v>
          </cell>
          <cell r="F866">
            <v>12</v>
          </cell>
          <cell r="G866" t="str">
            <v>Non</v>
          </cell>
          <cell r="H866" t="str">
            <v>CLG.EDMEE VARIN</v>
          </cell>
          <cell r="I866" t="str">
            <v>Non</v>
          </cell>
          <cell r="J866" t="str">
            <v>Natation</v>
          </cell>
        </row>
        <row r="867">
          <cell r="A867">
            <v>24237864</v>
          </cell>
          <cell r="B867" t="str">
            <v>ULILE</v>
          </cell>
          <cell r="C867" t="str">
            <v>Kurt</v>
          </cell>
          <cell r="D867" t="str">
            <v>BG</v>
          </cell>
          <cell r="E867" t="str">
            <v>06-03-2012</v>
          </cell>
          <cell r="F867">
            <v>12</v>
          </cell>
          <cell r="G867" t="str">
            <v>Non</v>
          </cell>
          <cell r="H867" t="str">
            <v>CLG.EDMEE VARIN</v>
          </cell>
          <cell r="I867" t="str">
            <v>Non</v>
          </cell>
          <cell r="J867" t="str">
            <v>Badminton, Cross, Trails</v>
          </cell>
        </row>
        <row r="868">
          <cell r="A868">
            <v>24248722</v>
          </cell>
          <cell r="B868" t="str">
            <v>Ulume</v>
          </cell>
          <cell r="C868" t="str">
            <v>Sissara</v>
          </cell>
          <cell r="D868" t="str">
            <v>BF</v>
          </cell>
          <cell r="E868" t="str">
            <v>18-01-2013</v>
          </cell>
          <cell r="F868">
            <v>11</v>
          </cell>
          <cell r="G868" t="str">
            <v>Non</v>
          </cell>
          <cell r="H868" t="str">
            <v>CLG.EDMEE VARIN</v>
          </cell>
          <cell r="I868" t="str">
            <v>Non</v>
          </cell>
          <cell r="J868" t="str">
            <v>Escalade, Trails</v>
          </cell>
        </row>
        <row r="869">
          <cell r="A869">
            <v>24211013</v>
          </cell>
          <cell r="B869" t="str">
            <v>VALLOIS</v>
          </cell>
          <cell r="C869" t="str">
            <v>Raphaël</v>
          </cell>
          <cell r="D869" t="str">
            <v>MG</v>
          </cell>
          <cell r="E869" t="str">
            <v>04-11-2009</v>
          </cell>
          <cell r="F869">
            <v>14</v>
          </cell>
          <cell r="G869" t="str">
            <v>Non</v>
          </cell>
          <cell r="H869" t="str">
            <v>CLG.EDMEE VARIN</v>
          </cell>
          <cell r="I869" t="str">
            <v>Non</v>
          </cell>
          <cell r="J869" t="str">
            <v>Basket, Cross, Handball</v>
          </cell>
        </row>
        <row r="870">
          <cell r="A870">
            <v>24233741</v>
          </cell>
          <cell r="B870" t="str">
            <v>VAOHEILALA</v>
          </cell>
          <cell r="C870" t="str">
            <v>BENJAMIN</v>
          </cell>
          <cell r="D870" t="str">
            <v>BG</v>
          </cell>
          <cell r="E870" t="str">
            <v>14-10-2011</v>
          </cell>
          <cell r="F870">
            <v>13</v>
          </cell>
          <cell r="G870" t="str">
            <v>Non</v>
          </cell>
          <cell r="H870" t="str">
            <v>CLG.EDMEE VARIN</v>
          </cell>
          <cell r="I870" t="str">
            <v>Non</v>
          </cell>
          <cell r="J870" t="str">
            <v>Badminton, Cross, Natation</v>
          </cell>
        </row>
        <row r="871">
          <cell r="A871">
            <v>24247472</v>
          </cell>
          <cell r="B871" t="str">
            <v>VAUTRIN</v>
          </cell>
          <cell r="C871" t="str">
            <v>Robyn</v>
          </cell>
          <cell r="D871" t="str">
            <v>BG</v>
          </cell>
          <cell r="E871" t="str">
            <v>03-09-2012</v>
          </cell>
          <cell r="F871">
            <v>12</v>
          </cell>
          <cell r="G871" t="str">
            <v>Non</v>
          </cell>
          <cell r="H871" t="str">
            <v>CLG.EDMEE VARIN</v>
          </cell>
          <cell r="I871" t="str">
            <v>Non</v>
          </cell>
          <cell r="J871" t="str">
            <v>Natation</v>
          </cell>
        </row>
        <row r="872">
          <cell r="A872">
            <v>24237865</v>
          </cell>
          <cell r="B872" t="str">
            <v>VIALE</v>
          </cell>
          <cell r="C872" t="str">
            <v>June</v>
          </cell>
          <cell r="D872" t="str">
            <v>BF</v>
          </cell>
          <cell r="E872" t="str">
            <v>20-02-2012</v>
          </cell>
          <cell r="F872">
            <v>12</v>
          </cell>
          <cell r="G872" t="str">
            <v>Non</v>
          </cell>
          <cell r="H872" t="str">
            <v>CLG.EDMEE VARIN</v>
          </cell>
          <cell r="I872" t="str">
            <v>Non</v>
          </cell>
          <cell r="J872" t="str">
            <v>Cross, Trails, VTT</v>
          </cell>
        </row>
        <row r="873">
          <cell r="A873">
            <v>24247790</v>
          </cell>
          <cell r="B873" t="str">
            <v>VOLTIGEUR</v>
          </cell>
          <cell r="C873" t="str">
            <v>HARRISSON</v>
          </cell>
          <cell r="D873" t="str">
            <v>BG</v>
          </cell>
          <cell r="E873" t="str">
            <v>06-09-2012</v>
          </cell>
          <cell r="F873">
            <v>12</v>
          </cell>
          <cell r="G873" t="str">
            <v>Non</v>
          </cell>
          <cell r="H873" t="str">
            <v>CLG.EDMEE VARIN</v>
          </cell>
          <cell r="I873" t="str">
            <v>Non</v>
          </cell>
          <cell r="J873" t="str">
            <v>Badminton, Cross</v>
          </cell>
        </row>
        <row r="874">
          <cell r="A874">
            <v>24248542</v>
          </cell>
          <cell r="B874" t="str">
            <v>WAHICKO</v>
          </cell>
          <cell r="C874" t="str">
            <v>Jacob</v>
          </cell>
          <cell r="D874" t="str">
            <v>BG</v>
          </cell>
          <cell r="E874" t="str">
            <v>03-10-2011</v>
          </cell>
          <cell r="F874">
            <v>13</v>
          </cell>
          <cell r="G874" t="str">
            <v>Non</v>
          </cell>
          <cell r="H874" t="str">
            <v>CLG.EDMEE VARIN</v>
          </cell>
          <cell r="I874" t="str">
            <v>Non</v>
          </cell>
          <cell r="J874" t="str">
            <v>Natation</v>
          </cell>
        </row>
        <row r="875">
          <cell r="A875">
            <v>24237117</v>
          </cell>
          <cell r="B875" t="str">
            <v>Waicane</v>
          </cell>
          <cell r="C875" t="str">
            <v>Kylens</v>
          </cell>
          <cell r="D875" t="str">
            <v>BF</v>
          </cell>
          <cell r="E875" t="str">
            <v>18-08-2011</v>
          </cell>
          <cell r="F875">
            <v>13</v>
          </cell>
          <cell r="G875" t="str">
            <v>Non</v>
          </cell>
          <cell r="H875" t="str">
            <v>CLG.EDMEE VARIN</v>
          </cell>
          <cell r="I875" t="str">
            <v>Non</v>
          </cell>
          <cell r="J875" t="str">
            <v>Escalade</v>
          </cell>
        </row>
        <row r="876">
          <cell r="A876">
            <v>24249182</v>
          </cell>
          <cell r="B876" t="str">
            <v>Walico</v>
          </cell>
          <cell r="C876" t="str">
            <v>Manon</v>
          </cell>
          <cell r="D876" t="str">
            <v>BF</v>
          </cell>
          <cell r="E876" t="str">
            <v>13-08-2024</v>
          </cell>
          <cell r="G876" t="str">
            <v>Non</v>
          </cell>
          <cell r="H876" t="str">
            <v>CLG.EDMEE VARIN</v>
          </cell>
          <cell r="I876" t="str">
            <v>Non</v>
          </cell>
          <cell r="J876" t="str">
            <v>Badminton</v>
          </cell>
        </row>
        <row r="877">
          <cell r="A877">
            <v>24248723</v>
          </cell>
          <cell r="B877" t="str">
            <v>WATU</v>
          </cell>
          <cell r="C877" t="str">
            <v>ASRIEL</v>
          </cell>
          <cell r="D877" t="str">
            <v>BG</v>
          </cell>
          <cell r="E877" t="str">
            <v>11-10-2012</v>
          </cell>
          <cell r="F877">
            <v>12</v>
          </cell>
          <cell r="G877" t="str">
            <v>Non</v>
          </cell>
          <cell r="H877" t="str">
            <v>CLG.EDMEE VARIN</v>
          </cell>
          <cell r="I877" t="str">
            <v>Non</v>
          </cell>
          <cell r="J877" t="str">
            <v>Badminton</v>
          </cell>
        </row>
        <row r="878">
          <cell r="A878">
            <v>24247784</v>
          </cell>
          <cell r="B878" t="str">
            <v>YENGO</v>
          </cell>
          <cell r="C878" t="str">
            <v>Odette</v>
          </cell>
          <cell r="D878" t="str">
            <v>BF</v>
          </cell>
          <cell r="E878" t="str">
            <v>18-01-2013</v>
          </cell>
          <cell r="F878">
            <v>11</v>
          </cell>
          <cell r="G878" t="str">
            <v>Non</v>
          </cell>
          <cell r="H878" t="str">
            <v>CLG.EDMEE VARIN</v>
          </cell>
          <cell r="I878" t="str">
            <v>Non</v>
          </cell>
          <cell r="J878" t="str">
            <v>Natation</v>
          </cell>
        </row>
        <row r="879">
          <cell r="A879">
            <v>24248724</v>
          </cell>
          <cell r="B879" t="str">
            <v>ATTIENZA</v>
          </cell>
          <cell r="C879" t="str">
            <v>Sophia</v>
          </cell>
          <cell r="D879" t="str">
            <v>BF</v>
          </cell>
          <cell r="E879" t="str">
            <v>15-09-2011</v>
          </cell>
          <cell r="F879">
            <v>13</v>
          </cell>
          <cell r="G879" t="str">
            <v>Non</v>
          </cell>
          <cell r="H879" t="str">
            <v>CLG.ESSAU VOUDJO</v>
          </cell>
          <cell r="I879" t="str">
            <v>Non</v>
          </cell>
          <cell r="J879" t="str">
            <v>Trails</v>
          </cell>
        </row>
        <row r="880">
          <cell r="A880">
            <v>24237168</v>
          </cell>
          <cell r="B880" t="str">
            <v>BOKOE GOIN</v>
          </cell>
          <cell r="C880" t="str">
            <v>Kayady</v>
          </cell>
          <cell r="D880" t="str">
            <v>BF</v>
          </cell>
          <cell r="E880" t="str">
            <v>08-03-2012</v>
          </cell>
          <cell r="F880">
            <v>12</v>
          </cell>
          <cell r="G880" t="str">
            <v>Non</v>
          </cell>
          <cell r="H880" t="str">
            <v>CLG.ESSAU VOUDJO</v>
          </cell>
          <cell r="I880" t="str">
            <v>Non</v>
          </cell>
          <cell r="J880" t="str">
            <v>Athlétisme, Cross, Trails</v>
          </cell>
        </row>
        <row r="881">
          <cell r="A881">
            <v>24247737</v>
          </cell>
          <cell r="B881" t="str">
            <v>BOKOE GOIN</v>
          </cell>
          <cell r="C881" t="str">
            <v>Manuhaurae Mickael</v>
          </cell>
          <cell r="D881" t="str">
            <v>BG</v>
          </cell>
          <cell r="E881" t="str">
            <v>19-12-2012</v>
          </cell>
          <cell r="F881">
            <v>11</v>
          </cell>
          <cell r="G881" t="str">
            <v>Non</v>
          </cell>
          <cell r="H881" t="str">
            <v>CLG.ESSAU VOUDJO</v>
          </cell>
          <cell r="I881" t="str">
            <v>Non</v>
          </cell>
          <cell r="J881" t="str">
            <v>Athlétisme, Tennis de table, Trails</v>
          </cell>
        </row>
        <row r="882">
          <cell r="A882">
            <v>24247738</v>
          </cell>
          <cell r="B882" t="str">
            <v>DAIRE</v>
          </cell>
          <cell r="C882" t="str">
            <v>Mathis</v>
          </cell>
          <cell r="D882" t="str">
            <v>BG</v>
          </cell>
          <cell r="E882" t="str">
            <v>29-06-2012</v>
          </cell>
          <cell r="F882">
            <v>12</v>
          </cell>
          <cell r="G882" t="str">
            <v>Non</v>
          </cell>
          <cell r="H882" t="str">
            <v>CLG.ESSAU VOUDJO</v>
          </cell>
          <cell r="I882" t="str">
            <v>Non</v>
          </cell>
          <cell r="J882" t="str">
            <v>Athlétisme, Tennis de table, Trails</v>
          </cell>
        </row>
        <row r="883">
          <cell r="A883">
            <v>24247739</v>
          </cell>
          <cell r="B883" t="str">
            <v>DAYE</v>
          </cell>
          <cell r="C883" t="str">
            <v>MEILYNE</v>
          </cell>
          <cell r="D883" t="str">
            <v>BF</v>
          </cell>
          <cell r="E883" t="str">
            <v>01-07-2012</v>
          </cell>
          <cell r="F883">
            <v>12</v>
          </cell>
          <cell r="G883" t="str">
            <v>Non</v>
          </cell>
          <cell r="H883" t="str">
            <v>CLG.ESSAU VOUDJO</v>
          </cell>
          <cell r="I883" t="str">
            <v>Non</v>
          </cell>
          <cell r="J883" t="str">
            <v>Athlétisme, Tennis de table, Trails</v>
          </cell>
        </row>
        <row r="884">
          <cell r="A884">
            <v>24248168</v>
          </cell>
          <cell r="B884" t="str">
            <v>DE GRESLAN</v>
          </cell>
          <cell r="C884" t="str">
            <v>Mayana</v>
          </cell>
          <cell r="D884" t="str">
            <v>BF</v>
          </cell>
          <cell r="E884" t="str">
            <v>02-09-2011</v>
          </cell>
          <cell r="F884">
            <v>13</v>
          </cell>
          <cell r="G884" t="str">
            <v>Non</v>
          </cell>
          <cell r="H884" t="str">
            <v>CLG.ESSAU VOUDJO</v>
          </cell>
          <cell r="I884" t="str">
            <v>Non</v>
          </cell>
          <cell r="J884" t="str">
            <v>Athlétisme, Cross, Trails</v>
          </cell>
        </row>
        <row r="885">
          <cell r="A885">
            <v>24247740</v>
          </cell>
          <cell r="B885" t="str">
            <v>DUFFIEUX</v>
          </cell>
          <cell r="C885" t="str">
            <v>EVAN</v>
          </cell>
          <cell r="D885" t="str">
            <v>MG</v>
          </cell>
          <cell r="E885" t="str">
            <v>28-07-2009</v>
          </cell>
          <cell r="F885">
            <v>15</v>
          </cell>
          <cell r="G885" t="str">
            <v>Non</v>
          </cell>
          <cell r="H885" t="str">
            <v>CLG.ESSAU VOUDJO</v>
          </cell>
          <cell r="I885" t="str">
            <v>Non</v>
          </cell>
          <cell r="J885" t="str">
            <v>Athlétisme, Football, Tennis de table, Trails</v>
          </cell>
        </row>
        <row r="886">
          <cell r="A886">
            <v>24237170</v>
          </cell>
          <cell r="B886" t="str">
            <v>FESSARD</v>
          </cell>
          <cell r="C886" t="str">
            <v>Clara</v>
          </cell>
          <cell r="D886" t="str">
            <v>BF</v>
          </cell>
          <cell r="E886" t="str">
            <v>21-06-2011</v>
          </cell>
          <cell r="F886">
            <v>13</v>
          </cell>
          <cell r="G886" t="str">
            <v>Non</v>
          </cell>
          <cell r="H886" t="str">
            <v>CLG.ESSAU VOUDJO</v>
          </cell>
          <cell r="I886" t="str">
            <v>Non</v>
          </cell>
          <cell r="J886" t="str">
            <v>Athlétisme, Cross, Trails</v>
          </cell>
        </row>
        <row r="887">
          <cell r="A887">
            <v>24248725</v>
          </cell>
          <cell r="B887" t="str">
            <v>HANNECART</v>
          </cell>
          <cell r="C887" t="str">
            <v>Melyssa</v>
          </cell>
          <cell r="D887" t="str">
            <v>BF</v>
          </cell>
          <cell r="E887" t="str">
            <v>16-04-2012</v>
          </cell>
          <cell r="F887">
            <v>12</v>
          </cell>
          <cell r="G887" t="str">
            <v>Non</v>
          </cell>
          <cell r="H887" t="str">
            <v>CLG.ESSAU VOUDJO</v>
          </cell>
          <cell r="I887" t="str">
            <v>Non</v>
          </cell>
          <cell r="J887" t="str">
            <v>Trails</v>
          </cell>
        </row>
        <row r="888">
          <cell r="A888">
            <v>24247747</v>
          </cell>
          <cell r="B888" t="str">
            <v>HERVOUET</v>
          </cell>
          <cell r="C888" t="str">
            <v>Norman</v>
          </cell>
          <cell r="D888" t="str">
            <v>BG</v>
          </cell>
          <cell r="E888" t="str">
            <v>23-05-2013</v>
          </cell>
          <cell r="F888">
            <v>11</v>
          </cell>
          <cell r="G888" t="str">
            <v>Non</v>
          </cell>
          <cell r="H888" t="str">
            <v>CLG.ESSAU VOUDJO</v>
          </cell>
          <cell r="I888" t="str">
            <v>Non</v>
          </cell>
          <cell r="J888" t="str">
            <v>Athlétisme, Tennis de table, Trails</v>
          </cell>
        </row>
        <row r="889">
          <cell r="A889">
            <v>24247741</v>
          </cell>
          <cell r="B889" t="str">
            <v>KARTODIMEDJO</v>
          </cell>
          <cell r="C889" t="str">
            <v>KENZA</v>
          </cell>
          <cell r="D889" t="str">
            <v>BF</v>
          </cell>
          <cell r="E889" t="str">
            <v>08-08-2011</v>
          </cell>
          <cell r="F889">
            <v>13</v>
          </cell>
          <cell r="G889" t="str">
            <v>Non</v>
          </cell>
          <cell r="H889" t="str">
            <v>CLG.ESSAU VOUDJO</v>
          </cell>
          <cell r="I889" t="str">
            <v>Non</v>
          </cell>
          <cell r="J889" t="str">
            <v>Athlétisme, Tennis de table, Trails</v>
          </cell>
        </row>
        <row r="890">
          <cell r="A890">
            <v>24237166</v>
          </cell>
          <cell r="B890" t="str">
            <v>LEMAISTRE</v>
          </cell>
          <cell r="C890" t="str">
            <v>Rayan</v>
          </cell>
          <cell r="D890" t="str">
            <v>BG</v>
          </cell>
          <cell r="E890" t="str">
            <v>22-11-2011</v>
          </cell>
          <cell r="F890">
            <v>12</v>
          </cell>
          <cell r="G890" t="str">
            <v>Non</v>
          </cell>
          <cell r="H890" t="str">
            <v>CLG.ESSAU VOUDJO</v>
          </cell>
          <cell r="I890" t="str">
            <v>Non</v>
          </cell>
          <cell r="J890" t="str">
            <v>Athlétisme, Trails</v>
          </cell>
        </row>
        <row r="891">
          <cell r="A891">
            <v>24247742</v>
          </cell>
          <cell r="B891" t="str">
            <v>LORRAIN PERLY</v>
          </cell>
          <cell r="C891" t="str">
            <v>Gabriel</v>
          </cell>
          <cell r="D891" t="str">
            <v>BG</v>
          </cell>
          <cell r="E891" t="str">
            <v>03-07-2012</v>
          </cell>
          <cell r="F891">
            <v>12</v>
          </cell>
          <cell r="G891" t="str">
            <v>Non</v>
          </cell>
          <cell r="H891" t="str">
            <v>CLG.ESSAU VOUDJO</v>
          </cell>
          <cell r="I891" t="str">
            <v>Non</v>
          </cell>
          <cell r="J891" t="str">
            <v>Athlétisme, Tennis de table, Trails</v>
          </cell>
        </row>
        <row r="892">
          <cell r="A892">
            <v>24247746</v>
          </cell>
          <cell r="B892" t="str">
            <v>MAKA</v>
          </cell>
          <cell r="C892" t="str">
            <v>Tau</v>
          </cell>
          <cell r="D892" t="str">
            <v>BG</v>
          </cell>
          <cell r="E892" t="str">
            <v>13-04-2013</v>
          </cell>
          <cell r="F892">
            <v>11</v>
          </cell>
          <cell r="G892" t="str">
            <v>Non</v>
          </cell>
          <cell r="H892" t="str">
            <v>CLG.ESSAU VOUDJO</v>
          </cell>
          <cell r="I892" t="str">
            <v>Non</v>
          </cell>
          <cell r="J892" t="str">
            <v>Athlétisme, Football, Tennis de table, Trails</v>
          </cell>
        </row>
        <row r="893">
          <cell r="A893">
            <v>24248518</v>
          </cell>
          <cell r="B893" t="str">
            <v>MALOUMA</v>
          </cell>
          <cell r="C893" t="str">
            <v>Aaron</v>
          </cell>
          <cell r="D893" t="str">
            <v>MG</v>
          </cell>
          <cell r="E893" t="str">
            <v>18-07-2009</v>
          </cell>
          <cell r="F893">
            <v>15</v>
          </cell>
          <cell r="G893" t="str">
            <v>Non</v>
          </cell>
          <cell r="H893" t="str">
            <v>CLG.ESSAU VOUDJO</v>
          </cell>
          <cell r="I893" t="str">
            <v>Non</v>
          </cell>
          <cell r="J893" t="str">
            <v>Athlétisme, Cross, Trails</v>
          </cell>
        </row>
        <row r="894">
          <cell r="A894">
            <v>24248577</v>
          </cell>
          <cell r="B894" t="str">
            <v>MEANDU GORODE</v>
          </cell>
          <cell r="C894" t="str">
            <v>Celestin</v>
          </cell>
          <cell r="D894" t="str">
            <v>BG</v>
          </cell>
          <cell r="E894" t="str">
            <v>31-12-2011</v>
          </cell>
          <cell r="F894">
            <v>12</v>
          </cell>
          <cell r="G894" t="str">
            <v>Non</v>
          </cell>
          <cell r="H894" t="str">
            <v>CLG.ESSAU VOUDJO</v>
          </cell>
          <cell r="I894" t="str">
            <v>Non</v>
          </cell>
          <cell r="J894" t="str">
            <v>Athlétisme, Cross, Trails</v>
          </cell>
        </row>
        <row r="895">
          <cell r="A895">
            <v>24248387</v>
          </cell>
          <cell r="B895" t="str">
            <v>MEANDU POVEU</v>
          </cell>
          <cell r="C895" t="str">
            <v>Mareva</v>
          </cell>
          <cell r="D895" t="str">
            <v>BF</v>
          </cell>
          <cell r="E895" t="str">
            <v>07-04-2012</v>
          </cell>
          <cell r="F895">
            <v>12</v>
          </cell>
          <cell r="G895" t="str">
            <v>Non</v>
          </cell>
          <cell r="H895" t="str">
            <v>CLG.ESSAU VOUDJO</v>
          </cell>
          <cell r="I895" t="str">
            <v>Non</v>
          </cell>
          <cell r="J895" t="str">
            <v>Athlétisme</v>
          </cell>
        </row>
        <row r="896">
          <cell r="A896">
            <v>24238432</v>
          </cell>
          <cell r="B896" t="str">
            <v>NAAOUTCHOUE</v>
          </cell>
          <cell r="C896" t="str">
            <v>Leyla</v>
          </cell>
          <cell r="D896" t="str">
            <v>MF</v>
          </cell>
          <cell r="E896" t="str">
            <v>17-06-2010</v>
          </cell>
          <cell r="F896">
            <v>14</v>
          </cell>
          <cell r="G896" t="str">
            <v>Non</v>
          </cell>
          <cell r="H896" t="str">
            <v>CLG.ESSAU VOUDJO</v>
          </cell>
          <cell r="I896" t="str">
            <v>Non</v>
          </cell>
          <cell r="J896" t="str">
            <v>Athlétisme, Cross, Trails</v>
          </cell>
        </row>
        <row r="897">
          <cell r="A897">
            <v>24237685</v>
          </cell>
          <cell r="B897" t="str">
            <v>NEGA KAVITYA</v>
          </cell>
          <cell r="C897" t="str">
            <v>José</v>
          </cell>
          <cell r="D897" t="str">
            <v>MG</v>
          </cell>
          <cell r="E897" t="str">
            <v>01-09-2010</v>
          </cell>
          <cell r="F897">
            <v>14</v>
          </cell>
          <cell r="G897" t="str">
            <v>Non</v>
          </cell>
          <cell r="H897" t="str">
            <v>CLG.ESSAU VOUDJO</v>
          </cell>
          <cell r="I897" t="str">
            <v>Non</v>
          </cell>
          <cell r="J897" t="str">
            <v>Athlétisme, Cross, Trails</v>
          </cell>
        </row>
        <row r="898">
          <cell r="A898">
            <v>24248167</v>
          </cell>
          <cell r="B898" t="str">
            <v>NEKIRIAI</v>
          </cell>
          <cell r="C898" t="str">
            <v>Grenda</v>
          </cell>
          <cell r="D898" t="str">
            <v>BF</v>
          </cell>
          <cell r="E898" t="str">
            <v>03-05-2012</v>
          </cell>
          <cell r="F898">
            <v>12</v>
          </cell>
          <cell r="G898" t="str">
            <v>Non</v>
          </cell>
          <cell r="H898" t="str">
            <v>CLG.ESSAU VOUDJO</v>
          </cell>
          <cell r="I898" t="str">
            <v>Non</v>
          </cell>
          <cell r="J898" t="str">
            <v>Santé</v>
          </cell>
        </row>
        <row r="899">
          <cell r="A899">
            <v>24220965</v>
          </cell>
          <cell r="B899" t="str">
            <v>NEKIRIAï</v>
          </cell>
          <cell r="C899" t="str">
            <v>Johny</v>
          </cell>
          <cell r="D899" t="str">
            <v>MG</v>
          </cell>
          <cell r="E899" t="str">
            <v>19-10-2010</v>
          </cell>
          <cell r="F899">
            <v>14</v>
          </cell>
          <cell r="G899" t="str">
            <v>Non</v>
          </cell>
          <cell r="H899" t="str">
            <v>CLG.ESSAU VOUDJO</v>
          </cell>
          <cell r="I899" t="str">
            <v>Non</v>
          </cell>
          <cell r="J899" t="str">
            <v>Baseball, Football, Futsal, Trails</v>
          </cell>
        </row>
        <row r="900">
          <cell r="A900">
            <v>24247743</v>
          </cell>
          <cell r="B900" t="str">
            <v>NIAUTOU</v>
          </cell>
          <cell r="C900" t="str">
            <v>HERWAN</v>
          </cell>
          <cell r="D900" t="str">
            <v>BG</v>
          </cell>
          <cell r="E900" t="str">
            <v>16-06-2012</v>
          </cell>
          <cell r="F900">
            <v>12</v>
          </cell>
          <cell r="G900" t="str">
            <v>Non</v>
          </cell>
          <cell r="H900" t="str">
            <v>CLG.ESSAU VOUDJO</v>
          </cell>
          <cell r="I900" t="str">
            <v>Non</v>
          </cell>
          <cell r="J900" t="str">
            <v>Athlétisme, Tennis de table, Trails</v>
          </cell>
        </row>
        <row r="901">
          <cell r="A901">
            <v>24238162</v>
          </cell>
          <cell r="B901" t="str">
            <v>OUTHEY</v>
          </cell>
          <cell r="C901" t="str">
            <v>Jayson</v>
          </cell>
          <cell r="D901" t="str">
            <v>BG</v>
          </cell>
          <cell r="E901" t="str">
            <v>14-01-2011</v>
          </cell>
          <cell r="F901">
            <v>13</v>
          </cell>
          <cell r="G901" t="str">
            <v>Non</v>
          </cell>
          <cell r="H901" t="str">
            <v>CLG.ESSAU VOUDJO</v>
          </cell>
          <cell r="I901" t="str">
            <v>Non</v>
          </cell>
          <cell r="J901" t="str">
            <v>Cross, Trails, Volleyball</v>
          </cell>
        </row>
        <row r="902">
          <cell r="A902">
            <v>24247744</v>
          </cell>
          <cell r="B902" t="str">
            <v>POINRIN-HIBOU</v>
          </cell>
          <cell r="C902" t="str">
            <v>Gérald</v>
          </cell>
          <cell r="D902" t="str">
            <v>MG</v>
          </cell>
          <cell r="E902" t="str">
            <v>18-04-2010</v>
          </cell>
          <cell r="F902">
            <v>14</v>
          </cell>
          <cell r="G902" t="str">
            <v>Non</v>
          </cell>
          <cell r="H902" t="str">
            <v>CLG.ESSAU VOUDJO</v>
          </cell>
          <cell r="I902" t="str">
            <v>Non</v>
          </cell>
          <cell r="J902" t="str">
            <v>Football, Tennis de table, Trails</v>
          </cell>
        </row>
        <row r="903">
          <cell r="A903">
            <v>24237209</v>
          </cell>
          <cell r="B903" t="str">
            <v>PORIN POUEA</v>
          </cell>
          <cell r="C903" t="str">
            <v>Mickaella</v>
          </cell>
          <cell r="D903" t="str">
            <v>BF</v>
          </cell>
          <cell r="E903" t="str">
            <v>11-06-2011</v>
          </cell>
          <cell r="F903">
            <v>13</v>
          </cell>
          <cell r="G903" t="str">
            <v>Non</v>
          </cell>
          <cell r="H903" t="str">
            <v>CLG.ESSAU VOUDJO</v>
          </cell>
          <cell r="I903" t="str">
            <v>Non</v>
          </cell>
          <cell r="J903" t="str">
            <v>Athlétisme, Cross, Trails</v>
          </cell>
        </row>
        <row r="904">
          <cell r="A904">
            <v>24247745</v>
          </cell>
          <cell r="B904" t="str">
            <v>PORIN POUEA</v>
          </cell>
          <cell r="C904" t="str">
            <v>Papiola</v>
          </cell>
          <cell r="D904" t="str">
            <v>BF</v>
          </cell>
          <cell r="E904" t="str">
            <v>13-07-2012</v>
          </cell>
          <cell r="F904">
            <v>12</v>
          </cell>
          <cell r="G904" t="str">
            <v>Non</v>
          </cell>
          <cell r="H904" t="str">
            <v>CLG.ESSAU VOUDJO</v>
          </cell>
          <cell r="I904" t="str">
            <v>Non</v>
          </cell>
          <cell r="J904" t="str">
            <v>Athlétisme, Tennis de table, Trails</v>
          </cell>
        </row>
        <row r="905">
          <cell r="A905">
            <v>24237167</v>
          </cell>
          <cell r="B905" t="str">
            <v>SAICATRE</v>
          </cell>
          <cell r="C905" t="str">
            <v>Ainemoin Hubert</v>
          </cell>
          <cell r="D905" t="str">
            <v>BG</v>
          </cell>
          <cell r="E905" t="str">
            <v>18-02-2012</v>
          </cell>
          <cell r="F905">
            <v>12</v>
          </cell>
          <cell r="G905" t="str">
            <v>Non</v>
          </cell>
          <cell r="H905" t="str">
            <v>CLG.ESSAU VOUDJO</v>
          </cell>
          <cell r="I905" t="str">
            <v>Non</v>
          </cell>
          <cell r="J905" t="str">
            <v>Athlétisme, Cross, Trails</v>
          </cell>
        </row>
        <row r="906">
          <cell r="A906">
            <v>24222709</v>
          </cell>
          <cell r="B906" t="str">
            <v>SURGET</v>
          </cell>
          <cell r="C906" t="str">
            <v>Alycia</v>
          </cell>
          <cell r="D906" t="str">
            <v>MF</v>
          </cell>
          <cell r="E906" t="str">
            <v>25-06-2010</v>
          </cell>
          <cell r="F906">
            <v>14</v>
          </cell>
          <cell r="G906" t="str">
            <v>Non</v>
          </cell>
          <cell r="H906" t="str">
            <v>CLG.ESSAU VOUDJO</v>
          </cell>
          <cell r="I906" t="str">
            <v>Non</v>
          </cell>
          <cell r="J906" t="str">
            <v>Athlétisme, Cross, Trails</v>
          </cell>
        </row>
        <row r="907">
          <cell r="A907">
            <v>24237029</v>
          </cell>
          <cell r="B907" t="str">
            <v>THEODORE</v>
          </cell>
          <cell r="C907" t="str">
            <v>MELIYAAH</v>
          </cell>
          <cell r="D907" t="str">
            <v>BF</v>
          </cell>
          <cell r="E907" t="str">
            <v>15-12-2011</v>
          </cell>
          <cell r="F907">
            <v>12</v>
          </cell>
          <cell r="G907" t="str">
            <v>Non</v>
          </cell>
          <cell r="H907" t="str">
            <v>CLG.ESSAU VOUDJO</v>
          </cell>
          <cell r="I907" t="str">
            <v>Non</v>
          </cell>
          <cell r="J907" t="str">
            <v>Cross, Handball, Trails</v>
          </cell>
        </row>
        <row r="908">
          <cell r="A908">
            <v>24220083</v>
          </cell>
          <cell r="B908" t="str">
            <v>WEKO</v>
          </cell>
          <cell r="C908" t="str">
            <v>Xavi</v>
          </cell>
          <cell r="D908" t="str">
            <v>MG</v>
          </cell>
          <cell r="E908" t="str">
            <v>07-12-2010</v>
          </cell>
          <cell r="F908">
            <v>13</v>
          </cell>
          <cell r="G908" t="str">
            <v>Non</v>
          </cell>
          <cell r="H908" t="str">
            <v>CLG.ESSAU VOUDJO</v>
          </cell>
          <cell r="I908" t="str">
            <v>Non</v>
          </cell>
          <cell r="J908" t="str">
            <v>Athlétisme, Cross, Trails</v>
          </cell>
        </row>
        <row r="909">
          <cell r="A909">
            <v>24211173</v>
          </cell>
          <cell r="B909" t="str">
            <v>AKOUY</v>
          </cell>
          <cell r="C909" t="str">
            <v>Ingrid</v>
          </cell>
          <cell r="D909" t="str">
            <v>MF</v>
          </cell>
          <cell r="E909" t="str">
            <v>29-01-2010</v>
          </cell>
          <cell r="F909">
            <v>14</v>
          </cell>
          <cell r="G909" t="str">
            <v>Non</v>
          </cell>
          <cell r="H909" t="str">
            <v>CLG.FRANCIS CARCO</v>
          </cell>
          <cell r="I909" t="str">
            <v>Non</v>
          </cell>
          <cell r="J909" t="str">
            <v>Handball</v>
          </cell>
        </row>
        <row r="910">
          <cell r="A910">
            <v>24247808</v>
          </cell>
          <cell r="B910" t="str">
            <v>ALEBATE</v>
          </cell>
          <cell r="C910" t="str">
            <v>Nestha</v>
          </cell>
          <cell r="D910" t="str">
            <v>BG</v>
          </cell>
          <cell r="E910" t="str">
            <v>15-03-2013</v>
          </cell>
          <cell r="F910">
            <v>11</v>
          </cell>
          <cell r="G910" t="str">
            <v>Non</v>
          </cell>
          <cell r="H910" t="str">
            <v>CLG.FRANCIS CARCO</v>
          </cell>
          <cell r="I910" t="str">
            <v>Non</v>
          </cell>
          <cell r="J910" t="str">
            <v>Cross, Futsal</v>
          </cell>
        </row>
        <row r="911">
          <cell r="A911">
            <v>24237106</v>
          </cell>
          <cell r="B911" t="str">
            <v>AUSU</v>
          </cell>
          <cell r="C911" t="str">
            <v>Kayl</v>
          </cell>
          <cell r="D911" t="str">
            <v>BG</v>
          </cell>
          <cell r="E911" t="str">
            <v>27-04-2011</v>
          </cell>
          <cell r="F911">
            <v>13</v>
          </cell>
          <cell r="G911" t="str">
            <v>Non</v>
          </cell>
          <cell r="H911" t="str">
            <v>CLG.FRANCIS CARCO</v>
          </cell>
          <cell r="I911" t="str">
            <v>Non</v>
          </cell>
          <cell r="J911" t="str">
            <v>Handball</v>
          </cell>
        </row>
        <row r="912">
          <cell r="A912">
            <v>24238693</v>
          </cell>
          <cell r="B912" t="str">
            <v>AUSU</v>
          </cell>
          <cell r="C912" t="str">
            <v>Lizandre</v>
          </cell>
          <cell r="D912" t="str">
            <v>BG</v>
          </cell>
          <cell r="E912" t="str">
            <v>22-04-2011</v>
          </cell>
          <cell r="F912">
            <v>13</v>
          </cell>
          <cell r="G912" t="str">
            <v>Non</v>
          </cell>
          <cell r="H912" t="str">
            <v>CLG.FRANCIS CARCO</v>
          </cell>
          <cell r="I912" t="str">
            <v>Non</v>
          </cell>
          <cell r="J912" t="str">
            <v>Basket, Handball</v>
          </cell>
        </row>
        <row r="913">
          <cell r="A913">
            <v>24210747</v>
          </cell>
          <cell r="B913" t="str">
            <v>BEARUNE</v>
          </cell>
          <cell r="C913" t="str">
            <v>Judickael</v>
          </cell>
          <cell r="D913" t="str">
            <v>MG</v>
          </cell>
          <cell r="E913" t="str">
            <v>19-08-2009</v>
          </cell>
          <cell r="F913">
            <v>15</v>
          </cell>
          <cell r="G913" t="str">
            <v>Non</v>
          </cell>
          <cell r="H913" t="str">
            <v>CLG.FRANCIS CARCO</v>
          </cell>
          <cell r="I913" t="str">
            <v>Non</v>
          </cell>
          <cell r="J913" t="str">
            <v>Cross, Futsal</v>
          </cell>
        </row>
        <row r="914">
          <cell r="A914">
            <v>24238095</v>
          </cell>
          <cell r="B914" t="str">
            <v>BUAMA</v>
          </cell>
          <cell r="C914" t="str">
            <v>Pierre</v>
          </cell>
          <cell r="D914" t="str">
            <v>CG</v>
          </cell>
          <cell r="E914" t="str">
            <v>16-09-2008</v>
          </cell>
          <cell r="F914">
            <v>16</v>
          </cell>
          <cell r="G914" t="str">
            <v>Non</v>
          </cell>
          <cell r="H914" t="str">
            <v>CLG.FRANCIS CARCO</v>
          </cell>
          <cell r="I914" t="str">
            <v>Non</v>
          </cell>
          <cell r="J914" t="str">
            <v>Futsal</v>
          </cell>
        </row>
        <row r="915">
          <cell r="A915">
            <v>24210746</v>
          </cell>
          <cell r="B915" t="str">
            <v>CHAGUI</v>
          </cell>
          <cell r="C915" t="str">
            <v>Nitehann</v>
          </cell>
          <cell r="D915" t="str">
            <v>MG</v>
          </cell>
          <cell r="E915" t="str">
            <v>15-06-2009</v>
          </cell>
          <cell r="F915">
            <v>15</v>
          </cell>
          <cell r="G915" t="str">
            <v>Non</v>
          </cell>
          <cell r="H915" t="str">
            <v>CLG.FRANCIS CARCO</v>
          </cell>
          <cell r="I915" t="str">
            <v>Non</v>
          </cell>
          <cell r="J915" t="str">
            <v>Cross, Futsal</v>
          </cell>
        </row>
        <row r="916">
          <cell r="A916">
            <v>24220951</v>
          </cell>
          <cell r="B916" t="str">
            <v>CUKI</v>
          </cell>
          <cell r="C916" t="str">
            <v>Thérèse</v>
          </cell>
          <cell r="D916" t="str">
            <v>MF</v>
          </cell>
          <cell r="E916" t="str">
            <v>28-09-2010</v>
          </cell>
          <cell r="F916">
            <v>14</v>
          </cell>
          <cell r="G916" t="str">
            <v>Non</v>
          </cell>
          <cell r="H916" t="str">
            <v>CLG.FRANCIS CARCO</v>
          </cell>
          <cell r="I916" t="str">
            <v>Non</v>
          </cell>
          <cell r="J916" t="str">
            <v>Basket, Handball, Volleyball</v>
          </cell>
        </row>
        <row r="917">
          <cell r="A917">
            <v>24221756</v>
          </cell>
          <cell r="B917" t="str">
            <v>DIHACE</v>
          </cell>
          <cell r="C917" t="str">
            <v>Avid</v>
          </cell>
          <cell r="D917" t="str">
            <v>MG</v>
          </cell>
          <cell r="E917" t="str">
            <v>30-11-2010</v>
          </cell>
          <cell r="F917">
            <v>13</v>
          </cell>
          <cell r="G917" t="str">
            <v>Non</v>
          </cell>
          <cell r="H917" t="str">
            <v>CLG.FRANCIS CARCO</v>
          </cell>
          <cell r="I917" t="str">
            <v>Non</v>
          </cell>
          <cell r="J917" t="str">
            <v>Cross, Futsal</v>
          </cell>
        </row>
        <row r="918">
          <cell r="A918">
            <v>24233862</v>
          </cell>
          <cell r="B918" t="str">
            <v>FOUYE</v>
          </cell>
          <cell r="C918" t="str">
            <v>Julianna</v>
          </cell>
          <cell r="D918" t="str">
            <v>BF</v>
          </cell>
          <cell r="E918" t="str">
            <v>18-02-2012</v>
          </cell>
          <cell r="F918">
            <v>12</v>
          </cell>
          <cell r="G918" t="str">
            <v>Non</v>
          </cell>
          <cell r="H918" t="str">
            <v>CLG.FRANCIS CARCO</v>
          </cell>
          <cell r="I918" t="str">
            <v>Non</v>
          </cell>
          <cell r="J918" t="str">
            <v>Basket, Cross</v>
          </cell>
        </row>
        <row r="919">
          <cell r="A919">
            <v>24249278</v>
          </cell>
          <cell r="B919" t="str">
            <v>GAIA</v>
          </cell>
          <cell r="C919" t="str">
            <v>Kyeran</v>
          </cell>
          <cell r="D919" t="str">
            <v>BG</v>
          </cell>
          <cell r="E919" t="str">
            <v>02-07-2011</v>
          </cell>
          <cell r="F919">
            <v>13</v>
          </cell>
          <cell r="G919" t="str">
            <v>Non</v>
          </cell>
          <cell r="H919" t="str">
            <v>CLG.FRANCIS CARCO</v>
          </cell>
          <cell r="I919" t="str">
            <v>Non</v>
          </cell>
          <cell r="J919" t="str">
            <v>Handball</v>
          </cell>
        </row>
        <row r="920">
          <cell r="A920">
            <v>24247809</v>
          </cell>
          <cell r="B920" t="str">
            <v>GLAISE</v>
          </cell>
          <cell r="C920" t="str">
            <v>Djuliann</v>
          </cell>
          <cell r="D920" t="str">
            <v>BG</v>
          </cell>
          <cell r="E920" t="str">
            <v>18-01-2013</v>
          </cell>
          <cell r="F920">
            <v>11</v>
          </cell>
          <cell r="G920" t="str">
            <v>Non</v>
          </cell>
          <cell r="H920" t="str">
            <v>CLG.FRANCIS CARCO</v>
          </cell>
          <cell r="I920" t="str">
            <v>Non</v>
          </cell>
          <cell r="J920" t="str">
            <v>Cross, Futsal</v>
          </cell>
        </row>
        <row r="921">
          <cell r="A921">
            <v>24247825</v>
          </cell>
          <cell r="B921" t="str">
            <v>HMAE</v>
          </cell>
          <cell r="C921" t="str">
            <v>Wesley</v>
          </cell>
          <cell r="D921" t="str">
            <v>MG</v>
          </cell>
          <cell r="E921" t="str">
            <v>15-09-2009</v>
          </cell>
          <cell r="F921">
            <v>15</v>
          </cell>
          <cell r="G921" t="str">
            <v>Non</v>
          </cell>
          <cell r="H921" t="str">
            <v>CLG.FRANCIS CARCO</v>
          </cell>
          <cell r="I921" t="str">
            <v>Non</v>
          </cell>
          <cell r="J921" t="str">
            <v>Cross, Futsal</v>
          </cell>
        </row>
        <row r="922">
          <cell r="A922">
            <v>24249279</v>
          </cell>
          <cell r="B922" t="str">
            <v>IHGILY</v>
          </cell>
          <cell r="C922" t="str">
            <v>Claude</v>
          </cell>
          <cell r="D922" t="str">
            <v>BG</v>
          </cell>
          <cell r="E922" t="str">
            <v>22-11-2012</v>
          </cell>
          <cell r="F922">
            <v>11</v>
          </cell>
          <cell r="G922" t="str">
            <v>Non</v>
          </cell>
          <cell r="H922" t="str">
            <v>CLG.FRANCIS CARCO</v>
          </cell>
          <cell r="I922" t="str">
            <v>Non</v>
          </cell>
          <cell r="J922" t="str">
            <v>Baseball</v>
          </cell>
        </row>
        <row r="923">
          <cell r="A923">
            <v>24249274</v>
          </cell>
          <cell r="B923" t="str">
            <v>IPUNESSO</v>
          </cell>
          <cell r="C923" t="str">
            <v>Octave</v>
          </cell>
          <cell r="D923" t="str">
            <v>BG</v>
          </cell>
          <cell r="E923" t="str">
            <v>11-07-2012</v>
          </cell>
          <cell r="F923">
            <v>12</v>
          </cell>
          <cell r="G923" t="str">
            <v>Non</v>
          </cell>
          <cell r="H923" t="str">
            <v>CLG.FRANCIS CARCO</v>
          </cell>
          <cell r="I923" t="str">
            <v>Non</v>
          </cell>
          <cell r="J923" t="str">
            <v>Handball</v>
          </cell>
        </row>
        <row r="924">
          <cell r="A924">
            <v>24210745</v>
          </cell>
          <cell r="B924" t="str">
            <v>JIAKO</v>
          </cell>
          <cell r="C924" t="str">
            <v>Rayan</v>
          </cell>
          <cell r="D924" t="str">
            <v>MG</v>
          </cell>
          <cell r="E924" t="str">
            <v>25-08-2009</v>
          </cell>
          <cell r="F924">
            <v>15</v>
          </cell>
          <cell r="G924" t="str">
            <v>Non</v>
          </cell>
          <cell r="H924" t="str">
            <v>CLG.FRANCIS CARCO</v>
          </cell>
          <cell r="I924" t="str">
            <v>Non</v>
          </cell>
          <cell r="J924" t="str">
            <v>Cross, Futsal</v>
          </cell>
        </row>
        <row r="925">
          <cell r="A925">
            <v>24220734</v>
          </cell>
          <cell r="B925" t="str">
            <v>KARE</v>
          </cell>
          <cell r="C925" t="str">
            <v>Bryana</v>
          </cell>
          <cell r="D925" t="str">
            <v>MF</v>
          </cell>
          <cell r="E925" t="str">
            <v>27-08-2010</v>
          </cell>
          <cell r="F925">
            <v>14</v>
          </cell>
          <cell r="G925" t="str">
            <v>Non</v>
          </cell>
          <cell r="H925" t="str">
            <v>CLG.FRANCIS CARCO</v>
          </cell>
          <cell r="I925" t="str">
            <v>Non</v>
          </cell>
          <cell r="J925" t="str">
            <v>Basket, Cross, Handball, Volleyball</v>
          </cell>
        </row>
        <row r="926">
          <cell r="A926">
            <v>24221115</v>
          </cell>
          <cell r="B926" t="str">
            <v>KASOVIMOIN</v>
          </cell>
          <cell r="C926" t="str">
            <v>Xavier</v>
          </cell>
          <cell r="D926" t="str">
            <v>MG</v>
          </cell>
          <cell r="E926" t="str">
            <v>27-07-2010</v>
          </cell>
          <cell r="F926">
            <v>14</v>
          </cell>
          <cell r="G926" t="str">
            <v>Non</v>
          </cell>
          <cell r="H926" t="str">
            <v>CLG.FRANCIS CARCO</v>
          </cell>
          <cell r="I926" t="str">
            <v>Non</v>
          </cell>
          <cell r="J926" t="str">
            <v>Cross, Futsal</v>
          </cell>
        </row>
        <row r="927">
          <cell r="A927">
            <v>24247891</v>
          </cell>
          <cell r="B927" t="str">
            <v>KAVISOIBANOU</v>
          </cell>
          <cell r="C927" t="str">
            <v>Anthony</v>
          </cell>
          <cell r="D927" t="str">
            <v>MG</v>
          </cell>
          <cell r="E927" t="str">
            <v>25-12-2010</v>
          </cell>
          <cell r="F927">
            <v>13</v>
          </cell>
          <cell r="G927" t="str">
            <v>Non</v>
          </cell>
          <cell r="H927" t="str">
            <v>CLG.FRANCIS CARCO</v>
          </cell>
          <cell r="I927" t="str">
            <v>Non</v>
          </cell>
          <cell r="J927" t="str">
            <v>Futsal</v>
          </cell>
        </row>
        <row r="928">
          <cell r="A928">
            <v>24220950</v>
          </cell>
          <cell r="B928" t="str">
            <v>LEFRANC</v>
          </cell>
          <cell r="C928" t="str">
            <v>Alexia</v>
          </cell>
          <cell r="D928" t="str">
            <v>MF</v>
          </cell>
          <cell r="E928" t="str">
            <v>16-06-2010</v>
          </cell>
          <cell r="F928">
            <v>14</v>
          </cell>
          <cell r="G928" t="str">
            <v>Non</v>
          </cell>
          <cell r="H928" t="str">
            <v>CLG.FRANCIS CARCO</v>
          </cell>
          <cell r="I928" t="str">
            <v>Non</v>
          </cell>
          <cell r="J928" t="str">
            <v>Basket, Cross, Handball, Volleyball</v>
          </cell>
        </row>
        <row r="929">
          <cell r="A929">
            <v>24210170</v>
          </cell>
          <cell r="B929" t="str">
            <v>LIUFAU</v>
          </cell>
          <cell r="C929" t="str">
            <v>Alexander</v>
          </cell>
          <cell r="D929" t="str">
            <v>MG</v>
          </cell>
          <cell r="E929" t="str">
            <v>06-06-2009</v>
          </cell>
          <cell r="F929">
            <v>15</v>
          </cell>
          <cell r="G929" t="str">
            <v>Non</v>
          </cell>
          <cell r="H929" t="str">
            <v>CLG.FRANCIS CARCO</v>
          </cell>
          <cell r="I929" t="str">
            <v>Non</v>
          </cell>
          <cell r="J929" t="str">
            <v>Basket, Handball</v>
          </cell>
        </row>
        <row r="930">
          <cell r="A930">
            <v>24220386</v>
          </cell>
          <cell r="B930" t="str">
            <v>MEAOU</v>
          </cell>
          <cell r="C930" t="str">
            <v>Ruben</v>
          </cell>
          <cell r="D930" t="str">
            <v>BG</v>
          </cell>
          <cell r="E930" t="str">
            <v>11-02-2011</v>
          </cell>
          <cell r="F930">
            <v>13</v>
          </cell>
          <cell r="G930" t="str">
            <v>Non</v>
          </cell>
          <cell r="H930" t="str">
            <v>CLG.FRANCIS CARCO</v>
          </cell>
          <cell r="I930" t="str">
            <v>Non</v>
          </cell>
          <cell r="J930" t="str">
            <v>Cross, Futsal</v>
          </cell>
        </row>
        <row r="931">
          <cell r="A931">
            <v>24222735</v>
          </cell>
          <cell r="B931" t="str">
            <v>MESSINA</v>
          </cell>
          <cell r="C931" t="str">
            <v>Rémy</v>
          </cell>
          <cell r="D931" t="str">
            <v>MG</v>
          </cell>
          <cell r="E931" t="str">
            <v>28-11-2009</v>
          </cell>
          <cell r="F931">
            <v>14</v>
          </cell>
          <cell r="G931" t="str">
            <v>Non</v>
          </cell>
          <cell r="H931" t="str">
            <v>CLG.FRANCIS CARCO</v>
          </cell>
          <cell r="I931" t="str">
            <v>Non</v>
          </cell>
          <cell r="J931" t="str">
            <v>Cross, Futsal</v>
          </cell>
        </row>
        <row r="932">
          <cell r="A932">
            <v>24221777</v>
          </cell>
          <cell r="B932" t="str">
            <v>MOEMOUROU</v>
          </cell>
          <cell r="C932" t="str">
            <v>Deverick</v>
          </cell>
          <cell r="D932" t="str">
            <v>MG</v>
          </cell>
          <cell r="E932" t="str">
            <v>08-06-2009</v>
          </cell>
          <cell r="F932">
            <v>15</v>
          </cell>
          <cell r="G932" t="str">
            <v>Non</v>
          </cell>
          <cell r="H932" t="str">
            <v>CLG.FRANCIS CARCO</v>
          </cell>
          <cell r="I932" t="str">
            <v>Non</v>
          </cell>
          <cell r="J932" t="str">
            <v>Basket, Handball</v>
          </cell>
        </row>
        <row r="933">
          <cell r="A933">
            <v>24237339</v>
          </cell>
          <cell r="B933" t="str">
            <v>MUAVAKA</v>
          </cell>
          <cell r="C933" t="str">
            <v>Donavan</v>
          </cell>
          <cell r="D933" t="str">
            <v>BG</v>
          </cell>
          <cell r="E933" t="str">
            <v>18-06-2011</v>
          </cell>
          <cell r="F933">
            <v>13</v>
          </cell>
          <cell r="G933" t="str">
            <v>Non</v>
          </cell>
          <cell r="H933" t="str">
            <v>CLG.FRANCIS CARCO</v>
          </cell>
          <cell r="I933" t="str">
            <v>Non</v>
          </cell>
          <cell r="J933" t="str">
            <v>Cross, Futsal</v>
          </cell>
        </row>
        <row r="934">
          <cell r="A934">
            <v>24210748</v>
          </cell>
          <cell r="B934" t="str">
            <v>MUNCH</v>
          </cell>
          <cell r="C934" t="str">
            <v>Djillayan</v>
          </cell>
          <cell r="D934" t="str">
            <v>MG</v>
          </cell>
          <cell r="E934" t="str">
            <v>26-05-2010</v>
          </cell>
          <cell r="F934">
            <v>14</v>
          </cell>
          <cell r="G934" t="str">
            <v>Non</v>
          </cell>
          <cell r="H934" t="str">
            <v>CLG.FRANCIS CARCO</v>
          </cell>
          <cell r="I934" t="str">
            <v>Non</v>
          </cell>
          <cell r="J934" t="str">
            <v>Cross, Futsal</v>
          </cell>
        </row>
        <row r="935">
          <cell r="A935">
            <v>24237899</v>
          </cell>
          <cell r="B935" t="str">
            <v>NAU</v>
          </cell>
          <cell r="C935" t="str">
            <v>esitolo</v>
          </cell>
          <cell r="D935" t="str">
            <v>MG</v>
          </cell>
          <cell r="E935" t="str">
            <v>11-08-2009</v>
          </cell>
          <cell r="F935">
            <v>15</v>
          </cell>
          <cell r="G935" t="str">
            <v>Non</v>
          </cell>
          <cell r="H935" t="str">
            <v>CLG.FRANCIS CARCO</v>
          </cell>
          <cell r="I935" t="str">
            <v>Non</v>
          </cell>
          <cell r="J935" t="str">
            <v>Basket, Handball, Volleyball</v>
          </cell>
        </row>
        <row r="936">
          <cell r="A936">
            <v>24247810</v>
          </cell>
          <cell r="B936" t="str">
            <v>NOAIDA</v>
          </cell>
          <cell r="C936" t="str">
            <v>Samuel</v>
          </cell>
          <cell r="D936" t="str">
            <v>BG</v>
          </cell>
          <cell r="E936" t="str">
            <v>29-12-2012</v>
          </cell>
          <cell r="F936">
            <v>11</v>
          </cell>
          <cell r="G936" t="str">
            <v>Non</v>
          </cell>
          <cell r="H936" t="str">
            <v>CLG.FRANCIS CARCO</v>
          </cell>
          <cell r="I936" t="str">
            <v>Non</v>
          </cell>
          <cell r="J936" t="str">
            <v>Cross, Futsal</v>
          </cell>
        </row>
        <row r="937">
          <cell r="A937">
            <v>24238679</v>
          </cell>
          <cell r="B937" t="str">
            <v>NYIKEINE</v>
          </cell>
          <cell r="C937" t="str">
            <v>JALEA</v>
          </cell>
          <cell r="D937" t="str">
            <v>MG</v>
          </cell>
          <cell r="E937" t="str">
            <v>12-07-2010</v>
          </cell>
          <cell r="F937">
            <v>14</v>
          </cell>
          <cell r="G937" t="str">
            <v>Non</v>
          </cell>
          <cell r="H937" t="str">
            <v>CLG.FRANCIS CARCO</v>
          </cell>
          <cell r="I937" t="str">
            <v>Non</v>
          </cell>
          <cell r="J937" t="str">
            <v>Cross, Handball</v>
          </cell>
        </row>
        <row r="938">
          <cell r="A938">
            <v>24247811</v>
          </cell>
          <cell r="B938" t="str">
            <v>NYIKEINE</v>
          </cell>
          <cell r="C938" t="str">
            <v>Thierry</v>
          </cell>
          <cell r="D938" t="str">
            <v>BG</v>
          </cell>
          <cell r="E938" t="str">
            <v>07-05-2013</v>
          </cell>
          <cell r="F938">
            <v>11</v>
          </cell>
          <cell r="G938" t="str">
            <v>Non</v>
          </cell>
          <cell r="H938" t="str">
            <v>CLG.FRANCIS CARCO</v>
          </cell>
          <cell r="I938" t="str">
            <v>Non</v>
          </cell>
          <cell r="J938" t="str">
            <v>Cross, Futsal</v>
          </cell>
        </row>
        <row r="939">
          <cell r="A939">
            <v>24220385</v>
          </cell>
          <cell r="B939" t="str">
            <v>PALASSO</v>
          </cell>
          <cell r="C939" t="str">
            <v>Ernest</v>
          </cell>
          <cell r="D939" t="str">
            <v>BG</v>
          </cell>
          <cell r="E939" t="str">
            <v>07-05-2011</v>
          </cell>
          <cell r="F939">
            <v>13</v>
          </cell>
          <cell r="G939" t="str">
            <v>Non</v>
          </cell>
          <cell r="H939" t="str">
            <v>CLG.FRANCIS CARCO</v>
          </cell>
          <cell r="I939" t="str">
            <v>Non</v>
          </cell>
          <cell r="J939" t="str">
            <v>Handball</v>
          </cell>
        </row>
        <row r="940">
          <cell r="A940">
            <v>24237364</v>
          </cell>
          <cell r="B940" t="str">
            <v>SADIMOEN</v>
          </cell>
          <cell r="C940" t="str">
            <v>Irvin</v>
          </cell>
          <cell r="D940" t="str">
            <v>MG</v>
          </cell>
          <cell r="E940" t="str">
            <v>07-08-2010</v>
          </cell>
          <cell r="F940">
            <v>14</v>
          </cell>
          <cell r="G940" t="str">
            <v>Non</v>
          </cell>
          <cell r="H940" t="str">
            <v>CLG.FRANCIS CARCO</v>
          </cell>
          <cell r="I940" t="str">
            <v>Non</v>
          </cell>
          <cell r="J940" t="str">
            <v>Futsal</v>
          </cell>
        </row>
        <row r="941">
          <cell r="A941">
            <v>24247893</v>
          </cell>
          <cell r="B941" t="str">
            <v>SANELE</v>
          </cell>
          <cell r="C941" t="str">
            <v>JOSHUA</v>
          </cell>
          <cell r="D941" t="str">
            <v>MG</v>
          </cell>
          <cell r="E941" t="str">
            <v>14-07-2010</v>
          </cell>
          <cell r="F941">
            <v>14</v>
          </cell>
          <cell r="G941" t="str">
            <v>Non</v>
          </cell>
          <cell r="H941" t="str">
            <v>CLG.FRANCIS CARCO</v>
          </cell>
          <cell r="I941" t="str">
            <v>Non</v>
          </cell>
          <cell r="J941" t="str">
            <v>Futsal</v>
          </cell>
        </row>
        <row r="942">
          <cell r="A942">
            <v>24239250</v>
          </cell>
          <cell r="B942" t="str">
            <v>SAUME</v>
          </cell>
          <cell r="C942" t="str">
            <v>Sonia</v>
          </cell>
          <cell r="D942" t="str">
            <v>BF</v>
          </cell>
          <cell r="E942" t="str">
            <v>02-02-2012</v>
          </cell>
          <cell r="F942">
            <v>12</v>
          </cell>
          <cell r="G942" t="str">
            <v>Non</v>
          </cell>
          <cell r="H942" t="str">
            <v>CLG.FRANCIS CARCO</v>
          </cell>
          <cell r="I942" t="str">
            <v>Non</v>
          </cell>
          <cell r="J942" t="str">
            <v>Basket, Handball, Volleyball</v>
          </cell>
        </row>
        <row r="943">
          <cell r="A943">
            <v>24233898</v>
          </cell>
          <cell r="B943" t="str">
            <v>SAUME</v>
          </cell>
          <cell r="C943" t="str">
            <v>Yvette</v>
          </cell>
          <cell r="D943" t="str">
            <v>MF</v>
          </cell>
          <cell r="E943" t="str">
            <v>09-09-2010</v>
          </cell>
          <cell r="F943">
            <v>14</v>
          </cell>
          <cell r="G943" t="str">
            <v>Non</v>
          </cell>
          <cell r="H943" t="str">
            <v>CLG.FRANCIS CARCO</v>
          </cell>
          <cell r="I943" t="str">
            <v>Non</v>
          </cell>
          <cell r="J943" t="str">
            <v>Handball</v>
          </cell>
        </row>
        <row r="944">
          <cell r="A944">
            <v>24249280</v>
          </cell>
          <cell r="B944" t="str">
            <v>SIAKI</v>
          </cell>
          <cell r="C944" t="str">
            <v>Sydney</v>
          </cell>
          <cell r="D944" t="str">
            <v>BF</v>
          </cell>
          <cell r="E944" t="str">
            <v>23-12-2011</v>
          </cell>
          <cell r="F944">
            <v>12</v>
          </cell>
          <cell r="G944" t="str">
            <v>Non</v>
          </cell>
          <cell r="H944" t="str">
            <v>CLG.FRANCIS CARCO</v>
          </cell>
          <cell r="I944" t="str">
            <v>Non</v>
          </cell>
          <cell r="J944" t="str">
            <v>Handball</v>
          </cell>
        </row>
        <row r="945">
          <cell r="A945">
            <v>24220460</v>
          </cell>
          <cell r="B945" t="str">
            <v>SIO</v>
          </cell>
          <cell r="C945" t="str">
            <v>Hname</v>
          </cell>
          <cell r="D945" t="str">
            <v>MG</v>
          </cell>
          <cell r="E945" t="str">
            <v>23-10-2010</v>
          </cell>
          <cell r="F945">
            <v>14</v>
          </cell>
          <cell r="G945" t="str">
            <v>Non</v>
          </cell>
          <cell r="H945" t="str">
            <v>CLG.FRANCIS CARCO</v>
          </cell>
          <cell r="I945" t="str">
            <v>Non</v>
          </cell>
          <cell r="J945" t="str">
            <v>Cross, Futsal</v>
          </cell>
        </row>
        <row r="946">
          <cell r="A946">
            <v>24233855</v>
          </cell>
          <cell r="B946" t="str">
            <v>STREETER</v>
          </cell>
          <cell r="C946" t="str">
            <v>Muriel</v>
          </cell>
          <cell r="D946" t="str">
            <v>BF</v>
          </cell>
          <cell r="E946" t="str">
            <v>22-03-2011</v>
          </cell>
          <cell r="F946">
            <v>13</v>
          </cell>
          <cell r="G946" t="str">
            <v>Non</v>
          </cell>
          <cell r="H946" t="str">
            <v>CLG.FRANCIS CARCO</v>
          </cell>
          <cell r="I946" t="str">
            <v>Non</v>
          </cell>
          <cell r="J946" t="str">
            <v>Cross, Handball, Volleyball</v>
          </cell>
        </row>
        <row r="947">
          <cell r="A947">
            <v>24247915</v>
          </cell>
          <cell r="B947" t="str">
            <v>TOKAVA</v>
          </cell>
          <cell r="C947" t="str">
            <v>Brandon</v>
          </cell>
          <cell r="D947" t="str">
            <v>BG</v>
          </cell>
          <cell r="E947" t="str">
            <v>06-02-2012</v>
          </cell>
          <cell r="F947">
            <v>12</v>
          </cell>
          <cell r="G947" t="str">
            <v>Non</v>
          </cell>
          <cell r="H947" t="str">
            <v>CLG.FRANCIS CARCO</v>
          </cell>
          <cell r="I947" t="str">
            <v>Non</v>
          </cell>
          <cell r="J947" t="str">
            <v>Basket</v>
          </cell>
        </row>
        <row r="948">
          <cell r="A948">
            <v>24247824</v>
          </cell>
          <cell r="B948" t="str">
            <v>TOKOUDA</v>
          </cell>
          <cell r="C948" t="str">
            <v>Gabriel</v>
          </cell>
          <cell r="D948" t="str">
            <v>BG</v>
          </cell>
          <cell r="E948" t="str">
            <v>31-12-2011</v>
          </cell>
          <cell r="F948">
            <v>12</v>
          </cell>
          <cell r="G948" t="str">
            <v>Non</v>
          </cell>
          <cell r="H948" t="str">
            <v>CLG.FRANCIS CARCO</v>
          </cell>
          <cell r="I948" t="str">
            <v>Non</v>
          </cell>
          <cell r="J948" t="str">
            <v>Futsal</v>
          </cell>
        </row>
        <row r="949">
          <cell r="A949">
            <v>24233812</v>
          </cell>
          <cell r="B949" t="str">
            <v>TUI</v>
          </cell>
          <cell r="C949" t="str">
            <v>Anais</v>
          </cell>
          <cell r="D949" t="str">
            <v>BF</v>
          </cell>
          <cell r="E949" t="str">
            <v>14-09-2011</v>
          </cell>
          <cell r="F949">
            <v>13</v>
          </cell>
          <cell r="G949" t="str">
            <v>Non</v>
          </cell>
          <cell r="H949" t="str">
            <v>CLG.FRANCIS CARCO</v>
          </cell>
          <cell r="I949" t="str">
            <v>Non</v>
          </cell>
          <cell r="J949" t="str">
            <v>Basket</v>
          </cell>
        </row>
        <row r="950">
          <cell r="A950">
            <v>24239174</v>
          </cell>
          <cell r="B950" t="str">
            <v>TUISEKA</v>
          </cell>
          <cell r="C950" t="str">
            <v>Muni</v>
          </cell>
          <cell r="D950" t="str">
            <v>BG</v>
          </cell>
          <cell r="E950" t="str">
            <v>22-03-2012</v>
          </cell>
          <cell r="F950">
            <v>12</v>
          </cell>
          <cell r="G950" t="str">
            <v>Non</v>
          </cell>
          <cell r="H950" t="str">
            <v>CLG.FRANCIS CARCO</v>
          </cell>
          <cell r="I950" t="str">
            <v>Non</v>
          </cell>
          <cell r="J950" t="str">
            <v>Futsal</v>
          </cell>
        </row>
        <row r="951">
          <cell r="A951">
            <v>24239252</v>
          </cell>
          <cell r="B951" t="str">
            <v>TUNUTU</v>
          </cell>
          <cell r="C951" t="str">
            <v>Iryna</v>
          </cell>
          <cell r="D951" t="str">
            <v>BF</v>
          </cell>
          <cell r="E951" t="str">
            <v>21-05-2011</v>
          </cell>
          <cell r="F951">
            <v>13</v>
          </cell>
          <cell r="G951" t="str">
            <v>Non</v>
          </cell>
          <cell r="H951" t="str">
            <v>CLG.FRANCIS CARCO</v>
          </cell>
          <cell r="I951" t="str">
            <v>Non</v>
          </cell>
          <cell r="J951" t="str">
            <v>Volleyball</v>
          </cell>
        </row>
        <row r="952">
          <cell r="A952">
            <v>24238878</v>
          </cell>
          <cell r="B952" t="str">
            <v>UPINUE</v>
          </cell>
          <cell r="C952" t="str">
            <v>Alain</v>
          </cell>
          <cell r="D952" t="str">
            <v>MG</v>
          </cell>
          <cell r="E952" t="str">
            <v>01-01-2010</v>
          </cell>
          <cell r="F952">
            <v>14</v>
          </cell>
          <cell r="G952" t="str">
            <v>Non</v>
          </cell>
          <cell r="H952" t="str">
            <v>CLG.FRANCIS CARCO</v>
          </cell>
          <cell r="I952" t="str">
            <v>Non</v>
          </cell>
          <cell r="J952" t="str">
            <v>Handball</v>
          </cell>
        </row>
        <row r="953">
          <cell r="A953">
            <v>24220382</v>
          </cell>
          <cell r="B953" t="str">
            <v>UPINUE</v>
          </cell>
          <cell r="C953" t="str">
            <v>Michel</v>
          </cell>
          <cell r="D953" t="str">
            <v>MG</v>
          </cell>
          <cell r="E953" t="str">
            <v>15-02-2009</v>
          </cell>
          <cell r="F953">
            <v>15</v>
          </cell>
          <cell r="G953" t="str">
            <v>Non</v>
          </cell>
          <cell r="H953" t="str">
            <v>CLG.FRANCIS CARCO</v>
          </cell>
          <cell r="I953" t="str">
            <v>Non</v>
          </cell>
          <cell r="J953" t="str">
            <v>Basket, Handball, Volleyball</v>
          </cell>
        </row>
        <row r="954">
          <cell r="A954">
            <v>24247908</v>
          </cell>
          <cell r="B954" t="str">
            <v>VIDEAULT</v>
          </cell>
          <cell r="C954" t="str">
            <v>Aurlan</v>
          </cell>
          <cell r="D954" t="str">
            <v>BG</v>
          </cell>
          <cell r="E954" t="str">
            <v>07-04-2011</v>
          </cell>
          <cell r="F954">
            <v>13</v>
          </cell>
          <cell r="G954" t="str">
            <v>Non</v>
          </cell>
          <cell r="H954" t="str">
            <v>CLG.FRANCIS CARCO</v>
          </cell>
          <cell r="I954" t="str">
            <v>Non</v>
          </cell>
          <cell r="J954" t="str">
            <v>Futsal</v>
          </cell>
        </row>
        <row r="955">
          <cell r="A955">
            <v>24210168</v>
          </cell>
          <cell r="B955" t="str">
            <v>WAHENA</v>
          </cell>
          <cell r="C955" t="str">
            <v>Ezekya</v>
          </cell>
          <cell r="D955" t="str">
            <v>MG</v>
          </cell>
          <cell r="E955" t="str">
            <v>02-01-2009</v>
          </cell>
          <cell r="F955">
            <v>15</v>
          </cell>
          <cell r="G955" t="str">
            <v>Non</v>
          </cell>
          <cell r="H955" t="str">
            <v>CLG.FRANCIS CARCO</v>
          </cell>
          <cell r="I955" t="str">
            <v>Non</v>
          </cell>
          <cell r="J955" t="str">
            <v>Futsal</v>
          </cell>
        </row>
        <row r="956">
          <cell r="A956">
            <v>24247899</v>
          </cell>
          <cell r="B956" t="str">
            <v>WAIHAE</v>
          </cell>
          <cell r="C956" t="str">
            <v>Jonathan</v>
          </cell>
          <cell r="D956" t="str">
            <v>BG</v>
          </cell>
          <cell r="E956" t="str">
            <v>03-05-2012</v>
          </cell>
          <cell r="F956">
            <v>12</v>
          </cell>
          <cell r="G956" t="str">
            <v>Non</v>
          </cell>
          <cell r="H956" t="str">
            <v>CLG.FRANCIS CARCO</v>
          </cell>
          <cell r="I956" t="str">
            <v>Non</v>
          </cell>
          <cell r="J956" t="str">
            <v>Futsal</v>
          </cell>
        </row>
        <row r="957">
          <cell r="A957">
            <v>24220946</v>
          </cell>
          <cell r="B957" t="str">
            <v>WAJOKA</v>
          </cell>
          <cell r="C957" t="str">
            <v>Amy</v>
          </cell>
          <cell r="D957" t="str">
            <v>MF</v>
          </cell>
          <cell r="E957" t="str">
            <v>28-07-2010</v>
          </cell>
          <cell r="F957">
            <v>14</v>
          </cell>
          <cell r="G957" t="str">
            <v>Non</v>
          </cell>
          <cell r="H957" t="str">
            <v>CLG.FRANCIS CARCO</v>
          </cell>
          <cell r="I957" t="str">
            <v>Non</v>
          </cell>
          <cell r="J957" t="str">
            <v>Basket, Handball, Volleyball</v>
          </cell>
        </row>
        <row r="958">
          <cell r="A958">
            <v>24247812</v>
          </cell>
          <cell r="B958" t="str">
            <v>WAKANUMUNE</v>
          </cell>
          <cell r="C958" t="str">
            <v>Wapaet</v>
          </cell>
          <cell r="D958" t="str">
            <v>BG</v>
          </cell>
          <cell r="E958" t="str">
            <v>23-11-2012</v>
          </cell>
          <cell r="F958">
            <v>11</v>
          </cell>
          <cell r="G958" t="str">
            <v>Non</v>
          </cell>
          <cell r="H958" t="str">
            <v>CLG.FRANCIS CARCO</v>
          </cell>
          <cell r="I958" t="str">
            <v>Non</v>
          </cell>
          <cell r="J958" t="str">
            <v>Cross, Futsal</v>
          </cell>
        </row>
        <row r="959">
          <cell r="A959">
            <v>24247916</v>
          </cell>
          <cell r="B959" t="str">
            <v>WANAKAEN</v>
          </cell>
          <cell r="C959" t="str">
            <v>Thëxeie</v>
          </cell>
          <cell r="D959" t="str">
            <v>BF</v>
          </cell>
          <cell r="E959" t="str">
            <v>03-09-2011</v>
          </cell>
          <cell r="F959">
            <v>13</v>
          </cell>
          <cell r="G959" t="str">
            <v>Non</v>
          </cell>
          <cell r="H959" t="str">
            <v>CLG.FRANCIS CARCO</v>
          </cell>
          <cell r="I959" t="str">
            <v>Non</v>
          </cell>
          <cell r="J959" t="str">
            <v>Volleyball</v>
          </cell>
        </row>
        <row r="960">
          <cell r="A960">
            <v>24211058</v>
          </cell>
          <cell r="B960" t="str">
            <v>WASSAUMIE</v>
          </cell>
          <cell r="C960" t="str">
            <v>Morgan</v>
          </cell>
          <cell r="D960" t="str">
            <v>MG</v>
          </cell>
          <cell r="E960" t="str">
            <v>30-08-2009</v>
          </cell>
          <cell r="F960">
            <v>15</v>
          </cell>
          <cell r="G960" t="str">
            <v>Non</v>
          </cell>
          <cell r="H960" t="str">
            <v>CLG.FRANCIS CARCO</v>
          </cell>
          <cell r="I960" t="str">
            <v>Non</v>
          </cell>
          <cell r="J960" t="str">
            <v>Basket, Cross, Futsal</v>
          </cell>
        </row>
        <row r="961">
          <cell r="A961">
            <v>24247900</v>
          </cell>
          <cell r="B961" t="str">
            <v>WATRONE</v>
          </cell>
          <cell r="C961" t="str">
            <v>Jean-Henri</v>
          </cell>
          <cell r="D961" t="str">
            <v>BG</v>
          </cell>
          <cell r="E961" t="str">
            <v>16-06-2011</v>
          </cell>
          <cell r="F961">
            <v>13</v>
          </cell>
          <cell r="G961" t="str">
            <v>Non</v>
          </cell>
          <cell r="H961" t="str">
            <v>CLG.FRANCIS CARCO</v>
          </cell>
          <cell r="I961" t="str">
            <v>Non</v>
          </cell>
          <cell r="J961" t="str">
            <v>Futsal</v>
          </cell>
        </row>
        <row r="962">
          <cell r="A962">
            <v>24247813</v>
          </cell>
          <cell r="B962" t="str">
            <v>WAZABI</v>
          </cell>
          <cell r="C962" t="str">
            <v>Ethan</v>
          </cell>
          <cell r="D962" t="str">
            <v>BG</v>
          </cell>
          <cell r="E962" t="str">
            <v>30-03-2013</v>
          </cell>
          <cell r="F962">
            <v>11</v>
          </cell>
          <cell r="G962" t="str">
            <v>Non</v>
          </cell>
          <cell r="H962" t="str">
            <v>CLG.FRANCIS CARCO</v>
          </cell>
          <cell r="I962" t="str">
            <v>Non</v>
          </cell>
          <cell r="J962" t="str">
            <v>Cross, Futsal</v>
          </cell>
        </row>
        <row r="963">
          <cell r="A963">
            <v>24237338</v>
          </cell>
          <cell r="B963" t="str">
            <v>XUMA</v>
          </cell>
          <cell r="C963" t="str">
            <v>Kyllian</v>
          </cell>
          <cell r="D963" t="str">
            <v>BG</v>
          </cell>
          <cell r="E963" t="str">
            <v>30-03-2012</v>
          </cell>
          <cell r="F963">
            <v>12</v>
          </cell>
          <cell r="G963" t="str">
            <v>Non</v>
          </cell>
          <cell r="H963" t="str">
            <v>CLG.FRANCIS CARCO</v>
          </cell>
          <cell r="I963" t="str">
            <v>Non</v>
          </cell>
          <cell r="J963" t="str">
            <v>Cross, Futsal</v>
          </cell>
        </row>
        <row r="964">
          <cell r="A964">
            <v>24247911</v>
          </cell>
          <cell r="B964" t="str">
            <v>ZEIWE</v>
          </cell>
          <cell r="C964" t="str">
            <v>Hieralda</v>
          </cell>
          <cell r="D964" t="str">
            <v>BG</v>
          </cell>
          <cell r="E964" t="str">
            <v>25-03-2012</v>
          </cell>
          <cell r="F964">
            <v>12</v>
          </cell>
          <cell r="G964" t="str">
            <v>Non</v>
          </cell>
          <cell r="H964" t="str">
            <v>CLG.FRANCIS CARCO</v>
          </cell>
          <cell r="I964" t="str">
            <v>Non</v>
          </cell>
          <cell r="J964" t="str">
            <v>Volleyball</v>
          </cell>
        </row>
        <row r="965">
          <cell r="A965">
            <v>24238714</v>
          </cell>
          <cell r="B965" t="str">
            <v>ZEIWE</v>
          </cell>
          <cell r="C965" t="str">
            <v>Jean louis</v>
          </cell>
          <cell r="D965" t="str">
            <v>MG</v>
          </cell>
          <cell r="E965" t="str">
            <v>10-01-2009</v>
          </cell>
          <cell r="F965">
            <v>15</v>
          </cell>
          <cell r="G965" t="str">
            <v>Non</v>
          </cell>
          <cell r="H965" t="str">
            <v>CLG.FRANCIS CARCO</v>
          </cell>
          <cell r="I965" t="str">
            <v>Non</v>
          </cell>
          <cell r="J965" t="str">
            <v>Basket, Handball</v>
          </cell>
        </row>
        <row r="966">
          <cell r="A966">
            <v>24233849</v>
          </cell>
          <cell r="B966" t="str">
            <v>CATHIE</v>
          </cell>
          <cell r="C966" t="str">
            <v>Steeveanne</v>
          </cell>
          <cell r="D966" t="str">
            <v>MF</v>
          </cell>
          <cell r="E966" t="str">
            <v>14-10-2010</v>
          </cell>
          <cell r="F966">
            <v>14</v>
          </cell>
          <cell r="G966" t="str">
            <v>Non</v>
          </cell>
          <cell r="H966" t="str">
            <v>CLG.GUILLAUME DOUARRE</v>
          </cell>
          <cell r="I966" t="str">
            <v>Non</v>
          </cell>
          <cell r="J966" t="str">
            <v>Cross, Football, Futsal, Handball, Volleyball</v>
          </cell>
        </row>
        <row r="967">
          <cell r="A967">
            <v>24239228</v>
          </cell>
          <cell r="B967" t="str">
            <v>CHAOURI</v>
          </cell>
          <cell r="C967" t="str">
            <v>Johan</v>
          </cell>
          <cell r="D967" t="str">
            <v>BG</v>
          </cell>
          <cell r="E967" t="str">
            <v>18-07-2011</v>
          </cell>
          <cell r="F967">
            <v>13</v>
          </cell>
          <cell r="G967" t="str">
            <v>Non</v>
          </cell>
          <cell r="H967" t="str">
            <v>CLG.GUILLAUME DOUARRE</v>
          </cell>
          <cell r="I967" t="str">
            <v>Non</v>
          </cell>
          <cell r="J967" t="str">
            <v>Athlétisme, Cross, Football, Futsal, Handball, Volleyball</v>
          </cell>
        </row>
        <row r="968">
          <cell r="A968">
            <v>24249152</v>
          </cell>
          <cell r="B968" t="str">
            <v>DAO</v>
          </cell>
          <cell r="C968" t="str">
            <v>Etienna</v>
          </cell>
          <cell r="D968" t="str">
            <v>BF</v>
          </cell>
          <cell r="E968" t="str">
            <v>18-05-2013</v>
          </cell>
          <cell r="F968">
            <v>11</v>
          </cell>
          <cell r="G968" t="str">
            <v>Non</v>
          </cell>
          <cell r="H968" t="str">
            <v>CLG.GUILLAUME DOUARRE</v>
          </cell>
          <cell r="I968" t="str">
            <v>Non</v>
          </cell>
          <cell r="J968" t="str">
            <v>Football, Handball, Voile, Volleyball</v>
          </cell>
        </row>
        <row r="969">
          <cell r="A969">
            <v>24249265</v>
          </cell>
          <cell r="B969" t="str">
            <v>DAO</v>
          </cell>
          <cell r="C969" t="str">
            <v>Georges</v>
          </cell>
          <cell r="D969" t="str">
            <v>BG</v>
          </cell>
          <cell r="E969" t="str">
            <v>24-06-2011</v>
          </cell>
          <cell r="F969">
            <v>13</v>
          </cell>
          <cell r="G969" t="str">
            <v>Non</v>
          </cell>
          <cell r="H969" t="str">
            <v>CLG.GUILLAUME DOUARRE</v>
          </cell>
          <cell r="I969" t="str">
            <v>Non</v>
          </cell>
          <cell r="J969" t="str">
            <v>Athlétisme, Football, Futsal, Volleyball</v>
          </cell>
        </row>
        <row r="970">
          <cell r="A970">
            <v>24233871</v>
          </cell>
          <cell r="B970" t="str">
            <v>HOUCKANOU</v>
          </cell>
          <cell r="C970" t="str">
            <v>Anne-Marie</v>
          </cell>
          <cell r="D970" t="str">
            <v>BF</v>
          </cell>
          <cell r="E970" t="str">
            <v>21-03-2012</v>
          </cell>
          <cell r="F970">
            <v>12</v>
          </cell>
          <cell r="G970" t="str">
            <v>Non</v>
          </cell>
          <cell r="H970" t="str">
            <v>CLG.GUILLAUME DOUARRE</v>
          </cell>
          <cell r="I970" t="str">
            <v>Non</v>
          </cell>
          <cell r="J970" t="str">
            <v>Cross, Football, Futsal, Handball, Volleyball</v>
          </cell>
        </row>
        <row r="971">
          <cell r="A971">
            <v>24239229</v>
          </cell>
          <cell r="B971" t="str">
            <v>KASARHEROU</v>
          </cell>
          <cell r="C971" t="str">
            <v>Henry</v>
          </cell>
          <cell r="D971" t="str">
            <v>BG</v>
          </cell>
          <cell r="E971" t="str">
            <v>03-07-2011</v>
          </cell>
          <cell r="F971">
            <v>13</v>
          </cell>
          <cell r="G971" t="str">
            <v>Non</v>
          </cell>
          <cell r="H971" t="str">
            <v>CLG.GUILLAUME DOUARRE</v>
          </cell>
          <cell r="I971" t="str">
            <v>Non</v>
          </cell>
          <cell r="J971" t="str">
            <v>Cross, Football, Futsal, Handball, Volleyball</v>
          </cell>
        </row>
        <row r="972">
          <cell r="A972">
            <v>24222067</v>
          </cell>
          <cell r="B972" t="str">
            <v>LOUECKHOTE</v>
          </cell>
          <cell r="C972" t="str">
            <v>Noëllie</v>
          </cell>
          <cell r="D972" t="str">
            <v>BF</v>
          </cell>
          <cell r="E972" t="str">
            <v>05-12-2011</v>
          </cell>
          <cell r="F972">
            <v>12</v>
          </cell>
          <cell r="G972" t="str">
            <v>Non</v>
          </cell>
          <cell r="H972" t="str">
            <v>CLG.GUILLAUME DOUARRE</v>
          </cell>
          <cell r="I972" t="str">
            <v>Non</v>
          </cell>
          <cell r="J972" t="str">
            <v>Athlétisme, Cross, Football, Futsal, Handball, Volleyball</v>
          </cell>
        </row>
        <row r="973">
          <cell r="A973">
            <v>24233850</v>
          </cell>
          <cell r="B973" t="str">
            <v>MAITUKU</v>
          </cell>
          <cell r="C973" t="str">
            <v>Angel</v>
          </cell>
          <cell r="D973" t="str">
            <v>BG</v>
          </cell>
          <cell r="E973" t="str">
            <v>30-01-2011</v>
          </cell>
          <cell r="F973">
            <v>13</v>
          </cell>
          <cell r="G973" t="str">
            <v>Non</v>
          </cell>
          <cell r="H973" t="str">
            <v>CLG.GUILLAUME DOUARRE</v>
          </cell>
          <cell r="I973" t="str">
            <v>Non</v>
          </cell>
          <cell r="J973" t="str">
            <v>Athlétisme, Cross, Football, Futsal, Handball, Volleyball</v>
          </cell>
        </row>
        <row r="974">
          <cell r="A974">
            <v>24233884</v>
          </cell>
          <cell r="B974" t="str">
            <v>MALIE</v>
          </cell>
          <cell r="C974" t="str">
            <v>Yannick</v>
          </cell>
          <cell r="D974" t="str">
            <v>BG</v>
          </cell>
          <cell r="E974" t="str">
            <v>02-01-2012</v>
          </cell>
          <cell r="F974">
            <v>12</v>
          </cell>
          <cell r="G974" t="str">
            <v>Non</v>
          </cell>
          <cell r="H974" t="str">
            <v>CLG.GUILLAUME DOUARRE</v>
          </cell>
          <cell r="I974" t="str">
            <v>Non</v>
          </cell>
          <cell r="J974" t="str">
            <v>Football, Futsal, Handball, Volleyball</v>
          </cell>
        </row>
        <row r="975">
          <cell r="A975">
            <v>24249268</v>
          </cell>
          <cell r="B975" t="str">
            <v>OMNIWACK</v>
          </cell>
          <cell r="C975" t="str">
            <v>Paul</v>
          </cell>
          <cell r="D975" t="str">
            <v>BG</v>
          </cell>
          <cell r="E975" t="str">
            <v>11-03-2011</v>
          </cell>
          <cell r="F975">
            <v>13</v>
          </cell>
          <cell r="G975" t="str">
            <v>Non</v>
          </cell>
          <cell r="H975" t="str">
            <v>CLG.GUILLAUME DOUARRE</v>
          </cell>
          <cell r="I975" t="str">
            <v>Non</v>
          </cell>
          <cell r="J975" t="str">
            <v>Athlétisme, Football, Futsal, Volleyball</v>
          </cell>
        </row>
        <row r="976">
          <cell r="A976">
            <v>24239242</v>
          </cell>
          <cell r="B976" t="str">
            <v>PIOU</v>
          </cell>
          <cell r="C976" t="str">
            <v>Geneviève</v>
          </cell>
          <cell r="D976" t="str">
            <v>BF</v>
          </cell>
          <cell r="E976" t="str">
            <v>17-01-2011</v>
          </cell>
          <cell r="F976">
            <v>13</v>
          </cell>
          <cell r="G976" t="str">
            <v>Non</v>
          </cell>
          <cell r="H976" t="str">
            <v>CLG.GUILLAUME DOUARRE</v>
          </cell>
          <cell r="I976" t="str">
            <v>Non</v>
          </cell>
          <cell r="J976" t="str">
            <v>Athlétisme, Cross, Football, Futsal, Handball, Volleyball</v>
          </cell>
        </row>
        <row r="977">
          <cell r="A977">
            <v>24249153</v>
          </cell>
          <cell r="B977" t="str">
            <v>THEAIN-BOANOUMA</v>
          </cell>
          <cell r="C977" t="str">
            <v>Kensia</v>
          </cell>
          <cell r="D977" t="str">
            <v>BF</v>
          </cell>
          <cell r="E977" t="str">
            <v>08-06-2012</v>
          </cell>
          <cell r="F977">
            <v>12</v>
          </cell>
          <cell r="G977" t="str">
            <v>Non</v>
          </cell>
          <cell r="H977" t="str">
            <v>CLG.GUILLAUME DOUARRE</v>
          </cell>
          <cell r="I977" t="str">
            <v>Non</v>
          </cell>
          <cell r="J977" t="str">
            <v>Athlétisme, Football, Handball, Voile, Volleyball</v>
          </cell>
        </row>
        <row r="978">
          <cell r="A978">
            <v>24249267</v>
          </cell>
          <cell r="B978" t="str">
            <v>TIAOU</v>
          </cell>
          <cell r="C978" t="str">
            <v>Kadjoa</v>
          </cell>
          <cell r="D978" t="str">
            <v>BG</v>
          </cell>
          <cell r="E978" t="str">
            <v>15-02-2011</v>
          </cell>
          <cell r="F978">
            <v>13</v>
          </cell>
          <cell r="G978" t="str">
            <v>Non</v>
          </cell>
          <cell r="H978" t="str">
            <v>CLG.GUILLAUME DOUARRE</v>
          </cell>
          <cell r="I978" t="str">
            <v>Non</v>
          </cell>
          <cell r="J978" t="str">
            <v>Athlétisme, Football, Futsal, Handball, Volleyball</v>
          </cell>
        </row>
        <row r="979">
          <cell r="A979">
            <v>24239241</v>
          </cell>
          <cell r="B979" t="str">
            <v>TOKOTOKO</v>
          </cell>
          <cell r="C979" t="str">
            <v>Olivier</v>
          </cell>
          <cell r="D979" t="str">
            <v>MG</v>
          </cell>
          <cell r="E979" t="str">
            <v>29-01-2010</v>
          </cell>
          <cell r="F979">
            <v>14</v>
          </cell>
          <cell r="G979" t="str">
            <v>Non</v>
          </cell>
          <cell r="H979" t="str">
            <v>CLG.GUILLAUME DOUARRE</v>
          </cell>
          <cell r="I979" t="str">
            <v>Non</v>
          </cell>
          <cell r="J979" t="str">
            <v>Athlétisme, Cross, Football, Futsal, Handball, Volleyball</v>
          </cell>
        </row>
        <row r="980">
          <cell r="A980">
            <v>24249154</v>
          </cell>
          <cell r="B980" t="str">
            <v>TOULANGUI</v>
          </cell>
          <cell r="C980" t="str">
            <v>Regis</v>
          </cell>
          <cell r="D980" t="str">
            <v>BG</v>
          </cell>
          <cell r="E980" t="str">
            <v>07-05-2013</v>
          </cell>
          <cell r="F980">
            <v>11</v>
          </cell>
          <cell r="G980" t="str">
            <v>Non</v>
          </cell>
          <cell r="H980" t="str">
            <v>CLG.GUILLAUME DOUARRE</v>
          </cell>
          <cell r="I980" t="str">
            <v>Non</v>
          </cell>
          <cell r="J980" t="str">
            <v>Athlétisme, Football, Futsal, Volleyball</v>
          </cell>
        </row>
        <row r="981">
          <cell r="A981">
            <v>24249155</v>
          </cell>
          <cell r="B981" t="str">
            <v>WADEDEU</v>
          </cell>
          <cell r="C981" t="str">
            <v>Laxas</v>
          </cell>
          <cell r="D981" t="str">
            <v>BG</v>
          </cell>
          <cell r="E981" t="str">
            <v>29-03-2013</v>
          </cell>
          <cell r="F981">
            <v>11</v>
          </cell>
          <cell r="G981" t="str">
            <v>Non</v>
          </cell>
          <cell r="H981" t="str">
            <v>CLG.GUILLAUME DOUARRE</v>
          </cell>
          <cell r="I981" t="str">
            <v>Non</v>
          </cell>
          <cell r="J981" t="str">
            <v>Football, Futsal, Voile, Volleyball</v>
          </cell>
        </row>
        <row r="982">
          <cell r="A982">
            <v>24211132</v>
          </cell>
          <cell r="B982" t="str">
            <v>WALA</v>
          </cell>
          <cell r="C982" t="str">
            <v>Aube</v>
          </cell>
          <cell r="D982" t="str">
            <v>MF</v>
          </cell>
          <cell r="E982" t="str">
            <v>16-06-2010</v>
          </cell>
          <cell r="F982">
            <v>14</v>
          </cell>
          <cell r="G982" t="str">
            <v>Non</v>
          </cell>
          <cell r="H982" t="str">
            <v>CLG.GUILLAUME DOUARRE</v>
          </cell>
          <cell r="I982" t="str">
            <v>Non</v>
          </cell>
          <cell r="J982" t="str">
            <v>Cross, Football, Futsal, Handball, Volleyball</v>
          </cell>
        </row>
        <row r="983">
          <cell r="A983">
            <v>24200480</v>
          </cell>
          <cell r="B983" t="str">
            <v>Adjou</v>
          </cell>
          <cell r="C983" t="str">
            <v>Alesie</v>
          </cell>
          <cell r="D983" t="str">
            <v>CF</v>
          </cell>
          <cell r="E983" t="str">
            <v>22-03-2008</v>
          </cell>
          <cell r="F983">
            <v>16</v>
          </cell>
          <cell r="G983" t="str">
            <v>Non</v>
          </cell>
          <cell r="H983" t="str">
            <v>CLG.HAVILA</v>
          </cell>
          <cell r="I983" t="str">
            <v>Non</v>
          </cell>
          <cell r="J983" t="str">
            <v>Athlétisme, Cross, Football, Futsal</v>
          </cell>
        </row>
        <row r="984">
          <cell r="A984">
            <v>24249332</v>
          </cell>
          <cell r="B984" t="str">
            <v>Adjou</v>
          </cell>
          <cell r="C984" t="str">
            <v>James</v>
          </cell>
          <cell r="D984" t="str">
            <v>BG</v>
          </cell>
          <cell r="E984" t="str">
            <v>05-04-2013</v>
          </cell>
          <cell r="F984">
            <v>11</v>
          </cell>
          <cell r="G984" t="str">
            <v>Non</v>
          </cell>
          <cell r="H984" t="str">
            <v>CLG.HAVILA</v>
          </cell>
          <cell r="I984" t="str">
            <v>Non</v>
          </cell>
          <cell r="J984" t="str">
            <v>Athlétisme, Cross, Football, Futsal</v>
          </cell>
        </row>
        <row r="985">
          <cell r="A985">
            <v>24249333</v>
          </cell>
          <cell r="B985" t="str">
            <v>Angajoxue</v>
          </cell>
          <cell r="C985" t="str">
            <v>Robben</v>
          </cell>
          <cell r="D985" t="str">
            <v>BG</v>
          </cell>
          <cell r="E985" t="str">
            <v>07-09-2012</v>
          </cell>
          <cell r="F985">
            <v>12</v>
          </cell>
          <cell r="G985" t="str">
            <v>Non</v>
          </cell>
          <cell r="H985" t="str">
            <v>CLG.HAVILA</v>
          </cell>
          <cell r="I985" t="str">
            <v>Non</v>
          </cell>
          <cell r="J985" t="str">
            <v>Athlétisme, Cross, Football, Futsal</v>
          </cell>
        </row>
        <row r="986">
          <cell r="A986">
            <v>24249334</v>
          </cell>
          <cell r="B986" t="str">
            <v>Atrewe</v>
          </cell>
          <cell r="C986" t="str">
            <v>Kaömë</v>
          </cell>
          <cell r="D986" t="str">
            <v>BG</v>
          </cell>
          <cell r="E986" t="str">
            <v>18-06-2012</v>
          </cell>
          <cell r="F986">
            <v>12</v>
          </cell>
          <cell r="G986" t="str">
            <v>Non</v>
          </cell>
          <cell r="H986" t="str">
            <v>CLG.HAVILA</v>
          </cell>
          <cell r="I986" t="str">
            <v>Non</v>
          </cell>
          <cell r="J986" t="str">
            <v>Athlétisme, Cross, Football, Futsal</v>
          </cell>
        </row>
        <row r="987">
          <cell r="A987">
            <v>24211296</v>
          </cell>
          <cell r="B987" t="str">
            <v>Boucher</v>
          </cell>
          <cell r="C987" t="str">
            <v>Lewen</v>
          </cell>
          <cell r="D987" t="str">
            <v>MG</v>
          </cell>
          <cell r="E987" t="str">
            <v>22-12-2010</v>
          </cell>
          <cell r="F987">
            <v>13</v>
          </cell>
          <cell r="G987" t="str">
            <v>Non</v>
          </cell>
          <cell r="H987" t="str">
            <v>CLG.HAVILA</v>
          </cell>
          <cell r="I987" t="str">
            <v>Non</v>
          </cell>
          <cell r="J987" t="str">
            <v>Athlétisme, Cross, Football, Futsal</v>
          </cell>
        </row>
        <row r="988">
          <cell r="A988">
            <v>24238273</v>
          </cell>
          <cell r="B988" t="str">
            <v>Caihe</v>
          </cell>
          <cell r="C988" t="str">
            <v>Lénique</v>
          </cell>
          <cell r="D988" t="str">
            <v>BF</v>
          </cell>
          <cell r="E988" t="str">
            <v>18-04-2012</v>
          </cell>
          <cell r="F988">
            <v>12</v>
          </cell>
          <cell r="G988" t="str">
            <v>Non</v>
          </cell>
          <cell r="H988" t="str">
            <v>CLG.HAVILA</v>
          </cell>
          <cell r="I988" t="str">
            <v>Non</v>
          </cell>
          <cell r="J988" t="str">
            <v>Football</v>
          </cell>
        </row>
        <row r="989">
          <cell r="A989">
            <v>24249282</v>
          </cell>
          <cell r="B989" t="str">
            <v>Canehmez</v>
          </cell>
          <cell r="C989" t="str">
            <v>Padrenë</v>
          </cell>
          <cell r="D989" t="str">
            <v>BF</v>
          </cell>
          <cell r="E989" t="str">
            <v>22-04-2011</v>
          </cell>
          <cell r="F989">
            <v>13</v>
          </cell>
          <cell r="G989" t="str">
            <v>Non</v>
          </cell>
          <cell r="H989" t="str">
            <v>CLG.HAVILA</v>
          </cell>
          <cell r="I989" t="str">
            <v>Non</v>
          </cell>
          <cell r="J989" t="str">
            <v>Athlétisme, Cross, Football, Futsal</v>
          </cell>
        </row>
        <row r="990">
          <cell r="A990">
            <v>24238284</v>
          </cell>
          <cell r="B990" t="str">
            <v>Cica</v>
          </cell>
          <cell r="C990" t="str">
            <v>Christopher</v>
          </cell>
          <cell r="D990" t="str">
            <v>BG</v>
          </cell>
          <cell r="E990" t="str">
            <v>12-05-2011</v>
          </cell>
          <cell r="F990">
            <v>13</v>
          </cell>
          <cell r="G990" t="str">
            <v>Non</v>
          </cell>
          <cell r="H990" t="str">
            <v>CLG.HAVILA</v>
          </cell>
          <cell r="I990" t="str">
            <v>Non</v>
          </cell>
          <cell r="J990" t="str">
            <v>Athlétisme, Cross, Football</v>
          </cell>
        </row>
        <row r="991">
          <cell r="A991">
            <v>24210670</v>
          </cell>
          <cell r="B991" t="str">
            <v>Dreuko</v>
          </cell>
          <cell r="C991" t="str">
            <v>Lawie</v>
          </cell>
          <cell r="D991" t="str">
            <v>MG</v>
          </cell>
          <cell r="E991" t="str">
            <v>24-03-2009</v>
          </cell>
          <cell r="F991">
            <v>15</v>
          </cell>
          <cell r="G991" t="str">
            <v>Non</v>
          </cell>
          <cell r="H991" t="str">
            <v>CLG.HAVILA</v>
          </cell>
          <cell r="I991" t="str">
            <v>Non</v>
          </cell>
          <cell r="J991" t="str">
            <v>Athlétisme, Cross, Football, Futsal</v>
          </cell>
        </row>
        <row r="992">
          <cell r="A992">
            <v>24238275</v>
          </cell>
          <cell r="B992" t="str">
            <v>Dreuko</v>
          </cell>
          <cell r="C992" t="str">
            <v>Rosette</v>
          </cell>
          <cell r="D992" t="str">
            <v>BF</v>
          </cell>
          <cell r="E992" t="str">
            <v>08-04-2011</v>
          </cell>
          <cell r="F992">
            <v>13</v>
          </cell>
          <cell r="G992" t="str">
            <v>Non</v>
          </cell>
          <cell r="H992" t="str">
            <v>CLG.HAVILA</v>
          </cell>
          <cell r="I992" t="str">
            <v>Non</v>
          </cell>
          <cell r="J992" t="str">
            <v>Athlétisme, Cross, Football</v>
          </cell>
        </row>
        <row r="993">
          <cell r="A993">
            <v>24238308</v>
          </cell>
          <cell r="B993" t="str">
            <v>Faufingue</v>
          </cell>
          <cell r="C993" t="str">
            <v>Tom</v>
          </cell>
          <cell r="D993" t="str">
            <v>MG</v>
          </cell>
          <cell r="E993" t="str">
            <v>17-06-2010</v>
          </cell>
          <cell r="F993">
            <v>14</v>
          </cell>
          <cell r="G993" t="str">
            <v>Non</v>
          </cell>
          <cell r="H993" t="str">
            <v>CLG.HAVILA</v>
          </cell>
          <cell r="I993" t="str">
            <v>Non</v>
          </cell>
          <cell r="J993" t="str">
            <v>Athlétisme, Cross, Football, Futsal</v>
          </cell>
        </row>
        <row r="994">
          <cell r="A994">
            <v>24238286</v>
          </cell>
          <cell r="B994" t="str">
            <v>Gopea</v>
          </cell>
          <cell r="C994" t="str">
            <v>Boaé</v>
          </cell>
          <cell r="D994" t="str">
            <v>BG</v>
          </cell>
          <cell r="E994" t="str">
            <v>14-04-2012</v>
          </cell>
          <cell r="F994">
            <v>12</v>
          </cell>
          <cell r="G994" t="str">
            <v>Non</v>
          </cell>
          <cell r="H994" t="str">
            <v>CLG.HAVILA</v>
          </cell>
          <cell r="I994" t="str">
            <v>Non</v>
          </cell>
          <cell r="J994" t="str">
            <v>Athlétisme, Cross, Football, Futsal</v>
          </cell>
        </row>
        <row r="995">
          <cell r="A995">
            <v>24210676</v>
          </cell>
          <cell r="B995" t="str">
            <v>Hace</v>
          </cell>
          <cell r="C995" t="str">
            <v>Bikane</v>
          </cell>
          <cell r="D995" t="str">
            <v>MF</v>
          </cell>
          <cell r="E995" t="str">
            <v>14-01-2010</v>
          </cell>
          <cell r="F995">
            <v>14</v>
          </cell>
          <cell r="G995" t="str">
            <v>Non</v>
          </cell>
          <cell r="H995" t="str">
            <v>CLG.HAVILA</v>
          </cell>
          <cell r="I995" t="str">
            <v>Non</v>
          </cell>
          <cell r="J995" t="str">
            <v>Athlétisme, Cross, Football, Futsal</v>
          </cell>
        </row>
        <row r="996">
          <cell r="A996">
            <v>24249335</v>
          </cell>
          <cell r="B996" t="str">
            <v>Hace</v>
          </cell>
          <cell r="C996" t="str">
            <v>Robert</v>
          </cell>
          <cell r="D996" t="str">
            <v>BG</v>
          </cell>
          <cell r="E996" t="str">
            <v>28-03-2013</v>
          </cell>
          <cell r="F996">
            <v>11</v>
          </cell>
          <cell r="G996" t="str">
            <v>Non</v>
          </cell>
          <cell r="H996" t="str">
            <v>CLG.HAVILA</v>
          </cell>
          <cell r="I996" t="str">
            <v>Non</v>
          </cell>
          <cell r="J996" t="str">
            <v>Athlétisme, Cross, Football, Futsal</v>
          </cell>
        </row>
        <row r="997">
          <cell r="A997">
            <v>24233830</v>
          </cell>
          <cell r="B997" t="str">
            <v>Haudra</v>
          </cell>
          <cell r="C997" t="str">
            <v>Ernest</v>
          </cell>
          <cell r="D997" t="str">
            <v>BG</v>
          </cell>
          <cell r="E997" t="str">
            <v>03-05-2011</v>
          </cell>
          <cell r="F997">
            <v>13</v>
          </cell>
          <cell r="G997" t="str">
            <v>Non</v>
          </cell>
          <cell r="H997" t="str">
            <v>CLG.HAVILA</v>
          </cell>
          <cell r="I997" t="str">
            <v>Non</v>
          </cell>
          <cell r="J997" t="str">
            <v>Athlétisme, Cross, Football, Futsal</v>
          </cell>
        </row>
        <row r="998">
          <cell r="A998">
            <v>24210675</v>
          </cell>
          <cell r="B998" t="str">
            <v>Hmaen</v>
          </cell>
          <cell r="C998" t="str">
            <v>Alice Kinë</v>
          </cell>
          <cell r="D998" t="str">
            <v>MF</v>
          </cell>
          <cell r="E998" t="str">
            <v>19-05-2010</v>
          </cell>
          <cell r="F998">
            <v>14</v>
          </cell>
          <cell r="G998" t="str">
            <v>Non</v>
          </cell>
          <cell r="H998" t="str">
            <v>CLG.HAVILA</v>
          </cell>
          <cell r="I998" t="str">
            <v>Non</v>
          </cell>
          <cell r="J998" t="str">
            <v>Athlétisme, Cross, Football, Futsal, Volleyball</v>
          </cell>
        </row>
        <row r="999">
          <cell r="A999">
            <v>24249336</v>
          </cell>
          <cell r="B999" t="str">
            <v>Hnaije</v>
          </cell>
          <cell r="C999" t="str">
            <v>Emmanuel</v>
          </cell>
          <cell r="D999" t="str">
            <v>BG</v>
          </cell>
          <cell r="E999" t="str">
            <v>05-08-2012</v>
          </cell>
          <cell r="F999">
            <v>12</v>
          </cell>
          <cell r="G999" t="str">
            <v>Non</v>
          </cell>
          <cell r="H999" t="str">
            <v>CLG.HAVILA</v>
          </cell>
          <cell r="I999" t="str">
            <v>Non</v>
          </cell>
          <cell r="J999" t="str">
            <v>Athlétisme, Cross, Football, Futsal</v>
          </cell>
        </row>
        <row r="1000">
          <cell r="A1000">
            <v>24221679</v>
          </cell>
          <cell r="B1000" t="str">
            <v>Hnasson</v>
          </cell>
          <cell r="C1000" t="str">
            <v>Christophe</v>
          </cell>
          <cell r="D1000" t="str">
            <v>MG</v>
          </cell>
          <cell r="E1000" t="str">
            <v>02-06-2009</v>
          </cell>
          <cell r="F1000">
            <v>15</v>
          </cell>
          <cell r="G1000" t="str">
            <v>Non</v>
          </cell>
          <cell r="H1000" t="str">
            <v>CLG.HAVILA</v>
          </cell>
          <cell r="I1000" t="str">
            <v>Non</v>
          </cell>
          <cell r="J1000" t="str">
            <v>Athlétisme, Cross, Football, Futsal</v>
          </cell>
        </row>
        <row r="1001">
          <cell r="A1001">
            <v>24200475</v>
          </cell>
          <cell r="B1001" t="str">
            <v>HNAWIA</v>
          </cell>
          <cell r="C1001" t="str">
            <v>Kyliane</v>
          </cell>
          <cell r="D1001" t="str">
            <v>MG</v>
          </cell>
          <cell r="E1001" t="str">
            <v>20-06-2009</v>
          </cell>
          <cell r="F1001">
            <v>15</v>
          </cell>
          <cell r="G1001" t="str">
            <v>Non</v>
          </cell>
          <cell r="H1001" t="str">
            <v>CLG.HAVILA</v>
          </cell>
          <cell r="I1001" t="str">
            <v>Non</v>
          </cell>
          <cell r="J1001" t="str">
            <v>Athlétisme, Cross, Football, Futsal</v>
          </cell>
        </row>
        <row r="1002">
          <cell r="A1002">
            <v>24248444</v>
          </cell>
          <cell r="B1002" t="str">
            <v>HONAKO</v>
          </cell>
          <cell r="C1002" t="str">
            <v>Pozië</v>
          </cell>
          <cell r="D1002" t="str">
            <v>MF</v>
          </cell>
          <cell r="E1002" t="str">
            <v>20-10-2009</v>
          </cell>
          <cell r="F1002">
            <v>15</v>
          </cell>
          <cell r="G1002" t="str">
            <v>Non</v>
          </cell>
          <cell r="H1002" t="str">
            <v>CLG.HAVILA</v>
          </cell>
          <cell r="I1002" t="str">
            <v>Non</v>
          </cell>
          <cell r="J1002" t="str">
            <v>Athlétisme, Cross, Football, Futsal</v>
          </cell>
        </row>
        <row r="1003">
          <cell r="A1003">
            <v>24238288</v>
          </cell>
          <cell r="B1003" t="str">
            <v>Huna</v>
          </cell>
          <cell r="C1003" t="str">
            <v>Victor</v>
          </cell>
          <cell r="D1003" t="str">
            <v>BG</v>
          </cell>
          <cell r="E1003" t="str">
            <v>04-06-2011</v>
          </cell>
          <cell r="F1003">
            <v>13</v>
          </cell>
          <cell r="G1003" t="str">
            <v>Non</v>
          </cell>
          <cell r="H1003" t="str">
            <v>CLG.HAVILA</v>
          </cell>
          <cell r="I1003" t="str">
            <v>Non</v>
          </cell>
          <cell r="J1003" t="str">
            <v>Athlétisme, Cross, Football, Futsal</v>
          </cell>
        </row>
        <row r="1004">
          <cell r="A1004">
            <v>24221676</v>
          </cell>
          <cell r="B1004" t="str">
            <v>Iwan</v>
          </cell>
          <cell r="C1004" t="str">
            <v>Linton</v>
          </cell>
          <cell r="D1004" t="str">
            <v>MG</v>
          </cell>
          <cell r="E1004" t="str">
            <v>27-11-2010</v>
          </cell>
          <cell r="F1004">
            <v>13</v>
          </cell>
          <cell r="G1004" t="str">
            <v>Non</v>
          </cell>
          <cell r="H1004" t="str">
            <v>CLG.HAVILA</v>
          </cell>
          <cell r="I1004" t="str">
            <v>Non</v>
          </cell>
          <cell r="J1004" t="str">
            <v>Athlétisme, Cross, Football, Futsal</v>
          </cell>
        </row>
        <row r="1005">
          <cell r="A1005">
            <v>24238276</v>
          </cell>
          <cell r="B1005" t="str">
            <v>Jiako</v>
          </cell>
          <cell r="C1005" t="str">
            <v>Josette</v>
          </cell>
          <cell r="D1005" t="str">
            <v>BF</v>
          </cell>
          <cell r="E1005" t="str">
            <v>19-07-2011</v>
          </cell>
          <cell r="F1005">
            <v>13</v>
          </cell>
          <cell r="G1005" t="str">
            <v>Non</v>
          </cell>
          <cell r="H1005" t="str">
            <v>CLG.HAVILA</v>
          </cell>
          <cell r="I1005" t="str">
            <v>Non</v>
          </cell>
          <cell r="J1005" t="str">
            <v>Cross, Football</v>
          </cell>
        </row>
        <row r="1006">
          <cell r="A1006">
            <v>24238305</v>
          </cell>
          <cell r="B1006" t="str">
            <v>Jiako</v>
          </cell>
          <cell r="C1006" t="str">
            <v>Kokone</v>
          </cell>
          <cell r="D1006" t="str">
            <v>BG</v>
          </cell>
          <cell r="E1006" t="str">
            <v>16-06-2011</v>
          </cell>
          <cell r="F1006">
            <v>13</v>
          </cell>
          <cell r="G1006" t="str">
            <v>Non</v>
          </cell>
          <cell r="H1006" t="str">
            <v>CLG.HAVILA</v>
          </cell>
          <cell r="I1006" t="str">
            <v>Non</v>
          </cell>
          <cell r="J1006" t="str">
            <v>Athlétisme, Cross, Football, Futsal</v>
          </cell>
        </row>
        <row r="1007">
          <cell r="A1007">
            <v>24249337</v>
          </cell>
          <cell r="B1007" t="str">
            <v>Jiane</v>
          </cell>
          <cell r="C1007" t="str">
            <v>Trepö</v>
          </cell>
          <cell r="D1007" t="str">
            <v>BG</v>
          </cell>
          <cell r="E1007" t="str">
            <v>13-01-2013</v>
          </cell>
          <cell r="F1007">
            <v>11</v>
          </cell>
          <cell r="G1007" t="str">
            <v>Non</v>
          </cell>
          <cell r="H1007" t="str">
            <v>CLG.HAVILA</v>
          </cell>
          <cell r="I1007" t="str">
            <v>Non</v>
          </cell>
          <cell r="J1007" t="str">
            <v>Athlétisme, Cross, Football, Futsal</v>
          </cell>
        </row>
        <row r="1008">
          <cell r="A1008">
            <v>24238313</v>
          </cell>
          <cell r="B1008" t="str">
            <v>John</v>
          </cell>
          <cell r="C1008" t="str">
            <v>Ita</v>
          </cell>
          <cell r="D1008" t="str">
            <v>MF</v>
          </cell>
          <cell r="E1008" t="str">
            <v>18-08-2010</v>
          </cell>
          <cell r="F1008">
            <v>14</v>
          </cell>
          <cell r="G1008" t="str">
            <v>Non</v>
          </cell>
          <cell r="H1008" t="str">
            <v>CLG.HAVILA</v>
          </cell>
          <cell r="I1008" t="str">
            <v>Non</v>
          </cell>
          <cell r="J1008" t="str">
            <v>Athlétisme, Cross, Football, Futsal</v>
          </cell>
        </row>
        <row r="1009">
          <cell r="A1009">
            <v>24238277</v>
          </cell>
          <cell r="B1009" t="str">
            <v>Jone</v>
          </cell>
          <cell r="C1009" t="str">
            <v>Héa</v>
          </cell>
          <cell r="D1009" t="str">
            <v>BF</v>
          </cell>
          <cell r="E1009" t="str">
            <v>05-07-2011</v>
          </cell>
          <cell r="F1009">
            <v>13</v>
          </cell>
          <cell r="G1009" t="str">
            <v>Non</v>
          </cell>
          <cell r="H1009" t="str">
            <v>CLG.HAVILA</v>
          </cell>
          <cell r="I1009" t="str">
            <v>Non</v>
          </cell>
          <cell r="J1009" t="str">
            <v>Athlétisme, Cross, Football</v>
          </cell>
        </row>
        <row r="1010">
          <cell r="A1010">
            <v>24245572</v>
          </cell>
          <cell r="B1010" t="str">
            <v>Jone</v>
          </cell>
          <cell r="C1010" t="str">
            <v>Josette</v>
          </cell>
          <cell r="D1010" t="str">
            <v>BF</v>
          </cell>
          <cell r="E1010" t="str">
            <v>27-05-2013</v>
          </cell>
          <cell r="F1010">
            <v>11</v>
          </cell>
          <cell r="G1010" t="str">
            <v>Non</v>
          </cell>
          <cell r="H1010" t="str">
            <v>CLG.HAVILA</v>
          </cell>
          <cell r="I1010" t="str">
            <v>Non</v>
          </cell>
          <cell r="J1010" t="str">
            <v>Athlétisme, Cross, Football</v>
          </cell>
        </row>
        <row r="1011">
          <cell r="A1011">
            <v>24210588</v>
          </cell>
          <cell r="B1011" t="str">
            <v>Kakue</v>
          </cell>
          <cell r="C1011" t="str">
            <v>Yeiwene</v>
          </cell>
          <cell r="D1011" t="str">
            <v>MG</v>
          </cell>
          <cell r="E1011" t="str">
            <v>01-09-2009</v>
          </cell>
          <cell r="F1011">
            <v>15</v>
          </cell>
          <cell r="G1011" t="str">
            <v>Non</v>
          </cell>
          <cell r="H1011" t="str">
            <v>CLG.HAVILA</v>
          </cell>
          <cell r="I1011" t="str">
            <v>Non</v>
          </cell>
          <cell r="J1011" t="str">
            <v>Athlétisme, Cross, Football, Futsal</v>
          </cell>
        </row>
        <row r="1012">
          <cell r="A1012">
            <v>24221686</v>
          </cell>
          <cell r="B1012" t="str">
            <v>Kasso</v>
          </cell>
          <cell r="C1012" t="str">
            <v>Manese</v>
          </cell>
          <cell r="D1012" t="str">
            <v>MF</v>
          </cell>
          <cell r="E1012" t="str">
            <v>08-12-2010</v>
          </cell>
          <cell r="F1012">
            <v>13</v>
          </cell>
          <cell r="G1012" t="str">
            <v>Non</v>
          </cell>
          <cell r="H1012" t="str">
            <v>CLG.HAVILA</v>
          </cell>
          <cell r="I1012" t="str">
            <v>Non</v>
          </cell>
          <cell r="J1012" t="str">
            <v>Athlétisme, Cross, Football, Futsal, Volleyball</v>
          </cell>
        </row>
        <row r="1013">
          <cell r="A1013">
            <v>24221688</v>
          </cell>
          <cell r="B1013" t="str">
            <v>Katrawa</v>
          </cell>
          <cell r="C1013" t="str">
            <v>Maria-Victoria</v>
          </cell>
          <cell r="D1013" t="str">
            <v>BF</v>
          </cell>
          <cell r="E1013" t="str">
            <v>03-02-2011</v>
          </cell>
          <cell r="F1013">
            <v>13</v>
          </cell>
          <cell r="G1013" t="str">
            <v>Non</v>
          </cell>
          <cell r="H1013" t="str">
            <v>CLG.HAVILA</v>
          </cell>
          <cell r="I1013" t="str">
            <v>Non</v>
          </cell>
          <cell r="J1013" t="str">
            <v>Athlétisme, Cross, Football, Futsal</v>
          </cell>
        </row>
        <row r="1014">
          <cell r="A1014">
            <v>24239218</v>
          </cell>
          <cell r="B1014" t="str">
            <v>Katrawi</v>
          </cell>
          <cell r="C1014" t="str">
            <v>Maéllys</v>
          </cell>
          <cell r="D1014" t="str">
            <v>BF</v>
          </cell>
          <cell r="E1014" t="str">
            <v>15-05-2011</v>
          </cell>
          <cell r="F1014">
            <v>13</v>
          </cell>
          <cell r="G1014" t="str">
            <v>Non</v>
          </cell>
          <cell r="H1014" t="str">
            <v>CLG.HAVILA</v>
          </cell>
          <cell r="I1014" t="str">
            <v>Non</v>
          </cell>
          <cell r="J1014" t="str">
            <v>Athlétisme, Cross, Futsal, Golf</v>
          </cell>
        </row>
        <row r="1015">
          <cell r="A1015">
            <v>24238290</v>
          </cell>
          <cell r="B1015" t="str">
            <v>Kecine</v>
          </cell>
          <cell r="C1015" t="str">
            <v>Wilson</v>
          </cell>
          <cell r="D1015" t="str">
            <v>BG</v>
          </cell>
          <cell r="E1015" t="str">
            <v>24-10-2011</v>
          </cell>
          <cell r="F1015">
            <v>13</v>
          </cell>
          <cell r="G1015" t="str">
            <v>Non</v>
          </cell>
          <cell r="H1015" t="str">
            <v>CLG.HAVILA</v>
          </cell>
          <cell r="I1015" t="str">
            <v>Non</v>
          </cell>
          <cell r="J1015" t="str">
            <v>Athlétisme, Cross, Football, Futsal</v>
          </cell>
        </row>
        <row r="1016">
          <cell r="A1016">
            <v>24238306</v>
          </cell>
          <cell r="B1016" t="str">
            <v>Luepak</v>
          </cell>
          <cell r="C1016" t="str">
            <v>Ernest</v>
          </cell>
          <cell r="D1016" t="str">
            <v>MG</v>
          </cell>
          <cell r="E1016" t="str">
            <v>04-04-2010</v>
          </cell>
          <cell r="F1016">
            <v>14</v>
          </cell>
          <cell r="G1016" t="str">
            <v>Non</v>
          </cell>
          <cell r="H1016" t="str">
            <v>CLG.HAVILA</v>
          </cell>
          <cell r="I1016" t="str">
            <v>Non</v>
          </cell>
          <cell r="J1016" t="str">
            <v>Athlétisme, Cross, Football, Futsal</v>
          </cell>
        </row>
        <row r="1017">
          <cell r="A1017">
            <v>24221906</v>
          </cell>
          <cell r="B1017" t="str">
            <v>Luepak</v>
          </cell>
          <cell r="C1017" t="str">
            <v>Nellie</v>
          </cell>
          <cell r="D1017" t="str">
            <v>MF</v>
          </cell>
          <cell r="E1017" t="str">
            <v>11-09-2009</v>
          </cell>
          <cell r="F1017">
            <v>15</v>
          </cell>
          <cell r="G1017" t="str">
            <v>Non</v>
          </cell>
          <cell r="H1017" t="str">
            <v>CLG.HAVILA</v>
          </cell>
          <cell r="I1017" t="str">
            <v>Non</v>
          </cell>
          <cell r="J1017" t="str">
            <v>Athlétisme, Cross, Football, Futsal, Volleyball</v>
          </cell>
        </row>
        <row r="1018">
          <cell r="A1018">
            <v>24238307</v>
          </cell>
          <cell r="B1018" t="str">
            <v>Luewadia</v>
          </cell>
          <cell r="C1018" t="str">
            <v>Yvon</v>
          </cell>
          <cell r="D1018" t="str">
            <v>BG</v>
          </cell>
          <cell r="E1018" t="str">
            <v>12-02-2011</v>
          </cell>
          <cell r="F1018">
            <v>13</v>
          </cell>
          <cell r="G1018" t="str">
            <v>Non</v>
          </cell>
          <cell r="H1018" t="str">
            <v>CLG.HAVILA</v>
          </cell>
          <cell r="I1018" t="str">
            <v>Non</v>
          </cell>
          <cell r="J1018" t="str">
            <v>Athlétisme, Cross, Football, Futsal</v>
          </cell>
        </row>
        <row r="1019">
          <cell r="A1019">
            <v>24238253</v>
          </cell>
          <cell r="B1019" t="str">
            <v>Matha</v>
          </cell>
          <cell r="C1019" t="str">
            <v>Jeanne</v>
          </cell>
          <cell r="D1019" t="str">
            <v>BF</v>
          </cell>
          <cell r="E1019" t="str">
            <v>20-05-2011</v>
          </cell>
          <cell r="F1019">
            <v>13</v>
          </cell>
          <cell r="G1019" t="str">
            <v>Non</v>
          </cell>
          <cell r="H1019" t="str">
            <v>CLG.HAVILA</v>
          </cell>
          <cell r="I1019" t="str">
            <v>Non</v>
          </cell>
          <cell r="J1019" t="str">
            <v>Athlétisme, Volleyball</v>
          </cell>
        </row>
        <row r="1020">
          <cell r="A1020">
            <v>24210673</v>
          </cell>
          <cell r="B1020" t="str">
            <v>MATHA</v>
          </cell>
          <cell r="C1020" t="str">
            <v>Yaelle</v>
          </cell>
          <cell r="D1020" t="str">
            <v>MF</v>
          </cell>
          <cell r="E1020" t="str">
            <v>11-08-2009</v>
          </cell>
          <cell r="F1020">
            <v>15</v>
          </cell>
          <cell r="G1020" t="str">
            <v>Non</v>
          </cell>
          <cell r="H1020" t="str">
            <v>CLG.HAVILA</v>
          </cell>
          <cell r="I1020" t="str">
            <v>Non</v>
          </cell>
          <cell r="J1020" t="str">
            <v>Athlétisme, Cross, Football, Futsal, Volleyball</v>
          </cell>
        </row>
        <row r="1021">
          <cell r="A1021">
            <v>24233816</v>
          </cell>
          <cell r="B1021" t="str">
            <v>Matoha</v>
          </cell>
          <cell r="C1021" t="str">
            <v>OLGA</v>
          </cell>
          <cell r="D1021" t="str">
            <v>BF</v>
          </cell>
          <cell r="E1021" t="str">
            <v>01-06-2011</v>
          </cell>
          <cell r="F1021">
            <v>13</v>
          </cell>
          <cell r="G1021" t="str">
            <v>Non</v>
          </cell>
          <cell r="H1021" t="str">
            <v>CLG.HAVILA</v>
          </cell>
          <cell r="I1021" t="str">
            <v>Non</v>
          </cell>
          <cell r="J1021" t="str">
            <v>Cross, Football, Futsal, Trails</v>
          </cell>
        </row>
        <row r="1022">
          <cell r="A1022">
            <v>24245573</v>
          </cell>
          <cell r="B1022" t="str">
            <v>Nganyane</v>
          </cell>
          <cell r="C1022" t="str">
            <v>Pauline</v>
          </cell>
          <cell r="D1022" t="str">
            <v>BF</v>
          </cell>
          <cell r="E1022" t="str">
            <v>13-03-2013</v>
          </cell>
          <cell r="F1022">
            <v>11</v>
          </cell>
          <cell r="G1022" t="str">
            <v>Non</v>
          </cell>
          <cell r="H1022" t="str">
            <v>CLG.HAVILA</v>
          </cell>
          <cell r="I1022" t="str">
            <v>Non</v>
          </cell>
          <cell r="J1022" t="str">
            <v>Athlétisme, Cross, Football</v>
          </cell>
        </row>
        <row r="1023">
          <cell r="A1023">
            <v>24238291</v>
          </cell>
          <cell r="B1023" t="str">
            <v>Niane</v>
          </cell>
          <cell r="C1023" t="str">
            <v>Marlon</v>
          </cell>
          <cell r="D1023" t="str">
            <v>BG</v>
          </cell>
          <cell r="E1023" t="str">
            <v>21-07-2011</v>
          </cell>
          <cell r="F1023">
            <v>13</v>
          </cell>
          <cell r="G1023" t="str">
            <v>Non</v>
          </cell>
          <cell r="H1023" t="str">
            <v>CLG.HAVILA</v>
          </cell>
          <cell r="I1023" t="str">
            <v>Non</v>
          </cell>
          <cell r="J1023" t="str">
            <v>Athlétisme, Cross, Football, Futsal</v>
          </cell>
        </row>
        <row r="1024">
          <cell r="A1024">
            <v>24238310</v>
          </cell>
          <cell r="B1024" t="str">
            <v>Nyikéine</v>
          </cell>
          <cell r="C1024" t="str">
            <v>Emmanuel</v>
          </cell>
          <cell r="D1024" t="str">
            <v>BG</v>
          </cell>
          <cell r="E1024" t="str">
            <v>12-02-2011</v>
          </cell>
          <cell r="F1024">
            <v>13</v>
          </cell>
          <cell r="G1024" t="str">
            <v>Non</v>
          </cell>
          <cell r="H1024" t="str">
            <v>CLG.HAVILA</v>
          </cell>
          <cell r="I1024" t="str">
            <v>Non</v>
          </cell>
          <cell r="J1024" t="str">
            <v>Athlétisme, Cross, Football, Futsal</v>
          </cell>
        </row>
        <row r="1025">
          <cell r="A1025">
            <v>24220104</v>
          </cell>
          <cell r="B1025" t="str">
            <v>Ouka</v>
          </cell>
          <cell r="C1025" t="str">
            <v>Andre</v>
          </cell>
          <cell r="D1025" t="str">
            <v>MG</v>
          </cell>
          <cell r="E1025" t="str">
            <v>30-07-2010</v>
          </cell>
          <cell r="F1025">
            <v>14</v>
          </cell>
          <cell r="G1025" t="str">
            <v>Non</v>
          </cell>
          <cell r="H1025" t="str">
            <v>CLG.HAVILA</v>
          </cell>
          <cell r="I1025" t="str">
            <v>Non</v>
          </cell>
          <cell r="J1025" t="str">
            <v>Athlétisme, Cross, Football, Futsal</v>
          </cell>
        </row>
        <row r="1026">
          <cell r="A1026">
            <v>24221687</v>
          </cell>
          <cell r="B1026" t="str">
            <v>Pamani</v>
          </cell>
          <cell r="C1026" t="str">
            <v>Wajana</v>
          </cell>
          <cell r="D1026" t="str">
            <v>MF</v>
          </cell>
          <cell r="E1026" t="str">
            <v>15-11-2010</v>
          </cell>
          <cell r="F1026">
            <v>13</v>
          </cell>
          <cell r="G1026" t="str">
            <v>Non</v>
          </cell>
          <cell r="H1026" t="str">
            <v>CLG.HAVILA</v>
          </cell>
          <cell r="I1026" t="str">
            <v>Non</v>
          </cell>
          <cell r="J1026" t="str">
            <v>Athlétisme, Cross, Football, Futsal</v>
          </cell>
        </row>
        <row r="1027">
          <cell r="A1027">
            <v>24233655</v>
          </cell>
          <cell r="B1027" t="str">
            <v>Passa</v>
          </cell>
          <cell r="C1027" t="str">
            <v>Ferrand</v>
          </cell>
          <cell r="D1027" t="str">
            <v>BG</v>
          </cell>
          <cell r="E1027" t="str">
            <v>02-01-2012</v>
          </cell>
          <cell r="F1027">
            <v>12</v>
          </cell>
          <cell r="G1027" t="str">
            <v>Non</v>
          </cell>
          <cell r="H1027" t="str">
            <v>CLG.HAVILA</v>
          </cell>
          <cell r="I1027" t="str">
            <v>Non</v>
          </cell>
          <cell r="J1027" t="str">
            <v>Athlétisme, Cirque, Cross</v>
          </cell>
        </row>
        <row r="1028">
          <cell r="A1028">
            <v>24239251</v>
          </cell>
          <cell r="B1028" t="str">
            <v>PASSA</v>
          </cell>
          <cell r="C1028" t="str">
            <v>Ismael</v>
          </cell>
          <cell r="D1028" t="str">
            <v>MG</v>
          </cell>
          <cell r="E1028" t="str">
            <v>20-06-2009</v>
          </cell>
          <cell r="F1028">
            <v>15</v>
          </cell>
          <cell r="G1028" t="str">
            <v>Non</v>
          </cell>
          <cell r="H1028" t="str">
            <v>CLG.HAVILA</v>
          </cell>
          <cell r="I1028" t="str">
            <v>Non</v>
          </cell>
          <cell r="J1028" t="str">
            <v>Athlétisme</v>
          </cell>
        </row>
        <row r="1029">
          <cell r="A1029">
            <v>24221678</v>
          </cell>
          <cell r="B1029" t="str">
            <v>Qaeze</v>
          </cell>
          <cell r="C1029" t="str">
            <v>Pahazé</v>
          </cell>
          <cell r="D1029" t="str">
            <v>MG</v>
          </cell>
          <cell r="E1029" t="str">
            <v>20-06-2010</v>
          </cell>
          <cell r="F1029">
            <v>14</v>
          </cell>
          <cell r="G1029" t="str">
            <v>Non</v>
          </cell>
          <cell r="H1029" t="str">
            <v>CLG.HAVILA</v>
          </cell>
          <cell r="I1029" t="str">
            <v>Non</v>
          </cell>
          <cell r="J1029" t="str">
            <v>Athlétisme, Cross, Football, Futsal</v>
          </cell>
        </row>
        <row r="1030">
          <cell r="A1030">
            <v>24245574</v>
          </cell>
          <cell r="B1030" t="str">
            <v>Qaeze</v>
          </cell>
          <cell r="C1030" t="str">
            <v>Yvonne</v>
          </cell>
          <cell r="D1030" t="str">
            <v>BF</v>
          </cell>
          <cell r="E1030" t="str">
            <v>04-04-2013</v>
          </cell>
          <cell r="F1030">
            <v>11</v>
          </cell>
          <cell r="G1030" t="str">
            <v>Non</v>
          </cell>
          <cell r="H1030" t="str">
            <v>CLG.HAVILA</v>
          </cell>
          <cell r="I1030" t="str">
            <v>Non</v>
          </cell>
          <cell r="J1030" t="str">
            <v>Athlétisme, Cross, Football</v>
          </cell>
        </row>
        <row r="1031">
          <cell r="A1031">
            <v>24249338</v>
          </cell>
          <cell r="B1031" t="str">
            <v>Qenenoj</v>
          </cell>
          <cell r="C1031" t="str">
            <v>Ukajo</v>
          </cell>
          <cell r="D1031" t="str">
            <v>BG</v>
          </cell>
          <cell r="E1031" t="str">
            <v>30-03-2012</v>
          </cell>
          <cell r="F1031">
            <v>12</v>
          </cell>
          <cell r="G1031" t="str">
            <v>Non</v>
          </cell>
          <cell r="H1031" t="str">
            <v>CLG.HAVILA</v>
          </cell>
          <cell r="I1031" t="str">
            <v>Non</v>
          </cell>
          <cell r="J1031" t="str">
            <v>Athlétisme, Cross, Football, Futsal</v>
          </cell>
        </row>
        <row r="1032">
          <cell r="A1032">
            <v>24211095</v>
          </cell>
          <cell r="B1032" t="str">
            <v>Sakilia</v>
          </cell>
          <cell r="C1032" t="str">
            <v>Itraie</v>
          </cell>
          <cell r="D1032" t="str">
            <v>MG</v>
          </cell>
          <cell r="E1032" t="str">
            <v>31-05-2010</v>
          </cell>
          <cell r="F1032">
            <v>14</v>
          </cell>
          <cell r="G1032" t="str">
            <v>Non</v>
          </cell>
          <cell r="H1032" t="str">
            <v>CLG.HAVILA</v>
          </cell>
          <cell r="I1032" t="str">
            <v>Non</v>
          </cell>
          <cell r="J1032" t="str">
            <v>Cross, Danse, Escalade, Football, Futsal, Volleyball</v>
          </cell>
        </row>
        <row r="1033">
          <cell r="A1033">
            <v>24249283</v>
          </cell>
          <cell r="B1033" t="str">
            <v>Sameke</v>
          </cell>
          <cell r="C1033" t="str">
            <v>Sélapaié</v>
          </cell>
          <cell r="D1033" t="str">
            <v>BF</v>
          </cell>
          <cell r="E1033" t="str">
            <v>20-05-2011</v>
          </cell>
          <cell r="F1033">
            <v>13</v>
          </cell>
          <cell r="G1033" t="str">
            <v>Non</v>
          </cell>
          <cell r="H1033" t="str">
            <v>CLG.HAVILA</v>
          </cell>
          <cell r="I1033" t="str">
            <v>Non</v>
          </cell>
          <cell r="J1033" t="str">
            <v>Athlétisme, Cross, Football, Futsal</v>
          </cell>
        </row>
        <row r="1034">
          <cell r="A1034">
            <v>24238282</v>
          </cell>
          <cell r="B1034" t="str">
            <v>Saulia</v>
          </cell>
          <cell r="C1034" t="str">
            <v>Hortence</v>
          </cell>
          <cell r="D1034" t="str">
            <v>BF</v>
          </cell>
          <cell r="E1034" t="str">
            <v>11-06-2011</v>
          </cell>
          <cell r="F1034">
            <v>13</v>
          </cell>
          <cell r="G1034" t="str">
            <v>Non</v>
          </cell>
          <cell r="H1034" t="str">
            <v>CLG.HAVILA</v>
          </cell>
          <cell r="I1034" t="str">
            <v>Non</v>
          </cell>
          <cell r="J1034" t="str">
            <v>Athlétisme, Cross, Football</v>
          </cell>
        </row>
        <row r="1035">
          <cell r="A1035">
            <v>24221689</v>
          </cell>
          <cell r="B1035" t="str">
            <v>SAUME</v>
          </cell>
          <cell r="C1035" t="str">
            <v>Laura</v>
          </cell>
          <cell r="D1035" t="str">
            <v>MF</v>
          </cell>
          <cell r="E1035" t="str">
            <v>22-05-2010</v>
          </cell>
          <cell r="F1035">
            <v>14</v>
          </cell>
          <cell r="G1035" t="str">
            <v>Non</v>
          </cell>
          <cell r="H1035" t="str">
            <v>CLG.HAVILA</v>
          </cell>
          <cell r="I1035" t="str">
            <v>Non</v>
          </cell>
          <cell r="J1035" t="str">
            <v>Athlétisme, Cross, Football, Futsal</v>
          </cell>
        </row>
        <row r="1036">
          <cell r="A1036">
            <v>24210664</v>
          </cell>
          <cell r="B1036" t="str">
            <v>SIO</v>
          </cell>
          <cell r="C1036" t="str">
            <v>Linayk</v>
          </cell>
          <cell r="D1036" t="str">
            <v>MG</v>
          </cell>
          <cell r="E1036" t="str">
            <v>19-09-2009</v>
          </cell>
          <cell r="F1036">
            <v>15</v>
          </cell>
          <cell r="G1036" t="str">
            <v>Non</v>
          </cell>
          <cell r="H1036" t="str">
            <v>CLG.HAVILA</v>
          </cell>
          <cell r="I1036" t="str">
            <v>Non</v>
          </cell>
          <cell r="J1036" t="str">
            <v>Athlétisme, Cross, Football, Futsal</v>
          </cell>
        </row>
        <row r="1037">
          <cell r="A1037">
            <v>24238292</v>
          </cell>
          <cell r="B1037" t="str">
            <v>Taine</v>
          </cell>
          <cell r="C1037" t="str">
            <v>Icica</v>
          </cell>
          <cell r="D1037" t="str">
            <v>BG</v>
          </cell>
          <cell r="E1037" t="str">
            <v>26-07-2011</v>
          </cell>
          <cell r="F1037">
            <v>13</v>
          </cell>
          <cell r="G1037" t="str">
            <v>Non</v>
          </cell>
          <cell r="H1037" t="str">
            <v>CLG.HAVILA</v>
          </cell>
          <cell r="I1037" t="str">
            <v>Non</v>
          </cell>
          <cell r="J1037" t="str">
            <v>Athlétisme, Cross, Football, Futsal</v>
          </cell>
        </row>
        <row r="1038">
          <cell r="A1038">
            <v>24238293</v>
          </cell>
          <cell r="B1038" t="str">
            <v>Taine</v>
          </cell>
          <cell r="C1038" t="str">
            <v>Willy</v>
          </cell>
          <cell r="D1038" t="str">
            <v>BG</v>
          </cell>
          <cell r="E1038" t="str">
            <v>27-09-2011</v>
          </cell>
          <cell r="F1038">
            <v>13</v>
          </cell>
          <cell r="G1038" t="str">
            <v>Non</v>
          </cell>
          <cell r="H1038" t="str">
            <v>CLG.HAVILA</v>
          </cell>
          <cell r="I1038" t="str">
            <v>Non</v>
          </cell>
          <cell r="J1038" t="str">
            <v>Athlétisme, Cross, Football, Futsal</v>
          </cell>
        </row>
        <row r="1039">
          <cell r="A1039">
            <v>24210672</v>
          </cell>
          <cell r="B1039" t="str">
            <v>TAUA</v>
          </cell>
          <cell r="C1039" t="str">
            <v>Hervina</v>
          </cell>
          <cell r="D1039" t="str">
            <v>MF</v>
          </cell>
          <cell r="E1039" t="str">
            <v>17-12-2009</v>
          </cell>
          <cell r="F1039">
            <v>14</v>
          </cell>
          <cell r="G1039" t="str">
            <v>Non</v>
          </cell>
          <cell r="H1039" t="str">
            <v>CLG.HAVILA</v>
          </cell>
          <cell r="I1039" t="str">
            <v>Non</v>
          </cell>
          <cell r="J1039" t="str">
            <v>Athlétisme, Cross, Football, Futsal</v>
          </cell>
        </row>
        <row r="1040">
          <cell r="A1040">
            <v>24212675</v>
          </cell>
          <cell r="B1040" t="str">
            <v>TAUA</v>
          </cell>
          <cell r="C1040" t="str">
            <v>Kama</v>
          </cell>
          <cell r="D1040" t="str">
            <v>MF</v>
          </cell>
          <cell r="E1040" t="str">
            <v>19-12-2009</v>
          </cell>
          <cell r="F1040">
            <v>14</v>
          </cell>
          <cell r="G1040" t="str">
            <v>Non</v>
          </cell>
          <cell r="H1040" t="str">
            <v>CLG.HAVILA</v>
          </cell>
          <cell r="I1040" t="str">
            <v>Non</v>
          </cell>
          <cell r="J1040" t="str">
            <v>Football, Volleyball</v>
          </cell>
        </row>
        <row r="1041">
          <cell r="A1041">
            <v>24238294</v>
          </cell>
          <cell r="B1041" t="str">
            <v>Ulile</v>
          </cell>
          <cell r="C1041" t="str">
            <v>Wadrö</v>
          </cell>
          <cell r="D1041" t="str">
            <v>BG</v>
          </cell>
          <cell r="E1041" t="str">
            <v>10-02-2012</v>
          </cell>
          <cell r="F1041">
            <v>12</v>
          </cell>
          <cell r="G1041" t="str">
            <v>Non</v>
          </cell>
          <cell r="H1041" t="str">
            <v>CLG.HAVILA</v>
          </cell>
          <cell r="I1041" t="str">
            <v>Non</v>
          </cell>
          <cell r="J1041" t="str">
            <v>Athlétisme, Cross, Football, Futsal</v>
          </cell>
        </row>
        <row r="1042">
          <cell r="A1042">
            <v>24249340</v>
          </cell>
          <cell r="B1042" t="str">
            <v>Unë</v>
          </cell>
          <cell r="C1042" t="str">
            <v>Christian</v>
          </cell>
          <cell r="D1042" t="str">
            <v>BG</v>
          </cell>
          <cell r="E1042" t="str">
            <v>04-07-2012</v>
          </cell>
          <cell r="F1042">
            <v>12</v>
          </cell>
          <cell r="G1042" t="str">
            <v>Non</v>
          </cell>
          <cell r="H1042" t="str">
            <v>CLG.HAVILA</v>
          </cell>
          <cell r="I1042" t="str">
            <v>Non</v>
          </cell>
          <cell r="J1042" t="str">
            <v>Athlétisme, Cross, Football, Futsal</v>
          </cell>
        </row>
        <row r="1043">
          <cell r="A1043">
            <v>24210677</v>
          </cell>
          <cell r="B1043" t="str">
            <v>UNË</v>
          </cell>
          <cell r="C1043" t="str">
            <v>Daniella</v>
          </cell>
          <cell r="D1043" t="str">
            <v>MF</v>
          </cell>
          <cell r="E1043" t="str">
            <v>07-08-2009</v>
          </cell>
          <cell r="F1043">
            <v>15</v>
          </cell>
          <cell r="G1043" t="str">
            <v>Non</v>
          </cell>
          <cell r="H1043" t="str">
            <v>CLG.HAVILA</v>
          </cell>
          <cell r="I1043" t="str">
            <v>Non</v>
          </cell>
          <cell r="J1043" t="str">
            <v>Athlétisme, Badminton, Cross, Football, Futsal</v>
          </cell>
        </row>
        <row r="1044">
          <cell r="A1044">
            <v>24238318</v>
          </cell>
          <cell r="B1044" t="str">
            <v>Upinue</v>
          </cell>
          <cell r="C1044" t="str">
            <v>Antoine</v>
          </cell>
          <cell r="D1044" t="str">
            <v>MG</v>
          </cell>
          <cell r="E1044" t="str">
            <v>21-04-2010</v>
          </cell>
          <cell r="F1044">
            <v>14</v>
          </cell>
          <cell r="G1044" t="str">
            <v>Non</v>
          </cell>
          <cell r="H1044" t="str">
            <v>CLG.HAVILA</v>
          </cell>
          <cell r="I1044" t="str">
            <v>Non</v>
          </cell>
          <cell r="J1044" t="str">
            <v>Athlétisme, Cross, Football, Futsal</v>
          </cell>
        </row>
        <row r="1045">
          <cell r="A1045">
            <v>24238315</v>
          </cell>
          <cell r="B1045" t="str">
            <v>Upinue</v>
          </cell>
          <cell r="C1045" t="str">
            <v>Louise</v>
          </cell>
          <cell r="D1045" t="str">
            <v>MF</v>
          </cell>
          <cell r="E1045" t="str">
            <v>28-09-2010</v>
          </cell>
          <cell r="F1045">
            <v>14</v>
          </cell>
          <cell r="G1045" t="str">
            <v>Non</v>
          </cell>
          <cell r="H1045" t="str">
            <v>CLG.HAVILA</v>
          </cell>
          <cell r="I1045" t="str">
            <v>Non</v>
          </cell>
          <cell r="J1045" t="str">
            <v>Athlétisme, Cross, Football, Futsal, Volleyball</v>
          </cell>
        </row>
        <row r="1046">
          <cell r="A1046">
            <v>24199061</v>
          </cell>
          <cell r="B1046" t="str">
            <v>VELLA</v>
          </cell>
          <cell r="C1046" t="str">
            <v>Aïna</v>
          </cell>
          <cell r="D1046" t="str">
            <v>CG</v>
          </cell>
          <cell r="E1046" t="str">
            <v>13-10-2007</v>
          </cell>
          <cell r="F1046">
            <v>17</v>
          </cell>
          <cell r="G1046" t="str">
            <v>Non</v>
          </cell>
          <cell r="H1046" t="str">
            <v>CLG.HAVILA</v>
          </cell>
          <cell r="I1046" t="str">
            <v>Non</v>
          </cell>
          <cell r="J1046" t="str">
            <v>Cross, Planche à voile</v>
          </cell>
        </row>
        <row r="1047">
          <cell r="A1047">
            <v>24222002</v>
          </cell>
          <cell r="B1047" t="str">
            <v>Vella</v>
          </cell>
          <cell r="C1047" t="str">
            <v>Manon</v>
          </cell>
          <cell r="D1047" t="str">
            <v>BF</v>
          </cell>
          <cell r="E1047" t="str">
            <v>29-07-2011</v>
          </cell>
          <cell r="F1047">
            <v>13</v>
          </cell>
          <cell r="G1047" t="str">
            <v>Non</v>
          </cell>
          <cell r="H1047" t="str">
            <v>CLG.HAVILA</v>
          </cell>
          <cell r="I1047" t="str">
            <v>Non</v>
          </cell>
          <cell r="J1047" t="str">
            <v>Athlétisme, Cross, Planche à voile</v>
          </cell>
        </row>
        <row r="1048">
          <cell r="A1048">
            <v>24221672</v>
          </cell>
          <cell r="B1048" t="str">
            <v>Wahena</v>
          </cell>
          <cell r="C1048" t="str">
            <v>Félix</v>
          </cell>
          <cell r="D1048" t="str">
            <v>MG</v>
          </cell>
          <cell r="E1048" t="str">
            <v>26-09-2010</v>
          </cell>
          <cell r="F1048">
            <v>14</v>
          </cell>
          <cell r="G1048" t="str">
            <v>Non</v>
          </cell>
          <cell r="H1048" t="str">
            <v>CLG.HAVILA</v>
          </cell>
          <cell r="I1048" t="str">
            <v>Non</v>
          </cell>
          <cell r="J1048" t="str">
            <v>Athlétisme, Cross, Football, Futsal</v>
          </cell>
        </row>
        <row r="1049">
          <cell r="A1049">
            <v>24210669</v>
          </cell>
          <cell r="B1049" t="str">
            <v>WAHEO</v>
          </cell>
          <cell r="C1049" t="str">
            <v>Dralue</v>
          </cell>
          <cell r="D1049" t="str">
            <v>MG</v>
          </cell>
          <cell r="E1049" t="str">
            <v>01-07-2009</v>
          </cell>
          <cell r="F1049">
            <v>15</v>
          </cell>
          <cell r="G1049" t="str">
            <v>Non</v>
          </cell>
          <cell r="H1049" t="str">
            <v>CLG.HAVILA</v>
          </cell>
          <cell r="I1049" t="str">
            <v>Non</v>
          </cell>
          <cell r="J1049" t="str">
            <v>Athlétisme, Cross, Football, Futsal</v>
          </cell>
        </row>
        <row r="1050">
          <cell r="A1050">
            <v>24238280</v>
          </cell>
          <cell r="B1050" t="str">
            <v>Wahnyamalla</v>
          </cell>
          <cell r="C1050" t="str">
            <v>Alison</v>
          </cell>
          <cell r="D1050" t="str">
            <v>BF</v>
          </cell>
          <cell r="E1050" t="str">
            <v>25-11-2011</v>
          </cell>
          <cell r="F1050">
            <v>12</v>
          </cell>
          <cell r="G1050" t="str">
            <v>Non</v>
          </cell>
          <cell r="H1050" t="str">
            <v>CLG.HAVILA</v>
          </cell>
          <cell r="I1050" t="str">
            <v>Non</v>
          </cell>
          <cell r="J1050" t="str">
            <v>Athlétisme, Cross, Football</v>
          </cell>
        </row>
        <row r="1051">
          <cell r="A1051">
            <v>24245575</v>
          </cell>
          <cell r="B1051" t="str">
            <v>Wahnyamalla</v>
          </cell>
          <cell r="C1051" t="str">
            <v>Hélène</v>
          </cell>
          <cell r="D1051" t="str">
            <v>BF</v>
          </cell>
          <cell r="E1051" t="str">
            <v>22-12-2012</v>
          </cell>
          <cell r="F1051">
            <v>11</v>
          </cell>
          <cell r="G1051" t="str">
            <v>Non</v>
          </cell>
          <cell r="H1051" t="str">
            <v>CLG.HAVILA</v>
          </cell>
          <cell r="I1051" t="str">
            <v>Non</v>
          </cell>
          <cell r="J1051" t="str">
            <v>Athlétisme, Cross, Football</v>
          </cell>
        </row>
        <row r="1052">
          <cell r="A1052">
            <v>24249341</v>
          </cell>
          <cell r="B1052" t="str">
            <v>Waikata</v>
          </cell>
          <cell r="C1052" t="str">
            <v>Evan</v>
          </cell>
          <cell r="D1052" t="str">
            <v>BG</v>
          </cell>
          <cell r="E1052" t="str">
            <v>16-07-2011</v>
          </cell>
          <cell r="F1052">
            <v>13</v>
          </cell>
          <cell r="G1052" t="str">
            <v>Non</v>
          </cell>
          <cell r="H1052" t="str">
            <v>CLG.HAVILA</v>
          </cell>
          <cell r="I1052" t="str">
            <v>Non</v>
          </cell>
          <cell r="J1052" t="str">
            <v>Athlétisme, Cross, Football, Futsal</v>
          </cell>
        </row>
        <row r="1053">
          <cell r="A1053">
            <v>24238281</v>
          </cell>
          <cell r="B1053" t="str">
            <v>Wamo</v>
          </cell>
          <cell r="C1053" t="str">
            <v>Lydia</v>
          </cell>
          <cell r="D1053" t="str">
            <v>MF</v>
          </cell>
          <cell r="E1053" t="str">
            <v>06-12-2010</v>
          </cell>
          <cell r="F1053">
            <v>13</v>
          </cell>
          <cell r="G1053" t="str">
            <v>Non</v>
          </cell>
          <cell r="H1053" t="str">
            <v>CLG.HAVILA</v>
          </cell>
          <cell r="I1053" t="str">
            <v>Non</v>
          </cell>
          <cell r="J1053" t="str">
            <v>Athlétisme, Cross, Football</v>
          </cell>
        </row>
        <row r="1054">
          <cell r="A1054">
            <v>24249092</v>
          </cell>
          <cell r="B1054" t="str">
            <v>Wangane</v>
          </cell>
          <cell r="C1054" t="str">
            <v>Waxen</v>
          </cell>
          <cell r="D1054" t="str">
            <v>MG</v>
          </cell>
          <cell r="E1054" t="str">
            <v>29-04-2010</v>
          </cell>
          <cell r="F1054">
            <v>14</v>
          </cell>
          <cell r="G1054" t="str">
            <v>Non</v>
          </cell>
          <cell r="H1054" t="str">
            <v>CLG.HAVILA</v>
          </cell>
          <cell r="I1054" t="str">
            <v>Non</v>
          </cell>
          <cell r="J1054" t="str">
            <v>Athlétisme</v>
          </cell>
        </row>
        <row r="1055">
          <cell r="A1055">
            <v>24249342</v>
          </cell>
          <cell r="B1055" t="str">
            <v>Watipane</v>
          </cell>
          <cell r="C1055" t="str">
            <v>Melchisedeck</v>
          </cell>
          <cell r="D1055" t="str">
            <v>BG</v>
          </cell>
          <cell r="E1055" t="str">
            <v>12-09-2012</v>
          </cell>
          <cell r="F1055">
            <v>12</v>
          </cell>
          <cell r="G1055" t="str">
            <v>Non</v>
          </cell>
          <cell r="H1055" t="str">
            <v>CLG.HAVILA</v>
          </cell>
          <cell r="I1055" t="str">
            <v>Non</v>
          </cell>
          <cell r="J1055" t="str">
            <v>Athlétisme, Cross, Football, Futsal</v>
          </cell>
        </row>
        <row r="1056">
          <cell r="A1056">
            <v>24238279</v>
          </cell>
          <cell r="B1056" t="str">
            <v>Wazizi</v>
          </cell>
          <cell r="C1056" t="str">
            <v>Rosélia</v>
          </cell>
          <cell r="D1056" t="str">
            <v>BF</v>
          </cell>
          <cell r="E1056" t="str">
            <v>03-10-2011</v>
          </cell>
          <cell r="F1056">
            <v>13</v>
          </cell>
          <cell r="G1056" t="str">
            <v>Non</v>
          </cell>
          <cell r="H1056" t="str">
            <v>CLG.HAVILA</v>
          </cell>
          <cell r="I1056" t="str">
            <v>Non</v>
          </cell>
          <cell r="J1056" t="str">
            <v>Athlétisme, Cross, Football, Volleyball</v>
          </cell>
        </row>
        <row r="1057">
          <cell r="A1057">
            <v>24249343</v>
          </cell>
          <cell r="B1057" t="str">
            <v>Wenemit</v>
          </cell>
          <cell r="C1057" t="str">
            <v>Ferrand</v>
          </cell>
          <cell r="D1057" t="str">
            <v>BG</v>
          </cell>
          <cell r="E1057" t="str">
            <v>03-08-2012</v>
          </cell>
          <cell r="F1057">
            <v>12</v>
          </cell>
          <cell r="G1057" t="str">
            <v>Non</v>
          </cell>
          <cell r="H1057" t="str">
            <v>CLG.HAVILA</v>
          </cell>
          <cell r="I1057" t="str">
            <v>Non</v>
          </cell>
          <cell r="J1057" t="str">
            <v>Athlétisme, Cross, Football, Futsal</v>
          </cell>
        </row>
        <row r="1058">
          <cell r="A1058">
            <v>24233688</v>
          </cell>
          <cell r="B1058" t="str">
            <v>Wete</v>
          </cell>
          <cell r="C1058" t="str">
            <v>Xavier</v>
          </cell>
          <cell r="D1058" t="str">
            <v>BG</v>
          </cell>
          <cell r="E1058" t="str">
            <v>11-03-2011</v>
          </cell>
          <cell r="F1058">
            <v>13</v>
          </cell>
          <cell r="G1058" t="str">
            <v>Non</v>
          </cell>
          <cell r="H1058" t="str">
            <v>CLG.HAVILA</v>
          </cell>
          <cell r="I1058" t="str">
            <v>Non</v>
          </cell>
          <cell r="J1058" t="str">
            <v>Athlétisme, Cross, Football, Futsal</v>
          </cell>
        </row>
        <row r="1059">
          <cell r="A1059">
            <v>24210666</v>
          </cell>
          <cell r="B1059" t="str">
            <v>WETEWEA</v>
          </cell>
          <cell r="C1059" t="str">
            <v>Hnoija</v>
          </cell>
          <cell r="D1059" t="str">
            <v>MG</v>
          </cell>
          <cell r="E1059" t="str">
            <v>16-11-2009</v>
          </cell>
          <cell r="F1059">
            <v>14</v>
          </cell>
          <cell r="G1059" t="str">
            <v>Non</v>
          </cell>
          <cell r="H1059" t="str">
            <v>CLG.HAVILA</v>
          </cell>
          <cell r="I1059" t="str">
            <v>Non</v>
          </cell>
          <cell r="J1059" t="str">
            <v>Athlétisme, Cross, Football, Futsal</v>
          </cell>
        </row>
        <row r="1060">
          <cell r="A1060">
            <v>24238302</v>
          </cell>
          <cell r="B1060" t="str">
            <v>Xenie</v>
          </cell>
          <cell r="C1060" t="str">
            <v>Jordy</v>
          </cell>
          <cell r="D1060" t="str">
            <v>BG</v>
          </cell>
          <cell r="E1060" t="str">
            <v>17-08-2011</v>
          </cell>
          <cell r="F1060">
            <v>13</v>
          </cell>
          <cell r="G1060" t="str">
            <v>Non</v>
          </cell>
          <cell r="H1060" t="str">
            <v>CLG.HAVILA</v>
          </cell>
          <cell r="I1060" t="str">
            <v>Non</v>
          </cell>
          <cell r="J1060" t="str">
            <v>Athlétisme, Cross, Football, Futsal</v>
          </cell>
        </row>
        <row r="1061">
          <cell r="A1061">
            <v>24222006</v>
          </cell>
          <cell r="B1061" t="str">
            <v>XOLAWAWA</v>
          </cell>
          <cell r="C1061" t="str">
            <v>Samuelle</v>
          </cell>
          <cell r="D1061" t="str">
            <v>BF</v>
          </cell>
          <cell r="E1061" t="str">
            <v>14-03-2011</v>
          </cell>
          <cell r="F1061">
            <v>13</v>
          </cell>
          <cell r="G1061" t="str">
            <v>Non</v>
          </cell>
          <cell r="H1061" t="str">
            <v>CLG.HAVILA</v>
          </cell>
          <cell r="I1061" t="str">
            <v>Non</v>
          </cell>
          <cell r="J1061" t="str">
            <v>Athlétisme, Cross, Football, Volleyball</v>
          </cell>
        </row>
        <row r="1062">
          <cell r="A1062">
            <v>24212822</v>
          </cell>
          <cell r="B1062" t="str">
            <v>ANGAJOXUE</v>
          </cell>
          <cell r="C1062" t="str">
            <v>Laryssa</v>
          </cell>
          <cell r="D1062" t="str">
            <v>MF</v>
          </cell>
          <cell r="E1062" t="str">
            <v>24-03-2010</v>
          </cell>
          <cell r="F1062">
            <v>14</v>
          </cell>
          <cell r="G1062" t="str">
            <v>Non</v>
          </cell>
          <cell r="H1062" t="str">
            <v>CLG.HNAIZIANU</v>
          </cell>
          <cell r="I1062" t="str">
            <v>Non</v>
          </cell>
          <cell r="J1062" t="str">
            <v>Athlétisme, Cross, Football, Volleyball</v>
          </cell>
        </row>
        <row r="1063">
          <cell r="A1063">
            <v>24222657</v>
          </cell>
          <cell r="B1063" t="str">
            <v>ATREA</v>
          </cell>
          <cell r="C1063" t="str">
            <v>Antoine</v>
          </cell>
          <cell r="D1063" t="str">
            <v>MG</v>
          </cell>
          <cell r="E1063" t="str">
            <v>10-09-2010</v>
          </cell>
          <cell r="F1063">
            <v>14</v>
          </cell>
          <cell r="G1063" t="str">
            <v>Non</v>
          </cell>
          <cell r="H1063" t="str">
            <v>CLG.HNAIZIANU</v>
          </cell>
          <cell r="I1063" t="str">
            <v>Non</v>
          </cell>
          <cell r="J1063" t="str">
            <v>Athlétisme, Cross, Football, Volleyball</v>
          </cell>
        </row>
        <row r="1064">
          <cell r="A1064">
            <v>24212816</v>
          </cell>
          <cell r="B1064" t="str">
            <v>ATREA</v>
          </cell>
          <cell r="C1064" t="str">
            <v>Emmanuel</v>
          </cell>
          <cell r="D1064" t="str">
            <v>MG</v>
          </cell>
          <cell r="E1064" t="str">
            <v>17-09-2009</v>
          </cell>
          <cell r="F1064">
            <v>15</v>
          </cell>
          <cell r="G1064" t="str">
            <v>Non</v>
          </cell>
          <cell r="H1064" t="str">
            <v>CLG.HNAIZIANU</v>
          </cell>
          <cell r="I1064" t="str">
            <v>Non</v>
          </cell>
          <cell r="J1064" t="str">
            <v>Athlétisme, Cross, Football, Volleyball</v>
          </cell>
        </row>
        <row r="1065">
          <cell r="A1065">
            <v>24212857</v>
          </cell>
          <cell r="B1065" t="str">
            <v>ATREA</v>
          </cell>
          <cell r="C1065" t="str">
            <v>Ludmilla</v>
          </cell>
          <cell r="D1065" t="str">
            <v>MF</v>
          </cell>
          <cell r="E1065" t="str">
            <v>21-10-2009</v>
          </cell>
          <cell r="F1065">
            <v>15</v>
          </cell>
          <cell r="G1065" t="str">
            <v>Non</v>
          </cell>
          <cell r="H1065" t="str">
            <v>CLG.HNAIZIANU</v>
          </cell>
          <cell r="I1065" t="str">
            <v>Non</v>
          </cell>
          <cell r="J1065" t="str">
            <v>Athlétisme, Cross, Football, Volleyball</v>
          </cell>
        </row>
        <row r="1066">
          <cell r="A1066">
            <v>24248726</v>
          </cell>
          <cell r="B1066" t="str">
            <v>ATREA</v>
          </cell>
          <cell r="C1066" t="str">
            <v>Pascal</v>
          </cell>
          <cell r="D1066" t="str">
            <v>BG</v>
          </cell>
          <cell r="E1066" t="str">
            <v>05-06-2012</v>
          </cell>
          <cell r="F1066">
            <v>12</v>
          </cell>
          <cell r="G1066" t="str">
            <v>Non</v>
          </cell>
          <cell r="H1066" t="str">
            <v>CLG.HNAIZIANU</v>
          </cell>
          <cell r="I1066" t="str">
            <v>Non</v>
          </cell>
          <cell r="J1066" t="str">
            <v>Athlétisme, Cross, Football, Volleyball</v>
          </cell>
        </row>
        <row r="1067">
          <cell r="A1067">
            <v>24239165</v>
          </cell>
          <cell r="B1067" t="str">
            <v>BAFUE</v>
          </cell>
          <cell r="C1067" t="str">
            <v>Charlotte</v>
          </cell>
          <cell r="D1067" t="str">
            <v>BF</v>
          </cell>
          <cell r="E1067" t="str">
            <v>27-02-2012</v>
          </cell>
          <cell r="F1067">
            <v>12</v>
          </cell>
          <cell r="G1067" t="str">
            <v>Non</v>
          </cell>
          <cell r="H1067" t="str">
            <v>CLG.HNAIZIANU</v>
          </cell>
          <cell r="I1067" t="str">
            <v>Non</v>
          </cell>
          <cell r="J1067" t="str">
            <v>Athlétisme, Cross, Football, Volleyball</v>
          </cell>
        </row>
        <row r="1068">
          <cell r="A1068">
            <v>24248727</v>
          </cell>
          <cell r="B1068" t="str">
            <v>BOLE</v>
          </cell>
          <cell r="C1068" t="str">
            <v>Goicë</v>
          </cell>
          <cell r="D1068" t="str">
            <v>MG</v>
          </cell>
          <cell r="E1068" t="str">
            <v>12-04-2010</v>
          </cell>
          <cell r="F1068">
            <v>14</v>
          </cell>
          <cell r="G1068" t="str">
            <v>Non</v>
          </cell>
          <cell r="H1068" t="str">
            <v>CLG.HNAIZIANU</v>
          </cell>
          <cell r="I1068" t="str">
            <v>Non</v>
          </cell>
          <cell r="J1068" t="str">
            <v>Athlétisme, Cross, Football, Volleyball</v>
          </cell>
        </row>
        <row r="1069">
          <cell r="A1069">
            <v>24222645</v>
          </cell>
          <cell r="B1069" t="str">
            <v>BONUA</v>
          </cell>
          <cell r="C1069" t="str">
            <v>Andelyss</v>
          </cell>
          <cell r="D1069" t="str">
            <v>BF</v>
          </cell>
          <cell r="E1069" t="str">
            <v>24-11-2011</v>
          </cell>
          <cell r="F1069">
            <v>12</v>
          </cell>
          <cell r="G1069" t="str">
            <v>Non</v>
          </cell>
          <cell r="H1069" t="str">
            <v>CLG.HNAIZIANU</v>
          </cell>
          <cell r="I1069" t="str">
            <v>Non</v>
          </cell>
          <cell r="J1069" t="str">
            <v>Athlétisme, Cross, Football, Volleyball</v>
          </cell>
        </row>
        <row r="1070">
          <cell r="A1070">
            <v>24248728</v>
          </cell>
          <cell r="B1070" t="str">
            <v>BONUA</v>
          </cell>
          <cell r="C1070" t="str">
            <v>Jean-leon Dawane</v>
          </cell>
          <cell r="D1070" t="str">
            <v>BG</v>
          </cell>
          <cell r="E1070" t="str">
            <v>20-03-2012</v>
          </cell>
          <cell r="F1070">
            <v>12</v>
          </cell>
          <cell r="G1070" t="str">
            <v>Non</v>
          </cell>
          <cell r="H1070" t="str">
            <v>CLG.HNAIZIANU</v>
          </cell>
          <cell r="I1070" t="str">
            <v>Non</v>
          </cell>
          <cell r="J1070" t="str">
            <v>Athlétisme, Cross, Football, Volleyball</v>
          </cell>
        </row>
        <row r="1071">
          <cell r="A1071">
            <v>24239106</v>
          </cell>
          <cell r="B1071" t="str">
            <v>CAWIDRONE</v>
          </cell>
          <cell r="C1071" t="str">
            <v>VICTOR</v>
          </cell>
          <cell r="D1071" t="str">
            <v>BG</v>
          </cell>
          <cell r="E1071" t="str">
            <v>08-04-2012</v>
          </cell>
          <cell r="F1071">
            <v>12</v>
          </cell>
          <cell r="G1071" t="str">
            <v>Non</v>
          </cell>
          <cell r="H1071" t="str">
            <v>CLG.HNAIZIANU</v>
          </cell>
          <cell r="I1071" t="str">
            <v>Non</v>
          </cell>
          <cell r="J1071" t="str">
            <v>Athlétisme, Cross, Football, Volleyball</v>
          </cell>
        </row>
        <row r="1072">
          <cell r="A1072">
            <v>24222656</v>
          </cell>
          <cell r="B1072" t="str">
            <v>ELIA</v>
          </cell>
          <cell r="C1072" t="str">
            <v>Paul</v>
          </cell>
          <cell r="D1072" t="str">
            <v>BG</v>
          </cell>
          <cell r="E1072" t="str">
            <v>09-03-2011</v>
          </cell>
          <cell r="F1072">
            <v>13</v>
          </cell>
          <cell r="G1072" t="str">
            <v>Non</v>
          </cell>
          <cell r="H1072" t="str">
            <v>CLG.HNAIZIANU</v>
          </cell>
          <cell r="I1072" t="str">
            <v>Non</v>
          </cell>
          <cell r="J1072" t="str">
            <v>Athlétisme, Cross, Football, Volleyball</v>
          </cell>
        </row>
        <row r="1073">
          <cell r="A1073">
            <v>24248729</v>
          </cell>
          <cell r="B1073" t="str">
            <v>GEIHAZE</v>
          </cell>
          <cell r="C1073" t="str">
            <v>Emmanuel</v>
          </cell>
          <cell r="D1073" t="str">
            <v>BG</v>
          </cell>
          <cell r="E1073" t="str">
            <v>02-05-2013</v>
          </cell>
          <cell r="F1073">
            <v>11</v>
          </cell>
          <cell r="G1073" t="str">
            <v>Non</v>
          </cell>
          <cell r="H1073" t="str">
            <v>CLG.HNAIZIANU</v>
          </cell>
          <cell r="I1073" t="str">
            <v>Non</v>
          </cell>
          <cell r="J1073" t="str">
            <v>Athlétisme, Cross, Football, Volleyball</v>
          </cell>
        </row>
        <row r="1074">
          <cell r="A1074">
            <v>24222655</v>
          </cell>
          <cell r="B1074" t="str">
            <v>GEIHAZE</v>
          </cell>
          <cell r="C1074" t="str">
            <v>Jyoram</v>
          </cell>
          <cell r="D1074" t="str">
            <v>MG</v>
          </cell>
          <cell r="E1074" t="str">
            <v>26-09-2010</v>
          </cell>
          <cell r="F1074">
            <v>14</v>
          </cell>
          <cell r="G1074" t="str">
            <v>Non</v>
          </cell>
          <cell r="H1074" t="str">
            <v>CLG.HNAIZIANU</v>
          </cell>
          <cell r="I1074" t="str">
            <v>Non</v>
          </cell>
          <cell r="J1074" t="str">
            <v>Athlétisme, Cross, Football, Volleyball</v>
          </cell>
        </row>
        <row r="1075">
          <cell r="A1075">
            <v>24239114</v>
          </cell>
          <cell r="B1075" t="str">
            <v>GEIHAZE</v>
          </cell>
          <cell r="C1075" t="str">
            <v>LIZIE</v>
          </cell>
          <cell r="D1075" t="str">
            <v>MF</v>
          </cell>
          <cell r="E1075" t="str">
            <v>07-06-2009</v>
          </cell>
          <cell r="F1075">
            <v>15</v>
          </cell>
          <cell r="G1075" t="str">
            <v>Non</v>
          </cell>
          <cell r="H1075" t="str">
            <v>CLG.HNAIZIANU</v>
          </cell>
          <cell r="I1075" t="str">
            <v>Non</v>
          </cell>
          <cell r="J1075" t="str">
            <v>Athlétisme, Cross, Football, Volleyball</v>
          </cell>
        </row>
        <row r="1076">
          <cell r="A1076">
            <v>24211076</v>
          </cell>
          <cell r="B1076" t="str">
            <v>GOWET</v>
          </cell>
          <cell r="C1076" t="str">
            <v>Yvonne</v>
          </cell>
          <cell r="D1076" t="str">
            <v>MF</v>
          </cell>
          <cell r="E1076" t="str">
            <v>31-03-2010</v>
          </cell>
          <cell r="F1076">
            <v>14</v>
          </cell>
          <cell r="G1076" t="str">
            <v>Non</v>
          </cell>
          <cell r="H1076" t="str">
            <v>CLG.HNAIZIANU</v>
          </cell>
          <cell r="I1076" t="str">
            <v>Non</v>
          </cell>
          <cell r="J1076" t="str">
            <v>Athlétisme, Cross, Football, Volleyball</v>
          </cell>
        </row>
        <row r="1077">
          <cell r="A1077">
            <v>24212819</v>
          </cell>
          <cell r="B1077" t="str">
            <v>HALO</v>
          </cell>
          <cell r="C1077" t="str">
            <v>Pascal</v>
          </cell>
          <cell r="D1077" t="str">
            <v>MG</v>
          </cell>
          <cell r="E1077" t="str">
            <v>14-04-2009</v>
          </cell>
          <cell r="F1077">
            <v>15</v>
          </cell>
          <cell r="G1077" t="str">
            <v>Non</v>
          </cell>
          <cell r="H1077" t="str">
            <v>CLG.HNAIZIANU</v>
          </cell>
          <cell r="I1077" t="str">
            <v>Non</v>
          </cell>
          <cell r="J1077" t="str">
            <v>Athlétisme, Cross, Football, Volleyball</v>
          </cell>
        </row>
        <row r="1078">
          <cell r="A1078">
            <v>24211015</v>
          </cell>
          <cell r="B1078" t="str">
            <v>HALUNE</v>
          </cell>
          <cell r="C1078" t="str">
            <v>Siemenue</v>
          </cell>
          <cell r="D1078" t="str">
            <v>MG</v>
          </cell>
          <cell r="E1078" t="str">
            <v>23-08-2009</v>
          </cell>
          <cell r="F1078">
            <v>15</v>
          </cell>
          <cell r="G1078" t="str">
            <v>Non</v>
          </cell>
          <cell r="H1078" t="str">
            <v>CLG.HNAIZIANU</v>
          </cell>
          <cell r="I1078" t="str">
            <v>Non</v>
          </cell>
          <cell r="J1078" t="str">
            <v>Athlétisme, Cross, Football, Volleyball</v>
          </cell>
        </row>
        <row r="1079">
          <cell r="A1079">
            <v>24212826</v>
          </cell>
          <cell r="B1079" t="str">
            <v>HMAKONE</v>
          </cell>
          <cell r="C1079" t="str">
            <v>Jemes</v>
          </cell>
          <cell r="D1079" t="str">
            <v>MG</v>
          </cell>
          <cell r="E1079" t="str">
            <v>06-11-2009</v>
          </cell>
          <cell r="F1079">
            <v>14</v>
          </cell>
          <cell r="G1079" t="str">
            <v>Non</v>
          </cell>
          <cell r="H1079" t="str">
            <v>CLG.HNAIZIANU</v>
          </cell>
          <cell r="I1079" t="str">
            <v>Non</v>
          </cell>
          <cell r="J1079" t="str">
            <v>Athlétisme, Cross, Football, Volleyball</v>
          </cell>
        </row>
        <row r="1080">
          <cell r="A1080">
            <v>24222668</v>
          </cell>
          <cell r="B1080" t="str">
            <v>Hmaloko</v>
          </cell>
          <cell r="C1080" t="str">
            <v>Iloié</v>
          </cell>
          <cell r="D1080" t="str">
            <v>BG</v>
          </cell>
          <cell r="E1080" t="str">
            <v>19-01-2011</v>
          </cell>
          <cell r="F1080">
            <v>13</v>
          </cell>
          <cell r="G1080" t="str">
            <v>Non</v>
          </cell>
          <cell r="H1080" t="str">
            <v>CLG.HNAIZIANU</v>
          </cell>
          <cell r="I1080" t="str">
            <v>Non</v>
          </cell>
          <cell r="J1080" t="str">
            <v>Athlétisme, Cross, Football, Futsal</v>
          </cell>
        </row>
        <row r="1081">
          <cell r="A1081">
            <v>24248730</v>
          </cell>
          <cell r="B1081" t="str">
            <v>HMANA</v>
          </cell>
          <cell r="C1081" t="str">
            <v>Saithue</v>
          </cell>
          <cell r="D1081" t="str">
            <v>BG</v>
          </cell>
          <cell r="E1081" t="str">
            <v>15-12-2012</v>
          </cell>
          <cell r="F1081">
            <v>11</v>
          </cell>
          <cell r="G1081" t="str">
            <v>Non</v>
          </cell>
          <cell r="H1081" t="str">
            <v>CLG.HNAIZIANU</v>
          </cell>
          <cell r="I1081" t="str">
            <v>Non</v>
          </cell>
          <cell r="J1081" t="str">
            <v>Athlétisme, Cross, Football, Volleyball</v>
          </cell>
        </row>
        <row r="1082">
          <cell r="A1082">
            <v>24248731</v>
          </cell>
          <cell r="B1082" t="str">
            <v>HMUZO</v>
          </cell>
          <cell r="C1082" t="str">
            <v>Wai</v>
          </cell>
          <cell r="D1082" t="str">
            <v>BG</v>
          </cell>
          <cell r="E1082" t="str">
            <v>18-09-2012</v>
          </cell>
          <cell r="F1082">
            <v>12</v>
          </cell>
          <cell r="G1082" t="str">
            <v>Non</v>
          </cell>
          <cell r="H1082" t="str">
            <v>CLG.HNAIZIANU</v>
          </cell>
          <cell r="I1082" t="str">
            <v>Non</v>
          </cell>
          <cell r="J1082" t="str">
            <v>Athlétisme, Cross, Football, Volleyball</v>
          </cell>
        </row>
        <row r="1083">
          <cell r="A1083">
            <v>24211082</v>
          </cell>
          <cell r="B1083" t="str">
            <v>HNAIJE</v>
          </cell>
          <cell r="C1083" t="str">
            <v>Talahote</v>
          </cell>
          <cell r="D1083" t="str">
            <v>MF</v>
          </cell>
          <cell r="E1083" t="str">
            <v>22-01-2010</v>
          </cell>
          <cell r="F1083">
            <v>14</v>
          </cell>
          <cell r="G1083" t="str">
            <v>Non</v>
          </cell>
          <cell r="H1083" t="str">
            <v>CLG.HNAIZIANU</v>
          </cell>
          <cell r="I1083" t="str">
            <v>Non</v>
          </cell>
          <cell r="J1083" t="str">
            <v>Athlétisme, Cross, Football, Volleyball</v>
          </cell>
        </row>
        <row r="1084">
          <cell r="A1084">
            <v>24248732</v>
          </cell>
          <cell r="B1084" t="str">
            <v>HNAIJE</v>
          </cell>
          <cell r="C1084" t="str">
            <v>Wamie</v>
          </cell>
          <cell r="D1084" t="str">
            <v>BF</v>
          </cell>
          <cell r="E1084" t="str">
            <v>17-05-2013</v>
          </cell>
          <cell r="F1084">
            <v>11</v>
          </cell>
          <cell r="G1084" t="str">
            <v>Non</v>
          </cell>
          <cell r="H1084" t="str">
            <v>CLG.HNAIZIANU</v>
          </cell>
          <cell r="I1084" t="str">
            <v>Non</v>
          </cell>
          <cell r="J1084" t="str">
            <v>Athlétisme, Cross, Football, Volleyball</v>
          </cell>
        </row>
        <row r="1085">
          <cell r="A1085">
            <v>24248733</v>
          </cell>
          <cell r="B1085" t="str">
            <v>HNAXENINE</v>
          </cell>
          <cell r="C1085" t="str">
            <v>Eloise</v>
          </cell>
          <cell r="D1085" t="str">
            <v>BF</v>
          </cell>
          <cell r="E1085" t="str">
            <v>16-11-2012</v>
          </cell>
          <cell r="F1085">
            <v>11</v>
          </cell>
          <cell r="G1085" t="str">
            <v>Non</v>
          </cell>
          <cell r="H1085" t="str">
            <v>CLG.HNAIZIANU</v>
          </cell>
          <cell r="I1085" t="str">
            <v>Non</v>
          </cell>
          <cell r="J1085" t="str">
            <v>Athlétisme, Cross, Football, Volleyball</v>
          </cell>
        </row>
        <row r="1086">
          <cell r="A1086">
            <v>24222654</v>
          </cell>
          <cell r="B1086" t="str">
            <v>HOLUE</v>
          </cell>
          <cell r="C1086" t="str">
            <v>Landry</v>
          </cell>
          <cell r="D1086" t="str">
            <v>MG</v>
          </cell>
          <cell r="E1086" t="str">
            <v>17-04-2010</v>
          </cell>
          <cell r="F1086">
            <v>14</v>
          </cell>
          <cell r="G1086" t="str">
            <v>Non</v>
          </cell>
          <cell r="H1086" t="str">
            <v>CLG.HNAIZIANU</v>
          </cell>
          <cell r="I1086" t="str">
            <v>Non</v>
          </cell>
          <cell r="J1086" t="str">
            <v>Athlétisme, Cross, Football, Volleyball</v>
          </cell>
        </row>
        <row r="1087">
          <cell r="A1087">
            <v>24239113</v>
          </cell>
          <cell r="B1087" t="str">
            <v>IJEZIE</v>
          </cell>
          <cell r="C1087" t="str">
            <v>THEOPHILE</v>
          </cell>
          <cell r="D1087" t="str">
            <v>BG</v>
          </cell>
          <cell r="E1087" t="str">
            <v>13-01-2011</v>
          </cell>
          <cell r="F1087">
            <v>13</v>
          </cell>
          <cell r="G1087" t="str">
            <v>Non</v>
          </cell>
          <cell r="H1087" t="str">
            <v>CLG.HNAIZIANU</v>
          </cell>
          <cell r="I1087" t="str">
            <v>Non</v>
          </cell>
          <cell r="J1087" t="str">
            <v>Athlétisme, Cross, Football, Volleyball</v>
          </cell>
        </row>
        <row r="1088">
          <cell r="A1088">
            <v>24248734</v>
          </cell>
          <cell r="B1088" t="str">
            <v>INAGAJE</v>
          </cell>
          <cell r="C1088" t="str">
            <v>Mataika</v>
          </cell>
          <cell r="D1088" t="str">
            <v>BF</v>
          </cell>
          <cell r="E1088" t="str">
            <v>12-06-2012</v>
          </cell>
          <cell r="F1088">
            <v>12</v>
          </cell>
          <cell r="G1088" t="str">
            <v>Non</v>
          </cell>
          <cell r="H1088" t="str">
            <v>CLG.HNAIZIANU</v>
          </cell>
          <cell r="I1088" t="str">
            <v>Non</v>
          </cell>
          <cell r="J1088" t="str">
            <v>Athlétisme, Cross, Football, Volleyball</v>
          </cell>
        </row>
        <row r="1089">
          <cell r="A1089">
            <v>24239107</v>
          </cell>
          <cell r="B1089" t="str">
            <v>IOPUE</v>
          </cell>
          <cell r="C1089" t="str">
            <v>CLAUDINE</v>
          </cell>
          <cell r="D1089" t="str">
            <v>BF</v>
          </cell>
          <cell r="E1089" t="str">
            <v>01-02-2012</v>
          </cell>
          <cell r="F1089">
            <v>12</v>
          </cell>
          <cell r="G1089" t="str">
            <v>Non</v>
          </cell>
          <cell r="H1089" t="str">
            <v>CLG.HNAIZIANU</v>
          </cell>
          <cell r="I1089" t="str">
            <v>Non</v>
          </cell>
          <cell r="J1089" t="str">
            <v>Athlétisme, Cross, Football, Volleyball</v>
          </cell>
        </row>
        <row r="1090">
          <cell r="A1090">
            <v>24212818</v>
          </cell>
          <cell r="B1090" t="str">
            <v>IOPUE</v>
          </cell>
          <cell r="C1090" t="str">
            <v>Eciane</v>
          </cell>
          <cell r="D1090" t="str">
            <v>MG</v>
          </cell>
          <cell r="E1090" t="str">
            <v>03-07-2009</v>
          </cell>
          <cell r="F1090">
            <v>15</v>
          </cell>
          <cell r="G1090" t="str">
            <v>Non</v>
          </cell>
          <cell r="H1090" t="str">
            <v>CLG.HNAIZIANU</v>
          </cell>
          <cell r="I1090" t="str">
            <v>Non</v>
          </cell>
          <cell r="J1090" t="str">
            <v>Athlétisme, Cross, Football, Volleyball</v>
          </cell>
        </row>
        <row r="1091">
          <cell r="A1091">
            <v>24248735</v>
          </cell>
          <cell r="B1091" t="str">
            <v>IOPUE</v>
          </cell>
          <cell r="C1091" t="str">
            <v>Ginette</v>
          </cell>
          <cell r="D1091" t="str">
            <v>BF</v>
          </cell>
          <cell r="E1091" t="str">
            <v>06-12-2012</v>
          </cell>
          <cell r="F1091">
            <v>11</v>
          </cell>
          <cell r="G1091" t="str">
            <v>Non</v>
          </cell>
          <cell r="H1091" t="str">
            <v>CLG.HNAIZIANU</v>
          </cell>
          <cell r="I1091" t="str">
            <v>Non</v>
          </cell>
          <cell r="J1091" t="str">
            <v>Athlétisme, Cross, Football, Volleyball</v>
          </cell>
        </row>
        <row r="1092">
          <cell r="A1092">
            <v>24202820</v>
          </cell>
          <cell r="B1092" t="str">
            <v>IOPUE</v>
          </cell>
          <cell r="C1092" t="str">
            <v>Patrice</v>
          </cell>
          <cell r="D1092" t="str">
            <v>CG</v>
          </cell>
          <cell r="E1092" t="str">
            <v>18-07-2008</v>
          </cell>
          <cell r="F1092">
            <v>16</v>
          </cell>
          <cell r="G1092" t="str">
            <v>Non</v>
          </cell>
          <cell r="H1092" t="str">
            <v>CLG.HNAIZIANU</v>
          </cell>
          <cell r="I1092" t="str">
            <v>Non</v>
          </cell>
          <cell r="J1092" t="str">
            <v>Athlétisme, Cross, Football, Volleyball</v>
          </cell>
        </row>
        <row r="1093">
          <cell r="A1093">
            <v>24222201</v>
          </cell>
          <cell r="B1093" t="str">
            <v>IOPUE</v>
          </cell>
          <cell r="C1093" t="str">
            <v>Stéphanie</v>
          </cell>
          <cell r="D1093" t="str">
            <v>BF</v>
          </cell>
          <cell r="E1093" t="str">
            <v>16-04-2011</v>
          </cell>
          <cell r="F1093">
            <v>13</v>
          </cell>
          <cell r="G1093" t="str">
            <v>Non</v>
          </cell>
          <cell r="H1093" t="str">
            <v>CLG.HNAIZIANU</v>
          </cell>
          <cell r="I1093" t="str">
            <v>Non</v>
          </cell>
          <cell r="J1093" t="str">
            <v>Athlétisme, Cross, Football, Volleyball</v>
          </cell>
        </row>
        <row r="1094">
          <cell r="A1094">
            <v>24239108</v>
          </cell>
          <cell r="B1094" t="str">
            <v>IPUNESSÖ</v>
          </cell>
          <cell r="C1094" t="str">
            <v>ZLATAN</v>
          </cell>
          <cell r="D1094" t="str">
            <v>BG</v>
          </cell>
          <cell r="E1094" t="str">
            <v>24-10-2011</v>
          </cell>
          <cell r="F1094">
            <v>13</v>
          </cell>
          <cell r="G1094" t="str">
            <v>Non</v>
          </cell>
          <cell r="H1094" t="str">
            <v>CLG.HNAIZIANU</v>
          </cell>
          <cell r="I1094" t="str">
            <v>Non</v>
          </cell>
          <cell r="J1094" t="str">
            <v>Athlétisme, Cross, Football, Volleyball</v>
          </cell>
        </row>
        <row r="1095">
          <cell r="A1095">
            <v>24248736</v>
          </cell>
          <cell r="B1095" t="str">
            <v>IWANE</v>
          </cell>
          <cell r="C1095" t="str">
            <v>Jean-François</v>
          </cell>
          <cell r="D1095" t="str">
            <v>BG</v>
          </cell>
          <cell r="E1095" t="str">
            <v>29-03-2013</v>
          </cell>
          <cell r="F1095">
            <v>11</v>
          </cell>
          <cell r="G1095" t="str">
            <v>Non</v>
          </cell>
          <cell r="H1095" t="str">
            <v>CLG.HNAIZIANU</v>
          </cell>
          <cell r="I1095" t="str">
            <v>Non</v>
          </cell>
          <cell r="J1095" t="str">
            <v>Athlétisme, Cross, Football, Volleyball</v>
          </cell>
        </row>
        <row r="1096">
          <cell r="A1096">
            <v>24239109</v>
          </cell>
          <cell r="B1096" t="str">
            <v>IWANE</v>
          </cell>
          <cell r="C1096" t="str">
            <v>QAGO</v>
          </cell>
          <cell r="D1096" t="str">
            <v>BG</v>
          </cell>
          <cell r="E1096" t="str">
            <v>18-08-2011</v>
          </cell>
          <cell r="F1096">
            <v>13</v>
          </cell>
          <cell r="G1096" t="str">
            <v>Non</v>
          </cell>
          <cell r="H1096" t="str">
            <v>CLG.HNAIZIANU</v>
          </cell>
          <cell r="I1096" t="str">
            <v>Non</v>
          </cell>
          <cell r="J1096" t="str">
            <v>Athlétisme, Cross, Football, Volleyball</v>
          </cell>
        </row>
        <row r="1097">
          <cell r="A1097">
            <v>24211215</v>
          </cell>
          <cell r="B1097" t="str">
            <v>IWEDE</v>
          </cell>
          <cell r="C1097" t="str">
            <v>Joas</v>
          </cell>
          <cell r="D1097" t="str">
            <v>MG</v>
          </cell>
          <cell r="E1097" t="str">
            <v>23-02-2010</v>
          </cell>
          <cell r="F1097">
            <v>14</v>
          </cell>
          <cell r="G1097" t="str">
            <v>Non</v>
          </cell>
          <cell r="H1097" t="str">
            <v>CLG.HNAIZIANU</v>
          </cell>
          <cell r="I1097" t="str">
            <v>Non</v>
          </cell>
          <cell r="J1097" t="str">
            <v>Athlétisme, Cross, Football, Volleyball</v>
          </cell>
        </row>
        <row r="1098">
          <cell r="A1098">
            <v>24248737</v>
          </cell>
          <cell r="B1098" t="str">
            <v>IWEDE</v>
          </cell>
          <cell r="C1098" t="str">
            <v>Roy</v>
          </cell>
          <cell r="D1098" t="str">
            <v>BG</v>
          </cell>
          <cell r="E1098" t="str">
            <v>03-01-2011</v>
          </cell>
          <cell r="F1098">
            <v>13</v>
          </cell>
          <cell r="G1098" t="str">
            <v>Non</v>
          </cell>
          <cell r="H1098" t="str">
            <v>CLG.HNAIZIANU</v>
          </cell>
          <cell r="I1098" t="str">
            <v>Non</v>
          </cell>
          <cell r="J1098" t="str">
            <v>Athlétisme, Cross, Football, Volleyball</v>
          </cell>
        </row>
        <row r="1099">
          <cell r="A1099">
            <v>24248738</v>
          </cell>
          <cell r="B1099" t="str">
            <v>IWEDR</v>
          </cell>
          <cell r="C1099" t="str">
            <v>Celestin</v>
          </cell>
          <cell r="D1099" t="str">
            <v>BG</v>
          </cell>
          <cell r="E1099" t="str">
            <v>04-06-2012</v>
          </cell>
          <cell r="F1099">
            <v>12</v>
          </cell>
          <cell r="G1099" t="str">
            <v>Non</v>
          </cell>
          <cell r="H1099" t="str">
            <v>CLG.HNAIZIANU</v>
          </cell>
          <cell r="I1099" t="str">
            <v>Non</v>
          </cell>
          <cell r="J1099" t="str">
            <v>Athlétisme, Cross, Football, Volleyball</v>
          </cell>
        </row>
        <row r="1100">
          <cell r="A1100">
            <v>24239232</v>
          </cell>
          <cell r="B1100" t="str">
            <v>JOHN</v>
          </cell>
          <cell r="C1100" t="str">
            <v>ALEXANDRE</v>
          </cell>
          <cell r="D1100" t="str">
            <v>BG</v>
          </cell>
          <cell r="E1100" t="str">
            <v>08-03-2012</v>
          </cell>
          <cell r="F1100">
            <v>12</v>
          </cell>
          <cell r="G1100" t="str">
            <v>Non</v>
          </cell>
          <cell r="H1100" t="str">
            <v>CLG.HNAIZIANU</v>
          </cell>
          <cell r="I1100" t="str">
            <v>Oui</v>
          </cell>
          <cell r="J1100" t="str">
            <v>Athlétisme, Cross, Football, Volleyball</v>
          </cell>
        </row>
        <row r="1101">
          <cell r="A1101">
            <v>24211235</v>
          </cell>
          <cell r="B1101" t="str">
            <v>KAEMO</v>
          </cell>
          <cell r="C1101" t="str">
            <v>Noëtha</v>
          </cell>
          <cell r="D1101" t="str">
            <v>MG</v>
          </cell>
          <cell r="E1101" t="str">
            <v>29-04-2009</v>
          </cell>
          <cell r="F1101">
            <v>15</v>
          </cell>
          <cell r="G1101" t="str">
            <v>Non</v>
          </cell>
          <cell r="H1101" t="str">
            <v>CLG.HNAIZIANU</v>
          </cell>
          <cell r="I1101" t="str">
            <v>Non</v>
          </cell>
          <cell r="J1101" t="str">
            <v>Athlétisme, Cross, Football, Volleyball</v>
          </cell>
        </row>
        <row r="1102">
          <cell r="A1102">
            <v>24202819</v>
          </cell>
          <cell r="B1102" t="str">
            <v>KAEMO</v>
          </cell>
          <cell r="C1102" t="str">
            <v>Rene</v>
          </cell>
          <cell r="D1102" t="str">
            <v>CG</v>
          </cell>
          <cell r="E1102" t="str">
            <v>30-11-2008</v>
          </cell>
          <cell r="F1102">
            <v>15</v>
          </cell>
          <cell r="G1102" t="str">
            <v>Non</v>
          </cell>
          <cell r="H1102" t="str">
            <v>CLG.HNAIZIANU</v>
          </cell>
          <cell r="I1102" t="str">
            <v>Non</v>
          </cell>
          <cell r="J1102" t="str">
            <v>Athlétisme, Cross, Football, Volleyball</v>
          </cell>
        </row>
        <row r="1103">
          <cell r="A1103">
            <v>24248739</v>
          </cell>
          <cell r="B1103" t="str">
            <v>KAEMO</v>
          </cell>
          <cell r="C1103" t="str">
            <v>WAHOPIE</v>
          </cell>
          <cell r="D1103" t="str">
            <v>BG</v>
          </cell>
          <cell r="E1103" t="str">
            <v>27-07-2012</v>
          </cell>
          <cell r="F1103">
            <v>12</v>
          </cell>
          <cell r="G1103" t="str">
            <v>Non</v>
          </cell>
          <cell r="H1103" t="str">
            <v>CLG.HNAIZIANU</v>
          </cell>
          <cell r="I1103" t="str">
            <v>Non</v>
          </cell>
          <cell r="J1103" t="str">
            <v>Athlétisme, Cross, Football, Volleyball</v>
          </cell>
        </row>
        <row r="1104">
          <cell r="A1104">
            <v>24222652</v>
          </cell>
          <cell r="B1104" t="str">
            <v>KAHLEMUE</v>
          </cell>
          <cell r="C1104" t="str">
            <v>Abigaëlle</v>
          </cell>
          <cell r="D1104" t="str">
            <v>BF</v>
          </cell>
          <cell r="E1104" t="str">
            <v>23-02-2011</v>
          </cell>
          <cell r="F1104">
            <v>13</v>
          </cell>
          <cell r="G1104" t="str">
            <v>Non</v>
          </cell>
          <cell r="H1104" t="str">
            <v>CLG.HNAIZIANU</v>
          </cell>
          <cell r="I1104" t="str">
            <v>Non</v>
          </cell>
          <cell r="J1104" t="str">
            <v>Athlétisme, Cross, Football, Volleyball</v>
          </cell>
        </row>
        <row r="1105">
          <cell r="A1105">
            <v>24222646</v>
          </cell>
          <cell r="B1105" t="str">
            <v>KAHLEMUE</v>
          </cell>
          <cell r="C1105" t="str">
            <v>Adèle</v>
          </cell>
          <cell r="D1105" t="str">
            <v>MF</v>
          </cell>
          <cell r="E1105" t="str">
            <v>21-02-2009</v>
          </cell>
          <cell r="F1105">
            <v>15</v>
          </cell>
          <cell r="G1105" t="str">
            <v>Non</v>
          </cell>
          <cell r="H1105" t="str">
            <v>CLG.HNAIZIANU</v>
          </cell>
          <cell r="I1105" t="str">
            <v>Non</v>
          </cell>
          <cell r="J1105" t="str">
            <v>Athlétisme, Cross, Football, Volleyball</v>
          </cell>
        </row>
        <row r="1106">
          <cell r="A1106">
            <v>24222651</v>
          </cell>
          <cell r="B1106" t="str">
            <v>KAKUE</v>
          </cell>
          <cell r="C1106" t="str">
            <v>Elisabeth</v>
          </cell>
          <cell r="D1106" t="str">
            <v>MF</v>
          </cell>
          <cell r="E1106" t="str">
            <v>15-03-2010</v>
          </cell>
          <cell r="F1106">
            <v>14</v>
          </cell>
          <cell r="G1106" t="str">
            <v>Non</v>
          </cell>
          <cell r="H1106" t="str">
            <v>CLG.HNAIZIANU</v>
          </cell>
          <cell r="I1106" t="str">
            <v>Non</v>
          </cell>
          <cell r="J1106" t="str">
            <v>Athlétisme, Cross, Football, Volleyball</v>
          </cell>
        </row>
        <row r="1107">
          <cell r="A1107">
            <v>24222186</v>
          </cell>
          <cell r="B1107" t="str">
            <v>KALEPE</v>
          </cell>
          <cell r="C1107" t="str">
            <v>Semy</v>
          </cell>
          <cell r="D1107" t="str">
            <v>BF</v>
          </cell>
          <cell r="E1107" t="str">
            <v>06-01-2011</v>
          </cell>
          <cell r="F1107">
            <v>13</v>
          </cell>
          <cell r="G1107" t="str">
            <v>Non</v>
          </cell>
          <cell r="H1107" t="str">
            <v>CLG.HNAIZIANU</v>
          </cell>
          <cell r="I1107" t="str">
            <v>Non</v>
          </cell>
          <cell r="J1107" t="str">
            <v>Athlétisme, Cross, Football, Volleyball</v>
          </cell>
        </row>
        <row r="1108">
          <cell r="A1108">
            <v>24222650</v>
          </cell>
          <cell r="B1108" t="str">
            <v>KAUDRE</v>
          </cell>
          <cell r="C1108" t="str">
            <v>Elia</v>
          </cell>
          <cell r="D1108" t="str">
            <v>MG</v>
          </cell>
          <cell r="E1108" t="str">
            <v>31-08-2010</v>
          </cell>
          <cell r="F1108">
            <v>14</v>
          </cell>
          <cell r="G1108" t="str">
            <v>Non</v>
          </cell>
          <cell r="H1108" t="str">
            <v>CLG.HNAIZIANU</v>
          </cell>
          <cell r="I1108" t="str">
            <v>Non</v>
          </cell>
          <cell r="J1108" t="str">
            <v>Athlétisme, Cross, Football, Volleyball</v>
          </cell>
        </row>
        <row r="1109">
          <cell r="A1109">
            <v>24222716</v>
          </cell>
          <cell r="B1109" t="str">
            <v>KUIENE</v>
          </cell>
          <cell r="C1109" t="str">
            <v>Keyran Junior</v>
          </cell>
          <cell r="D1109" t="str">
            <v>MG</v>
          </cell>
          <cell r="E1109" t="str">
            <v>31-10-2010</v>
          </cell>
          <cell r="F1109">
            <v>13</v>
          </cell>
          <cell r="G1109" t="str">
            <v>Non</v>
          </cell>
          <cell r="H1109" t="str">
            <v>CLG.HNAIZIANU</v>
          </cell>
          <cell r="I1109" t="str">
            <v>Non</v>
          </cell>
          <cell r="J1109" t="str">
            <v>Athlétisme, Cross, Football, Trails, Volleyball</v>
          </cell>
        </row>
        <row r="1110">
          <cell r="A1110">
            <v>24222649</v>
          </cell>
          <cell r="B1110" t="str">
            <v>LALIE</v>
          </cell>
          <cell r="C1110" t="str">
            <v>Jean Claude</v>
          </cell>
          <cell r="D1110" t="str">
            <v>BG</v>
          </cell>
          <cell r="E1110" t="str">
            <v>01-05-2011</v>
          </cell>
          <cell r="F1110">
            <v>13</v>
          </cell>
          <cell r="G1110" t="str">
            <v>Non</v>
          </cell>
          <cell r="H1110" t="str">
            <v>CLG.HNAIZIANU</v>
          </cell>
          <cell r="I1110" t="str">
            <v>Non</v>
          </cell>
          <cell r="J1110" t="str">
            <v>Athlétisme, Cross, Football, Volleyball</v>
          </cell>
        </row>
        <row r="1111">
          <cell r="A1111">
            <v>24248741</v>
          </cell>
          <cell r="B1111" t="str">
            <v>LAPACAS</v>
          </cell>
          <cell r="C1111" t="str">
            <v>ELIOTT</v>
          </cell>
          <cell r="D1111" t="str">
            <v>BG</v>
          </cell>
          <cell r="E1111" t="str">
            <v>09-07-2013</v>
          </cell>
          <cell r="F1111">
            <v>11</v>
          </cell>
          <cell r="G1111" t="str">
            <v>Non</v>
          </cell>
          <cell r="H1111" t="str">
            <v>CLG.HNAIZIANU</v>
          </cell>
          <cell r="I1111" t="str">
            <v>Non</v>
          </cell>
          <cell r="J1111" t="str">
            <v>Athlétisme, Cross, Football, Volleyball</v>
          </cell>
        </row>
        <row r="1112">
          <cell r="A1112">
            <v>24212817</v>
          </cell>
          <cell r="B1112" t="str">
            <v>LAPACAS</v>
          </cell>
          <cell r="C1112" t="str">
            <v>Sebastien</v>
          </cell>
          <cell r="D1112" t="str">
            <v>MG</v>
          </cell>
          <cell r="E1112" t="str">
            <v>08-10-2009</v>
          </cell>
          <cell r="F1112">
            <v>15</v>
          </cell>
          <cell r="G1112" t="str">
            <v>Non</v>
          </cell>
          <cell r="H1112" t="str">
            <v>CLG.HNAIZIANU</v>
          </cell>
          <cell r="I1112" t="str">
            <v>Non</v>
          </cell>
          <cell r="J1112" t="str">
            <v>Athlétisme, Cross, Football, Volleyball</v>
          </cell>
        </row>
        <row r="1113">
          <cell r="A1113">
            <v>24222648</v>
          </cell>
          <cell r="B1113" t="str">
            <v>LAWI</v>
          </cell>
          <cell r="C1113" t="str">
            <v>Jacques</v>
          </cell>
          <cell r="D1113" t="str">
            <v>MG</v>
          </cell>
          <cell r="E1113" t="str">
            <v>09-06-2010</v>
          </cell>
          <cell r="F1113">
            <v>14</v>
          </cell>
          <cell r="G1113" t="str">
            <v>Non</v>
          </cell>
          <cell r="H1113" t="str">
            <v>CLG.HNAIZIANU</v>
          </cell>
          <cell r="I1113" t="str">
            <v>Non</v>
          </cell>
          <cell r="J1113" t="str">
            <v>Athlétisme, Cross, Football, Volleyball</v>
          </cell>
        </row>
        <row r="1114">
          <cell r="A1114">
            <v>24222200</v>
          </cell>
          <cell r="B1114" t="str">
            <v>MACANE</v>
          </cell>
          <cell r="C1114" t="str">
            <v>Joseph</v>
          </cell>
          <cell r="D1114" t="str">
            <v>MG</v>
          </cell>
          <cell r="E1114" t="str">
            <v>08-03-2010</v>
          </cell>
          <cell r="F1114">
            <v>14</v>
          </cell>
          <cell r="G1114" t="str">
            <v>Non</v>
          </cell>
          <cell r="H1114" t="str">
            <v>CLG.HNAIZIANU</v>
          </cell>
          <cell r="I1114" t="str">
            <v>Non</v>
          </cell>
          <cell r="J1114" t="str">
            <v>Athlétisme, Cross, Football, Volleyball</v>
          </cell>
        </row>
        <row r="1115">
          <cell r="A1115">
            <v>24222130</v>
          </cell>
          <cell r="B1115" t="str">
            <v>MACANE</v>
          </cell>
          <cell r="C1115" t="str">
            <v>Wakotre</v>
          </cell>
          <cell r="D1115" t="str">
            <v>BF</v>
          </cell>
          <cell r="E1115" t="str">
            <v>10-02-2011</v>
          </cell>
          <cell r="F1115">
            <v>13</v>
          </cell>
          <cell r="G1115" t="str">
            <v>Non</v>
          </cell>
          <cell r="H1115" t="str">
            <v>CLG.HNAIZIANU</v>
          </cell>
          <cell r="I1115" t="str">
            <v>Non</v>
          </cell>
          <cell r="J1115" t="str">
            <v>Athlétisme, Cross, Football, Volleyball</v>
          </cell>
        </row>
        <row r="1116">
          <cell r="A1116">
            <v>24239110</v>
          </cell>
          <cell r="B1116" t="str">
            <v>MAHO</v>
          </cell>
          <cell r="C1116" t="str">
            <v>LAURENT</v>
          </cell>
          <cell r="D1116" t="str">
            <v>BG</v>
          </cell>
          <cell r="E1116" t="str">
            <v>17-02-2012</v>
          </cell>
          <cell r="F1116">
            <v>12</v>
          </cell>
          <cell r="G1116" t="str">
            <v>Non</v>
          </cell>
          <cell r="H1116" t="str">
            <v>CLG.HNAIZIANU</v>
          </cell>
          <cell r="I1116" t="str">
            <v>Non</v>
          </cell>
          <cell r="J1116" t="str">
            <v>Athlétisme, Cross, Football, Volleyball</v>
          </cell>
        </row>
        <row r="1117">
          <cell r="A1117">
            <v>24233675</v>
          </cell>
          <cell r="B1117" t="str">
            <v>MANYIN</v>
          </cell>
          <cell r="C1117" t="str">
            <v>PATRICIA</v>
          </cell>
          <cell r="D1117" t="str">
            <v>BF</v>
          </cell>
          <cell r="E1117" t="str">
            <v>19-05-2012</v>
          </cell>
          <cell r="F1117">
            <v>12</v>
          </cell>
          <cell r="G1117" t="str">
            <v>Non</v>
          </cell>
          <cell r="H1117" t="str">
            <v>CLG.HNAIZIANU</v>
          </cell>
          <cell r="I1117" t="str">
            <v>Non</v>
          </cell>
          <cell r="J1117" t="str">
            <v>Athlétisme, Cross, Football, Volleyball</v>
          </cell>
        </row>
        <row r="1118">
          <cell r="A1118">
            <v>24248742</v>
          </cell>
          <cell r="B1118" t="str">
            <v>MAZENO</v>
          </cell>
          <cell r="C1118" t="str">
            <v>Wagotrë</v>
          </cell>
          <cell r="D1118" t="str">
            <v>BG</v>
          </cell>
          <cell r="E1118" t="str">
            <v>30-03-2011</v>
          </cell>
          <cell r="F1118">
            <v>13</v>
          </cell>
          <cell r="G1118" t="str">
            <v>Non</v>
          </cell>
          <cell r="H1118" t="str">
            <v>CLG.HNAIZIANU</v>
          </cell>
          <cell r="I1118" t="str">
            <v>Non</v>
          </cell>
          <cell r="J1118" t="str">
            <v>Athlétisme, Cross, Football, Volleyball</v>
          </cell>
        </row>
        <row r="1119">
          <cell r="A1119">
            <v>24248743</v>
          </cell>
          <cell r="B1119" t="str">
            <v>NYIKEINE</v>
          </cell>
          <cell r="C1119" t="str">
            <v>Holue Kalis</v>
          </cell>
          <cell r="D1119" t="str">
            <v>BG</v>
          </cell>
          <cell r="E1119" t="str">
            <v>06-05-2012</v>
          </cell>
          <cell r="F1119">
            <v>12</v>
          </cell>
          <cell r="G1119" t="str">
            <v>Non</v>
          </cell>
          <cell r="H1119" t="str">
            <v>CLG.HNAIZIANU</v>
          </cell>
          <cell r="I1119" t="str">
            <v>Non</v>
          </cell>
          <cell r="J1119" t="str">
            <v>Athlétisme, Cross, Football, Volleyball</v>
          </cell>
        </row>
        <row r="1120">
          <cell r="A1120">
            <v>24248744</v>
          </cell>
          <cell r="B1120" t="str">
            <v>Nyipie</v>
          </cell>
          <cell r="C1120" t="str">
            <v>Marie-florence</v>
          </cell>
          <cell r="D1120" t="str">
            <v>BF</v>
          </cell>
          <cell r="E1120" t="str">
            <v>12-10-2012</v>
          </cell>
          <cell r="F1120">
            <v>12</v>
          </cell>
          <cell r="G1120" t="str">
            <v>Non</v>
          </cell>
          <cell r="H1120" t="str">
            <v>CLG.HNAIZIANU</v>
          </cell>
          <cell r="I1120" t="str">
            <v>Non</v>
          </cell>
          <cell r="J1120" t="str">
            <v>Athlétisme, Cross, Football, Volleyball</v>
          </cell>
        </row>
        <row r="1121">
          <cell r="A1121">
            <v>24212869</v>
          </cell>
          <cell r="B1121" t="str">
            <v>PALASSO</v>
          </cell>
          <cell r="C1121" t="str">
            <v>Jean Baptiste</v>
          </cell>
          <cell r="D1121" t="str">
            <v>MG</v>
          </cell>
          <cell r="E1121" t="str">
            <v>27-06-2009</v>
          </cell>
          <cell r="F1121">
            <v>15</v>
          </cell>
          <cell r="G1121" t="str">
            <v>Non</v>
          </cell>
          <cell r="H1121" t="str">
            <v>CLG.HNAIZIANU</v>
          </cell>
          <cell r="I1121" t="str">
            <v>Non</v>
          </cell>
          <cell r="J1121" t="str">
            <v>Athlétisme, Cross, Danse, Football, Volleyball</v>
          </cell>
        </row>
        <row r="1122">
          <cell r="A1122">
            <v>24239219</v>
          </cell>
          <cell r="B1122" t="str">
            <v>PUAKA</v>
          </cell>
          <cell r="C1122" t="str">
            <v>ILAISAANE</v>
          </cell>
          <cell r="D1122" t="str">
            <v>BF</v>
          </cell>
          <cell r="E1122" t="str">
            <v>23-07-2011</v>
          </cell>
          <cell r="F1122">
            <v>13</v>
          </cell>
          <cell r="G1122" t="str">
            <v>Non</v>
          </cell>
          <cell r="H1122" t="str">
            <v>CLG.HNAIZIANU</v>
          </cell>
          <cell r="I1122" t="str">
            <v>Non</v>
          </cell>
          <cell r="J1122" t="str">
            <v>Athlétisme, Cross, Football, Volleyball</v>
          </cell>
        </row>
        <row r="1123">
          <cell r="A1123">
            <v>24239111</v>
          </cell>
          <cell r="B1123" t="str">
            <v>PUAKA</v>
          </cell>
          <cell r="C1123" t="str">
            <v>JULIANE</v>
          </cell>
          <cell r="D1123" t="str">
            <v>BF</v>
          </cell>
          <cell r="E1123" t="str">
            <v>23-07-2011</v>
          </cell>
          <cell r="F1123">
            <v>13</v>
          </cell>
          <cell r="G1123" t="str">
            <v>Non</v>
          </cell>
          <cell r="H1123" t="str">
            <v>CLG.HNAIZIANU</v>
          </cell>
          <cell r="I1123" t="str">
            <v>Non</v>
          </cell>
          <cell r="J1123" t="str">
            <v>Athlétisme, Cross, Football, Volleyball</v>
          </cell>
        </row>
        <row r="1124">
          <cell r="A1124">
            <v>24239126</v>
          </cell>
          <cell r="B1124" t="str">
            <v>PUAKA</v>
          </cell>
          <cell r="C1124" t="str">
            <v>MATAMOANA</v>
          </cell>
          <cell r="D1124" t="str">
            <v>MF</v>
          </cell>
          <cell r="E1124" t="str">
            <v>24-09-2009</v>
          </cell>
          <cell r="F1124">
            <v>15</v>
          </cell>
          <cell r="G1124" t="str">
            <v>Non</v>
          </cell>
          <cell r="H1124" t="str">
            <v>CLG.HNAIZIANU</v>
          </cell>
          <cell r="I1124" t="str">
            <v>Non</v>
          </cell>
          <cell r="J1124" t="str">
            <v>Athlétisme, Cross, Football, Volleyball</v>
          </cell>
        </row>
        <row r="1125">
          <cell r="A1125">
            <v>24212855</v>
          </cell>
          <cell r="B1125" t="str">
            <v>QENEGEI</v>
          </cell>
          <cell r="C1125" t="str">
            <v>Yanis</v>
          </cell>
          <cell r="D1125" t="str">
            <v>MG</v>
          </cell>
          <cell r="E1125" t="str">
            <v>11-09-2009</v>
          </cell>
          <cell r="F1125">
            <v>15</v>
          </cell>
          <cell r="G1125" t="str">
            <v>Non</v>
          </cell>
          <cell r="H1125" t="str">
            <v>CLG.HNAIZIANU</v>
          </cell>
          <cell r="I1125" t="str">
            <v>Non</v>
          </cell>
          <cell r="J1125" t="str">
            <v>Athlétisme, Cross, Football</v>
          </cell>
        </row>
        <row r="1126">
          <cell r="A1126">
            <v>24248745</v>
          </cell>
          <cell r="B1126" t="str">
            <v>QENEGEIE</v>
          </cell>
          <cell r="C1126" t="str">
            <v>Elisandre</v>
          </cell>
          <cell r="D1126" t="str">
            <v>MF</v>
          </cell>
          <cell r="E1126" t="str">
            <v>22-06-2010</v>
          </cell>
          <cell r="F1126">
            <v>14</v>
          </cell>
          <cell r="G1126" t="str">
            <v>Non</v>
          </cell>
          <cell r="H1126" t="str">
            <v>CLG.HNAIZIANU</v>
          </cell>
          <cell r="I1126" t="str">
            <v>Non</v>
          </cell>
          <cell r="J1126" t="str">
            <v>Athlétisme, Cross, Football, Volleyball</v>
          </cell>
        </row>
        <row r="1127">
          <cell r="A1127">
            <v>24233770</v>
          </cell>
          <cell r="B1127" t="str">
            <v>SAMEKE</v>
          </cell>
          <cell r="C1127" t="str">
            <v>POAPI</v>
          </cell>
          <cell r="D1127" t="str">
            <v>MF</v>
          </cell>
          <cell r="E1127" t="str">
            <v>13-09-2010</v>
          </cell>
          <cell r="F1127">
            <v>14</v>
          </cell>
          <cell r="G1127" t="str">
            <v>Non</v>
          </cell>
          <cell r="H1127" t="str">
            <v>CLG.HNAIZIANU</v>
          </cell>
          <cell r="I1127" t="str">
            <v>Non</v>
          </cell>
          <cell r="J1127" t="str">
            <v>Athlétisme, Cross, Football, Volleyball</v>
          </cell>
        </row>
        <row r="1128">
          <cell r="A1128">
            <v>24222715</v>
          </cell>
          <cell r="B1128" t="str">
            <v>SIAPO</v>
          </cell>
          <cell r="C1128" t="str">
            <v>Madeleine</v>
          </cell>
          <cell r="D1128" t="str">
            <v>MF</v>
          </cell>
          <cell r="E1128" t="str">
            <v>13-11-2010</v>
          </cell>
          <cell r="F1128">
            <v>13</v>
          </cell>
          <cell r="G1128" t="str">
            <v>Non</v>
          </cell>
          <cell r="H1128" t="str">
            <v>CLG.HNAIZIANU</v>
          </cell>
          <cell r="I1128" t="str">
            <v>Non</v>
          </cell>
          <cell r="J1128" t="str">
            <v>Basket, Futsal, Handball, Volleyball</v>
          </cell>
        </row>
        <row r="1129">
          <cell r="A1129">
            <v>24211078</v>
          </cell>
          <cell r="B1129" t="str">
            <v>SINYEUE</v>
          </cell>
          <cell r="C1129" t="str">
            <v>Manasee</v>
          </cell>
          <cell r="D1129" t="str">
            <v>MF</v>
          </cell>
          <cell r="E1129" t="str">
            <v>08-03-2010</v>
          </cell>
          <cell r="F1129">
            <v>14</v>
          </cell>
          <cell r="G1129" t="str">
            <v>Non</v>
          </cell>
          <cell r="H1129" t="str">
            <v>CLG.HNAIZIANU</v>
          </cell>
          <cell r="I1129" t="str">
            <v>Non</v>
          </cell>
          <cell r="J1129" t="str">
            <v>Athlétisme, Cross, Football, Volleyball</v>
          </cell>
        </row>
        <row r="1130">
          <cell r="A1130">
            <v>24239167</v>
          </cell>
          <cell r="B1130" t="str">
            <v>SIPA</v>
          </cell>
          <cell r="C1130" t="str">
            <v>Davel</v>
          </cell>
          <cell r="D1130" t="str">
            <v>MG</v>
          </cell>
          <cell r="E1130" t="str">
            <v>06-05-2010</v>
          </cell>
          <cell r="F1130">
            <v>14</v>
          </cell>
          <cell r="G1130" t="str">
            <v>Non</v>
          </cell>
          <cell r="H1130" t="str">
            <v>CLG.HNAIZIANU</v>
          </cell>
          <cell r="I1130" t="str">
            <v>Non</v>
          </cell>
          <cell r="J1130" t="str">
            <v>Athlétisme, Cross, Futsal, Santé, Trails, Volleyball</v>
          </cell>
        </row>
        <row r="1131">
          <cell r="A1131">
            <v>24248746</v>
          </cell>
          <cell r="B1131" t="str">
            <v>SIWA</v>
          </cell>
          <cell r="C1131" t="str">
            <v>Stessy</v>
          </cell>
          <cell r="D1131" t="str">
            <v>BF</v>
          </cell>
          <cell r="E1131" t="str">
            <v>30-12-2012</v>
          </cell>
          <cell r="F1131">
            <v>11</v>
          </cell>
          <cell r="G1131" t="str">
            <v>Non</v>
          </cell>
          <cell r="H1131" t="str">
            <v>CLG.HNAIZIANU</v>
          </cell>
          <cell r="I1131" t="str">
            <v>Non</v>
          </cell>
          <cell r="J1131" t="str">
            <v>Athlétisme, Cross, Football, Volleyball</v>
          </cell>
        </row>
        <row r="1132">
          <cell r="A1132">
            <v>24248747</v>
          </cell>
          <cell r="B1132" t="str">
            <v>Taine</v>
          </cell>
          <cell r="C1132" t="str">
            <v>Marcelline</v>
          </cell>
          <cell r="D1132" t="str">
            <v>BF</v>
          </cell>
          <cell r="E1132" t="str">
            <v>14-03-2011</v>
          </cell>
          <cell r="F1132">
            <v>13</v>
          </cell>
          <cell r="G1132" t="str">
            <v>Non</v>
          </cell>
          <cell r="H1132" t="str">
            <v>CLG.HNAIZIANU</v>
          </cell>
          <cell r="I1132" t="str">
            <v>Non</v>
          </cell>
          <cell r="J1132" t="str">
            <v>Athlétisme, Cross, Football, Volleyball</v>
          </cell>
        </row>
        <row r="1133">
          <cell r="A1133">
            <v>24248748</v>
          </cell>
          <cell r="B1133" t="str">
            <v>TAINE</v>
          </cell>
          <cell r="C1133" t="str">
            <v>WASINE</v>
          </cell>
          <cell r="D1133" t="str">
            <v>BG</v>
          </cell>
          <cell r="E1133" t="str">
            <v>16-06-2011</v>
          </cell>
          <cell r="F1133">
            <v>13</v>
          </cell>
          <cell r="G1133" t="str">
            <v>Non</v>
          </cell>
          <cell r="H1133" t="str">
            <v>CLG.HNAIZIANU</v>
          </cell>
          <cell r="I1133" t="str">
            <v>Non</v>
          </cell>
          <cell r="J1133" t="str">
            <v>Athlétisme, Cross, Football, Volleyball</v>
          </cell>
        </row>
        <row r="1134">
          <cell r="A1134">
            <v>24239129</v>
          </cell>
          <cell r="B1134" t="str">
            <v>THIPINE</v>
          </cell>
          <cell r="C1134" t="str">
            <v>MADELAINE</v>
          </cell>
          <cell r="D1134" t="str">
            <v>MF</v>
          </cell>
          <cell r="E1134" t="str">
            <v>14-10-2009</v>
          </cell>
          <cell r="F1134">
            <v>15</v>
          </cell>
          <cell r="G1134" t="str">
            <v>Non</v>
          </cell>
          <cell r="H1134" t="str">
            <v>CLG.HNAIZIANU</v>
          </cell>
          <cell r="I1134" t="str">
            <v>Non</v>
          </cell>
          <cell r="J1134" t="str">
            <v>Athlétisme, Cross, Football, Volleyball</v>
          </cell>
        </row>
        <row r="1135">
          <cell r="A1135">
            <v>24200010</v>
          </cell>
          <cell r="B1135" t="str">
            <v>TITI</v>
          </cell>
          <cell r="C1135" t="str">
            <v>Matisson</v>
          </cell>
          <cell r="D1135" t="str">
            <v>MG</v>
          </cell>
          <cell r="E1135" t="str">
            <v>22-01-2009</v>
          </cell>
          <cell r="F1135">
            <v>15</v>
          </cell>
          <cell r="G1135" t="str">
            <v>Non</v>
          </cell>
          <cell r="H1135" t="str">
            <v>CLG.HNAIZIANU</v>
          </cell>
          <cell r="I1135" t="str">
            <v>Non</v>
          </cell>
          <cell r="J1135" t="str">
            <v>Athlétisme, Cross, Football, Volleyball</v>
          </cell>
        </row>
        <row r="1136">
          <cell r="A1136">
            <v>24248749</v>
          </cell>
          <cell r="B1136" t="str">
            <v>VANE</v>
          </cell>
          <cell r="C1136" t="str">
            <v>Laurick</v>
          </cell>
          <cell r="D1136" t="str">
            <v>BG</v>
          </cell>
          <cell r="E1136" t="str">
            <v>16-05-2011</v>
          </cell>
          <cell r="F1136">
            <v>13</v>
          </cell>
          <cell r="G1136" t="str">
            <v>Non</v>
          </cell>
          <cell r="H1136" t="str">
            <v>CLG.HNAIZIANU</v>
          </cell>
          <cell r="I1136" t="str">
            <v>Non</v>
          </cell>
          <cell r="J1136" t="str">
            <v>Athlétisme, Cross, Football, Volleyball</v>
          </cell>
        </row>
        <row r="1137">
          <cell r="A1137">
            <v>24239112</v>
          </cell>
          <cell r="B1137" t="str">
            <v>WAHEONEME</v>
          </cell>
          <cell r="C1137" t="str">
            <v>ELOÏSE</v>
          </cell>
          <cell r="D1137" t="str">
            <v>BF</v>
          </cell>
          <cell r="E1137" t="str">
            <v>24-07-2011</v>
          </cell>
          <cell r="F1137">
            <v>13</v>
          </cell>
          <cell r="G1137" t="str">
            <v>Non</v>
          </cell>
          <cell r="H1137" t="str">
            <v>CLG.HNAIZIANU</v>
          </cell>
          <cell r="I1137" t="str">
            <v>Non</v>
          </cell>
          <cell r="J1137" t="str">
            <v>Athlétisme, Cross, Football, Volleyball</v>
          </cell>
        </row>
        <row r="1138">
          <cell r="A1138">
            <v>24222647</v>
          </cell>
          <cell r="B1138" t="str">
            <v>WAHMETRUA</v>
          </cell>
          <cell r="C1138" t="str">
            <v>Cédric</v>
          </cell>
          <cell r="D1138" t="str">
            <v>MG</v>
          </cell>
          <cell r="E1138" t="str">
            <v>03-09-2010</v>
          </cell>
          <cell r="F1138">
            <v>14</v>
          </cell>
          <cell r="G1138" t="str">
            <v>Non</v>
          </cell>
          <cell r="H1138" t="str">
            <v>CLG.HNAIZIANU</v>
          </cell>
          <cell r="I1138" t="str">
            <v>Non</v>
          </cell>
          <cell r="J1138" t="str">
            <v>Athlétisme, Cross, Football, Volleyball</v>
          </cell>
        </row>
        <row r="1139">
          <cell r="A1139">
            <v>24211012</v>
          </cell>
          <cell r="B1139" t="str">
            <v>WAHNAPO</v>
          </cell>
          <cell r="C1139" t="str">
            <v>Edwige</v>
          </cell>
          <cell r="D1139" t="str">
            <v>MF</v>
          </cell>
          <cell r="E1139" t="str">
            <v>11-08-2009</v>
          </cell>
          <cell r="F1139">
            <v>15</v>
          </cell>
          <cell r="G1139" t="str">
            <v>Non</v>
          </cell>
          <cell r="H1139" t="str">
            <v>CLG.HNAIZIANU</v>
          </cell>
          <cell r="I1139" t="str">
            <v>Non</v>
          </cell>
          <cell r="J1139" t="str">
            <v>Athlétisme, Cross, Football, Volleyball</v>
          </cell>
        </row>
        <row r="1140">
          <cell r="A1140">
            <v>24211268</v>
          </cell>
          <cell r="B1140" t="str">
            <v>WAIXACA</v>
          </cell>
          <cell r="C1140" t="str">
            <v>Nicolas</v>
          </cell>
          <cell r="D1140" t="str">
            <v>MG</v>
          </cell>
          <cell r="E1140" t="str">
            <v>14-06-2009</v>
          </cell>
          <cell r="F1140">
            <v>15</v>
          </cell>
          <cell r="G1140" t="str">
            <v>Non</v>
          </cell>
          <cell r="H1140" t="str">
            <v>CLG.HNAIZIANU</v>
          </cell>
          <cell r="I1140" t="str">
            <v>Non</v>
          </cell>
          <cell r="J1140" t="str">
            <v>Athlétisme, Cross, Football, Volleyball</v>
          </cell>
        </row>
        <row r="1141">
          <cell r="A1141">
            <v>24248750</v>
          </cell>
          <cell r="B1141" t="str">
            <v>WALONE</v>
          </cell>
          <cell r="C1141" t="str">
            <v>Dylan</v>
          </cell>
          <cell r="D1141" t="str">
            <v>BG</v>
          </cell>
          <cell r="E1141" t="str">
            <v>23-03-2013</v>
          </cell>
          <cell r="F1141">
            <v>11</v>
          </cell>
          <cell r="G1141" t="str">
            <v>Non</v>
          </cell>
          <cell r="H1141" t="str">
            <v>CLG.HNAIZIANU</v>
          </cell>
          <cell r="I1141" t="str">
            <v>Non</v>
          </cell>
          <cell r="J1141" t="str">
            <v>Athlétisme, Cross, Football, Volleyball</v>
          </cell>
        </row>
        <row r="1142">
          <cell r="A1142">
            <v>24211081</v>
          </cell>
          <cell r="B1142" t="str">
            <v>WALONE</v>
          </cell>
          <cell r="C1142" t="str">
            <v>Kalane</v>
          </cell>
          <cell r="D1142" t="str">
            <v>MF</v>
          </cell>
          <cell r="E1142" t="str">
            <v>15-01-2010</v>
          </cell>
          <cell r="F1142">
            <v>14</v>
          </cell>
          <cell r="G1142" t="str">
            <v>Non</v>
          </cell>
          <cell r="H1142" t="str">
            <v>CLG.HNAIZIANU</v>
          </cell>
          <cell r="I1142" t="str">
            <v>Non</v>
          </cell>
          <cell r="J1142" t="str">
            <v>Athlétisme, Cross, Football, Volleyball</v>
          </cell>
        </row>
        <row r="1143">
          <cell r="A1143">
            <v>24212828</v>
          </cell>
          <cell r="B1143" t="str">
            <v>WALONE</v>
          </cell>
          <cell r="C1143" t="str">
            <v>Pierre</v>
          </cell>
          <cell r="D1143" t="str">
            <v>MG</v>
          </cell>
          <cell r="E1143" t="str">
            <v>20-01-2010</v>
          </cell>
          <cell r="F1143">
            <v>14</v>
          </cell>
          <cell r="G1143" t="str">
            <v>Non</v>
          </cell>
          <cell r="H1143" t="str">
            <v>CLG.HNAIZIANU</v>
          </cell>
          <cell r="I1143" t="str">
            <v>Non</v>
          </cell>
          <cell r="J1143" t="str">
            <v>Athlétisme, Cross, Football, Volleyball</v>
          </cell>
        </row>
        <row r="1144">
          <cell r="A1144">
            <v>24248751</v>
          </cell>
          <cell r="B1144" t="str">
            <v>WANAXAENG</v>
          </cell>
          <cell r="C1144" t="str">
            <v>ATREA</v>
          </cell>
          <cell r="D1144" t="str">
            <v>BG</v>
          </cell>
          <cell r="E1144" t="str">
            <v>16-07-2012</v>
          </cell>
          <cell r="F1144">
            <v>12</v>
          </cell>
          <cell r="G1144" t="str">
            <v>Non</v>
          </cell>
          <cell r="H1144" t="str">
            <v>CLG.HNAIZIANU</v>
          </cell>
          <cell r="I1144" t="str">
            <v>Non</v>
          </cell>
          <cell r="J1144" t="str">
            <v>Athlétisme, Cross, Football, Volleyball</v>
          </cell>
        </row>
        <row r="1145">
          <cell r="A1145">
            <v>24222717</v>
          </cell>
          <cell r="B1145" t="str">
            <v>WANAXAENG</v>
          </cell>
          <cell r="C1145" t="str">
            <v>Brune</v>
          </cell>
          <cell r="D1145" t="str">
            <v>MF</v>
          </cell>
          <cell r="E1145" t="str">
            <v>17-02-2010</v>
          </cell>
          <cell r="F1145">
            <v>14</v>
          </cell>
          <cell r="G1145" t="str">
            <v>Non</v>
          </cell>
          <cell r="H1145" t="str">
            <v>CLG.HNAIZIANU</v>
          </cell>
          <cell r="I1145" t="str">
            <v>Non</v>
          </cell>
          <cell r="J1145" t="str">
            <v>Athlétisme, Cross, Football, Volleyball</v>
          </cell>
        </row>
        <row r="1146">
          <cell r="A1146">
            <v>24248752</v>
          </cell>
          <cell r="B1146" t="str">
            <v>WANAXAENG</v>
          </cell>
          <cell r="C1146" t="str">
            <v>DJULYANN GOICË</v>
          </cell>
          <cell r="D1146" t="str">
            <v>BG</v>
          </cell>
          <cell r="E1146" t="str">
            <v>10-12-2012</v>
          </cell>
          <cell r="F1146">
            <v>11</v>
          </cell>
          <cell r="G1146" t="str">
            <v>Non</v>
          </cell>
          <cell r="H1146" t="str">
            <v>CLG.HNAIZIANU</v>
          </cell>
          <cell r="I1146" t="str">
            <v>Non</v>
          </cell>
          <cell r="J1146" t="str">
            <v>Athlétisme, Cross, Football, Volleyball</v>
          </cell>
        </row>
        <row r="1147">
          <cell r="A1147">
            <v>24248753</v>
          </cell>
          <cell r="B1147" t="str">
            <v>WANAXAENG</v>
          </cell>
          <cell r="C1147" t="str">
            <v>Tygann Katreie</v>
          </cell>
          <cell r="D1147" t="str">
            <v>MG</v>
          </cell>
          <cell r="E1147" t="str">
            <v>10-07-2009</v>
          </cell>
          <cell r="F1147">
            <v>15</v>
          </cell>
          <cell r="G1147" t="str">
            <v>Non</v>
          </cell>
          <cell r="H1147" t="str">
            <v>CLG.HNAIZIANU</v>
          </cell>
          <cell r="I1147" t="str">
            <v>Non</v>
          </cell>
          <cell r="J1147" t="str">
            <v>Athlétisme, Cross, Football, Volleyball</v>
          </cell>
        </row>
        <row r="1148">
          <cell r="A1148">
            <v>24233679</v>
          </cell>
          <cell r="B1148" t="str">
            <v>WAWALAHAE</v>
          </cell>
          <cell r="C1148" t="str">
            <v>MACANE</v>
          </cell>
          <cell r="D1148" t="str">
            <v>BF</v>
          </cell>
          <cell r="E1148" t="str">
            <v>23-11-2011</v>
          </cell>
          <cell r="F1148">
            <v>12</v>
          </cell>
          <cell r="G1148" t="str">
            <v>Non</v>
          </cell>
          <cell r="H1148" t="str">
            <v>CLG.HNAIZIANU</v>
          </cell>
          <cell r="I1148" t="str">
            <v>Non</v>
          </cell>
          <cell r="J1148" t="str">
            <v>Athlétisme, Cross, Football, Volleyball</v>
          </cell>
        </row>
        <row r="1149">
          <cell r="A1149">
            <v>24222142</v>
          </cell>
          <cell r="B1149" t="str">
            <v>WENETHEM</v>
          </cell>
          <cell r="C1149" t="str">
            <v>Dora</v>
          </cell>
          <cell r="D1149" t="str">
            <v>MF</v>
          </cell>
          <cell r="E1149" t="str">
            <v>09-06-2010</v>
          </cell>
          <cell r="F1149">
            <v>14</v>
          </cell>
          <cell r="G1149" t="str">
            <v>Non</v>
          </cell>
          <cell r="H1149" t="str">
            <v>CLG.HNAIZIANU</v>
          </cell>
          <cell r="I1149" t="str">
            <v>Non</v>
          </cell>
          <cell r="J1149" t="str">
            <v>Athlétisme, Cross, Football, Volleyball</v>
          </cell>
        </row>
        <row r="1150">
          <cell r="A1150">
            <v>24239166</v>
          </cell>
          <cell r="B1150" t="str">
            <v>WENISSÖ</v>
          </cell>
          <cell r="C1150" t="str">
            <v>ATHENA</v>
          </cell>
          <cell r="D1150" t="str">
            <v>BF</v>
          </cell>
          <cell r="E1150" t="str">
            <v>04-03-2012</v>
          </cell>
          <cell r="F1150">
            <v>12</v>
          </cell>
          <cell r="G1150" t="str">
            <v>Non</v>
          </cell>
          <cell r="H1150" t="str">
            <v>CLG.HNAIZIANU</v>
          </cell>
          <cell r="I1150" t="str">
            <v>Non</v>
          </cell>
          <cell r="J1150" t="str">
            <v>Athlétisme, Cross, Football, Volleyball</v>
          </cell>
        </row>
        <row r="1151">
          <cell r="A1151">
            <v>24202830</v>
          </cell>
          <cell r="B1151" t="str">
            <v>WENISSÖ</v>
          </cell>
          <cell r="C1151" t="str">
            <v>Edmond</v>
          </cell>
          <cell r="D1151" t="str">
            <v>CG</v>
          </cell>
          <cell r="E1151" t="str">
            <v>17-10-2008</v>
          </cell>
          <cell r="F1151">
            <v>16</v>
          </cell>
          <cell r="G1151" t="str">
            <v>Non</v>
          </cell>
          <cell r="H1151" t="str">
            <v>CLG.HNAIZIANU</v>
          </cell>
          <cell r="I1151" t="str">
            <v>Non</v>
          </cell>
          <cell r="J1151" t="str">
            <v>Athlétisme, Cross, Football, Volleyball</v>
          </cell>
        </row>
        <row r="1152">
          <cell r="A1152">
            <v>24248754</v>
          </cell>
          <cell r="B1152" t="str">
            <v>WRIGHT</v>
          </cell>
          <cell r="C1152" t="str">
            <v>Jimmie</v>
          </cell>
          <cell r="D1152" t="str">
            <v>BG</v>
          </cell>
          <cell r="E1152" t="str">
            <v>18-05-2013</v>
          </cell>
          <cell r="F1152">
            <v>11</v>
          </cell>
          <cell r="G1152" t="str">
            <v>Non</v>
          </cell>
          <cell r="H1152" t="str">
            <v>CLG.HNAIZIANU</v>
          </cell>
          <cell r="I1152" t="str">
            <v>Non</v>
          </cell>
          <cell r="J1152" t="str">
            <v>Athlétisme, Cross, Football, Volleyball</v>
          </cell>
        </row>
        <row r="1153">
          <cell r="A1153">
            <v>24239128</v>
          </cell>
          <cell r="B1153" t="str">
            <v>WRIGHT</v>
          </cell>
          <cell r="C1153" t="str">
            <v>MARIA</v>
          </cell>
          <cell r="D1153" t="str">
            <v>BF</v>
          </cell>
          <cell r="E1153" t="str">
            <v>04-05-2011</v>
          </cell>
          <cell r="F1153">
            <v>13</v>
          </cell>
          <cell r="G1153" t="str">
            <v>Non</v>
          </cell>
          <cell r="H1153" t="str">
            <v>CLG.HNAIZIANU</v>
          </cell>
          <cell r="I1153" t="str">
            <v>Non</v>
          </cell>
          <cell r="J1153" t="str">
            <v>Athlétisme, Cross, Football, Volleyball</v>
          </cell>
        </row>
        <row r="1154">
          <cell r="A1154">
            <v>24239125</v>
          </cell>
          <cell r="B1154" t="str">
            <v>WRIGHT</v>
          </cell>
          <cell r="C1154" t="str">
            <v>PATRICK</v>
          </cell>
          <cell r="D1154" t="str">
            <v>BG</v>
          </cell>
          <cell r="E1154" t="str">
            <v>04-04-2012</v>
          </cell>
          <cell r="F1154">
            <v>12</v>
          </cell>
          <cell r="G1154" t="str">
            <v>Non</v>
          </cell>
          <cell r="H1154" t="str">
            <v>CLG.HNAIZIANU</v>
          </cell>
          <cell r="I1154" t="str">
            <v>Non</v>
          </cell>
          <cell r="J1154" t="str">
            <v>Athlétisme, Cross, Football, Volleyball</v>
          </cell>
        </row>
        <row r="1155">
          <cell r="A1155">
            <v>24212839</v>
          </cell>
          <cell r="B1155" t="str">
            <v>XENIHATE</v>
          </cell>
          <cell r="C1155" t="str">
            <v>Jacques</v>
          </cell>
          <cell r="D1155" t="str">
            <v>MG</v>
          </cell>
          <cell r="E1155" t="str">
            <v>07-07-2009</v>
          </cell>
          <cell r="F1155">
            <v>15</v>
          </cell>
          <cell r="G1155" t="str">
            <v>Non</v>
          </cell>
          <cell r="H1155" t="str">
            <v>CLG.HNAIZIANU</v>
          </cell>
          <cell r="I1155" t="str">
            <v>Non</v>
          </cell>
          <cell r="J1155" t="str">
            <v>Athlétisme, Cross, Football, Volleyball</v>
          </cell>
        </row>
        <row r="1156">
          <cell r="A1156">
            <v>24249348</v>
          </cell>
          <cell r="B1156" t="str">
            <v>XOWIE</v>
          </cell>
          <cell r="C1156" t="str">
            <v>Boris</v>
          </cell>
          <cell r="D1156" t="str">
            <v>BG</v>
          </cell>
          <cell r="E1156" t="str">
            <v>26-08-2012</v>
          </cell>
          <cell r="F1156">
            <v>12</v>
          </cell>
          <cell r="G1156" t="str">
            <v>Non</v>
          </cell>
          <cell r="H1156" t="str">
            <v>CLG.HNAIZIANU</v>
          </cell>
          <cell r="I1156" t="str">
            <v>Non</v>
          </cell>
          <cell r="J1156" t="str">
            <v>Athlétisme, Football, Volleyball</v>
          </cell>
        </row>
        <row r="1157">
          <cell r="A1157">
            <v>24211014</v>
          </cell>
          <cell r="B1157" t="str">
            <v>XOWIE</v>
          </cell>
          <cell r="C1157" t="str">
            <v>Jacques</v>
          </cell>
          <cell r="D1157" t="str">
            <v>MG</v>
          </cell>
          <cell r="E1157" t="str">
            <v>22-12-2009</v>
          </cell>
          <cell r="F1157">
            <v>14</v>
          </cell>
          <cell r="G1157" t="str">
            <v>Non</v>
          </cell>
          <cell r="H1157" t="str">
            <v>CLG.HNAIZIANU</v>
          </cell>
          <cell r="I1157" t="str">
            <v>Non</v>
          </cell>
          <cell r="J1157" t="str">
            <v>Athlétisme, Cross, Football, Volleyball</v>
          </cell>
        </row>
        <row r="1158">
          <cell r="A1158">
            <v>24222721</v>
          </cell>
          <cell r="B1158" t="str">
            <v>XOZAME</v>
          </cell>
          <cell r="C1158" t="str">
            <v>Stephanie</v>
          </cell>
          <cell r="D1158" t="str">
            <v>MF</v>
          </cell>
          <cell r="E1158" t="str">
            <v>10-07-2010</v>
          </cell>
          <cell r="F1158">
            <v>14</v>
          </cell>
          <cell r="G1158" t="str">
            <v>Non</v>
          </cell>
          <cell r="H1158" t="str">
            <v>CLG.HNAIZIANU</v>
          </cell>
          <cell r="I1158" t="str">
            <v>Non</v>
          </cell>
          <cell r="J1158" t="str">
            <v>Athlétisme, Cross, Football, Volleyball</v>
          </cell>
        </row>
        <row r="1159">
          <cell r="A1159">
            <v>24248755</v>
          </cell>
          <cell r="B1159" t="str">
            <v>ZATROTRO</v>
          </cell>
          <cell r="C1159" t="str">
            <v>Ferrand</v>
          </cell>
          <cell r="D1159" t="str">
            <v>BG</v>
          </cell>
          <cell r="E1159" t="str">
            <v>07-06-2012</v>
          </cell>
          <cell r="F1159">
            <v>12</v>
          </cell>
          <cell r="G1159" t="str">
            <v>Non</v>
          </cell>
          <cell r="H1159" t="str">
            <v>CLG.HNAIZIANU</v>
          </cell>
          <cell r="I1159" t="str">
            <v>Non</v>
          </cell>
          <cell r="J1159" t="str">
            <v>Athlétisme, Cross, Football, Volleyball</v>
          </cell>
        </row>
        <row r="1160">
          <cell r="A1160">
            <v>24211053</v>
          </cell>
          <cell r="B1160" t="str">
            <v>ZATROTRO</v>
          </cell>
          <cell r="C1160" t="str">
            <v>Marina</v>
          </cell>
          <cell r="D1160" t="str">
            <v>CF</v>
          </cell>
          <cell r="E1160" t="str">
            <v>03-08-2008</v>
          </cell>
          <cell r="F1160">
            <v>16</v>
          </cell>
          <cell r="G1160" t="str">
            <v>Non</v>
          </cell>
          <cell r="H1160" t="str">
            <v>CLG.HNAIZIANU</v>
          </cell>
          <cell r="I1160" t="str">
            <v>Non</v>
          </cell>
          <cell r="J1160" t="str">
            <v>Athlétisme, Cross, Football, Volleyball</v>
          </cell>
        </row>
        <row r="1161">
          <cell r="A1161">
            <v>24248756</v>
          </cell>
          <cell r="B1161" t="str">
            <v>Zohune</v>
          </cell>
          <cell r="C1161" t="str">
            <v>Hendrix</v>
          </cell>
          <cell r="D1161" t="str">
            <v>MG</v>
          </cell>
          <cell r="E1161" t="str">
            <v>07-06-2009</v>
          </cell>
          <cell r="F1161">
            <v>15</v>
          </cell>
          <cell r="G1161" t="str">
            <v>Non</v>
          </cell>
          <cell r="H1161" t="str">
            <v>CLG.HNAIZIANU</v>
          </cell>
          <cell r="I1161" t="str">
            <v>Non</v>
          </cell>
          <cell r="J1161" t="str">
            <v>Athlétisme, Cross, Football, Volleyball</v>
          </cell>
        </row>
        <row r="1162">
          <cell r="A1162">
            <v>24211073</v>
          </cell>
          <cell r="B1162" t="str">
            <v>CAHMA</v>
          </cell>
          <cell r="C1162" t="str">
            <v>Philippe</v>
          </cell>
          <cell r="D1162" t="str">
            <v>MG</v>
          </cell>
          <cell r="E1162" t="str">
            <v>08-04-2010</v>
          </cell>
          <cell r="F1162">
            <v>14</v>
          </cell>
          <cell r="G1162" t="str">
            <v>Non</v>
          </cell>
          <cell r="H1162" t="str">
            <v>CLG.HNATHALO</v>
          </cell>
          <cell r="I1162" t="str">
            <v>Non</v>
          </cell>
          <cell r="J1162" t="str">
            <v>Cross, Football, Volleyball</v>
          </cell>
        </row>
        <row r="1163">
          <cell r="A1163">
            <v>24233886</v>
          </cell>
          <cell r="B1163" t="str">
            <v>Case</v>
          </cell>
          <cell r="C1163" t="str">
            <v>Adrien</v>
          </cell>
          <cell r="D1163" t="str">
            <v>MG</v>
          </cell>
          <cell r="E1163" t="str">
            <v>15-06-2010</v>
          </cell>
          <cell r="F1163">
            <v>14</v>
          </cell>
          <cell r="G1163" t="str">
            <v>Non</v>
          </cell>
          <cell r="H1163" t="str">
            <v>CLG.HNATHALO</v>
          </cell>
          <cell r="I1163" t="str">
            <v>Non</v>
          </cell>
          <cell r="J1163" t="str">
            <v>Cross, Football, Volleyball</v>
          </cell>
        </row>
        <row r="1164">
          <cell r="A1164">
            <v>24222129</v>
          </cell>
          <cell r="B1164" t="str">
            <v>EHNYIMANE</v>
          </cell>
          <cell r="C1164" t="str">
            <v>Nelson</v>
          </cell>
          <cell r="D1164" t="str">
            <v>MG</v>
          </cell>
          <cell r="E1164" t="str">
            <v>20-06-2009</v>
          </cell>
          <cell r="F1164">
            <v>15</v>
          </cell>
          <cell r="G1164" t="str">
            <v>Non</v>
          </cell>
          <cell r="H1164" t="str">
            <v>CLG.HNATHALO</v>
          </cell>
          <cell r="I1164" t="str">
            <v>Non</v>
          </cell>
          <cell r="J1164" t="str">
            <v>Cross, Football, Volleyball</v>
          </cell>
        </row>
        <row r="1165">
          <cell r="A1165">
            <v>24212841</v>
          </cell>
          <cell r="B1165" t="str">
            <v>GOTI</v>
          </cell>
          <cell r="C1165" t="str">
            <v>Emile</v>
          </cell>
          <cell r="D1165" t="str">
            <v>MG</v>
          </cell>
          <cell r="E1165" t="str">
            <v>31-05-2009</v>
          </cell>
          <cell r="F1165">
            <v>15</v>
          </cell>
          <cell r="G1165" t="str">
            <v>Non</v>
          </cell>
          <cell r="H1165" t="str">
            <v>CLG.HNATHALO</v>
          </cell>
          <cell r="I1165" t="str">
            <v>Non</v>
          </cell>
          <cell r="J1165" t="str">
            <v>Cross, Football, Volleyball</v>
          </cell>
        </row>
        <row r="1166">
          <cell r="A1166">
            <v>24233837</v>
          </cell>
          <cell r="B1166" t="str">
            <v>Hnamano</v>
          </cell>
          <cell r="C1166" t="str">
            <v>Joelle</v>
          </cell>
          <cell r="D1166" t="str">
            <v>BF</v>
          </cell>
          <cell r="E1166" t="str">
            <v>16-03-2012</v>
          </cell>
          <cell r="F1166">
            <v>12</v>
          </cell>
          <cell r="G1166" t="str">
            <v>Non</v>
          </cell>
          <cell r="H1166" t="str">
            <v>CLG.HNATHALO</v>
          </cell>
          <cell r="I1166" t="str">
            <v>Non</v>
          </cell>
          <cell r="J1166" t="str">
            <v>Cross, Football, Volleyball</v>
          </cell>
        </row>
        <row r="1167">
          <cell r="A1167">
            <v>24248757</v>
          </cell>
          <cell r="B1167" t="str">
            <v>HNANYINE</v>
          </cell>
          <cell r="C1167" t="str">
            <v>HALO</v>
          </cell>
          <cell r="D1167" t="str">
            <v>BG</v>
          </cell>
          <cell r="E1167" t="str">
            <v>03-05-2013</v>
          </cell>
          <cell r="F1167">
            <v>11</v>
          </cell>
          <cell r="G1167" t="str">
            <v>Non</v>
          </cell>
          <cell r="H1167" t="str">
            <v>CLG.HNATHALO</v>
          </cell>
          <cell r="I1167" t="str">
            <v>Non</v>
          </cell>
          <cell r="J1167" t="str">
            <v>Cross, Football, Futsal</v>
          </cell>
        </row>
        <row r="1168">
          <cell r="A1168">
            <v>24248758</v>
          </cell>
          <cell r="B1168" t="str">
            <v>HNANYINE</v>
          </cell>
          <cell r="C1168" t="str">
            <v>HAUDRA</v>
          </cell>
          <cell r="D1168" t="str">
            <v>MG</v>
          </cell>
          <cell r="E1168" t="str">
            <v>31-07-2010</v>
          </cell>
          <cell r="F1168">
            <v>14</v>
          </cell>
          <cell r="G1168" t="str">
            <v>Non</v>
          </cell>
          <cell r="H1168" t="str">
            <v>CLG.HNATHALO</v>
          </cell>
          <cell r="I1168" t="str">
            <v>Non</v>
          </cell>
          <cell r="J1168" t="str">
            <v>Football, Futsal</v>
          </cell>
        </row>
        <row r="1169">
          <cell r="A1169">
            <v>24233887</v>
          </cell>
          <cell r="B1169" t="str">
            <v>HNANYINE</v>
          </cell>
          <cell r="C1169" t="str">
            <v>Hmaja</v>
          </cell>
          <cell r="D1169" t="str">
            <v>BF</v>
          </cell>
          <cell r="E1169" t="str">
            <v>02-12-2011</v>
          </cell>
          <cell r="F1169">
            <v>12</v>
          </cell>
          <cell r="G1169" t="str">
            <v>Non</v>
          </cell>
          <cell r="H1169" t="str">
            <v>CLG.HNATHALO</v>
          </cell>
          <cell r="I1169" t="str">
            <v>Non</v>
          </cell>
          <cell r="J1169" t="str">
            <v>Cross, Football, Voile, Volleyball</v>
          </cell>
        </row>
        <row r="1170">
          <cell r="A1170">
            <v>24212832</v>
          </cell>
          <cell r="B1170" t="str">
            <v>HNANYINE</v>
          </cell>
          <cell r="C1170" t="str">
            <v>Udrupa</v>
          </cell>
          <cell r="D1170" t="str">
            <v>MF</v>
          </cell>
          <cell r="E1170" t="str">
            <v>13-09-2010</v>
          </cell>
          <cell r="F1170">
            <v>14</v>
          </cell>
          <cell r="G1170" t="str">
            <v>Non</v>
          </cell>
          <cell r="H1170" t="str">
            <v>CLG.HNATHALO</v>
          </cell>
          <cell r="I1170" t="str">
            <v>Non</v>
          </cell>
          <cell r="J1170" t="str">
            <v>Athlétisme, Cross, Football, Volleyball</v>
          </cell>
        </row>
        <row r="1171">
          <cell r="A1171">
            <v>24212830</v>
          </cell>
          <cell r="B1171" t="str">
            <v>IJELIPA</v>
          </cell>
          <cell r="C1171" t="str">
            <v>Augustin</v>
          </cell>
          <cell r="D1171" t="str">
            <v>MG</v>
          </cell>
          <cell r="E1171" t="str">
            <v>11-06-2009</v>
          </cell>
          <cell r="F1171">
            <v>15</v>
          </cell>
          <cell r="G1171" t="str">
            <v>Non</v>
          </cell>
          <cell r="H1171" t="str">
            <v>CLG.HNATHALO</v>
          </cell>
          <cell r="I1171" t="str">
            <v>Non</v>
          </cell>
          <cell r="J1171" t="str">
            <v>Cross, Football, Volleyball</v>
          </cell>
        </row>
        <row r="1172">
          <cell r="A1172">
            <v>24211239</v>
          </cell>
          <cell r="B1172" t="str">
            <v>IJELIPA</v>
          </cell>
          <cell r="C1172" t="str">
            <v>Glenda</v>
          </cell>
          <cell r="D1172" t="str">
            <v>MF</v>
          </cell>
          <cell r="E1172" t="str">
            <v>11-08-2009</v>
          </cell>
          <cell r="F1172">
            <v>15</v>
          </cell>
          <cell r="G1172" t="str">
            <v>Non</v>
          </cell>
          <cell r="H1172" t="str">
            <v>CLG.HNATHALO</v>
          </cell>
          <cell r="I1172" t="str">
            <v>Non</v>
          </cell>
          <cell r="J1172" t="str">
            <v>Athlétisme, Cross, Football, Planche à voile, Voile, Volleyball</v>
          </cell>
        </row>
        <row r="1173">
          <cell r="A1173">
            <v>24248759</v>
          </cell>
          <cell r="B1173" t="str">
            <v>ISSAMATRO</v>
          </cell>
          <cell r="C1173" t="str">
            <v>ANTONIN</v>
          </cell>
          <cell r="D1173" t="str">
            <v>BG</v>
          </cell>
          <cell r="E1173" t="str">
            <v>28-07-2013</v>
          </cell>
          <cell r="F1173">
            <v>11</v>
          </cell>
          <cell r="G1173" t="str">
            <v>Non</v>
          </cell>
          <cell r="H1173" t="str">
            <v>CLG.HNATHALO</v>
          </cell>
          <cell r="I1173" t="str">
            <v>Non</v>
          </cell>
          <cell r="J1173" t="str">
            <v>Football, Futsal</v>
          </cell>
        </row>
        <row r="1174">
          <cell r="A1174">
            <v>24248760</v>
          </cell>
          <cell r="B1174" t="str">
            <v>ISSAMATRO</v>
          </cell>
          <cell r="C1174" t="str">
            <v>ITÖNË</v>
          </cell>
          <cell r="D1174" t="str">
            <v>BG</v>
          </cell>
          <cell r="E1174" t="str">
            <v>16-01-2013</v>
          </cell>
          <cell r="F1174">
            <v>11</v>
          </cell>
          <cell r="G1174" t="str">
            <v>Non</v>
          </cell>
          <cell r="H1174" t="str">
            <v>CLG.HNATHALO</v>
          </cell>
          <cell r="I1174" t="str">
            <v>Non</v>
          </cell>
          <cell r="J1174" t="str">
            <v>Football, Futsal</v>
          </cell>
        </row>
        <row r="1175">
          <cell r="A1175">
            <v>24211052</v>
          </cell>
          <cell r="B1175" t="str">
            <v>ISSAMATRO</v>
          </cell>
          <cell r="C1175" t="str">
            <v>Jean-Baptiste</v>
          </cell>
          <cell r="D1175" t="str">
            <v>MG</v>
          </cell>
          <cell r="E1175" t="str">
            <v>25-02-2009</v>
          </cell>
          <cell r="F1175">
            <v>15</v>
          </cell>
          <cell r="G1175" t="str">
            <v>Non</v>
          </cell>
          <cell r="H1175" t="str">
            <v>CLG.HNATHALO</v>
          </cell>
          <cell r="I1175" t="str">
            <v>Non</v>
          </cell>
          <cell r="J1175" t="str">
            <v>Cross, Football, Volleyball</v>
          </cell>
        </row>
        <row r="1176">
          <cell r="A1176">
            <v>24212880</v>
          </cell>
          <cell r="B1176" t="str">
            <v>ISSAMATRO</v>
          </cell>
          <cell r="C1176" t="str">
            <v>Zanë</v>
          </cell>
          <cell r="D1176" t="str">
            <v>MF</v>
          </cell>
          <cell r="E1176" t="str">
            <v>20-09-2009</v>
          </cell>
          <cell r="F1176">
            <v>15</v>
          </cell>
          <cell r="G1176" t="str">
            <v>Non</v>
          </cell>
          <cell r="H1176" t="str">
            <v>CLG.HNATHALO</v>
          </cell>
          <cell r="I1176" t="str">
            <v>Non</v>
          </cell>
          <cell r="J1176" t="str">
            <v>Cross, Football, Volleyball</v>
          </cell>
        </row>
        <row r="1177">
          <cell r="A1177">
            <v>24248761</v>
          </cell>
          <cell r="B1177" t="str">
            <v>IWAN</v>
          </cell>
          <cell r="C1177" t="str">
            <v>PAUL</v>
          </cell>
          <cell r="D1177" t="str">
            <v>BG</v>
          </cell>
          <cell r="E1177" t="str">
            <v>15-08-2012</v>
          </cell>
          <cell r="F1177">
            <v>12</v>
          </cell>
          <cell r="G1177" t="str">
            <v>Non</v>
          </cell>
          <cell r="H1177" t="str">
            <v>CLG.HNATHALO</v>
          </cell>
          <cell r="I1177" t="str">
            <v>Non</v>
          </cell>
          <cell r="J1177" t="str">
            <v>Football, Futsal</v>
          </cell>
        </row>
        <row r="1178">
          <cell r="A1178">
            <v>24222666</v>
          </cell>
          <cell r="B1178" t="str">
            <v>JACKEMEN</v>
          </cell>
          <cell r="C1178" t="str">
            <v>Helene</v>
          </cell>
          <cell r="D1178" t="str">
            <v>MF</v>
          </cell>
          <cell r="E1178" t="str">
            <v>11-02-2009</v>
          </cell>
          <cell r="F1178">
            <v>15</v>
          </cell>
          <cell r="G1178" t="str">
            <v>Non</v>
          </cell>
          <cell r="H1178" t="str">
            <v>CLG.HNATHALO</v>
          </cell>
          <cell r="I1178" t="str">
            <v>Non</v>
          </cell>
          <cell r="J1178" t="str">
            <v>Cross, Football, Volleyball</v>
          </cell>
        </row>
        <row r="1179">
          <cell r="A1179">
            <v>24211074</v>
          </cell>
          <cell r="B1179" t="str">
            <v>KAZÖ</v>
          </cell>
          <cell r="C1179" t="str">
            <v>Johannes</v>
          </cell>
          <cell r="D1179" t="str">
            <v>MG</v>
          </cell>
          <cell r="E1179" t="str">
            <v>11-10-2009</v>
          </cell>
          <cell r="F1179">
            <v>15</v>
          </cell>
          <cell r="G1179" t="str">
            <v>Non</v>
          </cell>
          <cell r="H1179" t="str">
            <v>CLG.HNATHALO</v>
          </cell>
          <cell r="I1179" t="str">
            <v>Non</v>
          </cell>
          <cell r="J1179" t="str">
            <v>Cross, Football, Volleyball</v>
          </cell>
        </row>
        <row r="1180">
          <cell r="A1180">
            <v>24222712</v>
          </cell>
          <cell r="B1180" t="str">
            <v>LEANGA</v>
          </cell>
          <cell r="C1180" t="str">
            <v>Ismael</v>
          </cell>
          <cell r="D1180" t="str">
            <v>MG</v>
          </cell>
          <cell r="E1180" t="str">
            <v>04-04-2010</v>
          </cell>
          <cell r="F1180">
            <v>14</v>
          </cell>
          <cell r="G1180" t="str">
            <v>Non</v>
          </cell>
          <cell r="H1180" t="str">
            <v>CLG.HNATHALO</v>
          </cell>
          <cell r="I1180" t="str">
            <v>Non</v>
          </cell>
          <cell r="J1180" t="str">
            <v>Cross, Football, Volleyball</v>
          </cell>
        </row>
        <row r="1181">
          <cell r="A1181">
            <v>24211008</v>
          </cell>
          <cell r="B1181" t="str">
            <v>MILIE</v>
          </cell>
          <cell r="C1181" t="str">
            <v>Agnes</v>
          </cell>
          <cell r="D1181" t="str">
            <v>MF</v>
          </cell>
          <cell r="E1181" t="str">
            <v>12-08-2009</v>
          </cell>
          <cell r="F1181">
            <v>15</v>
          </cell>
          <cell r="G1181" t="str">
            <v>Non</v>
          </cell>
          <cell r="H1181" t="str">
            <v>CLG.HNATHALO</v>
          </cell>
          <cell r="I1181" t="str">
            <v>Non</v>
          </cell>
          <cell r="J1181" t="str">
            <v>Athlétisme, Cross, Football, Volleyball</v>
          </cell>
        </row>
        <row r="1182">
          <cell r="A1182">
            <v>24248762</v>
          </cell>
          <cell r="B1182" t="str">
            <v>MILIE</v>
          </cell>
          <cell r="C1182" t="str">
            <v>ELONYA</v>
          </cell>
          <cell r="D1182" t="str">
            <v>BF</v>
          </cell>
          <cell r="E1182" t="str">
            <v>31-10-2012</v>
          </cell>
          <cell r="F1182">
            <v>11</v>
          </cell>
          <cell r="G1182" t="str">
            <v>Non</v>
          </cell>
          <cell r="H1182" t="str">
            <v>CLG.HNATHALO</v>
          </cell>
          <cell r="I1182" t="str">
            <v>Non</v>
          </cell>
          <cell r="J1182" t="str">
            <v>Athlétisme, Cross</v>
          </cell>
        </row>
        <row r="1183">
          <cell r="A1183">
            <v>24248763</v>
          </cell>
          <cell r="B1183" t="str">
            <v>MILIE</v>
          </cell>
          <cell r="C1183" t="str">
            <v>QEUE</v>
          </cell>
          <cell r="D1183" t="str">
            <v>BG</v>
          </cell>
          <cell r="E1183" t="str">
            <v>03-09-2012</v>
          </cell>
          <cell r="F1183">
            <v>12</v>
          </cell>
          <cell r="G1183" t="str">
            <v>Non</v>
          </cell>
          <cell r="H1183" t="str">
            <v>CLG.HNATHALO</v>
          </cell>
          <cell r="I1183" t="str">
            <v>Non</v>
          </cell>
          <cell r="J1183" t="str">
            <v>Cross, Football</v>
          </cell>
        </row>
        <row r="1184">
          <cell r="A1184">
            <v>24239195</v>
          </cell>
          <cell r="B1184" t="str">
            <v>MILIE</v>
          </cell>
          <cell r="C1184" t="str">
            <v>TINA</v>
          </cell>
          <cell r="D1184" t="str">
            <v>BG</v>
          </cell>
          <cell r="E1184" t="str">
            <v>03-02-2012</v>
          </cell>
          <cell r="F1184">
            <v>12</v>
          </cell>
          <cell r="G1184" t="str">
            <v>Non</v>
          </cell>
          <cell r="H1184" t="str">
            <v>CLG.HNATHALO</v>
          </cell>
          <cell r="I1184" t="str">
            <v>Non</v>
          </cell>
          <cell r="J1184" t="str">
            <v>Cross, Volleyball</v>
          </cell>
        </row>
        <row r="1185">
          <cell r="A1185">
            <v>24222019</v>
          </cell>
          <cell r="B1185" t="str">
            <v>POHLE</v>
          </cell>
          <cell r="C1185" t="str">
            <v>Malane</v>
          </cell>
          <cell r="D1185" t="str">
            <v>MF</v>
          </cell>
          <cell r="E1185" t="str">
            <v>23-01-2010</v>
          </cell>
          <cell r="F1185">
            <v>14</v>
          </cell>
          <cell r="G1185" t="str">
            <v>Non</v>
          </cell>
          <cell r="H1185" t="str">
            <v>CLG.HNATHALO</v>
          </cell>
          <cell r="I1185" t="str">
            <v>Non</v>
          </cell>
          <cell r="J1185" t="str">
            <v>Cross, Football, Volleyball</v>
          </cell>
        </row>
        <row r="1186">
          <cell r="A1186">
            <v>24239191</v>
          </cell>
          <cell r="B1186" t="str">
            <v>Sailuegeje</v>
          </cell>
          <cell r="C1186" t="str">
            <v>Copa</v>
          </cell>
          <cell r="D1186" t="str">
            <v>MF</v>
          </cell>
          <cell r="E1186" t="str">
            <v>25-10-2010</v>
          </cell>
          <cell r="F1186">
            <v>14</v>
          </cell>
          <cell r="G1186" t="str">
            <v>Non</v>
          </cell>
          <cell r="H1186" t="str">
            <v>CLG.HNATHALO</v>
          </cell>
          <cell r="I1186" t="str">
            <v>Non</v>
          </cell>
          <cell r="J1186" t="str">
            <v>Football, Volleyball</v>
          </cell>
        </row>
        <row r="1187">
          <cell r="A1187">
            <v>24248764</v>
          </cell>
          <cell r="B1187" t="str">
            <v>SIHAZE</v>
          </cell>
          <cell r="C1187" t="str">
            <v>DENAY</v>
          </cell>
          <cell r="D1187" t="str">
            <v>BG</v>
          </cell>
          <cell r="E1187" t="str">
            <v>28-08-2012</v>
          </cell>
          <cell r="F1187">
            <v>12</v>
          </cell>
          <cell r="G1187" t="str">
            <v>Non</v>
          </cell>
          <cell r="H1187" t="str">
            <v>CLG.HNATHALO</v>
          </cell>
          <cell r="I1187" t="str">
            <v>Non</v>
          </cell>
          <cell r="J1187" t="str">
            <v>Cross, Football</v>
          </cell>
        </row>
        <row r="1188">
          <cell r="A1188">
            <v>24222739</v>
          </cell>
          <cell r="B1188" t="str">
            <v>SIHAZE</v>
          </cell>
          <cell r="C1188" t="str">
            <v>Emma</v>
          </cell>
          <cell r="D1188" t="str">
            <v>MF</v>
          </cell>
          <cell r="E1188" t="str">
            <v>21-06-2010</v>
          </cell>
          <cell r="F1188">
            <v>14</v>
          </cell>
          <cell r="G1188" t="str">
            <v>Non</v>
          </cell>
          <cell r="H1188" t="str">
            <v>CLG.HNATHALO</v>
          </cell>
          <cell r="I1188" t="str">
            <v>Non</v>
          </cell>
          <cell r="J1188" t="str">
            <v>Athlétisme, Cross, Football, Volleyball</v>
          </cell>
        </row>
        <row r="1189">
          <cell r="A1189">
            <v>24212831</v>
          </cell>
          <cell r="B1189" t="str">
            <v>SIHAZE</v>
          </cell>
          <cell r="C1189" t="str">
            <v>Ken</v>
          </cell>
          <cell r="D1189" t="str">
            <v>MG</v>
          </cell>
          <cell r="E1189" t="str">
            <v>09-06-2009</v>
          </cell>
          <cell r="F1189">
            <v>15</v>
          </cell>
          <cell r="G1189" t="str">
            <v>Non</v>
          </cell>
          <cell r="H1189" t="str">
            <v>CLG.HNATHALO</v>
          </cell>
          <cell r="I1189" t="str">
            <v>Non</v>
          </cell>
          <cell r="J1189" t="str">
            <v>Cross, Football, Volleyball</v>
          </cell>
        </row>
        <row r="1190">
          <cell r="A1190">
            <v>24222711</v>
          </cell>
          <cell r="B1190" t="str">
            <v>SINECA</v>
          </cell>
          <cell r="C1190" t="str">
            <v>Joseph</v>
          </cell>
          <cell r="D1190" t="str">
            <v>MG</v>
          </cell>
          <cell r="E1190" t="str">
            <v>22-06-2009</v>
          </cell>
          <cell r="F1190">
            <v>15</v>
          </cell>
          <cell r="G1190" t="str">
            <v>Non</v>
          </cell>
          <cell r="H1190" t="str">
            <v>CLG.HNATHALO</v>
          </cell>
          <cell r="I1190" t="str">
            <v>Non</v>
          </cell>
          <cell r="J1190" t="str">
            <v>Cross, Football, Volleyball</v>
          </cell>
        </row>
        <row r="1191">
          <cell r="A1191">
            <v>24248765</v>
          </cell>
          <cell r="B1191" t="str">
            <v>TOMA</v>
          </cell>
          <cell r="C1191" t="str">
            <v>ANTOINETTE</v>
          </cell>
          <cell r="D1191" t="str">
            <v>BF</v>
          </cell>
          <cell r="E1191" t="str">
            <v>03-07-2012</v>
          </cell>
          <cell r="F1191">
            <v>12</v>
          </cell>
          <cell r="G1191" t="str">
            <v>Non</v>
          </cell>
          <cell r="H1191" t="str">
            <v>CLG.HNATHALO</v>
          </cell>
          <cell r="I1191" t="str">
            <v>Non</v>
          </cell>
          <cell r="J1191" t="str">
            <v>Athlétisme, Cross</v>
          </cell>
        </row>
        <row r="1192">
          <cell r="A1192">
            <v>24222665</v>
          </cell>
          <cell r="B1192" t="str">
            <v>TOMA</v>
          </cell>
          <cell r="C1192" t="str">
            <v>Jako</v>
          </cell>
          <cell r="D1192" t="str">
            <v>MF</v>
          </cell>
          <cell r="E1192" t="str">
            <v>14-10-2010</v>
          </cell>
          <cell r="F1192">
            <v>14</v>
          </cell>
          <cell r="G1192" t="str">
            <v>Non</v>
          </cell>
          <cell r="H1192" t="str">
            <v>CLG.HNATHALO</v>
          </cell>
          <cell r="I1192" t="str">
            <v>Non</v>
          </cell>
          <cell r="J1192" t="str">
            <v>Football, Voile, Volleyball</v>
          </cell>
        </row>
        <row r="1193">
          <cell r="A1193">
            <v>24212840</v>
          </cell>
          <cell r="B1193" t="str">
            <v>UMAKO</v>
          </cell>
          <cell r="C1193" t="str">
            <v>Michel</v>
          </cell>
          <cell r="D1193" t="str">
            <v>CG</v>
          </cell>
          <cell r="E1193" t="str">
            <v>26-07-2008</v>
          </cell>
          <cell r="F1193">
            <v>16</v>
          </cell>
          <cell r="G1193" t="str">
            <v>Non</v>
          </cell>
          <cell r="H1193" t="str">
            <v>CLG.HNATHALO</v>
          </cell>
          <cell r="I1193" t="str">
            <v>Non</v>
          </cell>
          <cell r="J1193" t="str">
            <v>Athlétisme, Cross, Football, Volleyball</v>
          </cell>
        </row>
        <row r="1194">
          <cell r="A1194">
            <v>24248766</v>
          </cell>
          <cell r="B1194" t="str">
            <v>VANDEGOU</v>
          </cell>
          <cell r="C1194" t="str">
            <v>CATHERINE</v>
          </cell>
          <cell r="D1194" t="str">
            <v>BF</v>
          </cell>
          <cell r="E1194" t="str">
            <v>30-07-2012</v>
          </cell>
          <cell r="F1194">
            <v>12</v>
          </cell>
          <cell r="G1194" t="str">
            <v>Non</v>
          </cell>
          <cell r="H1194" t="str">
            <v>CLG.HNATHALO</v>
          </cell>
          <cell r="I1194" t="str">
            <v>Non</v>
          </cell>
          <cell r="J1194" t="str">
            <v>Athlétisme, Cross</v>
          </cell>
        </row>
        <row r="1195">
          <cell r="A1195">
            <v>24248767</v>
          </cell>
          <cell r="B1195" t="str">
            <v>VANDEGOU</v>
          </cell>
          <cell r="C1195" t="str">
            <v>MAGAO</v>
          </cell>
          <cell r="D1195" t="str">
            <v>BF</v>
          </cell>
          <cell r="E1195" t="str">
            <v>21-09-2012</v>
          </cell>
          <cell r="F1195">
            <v>12</v>
          </cell>
          <cell r="G1195" t="str">
            <v>Non</v>
          </cell>
          <cell r="H1195" t="str">
            <v>CLG.HNATHALO</v>
          </cell>
          <cell r="I1195" t="str">
            <v>Non</v>
          </cell>
          <cell r="J1195" t="str">
            <v>Athlétisme, Cross</v>
          </cell>
        </row>
        <row r="1196">
          <cell r="A1196">
            <v>24222182</v>
          </cell>
          <cell r="B1196" t="str">
            <v>VANDEGOU</v>
          </cell>
          <cell r="C1196" t="str">
            <v>Victor</v>
          </cell>
          <cell r="D1196" t="str">
            <v>MG</v>
          </cell>
          <cell r="E1196" t="str">
            <v>22-03-2010</v>
          </cell>
          <cell r="F1196">
            <v>14</v>
          </cell>
          <cell r="G1196" t="str">
            <v>Non</v>
          </cell>
          <cell r="H1196" t="str">
            <v>CLG.HNATHALO</v>
          </cell>
          <cell r="I1196" t="str">
            <v>Non</v>
          </cell>
          <cell r="J1196" t="str">
            <v>Cross, Football, Volleyball</v>
          </cell>
        </row>
        <row r="1197">
          <cell r="A1197">
            <v>24239194</v>
          </cell>
          <cell r="B1197" t="str">
            <v>WACAILALI</v>
          </cell>
          <cell r="C1197" t="str">
            <v>Jimmy</v>
          </cell>
          <cell r="D1197" t="str">
            <v>BG</v>
          </cell>
          <cell r="E1197" t="str">
            <v>16-05-2011</v>
          </cell>
          <cell r="F1197">
            <v>13</v>
          </cell>
          <cell r="G1197" t="str">
            <v>Non</v>
          </cell>
          <cell r="H1197" t="str">
            <v>CLG.HNATHALO</v>
          </cell>
          <cell r="I1197" t="str">
            <v>Non</v>
          </cell>
          <cell r="J1197" t="str">
            <v>Football, Volleyball</v>
          </cell>
        </row>
        <row r="1198">
          <cell r="A1198">
            <v>24239192</v>
          </cell>
          <cell r="B1198" t="str">
            <v>WACAILALI</v>
          </cell>
          <cell r="C1198" t="str">
            <v>Marie-Michele</v>
          </cell>
          <cell r="D1198" t="str">
            <v>BF</v>
          </cell>
          <cell r="E1198" t="str">
            <v>17-05-2012</v>
          </cell>
          <cell r="F1198">
            <v>12</v>
          </cell>
          <cell r="G1198" t="str">
            <v>Non</v>
          </cell>
          <cell r="H1198" t="str">
            <v>CLG.HNATHALO</v>
          </cell>
          <cell r="I1198" t="str">
            <v>Non</v>
          </cell>
          <cell r="J1198" t="str">
            <v>Football, Volleyball</v>
          </cell>
        </row>
        <row r="1199">
          <cell r="A1199">
            <v>24222181</v>
          </cell>
          <cell r="B1199" t="str">
            <v>WAHIOBE</v>
          </cell>
          <cell r="C1199" t="str">
            <v>Kyamel</v>
          </cell>
          <cell r="D1199" t="str">
            <v>MG</v>
          </cell>
          <cell r="E1199" t="str">
            <v>11-08-2009</v>
          </cell>
          <cell r="F1199">
            <v>15</v>
          </cell>
          <cell r="G1199" t="str">
            <v>Non</v>
          </cell>
          <cell r="H1199" t="str">
            <v>CLG.HNATHALO</v>
          </cell>
          <cell r="I1199" t="str">
            <v>Non</v>
          </cell>
          <cell r="J1199" t="str">
            <v>Cross, Football, Volleyball</v>
          </cell>
        </row>
        <row r="1200">
          <cell r="A1200">
            <v>24222674</v>
          </cell>
          <cell r="B1200" t="str">
            <v>WAIA</v>
          </cell>
          <cell r="C1200" t="str">
            <v>Robert</v>
          </cell>
          <cell r="D1200" t="str">
            <v>BG</v>
          </cell>
          <cell r="E1200" t="str">
            <v>03-04-2011</v>
          </cell>
          <cell r="F1200">
            <v>13</v>
          </cell>
          <cell r="G1200" t="str">
            <v>Non</v>
          </cell>
          <cell r="H1200" t="str">
            <v>CLG.HNATHALO</v>
          </cell>
          <cell r="I1200" t="str">
            <v>Non</v>
          </cell>
          <cell r="J1200" t="str">
            <v>Football, Voile, Volleyball</v>
          </cell>
        </row>
        <row r="1201">
          <cell r="A1201">
            <v>24212827</v>
          </cell>
          <cell r="B1201" t="str">
            <v>WAJEMA</v>
          </cell>
          <cell r="C1201" t="str">
            <v>Emma</v>
          </cell>
          <cell r="D1201" t="str">
            <v>MF</v>
          </cell>
          <cell r="E1201" t="str">
            <v>28-05-2009</v>
          </cell>
          <cell r="F1201">
            <v>15</v>
          </cell>
          <cell r="G1201" t="str">
            <v>Non</v>
          </cell>
          <cell r="H1201" t="str">
            <v>CLG.HNATHALO</v>
          </cell>
          <cell r="I1201" t="str">
            <v>Non</v>
          </cell>
          <cell r="J1201" t="str">
            <v>Cross, Football, Volleyball</v>
          </cell>
        </row>
        <row r="1202">
          <cell r="A1202">
            <v>24222670</v>
          </cell>
          <cell r="B1202" t="str">
            <v>WANOTHUMA</v>
          </cell>
          <cell r="C1202" t="str">
            <v>Jules</v>
          </cell>
          <cell r="D1202" t="str">
            <v>MG</v>
          </cell>
          <cell r="E1202" t="str">
            <v>19-06-2010</v>
          </cell>
          <cell r="F1202">
            <v>14</v>
          </cell>
          <cell r="G1202" t="str">
            <v>Non</v>
          </cell>
          <cell r="H1202" t="str">
            <v>CLG.HNATHALO</v>
          </cell>
          <cell r="I1202" t="str">
            <v>Non</v>
          </cell>
          <cell r="J1202" t="str">
            <v>Football, Volleyball</v>
          </cell>
        </row>
        <row r="1203">
          <cell r="A1203">
            <v>24239193</v>
          </cell>
          <cell r="B1203" t="str">
            <v>WASSAUMIE</v>
          </cell>
          <cell r="C1203" t="str">
            <v>César</v>
          </cell>
          <cell r="D1203" t="str">
            <v>BG</v>
          </cell>
          <cell r="E1203" t="str">
            <v>30-03-2012</v>
          </cell>
          <cell r="F1203">
            <v>12</v>
          </cell>
          <cell r="G1203" t="str">
            <v>Non</v>
          </cell>
          <cell r="H1203" t="str">
            <v>CLG.HNATHALO</v>
          </cell>
          <cell r="I1203" t="str">
            <v>Non</v>
          </cell>
          <cell r="J1203" t="str">
            <v>Football, Volleyball</v>
          </cell>
        </row>
        <row r="1204">
          <cell r="A1204">
            <v>24248768</v>
          </cell>
          <cell r="B1204" t="str">
            <v>Alla</v>
          </cell>
          <cell r="C1204" t="str">
            <v>Nolhan</v>
          </cell>
          <cell r="D1204" t="str">
            <v>BG</v>
          </cell>
          <cell r="E1204" t="str">
            <v>15-10-2012</v>
          </cell>
          <cell r="F1204">
            <v>12</v>
          </cell>
          <cell r="G1204" t="str">
            <v>Non</v>
          </cell>
          <cell r="H1204" t="str">
            <v>CLG.JEAN-BAPTISTE VIGOUROUX</v>
          </cell>
          <cell r="I1204" t="str">
            <v>Non</v>
          </cell>
          <cell r="J1204" t="str">
            <v>Football, Futsal</v>
          </cell>
        </row>
        <row r="1205">
          <cell r="A1205">
            <v>24248769</v>
          </cell>
          <cell r="B1205" t="str">
            <v>Amouine</v>
          </cell>
          <cell r="C1205" t="str">
            <v>Nolan</v>
          </cell>
          <cell r="D1205" t="str">
            <v>MG</v>
          </cell>
          <cell r="E1205" t="str">
            <v>05-03-2010</v>
          </cell>
          <cell r="F1205">
            <v>14</v>
          </cell>
          <cell r="G1205" t="str">
            <v>Non</v>
          </cell>
          <cell r="H1205" t="str">
            <v>CLG.JEAN-BAPTISTE VIGOUROUX</v>
          </cell>
          <cell r="I1205" t="str">
            <v>Non</v>
          </cell>
          <cell r="J1205" t="str">
            <v>Football, Futsal</v>
          </cell>
        </row>
        <row r="1206">
          <cell r="A1206">
            <v>24222680</v>
          </cell>
          <cell r="B1206" t="str">
            <v>AMOUINE</v>
          </cell>
          <cell r="C1206" t="str">
            <v>Yohannick</v>
          </cell>
          <cell r="D1206" t="str">
            <v>MG</v>
          </cell>
          <cell r="E1206" t="str">
            <v>01-08-2010</v>
          </cell>
          <cell r="F1206">
            <v>14</v>
          </cell>
          <cell r="G1206" t="str">
            <v>Non</v>
          </cell>
          <cell r="H1206" t="str">
            <v>CLG.JEAN-BAPTISTE VIGOUROUX</v>
          </cell>
          <cell r="I1206" t="str">
            <v>Non</v>
          </cell>
          <cell r="J1206" t="str">
            <v>Football, Futsal, Trails, Volleyball</v>
          </cell>
        </row>
        <row r="1207">
          <cell r="A1207">
            <v>24222682</v>
          </cell>
          <cell r="B1207" t="str">
            <v>BINET</v>
          </cell>
          <cell r="C1207" t="str">
            <v>Yolrik</v>
          </cell>
          <cell r="D1207" t="str">
            <v>MG</v>
          </cell>
          <cell r="E1207" t="str">
            <v>15-08-2009</v>
          </cell>
          <cell r="F1207">
            <v>15</v>
          </cell>
          <cell r="G1207" t="str">
            <v>Non</v>
          </cell>
          <cell r="H1207" t="str">
            <v>CLG.JEAN-BAPTISTE VIGOUROUX</v>
          </cell>
          <cell r="I1207" t="str">
            <v>Non</v>
          </cell>
          <cell r="J1207" t="str">
            <v>Football, Futsal, Trails, Volleyball</v>
          </cell>
        </row>
        <row r="1208">
          <cell r="A1208">
            <v>24248770</v>
          </cell>
          <cell r="B1208" t="str">
            <v>Binet</v>
          </cell>
          <cell r="C1208" t="str">
            <v>Youliana</v>
          </cell>
          <cell r="D1208" t="str">
            <v>BF</v>
          </cell>
          <cell r="E1208" t="str">
            <v>17-05-2012</v>
          </cell>
          <cell r="F1208">
            <v>12</v>
          </cell>
          <cell r="G1208" t="str">
            <v>Non</v>
          </cell>
          <cell r="H1208" t="str">
            <v>CLG.JEAN-BAPTISTE VIGOUROUX</v>
          </cell>
          <cell r="I1208" t="str">
            <v>Non</v>
          </cell>
          <cell r="J1208" t="str">
            <v>Football, Futsal</v>
          </cell>
        </row>
        <row r="1209">
          <cell r="A1209">
            <v>24248771</v>
          </cell>
          <cell r="B1209" t="str">
            <v>Daoulo</v>
          </cell>
          <cell r="C1209" t="str">
            <v>Gérard</v>
          </cell>
          <cell r="D1209" t="str">
            <v>BG</v>
          </cell>
          <cell r="E1209" t="str">
            <v>27-11-2012</v>
          </cell>
          <cell r="F1209">
            <v>11</v>
          </cell>
          <cell r="G1209" t="str">
            <v>Non</v>
          </cell>
          <cell r="H1209" t="str">
            <v>CLG.JEAN-BAPTISTE VIGOUROUX</v>
          </cell>
          <cell r="I1209" t="str">
            <v>Non</v>
          </cell>
          <cell r="J1209" t="str">
            <v>Football, Futsal</v>
          </cell>
        </row>
        <row r="1210">
          <cell r="A1210">
            <v>24248772</v>
          </cell>
          <cell r="B1210" t="str">
            <v>Diecaré</v>
          </cell>
          <cell r="C1210" t="str">
            <v>Pierre</v>
          </cell>
          <cell r="D1210" t="str">
            <v>BG</v>
          </cell>
          <cell r="E1210" t="str">
            <v>08-03-2012</v>
          </cell>
          <cell r="F1210">
            <v>12</v>
          </cell>
          <cell r="G1210" t="str">
            <v>Non</v>
          </cell>
          <cell r="H1210" t="str">
            <v>CLG.JEAN-BAPTISTE VIGOUROUX</v>
          </cell>
          <cell r="I1210" t="str">
            <v>Non</v>
          </cell>
          <cell r="J1210" t="str">
            <v>Football, Futsal</v>
          </cell>
        </row>
        <row r="1211">
          <cell r="A1211">
            <v>24248773</v>
          </cell>
          <cell r="B1211" t="str">
            <v>hidélé</v>
          </cell>
          <cell r="C1211" t="str">
            <v>Angelo</v>
          </cell>
          <cell r="D1211" t="str">
            <v>BG</v>
          </cell>
          <cell r="E1211" t="str">
            <v>17-03-2011</v>
          </cell>
          <cell r="F1211">
            <v>13</v>
          </cell>
          <cell r="G1211" t="str">
            <v>Non</v>
          </cell>
          <cell r="H1211" t="str">
            <v>CLG.JEAN-BAPTISTE VIGOUROUX</v>
          </cell>
          <cell r="I1211" t="str">
            <v>Non</v>
          </cell>
          <cell r="J1211" t="str">
            <v>Basket, Football, Futsal</v>
          </cell>
        </row>
        <row r="1212">
          <cell r="A1212">
            <v>24212835</v>
          </cell>
          <cell r="B1212" t="str">
            <v>HIOTUA</v>
          </cell>
          <cell r="C1212" t="str">
            <v>Mateo</v>
          </cell>
          <cell r="D1212" t="str">
            <v>MG</v>
          </cell>
          <cell r="E1212" t="str">
            <v>19-07-2010</v>
          </cell>
          <cell r="F1212">
            <v>14</v>
          </cell>
          <cell r="G1212" t="str">
            <v>Non</v>
          </cell>
          <cell r="H1212" t="str">
            <v>CLG.JEAN-BAPTISTE VIGOUROUX</v>
          </cell>
          <cell r="I1212" t="str">
            <v>Non</v>
          </cell>
          <cell r="J1212" t="str">
            <v>Football, Futsal, Trails, Volleyball</v>
          </cell>
        </row>
        <row r="1213">
          <cell r="A1213">
            <v>24248774</v>
          </cell>
          <cell r="B1213" t="str">
            <v>Kataya</v>
          </cell>
          <cell r="C1213" t="str">
            <v>Kayel</v>
          </cell>
          <cell r="D1213" t="str">
            <v>BG</v>
          </cell>
          <cell r="E1213" t="str">
            <v>03-06-2012</v>
          </cell>
          <cell r="F1213">
            <v>12</v>
          </cell>
          <cell r="G1213" t="str">
            <v>Non</v>
          </cell>
          <cell r="H1213" t="str">
            <v>CLG.JEAN-BAPTISTE VIGOUROUX</v>
          </cell>
          <cell r="I1213" t="str">
            <v>Non</v>
          </cell>
          <cell r="J1213" t="str">
            <v>Basket, Football, Futsal</v>
          </cell>
        </row>
        <row r="1214">
          <cell r="A1214">
            <v>24222681</v>
          </cell>
          <cell r="B1214" t="str">
            <v>POAGNIDE</v>
          </cell>
          <cell r="C1214" t="str">
            <v>Tein</v>
          </cell>
          <cell r="D1214" t="str">
            <v>MG</v>
          </cell>
          <cell r="E1214" t="str">
            <v>19-06-2010</v>
          </cell>
          <cell r="F1214">
            <v>14</v>
          </cell>
          <cell r="G1214" t="str">
            <v>Non</v>
          </cell>
          <cell r="H1214" t="str">
            <v>CLG.JEAN-BAPTISTE VIGOUROUX</v>
          </cell>
          <cell r="I1214" t="str">
            <v>Non</v>
          </cell>
          <cell r="J1214" t="str">
            <v>Football, Futsal, Trails, Volleyball</v>
          </cell>
        </row>
        <row r="1215">
          <cell r="A1215">
            <v>24212836</v>
          </cell>
          <cell r="B1215" t="str">
            <v>WAKA</v>
          </cell>
          <cell r="C1215" t="str">
            <v>Denis</v>
          </cell>
          <cell r="D1215" t="str">
            <v>MG</v>
          </cell>
          <cell r="E1215" t="str">
            <v>13-08-2010</v>
          </cell>
          <cell r="F1215">
            <v>14</v>
          </cell>
          <cell r="G1215" t="str">
            <v>Non</v>
          </cell>
          <cell r="H1215" t="str">
            <v>CLG.JEAN-BAPTISTE VIGOUROUX</v>
          </cell>
          <cell r="I1215" t="str">
            <v>Non</v>
          </cell>
          <cell r="J1215" t="str">
            <v>Football, Futsal, Trails, Volleyball</v>
          </cell>
        </row>
        <row r="1216">
          <cell r="A1216">
            <v>24222191</v>
          </cell>
          <cell r="B1216" t="str">
            <v>WAKA</v>
          </cell>
          <cell r="C1216" t="str">
            <v>Lorenzo</v>
          </cell>
          <cell r="D1216" t="str">
            <v>MG</v>
          </cell>
          <cell r="E1216" t="str">
            <v>18-08-2010</v>
          </cell>
          <cell r="F1216">
            <v>14</v>
          </cell>
          <cell r="G1216" t="str">
            <v>Non</v>
          </cell>
          <cell r="H1216" t="str">
            <v>CLG.JEAN-BAPTISTE VIGOUROUX</v>
          </cell>
          <cell r="I1216" t="str">
            <v>Non</v>
          </cell>
          <cell r="J1216" t="str">
            <v>Football, Futsal, Trails, Volleyball</v>
          </cell>
        </row>
        <row r="1217">
          <cell r="A1217">
            <v>24211079</v>
          </cell>
          <cell r="B1217" t="str">
            <v>WIMIAN</v>
          </cell>
          <cell r="C1217" t="str">
            <v>Etan</v>
          </cell>
          <cell r="D1217" t="str">
            <v>MG</v>
          </cell>
          <cell r="E1217" t="str">
            <v>13-10-2010</v>
          </cell>
          <cell r="F1217">
            <v>14</v>
          </cell>
          <cell r="G1217" t="str">
            <v>Non</v>
          </cell>
          <cell r="H1217" t="str">
            <v>CLG.JEAN-BAPTISTE VIGOUROUX</v>
          </cell>
          <cell r="I1217" t="str">
            <v>Non</v>
          </cell>
          <cell r="J1217" t="str">
            <v>Football, Futsal, Trails, Volleyball</v>
          </cell>
        </row>
        <row r="1218">
          <cell r="A1218">
            <v>24239225</v>
          </cell>
          <cell r="B1218" t="str">
            <v>WIMIAN</v>
          </cell>
          <cell r="C1218" t="str">
            <v>kenzo</v>
          </cell>
          <cell r="D1218" t="str">
            <v>BG</v>
          </cell>
          <cell r="E1218" t="str">
            <v>13-12-2011</v>
          </cell>
          <cell r="F1218">
            <v>12</v>
          </cell>
          <cell r="G1218" t="str">
            <v>Non</v>
          </cell>
          <cell r="H1218" t="str">
            <v>CLG.JEAN-BAPTISTE VIGOUROUX</v>
          </cell>
          <cell r="I1218" t="str">
            <v>Non</v>
          </cell>
          <cell r="J1218" t="str">
            <v>Futsal</v>
          </cell>
        </row>
        <row r="1219">
          <cell r="A1219">
            <v>24239148</v>
          </cell>
          <cell r="B1219" t="str">
            <v>WIMIAN</v>
          </cell>
          <cell r="C1219" t="str">
            <v>Marco</v>
          </cell>
          <cell r="D1219" t="str">
            <v>BG</v>
          </cell>
          <cell r="E1219" t="str">
            <v>13-01-2012</v>
          </cell>
          <cell r="F1219">
            <v>12</v>
          </cell>
          <cell r="G1219" t="str">
            <v>Non</v>
          </cell>
          <cell r="H1219" t="str">
            <v>CLG.JEAN-BAPTISTE VIGOUROUX</v>
          </cell>
          <cell r="I1219" t="str">
            <v>Non</v>
          </cell>
          <cell r="J1219" t="str">
            <v>Football, Futsal, Volleyball</v>
          </cell>
        </row>
        <row r="1220">
          <cell r="A1220">
            <v>24248775</v>
          </cell>
          <cell r="B1220" t="str">
            <v>Alberto</v>
          </cell>
          <cell r="C1220" t="str">
            <v>Anthony</v>
          </cell>
          <cell r="D1220" t="str">
            <v>BG</v>
          </cell>
          <cell r="E1220" t="str">
            <v>06-11-2012</v>
          </cell>
          <cell r="F1220">
            <v>11</v>
          </cell>
          <cell r="G1220" t="str">
            <v>Non</v>
          </cell>
          <cell r="H1220" t="str">
            <v>CLG.JEAN-FAYARD</v>
          </cell>
          <cell r="I1220" t="str">
            <v>Non</v>
          </cell>
          <cell r="J1220" t="str">
            <v>Badminton</v>
          </cell>
        </row>
        <row r="1221">
          <cell r="A1221">
            <v>24248230</v>
          </cell>
          <cell r="B1221" t="str">
            <v>ALIKIFAITUNU</v>
          </cell>
          <cell r="C1221" t="str">
            <v>Klayden</v>
          </cell>
          <cell r="D1221" t="str">
            <v>BG</v>
          </cell>
          <cell r="E1221" t="str">
            <v>01-06-2012</v>
          </cell>
          <cell r="F1221">
            <v>12</v>
          </cell>
          <cell r="G1221" t="str">
            <v>Non</v>
          </cell>
          <cell r="H1221" t="str">
            <v>CLG.JEAN-FAYARD</v>
          </cell>
          <cell r="I1221" t="str">
            <v>Non</v>
          </cell>
          <cell r="J1221" t="str">
            <v>Handball</v>
          </cell>
        </row>
        <row r="1222">
          <cell r="A1222">
            <v>24248520</v>
          </cell>
          <cell r="B1222" t="str">
            <v>AMOLE</v>
          </cell>
          <cell r="C1222" t="str">
            <v>Mahana</v>
          </cell>
          <cell r="D1222" t="str">
            <v>BF</v>
          </cell>
          <cell r="E1222" t="str">
            <v>31-05-2013</v>
          </cell>
          <cell r="F1222">
            <v>11</v>
          </cell>
          <cell r="G1222" t="str">
            <v>Non</v>
          </cell>
          <cell r="H1222" t="str">
            <v>CLG.JEAN-FAYARD</v>
          </cell>
          <cell r="I1222" t="str">
            <v>Non</v>
          </cell>
          <cell r="J1222" t="str">
            <v>Santé</v>
          </cell>
        </row>
        <row r="1223">
          <cell r="A1223">
            <v>24248175</v>
          </cell>
          <cell r="B1223" t="str">
            <v>AUTOMALO</v>
          </cell>
          <cell r="C1223" t="str">
            <v>Amato</v>
          </cell>
          <cell r="D1223" t="str">
            <v>BG</v>
          </cell>
          <cell r="E1223" t="str">
            <v>26-11-2012</v>
          </cell>
          <cell r="F1223">
            <v>11</v>
          </cell>
          <cell r="G1223" t="str">
            <v>Non</v>
          </cell>
          <cell r="H1223" t="str">
            <v>CLG.JEAN-FAYARD</v>
          </cell>
          <cell r="I1223" t="str">
            <v>Non</v>
          </cell>
          <cell r="J1223" t="str">
            <v>Badminton, Tennis de table</v>
          </cell>
        </row>
        <row r="1224">
          <cell r="A1224">
            <v>24233721</v>
          </cell>
          <cell r="B1224" t="str">
            <v>CAPITAINE</v>
          </cell>
          <cell r="C1224" t="str">
            <v>Augustine</v>
          </cell>
          <cell r="D1224" t="str">
            <v>BF</v>
          </cell>
          <cell r="E1224" t="str">
            <v>05-07-2011</v>
          </cell>
          <cell r="F1224">
            <v>13</v>
          </cell>
          <cell r="G1224" t="str">
            <v>Non</v>
          </cell>
          <cell r="H1224" t="str">
            <v>CLG.JEAN-FAYARD</v>
          </cell>
          <cell r="I1224" t="str">
            <v>Non</v>
          </cell>
          <cell r="J1224" t="str">
            <v>Badminton, Handball, Santé</v>
          </cell>
        </row>
        <row r="1225">
          <cell r="A1225">
            <v>24239216</v>
          </cell>
          <cell r="B1225" t="str">
            <v>CARNICELLI</v>
          </cell>
          <cell r="C1225" t="str">
            <v>Jasmine</v>
          </cell>
          <cell r="D1225" t="str">
            <v>BF</v>
          </cell>
          <cell r="E1225" t="str">
            <v>16-08-2011</v>
          </cell>
          <cell r="F1225">
            <v>13</v>
          </cell>
          <cell r="G1225" t="str">
            <v>Non</v>
          </cell>
          <cell r="H1225" t="str">
            <v>CLG.JEAN-FAYARD</v>
          </cell>
          <cell r="I1225" t="str">
            <v>Non</v>
          </cell>
          <cell r="J1225" t="str">
            <v>Badminton, Handball, Santé</v>
          </cell>
        </row>
        <row r="1226">
          <cell r="A1226">
            <v>24248220</v>
          </cell>
          <cell r="B1226" t="str">
            <v>DAOUILO</v>
          </cell>
          <cell r="C1226" t="str">
            <v>Armandine</v>
          </cell>
          <cell r="D1226" t="str">
            <v>BF</v>
          </cell>
          <cell r="E1226" t="str">
            <v>31-03-2013</v>
          </cell>
          <cell r="F1226">
            <v>11</v>
          </cell>
          <cell r="G1226" t="str">
            <v>Non</v>
          </cell>
          <cell r="H1226" t="str">
            <v>CLG.JEAN-FAYARD</v>
          </cell>
          <cell r="I1226" t="str">
            <v>Non</v>
          </cell>
          <cell r="J1226" t="str">
            <v>Handball</v>
          </cell>
        </row>
        <row r="1227">
          <cell r="A1227">
            <v>24211747</v>
          </cell>
          <cell r="B1227" t="str">
            <v>DELAHUNTY</v>
          </cell>
          <cell r="C1227" t="str">
            <v>Kimany</v>
          </cell>
          <cell r="D1227" t="str">
            <v>MG</v>
          </cell>
          <cell r="E1227" t="str">
            <v>30-07-2009</v>
          </cell>
          <cell r="F1227">
            <v>15</v>
          </cell>
          <cell r="G1227" t="str">
            <v>Non</v>
          </cell>
          <cell r="H1227" t="str">
            <v>CLG.JEAN-FAYARD</v>
          </cell>
          <cell r="I1227" t="str">
            <v>Non</v>
          </cell>
          <cell r="J1227" t="str">
            <v>Basket, Handball</v>
          </cell>
        </row>
        <row r="1228">
          <cell r="A1228">
            <v>24248221</v>
          </cell>
          <cell r="B1228" t="str">
            <v>DEXTER</v>
          </cell>
          <cell r="C1228" t="str">
            <v>Manua</v>
          </cell>
          <cell r="D1228" t="str">
            <v>BG</v>
          </cell>
          <cell r="E1228" t="str">
            <v>01-06-2012</v>
          </cell>
          <cell r="F1228">
            <v>12</v>
          </cell>
          <cell r="G1228" t="str">
            <v>Non</v>
          </cell>
          <cell r="H1228" t="str">
            <v>CLG.JEAN-FAYARD</v>
          </cell>
          <cell r="I1228" t="str">
            <v>Non</v>
          </cell>
          <cell r="J1228" t="str">
            <v>Handball</v>
          </cell>
        </row>
        <row r="1229">
          <cell r="A1229">
            <v>24248213</v>
          </cell>
          <cell r="B1229" t="str">
            <v>DOS SANTOS</v>
          </cell>
          <cell r="C1229" t="str">
            <v>Thomas</v>
          </cell>
          <cell r="D1229" t="str">
            <v>BG</v>
          </cell>
          <cell r="E1229" t="str">
            <v>19-03-2013</v>
          </cell>
          <cell r="F1229">
            <v>11</v>
          </cell>
          <cell r="G1229" t="str">
            <v>Non</v>
          </cell>
          <cell r="H1229" t="str">
            <v>CLG.JEAN-FAYARD</v>
          </cell>
          <cell r="I1229" t="str">
            <v>Non</v>
          </cell>
          <cell r="J1229" t="str">
            <v>Badminton, Tennis de table</v>
          </cell>
        </row>
        <row r="1230">
          <cell r="A1230">
            <v>24248177</v>
          </cell>
          <cell r="B1230" t="str">
            <v>ELIA</v>
          </cell>
          <cell r="C1230" t="str">
            <v>Hanako</v>
          </cell>
          <cell r="D1230" t="str">
            <v>BF</v>
          </cell>
          <cell r="E1230" t="str">
            <v>05-07-2011</v>
          </cell>
          <cell r="F1230">
            <v>13</v>
          </cell>
          <cell r="G1230" t="str">
            <v>Non</v>
          </cell>
          <cell r="H1230" t="str">
            <v>CLG.JEAN-FAYARD</v>
          </cell>
          <cell r="I1230" t="str">
            <v>Non</v>
          </cell>
          <cell r="J1230" t="str">
            <v>Santé</v>
          </cell>
        </row>
        <row r="1231">
          <cell r="A1231">
            <v>24237218</v>
          </cell>
          <cell r="B1231" t="str">
            <v>FIAFIALOTO WAHOO</v>
          </cell>
          <cell r="C1231" t="str">
            <v>Hary-Ludovic</v>
          </cell>
          <cell r="D1231" t="str">
            <v>BG</v>
          </cell>
          <cell r="E1231" t="str">
            <v>13-02-2012</v>
          </cell>
          <cell r="F1231">
            <v>12</v>
          </cell>
          <cell r="G1231" t="str">
            <v>Non</v>
          </cell>
          <cell r="H1231" t="str">
            <v>CLG.JEAN-FAYARD</v>
          </cell>
          <cell r="I1231" t="str">
            <v>Non</v>
          </cell>
          <cell r="J1231" t="str">
            <v>Handball</v>
          </cell>
        </row>
        <row r="1232">
          <cell r="A1232">
            <v>24248523</v>
          </cell>
          <cell r="B1232" t="str">
            <v>GARCIA GALDINI</v>
          </cell>
          <cell r="C1232" t="str">
            <v>Ema</v>
          </cell>
          <cell r="D1232" t="str">
            <v>BF</v>
          </cell>
          <cell r="E1232" t="str">
            <v>25-08-2013</v>
          </cell>
          <cell r="F1232">
            <v>11</v>
          </cell>
          <cell r="G1232" t="str">
            <v>Non</v>
          </cell>
          <cell r="H1232" t="str">
            <v>CLG.JEAN-FAYARD</v>
          </cell>
          <cell r="I1232" t="str">
            <v>Non</v>
          </cell>
          <cell r="J1232" t="str">
            <v>Santé</v>
          </cell>
        </row>
        <row r="1233">
          <cell r="A1233">
            <v>24210437</v>
          </cell>
          <cell r="B1233" t="str">
            <v>HAKOMANI</v>
          </cell>
          <cell r="C1233" t="str">
            <v>Taïss-Puauvéa</v>
          </cell>
          <cell r="D1233" t="str">
            <v>MF</v>
          </cell>
          <cell r="E1233" t="str">
            <v>19-06-2009</v>
          </cell>
          <cell r="F1233">
            <v>15</v>
          </cell>
          <cell r="G1233" t="str">
            <v>Non</v>
          </cell>
          <cell r="H1233" t="str">
            <v>CLG.JEAN-FAYARD</v>
          </cell>
          <cell r="I1233" t="str">
            <v>Non</v>
          </cell>
          <cell r="J1233" t="str">
            <v>Basket, Handball, Karaté</v>
          </cell>
        </row>
        <row r="1234">
          <cell r="A1234">
            <v>24248227</v>
          </cell>
          <cell r="B1234" t="str">
            <v>HALAHIGANO</v>
          </cell>
          <cell r="C1234" t="str">
            <v>Moehau</v>
          </cell>
          <cell r="D1234" t="str">
            <v>BG</v>
          </cell>
          <cell r="E1234" t="str">
            <v>25-02-2011</v>
          </cell>
          <cell r="F1234">
            <v>13</v>
          </cell>
          <cell r="G1234" t="str">
            <v>Non</v>
          </cell>
          <cell r="H1234" t="str">
            <v>CLG.JEAN-FAYARD</v>
          </cell>
          <cell r="I1234" t="str">
            <v>Non</v>
          </cell>
          <cell r="J1234" t="str">
            <v>Handball</v>
          </cell>
        </row>
        <row r="1235">
          <cell r="A1235">
            <v>24238558</v>
          </cell>
          <cell r="B1235" t="str">
            <v>HMALOKO</v>
          </cell>
          <cell r="C1235" t="str">
            <v>Mathéo</v>
          </cell>
          <cell r="D1235" t="str">
            <v>BG</v>
          </cell>
          <cell r="E1235" t="str">
            <v>21-11-2011</v>
          </cell>
          <cell r="F1235">
            <v>12</v>
          </cell>
          <cell r="G1235" t="str">
            <v>Non</v>
          </cell>
          <cell r="H1235" t="str">
            <v>CLG.JEAN-FAYARD</v>
          </cell>
          <cell r="I1235" t="str">
            <v>Non</v>
          </cell>
          <cell r="J1235" t="str">
            <v>Badminton, Tennis de table</v>
          </cell>
        </row>
        <row r="1236">
          <cell r="A1236">
            <v>24248170</v>
          </cell>
          <cell r="B1236" t="str">
            <v>HOUDART</v>
          </cell>
          <cell r="C1236" t="str">
            <v>Victoria</v>
          </cell>
          <cell r="D1236" t="str">
            <v>BF</v>
          </cell>
          <cell r="E1236" t="str">
            <v>19-01-2013</v>
          </cell>
          <cell r="F1236">
            <v>11</v>
          </cell>
          <cell r="G1236" t="str">
            <v>Non</v>
          </cell>
          <cell r="H1236" t="str">
            <v>CLG.JEAN-FAYARD</v>
          </cell>
          <cell r="I1236" t="str">
            <v>Non</v>
          </cell>
          <cell r="J1236" t="str">
            <v>Santé</v>
          </cell>
        </row>
        <row r="1237">
          <cell r="A1237">
            <v>24248178</v>
          </cell>
          <cell r="B1237" t="str">
            <v>JOACHIM</v>
          </cell>
          <cell r="C1237" t="str">
            <v>Nelela</v>
          </cell>
          <cell r="D1237" t="str">
            <v>BF</v>
          </cell>
          <cell r="E1237" t="str">
            <v>03-04-2012</v>
          </cell>
          <cell r="F1237">
            <v>12</v>
          </cell>
          <cell r="G1237" t="str">
            <v>Non</v>
          </cell>
          <cell r="H1237" t="str">
            <v>CLG.JEAN-FAYARD</v>
          </cell>
          <cell r="I1237" t="str">
            <v>Non</v>
          </cell>
          <cell r="J1237" t="str">
            <v>Santé</v>
          </cell>
        </row>
        <row r="1238">
          <cell r="A1238">
            <v>24248522</v>
          </cell>
          <cell r="B1238" t="str">
            <v>JUGLA</v>
          </cell>
          <cell r="C1238" t="str">
            <v>Océane</v>
          </cell>
          <cell r="D1238" t="str">
            <v>BF</v>
          </cell>
          <cell r="E1238" t="str">
            <v>13-03-2013</v>
          </cell>
          <cell r="F1238">
            <v>11</v>
          </cell>
          <cell r="G1238" t="str">
            <v>Non</v>
          </cell>
          <cell r="H1238" t="str">
            <v>CLG.JEAN-FAYARD</v>
          </cell>
          <cell r="I1238" t="str">
            <v>Non</v>
          </cell>
          <cell r="J1238" t="str">
            <v>Santé</v>
          </cell>
        </row>
        <row r="1239">
          <cell r="A1239">
            <v>24248210</v>
          </cell>
          <cell r="B1239" t="str">
            <v>KONO</v>
          </cell>
          <cell r="C1239" t="str">
            <v>Ismaël</v>
          </cell>
          <cell r="D1239" t="str">
            <v>BG</v>
          </cell>
          <cell r="E1239" t="str">
            <v>06-10-2012</v>
          </cell>
          <cell r="F1239">
            <v>12</v>
          </cell>
          <cell r="G1239" t="str">
            <v>Non</v>
          </cell>
          <cell r="H1239" t="str">
            <v>CLG.JEAN-FAYARD</v>
          </cell>
          <cell r="I1239" t="str">
            <v>Non</v>
          </cell>
          <cell r="J1239" t="str">
            <v>Badminton, Handball, Tennis de table</v>
          </cell>
        </row>
        <row r="1240">
          <cell r="A1240">
            <v>24248171</v>
          </cell>
          <cell r="B1240" t="str">
            <v>LISSARAGUE</v>
          </cell>
          <cell r="C1240" t="str">
            <v>Darren</v>
          </cell>
          <cell r="D1240" t="str">
            <v>MG</v>
          </cell>
          <cell r="E1240" t="str">
            <v>17-01-2010</v>
          </cell>
          <cell r="F1240">
            <v>14</v>
          </cell>
          <cell r="G1240" t="str">
            <v>Non</v>
          </cell>
          <cell r="H1240" t="str">
            <v>CLG.JEAN-FAYARD</v>
          </cell>
          <cell r="I1240" t="str">
            <v>Non</v>
          </cell>
          <cell r="J1240" t="str">
            <v>Handball</v>
          </cell>
        </row>
        <row r="1241">
          <cell r="A1241">
            <v>24237908</v>
          </cell>
          <cell r="B1241" t="str">
            <v>MALAU</v>
          </cell>
          <cell r="C1241" t="str">
            <v>Marisa-Ingrid</v>
          </cell>
          <cell r="D1241" t="str">
            <v>BF</v>
          </cell>
          <cell r="E1241" t="str">
            <v>03-05-2011</v>
          </cell>
          <cell r="F1241">
            <v>13</v>
          </cell>
          <cell r="G1241" t="str">
            <v>Non</v>
          </cell>
          <cell r="H1241" t="str">
            <v>CLG.JEAN-FAYARD</v>
          </cell>
          <cell r="I1241" t="str">
            <v>Non</v>
          </cell>
          <cell r="J1241" t="str">
            <v>Handball</v>
          </cell>
        </row>
        <row r="1242">
          <cell r="A1242">
            <v>24248776</v>
          </cell>
          <cell r="B1242" t="str">
            <v>Maltaus Tevanu</v>
          </cell>
          <cell r="C1242" t="str">
            <v>Hayatt</v>
          </cell>
          <cell r="D1242" t="str">
            <v>BG</v>
          </cell>
          <cell r="E1242" t="str">
            <v>29-12-2012</v>
          </cell>
          <cell r="F1242">
            <v>11</v>
          </cell>
          <cell r="G1242" t="str">
            <v>Non</v>
          </cell>
          <cell r="H1242" t="str">
            <v>CLG.JEAN-FAYARD</v>
          </cell>
          <cell r="I1242" t="str">
            <v>Non</v>
          </cell>
          <cell r="J1242" t="str">
            <v>Badminton</v>
          </cell>
        </row>
        <row r="1243">
          <cell r="A1243">
            <v>24239226</v>
          </cell>
          <cell r="B1243" t="str">
            <v>MANUOPUAVA</v>
          </cell>
          <cell r="C1243" t="str">
            <v>Lorène</v>
          </cell>
          <cell r="D1243" t="str">
            <v>BF</v>
          </cell>
          <cell r="E1243" t="str">
            <v>09-03-2012</v>
          </cell>
          <cell r="F1243">
            <v>12</v>
          </cell>
          <cell r="G1243" t="str">
            <v>Non</v>
          </cell>
          <cell r="H1243" t="str">
            <v>CLG.JEAN-FAYARD</v>
          </cell>
          <cell r="I1243" t="str">
            <v>Non</v>
          </cell>
          <cell r="J1243" t="str">
            <v>Santé</v>
          </cell>
        </row>
        <row r="1244">
          <cell r="A1244">
            <v>24248777</v>
          </cell>
          <cell r="B1244" t="str">
            <v>Mathieu</v>
          </cell>
          <cell r="C1244" t="str">
            <v>Heïva</v>
          </cell>
          <cell r="D1244" t="str">
            <v>BG</v>
          </cell>
          <cell r="E1244" t="str">
            <v>11-07-2012</v>
          </cell>
          <cell r="F1244">
            <v>12</v>
          </cell>
          <cell r="G1244" t="str">
            <v>Non</v>
          </cell>
          <cell r="H1244" t="str">
            <v>CLG.JEAN-FAYARD</v>
          </cell>
          <cell r="I1244" t="str">
            <v>Non</v>
          </cell>
          <cell r="J1244" t="str">
            <v>Badminton, Handball</v>
          </cell>
        </row>
        <row r="1245">
          <cell r="A1245">
            <v>24248521</v>
          </cell>
          <cell r="B1245" t="str">
            <v>MAUVIEL</v>
          </cell>
          <cell r="C1245" t="str">
            <v>Emilie</v>
          </cell>
          <cell r="D1245" t="str">
            <v>BF</v>
          </cell>
          <cell r="E1245" t="str">
            <v>23-08-2013</v>
          </cell>
          <cell r="F1245">
            <v>11</v>
          </cell>
          <cell r="G1245" t="str">
            <v>Non</v>
          </cell>
          <cell r="H1245" t="str">
            <v>CLG.JEAN-FAYARD</v>
          </cell>
          <cell r="I1245" t="str">
            <v>Non</v>
          </cell>
          <cell r="J1245" t="str">
            <v>Santé</v>
          </cell>
        </row>
        <row r="1246">
          <cell r="A1246">
            <v>24248778</v>
          </cell>
          <cell r="B1246" t="str">
            <v>MILOUD</v>
          </cell>
          <cell r="C1246" t="str">
            <v>Yassin</v>
          </cell>
          <cell r="D1246" t="str">
            <v>BG</v>
          </cell>
          <cell r="E1246" t="str">
            <v>13-06-2012</v>
          </cell>
          <cell r="F1246">
            <v>12</v>
          </cell>
          <cell r="G1246" t="str">
            <v>Non</v>
          </cell>
          <cell r="H1246" t="str">
            <v>CLG.JEAN-FAYARD</v>
          </cell>
          <cell r="I1246" t="str">
            <v>Non</v>
          </cell>
          <cell r="J1246" t="str">
            <v>Handball</v>
          </cell>
        </row>
        <row r="1247">
          <cell r="A1247">
            <v>24248219</v>
          </cell>
          <cell r="B1247" t="str">
            <v>MITRIDE</v>
          </cell>
          <cell r="C1247" t="str">
            <v>Ayden</v>
          </cell>
          <cell r="D1247" t="str">
            <v>BF</v>
          </cell>
          <cell r="E1247" t="str">
            <v>21-01-2013</v>
          </cell>
          <cell r="F1247">
            <v>11</v>
          </cell>
          <cell r="G1247" t="str">
            <v>Non</v>
          </cell>
          <cell r="H1247" t="str">
            <v>CLG.JEAN-FAYARD</v>
          </cell>
          <cell r="I1247" t="str">
            <v>Non</v>
          </cell>
          <cell r="J1247" t="str">
            <v>Badminton, Handball, Tennis de table</v>
          </cell>
        </row>
        <row r="1248">
          <cell r="A1248">
            <v>24248224</v>
          </cell>
          <cell r="B1248" t="str">
            <v>M’BOUERI</v>
          </cell>
          <cell r="C1248" t="str">
            <v>Djaëron</v>
          </cell>
          <cell r="D1248" t="str">
            <v>BG</v>
          </cell>
          <cell r="E1248" t="str">
            <v>05-02-2013</v>
          </cell>
          <cell r="F1248">
            <v>11</v>
          </cell>
          <cell r="G1248" t="str">
            <v>Non</v>
          </cell>
          <cell r="H1248" t="str">
            <v>CLG.JEAN-FAYARD</v>
          </cell>
          <cell r="I1248" t="str">
            <v>Non</v>
          </cell>
          <cell r="J1248" t="str">
            <v>Badminton, Handball, Tennis de table</v>
          </cell>
        </row>
        <row r="1249">
          <cell r="A1249">
            <v>24248212</v>
          </cell>
          <cell r="B1249" t="str">
            <v>NABONNE</v>
          </cell>
          <cell r="C1249" t="str">
            <v>Nicolas</v>
          </cell>
          <cell r="D1249" t="str">
            <v>BG</v>
          </cell>
          <cell r="E1249" t="str">
            <v>03-06-2013</v>
          </cell>
          <cell r="F1249">
            <v>11</v>
          </cell>
          <cell r="G1249" t="str">
            <v>Non</v>
          </cell>
          <cell r="H1249" t="str">
            <v>CLG.JEAN-FAYARD</v>
          </cell>
          <cell r="I1249" t="str">
            <v>Non</v>
          </cell>
          <cell r="J1249" t="str">
            <v>Badminton</v>
          </cell>
        </row>
        <row r="1250">
          <cell r="A1250">
            <v>24237222</v>
          </cell>
          <cell r="B1250" t="str">
            <v>NEMOADJOU--UEVA</v>
          </cell>
          <cell r="C1250" t="str">
            <v>Eden</v>
          </cell>
          <cell r="D1250" t="str">
            <v>BG</v>
          </cell>
          <cell r="E1250" t="str">
            <v>26-10-2011</v>
          </cell>
          <cell r="F1250">
            <v>13</v>
          </cell>
          <cell r="G1250" t="str">
            <v>Non</v>
          </cell>
          <cell r="H1250" t="str">
            <v>CLG.JEAN-FAYARD</v>
          </cell>
          <cell r="I1250" t="str">
            <v>Non</v>
          </cell>
          <cell r="J1250" t="str">
            <v>Badminton, Handball, Tennis de table</v>
          </cell>
        </row>
        <row r="1251">
          <cell r="A1251">
            <v>24239169</v>
          </cell>
          <cell r="B1251" t="str">
            <v>NIUAITI</v>
          </cell>
          <cell r="C1251" t="str">
            <v>Avaïti</v>
          </cell>
          <cell r="D1251" t="str">
            <v>BF</v>
          </cell>
          <cell r="E1251" t="str">
            <v>02-10-2011</v>
          </cell>
          <cell r="F1251">
            <v>13</v>
          </cell>
          <cell r="G1251" t="str">
            <v>Non</v>
          </cell>
          <cell r="H1251" t="str">
            <v>CLG.JEAN-FAYARD</v>
          </cell>
          <cell r="I1251" t="str">
            <v>Non</v>
          </cell>
          <cell r="J1251" t="str">
            <v>Badminton, Handball, Santé</v>
          </cell>
        </row>
        <row r="1252">
          <cell r="A1252">
            <v>24248779</v>
          </cell>
          <cell r="B1252" t="str">
            <v>OJAR</v>
          </cell>
          <cell r="C1252" t="str">
            <v>Jordan</v>
          </cell>
          <cell r="D1252" t="str">
            <v>BG</v>
          </cell>
          <cell r="E1252" t="str">
            <v>22-08-2012</v>
          </cell>
          <cell r="F1252">
            <v>12</v>
          </cell>
          <cell r="G1252" t="str">
            <v>Non</v>
          </cell>
          <cell r="H1252" t="str">
            <v>CLG.JEAN-FAYARD</v>
          </cell>
          <cell r="I1252" t="str">
            <v>Non</v>
          </cell>
          <cell r="J1252" t="str">
            <v>Badminton, Tennis de table</v>
          </cell>
        </row>
        <row r="1253">
          <cell r="A1253">
            <v>24237228</v>
          </cell>
          <cell r="B1253" t="str">
            <v>PARMINE</v>
          </cell>
          <cell r="C1253" t="str">
            <v>Naïley</v>
          </cell>
          <cell r="D1253" t="str">
            <v>BG</v>
          </cell>
          <cell r="E1253" t="str">
            <v>13-11-2011</v>
          </cell>
          <cell r="F1253">
            <v>12</v>
          </cell>
          <cell r="G1253" t="str">
            <v>Non</v>
          </cell>
          <cell r="H1253" t="str">
            <v>CLG.JEAN-FAYARD</v>
          </cell>
          <cell r="I1253" t="str">
            <v>Non</v>
          </cell>
          <cell r="J1253" t="str">
            <v>Badminton, Tennis de table</v>
          </cell>
        </row>
        <row r="1254">
          <cell r="A1254">
            <v>24220306</v>
          </cell>
          <cell r="B1254" t="str">
            <v>PUNUFUU</v>
          </cell>
          <cell r="C1254" t="str">
            <v>Maliakivoi</v>
          </cell>
          <cell r="D1254" t="str">
            <v>MF</v>
          </cell>
          <cell r="E1254" t="str">
            <v>08-05-2010</v>
          </cell>
          <cell r="F1254">
            <v>14</v>
          </cell>
          <cell r="G1254" t="str">
            <v>Non</v>
          </cell>
          <cell r="H1254" t="str">
            <v>CLG.JEAN-FAYARD</v>
          </cell>
          <cell r="I1254" t="str">
            <v>Non</v>
          </cell>
          <cell r="J1254" t="str">
            <v>Handball</v>
          </cell>
        </row>
        <row r="1255">
          <cell r="A1255">
            <v>24238557</v>
          </cell>
          <cell r="B1255" t="str">
            <v>RABATEL</v>
          </cell>
          <cell r="C1255" t="str">
            <v>Enzo</v>
          </cell>
          <cell r="D1255" t="str">
            <v>BG</v>
          </cell>
          <cell r="E1255" t="str">
            <v>26-04-2012</v>
          </cell>
          <cell r="F1255">
            <v>12</v>
          </cell>
          <cell r="G1255" t="str">
            <v>Non</v>
          </cell>
          <cell r="H1255" t="str">
            <v>CLG.JEAN-FAYARD</v>
          </cell>
          <cell r="I1255" t="str">
            <v>Non</v>
          </cell>
          <cell r="J1255" t="str">
            <v>Badminton, Tennis de table</v>
          </cell>
        </row>
        <row r="1256">
          <cell r="A1256">
            <v>24238556</v>
          </cell>
          <cell r="B1256" t="str">
            <v>SANSONI KOBAYASHI</v>
          </cell>
          <cell r="C1256" t="str">
            <v>Tomo</v>
          </cell>
          <cell r="D1256" t="str">
            <v>BG</v>
          </cell>
          <cell r="E1256" t="str">
            <v>28-01-2012</v>
          </cell>
          <cell r="F1256">
            <v>12</v>
          </cell>
          <cell r="G1256" t="str">
            <v>Non</v>
          </cell>
          <cell r="H1256" t="str">
            <v>CLG.JEAN-FAYARD</v>
          </cell>
          <cell r="I1256" t="str">
            <v>Non</v>
          </cell>
          <cell r="J1256" t="str">
            <v>Badminton, Tennis de table</v>
          </cell>
        </row>
        <row r="1257">
          <cell r="A1257">
            <v>24221070</v>
          </cell>
          <cell r="B1257" t="str">
            <v>SAPARI</v>
          </cell>
          <cell r="C1257" t="str">
            <v>Brayan</v>
          </cell>
          <cell r="D1257" t="str">
            <v>MG</v>
          </cell>
          <cell r="E1257" t="str">
            <v>08-02-2010</v>
          </cell>
          <cell r="F1257">
            <v>14</v>
          </cell>
          <cell r="G1257" t="str">
            <v>Non</v>
          </cell>
          <cell r="H1257" t="str">
            <v>CLG.JEAN-FAYARD</v>
          </cell>
          <cell r="I1257" t="str">
            <v>Non</v>
          </cell>
          <cell r="J1257" t="str">
            <v>Basket, Handball</v>
          </cell>
        </row>
        <row r="1258">
          <cell r="A1258">
            <v>24248174</v>
          </cell>
          <cell r="B1258" t="str">
            <v>SCHWARTZ</v>
          </cell>
          <cell r="C1258" t="str">
            <v>Julien</v>
          </cell>
          <cell r="D1258" t="str">
            <v>BG</v>
          </cell>
          <cell r="E1258" t="str">
            <v>29-08-2011</v>
          </cell>
          <cell r="F1258">
            <v>13</v>
          </cell>
          <cell r="G1258" t="str">
            <v>Non</v>
          </cell>
          <cell r="H1258" t="str">
            <v>CLG.JEAN-FAYARD</v>
          </cell>
          <cell r="I1258" t="str">
            <v>Non</v>
          </cell>
          <cell r="J1258" t="str">
            <v>Badminton, Tennis de table</v>
          </cell>
        </row>
        <row r="1259">
          <cell r="A1259">
            <v>24248169</v>
          </cell>
          <cell r="B1259" t="str">
            <v>SCUILLER</v>
          </cell>
          <cell r="C1259" t="str">
            <v>Naomi</v>
          </cell>
          <cell r="D1259" t="str">
            <v>BF</v>
          </cell>
          <cell r="E1259" t="str">
            <v>18-03-2013</v>
          </cell>
          <cell r="F1259">
            <v>11</v>
          </cell>
          <cell r="G1259" t="str">
            <v>Non</v>
          </cell>
          <cell r="H1259" t="str">
            <v>CLG.JEAN-FAYARD</v>
          </cell>
          <cell r="I1259" t="str">
            <v>Non</v>
          </cell>
          <cell r="J1259" t="str">
            <v>Santé</v>
          </cell>
        </row>
        <row r="1260">
          <cell r="A1260">
            <v>24237916</v>
          </cell>
          <cell r="B1260" t="str">
            <v>SEGUEMATSU</v>
          </cell>
          <cell r="C1260" t="str">
            <v>Keanu</v>
          </cell>
          <cell r="D1260" t="str">
            <v>MG</v>
          </cell>
          <cell r="E1260" t="str">
            <v>22-11-2010</v>
          </cell>
          <cell r="F1260">
            <v>13</v>
          </cell>
          <cell r="G1260" t="str">
            <v>Non</v>
          </cell>
          <cell r="H1260" t="str">
            <v>CLG.JEAN-FAYARD</v>
          </cell>
          <cell r="I1260" t="str">
            <v>Non</v>
          </cell>
          <cell r="J1260" t="str">
            <v>Handball</v>
          </cell>
        </row>
        <row r="1261">
          <cell r="A1261">
            <v>24248217</v>
          </cell>
          <cell r="B1261" t="str">
            <v>SELEFEN</v>
          </cell>
          <cell r="C1261" t="str">
            <v>Karyl</v>
          </cell>
          <cell r="D1261" t="str">
            <v>MG</v>
          </cell>
          <cell r="E1261" t="str">
            <v>25-08-2009</v>
          </cell>
          <cell r="F1261">
            <v>15</v>
          </cell>
          <cell r="G1261" t="str">
            <v>Non</v>
          </cell>
          <cell r="H1261" t="str">
            <v>CLG.JEAN-FAYARD</v>
          </cell>
          <cell r="I1261" t="str">
            <v>Non</v>
          </cell>
          <cell r="J1261" t="str">
            <v>Handball</v>
          </cell>
        </row>
        <row r="1262">
          <cell r="A1262">
            <v>24248228</v>
          </cell>
          <cell r="B1262" t="str">
            <v>SELEMAGO</v>
          </cell>
          <cell r="C1262" t="str">
            <v>Tristan</v>
          </cell>
          <cell r="D1262" t="str">
            <v>BG</v>
          </cell>
          <cell r="E1262" t="str">
            <v>02-05-2011</v>
          </cell>
          <cell r="F1262">
            <v>13</v>
          </cell>
          <cell r="G1262" t="str">
            <v>Non</v>
          </cell>
          <cell r="H1262" t="str">
            <v>CLG.JEAN-FAYARD</v>
          </cell>
          <cell r="I1262" t="str">
            <v>Non</v>
          </cell>
          <cell r="J1262" t="str">
            <v>Badminton, Tennis de table</v>
          </cell>
        </row>
        <row r="1263">
          <cell r="A1263">
            <v>24237229</v>
          </cell>
          <cell r="B1263" t="str">
            <v>SENEN</v>
          </cell>
          <cell r="C1263" t="str">
            <v>Yolann</v>
          </cell>
          <cell r="D1263" t="str">
            <v>BG</v>
          </cell>
          <cell r="E1263" t="str">
            <v>24-08-2011</v>
          </cell>
          <cell r="F1263">
            <v>13</v>
          </cell>
          <cell r="G1263" t="str">
            <v>Non</v>
          </cell>
          <cell r="H1263" t="str">
            <v>CLG.JEAN-FAYARD</v>
          </cell>
          <cell r="I1263" t="str">
            <v>Non</v>
          </cell>
          <cell r="J1263" t="str">
            <v>Badminton, Handball, Tennis de table</v>
          </cell>
        </row>
        <row r="1264">
          <cell r="A1264">
            <v>24248223</v>
          </cell>
          <cell r="B1264" t="str">
            <v>SIONE</v>
          </cell>
          <cell r="C1264" t="str">
            <v>Fakavili</v>
          </cell>
          <cell r="D1264" t="str">
            <v>BF</v>
          </cell>
          <cell r="E1264" t="str">
            <v>16-12-2012</v>
          </cell>
          <cell r="F1264">
            <v>11</v>
          </cell>
          <cell r="G1264" t="str">
            <v>Non</v>
          </cell>
          <cell r="H1264" t="str">
            <v>CLG.JEAN-FAYARD</v>
          </cell>
          <cell r="I1264" t="str">
            <v>Non</v>
          </cell>
          <cell r="J1264" t="str">
            <v>Badminton, Handball, Tennis de table</v>
          </cell>
        </row>
        <row r="1265">
          <cell r="A1265">
            <v>24210132</v>
          </cell>
          <cell r="B1265" t="str">
            <v>SUTA DIT SAPONIA</v>
          </cell>
          <cell r="C1265" t="str">
            <v>Joey</v>
          </cell>
          <cell r="D1265" t="str">
            <v>MF</v>
          </cell>
          <cell r="E1265" t="str">
            <v>09-10-2009</v>
          </cell>
          <cell r="F1265">
            <v>15</v>
          </cell>
          <cell r="G1265" t="str">
            <v>Non</v>
          </cell>
          <cell r="H1265" t="str">
            <v>CLG.JEAN-FAYARD</v>
          </cell>
          <cell r="I1265" t="str">
            <v>Non</v>
          </cell>
          <cell r="J1265" t="str">
            <v>Handball</v>
          </cell>
        </row>
        <row r="1266">
          <cell r="A1266">
            <v>24220139</v>
          </cell>
          <cell r="B1266" t="str">
            <v>TAVITA</v>
          </cell>
          <cell r="C1266" t="str">
            <v>Isti</v>
          </cell>
          <cell r="D1266" t="str">
            <v>MF</v>
          </cell>
          <cell r="E1266" t="str">
            <v>06-09-2009</v>
          </cell>
          <cell r="F1266">
            <v>15</v>
          </cell>
          <cell r="G1266" t="str">
            <v>Non</v>
          </cell>
          <cell r="H1266" t="str">
            <v>CLG.JEAN-FAYARD</v>
          </cell>
          <cell r="I1266" t="str">
            <v>Non</v>
          </cell>
          <cell r="J1266" t="str">
            <v>Handball</v>
          </cell>
        </row>
        <row r="1267">
          <cell r="A1267">
            <v>24238031</v>
          </cell>
          <cell r="B1267" t="str">
            <v>TEKEHU</v>
          </cell>
          <cell r="C1267" t="str">
            <v>Teïva</v>
          </cell>
          <cell r="D1267" t="str">
            <v>BG</v>
          </cell>
          <cell r="E1267" t="str">
            <v>07-05-2012</v>
          </cell>
          <cell r="F1267">
            <v>12</v>
          </cell>
          <cell r="G1267" t="str">
            <v>Non</v>
          </cell>
          <cell r="H1267" t="str">
            <v>CLG.JEAN-FAYARD</v>
          </cell>
          <cell r="I1267" t="str">
            <v>Non</v>
          </cell>
          <cell r="J1267" t="str">
            <v>Badminton, Basket, Handball, Tennis de table</v>
          </cell>
        </row>
        <row r="1268">
          <cell r="A1268">
            <v>24221358</v>
          </cell>
          <cell r="B1268" t="str">
            <v>THEIMBOUEONE--HARPNPEL</v>
          </cell>
          <cell r="C1268" t="str">
            <v>Jean-Michel</v>
          </cell>
          <cell r="D1268" t="str">
            <v>MG</v>
          </cell>
          <cell r="E1268" t="str">
            <v>25-07-2009</v>
          </cell>
          <cell r="F1268">
            <v>15</v>
          </cell>
          <cell r="G1268" t="str">
            <v>Non</v>
          </cell>
          <cell r="H1268" t="str">
            <v>CLG.JEAN-FAYARD</v>
          </cell>
          <cell r="I1268" t="str">
            <v>Non</v>
          </cell>
          <cell r="J1268" t="str">
            <v>Handball</v>
          </cell>
        </row>
        <row r="1269">
          <cell r="A1269">
            <v>24248780</v>
          </cell>
          <cell r="B1269" t="str">
            <v>THEOPHILE</v>
          </cell>
          <cell r="C1269" t="str">
            <v>Owen</v>
          </cell>
          <cell r="D1269" t="str">
            <v>BG</v>
          </cell>
          <cell r="E1269" t="str">
            <v>13-09-2012</v>
          </cell>
          <cell r="F1269">
            <v>12</v>
          </cell>
          <cell r="G1269" t="str">
            <v>Non</v>
          </cell>
          <cell r="H1269" t="str">
            <v>CLG.JEAN-FAYARD</v>
          </cell>
          <cell r="I1269" t="str">
            <v>Non</v>
          </cell>
          <cell r="J1269" t="str">
            <v>Badminton, Tennis de table</v>
          </cell>
        </row>
        <row r="1270">
          <cell r="A1270">
            <v>24211232</v>
          </cell>
          <cell r="B1270" t="str">
            <v>TOGIAKI</v>
          </cell>
          <cell r="C1270" t="str">
            <v>Soané</v>
          </cell>
          <cell r="D1270" t="str">
            <v>MG</v>
          </cell>
          <cell r="E1270" t="str">
            <v>05-11-2009</v>
          </cell>
          <cell r="F1270">
            <v>14</v>
          </cell>
          <cell r="G1270" t="str">
            <v>Non</v>
          </cell>
          <cell r="H1270" t="str">
            <v>CLG.JEAN-FAYARD</v>
          </cell>
          <cell r="I1270" t="str">
            <v>Non</v>
          </cell>
          <cell r="J1270" t="str">
            <v>Handball, Volleyball</v>
          </cell>
        </row>
        <row r="1271">
          <cell r="A1271">
            <v>24248176</v>
          </cell>
          <cell r="B1271" t="str">
            <v>TUFELE</v>
          </cell>
          <cell r="C1271" t="str">
            <v>Marck</v>
          </cell>
          <cell r="D1271" t="str">
            <v>BG</v>
          </cell>
          <cell r="E1271" t="str">
            <v>11-02-2013</v>
          </cell>
          <cell r="F1271">
            <v>11</v>
          </cell>
          <cell r="G1271" t="str">
            <v>Non</v>
          </cell>
          <cell r="H1271" t="str">
            <v>CLG.JEAN-FAYARD</v>
          </cell>
          <cell r="I1271" t="str">
            <v>Non</v>
          </cell>
          <cell r="J1271" t="str">
            <v>Handball</v>
          </cell>
        </row>
        <row r="1272">
          <cell r="A1272">
            <v>24211118</v>
          </cell>
          <cell r="B1272" t="str">
            <v>USUREAU</v>
          </cell>
          <cell r="C1272" t="str">
            <v>Akio</v>
          </cell>
          <cell r="D1272" t="str">
            <v>MG</v>
          </cell>
          <cell r="E1272" t="str">
            <v>01-12-2009</v>
          </cell>
          <cell r="F1272">
            <v>14</v>
          </cell>
          <cell r="G1272" t="str">
            <v>Non</v>
          </cell>
          <cell r="H1272" t="str">
            <v>CLG.JEAN-FAYARD</v>
          </cell>
          <cell r="I1272" t="str">
            <v>Non</v>
          </cell>
          <cell r="J1272" t="str">
            <v>Basket, Handball</v>
          </cell>
        </row>
        <row r="1273">
          <cell r="A1273">
            <v>24248172</v>
          </cell>
          <cell r="B1273" t="str">
            <v>VAIAGINA</v>
          </cell>
          <cell r="C1273" t="str">
            <v>Audrey</v>
          </cell>
          <cell r="D1273" t="str">
            <v>BF</v>
          </cell>
          <cell r="E1273" t="str">
            <v>27-09-2011</v>
          </cell>
          <cell r="F1273">
            <v>13</v>
          </cell>
          <cell r="G1273" t="str">
            <v>Non</v>
          </cell>
          <cell r="H1273" t="str">
            <v>CLG.JEAN-FAYARD</v>
          </cell>
          <cell r="I1273" t="str">
            <v>Non</v>
          </cell>
          <cell r="J1273" t="str">
            <v>Handball</v>
          </cell>
        </row>
        <row r="1274">
          <cell r="A1274">
            <v>24237220</v>
          </cell>
          <cell r="B1274" t="str">
            <v>WAHEO--AUTES</v>
          </cell>
          <cell r="C1274" t="str">
            <v>Kenan</v>
          </cell>
          <cell r="D1274" t="str">
            <v>BG</v>
          </cell>
          <cell r="E1274" t="str">
            <v>07-10-2011</v>
          </cell>
          <cell r="F1274">
            <v>13</v>
          </cell>
          <cell r="G1274" t="str">
            <v>Non</v>
          </cell>
          <cell r="H1274" t="str">
            <v>CLG.JEAN-FAYARD</v>
          </cell>
          <cell r="I1274" t="str">
            <v>Non</v>
          </cell>
          <cell r="J1274" t="str">
            <v>Handball</v>
          </cell>
        </row>
        <row r="1275">
          <cell r="A1275">
            <v>24237212</v>
          </cell>
          <cell r="B1275" t="str">
            <v>WAIA</v>
          </cell>
          <cell r="C1275" t="str">
            <v>Gabriel</v>
          </cell>
          <cell r="D1275" t="str">
            <v>BG</v>
          </cell>
          <cell r="E1275" t="str">
            <v>12-04-2012</v>
          </cell>
          <cell r="F1275">
            <v>12</v>
          </cell>
          <cell r="G1275" t="str">
            <v>Non</v>
          </cell>
          <cell r="H1275" t="str">
            <v>CLG.JEAN-FAYARD</v>
          </cell>
          <cell r="I1275" t="str">
            <v>Non</v>
          </cell>
          <cell r="J1275" t="str">
            <v>Badminton, Handball, Tennis de table</v>
          </cell>
        </row>
        <row r="1276">
          <cell r="A1276">
            <v>24221357</v>
          </cell>
          <cell r="B1276" t="str">
            <v>WAIA</v>
          </cell>
          <cell r="C1276" t="str">
            <v>Moise</v>
          </cell>
          <cell r="D1276" t="str">
            <v>BG</v>
          </cell>
          <cell r="E1276" t="str">
            <v>11-02-2011</v>
          </cell>
          <cell r="F1276">
            <v>13</v>
          </cell>
          <cell r="G1276" t="str">
            <v>Non</v>
          </cell>
          <cell r="H1276" t="str">
            <v>CLG.JEAN-FAYARD</v>
          </cell>
          <cell r="I1276" t="str">
            <v>Non</v>
          </cell>
          <cell r="J1276" t="str">
            <v>Badminton, Handball, Tennis de table</v>
          </cell>
        </row>
        <row r="1277">
          <cell r="A1277">
            <v>24248173</v>
          </cell>
          <cell r="B1277" t="str">
            <v>WANYANYAPE</v>
          </cell>
          <cell r="C1277" t="str">
            <v>Yvonne</v>
          </cell>
          <cell r="D1277" t="str">
            <v>BF</v>
          </cell>
          <cell r="E1277" t="str">
            <v>23-02-2013</v>
          </cell>
          <cell r="F1277">
            <v>11</v>
          </cell>
          <cell r="G1277" t="str">
            <v>Non</v>
          </cell>
          <cell r="H1277" t="str">
            <v>CLG.JEAN-FAYARD</v>
          </cell>
          <cell r="I1277" t="str">
            <v>Non</v>
          </cell>
          <cell r="J1277" t="str">
            <v>Badminton, Handball, Santé, Tennis de table</v>
          </cell>
        </row>
        <row r="1278">
          <cell r="A1278">
            <v>24237213</v>
          </cell>
          <cell r="B1278" t="str">
            <v>WEINANE</v>
          </cell>
          <cell r="C1278" t="str">
            <v>Samuel</v>
          </cell>
          <cell r="D1278" t="str">
            <v>BG</v>
          </cell>
          <cell r="E1278" t="str">
            <v>12-03-2012</v>
          </cell>
          <cell r="F1278">
            <v>12</v>
          </cell>
          <cell r="G1278" t="str">
            <v>Non</v>
          </cell>
          <cell r="H1278" t="str">
            <v>CLG.JEAN-FAYARD</v>
          </cell>
          <cell r="I1278" t="str">
            <v>Non</v>
          </cell>
          <cell r="J1278" t="str">
            <v>Badminton, Handball, Tennis de table</v>
          </cell>
        </row>
        <row r="1279">
          <cell r="A1279">
            <v>24220309</v>
          </cell>
          <cell r="B1279" t="str">
            <v>WEINANE</v>
          </cell>
          <cell r="C1279" t="str">
            <v>Wamaiti</v>
          </cell>
          <cell r="D1279" t="str">
            <v>BG</v>
          </cell>
          <cell r="E1279" t="str">
            <v>27-01-2011</v>
          </cell>
          <cell r="F1279">
            <v>13</v>
          </cell>
          <cell r="G1279" t="str">
            <v>Non</v>
          </cell>
          <cell r="H1279" t="str">
            <v>CLG.JEAN-FAYARD</v>
          </cell>
          <cell r="I1279" t="str">
            <v>Non</v>
          </cell>
          <cell r="J1279" t="str">
            <v>Badminton, Handball, Tennis de table</v>
          </cell>
        </row>
        <row r="1280">
          <cell r="A1280">
            <v>24220305</v>
          </cell>
          <cell r="B1280" t="str">
            <v>WENESSIA</v>
          </cell>
          <cell r="C1280" t="str">
            <v>Wahopa</v>
          </cell>
          <cell r="D1280" t="str">
            <v>MF</v>
          </cell>
          <cell r="E1280" t="str">
            <v>28-07-2010</v>
          </cell>
          <cell r="F1280">
            <v>14</v>
          </cell>
          <cell r="G1280" t="str">
            <v>Non</v>
          </cell>
          <cell r="H1280" t="str">
            <v>CLG.JEAN-FAYARD</v>
          </cell>
          <cell r="I1280" t="str">
            <v>Non</v>
          </cell>
          <cell r="J1280" t="str">
            <v>Handball</v>
          </cell>
        </row>
        <row r="1281">
          <cell r="A1281">
            <v>24211202</v>
          </cell>
          <cell r="B1281" t="str">
            <v>ATIIHIVA</v>
          </cell>
          <cell r="C1281" t="str">
            <v>Vahinehau</v>
          </cell>
          <cell r="D1281" t="str">
            <v>MF</v>
          </cell>
          <cell r="E1281" t="str">
            <v>03-08-2009</v>
          </cell>
          <cell r="F1281">
            <v>15</v>
          </cell>
          <cell r="G1281" t="str">
            <v>Non</v>
          </cell>
          <cell r="H1281" t="str">
            <v>CLG.KAMERE</v>
          </cell>
          <cell r="I1281" t="str">
            <v>Non</v>
          </cell>
          <cell r="J1281" t="str">
            <v>Athlétisme, Cross, Rugby, Trails, Volleyball</v>
          </cell>
        </row>
        <row r="1282">
          <cell r="A1282">
            <v>24248187</v>
          </cell>
          <cell r="B1282" t="str">
            <v>BOUILLANT</v>
          </cell>
          <cell r="C1282" t="str">
            <v>Vincent</v>
          </cell>
          <cell r="D1282" t="str">
            <v>BG</v>
          </cell>
          <cell r="E1282" t="str">
            <v>29-12-2012</v>
          </cell>
          <cell r="F1282">
            <v>11</v>
          </cell>
          <cell r="G1282" t="str">
            <v>Non</v>
          </cell>
          <cell r="H1282" t="str">
            <v>CLG.KAMERE</v>
          </cell>
          <cell r="I1282" t="str">
            <v>Non</v>
          </cell>
        </row>
        <row r="1283">
          <cell r="A1283">
            <v>24248145</v>
          </cell>
          <cell r="B1283" t="str">
            <v>BRAY</v>
          </cell>
          <cell r="C1283" t="str">
            <v>Leeroy</v>
          </cell>
          <cell r="D1283" t="str">
            <v>BG</v>
          </cell>
          <cell r="E1283" t="str">
            <v>24-05-2013</v>
          </cell>
          <cell r="F1283">
            <v>11</v>
          </cell>
          <cell r="G1283" t="str">
            <v>Non</v>
          </cell>
          <cell r="H1283" t="str">
            <v>CLG.KAMERE</v>
          </cell>
          <cell r="I1283" t="str">
            <v>Non</v>
          </cell>
        </row>
        <row r="1284">
          <cell r="A1284">
            <v>24248155</v>
          </cell>
          <cell r="B1284" t="str">
            <v>CAROINE</v>
          </cell>
          <cell r="C1284" t="str">
            <v>Yolande</v>
          </cell>
          <cell r="D1284" t="str">
            <v>BF</v>
          </cell>
          <cell r="E1284" t="str">
            <v>02-07-2011</v>
          </cell>
          <cell r="F1284">
            <v>13</v>
          </cell>
          <cell r="G1284" t="str">
            <v>Non</v>
          </cell>
          <cell r="H1284" t="str">
            <v>CLG.KAMERE</v>
          </cell>
          <cell r="I1284" t="str">
            <v>Non</v>
          </cell>
        </row>
        <row r="1285">
          <cell r="A1285">
            <v>24248186</v>
          </cell>
          <cell r="B1285" t="str">
            <v>CASSIER</v>
          </cell>
          <cell r="C1285" t="str">
            <v>Enrick</v>
          </cell>
          <cell r="D1285" t="str">
            <v>BF</v>
          </cell>
          <cell r="E1285" t="str">
            <v>31-05-2012</v>
          </cell>
          <cell r="F1285">
            <v>12</v>
          </cell>
          <cell r="G1285" t="str">
            <v>Non</v>
          </cell>
          <cell r="H1285" t="str">
            <v>CLG.KAMERE</v>
          </cell>
          <cell r="I1285" t="str">
            <v>Non</v>
          </cell>
          <cell r="J1285" t="str">
            <v>Athlétisme, Cross, Football, Futsal</v>
          </cell>
        </row>
        <row r="1286">
          <cell r="A1286">
            <v>24248781</v>
          </cell>
          <cell r="B1286" t="str">
            <v>CEJO</v>
          </cell>
          <cell r="C1286" t="str">
            <v>Yanël</v>
          </cell>
          <cell r="D1286" t="str">
            <v>MG</v>
          </cell>
          <cell r="E1286" t="str">
            <v>10-07-2010</v>
          </cell>
          <cell r="F1286">
            <v>14</v>
          </cell>
          <cell r="G1286" t="str">
            <v>Non</v>
          </cell>
          <cell r="H1286" t="str">
            <v>CLG.KAMERE</v>
          </cell>
          <cell r="I1286" t="str">
            <v>Non</v>
          </cell>
        </row>
        <row r="1287">
          <cell r="A1287">
            <v>24248184</v>
          </cell>
          <cell r="B1287" t="str">
            <v>FOUCAUD</v>
          </cell>
          <cell r="C1287" t="str">
            <v>Abel</v>
          </cell>
          <cell r="D1287" t="str">
            <v>BG</v>
          </cell>
          <cell r="E1287" t="str">
            <v>22-08-2011</v>
          </cell>
          <cell r="F1287">
            <v>13</v>
          </cell>
          <cell r="G1287" t="str">
            <v>Non</v>
          </cell>
          <cell r="H1287" t="str">
            <v>CLG.KAMERE</v>
          </cell>
          <cell r="I1287" t="str">
            <v>Non</v>
          </cell>
          <cell r="J1287" t="str">
            <v>Athlétisme, Cross, Football, Futsal</v>
          </cell>
        </row>
        <row r="1288">
          <cell r="A1288">
            <v>24211943</v>
          </cell>
          <cell r="B1288" t="str">
            <v>GOITCHE</v>
          </cell>
          <cell r="C1288" t="str">
            <v>Adeline</v>
          </cell>
          <cell r="D1288" t="str">
            <v>MF</v>
          </cell>
          <cell r="E1288" t="str">
            <v>16-03-2009</v>
          </cell>
          <cell r="F1288">
            <v>15</v>
          </cell>
          <cell r="G1288" t="str">
            <v>Non</v>
          </cell>
          <cell r="H1288" t="str">
            <v>CLG.KAMERE</v>
          </cell>
          <cell r="I1288" t="str">
            <v>Non</v>
          </cell>
          <cell r="J1288" t="str">
            <v>Cross, Secourisme, Trails, Volleyball</v>
          </cell>
        </row>
        <row r="1289">
          <cell r="A1289">
            <v>24248782</v>
          </cell>
          <cell r="B1289" t="str">
            <v>HAEWEGENE</v>
          </cell>
          <cell r="C1289" t="str">
            <v>Landa</v>
          </cell>
          <cell r="D1289" t="str">
            <v>BG</v>
          </cell>
          <cell r="E1289" t="str">
            <v>19-06-2012</v>
          </cell>
          <cell r="F1289">
            <v>12</v>
          </cell>
          <cell r="G1289" t="str">
            <v>Non</v>
          </cell>
          <cell r="H1289" t="str">
            <v>CLG.KAMERE</v>
          </cell>
          <cell r="I1289" t="str">
            <v>Non</v>
          </cell>
        </row>
        <row r="1290">
          <cell r="A1290">
            <v>24248336</v>
          </cell>
          <cell r="B1290" t="str">
            <v>HAUDRA</v>
          </cell>
          <cell r="C1290" t="str">
            <v>Marie-Jeanne</v>
          </cell>
          <cell r="D1290" t="str">
            <v>BF</v>
          </cell>
          <cell r="E1290" t="str">
            <v>08-12-2011</v>
          </cell>
          <cell r="F1290">
            <v>12</v>
          </cell>
          <cell r="G1290" t="str">
            <v>Non</v>
          </cell>
          <cell r="H1290" t="str">
            <v>CLG.KAMERE</v>
          </cell>
          <cell r="I1290" t="str">
            <v>Non</v>
          </cell>
        </row>
        <row r="1291">
          <cell r="A1291">
            <v>24221047</v>
          </cell>
          <cell r="B1291" t="str">
            <v>HNAMANO</v>
          </cell>
          <cell r="C1291" t="str">
            <v>Elisha</v>
          </cell>
          <cell r="D1291" t="str">
            <v>MG</v>
          </cell>
          <cell r="E1291" t="str">
            <v>05-03-2010</v>
          </cell>
          <cell r="F1291">
            <v>14</v>
          </cell>
          <cell r="G1291" t="str">
            <v>Non</v>
          </cell>
          <cell r="H1291" t="str">
            <v>CLG.KAMERE</v>
          </cell>
          <cell r="I1291" t="str">
            <v>Non</v>
          </cell>
          <cell r="J1291" t="str">
            <v>Cross, Futsal, Trails, Volleyball</v>
          </cell>
        </row>
        <row r="1292">
          <cell r="A1292">
            <v>24248144</v>
          </cell>
          <cell r="B1292" t="str">
            <v>HNAMANO</v>
          </cell>
          <cell r="C1292" t="str">
            <v>Timaley</v>
          </cell>
          <cell r="D1292" t="str">
            <v>BG</v>
          </cell>
          <cell r="E1292" t="str">
            <v>27-06-2011</v>
          </cell>
          <cell r="F1292">
            <v>13</v>
          </cell>
          <cell r="G1292" t="str">
            <v>Non</v>
          </cell>
          <cell r="H1292" t="str">
            <v>CLG.KAMERE</v>
          </cell>
          <cell r="I1292" t="str">
            <v>Non</v>
          </cell>
        </row>
        <row r="1293">
          <cell r="A1293">
            <v>24237650</v>
          </cell>
          <cell r="B1293" t="str">
            <v>HNASSIL</v>
          </cell>
          <cell r="C1293" t="str">
            <v>Jules</v>
          </cell>
          <cell r="D1293" t="str">
            <v>MG</v>
          </cell>
          <cell r="E1293" t="str">
            <v>12-01-2010</v>
          </cell>
          <cell r="F1293">
            <v>14</v>
          </cell>
          <cell r="G1293" t="str">
            <v>Non</v>
          </cell>
          <cell r="H1293" t="str">
            <v>CLG.KAMERE</v>
          </cell>
          <cell r="I1293" t="str">
            <v>Non</v>
          </cell>
          <cell r="J1293" t="str">
            <v>Athlétisme, Cross, Futsal, Santé, Trails, Volleyball</v>
          </cell>
        </row>
        <row r="1294">
          <cell r="A1294">
            <v>24248339</v>
          </cell>
          <cell r="B1294" t="str">
            <v>HNASSIL</v>
          </cell>
          <cell r="C1294" t="str">
            <v>Nene</v>
          </cell>
          <cell r="D1294" t="str">
            <v>BG</v>
          </cell>
          <cell r="E1294" t="str">
            <v>19-06-2011</v>
          </cell>
          <cell r="F1294">
            <v>13</v>
          </cell>
          <cell r="G1294" t="str">
            <v>Non</v>
          </cell>
          <cell r="H1294" t="str">
            <v>CLG.KAMERE</v>
          </cell>
          <cell r="I1294" t="str">
            <v>Non</v>
          </cell>
        </row>
        <row r="1295">
          <cell r="A1295">
            <v>24233782</v>
          </cell>
          <cell r="B1295" t="str">
            <v>HNASSIL</v>
          </cell>
          <cell r="C1295" t="str">
            <v>THEO</v>
          </cell>
          <cell r="D1295" t="str">
            <v>MG</v>
          </cell>
          <cell r="E1295" t="str">
            <v>21-05-2010</v>
          </cell>
          <cell r="F1295">
            <v>14</v>
          </cell>
          <cell r="G1295" t="str">
            <v>Non</v>
          </cell>
          <cell r="H1295" t="str">
            <v>CLG.KAMERE</v>
          </cell>
          <cell r="I1295" t="str">
            <v>Non</v>
          </cell>
          <cell r="J1295" t="str">
            <v>Futsal, Trails, Volleyball</v>
          </cell>
        </row>
        <row r="1296">
          <cell r="A1296">
            <v>24248152</v>
          </cell>
          <cell r="B1296" t="str">
            <v>KAMINIELI</v>
          </cell>
          <cell r="C1296" t="str">
            <v>Seremaia</v>
          </cell>
          <cell r="D1296" t="str">
            <v>BF</v>
          </cell>
          <cell r="E1296" t="str">
            <v>25-03-2013</v>
          </cell>
          <cell r="F1296">
            <v>11</v>
          </cell>
          <cell r="G1296" t="str">
            <v>Non</v>
          </cell>
          <cell r="H1296" t="str">
            <v>CLG.KAMERE</v>
          </cell>
          <cell r="I1296" t="str">
            <v>Non</v>
          </cell>
        </row>
        <row r="1297">
          <cell r="A1297">
            <v>24237889</v>
          </cell>
          <cell r="B1297" t="str">
            <v>KUGOGNE</v>
          </cell>
          <cell r="C1297" t="str">
            <v>KURT</v>
          </cell>
          <cell r="D1297" t="str">
            <v>MG</v>
          </cell>
          <cell r="E1297" t="str">
            <v>24-09-2009</v>
          </cell>
          <cell r="F1297">
            <v>15</v>
          </cell>
          <cell r="G1297" t="str">
            <v>Non</v>
          </cell>
          <cell r="H1297" t="str">
            <v>CLG.KAMERE</v>
          </cell>
          <cell r="I1297" t="str">
            <v>Non</v>
          </cell>
          <cell r="J1297" t="str">
            <v>Futsal</v>
          </cell>
        </row>
        <row r="1298">
          <cell r="A1298">
            <v>24212526</v>
          </cell>
          <cell r="B1298" t="str">
            <v>LAUALIKI</v>
          </cell>
          <cell r="C1298" t="str">
            <v>Maguy</v>
          </cell>
          <cell r="D1298" t="str">
            <v>MF</v>
          </cell>
          <cell r="E1298" t="str">
            <v>16-10-2009</v>
          </cell>
          <cell r="F1298">
            <v>15</v>
          </cell>
          <cell r="G1298" t="str">
            <v>Non</v>
          </cell>
          <cell r="H1298" t="str">
            <v>CLG.KAMERE</v>
          </cell>
          <cell r="I1298" t="str">
            <v>Non</v>
          </cell>
          <cell r="J1298" t="str">
            <v>Cross, Secourisme, Trails, Volleyball</v>
          </cell>
        </row>
        <row r="1299">
          <cell r="A1299">
            <v>24249090</v>
          </cell>
          <cell r="B1299" t="str">
            <v>Lavigne</v>
          </cell>
          <cell r="C1299" t="str">
            <v>Lana</v>
          </cell>
          <cell r="D1299" t="str">
            <v>BF</v>
          </cell>
          <cell r="E1299" t="str">
            <v>30-01-2012</v>
          </cell>
          <cell r="F1299">
            <v>12</v>
          </cell>
          <cell r="G1299" t="str">
            <v>Non</v>
          </cell>
          <cell r="H1299" t="str">
            <v>CLG.KAMERE</v>
          </cell>
          <cell r="I1299" t="str">
            <v>Non</v>
          </cell>
          <cell r="J1299" t="str">
            <v>Trails, Volleyball</v>
          </cell>
        </row>
        <row r="1300">
          <cell r="A1300">
            <v>24248151</v>
          </cell>
          <cell r="B1300" t="str">
            <v>MANWO</v>
          </cell>
          <cell r="C1300" t="str">
            <v>Noel Joe</v>
          </cell>
          <cell r="D1300" t="str">
            <v>BG</v>
          </cell>
          <cell r="E1300" t="str">
            <v>03-06-2011</v>
          </cell>
          <cell r="F1300">
            <v>13</v>
          </cell>
          <cell r="G1300" t="str">
            <v>Non</v>
          </cell>
          <cell r="H1300" t="str">
            <v>CLG.KAMERE</v>
          </cell>
          <cell r="I1300" t="str">
            <v>Non</v>
          </cell>
        </row>
        <row r="1301">
          <cell r="A1301">
            <v>24248783</v>
          </cell>
          <cell r="B1301" t="str">
            <v>MATEAU</v>
          </cell>
          <cell r="C1301" t="str">
            <v>Allan-Etera</v>
          </cell>
          <cell r="D1301" t="str">
            <v>BG</v>
          </cell>
          <cell r="E1301" t="str">
            <v>02-08-2012</v>
          </cell>
          <cell r="F1301">
            <v>12</v>
          </cell>
          <cell r="G1301" t="str">
            <v>Non</v>
          </cell>
          <cell r="H1301" t="str">
            <v>CLG.KAMERE</v>
          </cell>
          <cell r="I1301" t="str">
            <v>Non</v>
          </cell>
        </row>
        <row r="1302">
          <cell r="A1302">
            <v>24248147</v>
          </cell>
          <cell r="B1302" t="str">
            <v>meaou</v>
          </cell>
          <cell r="C1302" t="str">
            <v>EMERSON</v>
          </cell>
          <cell r="D1302" t="str">
            <v>BG</v>
          </cell>
          <cell r="E1302" t="str">
            <v>29-06-2012</v>
          </cell>
          <cell r="F1302">
            <v>12</v>
          </cell>
          <cell r="G1302" t="str">
            <v>Non</v>
          </cell>
          <cell r="H1302" t="str">
            <v>CLG.KAMERE</v>
          </cell>
          <cell r="I1302" t="str">
            <v>Non</v>
          </cell>
        </row>
        <row r="1303">
          <cell r="A1303">
            <v>24248154</v>
          </cell>
          <cell r="B1303" t="str">
            <v>NAAOUTCHOUE</v>
          </cell>
          <cell r="C1303" t="str">
            <v>Esther</v>
          </cell>
          <cell r="D1303" t="str">
            <v>BF</v>
          </cell>
          <cell r="E1303" t="str">
            <v>15-06-2011</v>
          </cell>
          <cell r="F1303">
            <v>13</v>
          </cell>
          <cell r="G1303" t="str">
            <v>Non</v>
          </cell>
          <cell r="H1303" t="str">
            <v>CLG.KAMERE</v>
          </cell>
          <cell r="I1303" t="str">
            <v>Non</v>
          </cell>
        </row>
        <row r="1304">
          <cell r="A1304">
            <v>24248183</v>
          </cell>
          <cell r="B1304" t="str">
            <v>NEKIRIAI</v>
          </cell>
          <cell r="C1304" t="str">
            <v>Moïse</v>
          </cell>
          <cell r="D1304" t="str">
            <v>CG</v>
          </cell>
          <cell r="E1304" t="str">
            <v>08-08-2008</v>
          </cell>
          <cell r="F1304">
            <v>16</v>
          </cell>
          <cell r="G1304" t="str">
            <v>Non</v>
          </cell>
          <cell r="H1304" t="str">
            <v>CLG.KAMERE</v>
          </cell>
          <cell r="I1304" t="str">
            <v>Non</v>
          </cell>
          <cell r="J1304" t="str">
            <v>Athlétisme, Cross, Football, Futsal</v>
          </cell>
        </row>
        <row r="1305">
          <cell r="A1305">
            <v>24210476</v>
          </cell>
          <cell r="B1305" t="str">
            <v>NERHON</v>
          </cell>
          <cell r="C1305" t="str">
            <v>Ephraim</v>
          </cell>
          <cell r="D1305" t="str">
            <v>MG</v>
          </cell>
          <cell r="E1305" t="str">
            <v>01-09-2009</v>
          </cell>
          <cell r="F1305">
            <v>15</v>
          </cell>
          <cell r="G1305" t="str">
            <v>Non</v>
          </cell>
          <cell r="H1305" t="str">
            <v>CLG.KAMERE</v>
          </cell>
          <cell r="I1305" t="str">
            <v>Non</v>
          </cell>
          <cell r="J1305" t="str">
            <v>Cross, Futsal, Trails, Volleyball</v>
          </cell>
        </row>
        <row r="1306">
          <cell r="A1306">
            <v>24212174</v>
          </cell>
          <cell r="B1306" t="str">
            <v>PEBOU-POLAEHOUE</v>
          </cell>
          <cell r="C1306" t="str">
            <v>Alice</v>
          </cell>
          <cell r="D1306" t="str">
            <v>MF</v>
          </cell>
          <cell r="E1306" t="str">
            <v>31-01-2010</v>
          </cell>
          <cell r="F1306">
            <v>14</v>
          </cell>
          <cell r="G1306" t="str">
            <v>Non</v>
          </cell>
          <cell r="H1306" t="str">
            <v>CLG.KAMERE</v>
          </cell>
          <cell r="I1306" t="str">
            <v>Non</v>
          </cell>
          <cell r="J1306" t="str">
            <v>Athlétisme, Cross, Rugby, Trails, Voile, Volleyball</v>
          </cell>
        </row>
        <row r="1307">
          <cell r="A1307">
            <v>24248153</v>
          </cell>
          <cell r="B1307" t="str">
            <v>SILONA</v>
          </cell>
          <cell r="C1307" t="str">
            <v>Anne-Blandine</v>
          </cell>
          <cell r="D1307" t="str">
            <v>MF</v>
          </cell>
          <cell r="E1307" t="str">
            <v>12-04-2010</v>
          </cell>
          <cell r="F1307">
            <v>14</v>
          </cell>
          <cell r="G1307" t="str">
            <v>Non</v>
          </cell>
          <cell r="H1307" t="str">
            <v>CLG.KAMERE</v>
          </cell>
          <cell r="I1307" t="str">
            <v>Non</v>
          </cell>
        </row>
        <row r="1308">
          <cell r="A1308">
            <v>24248143</v>
          </cell>
          <cell r="B1308" t="str">
            <v>SIMON</v>
          </cell>
          <cell r="C1308" t="str">
            <v>Allysson</v>
          </cell>
          <cell r="D1308" t="str">
            <v>BF</v>
          </cell>
          <cell r="E1308" t="str">
            <v>22-07-2011</v>
          </cell>
          <cell r="F1308">
            <v>13</v>
          </cell>
          <cell r="G1308" t="str">
            <v>Non</v>
          </cell>
          <cell r="H1308" t="str">
            <v>CLG.KAMERE</v>
          </cell>
          <cell r="I1308" t="str">
            <v>Non</v>
          </cell>
        </row>
        <row r="1309">
          <cell r="A1309">
            <v>24233705</v>
          </cell>
          <cell r="B1309" t="str">
            <v>SOULARD</v>
          </cell>
          <cell r="C1309" t="str">
            <v>MARCELIN</v>
          </cell>
          <cell r="D1309" t="str">
            <v>BG</v>
          </cell>
          <cell r="E1309" t="str">
            <v>19-04-2011</v>
          </cell>
          <cell r="F1309">
            <v>13</v>
          </cell>
          <cell r="G1309" t="str">
            <v>Non</v>
          </cell>
          <cell r="H1309" t="str">
            <v>CLG.KAMERE</v>
          </cell>
          <cell r="I1309" t="str">
            <v>Non</v>
          </cell>
          <cell r="J1309" t="str">
            <v>Cross, Futsal, Trails, Volleyball</v>
          </cell>
        </row>
        <row r="1310">
          <cell r="A1310">
            <v>24211028</v>
          </cell>
          <cell r="B1310" t="str">
            <v>TAALO</v>
          </cell>
          <cell r="C1310" t="str">
            <v>Wylson</v>
          </cell>
          <cell r="D1310" t="str">
            <v>MG</v>
          </cell>
          <cell r="E1310" t="str">
            <v>11-09-2009</v>
          </cell>
          <cell r="F1310">
            <v>15</v>
          </cell>
          <cell r="G1310" t="str">
            <v>Non</v>
          </cell>
          <cell r="H1310" t="str">
            <v>CLG.KAMERE</v>
          </cell>
          <cell r="I1310" t="str">
            <v>Non</v>
          </cell>
          <cell r="J1310" t="str">
            <v>Cross, Futsal, Trails, Volleyball</v>
          </cell>
        </row>
        <row r="1311">
          <cell r="A1311">
            <v>24248784</v>
          </cell>
          <cell r="B1311" t="str">
            <v>TALOUP</v>
          </cell>
          <cell r="C1311" t="str">
            <v>Izhara</v>
          </cell>
          <cell r="D1311" t="str">
            <v>MF</v>
          </cell>
          <cell r="E1311" t="str">
            <v>13-03-2010</v>
          </cell>
          <cell r="F1311">
            <v>14</v>
          </cell>
          <cell r="G1311" t="str">
            <v>Non</v>
          </cell>
          <cell r="H1311" t="str">
            <v>CLG.KAMERE</v>
          </cell>
          <cell r="I1311" t="str">
            <v>Non</v>
          </cell>
        </row>
        <row r="1312">
          <cell r="A1312">
            <v>24237059</v>
          </cell>
          <cell r="B1312" t="str">
            <v>TOKOTOKO</v>
          </cell>
          <cell r="C1312" t="str">
            <v>FELIX PAUL</v>
          </cell>
          <cell r="D1312" t="str">
            <v>BG</v>
          </cell>
          <cell r="E1312" t="str">
            <v>13-01-2011</v>
          </cell>
          <cell r="F1312">
            <v>13</v>
          </cell>
          <cell r="G1312" t="str">
            <v>Non</v>
          </cell>
          <cell r="H1312" t="str">
            <v>CLG.KAMERE</v>
          </cell>
          <cell r="I1312" t="str">
            <v>Non</v>
          </cell>
          <cell r="J1312" t="str">
            <v>Cross, Futsal, Trails, Volleyball</v>
          </cell>
        </row>
        <row r="1313">
          <cell r="A1313">
            <v>24248150</v>
          </cell>
          <cell r="B1313" t="str">
            <v>UHINIMA</v>
          </cell>
          <cell r="C1313" t="str">
            <v>Katalia</v>
          </cell>
          <cell r="D1313" t="str">
            <v>BF</v>
          </cell>
          <cell r="E1313" t="str">
            <v>03-03-2012</v>
          </cell>
          <cell r="F1313">
            <v>12</v>
          </cell>
          <cell r="G1313" t="str">
            <v>Non</v>
          </cell>
          <cell r="H1313" t="str">
            <v>CLG.KAMERE</v>
          </cell>
          <cell r="I1313" t="str">
            <v>Non</v>
          </cell>
        </row>
        <row r="1314">
          <cell r="A1314">
            <v>24248335</v>
          </cell>
          <cell r="B1314" t="str">
            <v>WAMINYA</v>
          </cell>
          <cell r="C1314" t="str">
            <v>Lysianne</v>
          </cell>
          <cell r="D1314" t="str">
            <v>BF</v>
          </cell>
          <cell r="E1314" t="str">
            <v>17-10-2011</v>
          </cell>
          <cell r="F1314">
            <v>13</v>
          </cell>
          <cell r="G1314" t="str">
            <v>Non</v>
          </cell>
          <cell r="H1314" t="str">
            <v>CLG.KAMERE</v>
          </cell>
          <cell r="I1314" t="str">
            <v>Non</v>
          </cell>
        </row>
        <row r="1315">
          <cell r="A1315">
            <v>24248472</v>
          </cell>
          <cell r="B1315" t="str">
            <v>WANECE</v>
          </cell>
          <cell r="C1315" t="str">
            <v>Thuroy</v>
          </cell>
          <cell r="D1315" t="str">
            <v>MG</v>
          </cell>
          <cell r="E1315" t="str">
            <v>20-02-2010</v>
          </cell>
          <cell r="F1315">
            <v>14</v>
          </cell>
          <cell r="G1315" t="str">
            <v>Non</v>
          </cell>
          <cell r="H1315" t="str">
            <v>CLG.KAMERE</v>
          </cell>
          <cell r="I1315" t="str">
            <v>Non</v>
          </cell>
        </row>
        <row r="1316">
          <cell r="A1316">
            <v>24248785</v>
          </cell>
          <cell r="B1316" t="str">
            <v>WAYUO</v>
          </cell>
          <cell r="C1316" t="str">
            <v>Daniel</v>
          </cell>
          <cell r="D1316" t="str">
            <v>MG</v>
          </cell>
          <cell r="E1316" t="str">
            <v>12-01-2010</v>
          </cell>
          <cell r="F1316">
            <v>14</v>
          </cell>
          <cell r="G1316" t="str">
            <v>Non</v>
          </cell>
          <cell r="H1316" t="str">
            <v>CLG.KAMERE</v>
          </cell>
          <cell r="I1316" t="str">
            <v>Non</v>
          </cell>
        </row>
        <row r="1317">
          <cell r="A1317">
            <v>24248341</v>
          </cell>
          <cell r="B1317" t="str">
            <v>WEA</v>
          </cell>
          <cell r="C1317" t="str">
            <v>Serra</v>
          </cell>
          <cell r="D1317" t="str">
            <v>BF</v>
          </cell>
          <cell r="E1317" t="str">
            <v>02-02-2012</v>
          </cell>
          <cell r="F1317">
            <v>12</v>
          </cell>
          <cell r="G1317" t="str">
            <v>Non</v>
          </cell>
          <cell r="H1317" t="str">
            <v>CLG.KAMERE</v>
          </cell>
          <cell r="I1317" t="str">
            <v>Non</v>
          </cell>
        </row>
        <row r="1318">
          <cell r="A1318">
            <v>24248146</v>
          </cell>
          <cell r="B1318" t="str">
            <v>WEMA</v>
          </cell>
          <cell r="C1318" t="str">
            <v>Layanha</v>
          </cell>
          <cell r="D1318" t="str">
            <v>BF</v>
          </cell>
          <cell r="E1318" t="str">
            <v>11-08-2012</v>
          </cell>
          <cell r="F1318">
            <v>12</v>
          </cell>
          <cell r="G1318" t="str">
            <v>Non</v>
          </cell>
          <cell r="H1318" t="str">
            <v>CLG.KAMERE</v>
          </cell>
          <cell r="I1318" t="str">
            <v>Non</v>
          </cell>
        </row>
        <row r="1319">
          <cell r="A1319">
            <v>24248333</v>
          </cell>
          <cell r="B1319" t="str">
            <v>WILKINS</v>
          </cell>
          <cell r="C1319" t="str">
            <v>Fred</v>
          </cell>
          <cell r="D1319" t="str">
            <v>MG</v>
          </cell>
          <cell r="E1319" t="str">
            <v>15-07-2010</v>
          </cell>
          <cell r="F1319">
            <v>14</v>
          </cell>
          <cell r="G1319" t="str">
            <v>Non</v>
          </cell>
          <cell r="H1319" t="str">
            <v>CLG.KAMERE</v>
          </cell>
          <cell r="I1319" t="str">
            <v>Non</v>
          </cell>
        </row>
        <row r="1320">
          <cell r="A1320">
            <v>24248149</v>
          </cell>
          <cell r="B1320" t="str">
            <v>YAACE</v>
          </cell>
          <cell r="C1320" t="str">
            <v>Maria</v>
          </cell>
          <cell r="D1320" t="str">
            <v>BF</v>
          </cell>
          <cell r="E1320" t="str">
            <v>24-01-2012</v>
          </cell>
          <cell r="F1320">
            <v>12</v>
          </cell>
          <cell r="G1320" t="str">
            <v>Non</v>
          </cell>
          <cell r="H1320" t="str">
            <v>CLG.KAMERE</v>
          </cell>
          <cell r="I1320" t="str">
            <v>Non</v>
          </cell>
        </row>
        <row r="1321">
          <cell r="A1321">
            <v>24247608</v>
          </cell>
          <cell r="B1321" t="str">
            <v>AFCHAIN</v>
          </cell>
          <cell r="C1321" t="str">
            <v>Alban</v>
          </cell>
          <cell r="D1321" t="str">
            <v>BG</v>
          </cell>
          <cell r="E1321" t="str">
            <v>28-11-2012</v>
          </cell>
          <cell r="F1321">
            <v>11</v>
          </cell>
          <cell r="G1321" t="str">
            <v>Non</v>
          </cell>
          <cell r="H1321" t="str">
            <v>CLG.KONE</v>
          </cell>
          <cell r="I1321" t="str">
            <v>Non</v>
          </cell>
          <cell r="J1321" t="str">
            <v>Badminton, Basket</v>
          </cell>
        </row>
        <row r="1322">
          <cell r="A1322">
            <v>24247611</v>
          </cell>
          <cell r="B1322" t="str">
            <v>ALVAREZ</v>
          </cell>
          <cell r="C1322" t="str">
            <v>Aaron</v>
          </cell>
          <cell r="D1322" t="str">
            <v>BG</v>
          </cell>
          <cell r="E1322" t="str">
            <v>08-05-2013</v>
          </cell>
          <cell r="F1322">
            <v>11</v>
          </cell>
          <cell r="G1322" t="str">
            <v>Non</v>
          </cell>
          <cell r="H1322" t="str">
            <v>CLG.KONE</v>
          </cell>
          <cell r="I1322" t="str">
            <v>Non</v>
          </cell>
          <cell r="J1322" t="str">
            <v>Badminton, Basket</v>
          </cell>
        </row>
        <row r="1323">
          <cell r="A1323">
            <v>24247455</v>
          </cell>
          <cell r="B1323" t="str">
            <v>ATOUA</v>
          </cell>
          <cell r="C1323" t="str">
            <v>Djyilan</v>
          </cell>
          <cell r="D1323" t="str">
            <v>BG</v>
          </cell>
          <cell r="E1323" t="str">
            <v>14-08-2012</v>
          </cell>
          <cell r="F1323">
            <v>12</v>
          </cell>
          <cell r="G1323" t="str">
            <v>Non</v>
          </cell>
          <cell r="H1323" t="str">
            <v>CLG.KONE</v>
          </cell>
          <cell r="I1323" t="str">
            <v>Non</v>
          </cell>
          <cell r="J1323" t="str">
            <v>Football, Futsal</v>
          </cell>
        </row>
        <row r="1324">
          <cell r="A1324">
            <v>24237816</v>
          </cell>
          <cell r="B1324" t="str">
            <v>BERLIAT</v>
          </cell>
          <cell r="C1324" t="str">
            <v>Florian</v>
          </cell>
          <cell r="D1324" t="str">
            <v>BG</v>
          </cell>
          <cell r="E1324" t="str">
            <v>10-10-2012</v>
          </cell>
          <cell r="F1324">
            <v>12</v>
          </cell>
          <cell r="G1324" t="str">
            <v>Non</v>
          </cell>
          <cell r="H1324" t="str">
            <v>CLG.KONE</v>
          </cell>
          <cell r="I1324" t="str">
            <v>Non</v>
          </cell>
          <cell r="J1324" t="str">
            <v>Football, Futsal, Trails</v>
          </cell>
        </row>
        <row r="1325">
          <cell r="A1325">
            <v>24221314</v>
          </cell>
          <cell r="B1325" t="str">
            <v>BERLIAT</v>
          </cell>
          <cell r="C1325" t="str">
            <v>Quentin</v>
          </cell>
          <cell r="D1325" t="str">
            <v>BG</v>
          </cell>
          <cell r="E1325" t="str">
            <v>01-03-2011</v>
          </cell>
          <cell r="F1325">
            <v>13</v>
          </cell>
          <cell r="G1325" t="str">
            <v>Non</v>
          </cell>
          <cell r="H1325" t="str">
            <v>CLG.KONE</v>
          </cell>
          <cell r="I1325" t="str">
            <v>Non</v>
          </cell>
          <cell r="J1325" t="str">
            <v>Badminton, Basket, Futsal</v>
          </cell>
        </row>
        <row r="1326">
          <cell r="A1326">
            <v>24247454</v>
          </cell>
          <cell r="B1326" t="str">
            <v>BIERGE</v>
          </cell>
          <cell r="C1326" t="str">
            <v>Malissia</v>
          </cell>
          <cell r="D1326" t="str">
            <v>BF</v>
          </cell>
          <cell r="E1326" t="str">
            <v>04-02-2013</v>
          </cell>
          <cell r="F1326">
            <v>11</v>
          </cell>
          <cell r="G1326" t="str">
            <v>Non</v>
          </cell>
          <cell r="H1326" t="str">
            <v>CLG.KONE</v>
          </cell>
          <cell r="I1326" t="str">
            <v>Non</v>
          </cell>
          <cell r="J1326" t="str">
            <v>Badminton, Basket</v>
          </cell>
        </row>
        <row r="1327">
          <cell r="A1327">
            <v>24247857</v>
          </cell>
          <cell r="B1327" t="str">
            <v>BOKOE-GOWE</v>
          </cell>
          <cell r="C1327" t="str">
            <v>Smiley</v>
          </cell>
          <cell r="D1327" t="str">
            <v>BG</v>
          </cell>
          <cell r="E1327" t="str">
            <v>19-09-2012</v>
          </cell>
          <cell r="F1327">
            <v>12</v>
          </cell>
          <cell r="G1327" t="str">
            <v>Non</v>
          </cell>
          <cell r="H1327" t="str">
            <v>CLG.KONE</v>
          </cell>
          <cell r="I1327" t="str">
            <v>Non</v>
          </cell>
          <cell r="J1327" t="str">
            <v>Badminton, Basket, Football, Futsal, Trails</v>
          </cell>
        </row>
        <row r="1328">
          <cell r="A1328">
            <v>24222171</v>
          </cell>
          <cell r="B1328" t="str">
            <v>BOULA</v>
          </cell>
          <cell r="C1328" t="str">
            <v>Wendel</v>
          </cell>
          <cell r="D1328" t="str">
            <v>MG</v>
          </cell>
          <cell r="E1328" t="str">
            <v>28-06-2009</v>
          </cell>
          <cell r="F1328">
            <v>15</v>
          </cell>
          <cell r="G1328" t="str">
            <v>Non</v>
          </cell>
          <cell r="H1328" t="str">
            <v>CLG.KONE</v>
          </cell>
          <cell r="I1328" t="str">
            <v>Non</v>
          </cell>
          <cell r="J1328" t="str">
            <v>Football, Futsal, Trails</v>
          </cell>
        </row>
        <row r="1329">
          <cell r="A1329">
            <v>24247483</v>
          </cell>
          <cell r="B1329" t="str">
            <v>BOUTEILLE GAILLET</v>
          </cell>
          <cell r="C1329" t="str">
            <v>Leon</v>
          </cell>
          <cell r="D1329" t="str">
            <v>BG</v>
          </cell>
          <cell r="E1329" t="str">
            <v>30-04-2013</v>
          </cell>
          <cell r="F1329">
            <v>11</v>
          </cell>
          <cell r="G1329" t="str">
            <v>Non</v>
          </cell>
          <cell r="H1329" t="str">
            <v>CLG.KONE</v>
          </cell>
          <cell r="I1329" t="str">
            <v>Non</v>
          </cell>
          <cell r="J1329" t="str">
            <v>Football, Futsal</v>
          </cell>
        </row>
        <row r="1330">
          <cell r="A1330">
            <v>24247486</v>
          </cell>
          <cell r="B1330" t="str">
            <v>CAMIN MEINDU</v>
          </cell>
          <cell r="C1330" t="str">
            <v>Kyhara</v>
          </cell>
          <cell r="D1330" t="str">
            <v>BF</v>
          </cell>
          <cell r="E1330" t="str">
            <v>11-11-2012</v>
          </cell>
          <cell r="F1330">
            <v>11</v>
          </cell>
          <cell r="G1330" t="str">
            <v>Non</v>
          </cell>
          <cell r="H1330" t="str">
            <v>CLG.KONE</v>
          </cell>
          <cell r="I1330" t="str">
            <v>Non</v>
          </cell>
          <cell r="J1330" t="str">
            <v>Badminton, Baseball, Football, Futsal</v>
          </cell>
        </row>
        <row r="1331">
          <cell r="A1331">
            <v>24237247</v>
          </cell>
          <cell r="B1331" t="str">
            <v>CHEVALIER</v>
          </cell>
          <cell r="C1331" t="str">
            <v>Cheyna</v>
          </cell>
          <cell r="D1331" t="str">
            <v>BF</v>
          </cell>
          <cell r="E1331" t="str">
            <v>26-03-2012</v>
          </cell>
          <cell r="F1331">
            <v>12</v>
          </cell>
          <cell r="G1331" t="str">
            <v>Non</v>
          </cell>
          <cell r="H1331" t="str">
            <v>CLG.KONE</v>
          </cell>
          <cell r="I1331" t="str">
            <v>Non</v>
          </cell>
          <cell r="J1331" t="str">
            <v>Basket</v>
          </cell>
        </row>
        <row r="1332">
          <cell r="A1332">
            <v>24247692</v>
          </cell>
          <cell r="B1332" t="str">
            <v>DEDANE</v>
          </cell>
          <cell r="C1332" t="str">
            <v>Henrick</v>
          </cell>
          <cell r="D1332" t="str">
            <v>BG</v>
          </cell>
          <cell r="E1332" t="str">
            <v>04-02-2012</v>
          </cell>
          <cell r="F1332">
            <v>12</v>
          </cell>
          <cell r="G1332" t="str">
            <v>Non</v>
          </cell>
          <cell r="H1332" t="str">
            <v>CLG.KONE</v>
          </cell>
          <cell r="I1332" t="str">
            <v>Non</v>
          </cell>
          <cell r="J1332" t="str">
            <v>Futsal</v>
          </cell>
        </row>
        <row r="1333">
          <cell r="A1333">
            <v>24247607</v>
          </cell>
          <cell r="B1333" t="str">
            <v>DEVAUD</v>
          </cell>
          <cell r="C1333" t="str">
            <v>Lucien</v>
          </cell>
          <cell r="D1333" t="str">
            <v>BG</v>
          </cell>
          <cell r="E1333" t="str">
            <v>21-01-2013</v>
          </cell>
          <cell r="F1333">
            <v>11</v>
          </cell>
          <cell r="G1333" t="str">
            <v>Non</v>
          </cell>
          <cell r="H1333" t="str">
            <v>CLG.KONE</v>
          </cell>
          <cell r="I1333" t="str">
            <v>Non</v>
          </cell>
          <cell r="J1333" t="str">
            <v>Badminton, Basket, Football, Futsal</v>
          </cell>
        </row>
        <row r="1334">
          <cell r="A1334">
            <v>24210705</v>
          </cell>
          <cell r="B1334" t="str">
            <v>DOUNEHOTE</v>
          </cell>
          <cell r="C1334" t="str">
            <v>Biloo</v>
          </cell>
          <cell r="D1334" t="str">
            <v>MF</v>
          </cell>
          <cell r="E1334" t="str">
            <v>06-02-2010</v>
          </cell>
          <cell r="F1334">
            <v>14</v>
          </cell>
          <cell r="G1334" t="str">
            <v>Non</v>
          </cell>
          <cell r="H1334" t="str">
            <v>CLG.KONE</v>
          </cell>
          <cell r="I1334" t="str">
            <v>Non</v>
          </cell>
          <cell r="J1334" t="str">
            <v>Football, Futsal</v>
          </cell>
        </row>
        <row r="1335">
          <cell r="A1335">
            <v>24247484</v>
          </cell>
          <cell r="B1335" t="str">
            <v>DOUNOTE</v>
          </cell>
          <cell r="C1335" t="str">
            <v>Aymard</v>
          </cell>
          <cell r="D1335" t="str">
            <v>BG</v>
          </cell>
          <cell r="E1335" t="str">
            <v>30-03-2013</v>
          </cell>
          <cell r="F1335">
            <v>11</v>
          </cell>
          <cell r="G1335" t="str">
            <v>Non</v>
          </cell>
          <cell r="H1335" t="str">
            <v>CLG.KONE</v>
          </cell>
          <cell r="I1335" t="str">
            <v>Non</v>
          </cell>
          <cell r="J1335" t="str">
            <v>Basket, Football, Futsal</v>
          </cell>
        </row>
        <row r="1336">
          <cell r="A1336">
            <v>24237256</v>
          </cell>
          <cell r="B1336" t="str">
            <v>FABIANO</v>
          </cell>
          <cell r="C1336" t="str">
            <v>Elijah</v>
          </cell>
          <cell r="D1336" t="str">
            <v>BG</v>
          </cell>
          <cell r="E1336" t="str">
            <v>13-06-2011</v>
          </cell>
          <cell r="F1336">
            <v>13</v>
          </cell>
          <cell r="G1336" t="str">
            <v>Non</v>
          </cell>
          <cell r="H1336" t="str">
            <v>CLG.KONE</v>
          </cell>
          <cell r="I1336" t="str">
            <v>Non</v>
          </cell>
          <cell r="J1336" t="str">
            <v>Athlétisme, Football, Futsal</v>
          </cell>
        </row>
        <row r="1337">
          <cell r="A1337">
            <v>24239196</v>
          </cell>
          <cell r="B1337" t="str">
            <v>FALETUULOA</v>
          </cell>
          <cell r="C1337" t="str">
            <v>Gaspard</v>
          </cell>
          <cell r="D1337" t="str">
            <v>MG</v>
          </cell>
          <cell r="E1337" t="str">
            <v>18-11-2010</v>
          </cell>
          <cell r="F1337">
            <v>13</v>
          </cell>
          <cell r="G1337" t="str">
            <v>Non</v>
          </cell>
          <cell r="H1337" t="str">
            <v>CLG.KONE</v>
          </cell>
          <cell r="I1337" t="str">
            <v>Non</v>
          </cell>
          <cell r="J1337" t="str">
            <v>Basket, Handball</v>
          </cell>
        </row>
        <row r="1338">
          <cell r="A1338">
            <v>24247697</v>
          </cell>
          <cell r="B1338" t="str">
            <v>GAVEAU</v>
          </cell>
          <cell r="C1338" t="str">
            <v>Devan</v>
          </cell>
          <cell r="D1338" t="str">
            <v>BG</v>
          </cell>
          <cell r="E1338" t="str">
            <v>11-06-2013</v>
          </cell>
          <cell r="F1338">
            <v>11</v>
          </cell>
          <cell r="G1338" t="str">
            <v>Non</v>
          </cell>
          <cell r="H1338" t="str">
            <v>CLG.KONE</v>
          </cell>
          <cell r="I1338" t="str">
            <v>Non</v>
          </cell>
          <cell r="J1338" t="str">
            <v>Badminton, Basket, Futsal</v>
          </cell>
        </row>
        <row r="1339">
          <cell r="A1339">
            <v>24221276</v>
          </cell>
          <cell r="B1339" t="str">
            <v>GEORGES</v>
          </cell>
          <cell r="C1339" t="str">
            <v>Anael</v>
          </cell>
          <cell r="D1339" t="str">
            <v>BG</v>
          </cell>
          <cell r="E1339" t="str">
            <v>25-03-2011</v>
          </cell>
          <cell r="F1339">
            <v>13</v>
          </cell>
          <cell r="G1339" t="str">
            <v>Non</v>
          </cell>
          <cell r="H1339" t="str">
            <v>CLG.KONE</v>
          </cell>
          <cell r="I1339" t="str">
            <v>Non</v>
          </cell>
          <cell r="J1339" t="str">
            <v>Badminton, Football, Futsal, Trails</v>
          </cell>
        </row>
        <row r="1340">
          <cell r="A1340">
            <v>24222062</v>
          </cell>
          <cell r="B1340" t="str">
            <v>GNAI</v>
          </cell>
          <cell r="C1340" t="str">
            <v>Bouanu</v>
          </cell>
          <cell r="D1340" t="str">
            <v>MG</v>
          </cell>
          <cell r="E1340" t="str">
            <v>22-08-2010</v>
          </cell>
          <cell r="F1340">
            <v>14</v>
          </cell>
          <cell r="G1340" t="str">
            <v>Non</v>
          </cell>
          <cell r="H1340" t="str">
            <v>CLG.KONE</v>
          </cell>
          <cell r="I1340" t="str">
            <v>Non</v>
          </cell>
          <cell r="J1340" t="str">
            <v>Cross, Football, Futsal, Rugby, Trails, Volleyball</v>
          </cell>
        </row>
        <row r="1341">
          <cell r="A1341">
            <v>24247451</v>
          </cell>
          <cell r="B1341" t="str">
            <v>GONARI</v>
          </cell>
          <cell r="C1341" t="str">
            <v>Pierre-Alvarel</v>
          </cell>
          <cell r="D1341" t="str">
            <v>BG</v>
          </cell>
          <cell r="E1341" t="str">
            <v>16-04-2013</v>
          </cell>
          <cell r="F1341">
            <v>11</v>
          </cell>
          <cell r="G1341" t="str">
            <v>Non</v>
          </cell>
          <cell r="H1341" t="str">
            <v>CLG.KONE</v>
          </cell>
          <cell r="I1341" t="str">
            <v>Non</v>
          </cell>
          <cell r="J1341" t="str">
            <v>Football, Futsal</v>
          </cell>
        </row>
        <row r="1342">
          <cell r="A1342">
            <v>24248473</v>
          </cell>
          <cell r="B1342" t="str">
            <v>GOROMARA</v>
          </cell>
          <cell r="C1342" t="str">
            <v>Marianna</v>
          </cell>
          <cell r="D1342" t="str">
            <v>MF</v>
          </cell>
          <cell r="E1342" t="str">
            <v>24-02-2010</v>
          </cell>
          <cell r="F1342">
            <v>14</v>
          </cell>
          <cell r="G1342" t="str">
            <v>Non</v>
          </cell>
          <cell r="H1342" t="str">
            <v>CLG.KONE</v>
          </cell>
          <cell r="I1342" t="str">
            <v>Non</v>
          </cell>
          <cell r="J1342" t="str">
            <v>Basket, Football, Futsal, Trails, Volleyball</v>
          </cell>
        </row>
        <row r="1343">
          <cell r="A1343">
            <v>24247457</v>
          </cell>
          <cell r="B1343" t="str">
            <v>GOROMERAN</v>
          </cell>
          <cell r="C1343" t="str">
            <v>Keyron</v>
          </cell>
          <cell r="D1343" t="str">
            <v>BG</v>
          </cell>
          <cell r="E1343" t="str">
            <v>11-03-2013</v>
          </cell>
          <cell r="F1343">
            <v>11</v>
          </cell>
          <cell r="G1343" t="str">
            <v>Non</v>
          </cell>
          <cell r="H1343" t="str">
            <v>CLG.KONE</v>
          </cell>
          <cell r="I1343" t="str">
            <v>Non</v>
          </cell>
          <cell r="J1343" t="str">
            <v>Football, Futsal</v>
          </cell>
        </row>
        <row r="1344">
          <cell r="A1344">
            <v>24233767</v>
          </cell>
          <cell r="B1344" t="str">
            <v>GOROMIDO</v>
          </cell>
          <cell r="C1344" t="str">
            <v>Kyrianne</v>
          </cell>
          <cell r="D1344" t="str">
            <v>BF</v>
          </cell>
          <cell r="E1344" t="str">
            <v>23-09-2011</v>
          </cell>
          <cell r="F1344">
            <v>13</v>
          </cell>
          <cell r="G1344" t="str">
            <v>Non</v>
          </cell>
          <cell r="H1344" t="str">
            <v>CLG.KONE</v>
          </cell>
          <cell r="I1344" t="str">
            <v>Non</v>
          </cell>
          <cell r="J1344" t="str">
            <v>Football, Futsal, Trails</v>
          </cell>
        </row>
        <row r="1345">
          <cell r="A1345">
            <v>24247449</v>
          </cell>
          <cell r="B1345" t="str">
            <v>GOROMOEDO</v>
          </cell>
          <cell r="C1345" t="str">
            <v>Hairon</v>
          </cell>
          <cell r="D1345" t="str">
            <v>BG</v>
          </cell>
          <cell r="E1345" t="str">
            <v>11-09-2011</v>
          </cell>
          <cell r="F1345">
            <v>13</v>
          </cell>
          <cell r="G1345" t="str">
            <v>Non</v>
          </cell>
          <cell r="H1345" t="str">
            <v>CLG.KONE</v>
          </cell>
          <cell r="I1345" t="str">
            <v>Non</v>
          </cell>
          <cell r="J1345" t="str">
            <v>Football, Futsal</v>
          </cell>
        </row>
        <row r="1346">
          <cell r="A1346">
            <v>24247610</v>
          </cell>
          <cell r="B1346" t="str">
            <v>JEWINE</v>
          </cell>
          <cell r="C1346" t="str">
            <v>Yanaelle</v>
          </cell>
          <cell r="D1346" t="str">
            <v>BF</v>
          </cell>
          <cell r="E1346" t="str">
            <v>11-07-2012</v>
          </cell>
          <cell r="F1346">
            <v>12</v>
          </cell>
          <cell r="G1346" t="str">
            <v>Non</v>
          </cell>
          <cell r="H1346" t="str">
            <v>CLG.KONE</v>
          </cell>
          <cell r="I1346" t="str">
            <v>Non</v>
          </cell>
          <cell r="J1346" t="str">
            <v>Badminton</v>
          </cell>
        </row>
        <row r="1347">
          <cell r="A1347">
            <v>24237259</v>
          </cell>
          <cell r="B1347" t="str">
            <v>KAEMO</v>
          </cell>
          <cell r="C1347" t="str">
            <v>Djeda</v>
          </cell>
          <cell r="D1347" t="str">
            <v>MG</v>
          </cell>
          <cell r="E1347" t="str">
            <v>25-06-2010</v>
          </cell>
          <cell r="F1347">
            <v>14</v>
          </cell>
          <cell r="G1347" t="str">
            <v>Non</v>
          </cell>
          <cell r="H1347" t="str">
            <v>CLG.KONE</v>
          </cell>
          <cell r="I1347" t="str">
            <v>Non</v>
          </cell>
          <cell r="J1347" t="str">
            <v>Football, Futsal</v>
          </cell>
        </row>
        <row r="1348">
          <cell r="A1348">
            <v>24211305</v>
          </cell>
          <cell r="B1348" t="str">
            <v>KAICHOU</v>
          </cell>
          <cell r="C1348" t="str">
            <v>Steeven</v>
          </cell>
          <cell r="D1348" t="str">
            <v>MG</v>
          </cell>
          <cell r="E1348" t="str">
            <v>01-11-2009</v>
          </cell>
          <cell r="F1348">
            <v>14</v>
          </cell>
          <cell r="G1348" t="str">
            <v>Non</v>
          </cell>
          <cell r="H1348" t="str">
            <v>CLG.KONE</v>
          </cell>
          <cell r="I1348" t="str">
            <v>Non</v>
          </cell>
          <cell r="J1348" t="str">
            <v>Athlétisme, Cross, Football, Futsal, Trails, Volleyball</v>
          </cell>
        </row>
        <row r="1349">
          <cell r="A1349">
            <v>24249285</v>
          </cell>
          <cell r="B1349" t="str">
            <v>KALENE</v>
          </cell>
          <cell r="C1349" t="str">
            <v>Evans</v>
          </cell>
          <cell r="D1349" t="str">
            <v>BG</v>
          </cell>
          <cell r="E1349" t="str">
            <v>20-02-2013</v>
          </cell>
          <cell r="F1349">
            <v>11</v>
          </cell>
          <cell r="G1349" t="str">
            <v>Non</v>
          </cell>
          <cell r="H1349" t="str">
            <v>CLG.KONE</v>
          </cell>
          <cell r="I1349" t="str">
            <v>Non</v>
          </cell>
          <cell r="J1349" t="str">
            <v>Futsal</v>
          </cell>
        </row>
        <row r="1350">
          <cell r="A1350">
            <v>24247453</v>
          </cell>
          <cell r="B1350" t="str">
            <v>KAMOUDA</v>
          </cell>
          <cell r="C1350" t="str">
            <v>Pouya</v>
          </cell>
          <cell r="D1350" t="str">
            <v>BF</v>
          </cell>
          <cell r="E1350" t="str">
            <v>16-09-2012</v>
          </cell>
          <cell r="F1350">
            <v>12</v>
          </cell>
          <cell r="G1350" t="str">
            <v>Non</v>
          </cell>
          <cell r="H1350" t="str">
            <v>CLG.KONE</v>
          </cell>
          <cell r="I1350" t="str">
            <v>Non</v>
          </cell>
          <cell r="J1350" t="str">
            <v>Badminton, Basket</v>
          </cell>
        </row>
        <row r="1351">
          <cell r="A1351">
            <v>24247480</v>
          </cell>
          <cell r="B1351" t="str">
            <v>LECHEVALIER</v>
          </cell>
          <cell r="C1351" t="str">
            <v>Tyler</v>
          </cell>
          <cell r="D1351" t="str">
            <v>BG</v>
          </cell>
          <cell r="E1351" t="str">
            <v>28-08-2012</v>
          </cell>
          <cell r="F1351">
            <v>12</v>
          </cell>
          <cell r="G1351" t="str">
            <v>Non</v>
          </cell>
          <cell r="H1351" t="str">
            <v>CLG.KONE</v>
          </cell>
          <cell r="I1351" t="str">
            <v>Non</v>
          </cell>
          <cell r="J1351" t="str">
            <v>Badminton, Baseball, Futsal</v>
          </cell>
        </row>
        <row r="1352">
          <cell r="A1352">
            <v>24222232</v>
          </cell>
          <cell r="B1352" t="str">
            <v>LELIEVRE</v>
          </cell>
          <cell r="C1352" t="str">
            <v>Kessy</v>
          </cell>
          <cell r="D1352" t="str">
            <v>BF</v>
          </cell>
          <cell r="E1352" t="str">
            <v>28-03-2011</v>
          </cell>
          <cell r="F1352">
            <v>13</v>
          </cell>
          <cell r="G1352" t="str">
            <v>Non</v>
          </cell>
          <cell r="H1352" t="str">
            <v>CLG.KONE</v>
          </cell>
          <cell r="I1352" t="str">
            <v>Non</v>
          </cell>
          <cell r="J1352" t="str">
            <v>Athlétisme, Basket, Football, Futsal, Handball, Trails</v>
          </cell>
        </row>
        <row r="1353">
          <cell r="A1353">
            <v>24247482</v>
          </cell>
          <cell r="B1353" t="str">
            <v>LIBERT</v>
          </cell>
          <cell r="C1353" t="str">
            <v>Timeo</v>
          </cell>
          <cell r="D1353" t="str">
            <v>BG</v>
          </cell>
          <cell r="E1353" t="str">
            <v>25-03-2013</v>
          </cell>
          <cell r="F1353">
            <v>11</v>
          </cell>
          <cell r="G1353" t="str">
            <v>Non</v>
          </cell>
          <cell r="H1353" t="str">
            <v>CLG.KONE</v>
          </cell>
          <cell r="I1353" t="str">
            <v>Non</v>
          </cell>
          <cell r="J1353" t="str">
            <v>Badminton, Basket, Futsal</v>
          </cell>
        </row>
        <row r="1354">
          <cell r="A1354">
            <v>24247768</v>
          </cell>
          <cell r="B1354" t="str">
            <v>MACKAM</v>
          </cell>
          <cell r="C1354" t="str">
            <v>Hailey</v>
          </cell>
          <cell r="D1354" t="str">
            <v>BF</v>
          </cell>
          <cell r="E1354" t="str">
            <v>20-07-2012</v>
          </cell>
          <cell r="F1354">
            <v>12</v>
          </cell>
          <cell r="G1354" t="str">
            <v>Non</v>
          </cell>
          <cell r="H1354" t="str">
            <v>CLG.KONE</v>
          </cell>
          <cell r="I1354" t="str">
            <v>Non</v>
          </cell>
          <cell r="J1354" t="str">
            <v>Badminton, Basket, Football, Futsal, Trails</v>
          </cell>
        </row>
        <row r="1355">
          <cell r="A1355">
            <v>24237316</v>
          </cell>
          <cell r="B1355" t="str">
            <v>MAMPASSE</v>
          </cell>
          <cell r="C1355" t="str">
            <v>Bryan</v>
          </cell>
          <cell r="D1355" t="str">
            <v>BG</v>
          </cell>
          <cell r="E1355" t="str">
            <v>03-08-2011</v>
          </cell>
          <cell r="F1355">
            <v>13</v>
          </cell>
          <cell r="G1355" t="str">
            <v>Non</v>
          </cell>
          <cell r="H1355" t="str">
            <v>CLG.KONE</v>
          </cell>
          <cell r="I1355" t="str">
            <v>Non</v>
          </cell>
          <cell r="J1355" t="str">
            <v>Basket, Football, Futsal</v>
          </cell>
        </row>
        <row r="1356">
          <cell r="A1356">
            <v>24248137</v>
          </cell>
          <cell r="B1356" t="str">
            <v>MANDAOUE</v>
          </cell>
          <cell r="C1356" t="str">
            <v>Nahema</v>
          </cell>
          <cell r="D1356" t="str">
            <v>BF</v>
          </cell>
          <cell r="E1356" t="str">
            <v>02-04-2013</v>
          </cell>
          <cell r="F1356">
            <v>11</v>
          </cell>
          <cell r="G1356" t="str">
            <v>Non</v>
          </cell>
          <cell r="H1356" t="str">
            <v>CLG.KONE</v>
          </cell>
          <cell r="I1356" t="str">
            <v>Non</v>
          </cell>
          <cell r="J1356" t="str">
            <v>Trails</v>
          </cell>
        </row>
        <row r="1357">
          <cell r="A1357">
            <v>24247604</v>
          </cell>
          <cell r="B1357" t="str">
            <v>MARLIER</v>
          </cell>
          <cell r="C1357" t="str">
            <v>Ayden</v>
          </cell>
          <cell r="D1357" t="str">
            <v>BG</v>
          </cell>
          <cell r="E1357" t="str">
            <v>25-04-2013</v>
          </cell>
          <cell r="F1357">
            <v>11</v>
          </cell>
          <cell r="G1357" t="str">
            <v>Non</v>
          </cell>
          <cell r="H1357" t="str">
            <v>CLG.KONE</v>
          </cell>
          <cell r="I1357" t="str">
            <v>Non</v>
          </cell>
        </row>
        <row r="1358">
          <cell r="A1358">
            <v>24237265</v>
          </cell>
          <cell r="B1358" t="str">
            <v>MARTIN</v>
          </cell>
          <cell r="C1358" t="str">
            <v>Francko</v>
          </cell>
          <cell r="D1358" t="str">
            <v>MG</v>
          </cell>
          <cell r="E1358" t="str">
            <v>25-11-2010</v>
          </cell>
          <cell r="F1358">
            <v>13</v>
          </cell>
          <cell r="G1358" t="str">
            <v>Non</v>
          </cell>
          <cell r="H1358" t="str">
            <v>CLG.KONE</v>
          </cell>
          <cell r="I1358" t="str">
            <v>Non</v>
          </cell>
          <cell r="J1358" t="str">
            <v>Badminton, Basket, Football</v>
          </cell>
        </row>
        <row r="1359">
          <cell r="A1359">
            <v>24247612</v>
          </cell>
          <cell r="B1359" t="str">
            <v>MATAITAANE</v>
          </cell>
          <cell r="C1359" t="str">
            <v>Nyelsen</v>
          </cell>
          <cell r="D1359" t="str">
            <v>BG</v>
          </cell>
          <cell r="E1359" t="str">
            <v>26-08-2012</v>
          </cell>
          <cell r="F1359">
            <v>12</v>
          </cell>
          <cell r="G1359" t="str">
            <v>Non</v>
          </cell>
          <cell r="H1359" t="str">
            <v>CLG.KONE</v>
          </cell>
          <cell r="I1359" t="str">
            <v>Non</v>
          </cell>
          <cell r="J1359" t="str">
            <v>Badminton, Basket, Futsal</v>
          </cell>
        </row>
        <row r="1360">
          <cell r="A1360">
            <v>24237818</v>
          </cell>
          <cell r="B1360" t="str">
            <v>MEINDU</v>
          </cell>
          <cell r="C1360" t="str">
            <v>Maxime</v>
          </cell>
          <cell r="D1360" t="str">
            <v>BG</v>
          </cell>
          <cell r="E1360" t="str">
            <v>13-09-2011</v>
          </cell>
          <cell r="F1360">
            <v>13</v>
          </cell>
          <cell r="G1360" t="str">
            <v>Non</v>
          </cell>
          <cell r="H1360" t="str">
            <v>CLG.KONE</v>
          </cell>
          <cell r="I1360" t="str">
            <v>Non</v>
          </cell>
          <cell r="J1360" t="str">
            <v>Athlétisme, Football, Futsal</v>
          </cell>
        </row>
        <row r="1361">
          <cell r="A1361">
            <v>24247605</v>
          </cell>
          <cell r="B1361" t="str">
            <v>MESCLE</v>
          </cell>
          <cell r="C1361" t="str">
            <v>Yvann</v>
          </cell>
          <cell r="D1361" t="str">
            <v>BG</v>
          </cell>
          <cell r="E1361" t="str">
            <v>06-12-2011</v>
          </cell>
          <cell r="F1361">
            <v>12</v>
          </cell>
          <cell r="G1361" t="str">
            <v>Non</v>
          </cell>
          <cell r="H1361" t="str">
            <v>CLG.KONE</v>
          </cell>
          <cell r="I1361" t="str">
            <v>Non</v>
          </cell>
          <cell r="J1361" t="str">
            <v>Athlétisme, Basket, Football, Futsal, Trails</v>
          </cell>
        </row>
        <row r="1362">
          <cell r="A1362">
            <v>24248786</v>
          </cell>
          <cell r="B1362" t="str">
            <v>MEZIERES</v>
          </cell>
          <cell r="C1362" t="str">
            <v>Keylan</v>
          </cell>
          <cell r="D1362" t="str">
            <v>MG</v>
          </cell>
          <cell r="E1362" t="str">
            <v>12-12-2010</v>
          </cell>
          <cell r="F1362">
            <v>13</v>
          </cell>
          <cell r="G1362" t="str">
            <v>Non</v>
          </cell>
          <cell r="H1362" t="str">
            <v>CLG.KONE</v>
          </cell>
          <cell r="I1362" t="str">
            <v>Non</v>
          </cell>
          <cell r="J1362" t="str">
            <v>Futsal</v>
          </cell>
        </row>
        <row r="1363">
          <cell r="A1363">
            <v>24237317</v>
          </cell>
          <cell r="B1363" t="str">
            <v>MOAGOU</v>
          </cell>
          <cell r="C1363" t="str">
            <v>Marohane</v>
          </cell>
          <cell r="D1363" t="str">
            <v>BG</v>
          </cell>
          <cell r="E1363" t="str">
            <v>23-05-2012</v>
          </cell>
          <cell r="F1363">
            <v>12</v>
          </cell>
          <cell r="G1363" t="str">
            <v>Non</v>
          </cell>
          <cell r="H1363" t="str">
            <v>CLG.KONE</v>
          </cell>
          <cell r="I1363" t="str">
            <v>Non</v>
          </cell>
          <cell r="J1363" t="str">
            <v>Athlétisme, Football, Futsal</v>
          </cell>
        </row>
        <row r="1364">
          <cell r="A1364">
            <v>24248179</v>
          </cell>
          <cell r="B1364" t="str">
            <v>MONIN</v>
          </cell>
          <cell r="C1364" t="str">
            <v>Ethan</v>
          </cell>
          <cell r="D1364" t="str">
            <v>BG</v>
          </cell>
          <cell r="E1364" t="str">
            <v>11-07-2012</v>
          </cell>
          <cell r="F1364">
            <v>12</v>
          </cell>
          <cell r="G1364" t="str">
            <v>Non</v>
          </cell>
          <cell r="H1364" t="str">
            <v>CLG.KONE</v>
          </cell>
          <cell r="I1364" t="str">
            <v>Non</v>
          </cell>
          <cell r="J1364" t="str">
            <v>Basket, Football, Futsal, Trails</v>
          </cell>
        </row>
        <row r="1365">
          <cell r="A1365">
            <v>24247461</v>
          </cell>
          <cell r="B1365" t="str">
            <v>MONTEIRO</v>
          </cell>
          <cell r="C1365" t="str">
            <v>Keven</v>
          </cell>
          <cell r="D1365" t="str">
            <v>BG</v>
          </cell>
          <cell r="E1365" t="str">
            <v>10-05-2013</v>
          </cell>
          <cell r="F1365">
            <v>11</v>
          </cell>
          <cell r="G1365" t="str">
            <v>Non</v>
          </cell>
          <cell r="H1365" t="str">
            <v>CLG.KONE</v>
          </cell>
          <cell r="I1365" t="str">
            <v>Non</v>
          </cell>
          <cell r="J1365" t="str">
            <v>Badminton, Basket, Football, Futsal</v>
          </cell>
        </row>
        <row r="1366">
          <cell r="A1366">
            <v>24249238</v>
          </cell>
          <cell r="B1366" t="str">
            <v>MOTO</v>
          </cell>
          <cell r="C1366" t="str">
            <v>Hélène</v>
          </cell>
          <cell r="D1366" t="str">
            <v>MF</v>
          </cell>
          <cell r="E1366" t="str">
            <v>28-04-2010</v>
          </cell>
          <cell r="F1366">
            <v>14</v>
          </cell>
          <cell r="G1366" t="str">
            <v>Non</v>
          </cell>
          <cell r="H1366" t="str">
            <v>CLG.KONE</v>
          </cell>
          <cell r="I1366" t="str">
            <v>Non</v>
          </cell>
        </row>
        <row r="1367">
          <cell r="A1367">
            <v>24239248</v>
          </cell>
          <cell r="B1367" t="str">
            <v>MULLER</v>
          </cell>
          <cell r="C1367" t="str">
            <v>Nolan</v>
          </cell>
          <cell r="D1367" t="str">
            <v>MG</v>
          </cell>
          <cell r="E1367" t="str">
            <v>08-12-2010</v>
          </cell>
          <cell r="F1367">
            <v>13</v>
          </cell>
          <cell r="G1367" t="str">
            <v>Non</v>
          </cell>
          <cell r="H1367" t="str">
            <v>CLG.KONE</v>
          </cell>
          <cell r="I1367" t="str">
            <v>Non</v>
          </cell>
          <cell r="J1367" t="str">
            <v>Basket, Trails</v>
          </cell>
        </row>
        <row r="1368">
          <cell r="A1368">
            <v>24247485</v>
          </cell>
          <cell r="B1368" t="str">
            <v>MUTSCHLER</v>
          </cell>
          <cell r="C1368" t="str">
            <v>Hugo</v>
          </cell>
          <cell r="D1368" t="str">
            <v>BG</v>
          </cell>
          <cell r="E1368" t="str">
            <v>03-11-2012</v>
          </cell>
          <cell r="F1368">
            <v>11</v>
          </cell>
          <cell r="G1368" t="str">
            <v>Non</v>
          </cell>
          <cell r="H1368" t="str">
            <v>CLG.KONE</v>
          </cell>
          <cell r="I1368" t="str">
            <v>Non</v>
          </cell>
          <cell r="J1368" t="str">
            <v>Badminton, Basket, Futsal</v>
          </cell>
        </row>
        <row r="1369">
          <cell r="A1369">
            <v>24247696</v>
          </cell>
          <cell r="B1369" t="str">
            <v>NANUAÏTERAÏ-NANUA</v>
          </cell>
          <cell r="C1369" t="str">
            <v>Joseph</v>
          </cell>
          <cell r="D1369" t="str">
            <v>BG</v>
          </cell>
          <cell r="E1369" t="str">
            <v>06-01-2012</v>
          </cell>
          <cell r="F1369">
            <v>12</v>
          </cell>
          <cell r="G1369" t="str">
            <v>Non</v>
          </cell>
          <cell r="H1369" t="str">
            <v>CLG.KONE</v>
          </cell>
          <cell r="I1369" t="str">
            <v>Non</v>
          </cell>
          <cell r="J1369" t="str">
            <v>Badminton, Basket, Futsal</v>
          </cell>
        </row>
        <row r="1370">
          <cell r="A1370">
            <v>24247481</v>
          </cell>
          <cell r="B1370" t="str">
            <v>NEAREU</v>
          </cell>
          <cell r="C1370" t="str">
            <v>Nancya</v>
          </cell>
          <cell r="D1370" t="str">
            <v>BF</v>
          </cell>
          <cell r="E1370" t="str">
            <v>15-03-2013</v>
          </cell>
          <cell r="F1370">
            <v>11</v>
          </cell>
          <cell r="G1370" t="str">
            <v>Non</v>
          </cell>
          <cell r="H1370" t="str">
            <v>CLG.KONE</v>
          </cell>
          <cell r="I1370" t="str">
            <v>Non</v>
          </cell>
          <cell r="J1370" t="str">
            <v>Badminton, Basket</v>
          </cell>
        </row>
        <row r="1371">
          <cell r="A1371">
            <v>24248340</v>
          </cell>
          <cell r="B1371" t="str">
            <v>NEDJIARA</v>
          </cell>
          <cell r="C1371" t="str">
            <v>Malcom</v>
          </cell>
          <cell r="D1371" t="str">
            <v>BG</v>
          </cell>
          <cell r="E1371" t="str">
            <v>26-02-2012</v>
          </cell>
          <cell r="F1371">
            <v>12</v>
          </cell>
          <cell r="G1371" t="str">
            <v>Non</v>
          </cell>
          <cell r="H1371" t="str">
            <v>CLG.KONE</v>
          </cell>
          <cell r="I1371" t="str">
            <v>Non</v>
          </cell>
          <cell r="J1371" t="str">
            <v>Football, Futsal</v>
          </cell>
        </row>
        <row r="1372">
          <cell r="A1372">
            <v>24221299</v>
          </cell>
          <cell r="B1372" t="str">
            <v>NEGOPAE</v>
          </cell>
          <cell r="C1372" t="str">
            <v>Marie-Josee</v>
          </cell>
          <cell r="D1372" t="str">
            <v>BF</v>
          </cell>
          <cell r="E1372" t="str">
            <v>28-05-2011</v>
          </cell>
          <cell r="F1372">
            <v>13</v>
          </cell>
          <cell r="G1372" t="str">
            <v>Non</v>
          </cell>
          <cell r="H1372" t="str">
            <v>CLG.KONE</v>
          </cell>
          <cell r="I1372" t="str">
            <v>Non</v>
          </cell>
          <cell r="J1372" t="str">
            <v>Football, Futsal</v>
          </cell>
        </row>
        <row r="1373">
          <cell r="A1373">
            <v>24247452</v>
          </cell>
          <cell r="B1373" t="str">
            <v>NETEA</v>
          </cell>
          <cell r="C1373" t="str">
            <v>Gui</v>
          </cell>
          <cell r="D1373" t="str">
            <v>BG</v>
          </cell>
          <cell r="E1373" t="str">
            <v>06-04-2012</v>
          </cell>
          <cell r="F1373">
            <v>12</v>
          </cell>
          <cell r="G1373" t="str">
            <v>Non</v>
          </cell>
          <cell r="H1373" t="str">
            <v>CLG.KONE</v>
          </cell>
          <cell r="I1373" t="str">
            <v>Non</v>
          </cell>
          <cell r="J1373" t="str">
            <v>Football, Futsal</v>
          </cell>
        </row>
        <row r="1374">
          <cell r="A1374">
            <v>24247490</v>
          </cell>
          <cell r="B1374" t="str">
            <v>OPINE</v>
          </cell>
          <cell r="C1374" t="str">
            <v>Lyckson</v>
          </cell>
          <cell r="D1374" t="str">
            <v>BG</v>
          </cell>
          <cell r="E1374" t="str">
            <v>08-05-2013</v>
          </cell>
          <cell r="F1374">
            <v>11</v>
          </cell>
          <cell r="G1374" t="str">
            <v>Non</v>
          </cell>
          <cell r="H1374" t="str">
            <v>CLG.KONE</v>
          </cell>
          <cell r="I1374" t="str">
            <v>Non</v>
          </cell>
          <cell r="J1374" t="str">
            <v>Basket, Football, Futsal</v>
          </cell>
        </row>
        <row r="1375">
          <cell r="A1375">
            <v>24221665</v>
          </cell>
          <cell r="B1375" t="str">
            <v>OUNEMOA</v>
          </cell>
          <cell r="C1375" t="str">
            <v>Lisandro</v>
          </cell>
          <cell r="D1375" t="str">
            <v>MG</v>
          </cell>
          <cell r="E1375" t="str">
            <v>21-12-2010</v>
          </cell>
          <cell r="F1375">
            <v>13</v>
          </cell>
          <cell r="G1375" t="str">
            <v>Non</v>
          </cell>
          <cell r="H1375" t="str">
            <v>CLG.KONE</v>
          </cell>
          <cell r="I1375" t="str">
            <v>Non</v>
          </cell>
          <cell r="J1375" t="str">
            <v>Basket, Football, Futsal</v>
          </cell>
        </row>
        <row r="1376">
          <cell r="A1376">
            <v>24248602</v>
          </cell>
          <cell r="B1376" t="str">
            <v>PAADOO</v>
          </cell>
          <cell r="C1376" t="str">
            <v>Ckloe</v>
          </cell>
          <cell r="D1376" t="str">
            <v>MF</v>
          </cell>
          <cell r="E1376" t="str">
            <v>15-04-2010</v>
          </cell>
          <cell r="F1376">
            <v>14</v>
          </cell>
          <cell r="G1376" t="str">
            <v>Non</v>
          </cell>
          <cell r="H1376" t="str">
            <v>CLG.KONE</v>
          </cell>
          <cell r="I1376" t="str">
            <v>Non</v>
          </cell>
          <cell r="J1376" t="str">
            <v>Volleyball</v>
          </cell>
        </row>
        <row r="1377">
          <cell r="A1377">
            <v>24247456</v>
          </cell>
          <cell r="B1377" t="str">
            <v>PEAROU</v>
          </cell>
          <cell r="C1377" t="str">
            <v>Maelann</v>
          </cell>
          <cell r="D1377" t="str">
            <v>BG</v>
          </cell>
          <cell r="E1377" t="str">
            <v>14-08-2012</v>
          </cell>
          <cell r="F1377">
            <v>12</v>
          </cell>
          <cell r="G1377" t="str">
            <v>Non</v>
          </cell>
          <cell r="H1377" t="str">
            <v>CLG.KONE</v>
          </cell>
          <cell r="I1377" t="str">
            <v>Non</v>
          </cell>
          <cell r="J1377" t="str">
            <v>Football, Futsal</v>
          </cell>
        </row>
        <row r="1378">
          <cell r="A1378">
            <v>24247628</v>
          </cell>
          <cell r="B1378" t="str">
            <v>POADAE</v>
          </cell>
          <cell r="C1378" t="str">
            <v>Liam</v>
          </cell>
          <cell r="D1378" t="str">
            <v>BG</v>
          </cell>
          <cell r="E1378" t="str">
            <v>10-08-2012</v>
          </cell>
          <cell r="F1378">
            <v>12</v>
          </cell>
          <cell r="G1378" t="str">
            <v>Non</v>
          </cell>
          <cell r="H1378" t="str">
            <v>CLG.KONE</v>
          </cell>
          <cell r="I1378" t="str">
            <v>Non</v>
          </cell>
          <cell r="J1378" t="str">
            <v>Badminton, Basket, Football, Futsal</v>
          </cell>
        </row>
        <row r="1379">
          <cell r="A1379">
            <v>24247459</v>
          </cell>
          <cell r="B1379" t="str">
            <v>POADJA</v>
          </cell>
          <cell r="C1379" t="str">
            <v>Robert</v>
          </cell>
          <cell r="D1379" t="str">
            <v>BG</v>
          </cell>
          <cell r="E1379" t="str">
            <v>23-11-2012</v>
          </cell>
          <cell r="F1379">
            <v>11</v>
          </cell>
          <cell r="G1379" t="str">
            <v>Non</v>
          </cell>
          <cell r="H1379" t="str">
            <v>CLG.KONE</v>
          </cell>
          <cell r="I1379" t="str">
            <v>Non</v>
          </cell>
          <cell r="J1379" t="str">
            <v>Badminton, Basket, Football, Futsal</v>
          </cell>
        </row>
        <row r="1380">
          <cell r="A1380">
            <v>24221717</v>
          </cell>
          <cell r="B1380" t="str">
            <v>POAGOU</v>
          </cell>
          <cell r="C1380" t="str">
            <v>Pulo</v>
          </cell>
          <cell r="D1380" t="str">
            <v>BG</v>
          </cell>
          <cell r="E1380" t="str">
            <v>29-01-2011</v>
          </cell>
          <cell r="F1380">
            <v>13</v>
          </cell>
          <cell r="G1380" t="str">
            <v>Non</v>
          </cell>
          <cell r="H1380" t="str">
            <v>CLG.KONE</v>
          </cell>
          <cell r="I1380" t="str">
            <v>Non</v>
          </cell>
          <cell r="J1380" t="str">
            <v>Athlétisme, Basket, Football, Futsal, Trails</v>
          </cell>
        </row>
        <row r="1381">
          <cell r="A1381">
            <v>24210701</v>
          </cell>
          <cell r="B1381" t="str">
            <v>POANOUPE</v>
          </cell>
          <cell r="C1381" t="str">
            <v>Soraya</v>
          </cell>
          <cell r="D1381" t="str">
            <v>MF</v>
          </cell>
          <cell r="E1381" t="str">
            <v>21-11-2009</v>
          </cell>
          <cell r="F1381">
            <v>14</v>
          </cell>
          <cell r="G1381" t="str">
            <v>Non</v>
          </cell>
          <cell r="H1381" t="str">
            <v>CLG.KONE</v>
          </cell>
          <cell r="I1381" t="str">
            <v>Non</v>
          </cell>
          <cell r="J1381" t="str">
            <v>Football, Futsal</v>
          </cell>
        </row>
        <row r="1382">
          <cell r="A1382">
            <v>24237755</v>
          </cell>
          <cell r="B1382" t="str">
            <v>POAPA</v>
          </cell>
          <cell r="C1382" t="str">
            <v>Linda</v>
          </cell>
          <cell r="D1382" t="str">
            <v>BF</v>
          </cell>
          <cell r="E1382" t="str">
            <v>19-05-2012</v>
          </cell>
          <cell r="F1382">
            <v>12</v>
          </cell>
          <cell r="G1382" t="str">
            <v>Non</v>
          </cell>
          <cell r="H1382" t="str">
            <v>CLG.KONE</v>
          </cell>
          <cell r="I1382" t="str">
            <v>Non</v>
          </cell>
          <cell r="J1382" t="str">
            <v>Football, Futsal</v>
          </cell>
        </row>
        <row r="1383">
          <cell r="A1383">
            <v>24247458</v>
          </cell>
          <cell r="B1383" t="str">
            <v>POARACAGU</v>
          </cell>
          <cell r="C1383" t="str">
            <v>Guillaume</v>
          </cell>
          <cell r="D1383" t="str">
            <v>BG</v>
          </cell>
          <cell r="E1383" t="str">
            <v>28-11-2011</v>
          </cell>
          <cell r="F1383">
            <v>12</v>
          </cell>
          <cell r="G1383" t="str">
            <v>Non</v>
          </cell>
          <cell r="H1383" t="str">
            <v>CLG.KONE</v>
          </cell>
          <cell r="I1383" t="str">
            <v>Non</v>
          </cell>
          <cell r="J1383" t="str">
            <v>Football, Futsal</v>
          </cell>
        </row>
        <row r="1384">
          <cell r="A1384">
            <v>24247488</v>
          </cell>
          <cell r="B1384" t="str">
            <v>POARAPOE SAGUE</v>
          </cell>
          <cell r="C1384" t="str">
            <v>Hilaire</v>
          </cell>
          <cell r="D1384" t="str">
            <v>BG</v>
          </cell>
          <cell r="E1384" t="str">
            <v>07-12-2012</v>
          </cell>
          <cell r="F1384">
            <v>11</v>
          </cell>
          <cell r="G1384" t="str">
            <v>Non</v>
          </cell>
          <cell r="H1384" t="str">
            <v>CLG.KONE</v>
          </cell>
          <cell r="I1384" t="str">
            <v>Non</v>
          </cell>
          <cell r="J1384" t="str">
            <v>Basket, Football, Futsal</v>
          </cell>
        </row>
        <row r="1385">
          <cell r="A1385">
            <v>24237249</v>
          </cell>
          <cell r="B1385" t="str">
            <v>POITCHILI</v>
          </cell>
          <cell r="C1385" t="str">
            <v>Boaz</v>
          </cell>
          <cell r="D1385" t="str">
            <v>BG</v>
          </cell>
          <cell r="E1385" t="str">
            <v>30-01-2012</v>
          </cell>
          <cell r="F1385">
            <v>12</v>
          </cell>
          <cell r="G1385" t="str">
            <v>Non</v>
          </cell>
          <cell r="H1385" t="str">
            <v>CLG.KONE</v>
          </cell>
          <cell r="I1385" t="str">
            <v>Non</v>
          </cell>
          <cell r="J1385" t="str">
            <v>Athlétisme, Football, Futsal</v>
          </cell>
        </row>
        <row r="1386">
          <cell r="A1386">
            <v>24237675</v>
          </cell>
          <cell r="B1386" t="str">
            <v>POITHILI</v>
          </cell>
          <cell r="C1386" t="str">
            <v>Jessica</v>
          </cell>
          <cell r="D1386" t="str">
            <v>MF</v>
          </cell>
          <cell r="E1386" t="str">
            <v>24-01-2010</v>
          </cell>
          <cell r="F1386">
            <v>14</v>
          </cell>
          <cell r="G1386" t="str">
            <v>Non</v>
          </cell>
          <cell r="H1386" t="str">
            <v>CLG.KONE</v>
          </cell>
          <cell r="I1386" t="str">
            <v>Non</v>
          </cell>
          <cell r="J1386" t="str">
            <v>Futsal</v>
          </cell>
        </row>
        <row r="1387">
          <cell r="A1387">
            <v>24237261</v>
          </cell>
          <cell r="B1387" t="str">
            <v>POMA</v>
          </cell>
          <cell r="C1387" t="str">
            <v>Allan</v>
          </cell>
          <cell r="D1387" t="str">
            <v>BG</v>
          </cell>
          <cell r="E1387" t="str">
            <v>26-03-2012</v>
          </cell>
          <cell r="F1387">
            <v>12</v>
          </cell>
          <cell r="G1387" t="str">
            <v>Non</v>
          </cell>
          <cell r="H1387" t="str">
            <v>CLG.KONE</v>
          </cell>
          <cell r="I1387" t="str">
            <v>Non</v>
          </cell>
          <cell r="J1387" t="str">
            <v>Athlétisme, Basket, Football, Futsal</v>
          </cell>
        </row>
        <row r="1388">
          <cell r="A1388">
            <v>24247462</v>
          </cell>
          <cell r="B1388" t="str">
            <v>POMA</v>
          </cell>
          <cell r="C1388" t="str">
            <v>Wilrick</v>
          </cell>
          <cell r="D1388" t="str">
            <v>BG</v>
          </cell>
          <cell r="E1388" t="str">
            <v>31-03-2013</v>
          </cell>
          <cell r="F1388">
            <v>11</v>
          </cell>
          <cell r="G1388" t="str">
            <v>Non</v>
          </cell>
          <cell r="H1388" t="str">
            <v>CLG.KONE</v>
          </cell>
          <cell r="I1388" t="str">
            <v>Non</v>
          </cell>
          <cell r="J1388" t="str">
            <v>Badminton, Basket, Football, Futsal</v>
          </cell>
        </row>
        <row r="1389">
          <cell r="A1389">
            <v>24247489</v>
          </cell>
          <cell r="B1389" t="str">
            <v>POUPORON</v>
          </cell>
          <cell r="C1389" t="str">
            <v>Colombe</v>
          </cell>
          <cell r="D1389" t="str">
            <v>BF</v>
          </cell>
          <cell r="E1389" t="str">
            <v>18-03-2013</v>
          </cell>
          <cell r="F1389">
            <v>11</v>
          </cell>
          <cell r="G1389" t="str">
            <v>Non</v>
          </cell>
          <cell r="H1389" t="str">
            <v>CLG.KONE</v>
          </cell>
          <cell r="I1389" t="str">
            <v>Non</v>
          </cell>
          <cell r="J1389" t="str">
            <v>Baseball, Basket, Football, Futsal</v>
          </cell>
        </row>
        <row r="1390">
          <cell r="A1390">
            <v>24247629</v>
          </cell>
          <cell r="B1390" t="str">
            <v>POUROUDA</v>
          </cell>
          <cell r="C1390" t="str">
            <v>Marie-Adèle</v>
          </cell>
          <cell r="D1390" t="str">
            <v>BF</v>
          </cell>
          <cell r="E1390" t="str">
            <v>22-02-2012</v>
          </cell>
          <cell r="F1390">
            <v>12</v>
          </cell>
          <cell r="G1390" t="str">
            <v>Non</v>
          </cell>
          <cell r="H1390" t="str">
            <v>CLG.KONE</v>
          </cell>
          <cell r="I1390" t="str">
            <v>Non</v>
          </cell>
          <cell r="J1390" t="str">
            <v>Badminton, Basket, Football, Futsal</v>
          </cell>
        </row>
        <row r="1391">
          <cell r="A1391">
            <v>24248603</v>
          </cell>
          <cell r="B1391" t="str">
            <v>QAEZE</v>
          </cell>
          <cell r="C1391" t="str">
            <v>GOINE</v>
          </cell>
          <cell r="D1391" t="str">
            <v>MF</v>
          </cell>
          <cell r="E1391" t="str">
            <v>01-08-2010</v>
          </cell>
          <cell r="F1391">
            <v>14</v>
          </cell>
          <cell r="G1391" t="str">
            <v>Non</v>
          </cell>
          <cell r="H1391" t="str">
            <v>CLG.KONE</v>
          </cell>
          <cell r="I1391" t="str">
            <v>Non</v>
          </cell>
          <cell r="J1391" t="str">
            <v>Volleyball</v>
          </cell>
        </row>
        <row r="1392">
          <cell r="A1392">
            <v>24248787</v>
          </cell>
          <cell r="B1392" t="str">
            <v>QAPITRO</v>
          </cell>
          <cell r="C1392" t="str">
            <v>Koine</v>
          </cell>
          <cell r="D1392" t="str">
            <v>BG</v>
          </cell>
          <cell r="E1392" t="str">
            <v>09-12-2011</v>
          </cell>
          <cell r="F1392">
            <v>12</v>
          </cell>
          <cell r="G1392" t="str">
            <v>Non</v>
          </cell>
          <cell r="H1392" t="str">
            <v>CLG.KONE</v>
          </cell>
          <cell r="I1392" t="str">
            <v>Non</v>
          </cell>
          <cell r="J1392" t="str">
            <v>Athlétisme, Basket, Cross, Football, Futsal, Trails, Volleyball</v>
          </cell>
        </row>
        <row r="1393">
          <cell r="A1393">
            <v>24247450</v>
          </cell>
          <cell r="B1393" t="str">
            <v>ROUSSEAU</v>
          </cell>
          <cell r="C1393" t="str">
            <v>Nicolas</v>
          </cell>
          <cell r="D1393" t="str">
            <v>BG</v>
          </cell>
          <cell r="E1393" t="str">
            <v>06-08-2012</v>
          </cell>
          <cell r="F1393">
            <v>12</v>
          </cell>
          <cell r="G1393" t="str">
            <v>Non</v>
          </cell>
          <cell r="H1393" t="str">
            <v>CLG.KONE</v>
          </cell>
          <cell r="I1393" t="str">
            <v>Non</v>
          </cell>
          <cell r="J1393" t="str">
            <v>Football, Futsal</v>
          </cell>
        </row>
        <row r="1394">
          <cell r="A1394">
            <v>24247613</v>
          </cell>
          <cell r="B1394" t="str">
            <v>SINEM</v>
          </cell>
          <cell r="C1394" t="str">
            <v>Chrislaine</v>
          </cell>
          <cell r="D1394" t="str">
            <v>BF</v>
          </cell>
          <cell r="E1394" t="str">
            <v>31-03-2013</v>
          </cell>
          <cell r="F1394">
            <v>11</v>
          </cell>
          <cell r="G1394" t="str">
            <v>Non</v>
          </cell>
          <cell r="H1394" t="str">
            <v>CLG.KONE</v>
          </cell>
          <cell r="I1394" t="str">
            <v>Non</v>
          </cell>
          <cell r="J1394" t="str">
            <v>Badminton, Basket</v>
          </cell>
        </row>
        <row r="1395">
          <cell r="A1395">
            <v>24233726</v>
          </cell>
          <cell r="B1395" t="str">
            <v>SINEM</v>
          </cell>
          <cell r="C1395" t="str">
            <v>Maycky</v>
          </cell>
          <cell r="D1395" t="str">
            <v>MG</v>
          </cell>
          <cell r="E1395" t="str">
            <v>10-10-2009</v>
          </cell>
          <cell r="F1395">
            <v>15</v>
          </cell>
          <cell r="G1395" t="str">
            <v>Non</v>
          </cell>
          <cell r="H1395" t="str">
            <v>CLG.KONE</v>
          </cell>
          <cell r="I1395" t="str">
            <v>Non</v>
          </cell>
          <cell r="J1395" t="str">
            <v>Basket, Handball</v>
          </cell>
        </row>
        <row r="1396">
          <cell r="A1396">
            <v>24248475</v>
          </cell>
          <cell r="B1396" t="str">
            <v>SONG</v>
          </cell>
          <cell r="C1396" t="str">
            <v>Thomas</v>
          </cell>
          <cell r="D1396" t="str">
            <v>BG</v>
          </cell>
          <cell r="E1396" t="str">
            <v>22-04-2013</v>
          </cell>
          <cell r="F1396">
            <v>11</v>
          </cell>
          <cell r="G1396" t="str">
            <v>Non</v>
          </cell>
          <cell r="H1396" t="str">
            <v>CLG.KONE</v>
          </cell>
          <cell r="I1396" t="str">
            <v>Non</v>
          </cell>
          <cell r="J1396" t="str">
            <v>Athlétisme, Basket, Football, Futsal, Trails</v>
          </cell>
        </row>
        <row r="1397">
          <cell r="A1397">
            <v>24248136</v>
          </cell>
          <cell r="B1397" t="str">
            <v>TCHIDOPOANE</v>
          </cell>
          <cell r="C1397" t="str">
            <v>Francis</v>
          </cell>
          <cell r="D1397" t="str">
            <v>BG</v>
          </cell>
          <cell r="E1397" t="str">
            <v>09-09-2012</v>
          </cell>
          <cell r="F1397">
            <v>12</v>
          </cell>
          <cell r="G1397" t="str">
            <v>Non</v>
          </cell>
          <cell r="H1397" t="str">
            <v>CLG.KONE</v>
          </cell>
          <cell r="I1397" t="str">
            <v>Non</v>
          </cell>
          <cell r="J1397" t="str">
            <v>Basket, Football, Futsal</v>
          </cell>
        </row>
        <row r="1398">
          <cell r="A1398">
            <v>24249239</v>
          </cell>
          <cell r="B1398" t="str">
            <v>TEAMBEON</v>
          </cell>
          <cell r="C1398" t="str">
            <v>Carlita</v>
          </cell>
          <cell r="D1398" t="str">
            <v>BG</v>
          </cell>
          <cell r="E1398" t="str">
            <v>30-01-2013</v>
          </cell>
          <cell r="F1398">
            <v>11</v>
          </cell>
          <cell r="G1398" t="str">
            <v>Non</v>
          </cell>
          <cell r="H1398" t="str">
            <v>CLG.KONE</v>
          </cell>
          <cell r="I1398" t="str">
            <v>Non</v>
          </cell>
        </row>
        <row r="1399">
          <cell r="A1399">
            <v>24247858</v>
          </cell>
          <cell r="B1399" t="str">
            <v>TEIN</v>
          </cell>
          <cell r="C1399" t="str">
            <v>Djemany</v>
          </cell>
          <cell r="D1399" t="str">
            <v>BG</v>
          </cell>
          <cell r="E1399" t="str">
            <v>10-05-2013</v>
          </cell>
          <cell r="F1399">
            <v>11</v>
          </cell>
          <cell r="G1399" t="str">
            <v>Non</v>
          </cell>
          <cell r="H1399" t="str">
            <v>CLG.KONE</v>
          </cell>
          <cell r="I1399" t="str">
            <v>Non</v>
          </cell>
          <cell r="J1399" t="str">
            <v>Badminton, Basket, Football, Futsal, Trails</v>
          </cell>
        </row>
        <row r="1400">
          <cell r="A1400">
            <v>24237264</v>
          </cell>
          <cell r="B1400" t="str">
            <v>TEIN</v>
          </cell>
          <cell r="C1400" t="str">
            <v>Guerson</v>
          </cell>
          <cell r="D1400" t="str">
            <v>BG</v>
          </cell>
          <cell r="E1400" t="str">
            <v>30-06-2011</v>
          </cell>
          <cell r="F1400">
            <v>13</v>
          </cell>
          <cell r="G1400" t="str">
            <v>Non</v>
          </cell>
          <cell r="H1400" t="str">
            <v>CLG.KONE</v>
          </cell>
          <cell r="I1400" t="str">
            <v>Non</v>
          </cell>
          <cell r="J1400" t="str">
            <v>Basket, Football, Futsal</v>
          </cell>
        </row>
        <row r="1401">
          <cell r="A1401">
            <v>24221298</v>
          </cell>
          <cell r="B1401" t="str">
            <v>TEIN</v>
          </cell>
          <cell r="C1401" t="str">
            <v>Nora</v>
          </cell>
          <cell r="D1401" t="str">
            <v>BF</v>
          </cell>
          <cell r="E1401" t="str">
            <v>24-03-2011</v>
          </cell>
          <cell r="F1401">
            <v>13</v>
          </cell>
          <cell r="G1401" t="str">
            <v>Non</v>
          </cell>
          <cell r="H1401" t="str">
            <v>CLG.KONE</v>
          </cell>
          <cell r="I1401" t="str">
            <v>Non</v>
          </cell>
          <cell r="J1401" t="str">
            <v>Athlétisme, Basket, Football, Futsal, Trails</v>
          </cell>
        </row>
        <row r="1402">
          <cell r="A1402">
            <v>24248788</v>
          </cell>
          <cell r="B1402" t="str">
            <v>TEIN</v>
          </cell>
          <cell r="C1402" t="str">
            <v>Prisca</v>
          </cell>
          <cell r="D1402" t="str">
            <v>MF</v>
          </cell>
          <cell r="E1402" t="str">
            <v>17-11-2010</v>
          </cell>
          <cell r="F1402">
            <v>13</v>
          </cell>
          <cell r="G1402" t="str">
            <v>Non</v>
          </cell>
          <cell r="H1402" t="str">
            <v>CLG.KONE</v>
          </cell>
          <cell r="I1402" t="str">
            <v>Non</v>
          </cell>
          <cell r="J1402" t="str">
            <v>Trails</v>
          </cell>
        </row>
        <row r="1403">
          <cell r="A1403">
            <v>24210703</v>
          </cell>
          <cell r="B1403" t="str">
            <v>TEIN</v>
          </cell>
          <cell r="C1403" t="str">
            <v>Tiphaine</v>
          </cell>
          <cell r="D1403" t="str">
            <v>MF</v>
          </cell>
          <cell r="E1403" t="str">
            <v>16-08-2009</v>
          </cell>
          <cell r="F1403">
            <v>15</v>
          </cell>
          <cell r="G1403" t="str">
            <v>Non</v>
          </cell>
          <cell r="H1403" t="str">
            <v>CLG.KONE</v>
          </cell>
          <cell r="I1403" t="str">
            <v>Non</v>
          </cell>
          <cell r="J1403" t="str">
            <v>Athlétisme, Football, Futsal</v>
          </cell>
        </row>
        <row r="1404">
          <cell r="A1404">
            <v>24238147</v>
          </cell>
          <cell r="B1404" t="str">
            <v>THEIMBOUEONE</v>
          </cell>
          <cell r="C1404" t="str">
            <v>Cédric</v>
          </cell>
          <cell r="D1404" t="str">
            <v>BG</v>
          </cell>
          <cell r="E1404" t="str">
            <v>31-05-2012</v>
          </cell>
          <cell r="F1404">
            <v>12</v>
          </cell>
          <cell r="G1404" t="str">
            <v>Non</v>
          </cell>
          <cell r="H1404" t="str">
            <v>CLG.KONE</v>
          </cell>
          <cell r="I1404" t="str">
            <v>Non</v>
          </cell>
          <cell r="J1404" t="str">
            <v>Futsal</v>
          </cell>
        </row>
        <row r="1405">
          <cell r="A1405">
            <v>24237754</v>
          </cell>
          <cell r="B1405" t="str">
            <v>THO</v>
          </cell>
          <cell r="C1405" t="str">
            <v>Cecile</v>
          </cell>
          <cell r="D1405" t="str">
            <v>BF</v>
          </cell>
          <cell r="E1405" t="str">
            <v>14-03-2012</v>
          </cell>
          <cell r="F1405">
            <v>12</v>
          </cell>
          <cell r="G1405" t="str">
            <v>Non</v>
          </cell>
          <cell r="H1405" t="str">
            <v>CLG.KONE</v>
          </cell>
          <cell r="I1405" t="str">
            <v>Non</v>
          </cell>
          <cell r="J1405" t="str">
            <v>Football, Futsal</v>
          </cell>
        </row>
        <row r="1406">
          <cell r="A1406">
            <v>24247479</v>
          </cell>
          <cell r="B1406" t="str">
            <v>URIMA</v>
          </cell>
          <cell r="C1406" t="str">
            <v>Raimere</v>
          </cell>
          <cell r="D1406" t="str">
            <v>BF</v>
          </cell>
          <cell r="E1406" t="str">
            <v>24-07-2013</v>
          </cell>
          <cell r="F1406">
            <v>11</v>
          </cell>
          <cell r="G1406" t="str">
            <v>Non</v>
          </cell>
          <cell r="H1406" t="str">
            <v>CLG.KONE</v>
          </cell>
          <cell r="I1406" t="str">
            <v>Non</v>
          </cell>
          <cell r="J1406" t="str">
            <v>Badminton, Basket</v>
          </cell>
        </row>
        <row r="1407">
          <cell r="A1407">
            <v>24237245</v>
          </cell>
          <cell r="B1407" t="str">
            <v>VAIAGINA</v>
          </cell>
          <cell r="C1407" t="str">
            <v>Mila</v>
          </cell>
          <cell r="D1407" t="str">
            <v>BF</v>
          </cell>
          <cell r="E1407" t="str">
            <v>25-11-2011</v>
          </cell>
          <cell r="F1407">
            <v>12</v>
          </cell>
          <cell r="G1407" t="str">
            <v>Non</v>
          </cell>
          <cell r="H1407" t="str">
            <v>CLG.KONE</v>
          </cell>
          <cell r="I1407" t="str">
            <v>Non</v>
          </cell>
          <cell r="J1407" t="str">
            <v>Basket, Trails</v>
          </cell>
        </row>
        <row r="1408">
          <cell r="A1408">
            <v>24247460</v>
          </cell>
          <cell r="B1408" t="str">
            <v>VHEMAVHE</v>
          </cell>
          <cell r="C1408" t="str">
            <v>Roxane</v>
          </cell>
          <cell r="D1408" t="str">
            <v>BF</v>
          </cell>
          <cell r="E1408" t="str">
            <v>14-10-2012</v>
          </cell>
          <cell r="F1408">
            <v>12</v>
          </cell>
          <cell r="G1408" t="str">
            <v>Non</v>
          </cell>
          <cell r="H1408" t="str">
            <v>CLG.KONE</v>
          </cell>
          <cell r="I1408" t="str">
            <v>Non</v>
          </cell>
          <cell r="J1408" t="str">
            <v>Badminton, Basket</v>
          </cell>
        </row>
        <row r="1409">
          <cell r="A1409">
            <v>24222107</v>
          </cell>
          <cell r="B1409" t="str">
            <v>WEMA</v>
          </cell>
          <cell r="C1409" t="str">
            <v>Meanoaba</v>
          </cell>
          <cell r="D1409" t="str">
            <v>BF</v>
          </cell>
          <cell r="E1409" t="str">
            <v>24-02-2011</v>
          </cell>
          <cell r="F1409">
            <v>13</v>
          </cell>
          <cell r="G1409" t="str">
            <v>Non</v>
          </cell>
          <cell r="H1409" t="str">
            <v>CLG.KONE</v>
          </cell>
          <cell r="I1409" t="str">
            <v>Non</v>
          </cell>
          <cell r="J1409" t="str">
            <v>Athlétisme, Trails</v>
          </cell>
        </row>
        <row r="1410">
          <cell r="A1410">
            <v>24247487</v>
          </cell>
          <cell r="B1410" t="str">
            <v>WEMA</v>
          </cell>
          <cell r="C1410" t="str">
            <v>Okonaba</v>
          </cell>
          <cell r="D1410" t="str">
            <v>BG</v>
          </cell>
          <cell r="E1410" t="str">
            <v>01-07-2012</v>
          </cell>
          <cell r="F1410">
            <v>12</v>
          </cell>
          <cell r="G1410" t="str">
            <v>Non</v>
          </cell>
          <cell r="H1410" t="str">
            <v>CLG.KONE</v>
          </cell>
          <cell r="I1410" t="str">
            <v>Non</v>
          </cell>
          <cell r="J1410" t="str">
            <v>Badminton, Baseball, Football, Futsal</v>
          </cell>
        </row>
        <row r="1411">
          <cell r="A1411">
            <v>24247609</v>
          </cell>
          <cell r="B1411" t="str">
            <v>WY</v>
          </cell>
          <cell r="C1411" t="str">
            <v>Kellyah</v>
          </cell>
          <cell r="D1411" t="str">
            <v>BF</v>
          </cell>
          <cell r="E1411" t="str">
            <v>20-02-2013</v>
          </cell>
          <cell r="F1411">
            <v>11</v>
          </cell>
          <cell r="G1411" t="str">
            <v>Non</v>
          </cell>
          <cell r="H1411" t="str">
            <v>CLG.KONE</v>
          </cell>
          <cell r="I1411" t="str">
            <v>Non</v>
          </cell>
          <cell r="J1411" t="str">
            <v>Badminton, Basket, Futsal</v>
          </cell>
        </row>
        <row r="1412">
          <cell r="A1412">
            <v>24248789</v>
          </cell>
          <cell r="B1412" t="str">
            <v>ALQUIER</v>
          </cell>
          <cell r="C1412" t="str">
            <v>Djulian</v>
          </cell>
          <cell r="D1412" t="str">
            <v>BG</v>
          </cell>
          <cell r="E1412" t="str">
            <v>21-10-2011</v>
          </cell>
          <cell r="F1412">
            <v>13</v>
          </cell>
          <cell r="G1412" t="str">
            <v>Non</v>
          </cell>
          <cell r="H1412" t="str">
            <v>CLG.KOUMAC</v>
          </cell>
          <cell r="I1412" t="str">
            <v>Non</v>
          </cell>
        </row>
        <row r="1413">
          <cell r="A1413">
            <v>24248790</v>
          </cell>
          <cell r="B1413" t="str">
            <v>BAHI</v>
          </cell>
          <cell r="C1413" t="str">
            <v>Maywen</v>
          </cell>
          <cell r="D1413" t="str">
            <v>BF</v>
          </cell>
          <cell r="E1413" t="str">
            <v>05-01-2012</v>
          </cell>
          <cell r="F1413">
            <v>12</v>
          </cell>
          <cell r="G1413" t="str">
            <v>Non</v>
          </cell>
          <cell r="H1413" t="str">
            <v>CLG.KOUMAC</v>
          </cell>
          <cell r="I1413" t="str">
            <v>Non</v>
          </cell>
          <cell r="J1413" t="str">
            <v>Athlétisme, Futsal</v>
          </cell>
        </row>
        <row r="1414">
          <cell r="A1414">
            <v>24221767</v>
          </cell>
          <cell r="B1414" t="str">
            <v>BERGER</v>
          </cell>
          <cell r="C1414" t="str">
            <v>Emma</v>
          </cell>
          <cell r="D1414" t="str">
            <v>MF</v>
          </cell>
          <cell r="E1414" t="str">
            <v>15-08-2010</v>
          </cell>
          <cell r="F1414">
            <v>14</v>
          </cell>
          <cell r="G1414" t="str">
            <v>Non</v>
          </cell>
          <cell r="H1414" t="str">
            <v>CLG.KOUMAC</v>
          </cell>
          <cell r="I1414" t="str">
            <v>Non</v>
          </cell>
          <cell r="J1414" t="str">
            <v>Athlétisme, Course d'orientation, Cross, Escalade, Handball, Kayak, Tir à l'arc, Trails, Va'a, Voile, VTT</v>
          </cell>
        </row>
        <row r="1415">
          <cell r="A1415">
            <v>24247830</v>
          </cell>
          <cell r="B1415" t="str">
            <v>BERGER</v>
          </cell>
          <cell r="C1415" t="str">
            <v>Enzo</v>
          </cell>
          <cell r="D1415" t="str">
            <v>BG</v>
          </cell>
          <cell r="E1415" t="str">
            <v>08-10-2012</v>
          </cell>
          <cell r="F1415">
            <v>12</v>
          </cell>
          <cell r="G1415" t="str">
            <v>Non</v>
          </cell>
          <cell r="H1415" t="str">
            <v>CLG.KOUMAC</v>
          </cell>
          <cell r="I1415" t="str">
            <v>Non</v>
          </cell>
          <cell r="J1415" t="str">
            <v>Athlétisme, Course d'orientation, Cross, Escalade, Handball, Kayak, Tir à l'arc, Trails, VTT</v>
          </cell>
        </row>
        <row r="1416">
          <cell r="A1416">
            <v>24221204</v>
          </cell>
          <cell r="B1416" t="str">
            <v>BERNET</v>
          </cell>
          <cell r="C1416" t="str">
            <v>Rayenzo</v>
          </cell>
          <cell r="D1416" t="str">
            <v>MG</v>
          </cell>
          <cell r="E1416" t="str">
            <v>29-07-2009</v>
          </cell>
          <cell r="F1416">
            <v>15</v>
          </cell>
          <cell r="G1416" t="str">
            <v>Non</v>
          </cell>
          <cell r="H1416" t="str">
            <v>CLG.KOUMAC</v>
          </cell>
          <cell r="I1416" t="str">
            <v>Non</v>
          </cell>
          <cell r="J1416" t="str">
            <v>Athlétisme, Badminton, Santé, Trails, Volleyball</v>
          </cell>
        </row>
        <row r="1417">
          <cell r="A1417">
            <v>24239244</v>
          </cell>
          <cell r="B1417" t="str">
            <v>BERNET</v>
          </cell>
          <cell r="C1417" t="str">
            <v>Vincio</v>
          </cell>
          <cell r="D1417" t="str">
            <v>BG</v>
          </cell>
          <cell r="E1417" t="str">
            <v>28-09-2011</v>
          </cell>
          <cell r="F1417">
            <v>13</v>
          </cell>
          <cell r="G1417" t="str">
            <v>Non</v>
          </cell>
          <cell r="H1417" t="str">
            <v>CLG.KOUMAC</v>
          </cell>
          <cell r="I1417" t="str">
            <v>Non</v>
          </cell>
          <cell r="J1417" t="str">
            <v>Athlétisme, Handball, Volleyball</v>
          </cell>
        </row>
        <row r="1418">
          <cell r="A1418">
            <v>24220019</v>
          </cell>
          <cell r="B1418" t="str">
            <v>BOUYER</v>
          </cell>
          <cell r="C1418" t="str">
            <v>Lucas</v>
          </cell>
          <cell r="D1418" t="str">
            <v>MG</v>
          </cell>
          <cell r="E1418" t="str">
            <v>13-06-2009</v>
          </cell>
          <cell r="F1418">
            <v>15</v>
          </cell>
          <cell r="G1418" t="str">
            <v>Non</v>
          </cell>
          <cell r="H1418" t="str">
            <v>CLG.KOUMAC</v>
          </cell>
          <cell r="I1418" t="str">
            <v>Non</v>
          </cell>
          <cell r="J1418" t="str">
            <v>Badminton, Handball</v>
          </cell>
        </row>
        <row r="1419">
          <cell r="A1419">
            <v>24239025</v>
          </cell>
          <cell r="B1419" t="str">
            <v>BRUN HARPER</v>
          </cell>
          <cell r="C1419" t="str">
            <v>Nyobé</v>
          </cell>
          <cell r="D1419" t="str">
            <v>BF</v>
          </cell>
          <cell r="E1419" t="str">
            <v>03-03-2011</v>
          </cell>
          <cell r="F1419">
            <v>13</v>
          </cell>
          <cell r="G1419" t="str">
            <v>Non</v>
          </cell>
          <cell r="H1419" t="str">
            <v>CLG.KOUMAC</v>
          </cell>
          <cell r="I1419" t="str">
            <v>Non</v>
          </cell>
          <cell r="J1419" t="str">
            <v>Athlétisme, Course d'orientation, Cross, Escalade, Handball, Kayak, Santé, Tir à l'arc, Trails, Va'a, Voile</v>
          </cell>
        </row>
        <row r="1420">
          <cell r="A1420">
            <v>24247800</v>
          </cell>
          <cell r="B1420" t="str">
            <v>CHENU-SONG</v>
          </cell>
          <cell r="C1420" t="str">
            <v>Evans</v>
          </cell>
          <cell r="D1420" t="str">
            <v>BG</v>
          </cell>
          <cell r="E1420" t="str">
            <v>12-06-2012</v>
          </cell>
          <cell r="F1420">
            <v>12</v>
          </cell>
          <cell r="G1420" t="str">
            <v>Non</v>
          </cell>
          <cell r="H1420" t="str">
            <v>CLG.KOUMAC</v>
          </cell>
          <cell r="I1420" t="str">
            <v>Non</v>
          </cell>
          <cell r="J1420" t="str">
            <v>Football, Futsal</v>
          </cell>
        </row>
        <row r="1421">
          <cell r="A1421">
            <v>24211179</v>
          </cell>
          <cell r="B1421" t="str">
            <v>DAHOTE</v>
          </cell>
          <cell r="C1421" t="str">
            <v>Bélinda</v>
          </cell>
          <cell r="D1421" t="str">
            <v>MF</v>
          </cell>
          <cell r="E1421" t="str">
            <v>25-03-2010</v>
          </cell>
          <cell r="F1421">
            <v>14</v>
          </cell>
          <cell r="G1421" t="str">
            <v>Non</v>
          </cell>
          <cell r="H1421" t="str">
            <v>CLG.KOUMAC</v>
          </cell>
          <cell r="I1421" t="str">
            <v>Non</v>
          </cell>
          <cell r="J1421" t="str">
            <v>Athlétisme, Badminton, Basket, Cross, Football, Futsal, Handball, Trails</v>
          </cell>
        </row>
        <row r="1422">
          <cell r="A1422">
            <v>24248791</v>
          </cell>
          <cell r="B1422" t="str">
            <v>DAYE</v>
          </cell>
          <cell r="C1422" t="str">
            <v>Noane</v>
          </cell>
          <cell r="D1422" t="str">
            <v>BF</v>
          </cell>
          <cell r="E1422" t="str">
            <v>15-03-2013</v>
          </cell>
          <cell r="F1422">
            <v>11</v>
          </cell>
          <cell r="G1422" t="str">
            <v>Non</v>
          </cell>
          <cell r="H1422" t="str">
            <v>CLG.KOUMAC</v>
          </cell>
          <cell r="I1422" t="str">
            <v>Non</v>
          </cell>
          <cell r="J1422" t="str">
            <v>Athlétisme, Football, Futsal</v>
          </cell>
        </row>
        <row r="1423">
          <cell r="A1423">
            <v>24247802</v>
          </cell>
          <cell r="B1423" t="str">
            <v>DE ST-QUENTIN</v>
          </cell>
          <cell r="C1423" t="str">
            <v>Tobias</v>
          </cell>
          <cell r="D1423" t="str">
            <v>BG</v>
          </cell>
          <cell r="E1423" t="str">
            <v>02-02-2013</v>
          </cell>
          <cell r="F1423">
            <v>11</v>
          </cell>
          <cell r="G1423" t="str">
            <v>Non</v>
          </cell>
          <cell r="H1423" t="str">
            <v>CLG.KOUMAC</v>
          </cell>
          <cell r="I1423" t="str">
            <v>Non</v>
          </cell>
          <cell r="J1423" t="str">
            <v>Football, Futsal</v>
          </cell>
        </row>
        <row r="1424">
          <cell r="A1424">
            <v>24248792</v>
          </cell>
          <cell r="B1424" t="str">
            <v>DEDANE</v>
          </cell>
          <cell r="C1424" t="str">
            <v>Kenzo</v>
          </cell>
          <cell r="D1424" t="str">
            <v>BG</v>
          </cell>
          <cell r="E1424" t="str">
            <v>21-01-2012</v>
          </cell>
          <cell r="F1424">
            <v>12</v>
          </cell>
          <cell r="G1424" t="str">
            <v>Non</v>
          </cell>
          <cell r="H1424" t="str">
            <v>CLG.KOUMAC</v>
          </cell>
          <cell r="I1424" t="str">
            <v>Non</v>
          </cell>
        </row>
        <row r="1425">
          <cell r="A1425">
            <v>24210679</v>
          </cell>
          <cell r="B1425" t="str">
            <v>DEVAUD</v>
          </cell>
          <cell r="C1425" t="str">
            <v>Aaron</v>
          </cell>
          <cell r="D1425" t="str">
            <v>MG</v>
          </cell>
          <cell r="E1425" t="str">
            <v>26-01-2010</v>
          </cell>
          <cell r="F1425">
            <v>14</v>
          </cell>
          <cell r="G1425" t="str">
            <v>Non</v>
          </cell>
          <cell r="H1425" t="str">
            <v>CLG.KOUMAC</v>
          </cell>
          <cell r="I1425" t="str">
            <v>Non</v>
          </cell>
          <cell r="J1425" t="str">
            <v>Cross, Football, Handball, Trails, Va'a, Volleyball</v>
          </cell>
        </row>
        <row r="1426">
          <cell r="A1426">
            <v>24248793</v>
          </cell>
          <cell r="B1426" t="str">
            <v>DILAMA</v>
          </cell>
          <cell r="C1426" t="str">
            <v>Josine</v>
          </cell>
          <cell r="D1426" t="str">
            <v>BF</v>
          </cell>
          <cell r="E1426" t="str">
            <v>18-06-2012</v>
          </cell>
          <cell r="F1426">
            <v>12</v>
          </cell>
          <cell r="G1426" t="str">
            <v>Non</v>
          </cell>
          <cell r="H1426" t="str">
            <v>CLG.KOUMAC</v>
          </cell>
          <cell r="I1426" t="str">
            <v>Non</v>
          </cell>
          <cell r="J1426" t="str">
            <v>Futsal, Va'a</v>
          </cell>
        </row>
        <row r="1427">
          <cell r="A1427">
            <v>24247831</v>
          </cell>
          <cell r="B1427" t="str">
            <v>DUPRE</v>
          </cell>
          <cell r="C1427" t="str">
            <v>Mina</v>
          </cell>
          <cell r="D1427" t="str">
            <v>BF</v>
          </cell>
          <cell r="E1427" t="str">
            <v>26-06-2012</v>
          </cell>
          <cell r="F1427">
            <v>12</v>
          </cell>
          <cell r="G1427" t="str">
            <v>Non</v>
          </cell>
          <cell r="H1427" t="str">
            <v>CLG.KOUMAC</v>
          </cell>
          <cell r="I1427" t="str">
            <v>Non</v>
          </cell>
          <cell r="J1427" t="str">
            <v>Athlétisme, Course d'orientation, Cross, Escalade, Handball, Kayak, Tir à l'arc, Trails, VTT</v>
          </cell>
        </row>
        <row r="1428">
          <cell r="A1428">
            <v>24220589</v>
          </cell>
          <cell r="B1428" t="str">
            <v>DUPRE</v>
          </cell>
          <cell r="C1428" t="str">
            <v>Swan</v>
          </cell>
          <cell r="D1428" t="str">
            <v>MF</v>
          </cell>
          <cell r="E1428" t="str">
            <v>13-04-2010</v>
          </cell>
          <cell r="F1428">
            <v>14</v>
          </cell>
          <cell r="G1428" t="str">
            <v>Non</v>
          </cell>
          <cell r="H1428" t="str">
            <v>CLG.KOUMAC</v>
          </cell>
          <cell r="I1428" t="str">
            <v>Non</v>
          </cell>
          <cell r="J1428" t="str">
            <v>Athlétisme, Badminton, Cross, Trails, Volleyball</v>
          </cell>
        </row>
        <row r="1429">
          <cell r="A1429">
            <v>24247804</v>
          </cell>
          <cell r="B1429" t="str">
            <v>FABRE</v>
          </cell>
          <cell r="C1429" t="str">
            <v>Elvrick</v>
          </cell>
          <cell r="D1429" t="str">
            <v>MG</v>
          </cell>
          <cell r="E1429" t="str">
            <v>07-06-2010</v>
          </cell>
          <cell r="F1429">
            <v>14</v>
          </cell>
          <cell r="G1429" t="str">
            <v>Non</v>
          </cell>
          <cell r="H1429" t="str">
            <v>CLG.KOUMAC</v>
          </cell>
          <cell r="I1429" t="str">
            <v>Non</v>
          </cell>
          <cell r="J1429" t="str">
            <v>Football, Futsal</v>
          </cell>
        </row>
        <row r="1430">
          <cell r="A1430">
            <v>24212259</v>
          </cell>
          <cell r="B1430" t="str">
            <v>GNAVIT</v>
          </cell>
          <cell r="C1430" t="str">
            <v>Meleyene</v>
          </cell>
          <cell r="D1430" t="str">
            <v>MF</v>
          </cell>
          <cell r="E1430" t="str">
            <v>03-01-2010</v>
          </cell>
          <cell r="F1430">
            <v>14</v>
          </cell>
          <cell r="G1430" t="str">
            <v>Non</v>
          </cell>
          <cell r="H1430" t="str">
            <v>CLG.KOUMAC</v>
          </cell>
          <cell r="I1430" t="str">
            <v>Non</v>
          </cell>
          <cell r="J1430" t="str">
            <v>Athlétisme, Cross, Football, Futsal, Trails, Volleyball</v>
          </cell>
        </row>
        <row r="1431">
          <cell r="A1431">
            <v>24247833</v>
          </cell>
          <cell r="B1431" t="str">
            <v>GOHA</v>
          </cell>
          <cell r="C1431" t="str">
            <v>Wendy</v>
          </cell>
          <cell r="D1431" t="str">
            <v>BF</v>
          </cell>
          <cell r="E1431" t="str">
            <v>19-11-2012</v>
          </cell>
          <cell r="F1431">
            <v>11</v>
          </cell>
          <cell r="G1431" t="str">
            <v>Non</v>
          </cell>
          <cell r="H1431" t="str">
            <v>CLG.KOUMAC</v>
          </cell>
          <cell r="I1431" t="str">
            <v>Non</v>
          </cell>
          <cell r="J1431" t="str">
            <v>Athlétisme, Course d'orientation, Cross, Escalade, Handball, Kayak, Tir à l'arc, Trails, VTT</v>
          </cell>
        </row>
        <row r="1432">
          <cell r="A1432">
            <v>24247805</v>
          </cell>
          <cell r="B1432" t="str">
            <v>HAEWENG</v>
          </cell>
          <cell r="C1432" t="str">
            <v>Dominique</v>
          </cell>
          <cell r="D1432" t="str">
            <v>BG</v>
          </cell>
          <cell r="E1432" t="str">
            <v>03-05-2013</v>
          </cell>
          <cell r="F1432">
            <v>11</v>
          </cell>
          <cell r="G1432" t="str">
            <v>Non</v>
          </cell>
          <cell r="H1432" t="str">
            <v>CLG.KOUMAC</v>
          </cell>
          <cell r="I1432" t="str">
            <v>Non</v>
          </cell>
          <cell r="J1432" t="str">
            <v>Football, Futsal</v>
          </cell>
        </row>
        <row r="1433">
          <cell r="A1433">
            <v>24248794</v>
          </cell>
          <cell r="B1433" t="str">
            <v>HOARAU</v>
          </cell>
          <cell r="C1433" t="str">
            <v>Ylan</v>
          </cell>
          <cell r="D1433" t="str">
            <v>BG</v>
          </cell>
          <cell r="E1433" t="str">
            <v>30-12-2013</v>
          </cell>
          <cell r="F1433">
            <v>10</v>
          </cell>
          <cell r="G1433" t="str">
            <v>Non</v>
          </cell>
          <cell r="H1433" t="str">
            <v>CLG.KOUMAC</v>
          </cell>
          <cell r="I1433" t="str">
            <v>Non</v>
          </cell>
          <cell r="J1433" t="str">
            <v>Athlétisme, Futsal</v>
          </cell>
        </row>
        <row r="1434">
          <cell r="A1434">
            <v>24248795</v>
          </cell>
          <cell r="B1434" t="str">
            <v>ICETA-GAROSI</v>
          </cell>
          <cell r="C1434" t="str">
            <v>Emmy</v>
          </cell>
          <cell r="D1434" t="str">
            <v>MF</v>
          </cell>
          <cell r="E1434" t="str">
            <v>24-09-2010</v>
          </cell>
          <cell r="F1434">
            <v>14</v>
          </cell>
          <cell r="G1434" t="str">
            <v>Non</v>
          </cell>
          <cell r="H1434" t="str">
            <v>CLG.KOUMAC</v>
          </cell>
          <cell r="I1434" t="str">
            <v>Non</v>
          </cell>
        </row>
        <row r="1435">
          <cell r="A1435">
            <v>24247836</v>
          </cell>
          <cell r="B1435" t="str">
            <v>LABENSKI</v>
          </cell>
          <cell r="C1435" t="str">
            <v>Nathaël</v>
          </cell>
          <cell r="D1435" t="str">
            <v>BG</v>
          </cell>
          <cell r="E1435" t="str">
            <v>13-07-2012</v>
          </cell>
          <cell r="F1435">
            <v>12</v>
          </cell>
          <cell r="G1435" t="str">
            <v>Non</v>
          </cell>
          <cell r="H1435" t="str">
            <v>CLG.KOUMAC</v>
          </cell>
          <cell r="I1435" t="str">
            <v>Non</v>
          </cell>
          <cell r="J1435" t="str">
            <v>Badminton, Cross, Handball</v>
          </cell>
        </row>
        <row r="1436">
          <cell r="A1436">
            <v>24239210</v>
          </cell>
          <cell r="B1436" t="str">
            <v>LAGARDE</v>
          </cell>
          <cell r="C1436" t="str">
            <v>Sasha</v>
          </cell>
          <cell r="D1436" t="str">
            <v>MG</v>
          </cell>
          <cell r="E1436" t="str">
            <v>23-09-2010</v>
          </cell>
          <cell r="F1436">
            <v>14</v>
          </cell>
          <cell r="G1436" t="str">
            <v>Non</v>
          </cell>
          <cell r="H1436" t="str">
            <v>CLG.KOUMAC</v>
          </cell>
          <cell r="I1436" t="str">
            <v>Non</v>
          </cell>
          <cell r="J1436" t="str">
            <v>Athlétisme, Basket, Va'a</v>
          </cell>
        </row>
        <row r="1437">
          <cell r="A1437">
            <v>24211181</v>
          </cell>
          <cell r="B1437" t="str">
            <v>LAVAUD</v>
          </cell>
          <cell r="C1437" t="str">
            <v>Maylie</v>
          </cell>
          <cell r="D1437" t="str">
            <v>MF</v>
          </cell>
          <cell r="E1437" t="str">
            <v>22-04-2010</v>
          </cell>
          <cell r="F1437">
            <v>14</v>
          </cell>
          <cell r="G1437" t="str">
            <v>Non</v>
          </cell>
          <cell r="H1437" t="str">
            <v>CLG.KOUMAC</v>
          </cell>
          <cell r="I1437" t="str">
            <v>Non</v>
          </cell>
          <cell r="J1437" t="str">
            <v>Athlétisme, Badminton, Cross, Football, Futsal, Trails</v>
          </cell>
        </row>
        <row r="1438">
          <cell r="A1438">
            <v>24220571</v>
          </cell>
          <cell r="B1438" t="str">
            <v>LELONG</v>
          </cell>
          <cell r="C1438" t="str">
            <v>Yris</v>
          </cell>
          <cell r="D1438" t="str">
            <v>MF</v>
          </cell>
          <cell r="E1438" t="str">
            <v>10-10-2010</v>
          </cell>
          <cell r="F1438">
            <v>14</v>
          </cell>
          <cell r="G1438" t="str">
            <v>Non</v>
          </cell>
          <cell r="H1438" t="str">
            <v>CLG.KOUMAC</v>
          </cell>
          <cell r="I1438" t="str">
            <v>Non</v>
          </cell>
          <cell r="J1438" t="str">
            <v>Athlétisme, Cross, Tir à l'arc, Trails, Va'a, VTT</v>
          </cell>
        </row>
        <row r="1439">
          <cell r="A1439">
            <v>24247803</v>
          </cell>
          <cell r="B1439" t="str">
            <v>LOPEZ</v>
          </cell>
          <cell r="C1439" t="str">
            <v>Paul</v>
          </cell>
          <cell r="D1439" t="str">
            <v>BG</v>
          </cell>
          <cell r="E1439" t="str">
            <v>29-06-2011</v>
          </cell>
          <cell r="F1439">
            <v>13</v>
          </cell>
          <cell r="G1439" t="str">
            <v>Non</v>
          </cell>
          <cell r="H1439" t="str">
            <v>CLG.KOUMAC</v>
          </cell>
          <cell r="I1439" t="str">
            <v>Non</v>
          </cell>
          <cell r="J1439" t="str">
            <v>Basket</v>
          </cell>
        </row>
        <row r="1440">
          <cell r="A1440">
            <v>24248796</v>
          </cell>
          <cell r="B1440" t="str">
            <v>MARTIN</v>
          </cell>
          <cell r="C1440" t="str">
            <v>Audrey</v>
          </cell>
          <cell r="D1440" t="str">
            <v>MF</v>
          </cell>
          <cell r="E1440" t="str">
            <v>13-04-2010</v>
          </cell>
          <cell r="F1440">
            <v>14</v>
          </cell>
          <cell r="G1440" t="str">
            <v>Non</v>
          </cell>
          <cell r="H1440" t="str">
            <v>CLG.KOUMAC</v>
          </cell>
          <cell r="I1440" t="str">
            <v>Non</v>
          </cell>
          <cell r="J1440" t="str">
            <v>Athlétisme, Futsal</v>
          </cell>
        </row>
        <row r="1441">
          <cell r="A1441">
            <v>24220587</v>
          </cell>
          <cell r="B1441" t="str">
            <v>MELAS</v>
          </cell>
          <cell r="C1441" t="str">
            <v>Yourik</v>
          </cell>
          <cell r="D1441" t="str">
            <v>MG</v>
          </cell>
          <cell r="E1441" t="str">
            <v>15-10-2010</v>
          </cell>
          <cell r="F1441">
            <v>14</v>
          </cell>
          <cell r="G1441" t="str">
            <v>Non</v>
          </cell>
          <cell r="H1441" t="str">
            <v>CLG.KOUMAC</v>
          </cell>
          <cell r="I1441" t="str">
            <v>Non</v>
          </cell>
          <cell r="J1441" t="str">
            <v>Athlétisme, Cross, Trails, Volleyball</v>
          </cell>
        </row>
        <row r="1442">
          <cell r="A1442">
            <v>24247829</v>
          </cell>
          <cell r="B1442" t="str">
            <v>MORTELECQUE</v>
          </cell>
          <cell r="C1442" t="str">
            <v>Léna</v>
          </cell>
          <cell r="D1442" t="str">
            <v>BF</v>
          </cell>
          <cell r="E1442" t="str">
            <v>27-07-2013</v>
          </cell>
          <cell r="F1442">
            <v>11</v>
          </cell>
          <cell r="G1442" t="str">
            <v>Non</v>
          </cell>
          <cell r="H1442" t="str">
            <v>CLG.KOUMAC</v>
          </cell>
          <cell r="I1442" t="str">
            <v>Non</v>
          </cell>
          <cell r="J1442" t="str">
            <v>Athlétisme, Course d'orientation, Cross, Escalade, Handball, Kayak, Tir à l'arc, Trails</v>
          </cell>
        </row>
        <row r="1443">
          <cell r="A1443">
            <v>24248797</v>
          </cell>
          <cell r="B1443" t="str">
            <v>MOUEAOU</v>
          </cell>
          <cell r="C1443" t="str">
            <v>Rimelda</v>
          </cell>
          <cell r="D1443" t="str">
            <v>BF</v>
          </cell>
          <cell r="E1443" t="str">
            <v>03-12-2012</v>
          </cell>
          <cell r="F1443">
            <v>11</v>
          </cell>
          <cell r="G1443" t="str">
            <v>Non</v>
          </cell>
          <cell r="H1443" t="str">
            <v>CLG.KOUMAC</v>
          </cell>
          <cell r="I1443" t="str">
            <v>Non</v>
          </cell>
        </row>
        <row r="1444">
          <cell r="A1444">
            <v>24221231</v>
          </cell>
          <cell r="B1444" t="str">
            <v>MOURAUD</v>
          </cell>
          <cell r="C1444" t="str">
            <v>Lorenzo</v>
          </cell>
          <cell r="D1444" t="str">
            <v>BG</v>
          </cell>
          <cell r="E1444" t="str">
            <v>28-04-2011</v>
          </cell>
          <cell r="F1444">
            <v>13</v>
          </cell>
          <cell r="G1444" t="str">
            <v>Non</v>
          </cell>
          <cell r="H1444" t="str">
            <v>CLG.KOUMAC</v>
          </cell>
          <cell r="I1444" t="str">
            <v>Non</v>
          </cell>
          <cell r="J1444" t="str">
            <v>Athlétisme, Basket, Course d'orientation, Cross, Football, Futsal, Handball, Trails</v>
          </cell>
        </row>
        <row r="1445">
          <cell r="A1445">
            <v>24221771</v>
          </cell>
          <cell r="B1445" t="str">
            <v>MULIAVA</v>
          </cell>
          <cell r="C1445" t="str">
            <v>Tess</v>
          </cell>
          <cell r="D1445" t="str">
            <v>MF</v>
          </cell>
          <cell r="E1445" t="str">
            <v>28-09-2010</v>
          </cell>
          <cell r="F1445">
            <v>14</v>
          </cell>
          <cell r="G1445" t="str">
            <v>Non</v>
          </cell>
          <cell r="H1445" t="str">
            <v>CLG.KOUMAC</v>
          </cell>
          <cell r="I1445" t="str">
            <v>Non</v>
          </cell>
          <cell r="J1445" t="str">
            <v>Athlétisme, Cross, Tir à l'arc, Trails, Va'a, VTT</v>
          </cell>
        </row>
        <row r="1446">
          <cell r="A1446">
            <v>24247807</v>
          </cell>
          <cell r="B1446" t="str">
            <v>ORCAN</v>
          </cell>
          <cell r="C1446" t="str">
            <v>Norlan</v>
          </cell>
          <cell r="D1446" t="str">
            <v>BG</v>
          </cell>
          <cell r="E1446" t="str">
            <v>08-02-2011</v>
          </cell>
          <cell r="F1446">
            <v>13</v>
          </cell>
          <cell r="G1446" t="str">
            <v>Non</v>
          </cell>
          <cell r="H1446" t="str">
            <v>CLG.KOUMAC</v>
          </cell>
          <cell r="I1446" t="str">
            <v>Non</v>
          </cell>
          <cell r="J1446" t="str">
            <v>Football, Futsal</v>
          </cell>
        </row>
        <row r="1447">
          <cell r="A1447">
            <v>24248798</v>
          </cell>
          <cell r="B1447" t="str">
            <v>POUMALI</v>
          </cell>
          <cell r="C1447" t="str">
            <v>Khalel</v>
          </cell>
          <cell r="D1447" t="str">
            <v>BG</v>
          </cell>
          <cell r="E1447" t="str">
            <v>28-04-2012</v>
          </cell>
          <cell r="F1447">
            <v>12</v>
          </cell>
          <cell r="G1447" t="str">
            <v>Non</v>
          </cell>
          <cell r="H1447" t="str">
            <v>CLG.KOUMAC</v>
          </cell>
          <cell r="I1447" t="str">
            <v>Non</v>
          </cell>
          <cell r="J1447" t="str">
            <v>Cross, Football, Futsal, Trails</v>
          </cell>
        </row>
        <row r="1448">
          <cell r="A1448">
            <v>24248799</v>
          </cell>
          <cell r="B1448" t="str">
            <v>POUMALIS</v>
          </cell>
          <cell r="C1448" t="str">
            <v>Méthode</v>
          </cell>
          <cell r="D1448" t="str">
            <v>BG</v>
          </cell>
          <cell r="E1448" t="str">
            <v>12-01-2013</v>
          </cell>
          <cell r="F1448">
            <v>11</v>
          </cell>
          <cell r="G1448" t="str">
            <v>Non</v>
          </cell>
          <cell r="H1448" t="str">
            <v>CLG.KOUMAC</v>
          </cell>
          <cell r="I1448" t="str">
            <v>Non</v>
          </cell>
          <cell r="J1448" t="str">
            <v>Football, Futsal</v>
          </cell>
        </row>
        <row r="1449">
          <cell r="A1449">
            <v>24247922</v>
          </cell>
          <cell r="B1449" t="str">
            <v>RESINE</v>
          </cell>
          <cell r="C1449" t="str">
            <v>Malone</v>
          </cell>
          <cell r="D1449" t="str">
            <v>BG</v>
          </cell>
          <cell r="E1449" t="str">
            <v>16-07-2013</v>
          </cell>
          <cell r="F1449">
            <v>11</v>
          </cell>
          <cell r="G1449" t="str">
            <v>Non</v>
          </cell>
          <cell r="H1449" t="str">
            <v>CLG.KOUMAC</v>
          </cell>
          <cell r="I1449" t="str">
            <v>Non</v>
          </cell>
          <cell r="J1449" t="str">
            <v>Football</v>
          </cell>
        </row>
        <row r="1450">
          <cell r="A1450">
            <v>24248800</v>
          </cell>
          <cell r="B1450" t="str">
            <v>RIEU</v>
          </cell>
          <cell r="C1450" t="str">
            <v>Joel</v>
          </cell>
          <cell r="D1450" t="str">
            <v>BG</v>
          </cell>
          <cell r="E1450" t="str">
            <v>16-07-2012</v>
          </cell>
          <cell r="F1450">
            <v>12</v>
          </cell>
          <cell r="G1450" t="str">
            <v>Non</v>
          </cell>
          <cell r="H1450" t="str">
            <v>CLG.KOUMAC</v>
          </cell>
          <cell r="I1450" t="str">
            <v>Non</v>
          </cell>
          <cell r="J1450" t="str">
            <v>Athlétisme, Futsal</v>
          </cell>
        </row>
        <row r="1451">
          <cell r="A1451">
            <v>24247828</v>
          </cell>
          <cell r="B1451" t="str">
            <v>ROBIN</v>
          </cell>
          <cell r="C1451" t="str">
            <v>Laurine</v>
          </cell>
          <cell r="D1451" t="str">
            <v>BF</v>
          </cell>
          <cell r="E1451" t="str">
            <v>21-06-2011</v>
          </cell>
          <cell r="F1451">
            <v>13</v>
          </cell>
          <cell r="G1451" t="str">
            <v>Non</v>
          </cell>
          <cell r="H1451" t="str">
            <v>CLG.KOUMAC</v>
          </cell>
          <cell r="I1451" t="str">
            <v>Non</v>
          </cell>
          <cell r="J1451" t="str">
            <v>Athlétisme, Course d'orientation, Cross, Escalade, Handball, Kayak, Tir à l'arc, Trails</v>
          </cell>
        </row>
        <row r="1452">
          <cell r="A1452">
            <v>24221203</v>
          </cell>
          <cell r="B1452" t="str">
            <v>SCARSO</v>
          </cell>
          <cell r="C1452" t="str">
            <v>Nandi</v>
          </cell>
          <cell r="D1452" t="str">
            <v>MG</v>
          </cell>
          <cell r="E1452" t="str">
            <v>17-08-2010</v>
          </cell>
          <cell r="F1452">
            <v>14</v>
          </cell>
          <cell r="G1452" t="str">
            <v>Non</v>
          </cell>
          <cell r="H1452" t="str">
            <v>CLG.KOUMAC</v>
          </cell>
          <cell r="I1452" t="str">
            <v>Non</v>
          </cell>
          <cell r="J1452" t="str">
            <v>Athlétisme, Badminton, Cross, Football, Handball, Santé, Trails, Volleyball</v>
          </cell>
        </row>
        <row r="1453">
          <cell r="A1453">
            <v>24233839</v>
          </cell>
          <cell r="B1453" t="str">
            <v>SCHOUENE</v>
          </cell>
          <cell r="C1453" t="str">
            <v>Océane</v>
          </cell>
          <cell r="D1453" t="str">
            <v>BF</v>
          </cell>
          <cell r="E1453" t="str">
            <v>07-08-2011</v>
          </cell>
          <cell r="F1453">
            <v>13</v>
          </cell>
          <cell r="G1453" t="str">
            <v>Non</v>
          </cell>
          <cell r="H1453" t="str">
            <v>CLG.KOUMAC</v>
          </cell>
          <cell r="I1453" t="str">
            <v>Non</v>
          </cell>
          <cell r="J1453" t="str">
            <v>Athlétisme, Badminton, Basket, Cross, Handball, Trails</v>
          </cell>
        </row>
        <row r="1454">
          <cell r="A1454">
            <v>24221772</v>
          </cell>
          <cell r="B1454" t="str">
            <v>SMITH</v>
          </cell>
          <cell r="C1454" t="str">
            <v>Madilhèna</v>
          </cell>
          <cell r="D1454" t="str">
            <v>MF</v>
          </cell>
          <cell r="E1454" t="str">
            <v>26-06-2010</v>
          </cell>
          <cell r="F1454">
            <v>14</v>
          </cell>
          <cell r="G1454" t="str">
            <v>Non</v>
          </cell>
          <cell r="H1454" t="str">
            <v>CLG.KOUMAC</v>
          </cell>
          <cell r="I1454" t="str">
            <v>Non</v>
          </cell>
          <cell r="J1454" t="str">
            <v>Athlétisme, Cross, Tir à l'arc, Trails, Va'a, VTT</v>
          </cell>
        </row>
        <row r="1455">
          <cell r="A1455">
            <v>24248801</v>
          </cell>
          <cell r="B1455" t="str">
            <v>TABOEN</v>
          </cell>
          <cell r="C1455" t="str">
            <v>Cecile</v>
          </cell>
          <cell r="D1455" t="str">
            <v>BF</v>
          </cell>
          <cell r="E1455" t="str">
            <v>28-12-2011</v>
          </cell>
          <cell r="F1455">
            <v>12</v>
          </cell>
          <cell r="G1455" t="str">
            <v>Non</v>
          </cell>
          <cell r="H1455" t="str">
            <v>CLG.KOUMAC</v>
          </cell>
          <cell r="I1455" t="str">
            <v>Non</v>
          </cell>
        </row>
        <row r="1456">
          <cell r="A1456">
            <v>24247834</v>
          </cell>
          <cell r="B1456" t="str">
            <v>TAILLANDIER</v>
          </cell>
          <cell r="C1456" t="str">
            <v>Léonie</v>
          </cell>
          <cell r="D1456" t="str">
            <v>BF</v>
          </cell>
          <cell r="E1456" t="str">
            <v>20-04-2013</v>
          </cell>
          <cell r="F1456">
            <v>11</v>
          </cell>
          <cell r="G1456" t="str">
            <v>Non</v>
          </cell>
          <cell r="H1456" t="str">
            <v>CLG.KOUMAC</v>
          </cell>
          <cell r="I1456" t="str">
            <v>Non</v>
          </cell>
          <cell r="J1456" t="str">
            <v>Athlétisme, Course d'orientation, Cross, Escalade, Handball, Kayak, Tir à l'arc, Trails, VTT</v>
          </cell>
        </row>
        <row r="1457">
          <cell r="A1457">
            <v>24247801</v>
          </cell>
          <cell r="B1457" t="str">
            <v>TARI</v>
          </cell>
          <cell r="C1457" t="str">
            <v>Manoha</v>
          </cell>
          <cell r="D1457" t="str">
            <v>BG</v>
          </cell>
          <cell r="E1457" t="str">
            <v>26-03-2013</v>
          </cell>
          <cell r="F1457">
            <v>11</v>
          </cell>
          <cell r="G1457" t="str">
            <v>Non</v>
          </cell>
          <cell r="H1457" t="str">
            <v>CLG.KOUMAC</v>
          </cell>
          <cell r="I1457" t="str">
            <v>Non</v>
          </cell>
          <cell r="J1457" t="str">
            <v>Football, Futsal</v>
          </cell>
        </row>
        <row r="1458">
          <cell r="A1458">
            <v>24221234</v>
          </cell>
          <cell r="B1458" t="str">
            <v>TARQUIN</v>
          </cell>
          <cell r="C1458" t="str">
            <v>David</v>
          </cell>
          <cell r="D1458" t="str">
            <v>BG</v>
          </cell>
          <cell r="E1458" t="str">
            <v>23-02-2011</v>
          </cell>
          <cell r="F1458">
            <v>13</v>
          </cell>
          <cell r="G1458" t="str">
            <v>Non</v>
          </cell>
          <cell r="H1458" t="str">
            <v>CLG.KOUMAC</v>
          </cell>
          <cell r="I1458" t="str">
            <v>Non</v>
          </cell>
          <cell r="J1458" t="str">
            <v>Athlétisme, Basket, Cross, Football, Futsal, Handball, Trails, Volleyball</v>
          </cell>
        </row>
        <row r="1459">
          <cell r="A1459">
            <v>24212876</v>
          </cell>
          <cell r="B1459" t="str">
            <v>TEIN MALA</v>
          </cell>
          <cell r="C1459" t="str">
            <v>Vincent</v>
          </cell>
          <cell r="D1459" t="str">
            <v>MG</v>
          </cell>
          <cell r="E1459" t="str">
            <v>27-03-2010</v>
          </cell>
          <cell r="F1459">
            <v>14</v>
          </cell>
          <cell r="G1459" t="str">
            <v>Non</v>
          </cell>
          <cell r="H1459" t="str">
            <v>CLG.KOUMAC</v>
          </cell>
          <cell r="I1459" t="str">
            <v>Non</v>
          </cell>
          <cell r="J1459" t="str">
            <v>Athlétisme, Cross, Football, Futsal, Trails</v>
          </cell>
        </row>
        <row r="1460">
          <cell r="A1460">
            <v>24221768</v>
          </cell>
          <cell r="B1460" t="str">
            <v>TEIN POAWI</v>
          </cell>
          <cell r="C1460" t="str">
            <v>Zoé</v>
          </cell>
          <cell r="D1460" t="str">
            <v>MF</v>
          </cell>
          <cell r="E1460" t="str">
            <v>24-05-2010</v>
          </cell>
          <cell r="F1460">
            <v>14</v>
          </cell>
          <cell r="G1460" t="str">
            <v>Non</v>
          </cell>
          <cell r="H1460" t="str">
            <v>CLG.KOUMAC</v>
          </cell>
          <cell r="I1460" t="str">
            <v>Non</v>
          </cell>
          <cell r="J1460" t="str">
            <v>Athlétisme, Cross, Tir à l'arc, Trails, Va'a, VTT</v>
          </cell>
        </row>
        <row r="1461">
          <cell r="A1461">
            <v>24220579</v>
          </cell>
          <cell r="B1461" t="str">
            <v>TEYA</v>
          </cell>
          <cell r="C1461" t="str">
            <v>Lucie</v>
          </cell>
          <cell r="D1461" t="str">
            <v>MF</v>
          </cell>
          <cell r="E1461" t="str">
            <v>02-09-2009</v>
          </cell>
          <cell r="F1461">
            <v>15</v>
          </cell>
          <cell r="G1461" t="str">
            <v>Non</v>
          </cell>
          <cell r="H1461" t="str">
            <v>CLG.KOUMAC</v>
          </cell>
          <cell r="I1461" t="str">
            <v>Non</v>
          </cell>
          <cell r="J1461" t="str">
            <v>Cross</v>
          </cell>
        </row>
        <row r="1462">
          <cell r="A1462">
            <v>24233808</v>
          </cell>
          <cell r="B1462" t="str">
            <v>THEAIN-BOUEONNE</v>
          </cell>
          <cell r="C1462" t="str">
            <v>Yolaine</v>
          </cell>
          <cell r="D1462" t="str">
            <v>CF</v>
          </cell>
          <cell r="E1462" t="str">
            <v>13-12-2008</v>
          </cell>
          <cell r="F1462">
            <v>15</v>
          </cell>
          <cell r="G1462" t="str">
            <v>Non</v>
          </cell>
          <cell r="H1462" t="str">
            <v>CLG.KOUMAC</v>
          </cell>
          <cell r="I1462" t="str">
            <v>Non</v>
          </cell>
          <cell r="J1462" t="str">
            <v>Athlétisme, Basket, Cross, Football, Futsal, Trails, Volleyball</v>
          </cell>
        </row>
        <row r="1463">
          <cell r="A1463">
            <v>24247832</v>
          </cell>
          <cell r="B1463" t="str">
            <v>TIDJINE</v>
          </cell>
          <cell r="C1463" t="str">
            <v>René</v>
          </cell>
          <cell r="D1463" t="str">
            <v>BG</v>
          </cell>
          <cell r="E1463" t="str">
            <v>07-12-2011</v>
          </cell>
          <cell r="F1463">
            <v>12</v>
          </cell>
          <cell r="G1463" t="str">
            <v>Non</v>
          </cell>
          <cell r="H1463" t="str">
            <v>CLG.KOUMAC</v>
          </cell>
          <cell r="I1463" t="str">
            <v>Non</v>
          </cell>
          <cell r="J1463" t="str">
            <v>Athlétisme, Course d'orientation, Cross, Escalade, Handball, Kayak, Tir à l'arc, Trails, VTT</v>
          </cell>
        </row>
        <row r="1464">
          <cell r="A1464">
            <v>24211066</v>
          </cell>
          <cell r="B1464" t="str">
            <v>TUKANA</v>
          </cell>
          <cell r="C1464" t="str">
            <v>Yoran</v>
          </cell>
          <cell r="D1464" t="str">
            <v>MG</v>
          </cell>
          <cell r="E1464" t="str">
            <v>29-08-2009</v>
          </cell>
          <cell r="F1464">
            <v>15</v>
          </cell>
          <cell r="G1464" t="str">
            <v>Non</v>
          </cell>
          <cell r="H1464" t="str">
            <v>CLG.KOUMAC</v>
          </cell>
          <cell r="I1464" t="str">
            <v>Non</v>
          </cell>
          <cell r="J1464" t="str">
            <v>Basket, Handball, Musculation, Volleyball</v>
          </cell>
        </row>
        <row r="1465">
          <cell r="A1465">
            <v>24233674</v>
          </cell>
          <cell r="B1465" t="str">
            <v>WATHA</v>
          </cell>
          <cell r="C1465" t="str">
            <v>Laura-Lyse</v>
          </cell>
          <cell r="D1465" t="str">
            <v>BF</v>
          </cell>
          <cell r="E1465" t="str">
            <v>06-01-2012</v>
          </cell>
          <cell r="F1465">
            <v>12</v>
          </cell>
          <cell r="G1465" t="str">
            <v>Non</v>
          </cell>
          <cell r="H1465" t="str">
            <v>CLG.KOUMAC</v>
          </cell>
          <cell r="I1465" t="str">
            <v>Non</v>
          </cell>
          <cell r="J1465" t="str">
            <v>Course d'orientation, Cross, Kayak, Santé, Tir à l'arc, Trails</v>
          </cell>
        </row>
        <row r="1466">
          <cell r="A1466">
            <v>24210508</v>
          </cell>
          <cell r="B1466" t="str">
            <v>WAYARIDRI</v>
          </cell>
          <cell r="C1466" t="str">
            <v>Bradley</v>
          </cell>
          <cell r="D1466" t="str">
            <v>MG</v>
          </cell>
          <cell r="E1466" t="str">
            <v>19-08-2009</v>
          </cell>
          <cell r="F1466">
            <v>15</v>
          </cell>
          <cell r="G1466" t="str">
            <v>Non</v>
          </cell>
          <cell r="H1466" t="str">
            <v>CLG.KOUMAC</v>
          </cell>
          <cell r="I1466" t="str">
            <v>Non</v>
          </cell>
          <cell r="J1466" t="str">
            <v>Athlétisme, Cross, Football, Futsal, Handball, Trails, Volleyball</v>
          </cell>
        </row>
        <row r="1467">
          <cell r="A1467">
            <v>24221693</v>
          </cell>
          <cell r="B1467" t="str">
            <v>WEISS</v>
          </cell>
          <cell r="C1467" t="str">
            <v>Brad</v>
          </cell>
          <cell r="D1467" t="str">
            <v>MG</v>
          </cell>
          <cell r="E1467" t="str">
            <v>09-10-2010</v>
          </cell>
          <cell r="F1467">
            <v>14</v>
          </cell>
          <cell r="G1467" t="str">
            <v>Non</v>
          </cell>
          <cell r="H1467" t="str">
            <v>CLG.KOUMAC</v>
          </cell>
          <cell r="I1467" t="str">
            <v>Non</v>
          </cell>
          <cell r="J1467" t="str">
            <v>Athlétisme, Cross, Trails, Va'a, Volleyball</v>
          </cell>
        </row>
        <row r="1468">
          <cell r="A1468">
            <v>24239168</v>
          </cell>
          <cell r="B1468" t="str">
            <v>WHAAP</v>
          </cell>
          <cell r="C1468" t="str">
            <v>Camila</v>
          </cell>
          <cell r="D1468" t="str">
            <v>BF</v>
          </cell>
          <cell r="E1468" t="str">
            <v>22-04-2011</v>
          </cell>
          <cell r="F1468">
            <v>13</v>
          </cell>
          <cell r="G1468" t="str">
            <v>Non</v>
          </cell>
          <cell r="H1468" t="str">
            <v>CLG.KOUMAC</v>
          </cell>
          <cell r="I1468" t="str">
            <v>Non</v>
          </cell>
          <cell r="J1468" t="str">
            <v>Athlétisme, Badminton, Basket, Cross, Trails</v>
          </cell>
        </row>
        <row r="1469">
          <cell r="A1469">
            <v>24221399</v>
          </cell>
          <cell r="B1469" t="str">
            <v>BRUIREU</v>
          </cell>
          <cell r="C1469" t="str">
            <v>Izayel</v>
          </cell>
          <cell r="D1469" t="str">
            <v>BG</v>
          </cell>
          <cell r="E1469" t="str">
            <v>14-02-2011</v>
          </cell>
          <cell r="F1469">
            <v>13</v>
          </cell>
          <cell r="G1469" t="str">
            <v>Non</v>
          </cell>
          <cell r="H1469" t="str">
            <v>CLG.LA COLLINE</v>
          </cell>
          <cell r="I1469" t="str">
            <v>Non</v>
          </cell>
          <cell r="J1469" t="str">
            <v>Athlétisme, Football, Futsal, Rugby, Trails</v>
          </cell>
        </row>
        <row r="1470">
          <cell r="A1470">
            <v>24245793</v>
          </cell>
          <cell r="B1470" t="str">
            <v>Cartesse</v>
          </cell>
          <cell r="C1470" t="str">
            <v>Danavane</v>
          </cell>
          <cell r="D1470" t="str">
            <v>BG</v>
          </cell>
          <cell r="E1470" t="str">
            <v>20-06-2012</v>
          </cell>
          <cell r="F1470">
            <v>12</v>
          </cell>
          <cell r="G1470" t="str">
            <v>Non</v>
          </cell>
          <cell r="H1470" t="str">
            <v>CLG.LA COLLINE</v>
          </cell>
          <cell r="I1470" t="str">
            <v>Non</v>
          </cell>
          <cell r="J1470" t="str">
            <v>Athlétisme, Basket, Cross, Football, Futsal, Handball, Rugby, Trails, Volleyball</v>
          </cell>
        </row>
        <row r="1471">
          <cell r="A1471">
            <v>24221405</v>
          </cell>
          <cell r="B1471" t="str">
            <v>CHAMOINRI</v>
          </cell>
          <cell r="C1471" t="str">
            <v>Poema</v>
          </cell>
          <cell r="D1471" t="str">
            <v>MF</v>
          </cell>
          <cell r="E1471" t="str">
            <v>08-09-2010</v>
          </cell>
          <cell r="F1471">
            <v>14</v>
          </cell>
          <cell r="G1471" t="str">
            <v>Non</v>
          </cell>
          <cell r="H1471" t="str">
            <v>CLG.LA COLLINE</v>
          </cell>
          <cell r="I1471" t="str">
            <v>Non</v>
          </cell>
          <cell r="J1471" t="str">
            <v>Athlétisme, Football, Futsal, Handball, Rugby, Trails, Volleyball</v>
          </cell>
        </row>
        <row r="1472">
          <cell r="A1472">
            <v>24245785</v>
          </cell>
          <cell r="B1472" t="str">
            <v>Chevrin</v>
          </cell>
          <cell r="C1472" t="str">
            <v>Kanuga</v>
          </cell>
          <cell r="D1472" t="str">
            <v>BF</v>
          </cell>
          <cell r="E1472" t="str">
            <v>10-10-2011</v>
          </cell>
          <cell r="F1472">
            <v>13</v>
          </cell>
          <cell r="G1472" t="str">
            <v>Non</v>
          </cell>
          <cell r="H1472" t="str">
            <v>CLG.LA COLLINE</v>
          </cell>
          <cell r="I1472" t="str">
            <v>Non</v>
          </cell>
          <cell r="J1472" t="str">
            <v>Athlétisme, Basket, Cross, Football, Futsal, Handball, Rugby, Trails, Volleyball</v>
          </cell>
        </row>
        <row r="1473">
          <cell r="A1473">
            <v>24247601</v>
          </cell>
          <cell r="B1473" t="str">
            <v>Chevrin</v>
          </cell>
          <cell r="C1473" t="str">
            <v>Pacheï</v>
          </cell>
          <cell r="D1473" t="str">
            <v>MF</v>
          </cell>
          <cell r="E1473" t="str">
            <v>27-04-2010</v>
          </cell>
          <cell r="F1473">
            <v>14</v>
          </cell>
          <cell r="G1473" t="str">
            <v>Non</v>
          </cell>
          <cell r="H1473" t="str">
            <v>CLG.LA COLLINE</v>
          </cell>
          <cell r="I1473" t="str">
            <v>Non</v>
          </cell>
          <cell r="J1473" t="str">
            <v>Athlétisme, Basket, Cross, Football, Futsal, Handball, Rugby, Trails, Volleyball</v>
          </cell>
        </row>
        <row r="1474">
          <cell r="A1474">
            <v>24245779</v>
          </cell>
          <cell r="B1474" t="str">
            <v>Gnahou</v>
          </cell>
          <cell r="C1474" t="str">
            <v>Thérèse</v>
          </cell>
          <cell r="D1474" t="str">
            <v>BF</v>
          </cell>
          <cell r="E1474" t="str">
            <v>09-08-2012</v>
          </cell>
          <cell r="F1474">
            <v>12</v>
          </cell>
          <cell r="G1474" t="str">
            <v>Non</v>
          </cell>
          <cell r="H1474" t="str">
            <v>CLG.LA COLLINE</v>
          </cell>
          <cell r="I1474" t="str">
            <v>Non</v>
          </cell>
          <cell r="J1474" t="str">
            <v>Athlétisme, Basket, Cross, Football, Futsal, Handball, Rugby, Trails, Volleyball</v>
          </cell>
        </row>
        <row r="1475">
          <cell r="A1475">
            <v>24248802</v>
          </cell>
          <cell r="B1475" t="str">
            <v>Goapana</v>
          </cell>
          <cell r="C1475" t="str">
            <v>Anthony</v>
          </cell>
          <cell r="D1475" t="str">
            <v>MG</v>
          </cell>
          <cell r="E1475" t="str">
            <v>10-10-2010</v>
          </cell>
          <cell r="F1475">
            <v>14</v>
          </cell>
          <cell r="G1475" t="str">
            <v>Non</v>
          </cell>
          <cell r="H1475" t="str">
            <v>CLG.LA COLLINE</v>
          </cell>
          <cell r="I1475" t="str">
            <v>Non</v>
          </cell>
          <cell r="J1475" t="str">
            <v>Cross, Football, Futsal, Trails, Volleyball</v>
          </cell>
        </row>
        <row r="1476">
          <cell r="A1476">
            <v>24248803</v>
          </cell>
          <cell r="B1476" t="str">
            <v>Hari</v>
          </cell>
          <cell r="C1476" t="str">
            <v>Lovahina</v>
          </cell>
          <cell r="D1476" t="str">
            <v>MF</v>
          </cell>
          <cell r="E1476" t="str">
            <v>08-02-2010</v>
          </cell>
          <cell r="F1476">
            <v>14</v>
          </cell>
          <cell r="G1476" t="str">
            <v>Non</v>
          </cell>
          <cell r="H1476" t="str">
            <v>CLG.LA COLLINE</v>
          </cell>
          <cell r="I1476" t="str">
            <v>Non</v>
          </cell>
          <cell r="J1476" t="str">
            <v>Cross, Trails</v>
          </cell>
        </row>
        <row r="1477">
          <cell r="A1477">
            <v>24221398</v>
          </cell>
          <cell r="B1477" t="str">
            <v>HARI</v>
          </cell>
          <cell r="C1477" t="str">
            <v>Tamatua</v>
          </cell>
          <cell r="D1477" t="str">
            <v>MG</v>
          </cell>
          <cell r="E1477" t="str">
            <v>08-01-2010</v>
          </cell>
          <cell r="F1477">
            <v>14</v>
          </cell>
          <cell r="G1477" t="str">
            <v>Non</v>
          </cell>
          <cell r="H1477" t="str">
            <v>CLG.LA COLLINE</v>
          </cell>
          <cell r="I1477" t="str">
            <v>Non</v>
          </cell>
          <cell r="J1477" t="str">
            <v>Athlétisme, Football, Futsal, Rugby, Trails</v>
          </cell>
        </row>
        <row r="1478">
          <cell r="A1478">
            <v>24245795</v>
          </cell>
          <cell r="B1478" t="str">
            <v>Homboe</v>
          </cell>
          <cell r="C1478" t="str">
            <v>Dwayne</v>
          </cell>
          <cell r="D1478" t="str">
            <v>BG</v>
          </cell>
          <cell r="E1478" t="str">
            <v>26-10-2011</v>
          </cell>
          <cell r="F1478">
            <v>13</v>
          </cell>
          <cell r="G1478" t="str">
            <v>Non</v>
          </cell>
          <cell r="H1478" t="str">
            <v>CLG.LA COLLINE</v>
          </cell>
          <cell r="I1478" t="str">
            <v>Non</v>
          </cell>
          <cell r="J1478" t="str">
            <v>Basket, Cross, Football, Futsal, Handball, Rugby, Volleyball</v>
          </cell>
        </row>
        <row r="1479">
          <cell r="A1479">
            <v>24245796</v>
          </cell>
          <cell r="B1479" t="str">
            <v>Kiki</v>
          </cell>
          <cell r="C1479" t="str">
            <v>Ylan</v>
          </cell>
          <cell r="D1479" t="str">
            <v>BG</v>
          </cell>
          <cell r="E1479" t="str">
            <v>07-07-2011</v>
          </cell>
          <cell r="F1479">
            <v>13</v>
          </cell>
          <cell r="G1479" t="str">
            <v>Non</v>
          </cell>
          <cell r="H1479" t="str">
            <v>CLG.LA COLLINE</v>
          </cell>
          <cell r="I1479" t="str">
            <v>Non</v>
          </cell>
          <cell r="J1479" t="str">
            <v>Athlétisme, Baseball, Cross, Football, Futsal, Handball, Rugby, Trails, Volleyball</v>
          </cell>
        </row>
        <row r="1480">
          <cell r="A1480">
            <v>24245786</v>
          </cell>
          <cell r="B1480" t="str">
            <v>Konhu</v>
          </cell>
          <cell r="C1480" t="str">
            <v>Anaïde</v>
          </cell>
          <cell r="D1480" t="str">
            <v>MF</v>
          </cell>
          <cell r="E1480" t="str">
            <v>29-12-2009</v>
          </cell>
          <cell r="F1480">
            <v>14</v>
          </cell>
          <cell r="G1480" t="str">
            <v>Non</v>
          </cell>
          <cell r="H1480" t="str">
            <v>CLG.LA COLLINE</v>
          </cell>
          <cell r="I1480" t="str">
            <v>Non</v>
          </cell>
          <cell r="J1480" t="str">
            <v>Athlétisme, Basket, Cross, Football, Futsal, Handball, Rugby, Trails, Volleyball</v>
          </cell>
        </row>
        <row r="1481">
          <cell r="A1481">
            <v>24221397</v>
          </cell>
          <cell r="B1481" t="str">
            <v>LIKUVALU</v>
          </cell>
          <cell r="C1481" t="str">
            <v>Mickaélé</v>
          </cell>
          <cell r="D1481" t="str">
            <v>MG</v>
          </cell>
          <cell r="E1481" t="str">
            <v>05-02-2010</v>
          </cell>
          <cell r="F1481">
            <v>14</v>
          </cell>
          <cell r="G1481" t="str">
            <v>Non</v>
          </cell>
          <cell r="H1481" t="str">
            <v>CLG.LA COLLINE</v>
          </cell>
          <cell r="I1481" t="str">
            <v>Non</v>
          </cell>
          <cell r="J1481" t="str">
            <v>Athlétisme, Football, Futsal, Rugby, Trails</v>
          </cell>
        </row>
        <row r="1482">
          <cell r="A1482">
            <v>24245794</v>
          </cell>
          <cell r="B1482" t="str">
            <v>Lor</v>
          </cell>
          <cell r="C1482" t="str">
            <v>Pricien</v>
          </cell>
          <cell r="D1482" t="str">
            <v>BG</v>
          </cell>
          <cell r="E1482" t="str">
            <v>11-06-2012</v>
          </cell>
          <cell r="F1482">
            <v>12</v>
          </cell>
          <cell r="G1482" t="str">
            <v>Non</v>
          </cell>
          <cell r="H1482" t="str">
            <v>CLG.LA COLLINE</v>
          </cell>
          <cell r="I1482" t="str">
            <v>Non</v>
          </cell>
          <cell r="J1482" t="str">
            <v>Basket, Cross, Football, Futsal, Handball, Rugby, Volleyball</v>
          </cell>
        </row>
        <row r="1483">
          <cell r="A1483">
            <v>24222140</v>
          </cell>
          <cell r="B1483" t="str">
            <v>LUCAS</v>
          </cell>
          <cell r="C1483" t="str">
            <v>Amoreena</v>
          </cell>
          <cell r="D1483" t="str">
            <v>BF</v>
          </cell>
          <cell r="E1483" t="str">
            <v>13-04-2011</v>
          </cell>
          <cell r="F1483">
            <v>13</v>
          </cell>
          <cell r="G1483" t="str">
            <v>Non</v>
          </cell>
          <cell r="H1483" t="str">
            <v>CLG.LA COLLINE</v>
          </cell>
          <cell r="I1483" t="str">
            <v>Non</v>
          </cell>
          <cell r="J1483" t="str">
            <v>Athlétisme, Cross, Futsal, Handball, Rugby, Trails, Volleyball</v>
          </cell>
        </row>
        <row r="1484">
          <cell r="A1484">
            <v>24245787</v>
          </cell>
          <cell r="B1484" t="str">
            <v>Lucas</v>
          </cell>
          <cell r="C1484" t="str">
            <v>Lyrickson</v>
          </cell>
          <cell r="D1484" t="str">
            <v>BG</v>
          </cell>
          <cell r="E1484" t="str">
            <v>19-04-2013</v>
          </cell>
          <cell r="F1484">
            <v>11</v>
          </cell>
          <cell r="G1484" t="str">
            <v>Non</v>
          </cell>
          <cell r="H1484" t="str">
            <v>CLG.LA COLLINE</v>
          </cell>
          <cell r="I1484" t="str">
            <v>Non</v>
          </cell>
          <cell r="J1484" t="str">
            <v>Athlétisme, Basket, Cross, Football, Futsal, Handball, Rugby, Trails, Volleyball</v>
          </cell>
        </row>
        <row r="1485">
          <cell r="A1485">
            <v>24245784</v>
          </cell>
          <cell r="B1485" t="str">
            <v>Lucas</v>
          </cell>
          <cell r="C1485" t="str">
            <v>Seyanna</v>
          </cell>
          <cell r="D1485" t="str">
            <v>BF</v>
          </cell>
          <cell r="E1485" t="str">
            <v>24-07-2012</v>
          </cell>
          <cell r="F1485">
            <v>12</v>
          </cell>
          <cell r="G1485" t="str">
            <v>Non</v>
          </cell>
          <cell r="H1485" t="str">
            <v>CLG.LA COLLINE</v>
          </cell>
          <cell r="I1485" t="str">
            <v>Non</v>
          </cell>
          <cell r="J1485" t="str">
            <v>Basket, Cross, Football, Futsal, Handball, Rugby, Trails, Volleyball</v>
          </cell>
        </row>
        <row r="1486">
          <cell r="A1486">
            <v>24221119</v>
          </cell>
          <cell r="B1486" t="str">
            <v>LUTA</v>
          </cell>
          <cell r="C1486" t="str">
            <v>Christopher</v>
          </cell>
          <cell r="D1486" t="str">
            <v>BG</v>
          </cell>
          <cell r="E1486" t="str">
            <v>03-05-2011</v>
          </cell>
          <cell r="F1486">
            <v>13</v>
          </cell>
          <cell r="G1486" t="str">
            <v>Non</v>
          </cell>
          <cell r="H1486" t="str">
            <v>CLG.LA COLLINE</v>
          </cell>
          <cell r="I1486" t="str">
            <v>Non</v>
          </cell>
          <cell r="J1486" t="str">
            <v>Athlétisme, Football, Futsal, Handball, Rugby, Trails</v>
          </cell>
        </row>
        <row r="1487">
          <cell r="A1487">
            <v>24237736</v>
          </cell>
          <cell r="B1487" t="str">
            <v>MAPERI</v>
          </cell>
          <cell r="C1487" t="str">
            <v>Cornélia</v>
          </cell>
          <cell r="D1487" t="str">
            <v>MF</v>
          </cell>
          <cell r="E1487" t="str">
            <v>22-03-2010</v>
          </cell>
          <cell r="F1487">
            <v>14</v>
          </cell>
          <cell r="G1487" t="str">
            <v>Non</v>
          </cell>
          <cell r="H1487" t="str">
            <v>CLG.LA COLLINE</v>
          </cell>
          <cell r="I1487" t="str">
            <v>Non</v>
          </cell>
          <cell r="J1487" t="str">
            <v>Football, Handball, Rugby, Trails, Volleyball</v>
          </cell>
        </row>
        <row r="1488">
          <cell r="A1488">
            <v>24248631</v>
          </cell>
          <cell r="B1488" t="str">
            <v>Mataele</v>
          </cell>
          <cell r="C1488" t="str">
            <v>Keytsia</v>
          </cell>
          <cell r="D1488" t="str">
            <v>BF</v>
          </cell>
          <cell r="E1488" t="str">
            <v>11-06-2012</v>
          </cell>
          <cell r="F1488">
            <v>12</v>
          </cell>
          <cell r="G1488" t="str">
            <v>Non</v>
          </cell>
          <cell r="H1488" t="str">
            <v>CLG.LA COLLINE</v>
          </cell>
          <cell r="I1488" t="str">
            <v>Non</v>
          </cell>
          <cell r="J1488" t="str">
            <v>Cross, Football, Futsal, Trails, Volleyball</v>
          </cell>
        </row>
        <row r="1489">
          <cell r="A1489">
            <v>24245790</v>
          </cell>
          <cell r="B1489" t="str">
            <v>M’boueri</v>
          </cell>
          <cell r="C1489" t="str">
            <v>Léonard</v>
          </cell>
          <cell r="D1489" t="str">
            <v>BG</v>
          </cell>
          <cell r="E1489" t="str">
            <v>18-07-2012</v>
          </cell>
          <cell r="F1489">
            <v>12</v>
          </cell>
          <cell r="G1489" t="str">
            <v>Non</v>
          </cell>
          <cell r="H1489" t="str">
            <v>CLG.LA COLLINE</v>
          </cell>
          <cell r="I1489" t="str">
            <v>Non</v>
          </cell>
          <cell r="J1489" t="str">
            <v>Athlétisme, Basket, Cross, Football, Futsal, Handball, Rugby, Trails, Volleyball</v>
          </cell>
        </row>
        <row r="1490">
          <cell r="A1490">
            <v>24245791</v>
          </cell>
          <cell r="B1490" t="str">
            <v>M’boueri</v>
          </cell>
          <cell r="C1490" t="str">
            <v>Wilson</v>
          </cell>
          <cell r="D1490" t="str">
            <v>BG</v>
          </cell>
          <cell r="E1490" t="str">
            <v>12-05-2012</v>
          </cell>
          <cell r="F1490">
            <v>12</v>
          </cell>
          <cell r="G1490" t="str">
            <v>Non</v>
          </cell>
          <cell r="H1490" t="str">
            <v>CLG.LA COLLINE</v>
          </cell>
          <cell r="I1490" t="str">
            <v>Non</v>
          </cell>
          <cell r="J1490" t="str">
            <v>Athlétisme, Basket, Cross, Football, Futsal, Handball, Rugby, Trails, Volleyball</v>
          </cell>
        </row>
        <row r="1491">
          <cell r="A1491">
            <v>24248425</v>
          </cell>
          <cell r="B1491" t="str">
            <v>Nekare</v>
          </cell>
          <cell r="C1491" t="str">
            <v>Alynda</v>
          </cell>
          <cell r="D1491" t="str">
            <v>BF</v>
          </cell>
          <cell r="E1491" t="str">
            <v>21-09-2011</v>
          </cell>
          <cell r="F1491">
            <v>13</v>
          </cell>
          <cell r="G1491" t="str">
            <v>Non</v>
          </cell>
          <cell r="H1491" t="str">
            <v>CLG.LA COLLINE</v>
          </cell>
          <cell r="I1491" t="str">
            <v>Non</v>
          </cell>
          <cell r="J1491" t="str">
            <v>Cross, Football, Futsal, Trails, Volleyball</v>
          </cell>
        </row>
        <row r="1492">
          <cell r="A1492">
            <v>24247958</v>
          </cell>
          <cell r="B1492" t="str">
            <v>NEKARE</v>
          </cell>
          <cell r="C1492" t="str">
            <v>Juliana</v>
          </cell>
          <cell r="D1492" t="str">
            <v>BF</v>
          </cell>
          <cell r="E1492" t="str">
            <v>06-11-2012</v>
          </cell>
          <cell r="F1492">
            <v>11</v>
          </cell>
          <cell r="G1492" t="str">
            <v>Non</v>
          </cell>
          <cell r="H1492" t="str">
            <v>CLG.LA COLLINE</v>
          </cell>
          <cell r="I1492" t="str">
            <v>Non</v>
          </cell>
          <cell r="J1492" t="str">
            <v>Cross, Football, Futsal, Handball, Trails, Volleyball</v>
          </cell>
        </row>
        <row r="1493">
          <cell r="A1493">
            <v>24245798</v>
          </cell>
          <cell r="B1493" t="str">
            <v>Neke</v>
          </cell>
          <cell r="C1493" t="str">
            <v>Enjy</v>
          </cell>
          <cell r="D1493" t="str">
            <v>BG</v>
          </cell>
          <cell r="E1493" t="str">
            <v>14-06-2011</v>
          </cell>
          <cell r="F1493">
            <v>13</v>
          </cell>
          <cell r="G1493" t="str">
            <v>Non</v>
          </cell>
          <cell r="H1493" t="str">
            <v>CLG.LA COLLINE</v>
          </cell>
          <cell r="I1493" t="str">
            <v>Non</v>
          </cell>
          <cell r="J1493" t="str">
            <v>Athlétisme, Basket, Cross, Football, Futsal, Handball, Rugby, Trails, Volleyball</v>
          </cell>
        </row>
        <row r="1494">
          <cell r="A1494">
            <v>24211055</v>
          </cell>
          <cell r="B1494" t="str">
            <v>NéKé</v>
          </cell>
          <cell r="C1494" t="str">
            <v>Jaden</v>
          </cell>
          <cell r="D1494" t="str">
            <v>MG</v>
          </cell>
          <cell r="E1494" t="str">
            <v>02-10-2009</v>
          </cell>
          <cell r="F1494">
            <v>15</v>
          </cell>
          <cell r="G1494" t="str">
            <v>Non</v>
          </cell>
          <cell r="H1494" t="str">
            <v>CLG.LA COLLINE</v>
          </cell>
          <cell r="I1494" t="str">
            <v>Non</v>
          </cell>
          <cell r="J1494" t="str">
            <v>Athlétisme, Cross, Football, Futsal, Trails</v>
          </cell>
        </row>
        <row r="1495">
          <cell r="A1495">
            <v>24245778</v>
          </cell>
          <cell r="B1495" t="str">
            <v>Neke</v>
          </cell>
          <cell r="C1495" t="str">
            <v>Jenny</v>
          </cell>
          <cell r="D1495" t="str">
            <v>BF</v>
          </cell>
          <cell r="E1495" t="str">
            <v>18-02-2013</v>
          </cell>
          <cell r="F1495">
            <v>11</v>
          </cell>
          <cell r="G1495" t="str">
            <v>Non</v>
          </cell>
          <cell r="H1495" t="str">
            <v>CLG.LA COLLINE</v>
          </cell>
          <cell r="I1495" t="str">
            <v>Non</v>
          </cell>
          <cell r="J1495" t="str">
            <v>Basket, Cross, Football, Futsal, Handball, Rugby, Volleyball</v>
          </cell>
        </row>
        <row r="1496">
          <cell r="A1496">
            <v>24245789</v>
          </cell>
          <cell r="B1496" t="str">
            <v>Nene</v>
          </cell>
          <cell r="C1496" t="str">
            <v>Chimiagathê</v>
          </cell>
          <cell r="D1496" t="str">
            <v>BG</v>
          </cell>
          <cell r="E1496" t="str">
            <v>15-01-2012</v>
          </cell>
          <cell r="F1496">
            <v>12</v>
          </cell>
          <cell r="G1496" t="str">
            <v>Non</v>
          </cell>
          <cell r="H1496" t="str">
            <v>CLG.LA COLLINE</v>
          </cell>
          <cell r="I1496" t="str">
            <v>Non</v>
          </cell>
          <cell r="J1496" t="str">
            <v>Athlétisme, Basket, Cross, Football, Futsal, Handball, Rugby, Trails, Volleyball</v>
          </cell>
        </row>
        <row r="1497">
          <cell r="A1497">
            <v>24245780</v>
          </cell>
          <cell r="B1497" t="str">
            <v>Nepamoindou</v>
          </cell>
          <cell r="C1497" t="str">
            <v>Yadhira</v>
          </cell>
          <cell r="D1497" t="str">
            <v>BF</v>
          </cell>
          <cell r="E1497" t="str">
            <v>17-11-2012</v>
          </cell>
          <cell r="F1497">
            <v>11</v>
          </cell>
          <cell r="G1497" t="str">
            <v>Non</v>
          </cell>
          <cell r="H1497" t="str">
            <v>CLG.LA COLLINE</v>
          </cell>
          <cell r="I1497" t="str">
            <v>Non</v>
          </cell>
          <cell r="J1497" t="str">
            <v>Athlétisme, Basket, Cross, Football, Futsal, Handball, Rugby, Trails, Volleyball</v>
          </cell>
        </row>
        <row r="1498">
          <cell r="A1498">
            <v>24247960</v>
          </cell>
          <cell r="B1498" t="str">
            <v>NESSORE</v>
          </cell>
          <cell r="C1498" t="str">
            <v>Raphaël</v>
          </cell>
          <cell r="D1498" t="str">
            <v>BG</v>
          </cell>
          <cell r="E1498" t="str">
            <v>28-01-2011</v>
          </cell>
          <cell r="F1498">
            <v>13</v>
          </cell>
          <cell r="G1498" t="str">
            <v>Non</v>
          </cell>
          <cell r="H1498" t="str">
            <v>CLG.LA COLLINE</v>
          </cell>
          <cell r="I1498" t="str">
            <v>Non</v>
          </cell>
          <cell r="J1498" t="str">
            <v>Cross, Football, Futsal, Handball, Rugby, Trails</v>
          </cell>
        </row>
        <row r="1499">
          <cell r="A1499">
            <v>24245781</v>
          </cell>
          <cell r="B1499" t="str">
            <v>Nonmeu</v>
          </cell>
          <cell r="C1499" t="str">
            <v>Aurélie</v>
          </cell>
          <cell r="D1499" t="str">
            <v>BF</v>
          </cell>
          <cell r="E1499" t="str">
            <v>03-06-2012</v>
          </cell>
          <cell r="F1499">
            <v>12</v>
          </cell>
          <cell r="G1499" t="str">
            <v>Non</v>
          </cell>
          <cell r="H1499" t="str">
            <v>CLG.LA COLLINE</v>
          </cell>
          <cell r="I1499" t="str">
            <v>Non</v>
          </cell>
          <cell r="J1499" t="str">
            <v>Athlétisme, Basket, Cross, Football, Futsal, Handball, Rugby, Trails, Volleyball</v>
          </cell>
        </row>
        <row r="1500">
          <cell r="A1500">
            <v>24221411</v>
          </cell>
          <cell r="B1500" t="str">
            <v>NONMEU</v>
          </cell>
          <cell r="C1500" t="str">
            <v>Romann</v>
          </cell>
          <cell r="D1500" t="str">
            <v>MG</v>
          </cell>
          <cell r="E1500" t="str">
            <v>13-07-2010</v>
          </cell>
          <cell r="F1500">
            <v>14</v>
          </cell>
          <cell r="G1500" t="str">
            <v>Non</v>
          </cell>
          <cell r="H1500" t="str">
            <v>CLG.LA COLLINE</v>
          </cell>
          <cell r="I1500" t="str">
            <v>Non</v>
          </cell>
          <cell r="J1500" t="str">
            <v>Athlétisme, Football, Futsal, Trails</v>
          </cell>
        </row>
        <row r="1501">
          <cell r="A1501">
            <v>24221412</v>
          </cell>
          <cell r="B1501" t="str">
            <v>NONMOIRA</v>
          </cell>
          <cell r="C1501" t="str">
            <v>Borromé</v>
          </cell>
          <cell r="D1501" t="str">
            <v>BG</v>
          </cell>
          <cell r="E1501" t="str">
            <v>13-05-2011</v>
          </cell>
          <cell r="F1501">
            <v>13</v>
          </cell>
          <cell r="G1501" t="str">
            <v>Non</v>
          </cell>
          <cell r="H1501" t="str">
            <v>CLG.LA COLLINE</v>
          </cell>
          <cell r="I1501" t="str">
            <v>Non</v>
          </cell>
          <cell r="J1501" t="str">
            <v>Athlétisme, Football, Futsal, Rugby, Trails</v>
          </cell>
        </row>
        <row r="1502">
          <cell r="A1502">
            <v>24245799</v>
          </cell>
          <cell r="B1502" t="str">
            <v>Nonmoira</v>
          </cell>
          <cell r="C1502" t="str">
            <v>Joël</v>
          </cell>
          <cell r="D1502" t="str">
            <v>BG</v>
          </cell>
          <cell r="E1502" t="str">
            <v>13-05-2011</v>
          </cell>
          <cell r="F1502">
            <v>13</v>
          </cell>
          <cell r="G1502" t="str">
            <v>Non</v>
          </cell>
          <cell r="H1502" t="str">
            <v>CLG.LA COLLINE</v>
          </cell>
          <cell r="I1502" t="str">
            <v>Non</v>
          </cell>
          <cell r="J1502" t="str">
            <v>Basket, Cross, Football, Futsal, Handball, Rugby, Trails, Volleyball</v>
          </cell>
        </row>
        <row r="1503">
          <cell r="A1503">
            <v>24237984</v>
          </cell>
          <cell r="B1503" t="str">
            <v>OUNDO</v>
          </cell>
          <cell r="C1503" t="str">
            <v>SAPHIRA</v>
          </cell>
          <cell r="D1503" t="str">
            <v>MF</v>
          </cell>
          <cell r="E1503" t="str">
            <v>03-12-2009</v>
          </cell>
          <cell r="F1503">
            <v>14</v>
          </cell>
          <cell r="G1503" t="str">
            <v>Non</v>
          </cell>
          <cell r="H1503" t="str">
            <v>CLG.LA COLLINE</v>
          </cell>
          <cell r="I1503" t="str">
            <v>Non</v>
          </cell>
          <cell r="J1503" t="str">
            <v>Cross, Football, Handball, Rugby, Trails, Volleyball</v>
          </cell>
        </row>
        <row r="1504">
          <cell r="A1504">
            <v>24245777</v>
          </cell>
          <cell r="B1504" t="str">
            <v>Ourignat</v>
          </cell>
          <cell r="C1504" t="str">
            <v>Nathanael</v>
          </cell>
          <cell r="D1504" t="str">
            <v>MG</v>
          </cell>
          <cell r="E1504" t="str">
            <v>04-10-2009</v>
          </cell>
          <cell r="F1504">
            <v>15</v>
          </cell>
          <cell r="G1504" t="str">
            <v>Non</v>
          </cell>
          <cell r="H1504" t="str">
            <v>CLG.LA COLLINE</v>
          </cell>
          <cell r="I1504" t="str">
            <v>Non</v>
          </cell>
          <cell r="J1504" t="str">
            <v>Athlétisme, Basket, Cross, Football, Futsal, Handball, Rugby, Trails, Volleyball</v>
          </cell>
        </row>
        <row r="1505">
          <cell r="A1505">
            <v>24248635</v>
          </cell>
          <cell r="B1505" t="str">
            <v>Paouro</v>
          </cell>
          <cell r="C1505" t="str">
            <v>Adylia</v>
          </cell>
          <cell r="D1505" t="str">
            <v>MF</v>
          </cell>
          <cell r="E1505" t="str">
            <v>09-06-2009</v>
          </cell>
          <cell r="F1505">
            <v>15</v>
          </cell>
          <cell r="G1505" t="str">
            <v>Non</v>
          </cell>
          <cell r="H1505" t="str">
            <v>CLG.LA COLLINE</v>
          </cell>
          <cell r="I1505" t="str">
            <v>Non</v>
          </cell>
          <cell r="J1505" t="str">
            <v>Cross, Football, Futsal, Trails, Volleyball</v>
          </cell>
        </row>
        <row r="1506">
          <cell r="A1506">
            <v>24248634</v>
          </cell>
          <cell r="B1506" t="str">
            <v>Pwere</v>
          </cell>
          <cell r="C1506" t="str">
            <v>Dolea</v>
          </cell>
          <cell r="D1506" t="str">
            <v>MF</v>
          </cell>
          <cell r="E1506" t="str">
            <v>26-08-2009</v>
          </cell>
          <cell r="F1506">
            <v>15</v>
          </cell>
          <cell r="G1506" t="str">
            <v>Non</v>
          </cell>
          <cell r="H1506" t="str">
            <v>CLG.LA COLLINE</v>
          </cell>
          <cell r="I1506" t="str">
            <v>Non</v>
          </cell>
          <cell r="J1506" t="str">
            <v>Cross, Football, Futsal, Trails, Volleyball</v>
          </cell>
        </row>
        <row r="1507">
          <cell r="A1507">
            <v>24221400</v>
          </cell>
          <cell r="B1507" t="str">
            <v>PWéRé</v>
          </cell>
          <cell r="C1507" t="str">
            <v>Liedson</v>
          </cell>
          <cell r="D1507" t="str">
            <v>MG</v>
          </cell>
          <cell r="E1507" t="str">
            <v>05-08-2010</v>
          </cell>
          <cell r="F1507">
            <v>14</v>
          </cell>
          <cell r="G1507" t="str">
            <v>Non</v>
          </cell>
          <cell r="H1507" t="str">
            <v>CLG.LA COLLINE</v>
          </cell>
          <cell r="I1507" t="str">
            <v>Non</v>
          </cell>
          <cell r="J1507" t="str">
            <v>Athlétisme, Football, Futsal, Rugby, Trails</v>
          </cell>
        </row>
        <row r="1508">
          <cell r="A1508">
            <v>24247959</v>
          </cell>
          <cell r="B1508" t="str">
            <v>PWERE</v>
          </cell>
          <cell r="C1508" t="str">
            <v>Maïra</v>
          </cell>
          <cell r="D1508" t="str">
            <v>BF</v>
          </cell>
          <cell r="E1508" t="str">
            <v>18-07-2012</v>
          </cell>
          <cell r="F1508">
            <v>12</v>
          </cell>
          <cell r="G1508" t="str">
            <v>Non</v>
          </cell>
          <cell r="H1508" t="str">
            <v>CLG.LA COLLINE</v>
          </cell>
          <cell r="I1508" t="str">
            <v>Non</v>
          </cell>
          <cell r="J1508" t="str">
            <v>Basket, Cross, Football, Futsal, Handball, Rugby, Trails</v>
          </cell>
        </row>
        <row r="1509">
          <cell r="A1509">
            <v>24245806</v>
          </cell>
          <cell r="B1509" t="str">
            <v>Pwere</v>
          </cell>
          <cell r="C1509" t="str">
            <v>Wesley</v>
          </cell>
          <cell r="D1509" t="str">
            <v>BG</v>
          </cell>
          <cell r="E1509" t="str">
            <v>24-03-2013</v>
          </cell>
          <cell r="F1509">
            <v>11</v>
          </cell>
          <cell r="G1509" t="str">
            <v>Non</v>
          </cell>
          <cell r="H1509" t="str">
            <v>CLG.LA COLLINE</v>
          </cell>
          <cell r="I1509" t="str">
            <v>Non</v>
          </cell>
          <cell r="J1509" t="str">
            <v>Basket, Cross, Football, Futsal, Handball, Rugby, Trails, Volleyball</v>
          </cell>
        </row>
        <row r="1510">
          <cell r="A1510">
            <v>24248632</v>
          </cell>
          <cell r="B1510" t="str">
            <v>Santacrose</v>
          </cell>
          <cell r="C1510" t="str">
            <v>Soryana</v>
          </cell>
          <cell r="D1510" t="str">
            <v>BF</v>
          </cell>
          <cell r="E1510" t="str">
            <v>26-01-2013</v>
          </cell>
          <cell r="F1510">
            <v>11</v>
          </cell>
          <cell r="G1510" t="str">
            <v>Non</v>
          </cell>
          <cell r="H1510" t="str">
            <v>CLG.LA COLLINE</v>
          </cell>
          <cell r="I1510" t="str">
            <v>Non</v>
          </cell>
          <cell r="J1510" t="str">
            <v>Cross, Football, Futsal, Trails, Volleyball</v>
          </cell>
        </row>
        <row r="1511">
          <cell r="A1511">
            <v>24245783</v>
          </cell>
          <cell r="B1511" t="str">
            <v>Tamai</v>
          </cell>
          <cell r="C1511" t="str">
            <v>Skelly</v>
          </cell>
          <cell r="D1511" t="str">
            <v>BF</v>
          </cell>
          <cell r="E1511" t="str">
            <v>03-11-2012</v>
          </cell>
          <cell r="F1511">
            <v>11</v>
          </cell>
          <cell r="G1511" t="str">
            <v>Non</v>
          </cell>
          <cell r="H1511" t="str">
            <v>CLG.LA COLLINE</v>
          </cell>
          <cell r="I1511" t="str">
            <v>Non</v>
          </cell>
          <cell r="J1511" t="str">
            <v>Athlétisme, Basket, Cross, Football, Futsal, Handball, Rugby, Trails, Volleyball</v>
          </cell>
        </row>
        <row r="1512">
          <cell r="A1512">
            <v>24245792</v>
          </cell>
          <cell r="B1512" t="str">
            <v>Teariki</v>
          </cell>
          <cell r="C1512" t="str">
            <v>Williams</v>
          </cell>
          <cell r="D1512" t="str">
            <v>BG</v>
          </cell>
          <cell r="E1512" t="str">
            <v>16-03-2012</v>
          </cell>
          <cell r="F1512">
            <v>12</v>
          </cell>
          <cell r="G1512" t="str">
            <v>Non</v>
          </cell>
          <cell r="H1512" t="str">
            <v>CLG.LA COLLINE</v>
          </cell>
          <cell r="I1512" t="str">
            <v>Non</v>
          </cell>
          <cell r="J1512" t="str">
            <v>Athlétisme, Basket, Cross, Football, Futsal, Handball, Rugby, Trails, Volleyball</v>
          </cell>
        </row>
        <row r="1513">
          <cell r="A1513">
            <v>24248633</v>
          </cell>
          <cell r="B1513" t="str">
            <v>Thomas</v>
          </cell>
          <cell r="C1513" t="str">
            <v>Aleyna</v>
          </cell>
          <cell r="D1513" t="str">
            <v>BF</v>
          </cell>
          <cell r="E1513" t="str">
            <v>13-01-2012</v>
          </cell>
          <cell r="F1513">
            <v>12</v>
          </cell>
          <cell r="G1513" t="str">
            <v>Non</v>
          </cell>
          <cell r="H1513" t="str">
            <v>CLG.LA COLLINE</v>
          </cell>
          <cell r="I1513" t="str">
            <v>Non</v>
          </cell>
          <cell r="J1513" t="str">
            <v>Cross, Football, Futsal, Trails, Voile</v>
          </cell>
        </row>
        <row r="1514">
          <cell r="A1514">
            <v>24237735</v>
          </cell>
          <cell r="B1514" t="str">
            <v>THOMO</v>
          </cell>
          <cell r="C1514" t="str">
            <v>krystya</v>
          </cell>
          <cell r="D1514" t="str">
            <v>MF</v>
          </cell>
          <cell r="E1514" t="str">
            <v>29-09-2009</v>
          </cell>
          <cell r="F1514">
            <v>15</v>
          </cell>
          <cell r="G1514" t="str">
            <v>Non</v>
          </cell>
          <cell r="H1514" t="str">
            <v>CLG.LA COLLINE</v>
          </cell>
          <cell r="I1514" t="str">
            <v>Non</v>
          </cell>
          <cell r="J1514" t="str">
            <v>Football, Futsal, Rugby, Trails, Volleyball</v>
          </cell>
        </row>
        <row r="1515">
          <cell r="A1515">
            <v>24221414</v>
          </cell>
          <cell r="B1515" t="str">
            <v>TIPOTIO</v>
          </cell>
          <cell r="C1515" t="str">
            <v>Landry</v>
          </cell>
          <cell r="D1515" t="str">
            <v>MG</v>
          </cell>
          <cell r="E1515" t="str">
            <v>09-09-2010</v>
          </cell>
          <cell r="F1515">
            <v>14</v>
          </cell>
          <cell r="G1515" t="str">
            <v>Non</v>
          </cell>
          <cell r="H1515" t="str">
            <v>CLG.LA COLLINE</v>
          </cell>
          <cell r="I1515" t="str">
            <v>Non</v>
          </cell>
          <cell r="J1515" t="str">
            <v>Athlétisme, Football, Futsal, Trails</v>
          </cell>
        </row>
        <row r="1516">
          <cell r="A1516">
            <v>24238418</v>
          </cell>
          <cell r="B1516" t="str">
            <v>TONHOUERI</v>
          </cell>
          <cell r="C1516" t="str">
            <v>SADIA</v>
          </cell>
          <cell r="D1516" t="str">
            <v>BF</v>
          </cell>
          <cell r="E1516" t="str">
            <v>01-04-2012</v>
          </cell>
          <cell r="F1516">
            <v>12</v>
          </cell>
          <cell r="G1516" t="str">
            <v>Non</v>
          </cell>
          <cell r="H1516" t="str">
            <v>CLG.LA COLLINE</v>
          </cell>
          <cell r="I1516" t="str">
            <v>Non</v>
          </cell>
          <cell r="J1516" t="str">
            <v>Football, Futsal, Rugby, Trails, Volleyball</v>
          </cell>
        </row>
        <row r="1517">
          <cell r="A1517">
            <v>24245788</v>
          </cell>
          <cell r="B1517" t="str">
            <v>Toura</v>
          </cell>
          <cell r="C1517" t="str">
            <v>Kyvenn</v>
          </cell>
          <cell r="D1517" t="str">
            <v>BG</v>
          </cell>
          <cell r="E1517" t="str">
            <v>19-02-2013</v>
          </cell>
          <cell r="F1517">
            <v>11</v>
          </cell>
          <cell r="G1517" t="str">
            <v>Non</v>
          </cell>
          <cell r="H1517" t="str">
            <v>CLG.LA COLLINE</v>
          </cell>
          <cell r="I1517" t="str">
            <v>Non</v>
          </cell>
          <cell r="J1517" t="str">
            <v>Basket, Cross, Football, Futsal, Handball, Rugby, Volleyball</v>
          </cell>
        </row>
        <row r="1518">
          <cell r="A1518">
            <v>24245797</v>
          </cell>
          <cell r="B1518" t="str">
            <v>Toura</v>
          </cell>
          <cell r="C1518" t="str">
            <v>Machö</v>
          </cell>
          <cell r="D1518" t="str">
            <v>BG</v>
          </cell>
          <cell r="E1518" t="str">
            <v>16-05-2011</v>
          </cell>
          <cell r="F1518">
            <v>13</v>
          </cell>
          <cell r="G1518" t="str">
            <v>Non</v>
          </cell>
          <cell r="H1518" t="str">
            <v>CLG.LA COLLINE</v>
          </cell>
          <cell r="I1518" t="str">
            <v>Non</v>
          </cell>
          <cell r="J1518" t="str">
            <v>Athlétisme, Basket, Cross, Football, Futsal, Handball, Rugby, Trails, Volleyball</v>
          </cell>
        </row>
        <row r="1519">
          <cell r="A1519">
            <v>24221403</v>
          </cell>
          <cell r="B1519" t="str">
            <v>TOURA</v>
          </cell>
          <cell r="C1519" t="str">
            <v>Marion</v>
          </cell>
          <cell r="D1519" t="str">
            <v>MF</v>
          </cell>
          <cell r="E1519" t="str">
            <v>07-09-2010</v>
          </cell>
          <cell r="F1519">
            <v>14</v>
          </cell>
          <cell r="G1519" t="str">
            <v>Non</v>
          </cell>
          <cell r="H1519" t="str">
            <v>CLG.LA COLLINE</v>
          </cell>
          <cell r="I1519" t="str">
            <v>Non</v>
          </cell>
          <cell r="J1519" t="str">
            <v>Athlétisme, Football, Futsal, Handball, Rugby, Trails, Volleyball</v>
          </cell>
        </row>
        <row r="1520">
          <cell r="A1520">
            <v>24248424</v>
          </cell>
          <cell r="B1520" t="str">
            <v>Vara</v>
          </cell>
          <cell r="C1520" t="str">
            <v>Serge-Alfred</v>
          </cell>
          <cell r="D1520" t="str">
            <v>MG</v>
          </cell>
          <cell r="E1520" t="str">
            <v>28-03-2010</v>
          </cell>
          <cell r="F1520">
            <v>14</v>
          </cell>
          <cell r="G1520" t="str">
            <v>Non</v>
          </cell>
          <cell r="H1520" t="str">
            <v>CLG.LA COLLINE</v>
          </cell>
          <cell r="I1520" t="str">
            <v>Non</v>
          </cell>
          <cell r="J1520" t="str">
            <v>Cross, Football, Futsal, Trails</v>
          </cell>
        </row>
        <row r="1521">
          <cell r="A1521">
            <v>24222685</v>
          </cell>
          <cell r="B1521" t="str">
            <v>AGEZ</v>
          </cell>
          <cell r="C1521" t="str">
            <v>Melvin</v>
          </cell>
          <cell r="D1521" t="str">
            <v>MG</v>
          </cell>
          <cell r="E1521" t="str">
            <v>18-11-2010</v>
          </cell>
          <cell r="F1521">
            <v>13</v>
          </cell>
          <cell r="G1521" t="str">
            <v>Non</v>
          </cell>
          <cell r="H1521" t="str">
            <v>CLG.LA FOA</v>
          </cell>
          <cell r="I1521" t="str">
            <v>Non</v>
          </cell>
          <cell r="J1521" t="str">
            <v>Football, Futsal, Trails</v>
          </cell>
        </row>
        <row r="1522">
          <cell r="A1522">
            <v>24237879</v>
          </cell>
          <cell r="B1522" t="str">
            <v>BAZIT</v>
          </cell>
          <cell r="C1522" t="str">
            <v>Gino</v>
          </cell>
          <cell r="D1522" t="str">
            <v>MG</v>
          </cell>
          <cell r="E1522" t="str">
            <v>14-02-2010</v>
          </cell>
          <cell r="F1522">
            <v>14</v>
          </cell>
          <cell r="G1522" t="str">
            <v>Non</v>
          </cell>
          <cell r="H1522" t="str">
            <v>CLG.LA FOA</v>
          </cell>
          <cell r="I1522" t="str">
            <v>Non</v>
          </cell>
          <cell r="J1522" t="str">
            <v>Football, Futsal, Trails</v>
          </cell>
        </row>
        <row r="1523">
          <cell r="A1523">
            <v>24248381</v>
          </cell>
          <cell r="B1523" t="str">
            <v>BAZIT</v>
          </cell>
          <cell r="C1523" t="str">
            <v>Marie</v>
          </cell>
          <cell r="D1523" t="str">
            <v>BF</v>
          </cell>
          <cell r="E1523" t="str">
            <v>12-11-2012</v>
          </cell>
          <cell r="F1523">
            <v>11</v>
          </cell>
          <cell r="G1523" t="str">
            <v>Non</v>
          </cell>
          <cell r="H1523" t="str">
            <v>CLG.LA FOA</v>
          </cell>
          <cell r="I1523" t="str">
            <v>Non</v>
          </cell>
          <cell r="J1523" t="str">
            <v>Football, Futsal</v>
          </cell>
        </row>
        <row r="1524">
          <cell r="A1524">
            <v>24248163</v>
          </cell>
          <cell r="B1524" t="str">
            <v>Bernaneau</v>
          </cell>
          <cell r="C1524" t="str">
            <v>Axel</v>
          </cell>
          <cell r="D1524" t="str">
            <v>BG</v>
          </cell>
          <cell r="E1524" t="str">
            <v>16-09-2012</v>
          </cell>
          <cell r="F1524">
            <v>12</v>
          </cell>
          <cell r="G1524" t="str">
            <v>Non</v>
          </cell>
          <cell r="H1524" t="str">
            <v>CLG.LA FOA</v>
          </cell>
          <cell r="I1524" t="str">
            <v>Non</v>
          </cell>
          <cell r="J1524" t="str">
            <v>Santé, Trails, Volleyball</v>
          </cell>
        </row>
        <row r="1525">
          <cell r="A1525">
            <v>24248382</v>
          </cell>
          <cell r="B1525" t="str">
            <v>BLANC</v>
          </cell>
          <cell r="C1525" t="str">
            <v>Enzo</v>
          </cell>
          <cell r="D1525" t="str">
            <v>BG</v>
          </cell>
          <cell r="E1525" t="str">
            <v>16-08-2012</v>
          </cell>
          <cell r="F1525">
            <v>12</v>
          </cell>
          <cell r="G1525" t="str">
            <v>Non</v>
          </cell>
          <cell r="H1525" t="str">
            <v>CLG.LA FOA</v>
          </cell>
          <cell r="I1525" t="str">
            <v>Non</v>
          </cell>
          <cell r="J1525" t="str">
            <v>Football, Futsal</v>
          </cell>
        </row>
        <row r="1526">
          <cell r="A1526">
            <v>24210195</v>
          </cell>
          <cell r="B1526" t="str">
            <v>BOUYE</v>
          </cell>
          <cell r="C1526" t="str">
            <v>Mayra</v>
          </cell>
          <cell r="D1526" t="str">
            <v>MF</v>
          </cell>
          <cell r="E1526" t="str">
            <v>08-07-2009</v>
          </cell>
          <cell r="F1526">
            <v>15</v>
          </cell>
          <cell r="G1526" t="str">
            <v>Non</v>
          </cell>
          <cell r="H1526" t="str">
            <v>CLG.LA FOA</v>
          </cell>
          <cell r="I1526" t="str">
            <v>Non</v>
          </cell>
          <cell r="J1526" t="str">
            <v>Football, Futsal</v>
          </cell>
        </row>
        <row r="1527">
          <cell r="A1527">
            <v>24221035</v>
          </cell>
          <cell r="B1527" t="str">
            <v>CARNICELLI</v>
          </cell>
          <cell r="C1527" t="str">
            <v>Rolland</v>
          </cell>
          <cell r="D1527" t="str">
            <v>BG</v>
          </cell>
          <cell r="E1527" t="str">
            <v>26-01-2011</v>
          </cell>
          <cell r="F1527">
            <v>13</v>
          </cell>
          <cell r="G1527" t="str">
            <v>Non</v>
          </cell>
          <cell r="H1527" t="str">
            <v>CLG.LA FOA</v>
          </cell>
          <cell r="I1527" t="str">
            <v>Non</v>
          </cell>
          <cell r="J1527" t="str">
            <v>Santé, Trails, Volleyball</v>
          </cell>
        </row>
        <row r="1528">
          <cell r="A1528">
            <v>24248160</v>
          </cell>
          <cell r="B1528" t="str">
            <v>Cheval</v>
          </cell>
          <cell r="C1528" t="str">
            <v>Dayl</v>
          </cell>
          <cell r="D1528" t="str">
            <v>BG</v>
          </cell>
          <cell r="E1528" t="str">
            <v>02-07-2012</v>
          </cell>
          <cell r="F1528">
            <v>12</v>
          </cell>
          <cell r="G1528" t="str">
            <v>Non</v>
          </cell>
          <cell r="H1528" t="str">
            <v>CLG.LA FOA</v>
          </cell>
          <cell r="I1528" t="str">
            <v>Non</v>
          </cell>
          <cell r="J1528" t="str">
            <v>Santé, Trails</v>
          </cell>
        </row>
        <row r="1529">
          <cell r="A1529">
            <v>24248161</v>
          </cell>
          <cell r="B1529" t="str">
            <v>Claveau</v>
          </cell>
          <cell r="C1529" t="str">
            <v>Léon</v>
          </cell>
          <cell r="D1529" t="str">
            <v>BG</v>
          </cell>
          <cell r="E1529" t="str">
            <v>23-03-2012</v>
          </cell>
          <cell r="F1529">
            <v>12</v>
          </cell>
          <cell r="G1529" t="str">
            <v>Non</v>
          </cell>
          <cell r="H1529" t="str">
            <v>CLG.LA FOA</v>
          </cell>
          <cell r="I1529" t="str">
            <v>Non</v>
          </cell>
          <cell r="J1529" t="str">
            <v>Santé, Trails, Volleyball</v>
          </cell>
        </row>
        <row r="1530">
          <cell r="A1530">
            <v>24222301</v>
          </cell>
          <cell r="B1530" t="str">
            <v>DIEUMA</v>
          </cell>
          <cell r="C1530" t="str">
            <v>Kymany</v>
          </cell>
          <cell r="D1530" t="str">
            <v>MG</v>
          </cell>
          <cell r="E1530" t="str">
            <v>28-07-2009</v>
          </cell>
          <cell r="F1530">
            <v>15</v>
          </cell>
          <cell r="G1530" t="str">
            <v>Non</v>
          </cell>
          <cell r="H1530" t="str">
            <v>CLG.LA FOA</v>
          </cell>
          <cell r="I1530" t="str">
            <v>Non</v>
          </cell>
          <cell r="J1530" t="str">
            <v>Football, Futsal</v>
          </cell>
        </row>
        <row r="1531">
          <cell r="A1531">
            <v>24248383</v>
          </cell>
          <cell r="B1531" t="str">
            <v>DIEUMA</v>
          </cell>
          <cell r="C1531" t="str">
            <v>Paagnum</v>
          </cell>
          <cell r="D1531" t="str">
            <v>BG</v>
          </cell>
          <cell r="E1531" t="str">
            <v>02-12-2012</v>
          </cell>
          <cell r="F1531">
            <v>11</v>
          </cell>
          <cell r="G1531" t="str">
            <v>Non</v>
          </cell>
          <cell r="H1531" t="str">
            <v>CLG.LA FOA</v>
          </cell>
          <cell r="I1531" t="str">
            <v>Non</v>
          </cell>
          <cell r="J1531" t="str">
            <v>Football, Futsal</v>
          </cell>
        </row>
        <row r="1532">
          <cell r="A1532">
            <v>24222672</v>
          </cell>
          <cell r="B1532" t="str">
            <v>DIJOU</v>
          </cell>
          <cell r="C1532" t="str">
            <v>Steeven</v>
          </cell>
          <cell r="D1532" t="str">
            <v>BG</v>
          </cell>
          <cell r="E1532" t="str">
            <v>18-05-2011</v>
          </cell>
          <cell r="F1532">
            <v>13</v>
          </cell>
          <cell r="G1532" t="str">
            <v>Non</v>
          </cell>
          <cell r="H1532" t="str">
            <v>CLG.LA FOA</v>
          </cell>
          <cell r="I1532" t="str">
            <v>Non</v>
          </cell>
          <cell r="J1532" t="str">
            <v>Santé, Trails</v>
          </cell>
        </row>
        <row r="1533">
          <cell r="A1533">
            <v>24239235</v>
          </cell>
          <cell r="B1533" t="str">
            <v>DURAND</v>
          </cell>
          <cell r="C1533" t="str">
            <v>KYLLAN</v>
          </cell>
          <cell r="D1533" t="str">
            <v>BG</v>
          </cell>
          <cell r="E1533" t="str">
            <v>06-09-2011</v>
          </cell>
          <cell r="F1533">
            <v>13</v>
          </cell>
          <cell r="G1533" t="str">
            <v>Non</v>
          </cell>
          <cell r="H1533" t="str">
            <v>CLG.LA FOA</v>
          </cell>
          <cell r="I1533" t="str">
            <v>Non</v>
          </cell>
          <cell r="J1533" t="str">
            <v>Basket, Handball</v>
          </cell>
        </row>
        <row r="1534">
          <cell r="A1534">
            <v>24221502</v>
          </cell>
          <cell r="B1534" t="str">
            <v>EPAGNOUX</v>
          </cell>
          <cell r="C1534" t="str">
            <v>Arthur</v>
          </cell>
          <cell r="D1534" t="str">
            <v>BG</v>
          </cell>
          <cell r="E1534" t="str">
            <v>21-06-2011</v>
          </cell>
          <cell r="F1534">
            <v>13</v>
          </cell>
          <cell r="G1534" t="str">
            <v>Non</v>
          </cell>
          <cell r="H1534" t="str">
            <v>CLG.LA FOA</v>
          </cell>
          <cell r="I1534" t="str">
            <v>Non</v>
          </cell>
          <cell r="J1534" t="str">
            <v>Rugby, Santé, Trails, Volleyball</v>
          </cell>
        </row>
        <row r="1535">
          <cell r="A1535">
            <v>24248384</v>
          </cell>
          <cell r="B1535" t="str">
            <v>FALEVALU</v>
          </cell>
          <cell r="C1535" t="str">
            <v>Zylkfried</v>
          </cell>
          <cell r="D1535" t="str">
            <v>BG</v>
          </cell>
          <cell r="E1535" t="str">
            <v>12-11-2011</v>
          </cell>
          <cell r="F1535">
            <v>12</v>
          </cell>
          <cell r="G1535" t="str">
            <v>Non</v>
          </cell>
          <cell r="H1535" t="str">
            <v>CLG.LA FOA</v>
          </cell>
          <cell r="I1535" t="str">
            <v>Non</v>
          </cell>
          <cell r="J1535" t="str">
            <v>Football, Futsal</v>
          </cell>
        </row>
        <row r="1536">
          <cell r="A1536">
            <v>24248385</v>
          </cell>
          <cell r="B1536" t="str">
            <v>FIAAVAUI</v>
          </cell>
          <cell r="C1536" t="str">
            <v>Landry</v>
          </cell>
          <cell r="D1536" t="str">
            <v>BG</v>
          </cell>
          <cell r="E1536" t="str">
            <v>10-06-2012</v>
          </cell>
          <cell r="F1536">
            <v>12</v>
          </cell>
          <cell r="G1536" t="str">
            <v>Non</v>
          </cell>
          <cell r="H1536" t="str">
            <v>CLG.LA FOA</v>
          </cell>
          <cell r="I1536" t="str">
            <v>Non</v>
          </cell>
          <cell r="J1536" t="str">
            <v>Football, Futsal</v>
          </cell>
        </row>
        <row r="1537">
          <cell r="A1537">
            <v>24212875</v>
          </cell>
          <cell r="B1537" t="str">
            <v>FOTOFILI</v>
          </cell>
          <cell r="C1537" t="str">
            <v>Tagaloa</v>
          </cell>
          <cell r="D1537" t="str">
            <v>MG</v>
          </cell>
          <cell r="E1537" t="str">
            <v>23-04-2010</v>
          </cell>
          <cell r="F1537">
            <v>14</v>
          </cell>
          <cell r="G1537" t="str">
            <v>Non</v>
          </cell>
          <cell r="H1537" t="str">
            <v>CLG.LA FOA</v>
          </cell>
          <cell r="I1537" t="str">
            <v>Non</v>
          </cell>
          <cell r="J1537" t="str">
            <v>Basket, Handball</v>
          </cell>
        </row>
        <row r="1538">
          <cell r="A1538">
            <v>24220030</v>
          </cell>
          <cell r="B1538" t="str">
            <v>GATHA</v>
          </cell>
          <cell r="C1538" t="str">
            <v>Djamal</v>
          </cell>
          <cell r="D1538" t="str">
            <v>MG</v>
          </cell>
          <cell r="E1538" t="str">
            <v>03-06-2010</v>
          </cell>
          <cell r="F1538">
            <v>14</v>
          </cell>
          <cell r="G1538" t="str">
            <v>Non</v>
          </cell>
          <cell r="H1538" t="str">
            <v>CLG.LA FOA</v>
          </cell>
          <cell r="I1538" t="str">
            <v>Non</v>
          </cell>
          <cell r="J1538" t="str">
            <v>Football, Futsal, Trails</v>
          </cell>
        </row>
        <row r="1539">
          <cell r="A1539">
            <v>24248369</v>
          </cell>
          <cell r="B1539" t="str">
            <v>Girold</v>
          </cell>
          <cell r="C1539" t="str">
            <v>Blanche</v>
          </cell>
          <cell r="D1539" t="str">
            <v>BF</v>
          </cell>
          <cell r="E1539" t="str">
            <v>03-08-2012</v>
          </cell>
          <cell r="F1539">
            <v>12</v>
          </cell>
          <cell r="G1539" t="str">
            <v>Non</v>
          </cell>
          <cell r="H1539" t="str">
            <v>CLG.LA FOA</v>
          </cell>
          <cell r="I1539" t="str">
            <v>Non</v>
          </cell>
          <cell r="J1539" t="str">
            <v>Football, Trails</v>
          </cell>
        </row>
        <row r="1540">
          <cell r="A1540">
            <v>24249201</v>
          </cell>
          <cell r="B1540" t="str">
            <v>GIROLD</v>
          </cell>
          <cell r="C1540" t="str">
            <v>OWEN</v>
          </cell>
          <cell r="D1540" t="str">
            <v>BG</v>
          </cell>
          <cell r="E1540" t="str">
            <v>01-03-2013</v>
          </cell>
          <cell r="F1540">
            <v>11</v>
          </cell>
          <cell r="G1540" t="str">
            <v>Non</v>
          </cell>
          <cell r="H1540" t="str">
            <v>CLG.LA FOA</v>
          </cell>
          <cell r="I1540" t="str">
            <v>Non</v>
          </cell>
          <cell r="J1540" t="str">
            <v>Basket, Futsal, Handball</v>
          </cell>
        </row>
        <row r="1541">
          <cell r="A1541">
            <v>24249200</v>
          </cell>
          <cell r="B1541" t="str">
            <v>GOUJON</v>
          </cell>
          <cell r="C1541" t="str">
            <v>ALEXANDRE</v>
          </cell>
          <cell r="D1541" t="str">
            <v>BG</v>
          </cell>
          <cell r="E1541" t="str">
            <v>23-04-2012</v>
          </cell>
          <cell r="F1541">
            <v>12</v>
          </cell>
          <cell r="G1541" t="str">
            <v>Non</v>
          </cell>
          <cell r="H1541" t="str">
            <v>CLG.LA FOA</v>
          </cell>
          <cell r="I1541" t="str">
            <v>Non</v>
          </cell>
          <cell r="J1541" t="str">
            <v>Baseball, Handball</v>
          </cell>
        </row>
        <row r="1542">
          <cell r="A1542">
            <v>24248159</v>
          </cell>
          <cell r="B1542" t="str">
            <v>Kalvynn</v>
          </cell>
          <cell r="C1542" t="str">
            <v>Reau</v>
          </cell>
          <cell r="D1542" t="str">
            <v>BG</v>
          </cell>
          <cell r="E1542" t="str">
            <v>16-10-2012</v>
          </cell>
          <cell r="F1542">
            <v>12</v>
          </cell>
          <cell r="G1542" t="str">
            <v>Non</v>
          </cell>
          <cell r="H1542" t="str">
            <v>CLG.LA FOA</v>
          </cell>
          <cell r="I1542" t="str">
            <v>Non</v>
          </cell>
          <cell r="J1542" t="str">
            <v>Santé, Trails</v>
          </cell>
        </row>
        <row r="1543">
          <cell r="A1543">
            <v>24233723</v>
          </cell>
          <cell r="B1543" t="str">
            <v>KAQEA</v>
          </cell>
          <cell r="C1543" t="str">
            <v>Téa</v>
          </cell>
          <cell r="D1543" t="str">
            <v>BG</v>
          </cell>
          <cell r="E1543" t="str">
            <v>07-10-2012</v>
          </cell>
          <cell r="F1543">
            <v>12</v>
          </cell>
          <cell r="G1543" t="str">
            <v>Non</v>
          </cell>
          <cell r="H1543" t="str">
            <v>CLG.LA FOA</v>
          </cell>
          <cell r="I1543" t="str">
            <v>Non</v>
          </cell>
          <cell r="J1543" t="str">
            <v>Athlétisme, Basket, Football, Futsal, Trails</v>
          </cell>
        </row>
        <row r="1544">
          <cell r="A1544">
            <v>24237743</v>
          </cell>
          <cell r="B1544" t="str">
            <v>Kiman</v>
          </cell>
          <cell r="C1544" t="str">
            <v>Nora</v>
          </cell>
          <cell r="D1544" t="str">
            <v>MF</v>
          </cell>
          <cell r="E1544" t="str">
            <v>28-04-2010</v>
          </cell>
          <cell r="F1544">
            <v>14</v>
          </cell>
          <cell r="G1544" t="str">
            <v>Non</v>
          </cell>
          <cell r="H1544" t="str">
            <v>CLG.LA FOA</v>
          </cell>
          <cell r="I1544" t="str">
            <v>Non</v>
          </cell>
          <cell r="J1544" t="str">
            <v>Santé, Trails</v>
          </cell>
        </row>
        <row r="1545">
          <cell r="A1545">
            <v>24222157</v>
          </cell>
          <cell r="B1545" t="str">
            <v>LACROSE ROLLAND</v>
          </cell>
          <cell r="C1545" t="str">
            <v>Travis</v>
          </cell>
          <cell r="D1545" t="str">
            <v>MG</v>
          </cell>
          <cell r="E1545" t="str">
            <v>05-10-2010</v>
          </cell>
          <cell r="F1545">
            <v>14</v>
          </cell>
          <cell r="G1545" t="str">
            <v>Non</v>
          </cell>
          <cell r="H1545" t="str">
            <v>CLG.LA FOA</v>
          </cell>
          <cell r="I1545" t="str">
            <v>Non</v>
          </cell>
          <cell r="J1545" t="str">
            <v>Handball</v>
          </cell>
        </row>
        <row r="1546">
          <cell r="A1546">
            <v>24248164</v>
          </cell>
          <cell r="B1546" t="str">
            <v>Lage- Mahot</v>
          </cell>
          <cell r="C1546" t="str">
            <v>Raphael</v>
          </cell>
          <cell r="D1546" t="str">
            <v>MG</v>
          </cell>
          <cell r="E1546" t="str">
            <v>20-10-2009</v>
          </cell>
          <cell r="F1546">
            <v>15</v>
          </cell>
          <cell r="G1546" t="str">
            <v>Non</v>
          </cell>
          <cell r="H1546" t="str">
            <v>CLG.LA FOA</v>
          </cell>
          <cell r="I1546" t="str">
            <v>Non</v>
          </cell>
          <cell r="J1546" t="str">
            <v>Santé, Trails</v>
          </cell>
        </row>
        <row r="1547">
          <cell r="A1547">
            <v>24212874</v>
          </cell>
          <cell r="B1547" t="str">
            <v>LAGIKULA</v>
          </cell>
          <cell r="C1547" t="str">
            <v>Safoka</v>
          </cell>
          <cell r="D1547" t="str">
            <v>MG</v>
          </cell>
          <cell r="E1547" t="str">
            <v>04-01-2010</v>
          </cell>
          <cell r="F1547">
            <v>14</v>
          </cell>
          <cell r="G1547" t="str">
            <v>Non</v>
          </cell>
          <cell r="H1547" t="str">
            <v>CLG.LA FOA</v>
          </cell>
          <cell r="I1547" t="str">
            <v>Non</v>
          </cell>
          <cell r="J1547" t="str">
            <v>Futsal, Handball</v>
          </cell>
        </row>
        <row r="1548">
          <cell r="A1548">
            <v>24249204</v>
          </cell>
          <cell r="B1548" t="str">
            <v>LAURES</v>
          </cell>
          <cell r="C1548" t="str">
            <v>LORENZO</v>
          </cell>
          <cell r="D1548" t="str">
            <v>BG</v>
          </cell>
          <cell r="E1548" t="str">
            <v>17-09-2012</v>
          </cell>
          <cell r="F1548">
            <v>12</v>
          </cell>
          <cell r="G1548" t="str">
            <v>Non</v>
          </cell>
          <cell r="H1548" t="str">
            <v>CLG.LA FOA</v>
          </cell>
          <cell r="I1548" t="str">
            <v>Non</v>
          </cell>
          <cell r="J1548" t="str">
            <v>Basket, Handball</v>
          </cell>
        </row>
        <row r="1549">
          <cell r="A1549">
            <v>24222131</v>
          </cell>
          <cell r="B1549" t="str">
            <v>LECRU-POIRIER</v>
          </cell>
          <cell r="C1549" t="str">
            <v>Jean-Baptiste</v>
          </cell>
          <cell r="D1549" t="str">
            <v>BG</v>
          </cell>
          <cell r="E1549" t="str">
            <v>01-06-2012</v>
          </cell>
          <cell r="F1549">
            <v>12</v>
          </cell>
          <cell r="G1549" t="str">
            <v>Non</v>
          </cell>
          <cell r="H1549" t="str">
            <v>CLG.LA FOA</v>
          </cell>
          <cell r="I1549" t="str">
            <v>Non</v>
          </cell>
          <cell r="J1549" t="str">
            <v>Cross, Santé, Trails</v>
          </cell>
        </row>
        <row r="1550">
          <cell r="A1550">
            <v>24249202</v>
          </cell>
          <cell r="B1550" t="str">
            <v>LETHEZER</v>
          </cell>
          <cell r="C1550" t="str">
            <v>ENRICK</v>
          </cell>
          <cell r="D1550" t="str">
            <v>BG</v>
          </cell>
          <cell r="E1550" t="str">
            <v>28-09-2012</v>
          </cell>
          <cell r="F1550">
            <v>12</v>
          </cell>
          <cell r="G1550" t="str">
            <v>Non</v>
          </cell>
          <cell r="H1550" t="str">
            <v>CLG.LA FOA</v>
          </cell>
          <cell r="I1550" t="str">
            <v>Non</v>
          </cell>
          <cell r="J1550" t="str">
            <v>Basket, Handball</v>
          </cell>
        </row>
        <row r="1551">
          <cell r="A1551">
            <v>24248367</v>
          </cell>
          <cell r="B1551" t="str">
            <v>Maiotui</v>
          </cell>
          <cell r="C1551" t="str">
            <v>Danic</v>
          </cell>
          <cell r="D1551" t="str">
            <v>BG</v>
          </cell>
          <cell r="E1551" t="str">
            <v>02-02-2013</v>
          </cell>
          <cell r="F1551">
            <v>11</v>
          </cell>
          <cell r="G1551" t="str">
            <v>Non</v>
          </cell>
          <cell r="H1551" t="str">
            <v>CLG.LA FOA</v>
          </cell>
          <cell r="I1551" t="str">
            <v>Non</v>
          </cell>
          <cell r="J1551" t="str">
            <v>Handball, Santé, Trails</v>
          </cell>
        </row>
        <row r="1552">
          <cell r="A1552">
            <v>24248165</v>
          </cell>
          <cell r="B1552" t="str">
            <v>Marlier</v>
          </cell>
          <cell r="C1552" t="str">
            <v>Chelsea</v>
          </cell>
          <cell r="D1552" t="str">
            <v>BF</v>
          </cell>
          <cell r="E1552" t="str">
            <v>03-08-2012</v>
          </cell>
          <cell r="F1552">
            <v>12</v>
          </cell>
          <cell r="G1552" t="str">
            <v>Non</v>
          </cell>
          <cell r="H1552" t="str">
            <v>CLG.LA FOA</v>
          </cell>
          <cell r="I1552" t="str">
            <v>Non</v>
          </cell>
          <cell r="J1552" t="str">
            <v>Santé, Trails</v>
          </cell>
        </row>
        <row r="1553">
          <cell r="A1553">
            <v>24248364</v>
          </cell>
          <cell r="B1553" t="str">
            <v>Mero</v>
          </cell>
          <cell r="C1553" t="str">
            <v>Leyla</v>
          </cell>
          <cell r="D1553" t="str">
            <v>BF</v>
          </cell>
          <cell r="E1553" t="str">
            <v>19-11-2012</v>
          </cell>
          <cell r="F1553">
            <v>11</v>
          </cell>
          <cell r="G1553" t="str">
            <v>Non</v>
          </cell>
          <cell r="H1553" t="str">
            <v>CLG.LA FOA</v>
          </cell>
          <cell r="I1553" t="str">
            <v>Non</v>
          </cell>
          <cell r="J1553" t="str">
            <v>Handball, Santé, Trails</v>
          </cell>
        </row>
        <row r="1554">
          <cell r="A1554">
            <v>24249203</v>
          </cell>
          <cell r="B1554" t="str">
            <v>MICHELON</v>
          </cell>
          <cell r="C1554" t="str">
            <v>ISMAEL</v>
          </cell>
          <cell r="D1554" t="str">
            <v>BG</v>
          </cell>
          <cell r="E1554" t="str">
            <v>28-12-2012</v>
          </cell>
          <cell r="F1554">
            <v>11</v>
          </cell>
          <cell r="G1554" t="str">
            <v>Non</v>
          </cell>
          <cell r="H1554" t="str">
            <v>CLG.LA FOA</v>
          </cell>
          <cell r="I1554" t="str">
            <v>Non</v>
          </cell>
          <cell r="J1554" t="str">
            <v>Basket, Handball</v>
          </cell>
        </row>
        <row r="1555">
          <cell r="A1555">
            <v>24248166</v>
          </cell>
          <cell r="B1555" t="str">
            <v>Moindou</v>
          </cell>
          <cell r="C1555" t="str">
            <v>Asmae</v>
          </cell>
          <cell r="D1555" t="str">
            <v>BF</v>
          </cell>
          <cell r="E1555" t="str">
            <v>13-08-2012</v>
          </cell>
          <cell r="F1555">
            <v>12</v>
          </cell>
          <cell r="G1555" t="str">
            <v>Non</v>
          </cell>
          <cell r="H1555" t="str">
            <v>CLG.LA FOA</v>
          </cell>
          <cell r="I1555" t="str">
            <v>Non</v>
          </cell>
        </row>
        <row r="1556">
          <cell r="A1556">
            <v>24248370</v>
          </cell>
          <cell r="B1556" t="str">
            <v>Moindou</v>
          </cell>
          <cell r="C1556" t="str">
            <v>Rozalina</v>
          </cell>
          <cell r="D1556" t="str">
            <v>BF</v>
          </cell>
          <cell r="E1556" t="str">
            <v>09-07-2012</v>
          </cell>
          <cell r="F1556">
            <v>12</v>
          </cell>
          <cell r="G1556" t="str">
            <v>Non</v>
          </cell>
          <cell r="H1556" t="str">
            <v>CLG.LA FOA</v>
          </cell>
          <cell r="I1556" t="str">
            <v>Non</v>
          </cell>
          <cell r="J1556" t="str">
            <v>Handball, Santé, Trails</v>
          </cell>
        </row>
        <row r="1557">
          <cell r="A1557">
            <v>24211061</v>
          </cell>
          <cell r="B1557" t="str">
            <v>NECHERO</v>
          </cell>
          <cell r="C1557" t="str">
            <v>Jana</v>
          </cell>
          <cell r="D1557" t="str">
            <v>MF</v>
          </cell>
          <cell r="E1557" t="str">
            <v>15-01-2009</v>
          </cell>
          <cell r="F1557">
            <v>15</v>
          </cell>
          <cell r="G1557" t="str">
            <v>Non</v>
          </cell>
          <cell r="H1557" t="str">
            <v>CLG.LA FOA</v>
          </cell>
          <cell r="I1557" t="str">
            <v>Non</v>
          </cell>
          <cell r="J1557" t="str">
            <v>Basket, Handball</v>
          </cell>
        </row>
        <row r="1558">
          <cell r="A1558">
            <v>24248366</v>
          </cell>
          <cell r="B1558" t="str">
            <v>Nedjiara</v>
          </cell>
          <cell r="C1558" t="str">
            <v>Toatéei</v>
          </cell>
          <cell r="D1558" t="str">
            <v>BF</v>
          </cell>
          <cell r="E1558" t="str">
            <v>28-03-2013</v>
          </cell>
          <cell r="F1558">
            <v>11</v>
          </cell>
          <cell r="G1558" t="str">
            <v>Non</v>
          </cell>
          <cell r="H1558" t="str">
            <v>CLG.LA FOA</v>
          </cell>
          <cell r="I1558" t="str">
            <v>Non</v>
          </cell>
          <cell r="J1558" t="str">
            <v>Handball, Santé, Trails</v>
          </cell>
        </row>
        <row r="1559">
          <cell r="A1559">
            <v>24248362</v>
          </cell>
          <cell r="B1559" t="str">
            <v>Nemebreux</v>
          </cell>
          <cell r="C1559" t="str">
            <v>Rozenda</v>
          </cell>
          <cell r="D1559" t="str">
            <v>BF</v>
          </cell>
          <cell r="E1559" t="str">
            <v>22-04-2013</v>
          </cell>
          <cell r="F1559">
            <v>11</v>
          </cell>
          <cell r="G1559" t="str">
            <v>Non</v>
          </cell>
          <cell r="H1559" t="str">
            <v>CLG.LA FOA</v>
          </cell>
          <cell r="I1559" t="str">
            <v>Non</v>
          </cell>
          <cell r="J1559" t="str">
            <v>Handball, Santé, Trails</v>
          </cell>
        </row>
        <row r="1560">
          <cell r="A1560">
            <v>24233788</v>
          </cell>
          <cell r="B1560" t="str">
            <v>NERHON</v>
          </cell>
          <cell r="C1560" t="str">
            <v>Denis</v>
          </cell>
          <cell r="D1560" t="str">
            <v>BG</v>
          </cell>
          <cell r="E1560" t="str">
            <v>22-06-2011</v>
          </cell>
          <cell r="F1560">
            <v>13</v>
          </cell>
          <cell r="G1560" t="str">
            <v>Non</v>
          </cell>
          <cell r="H1560" t="str">
            <v>CLG.LA FOA</v>
          </cell>
          <cell r="I1560" t="str">
            <v>Non</v>
          </cell>
          <cell r="J1560" t="str">
            <v>Athlétisme, Basket, Football, Futsal, Trails</v>
          </cell>
        </row>
        <row r="1561">
          <cell r="A1561">
            <v>24233854</v>
          </cell>
          <cell r="B1561" t="str">
            <v>ONRY</v>
          </cell>
          <cell r="C1561" t="str">
            <v>Véronique</v>
          </cell>
          <cell r="D1561" t="str">
            <v>BF</v>
          </cell>
          <cell r="E1561" t="str">
            <v>05-07-2011</v>
          </cell>
          <cell r="F1561">
            <v>13</v>
          </cell>
          <cell r="G1561" t="str">
            <v>Non</v>
          </cell>
          <cell r="H1561" t="str">
            <v>CLG.LA FOA</v>
          </cell>
          <cell r="I1561" t="str">
            <v>Non</v>
          </cell>
          <cell r="J1561" t="str">
            <v>Athlétisme, Basket, Football, Futsal</v>
          </cell>
        </row>
        <row r="1562">
          <cell r="A1562">
            <v>24248162</v>
          </cell>
          <cell r="B1562" t="str">
            <v>Pémonon</v>
          </cell>
          <cell r="C1562" t="str">
            <v>Savoule</v>
          </cell>
          <cell r="D1562" t="str">
            <v>BF</v>
          </cell>
          <cell r="E1562" t="str">
            <v>04-11-2012</v>
          </cell>
          <cell r="F1562">
            <v>11</v>
          </cell>
          <cell r="G1562" t="str">
            <v>Non</v>
          </cell>
          <cell r="H1562" t="str">
            <v>CLG.LA FOA</v>
          </cell>
          <cell r="I1562" t="str">
            <v>Non</v>
          </cell>
          <cell r="J1562" t="str">
            <v>Santé, Trails</v>
          </cell>
        </row>
        <row r="1563">
          <cell r="A1563">
            <v>24210903</v>
          </cell>
          <cell r="B1563" t="str">
            <v>PENNEL</v>
          </cell>
          <cell r="C1563" t="str">
            <v>Hanz</v>
          </cell>
          <cell r="D1563" t="str">
            <v>MG</v>
          </cell>
          <cell r="E1563" t="str">
            <v>08-02-2009</v>
          </cell>
          <cell r="F1563">
            <v>15</v>
          </cell>
          <cell r="G1563" t="str">
            <v>Non</v>
          </cell>
          <cell r="H1563" t="str">
            <v>CLG.LA FOA</v>
          </cell>
          <cell r="I1563" t="str">
            <v>Non</v>
          </cell>
          <cell r="J1563" t="str">
            <v>Santé, Trails, Volleyball</v>
          </cell>
        </row>
        <row r="1564">
          <cell r="A1564">
            <v>24248368</v>
          </cell>
          <cell r="B1564" t="str">
            <v>Perrier</v>
          </cell>
          <cell r="C1564" t="str">
            <v>Malo</v>
          </cell>
          <cell r="D1564" t="str">
            <v>BG</v>
          </cell>
          <cell r="E1564" t="str">
            <v>22-06-2012</v>
          </cell>
          <cell r="F1564">
            <v>12</v>
          </cell>
          <cell r="G1564" t="str">
            <v>Non</v>
          </cell>
          <cell r="H1564" t="str">
            <v>CLG.LA FOA</v>
          </cell>
          <cell r="I1564" t="str">
            <v>Non</v>
          </cell>
          <cell r="J1564" t="str">
            <v>Football, Santé, Trails</v>
          </cell>
        </row>
        <row r="1565">
          <cell r="A1565">
            <v>24249206</v>
          </cell>
          <cell r="B1565" t="str">
            <v>PIME</v>
          </cell>
          <cell r="C1565" t="str">
            <v>YAVIN</v>
          </cell>
          <cell r="D1565" t="str">
            <v>BG</v>
          </cell>
          <cell r="E1565" t="str">
            <v>15-09-2012</v>
          </cell>
          <cell r="F1565">
            <v>12</v>
          </cell>
          <cell r="G1565" t="str">
            <v>Non</v>
          </cell>
          <cell r="H1565" t="str">
            <v>CLG.LA FOA</v>
          </cell>
          <cell r="I1565" t="str">
            <v>Non</v>
          </cell>
          <cell r="J1565" t="str">
            <v>Basket, Handball</v>
          </cell>
        </row>
        <row r="1566">
          <cell r="A1566">
            <v>24222290</v>
          </cell>
          <cell r="B1566" t="str">
            <v>QUESNEL</v>
          </cell>
          <cell r="C1566" t="str">
            <v>Maxime</v>
          </cell>
          <cell r="D1566" t="str">
            <v>BG</v>
          </cell>
          <cell r="E1566" t="str">
            <v>04-06-2011</v>
          </cell>
          <cell r="F1566">
            <v>13</v>
          </cell>
          <cell r="G1566" t="str">
            <v>Non</v>
          </cell>
          <cell r="H1566" t="str">
            <v>CLG.LA FOA</v>
          </cell>
          <cell r="I1566" t="str">
            <v>Non</v>
          </cell>
          <cell r="J1566" t="str">
            <v>Cross, Santé, Trails</v>
          </cell>
        </row>
        <row r="1567">
          <cell r="A1567">
            <v>24248158</v>
          </cell>
          <cell r="B1567" t="str">
            <v>Reau</v>
          </cell>
          <cell r="C1567" t="str">
            <v>Kryss</v>
          </cell>
          <cell r="D1567" t="str">
            <v>BG</v>
          </cell>
          <cell r="E1567" t="str">
            <v>17-12-2013</v>
          </cell>
          <cell r="F1567">
            <v>10</v>
          </cell>
          <cell r="G1567" t="str">
            <v>Non</v>
          </cell>
          <cell r="H1567" t="str">
            <v>CLG.LA FOA</v>
          </cell>
          <cell r="I1567" t="str">
            <v>Non</v>
          </cell>
          <cell r="J1567" t="str">
            <v>Santé, Trails</v>
          </cell>
        </row>
        <row r="1568">
          <cell r="A1568">
            <v>24221309</v>
          </cell>
          <cell r="B1568" t="str">
            <v>REAU</v>
          </cell>
          <cell r="C1568" t="str">
            <v>Kyliann</v>
          </cell>
          <cell r="D1568" t="str">
            <v>MG</v>
          </cell>
          <cell r="E1568" t="str">
            <v>17-08-2010</v>
          </cell>
          <cell r="F1568">
            <v>14</v>
          </cell>
          <cell r="G1568" t="str">
            <v>Non</v>
          </cell>
          <cell r="H1568" t="str">
            <v>CLG.LA FOA</v>
          </cell>
          <cell r="I1568" t="str">
            <v>Non</v>
          </cell>
          <cell r="J1568" t="str">
            <v>Santé, Trails</v>
          </cell>
        </row>
        <row r="1569">
          <cell r="A1569">
            <v>24239236</v>
          </cell>
          <cell r="B1569" t="str">
            <v>ROCHET RAGUE</v>
          </cell>
          <cell r="C1569" t="str">
            <v>HEIMOANA</v>
          </cell>
          <cell r="D1569" t="str">
            <v>BG</v>
          </cell>
          <cell r="E1569" t="str">
            <v>05-04-2012</v>
          </cell>
          <cell r="F1569">
            <v>12</v>
          </cell>
          <cell r="G1569" t="str">
            <v>Non</v>
          </cell>
          <cell r="H1569" t="str">
            <v>CLG.LA FOA</v>
          </cell>
          <cell r="I1569" t="str">
            <v>Non</v>
          </cell>
          <cell r="J1569" t="str">
            <v>Basket, Handball</v>
          </cell>
        </row>
        <row r="1570">
          <cell r="A1570">
            <v>24233859</v>
          </cell>
          <cell r="B1570" t="str">
            <v>ROLLAND</v>
          </cell>
          <cell r="C1570" t="str">
            <v>TRISTAN</v>
          </cell>
          <cell r="D1570" t="str">
            <v>MG</v>
          </cell>
          <cell r="E1570" t="str">
            <v>15-02-2010</v>
          </cell>
          <cell r="F1570">
            <v>14</v>
          </cell>
          <cell r="G1570" t="str">
            <v>Non</v>
          </cell>
          <cell r="H1570" t="str">
            <v>CLG.LA FOA</v>
          </cell>
          <cell r="I1570" t="str">
            <v>Non</v>
          </cell>
          <cell r="J1570" t="str">
            <v>Basket, Handball, Santé, Trails</v>
          </cell>
        </row>
        <row r="1571">
          <cell r="A1571">
            <v>24239234</v>
          </cell>
          <cell r="B1571" t="str">
            <v>TARI</v>
          </cell>
          <cell r="C1571" t="str">
            <v>NATACHA</v>
          </cell>
          <cell r="D1571" t="str">
            <v>BF</v>
          </cell>
          <cell r="E1571" t="str">
            <v>07-08-2011</v>
          </cell>
          <cell r="F1571">
            <v>13</v>
          </cell>
          <cell r="G1571" t="str">
            <v>Non</v>
          </cell>
          <cell r="H1571" t="str">
            <v>CLG.LA FOA</v>
          </cell>
          <cell r="I1571" t="str">
            <v>Non</v>
          </cell>
          <cell r="J1571" t="str">
            <v>Basket, Handball</v>
          </cell>
        </row>
        <row r="1572">
          <cell r="A1572">
            <v>24239230</v>
          </cell>
          <cell r="B1572" t="str">
            <v>Vaoheilala</v>
          </cell>
          <cell r="C1572" t="str">
            <v>Gaelle</v>
          </cell>
          <cell r="D1572" t="str">
            <v>BF</v>
          </cell>
          <cell r="E1572" t="str">
            <v>22-07-2011</v>
          </cell>
          <cell r="F1572">
            <v>13</v>
          </cell>
          <cell r="G1572" t="str">
            <v>Non</v>
          </cell>
          <cell r="H1572" t="str">
            <v>CLG.LA FOA</v>
          </cell>
          <cell r="I1572" t="str">
            <v>Non</v>
          </cell>
          <cell r="J1572" t="str">
            <v>Cross, Handball, Trails</v>
          </cell>
        </row>
        <row r="1573">
          <cell r="A1573">
            <v>24248157</v>
          </cell>
          <cell r="B1573" t="str">
            <v>Vesases</v>
          </cell>
          <cell r="C1573" t="str">
            <v>Pearl</v>
          </cell>
          <cell r="D1573" t="str">
            <v>MF</v>
          </cell>
          <cell r="E1573" t="str">
            <v>29-07-2009</v>
          </cell>
          <cell r="F1573">
            <v>15</v>
          </cell>
          <cell r="G1573" t="str">
            <v>Non</v>
          </cell>
          <cell r="H1573" t="str">
            <v>CLG.LA FOA</v>
          </cell>
          <cell r="I1573" t="str">
            <v>Non</v>
          </cell>
          <cell r="J1573" t="str">
            <v>Santé, Trails</v>
          </cell>
        </row>
        <row r="1574">
          <cell r="A1574">
            <v>24247678</v>
          </cell>
          <cell r="B1574" t="str">
            <v>AWAEATE</v>
          </cell>
          <cell r="C1574" t="str">
            <v>Rocky</v>
          </cell>
          <cell r="D1574" t="str">
            <v>BG</v>
          </cell>
          <cell r="E1574" t="str">
            <v>18-03-2013</v>
          </cell>
          <cell r="F1574">
            <v>11</v>
          </cell>
          <cell r="G1574" t="str">
            <v>Non</v>
          </cell>
          <cell r="H1574" t="str">
            <v>CLG.LA ROCHE</v>
          </cell>
          <cell r="I1574" t="str">
            <v>Non</v>
          </cell>
          <cell r="J1574" t="str">
            <v>Cross, Football, Futsal, Handball, Volleyball</v>
          </cell>
        </row>
        <row r="1575">
          <cell r="A1575">
            <v>24245768</v>
          </cell>
          <cell r="B1575" t="str">
            <v>AWAETE</v>
          </cell>
          <cell r="C1575" t="str">
            <v>Gisèle</v>
          </cell>
          <cell r="D1575" t="str">
            <v>BF</v>
          </cell>
          <cell r="E1575" t="str">
            <v>22-01-2013</v>
          </cell>
          <cell r="F1575">
            <v>11</v>
          </cell>
          <cell r="G1575" t="str">
            <v>Non</v>
          </cell>
          <cell r="H1575" t="str">
            <v>CLG.LA ROCHE</v>
          </cell>
          <cell r="I1575" t="str">
            <v>Non</v>
          </cell>
          <cell r="J1575" t="str">
            <v>Football, Handball, Volleyball</v>
          </cell>
        </row>
        <row r="1576">
          <cell r="A1576">
            <v>24210919</v>
          </cell>
          <cell r="B1576" t="str">
            <v>BEARUNE</v>
          </cell>
          <cell r="C1576" t="str">
            <v>Edmond</v>
          </cell>
          <cell r="D1576" t="str">
            <v>MG</v>
          </cell>
          <cell r="E1576" t="str">
            <v>08-06-2009</v>
          </cell>
          <cell r="F1576">
            <v>15</v>
          </cell>
          <cell r="G1576" t="str">
            <v>Non</v>
          </cell>
          <cell r="H1576" t="str">
            <v>CLG.LA ROCHE</v>
          </cell>
          <cell r="I1576" t="str">
            <v>Non</v>
          </cell>
          <cell r="J1576" t="str">
            <v>Athlétisme, Football, Futsal, Handball, Kayak, Volleyball, VTT</v>
          </cell>
        </row>
        <row r="1577">
          <cell r="A1577">
            <v>24222706</v>
          </cell>
          <cell r="B1577" t="str">
            <v>BEARUNE</v>
          </cell>
          <cell r="C1577" t="str">
            <v>Irène</v>
          </cell>
          <cell r="D1577" t="str">
            <v>BF</v>
          </cell>
          <cell r="E1577" t="str">
            <v>20-01-2011</v>
          </cell>
          <cell r="F1577">
            <v>13</v>
          </cell>
          <cell r="G1577" t="str">
            <v>Non</v>
          </cell>
          <cell r="H1577" t="str">
            <v>CLG.LA ROCHE</v>
          </cell>
          <cell r="I1577" t="str">
            <v>Non</v>
          </cell>
          <cell r="J1577" t="str">
            <v>Athlétisme, Course d'orientation, Cross, Football, Futsal, Handball, Kayak, Rugby, Volleyball, VTT</v>
          </cell>
        </row>
        <row r="1578">
          <cell r="A1578">
            <v>24237126</v>
          </cell>
          <cell r="B1578" t="str">
            <v>Boula</v>
          </cell>
          <cell r="C1578" t="str">
            <v>Solène</v>
          </cell>
          <cell r="D1578" t="str">
            <v>MF</v>
          </cell>
          <cell r="E1578" t="str">
            <v>04-04-2010</v>
          </cell>
          <cell r="F1578">
            <v>14</v>
          </cell>
          <cell r="G1578" t="str">
            <v>Non</v>
          </cell>
          <cell r="H1578" t="str">
            <v>CLG.LA ROCHE</v>
          </cell>
          <cell r="I1578" t="str">
            <v>Non</v>
          </cell>
          <cell r="J1578" t="str">
            <v>Athlétisme, Cross, Football, Handball, Volleyball</v>
          </cell>
        </row>
        <row r="1579">
          <cell r="A1579">
            <v>24212862</v>
          </cell>
          <cell r="B1579" t="str">
            <v>CABA</v>
          </cell>
          <cell r="C1579" t="str">
            <v>Djémila</v>
          </cell>
          <cell r="D1579" t="str">
            <v>MF</v>
          </cell>
          <cell r="E1579" t="str">
            <v>03-08-2009</v>
          </cell>
          <cell r="F1579">
            <v>15</v>
          </cell>
          <cell r="G1579" t="str">
            <v>Non</v>
          </cell>
          <cell r="H1579" t="str">
            <v>CLG.LA ROCHE</v>
          </cell>
          <cell r="I1579" t="str">
            <v>Non</v>
          </cell>
          <cell r="J1579" t="str">
            <v>Futsal, Handball</v>
          </cell>
        </row>
        <row r="1580">
          <cell r="A1580">
            <v>24210915</v>
          </cell>
          <cell r="B1580" t="str">
            <v>CAROINE</v>
          </cell>
          <cell r="C1580" t="str">
            <v>Bérénice</v>
          </cell>
          <cell r="D1580" t="str">
            <v>MF</v>
          </cell>
          <cell r="E1580" t="str">
            <v>21-06-2009</v>
          </cell>
          <cell r="F1580">
            <v>15</v>
          </cell>
          <cell r="G1580" t="str">
            <v>Non</v>
          </cell>
          <cell r="H1580" t="str">
            <v>CLG.LA ROCHE</v>
          </cell>
          <cell r="I1580" t="str">
            <v>Non</v>
          </cell>
          <cell r="J1580" t="str">
            <v>Athlétisme, Course d'orientation, Cross, Football, Futsal, Handball, Kayak, Rugby, Volleyball, VTT</v>
          </cell>
        </row>
        <row r="1581">
          <cell r="A1581">
            <v>24245766</v>
          </cell>
          <cell r="B1581" t="str">
            <v>CAROINE</v>
          </cell>
          <cell r="C1581" t="str">
            <v>Jacky</v>
          </cell>
          <cell r="D1581" t="str">
            <v>BG</v>
          </cell>
          <cell r="E1581" t="str">
            <v>27-03-2012</v>
          </cell>
          <cell r="F1581">
            <v>12</v>
          </cell>
          <cell r="G1581" t="str">
            <v>Non</v>
          </cell>
          <cell r="H1581" t="str">
            <v>CLG.LA ROCHE</v>
          </cell>
          <cell r="I1581" t="str">
            <v>Non</v>
          </cell>
          <cell r="J1581" t="str">
            <v>Football, Handball, Volleyball</v>
          </cell>
        </row>
        <row r="1582">
          <cell r="A1582">
            <v>24210816</v>
          </cell>
          <cell r="B1582" t="str">
            <v>CAROINE</v>
          </cell>
          <cell r="C1582" t="str">
            <v>Pauline</v>
          </cell>
          <cell r="D1582" t="str">
            <v>MF</v>
          </cell>
          <cell r="E1582" t="str">
            <v>21-06-2009</v>
          </cell>
          <cell r="F1582">
            <v>15</v>
          </cell>
          <cell r="G1582" t="str">
            <v>Non</v>
          </cell>
          <cell r="H1582" t="str">
            <v>CLG.LA ROCHE</v>
          </cell>
          <cell r="I1582" t="str">
            <v>Non</v>
          </cell>
          <cell r="J1582" t="str">
            <v>Athlétisme, Cross, Football, Futsal, Handball, Kayak, Rugby, Volleyball</v>
          </cell>
        </row>
        <row r="1583">
          <cell r="A1583">
            <v>24247505</v>
          </cell>
          <cell r="B1583" t="str">
            <v>CAROINE</v>
          </cell>
          <cell r="C1583" t="str">
            <v>Phileto</v>
          </cell>
          <cell r="D1583" t="str">
            <v>BG</v>
          </cell>
          <cell r="E1583" t="str">
            <v>27-03-2012</v>
          </cell>
          <cell r="F1583">
            <v>12</v>
          </cell>
          <cell r="G1583" t="str">
            <v>Non</v>
          </cell>
          <cell r="H1583" t="str">
            <v>CLG.LA ROCHE</v>
          </cell>
          <cell r="I1583" t="str">
            <v>Non</v>
          </cell>
          <cell r="J1583" t="str">
            <v>Cross, Football, Futsal, Handball, Volleyball</v>
          </cell>
        </row>
        <row r="1584">
          <cell r="A1584">
            <v>24245772</v>
          </cell>
          <cell r="B1584" t="str">
            <v>CINEDRAWA</v>
          </cell>
          <cell r="C1584" t="str">
            <v>Thérèse</v>
          </cell>
          <cell r="D1584" t="str">
            <v>BF</v>
          </cell>
          <cell r="E1584" t="str">
            <v>01-05-2012</v>
          </cell>
          <cell r="F1584">
            <v>12</v>
          </cell>
          <cell r="G1584" t="str">
            <v>Non</v>
          </cell>
          <cell r="H1584" t="str">
            <v>CLG.LA ROCHE</v>
          </cell>
          <cell r="I1584" t="str">
            <v>Non</v>
          </cell>
          <cell r="J1584" t="str">
            <v>Cross, Football, Handball, Volleyball</v>
          </cell>
        </row>
        <row r="1585">
          <cell r="A1585">
            <v>24210157</v>
          </cell>
          <cell r="B1585" t="str">
            <v>CINEDRAWA</v>
          </cell>
          <cell r="C1585" t="str">
            <v>Yvon</v>
          </cell>
          <cell r="D1585" t="str">
            <v>MG</v>
          </cell>
          <cell r="E1585" t="str">
            <v>27-04-2010</v>
          </cell>
          <cell r="F1585">
            <v>14</v>
          </cell>
          <cell r="G1585" t="str">
            <v>Non</v>
          </cell>
          <cell r="H1585" t="str">
            <v>CLG.LA ROCHE</v>
          </cell>
          <cell r="I1585" t="str">
            <v>Non</v>
          </cell>
          <cell r="J1585" t="str">
            <v>Football, Futsal, Handball, Volleyball</v>
          </cell>
        </row>
        <row r="1586">
          <cell r="A1586">
            <v>24210159</v>
          </cell>
          <cell r="B1586" t="str">
            <v>GOPE</v>
          </cell>
          <cell r="C1586" t="str">
            <v>Alexis</v>
          </cell>
          <cell r="D1586" t="str">
            <v>MG</v>
          </cell>
          <cell r="E1586" t="str">
            <v>16-12-2009</v>
          </cell>
          <cell r="F1586">
            <v>14</v>
          </cell>
          <cell r="G1586" t="str">
            <v>Non</v>
          </cell>
          <cell r="H1586" t="str">
            <v>CLG.LA ROCHE</v>
          </cell>
          <cell r="I1586" t="str">
            <v>Non</v>
          </cell>
          <cell r="J1586" t="str">
            <v>Athlétisme, Course d'orientation, Cross, Football, Futsal, Handball, Kayak, Rugby, Volleyball, VTT</v>
          </cell>
        </row>
        <row r="1587">
          <cell r="A1587">
            <v>24222213</v>
          </cell>
          <cell r="B1587" t="str">
            <v>GUYETTE</v>
          </cell>
          <cell r="C1587" t="str">
            <v>Bryan</v>
          </cell>
          <cell r="D1587" t="str">
            <v>BG</v>
          </cell>
          <cell r="E1587" t="str">
            <v>29-01-2011</v>
          </cell>
          <cell r="F1587">
            <v>13</v>
          </cell>
          <cell r="G1587" t="str">
            <v>Non</v>
          </cell>
          <cell r="H1587" t="str">
            <v>CLG.LA ROCHE</v>
          </cell>
          <cell r="I1587" t="str">
            <v>Non</v>
          </cell>
          <cell r="J1587" t="str">
            <v>Cross, Football, Futsal, Handball, Volleyball, VTT</v>
          </cell>
        </row>
        <row r="1588">
          <cell r="A1588">
            <v>24237123</v>
          </cell>
          <cell r="B1588" t="str">
            <v>Handriane</v>
          </cell>
          <cell r="C1588" t="str">
            <v>Ilinca</v>
          </cell>
          <cell r="D1588" t="str">
            <v>BF</v>
          </cell>
          <cell r="E1588" t="str">
            <v>11-06-2011</v>
          </cell>
          <cell r="F1588">
            <v>13</v>
          </cell>
          <cell r="G1588" t="str">
            <v>Non</v>
          </cell>
          <cell r="H1588" t="str">
            <v>CLG.LA ROCHE</v>
          </cell>
          <cell r="I1588" t="str">
            <v>Non</v>
          </cell>
          <cell r="J1588" t="str">
            <v>Athlétisme, Cross, Football, Handball, Volleyball</v>
          </cell>
        </row>
        <row r="1589">
          <cell r="A1589">
            <v>24237112</v>
          </cell>
          <cell r="B1589" t="str">
            <v>Hnadriane</v>
          </cell>
          <cell r="C1589" t="str">
            <v>Anna-Thérèse</v>
          </cell>
          <cell r="D1589" t="str">
            <v>MF</v>
          </cell>
          <cell r="E1589" t="str">
            <v>10-11-2009</v>
          </cell>
          <cell r="F1589">
            <v>14</v>
          </cell>
          <cell r="G1589" t="str">
            <v>Non</v>
          </cell>
          <cell r="H1589" t="str">
            <v>CLG.LA ROCHE</v>
          </cell>
          <cell r="I1589" t="str">
            <v>Non</v>
          </cell>
          <cell r="J1589" t="str">
            <v>Athlétisme, Football, Handball, Volleyball</v>
          </cell>
        </row>
        <row r="1590">
          <cell r="A1590">
            <v>24222224</v>
          </cell>
          <cell r="B1590" t="str">
            <v>KAKOU</v>
          </cell>
          <cell r="C1590" t="str">
            <v>Noémie</v>
          </cell>
          <cell r="D1590" t="str">
            <v>MF</v>
          </cell>
          <cell r="E1590" t="str">
            <v>15-10-2009</v>
          </cell>
          <cell r="F1590">
            <v>15</v>
          </cell>
          <cell r="G1590" t="str">
            <v>Non</v>
          </cell>
          <cell r="H1590" t="str">
            <v>CLG.LA ROCHE</v>
          </cell>
          <cell r="I1590" t="str">
            <v>Non</v>
          </cell>
          <cell r="J1590" t="str">
            <v>Athlétisme, Course d'orientation, Cross, Football, Futsal, Kayak, Rugby, Volleyball, VTT</v>
          </cell>
        </row>
        <row r="1591">
          <cell r="A1591">
            <v>24247845</v>
          </cell>
          <cell r="B1591" t="str">
            <v>KAKOU</v>
          </cell>
          <cell r="C1591" t="str">
            <v>Simeon</v>
          </cell>
          <cell r="D1591" t="str">
            <v>BG</v>
          </cell>
          <cell r="E1591" t="str">
            <v>25-03-2012</v>
          </cell>
          <cell r="F1591">
            <v>12</v>
          </cell>
          <cell r="G1591" t="str">
            <v>Non</v>
          </cell>
          <cell r="H1591" t="str">
            <v>CLG.LA ROCHE</v>
          </cell>
          <cell r="I1591" t="str">
            <v>Non</v>
          </cell>
          <cell r="J1591" t="str">
            <v>Cross, Football, Futsal, Handball, Volleyball</v>
          </cell>
        </row>
        <row r="1592">
          <cell r="A1592">
            <v>24247843</v>
          </cell>
          <cell r="B1592" t="str">
            <v>KOCE</v>
          </cell>
          <cell r="C1592" t="str">
            <v>Benedicta</v>
          </cell>
          <cell r="D1592" t="str">
            <v>BF</v>
          </cell>
          <cell r="E1592" t="str">
            <v>18-11-2012</v>
          </cell>
          <cell r="F1592">
            <v>11</v>
          </cell>
          <cell r="G1592" t="str">
            <v>Non</v>
          </cell>
          <cell r="H1592" t="str">
            <v>CLG.LA ROCHE</v>
          </cell>
          <cell r="I1592" t="str">
            <v>Non</v>
          </cell>
          <cell r="J1592" t="str">
            <v>Cross, Football, Futsal, Handball, Volleyball</v>
          </cell>
        </row>
        <row r="1593">
          <cell r="A1593">
            <v>24245763</v>
          </cell>
          <cell r="B1593" t="str">
            <v>KOCE</v>
          </cell>
          <cell r="C1593" t="str">
            <v>Justin</v>
          </cell>
          <cell r="D1593" t="str">
            <v>BG</v>
          </cell>
          <cell r="E1593" t="str">
            <v>12-08-2012</v>
          </cell>
          <cell r="F1593">
            <v>12</v>
          </cell>
          <cell r="G1593" t="str">
            <v>Non</v>
          </cell>
          <cell r="H1593" t="str">
            <v>CLG.LA ROCHE</v>
          </cell>
          <cell r="I1593" t="str">
            <v>Non</v>
          </cell>
          <cell r="J1593" t="str">
            <v>Athlétisme, Football, Handball, Volleyball</v>
          </cell>
        </row>
        <row r="1594">
          <cell r="A1594">
            <v>24237121</v>
          </cell>
          <cell r="B1594" t="str">
            <v>Koce</v>
          </cell>
          <cell r="C1594" t="str">
            <v>Maïwen</v>
          </cell>
          <cell r="D1594" t="str">
            <v>MF</v>
          </cell>
          <cell r="E1594" t="str">
            <v>24-11-2010</v>
          </cell>
          <cell r="F1594">
            <v>13</v>
          </cell>
          <cell r="G1594" t="str">
            <v>Non</v>
          </cell>
          <cell r="H1594" t="str">
            <v>CLG.LA ROCHE</v>
          </cell>
          <cell r="I1594" t="str">
            <v>Non</v>
          </cell>
          <cell r="J1594" t="str">
            <v>Athlétisme, Cross, Football, Handball, Volleyball</v>
          </cell>
        </row>
        <row r="1595">
          <cell r="A1595">
            <v>24222221</v>
          </cell>
          <cell r="B1595" t="str">
            <v>KOCE</v>
          </cell>
          <cell r="C1595" t="str">
            <v>Yohann</v>
          </cell>
          <cell r="D1595" t="str">
            <v>CG</v>
          </cell>
          <cell r="E1595" t="str">
            <v>24-10-2008</v>
          </cell>
          <cell r="F1595">
            <v>16</v>
          </cell>
          <cell r="G1595" t="str">
            <v>Non</v>
          </cell>
          <cell r="H1595" t="str">
            <v>CLG.LA ROCHE</v>
          </cell>
          <cell r="I1595" t="str">
            <v>Non</v>
          </cell>
          <cell r="J1595" t="str">
            <v>Football, Futsal, Handball, Volleyball</v>
          </cell>
        </row>
        <row r="1596">
          <cell r="A1596">
            <v>24247654</v>
          </cell>
          <cell r="B1596" t="str">
            <v>KUGOGNE</v>
          </cell>
          <cell r="C1596" t="str">
            <v>Kaila</v>
          </cell>
          <cell r="D1596" t="str">
            <v>BF</v>
          </cell>
          <cell r="E1596" t="str">
            <v>07-08-2012</v>
          </cell>
          <cell r="F1596">
            <v>12</v>
          </cell>
          <cell r="G1596" t="str">
            <v>Non</v>
          </cell>
          <cell r="H1596" t="str">
            <v>CLG.LA ROCHE</v>
          </cell>
          <cell r="I1596" t="str">
            <v>Non</v>
          </cell>
          <cell r="J1596" t="str">
            <v>Cross, Football, Handball, Volleyball</v>
          </cell>
        </row>
        <row r="1597">
          <cell r="A1597">
            <v>24247503</v>
          </cell>
          <cell r="B1597" t="str">
            <v>LATUNINA</v>
          </cell>
          <cell r="C1597" t="str">
            <v>Edmond Makatogi</v>
          </cell>
          <cell r="D1597" t="str">
            <v>BG</v>
          </cell>
          <cell r="E1597" t="str">
            <v>03-04-2013</v>
          </cell>
          <cell r="F1597">
            <v>11</v>
          </cell>
          <cell r="G1597" t="str">
            <v>Non</v>
          </cell>
          <cell r="H1597" t="str">
            <v>CLG.LA ROCHE</v>
          </cell>
          <cell r="I1597" t="str">
            <v>Non</v>
          </cell>
          <cell r="J1597" t="str">
            <v>Cross, Football, Futsal, Handball, Volleyball</v>
          </cell>
        </row>
        <row r="1598">
          <cell r="A1598">
            <v>24237128</v>
          </cell>
          <cell r="B1598" t="str">
            <v>Robelin</v>
          </cell>
          <cell r="C1598" t="str">
            <v>Pauline</v>
          </cell>
          <cell r="D1598" t="str">
            <v>BF</v>
          </cell>
          <cell r="E1598" t="str">
            <v>02-08-2012</v>
          </cell>
          <cell r="F1598">
            <v>12</v>
          </cell>
          <cell r="G1598" t="str">
            <v>Non</v>
          </cell>
          <cell r="H1598" t="str">
            <v>CLG.LA ROCHE</v>
          </cell>
          <cell r="I1598" t="str">
            <v>Non</v>
          </cell>
          <cell r="J1598" t="str">
            <v>Athlétisme, Cross, Football, Handball, Volleyball, VTT</v>
          </cell>
        </row>
        <row r="1599">
          <cell r="A1599">
            <v>24220282</v>
          </cell>
          <cell r="B1599" t="str">
            <v>RUEURU</v>
          </cell>
          <cell r="C1599" t="str">
            <v>Alexandre</v>
          </cell>
          <cell r="D1599" t="str">
            <v>MG</v>
          </cell>
          <cell r="E1599" t="str">
            <v>09-02-2010</v>
          </cell>
          <cell r="F1599">
            <v>14</v>
          </cell>
          <cell r="G1599" t="str">
            <v>Non</v>
          </cell>
          <cell r="H1599" t="str">
            <v>CLG.LA ROCHE</v>
          </cell>
          <cell r="I1599" t="str">
            <v>Non</v>
          </cell>
          <cell r="J1599" t="str">
            <v>Cross, Football, Futsal, Handball, Volleyball</v>
          </cell>
        </row>
        <row r="1600">
          <cell r="A1600">
            <v>24222219</v>
          </cell>
          <cell r="B1600" t="str">
            <v>SIMIJANE</v>
          </cell>
          <cell r="C1600" t="str">
            <v>Dylan</v>
          </cell>
          <cell r="D1600" t="str">
            <v>MG</v>
          </cell>
          <cell r="E1600" t="str">
            <v>17-05-2010</v>
          </cell>
          <cell r="F1600">
            <v>14</v>
          </cell>
          <cell r="G1600" t="str">
            <v>Non</v>
          </cell>
          <cell r="H1600" t="str">
            <v>CLG.LA ROCHE</v>
          </cell>
          <cell r="I1600" t="str">
            <v>Non</v>
          </cell>
          <cell r="J1600" t="str">
            <v>Cross, Football, Futsal, Handball, Kayak, Volleyball, VTT</v>
          </cell>
        </row>
        <row r="1601">
          <cell r="A1601">
            <v>24237772</v>
          </cell>
          <cell r="B1601" t="str">
            <v>SIWOINE</v>
          </cell>
          <cell r="C1601" t="str">
            <v>Robert</v>
          </cell>
          <cell r="D1601" t="str">
            <v>MG</v>
          </cell>
          <cell r="E1601" t="str">
            <v>16-07-2010</v>
          </cell>
          <cell r="F1601">
            <v>14</v>
          </cell>
          <cell r="G1601" t="str">
            <v>Non</v>
          </cell>
          <cell r="H1601" t="str">
            <v>CLG.LA ROCHE</v>
          </cell>
          <cell r="I1601" t="str">
            <v>Non</v>
          </cell>
          <cell r="J1601" t="str">
            <v>Athlétisme, Course d'orientation, Cross, Football, Handball, Rugby, Volleyball, VTT</v>
          </cell>
        </row>
        <row r="1602">
          <cell r="A1602">
            <v>24237116</v>
          </cell>
          <cell r="B1602" t="str">
            <v>Songé</v>
          </cell>
          <cell r="C1602" t="str">
            <v>Guilaine</v>
          </cell>
          <cell r="D1602" t="str">
            <v>BF</v>
          </cell>
          <cell r="E1602" t="str">
            <v>13-09-2011</v>
          </cell>
          <cell r="F1602">
            <v>13</v>
          </cell>
          <cell r="G1602" t="str">
            <v>Non</v>
          </cell>
          <cell r="H1602" t="str">
            <v>CLG.LA ROCHE</v>
          </cell>
          <cell r="I1602" t="str">
            <v>Non</v>
          </cell>
          <cell r="J1602" t="str">
            <v>Athlétisme, Cross, Football, Handball, Volleyball</v>
          </cell>
        </row>
        <row r="1603">
          <cell r="A1603">
            <v>24211585</v>
          </cell>
          <cell r="B1603" t="str">
            <v>SONGE</v>
          </cell>
          <cell r="C1603" t="str">
            <v>Luciana</v>
          </cell>
          <cell r="D1603" t="str">
            <v>CF</v>
          </cell>
          <cell r="E1603" t="str">
            <v>14-10-2008</v>
          </cell>
          <cell r="F1603">
            <v>16</v>
          </cell>
          <cell r="G1603" t="str">
            <v>Non</v>
          </cell>
          <cell r="H1603" t="str">
            <v>CLG.LA ROCHE</v>
          </cell>
          <cell r="I1603" t="str">
            <v>Non</v>
          </cell>
          <cell r="J1603" t="str">
            <v>Athlétisme, Course d'orientation, Cross, Football, Handball, Rugby, Volleyball, VTT</v>
          </cell>
        </row>
        <row r="1604">
          <cell r="A1604">
            <v>24220001</v>
          </cell>
          <cell r="B1604" t="str">
            <v>TAHMUMU</v>
          </cell>
          <cell r="C1604" t="str">
            <v>Diego</v>
          </cell>
          <cell r="D1604" t="str">
            <v>MG</v>
          </cell>
          <cell r="E1604" t="str">
            <v>18-11-2010</v>
          </cell>
          <cell r="F1604">
            <v>13</v>
          </cell>
          <cell r="G1604" t="str">
            <v>Non</v>
          </cell>
          <cell r="H1604" t="str">
            <v>CLG.LA ROCHE</v>
          </cell>
          <cell r="I1604" t="str">
            <v>Non</v>
          </cell>
          <cell r="J1604" t="str">
            <v>Athlétisme, Cross, Football, Handball, Rugby, Volleyball, VTT</v>
          </cell>
        </row>
        <row r="1605">
          <cell r="A1605">
            <v>24220362</v>
          </cell>
          <cell r="B1605" t="str">
            <v>TAHMUMU</v>
          </cell>
          <cell r="C1605" t="str">
            <v>Jean-Ferdinand</v>
          </cell>
          <cell r="D1605" t="str">
            <v>MG</v>
          </cell>
          <cell r="E1605" t="str">
            <v>16-02-2010</v>
          </cell>
          <cell r="F1605">
            <v>14</v>
          </cell>
          <cell r="G1605" t="str">
            <v>Non</v>
          </cell>
          <cell r="H1605" t="str">
            <v>CLG.LA ROCHE</v>
          </cell>
          <cell r="I1605" t="str">
            <v>Non</v>
          </cell>
          <cell r="J1605" t="str">
            <v>Athlétisme, Course d'orientation, Cross, Football, Futsal, Handball, Kayak, Rugby, Volleyball, VTT</v>
          </cell>
        </row>
        <row r="1606">
          <cell r="A1606">
            <v>24210660</v>
          </cell>
          <cell r="B1606" t="str">
            <v>TAHMUMU</v>
          </cell>
          <cell r="C1606" t="str">
            <v>Marie</v>
          </cell>
          <cell r="D1606" t="str">
            <v>MF</v>
          </cell>
          <cell r="E1606" t="str">
            <v>10-03-2009</v>
          </cell>
          <cell r="F1606">
            <v>15</v>
          </cell>
          <cell r="G1606" t="str">
            <v>Non</v>
          </cell>
          <cell r="H1606" t="str">
            <v>CLG.LA ROCHE</v>
          </cell>
          <cell r="I1606" t="str">
            <v>Non</v>
          </cell>
          <cell r="J1606" t="str">
            <v>Athlétisme, Course d'orientation, Cross, Football, Futsal, Handball, Kayak, Rugby, Volleyball, VTT</v>
          </cell>
        </row>
        <row r="1607">
          <cell r="A1607">
            <v>24245769</v>
          </cell>
          <cell r="B1607" t="str">
            <v>TAHMUMU</v>
          </cell>
          <cell r="C1607" t="str">
            <v>Tiffany</v>
          </cell>
          <cell r="D1607" t="str">
            <v>BF</v>
          </cell>
          <cell r="E1607" t="str">
            <v>18-09-2012</v>
          </cell>
          <cell r="F1607">
            <v>12</v>
          </cell>
          <cell r="G1607" t="str">
            <v>Non</v>
          </cell>
          <cell r="H1607" t="str">
            <v>CLG.LA ROCHE</v>
          </cell>
          <cell r="I1607" t="str">
            <v>Non</v>
          </cell>
          <cell r="J1607" t="str">
            <v>Football, Handball, Volleyball</v>
          </cell>
        </row>
        <row r="1608">
          <cell r="A1608">
            <v>24247679</v>
          </cell>
          <cell r="B1608" t="str">
            <v>WAAGA</v>
          </cell>
          <cell r="C1608" t="str">
            <v>Mathieu</v>
          </cell>
          <cell r="D1608" t="str">
            <v>BG</v>
          </cell>
          <cell r="E1608" t="str">
            <v>13-02-2013</v>
          </cell>
          <cell r="F1608">
            <v>11</v>
          </cell>
          <cell r="G1608" t="str">
            <v>Non</v>
          </cell>
          <cell r="H1608" t="str">
            <v>CLG.LA ROCHE</v>
          </cell>
          <cell r="I1608" t="str">
            <v>Non</v>
          </cell>
          <cell r="J1608" t="str">
            <v>Cross, Football, Futsal, Handball, Volleyball</v>
          </cell>
        </row>
        <row r="1609">
          <cell r="A1609">
            <v>24210913</v>
          </cell>
          <cell r="B1609" t="str">
            <v>WADROBERT</v>
          </cell>
          <cell r="C1609" t="str">
            <v>Françoise</v>
          </cell>
          <cell r="D1609" t="str">
            <v>CF</v>
          </cell>
          <cell r="E1609" t="str">
            <v>14-06-2008</v>
          </cell>
          <cell r="F1609">
            <v>16</v>
          </cell>
          <cell r="G1609" t="str">
            <v>Non</v>
          </cell>
          <cell r="H1609" t="str">
            <v>CLG.LA ROCHE</v>
          </cell>
          <cell r="I1609" t="str">
            <v>Non</v>
          </cell>
          <cell r="J1609" t="str">
            <v>Football, Futsal, Handball, Kayak, Volleyball</v>
          </cell>
        </row>
        <row r="1610">
          <cell r="A1610">
            <v>24237111</v>
          </cell>
          <cell r="B1610" t="str">
            <v>Wahnaade</v>
          </cell>
          <cell r="C1610" t="str">
            <v>Edena</v>
          </cell>
          <cell r="D1610" t="str">
            <v>MF</v>
          </cell>
          <cell r="E1610" t="str">
            <v>29-03-2009</v>
          </cell>
          <cell r="F1610">
            <v>15</v>
          </cell>
          <cell r="G1610" t="str">
            <v>Non</v>
          </cell>
          <cell r="H1610" t="str">
            <v>CLG.LA ROCHE</v>
          </cell>
          <cell r="I1610" t="str">
            <v>Non</v>
          </cell>
          <cell r="J1610" t="str">
            <v>Athlétisme, Football, Handball, Volleyball</v>
          </cell>
        </row>
        <row r="1611">
          <cell r="A1611">
            <v>24245771</v>
          </cell>
          <cell r="B1611" t="str">
            <v>WAICANE</v>
          </cell>
          <cell r="C1611" t="str">
            <v>Augustine</v>
          </cell>
          <cell r="D1611" t="str">
            <v>MF</v>
          </cell>
          <cell r="E1611" t="str">
            <v>25-08-2010</v>
          </cell>
          <cell r="F1611">
            <v>14</v>
          </cell>
          <cell r="G1611" t="str">
            <v>Non</v>
          </cell>
          <cell r="H1611" t="str">
            <v>CLG.LA ROCHE</v>
          </cell>
          <cell r="I1611" t="str">
            <v>Non</v>
          </cell>
          <cell r="J1611" t="str">
            <v>Football, Handball, Volleyball</v>
          </cell>
        </row>
        <row r="1612">
          <cell r="A1612">
            <v>24245764</v>
          </cell>
          <cell r="B1612" t="str">
            <v>WAKAJAWA</v>
          </cell>
          <cell r="C1612" t="str">
            <v>Alexandre</v>
          </cell>
          <cell r="D1612" t="str">
            <v>BG</v>
          </cell>
          <cell r="E1612" t="str">
            <v>16-03-2013</v>
          </cell>
          <cell r="F1612">
            <v>11</v>
          </cell>
          <cell r="G1612" t="str">
            <v>Non</v>
          </cell>
          <cell r="H1612" t="str">
            <v>CLG.LA ROCHE</v>
          </cell>
          <cell r="I1612" t="str">
            <v>Non</v>
          </cell>
          <cell r="J1612" t="str">
            <v>Football, Handball, Volleyball</v>
          </cell>
        </row>
        <row r="1613">
          <cell r="A1613">
            <v>24221650</v>
          </cell>
          <cell r="B1613" t="str">
            <v>WAKAJAWA</v>
          </cell>
          <cell r="C1613" t="str">
            <v>Emmanuel</v>
          </cell>
          <cell r="D1613" t="str">
            <v>MG</v>
          </cell>
          <cell r="E1613" t="str">
            <v>30-10-2010</v>
          </cell>
          <cell r="F1613">
            <v>13</v>
          </cell>
          <cell r="G1613" t="str">
            <v>Non</v>
          </cell>
          <cell r="H1613" t="str">
            <v>CLG.LA ROCHE</v>
          </cell>
          <cell r="I1613" t="str">
            <v>Non</v>
          </cell>
          <cell r="J1613" t="str">
            <v>Cross, Football, Futsal, Handball, Rugby, Volleyball</v>
          </cell>
        </row>
        <row r="1614">
          <cell r="A1614">
            <v>24237847</v>
          </cell>
          <cell r="B1614" t="str">
            <v>WAMEJO</v>
          </cell>
          <cell r="C1614" t="str">
            <v>Loana</v>
          </cell>
          <cell r="D1614" t="str">
            <v>BF</v>
          </cell>
          <cell r="E1614" t="str">
            <v>16-07-2011</v>
          </cell>
          <cell r="F1614">
            <v>13</v>
          </cell>
          <cell r="G1614" t="str">
            <v>Non</v>
          </cell>
          <cell r="H1614" t="str">
            <v>CLG.LA ROCHE</v>
          </cell>
          <cell r="I1614" t="str">
            <v>Non</v>
          </cell>
          <cell r="J1614" t="str">
            <v>Athlétisme, Cross, Football, Handball, Volleyball, VTT</v>
          </cell>
        </row>
        <row r="1615">
          <cell r="A1615">
            <v>24245767</v>
          </cell>
          <cell r="B1615" t="str">
            <v>WARICONE</v>
          </cell>
          <cell r="C1615" t="str">
            <v>Jeannette</v>
          </cell>
          <cell r="D1615" t="str">
            <v>BF</v>
          </cell>
          <cell r="E1615" t="str">
            <v>17-05-2012</v>
          </cell>
          <cell r="F1615">
            <v>12</v>
          </cell>
          <cell r="G1615" t="str">
            <v>Non</v>
          </cell>
          <cell r="H1615" t="str">
            <v>CLG.LA ROCHE</v>
          </cell>
          <cell r="I1615" t="str">
            <v>Non</v>
          </cell>
          <cell r="J1615" t="str">
            <v>Football, Handball, Volleyball</v>
          </cell>
        </row>
        <row r="1616">
          <cell r="A1616">
            <v>24247504</v>
          </cell>
          <cell r="B1616" t="str">
            <v>WASHETINE</v>
          </cell>
          <cell r="C1616" t="str">
            <v>Adassa</v>
          </cell>
          <cell r="D1616" t="str">
            <v>BF</v>
          </cell>
          <cell r="E1616" t="str">
            <v>13-09-2012</v>
          </cell>
          <cell r="F1616">
            <v>12</v>
          </cell>
          <cell r="G1616" t="str">
            <v>Non</v>
          </cell>
          <cell r="H1616" t="str">
            <v>CLG.LA ROCHE</v>
          </cell>
          <cell r="I1616" t="str">
            <v>Non</v>
          </cell>
          <cell r="J1616" t="str">
            <v>Cross, Football, Futsal, Handball, Volleyball</v>
          </cell>
        </row>
        <row r="1617">
          <cell r="A1617">
            <v>24210916</v>
          </cell>
          <cell r="B1617" t="str">
            <v>WASHETINE</v>
          </cell>
          <cell r="C1617" t="str">
            <v>Anastasie</v>
          </cell>
          <cell r="D1617" t="str">
            <v>MF</v>
          </cell>
          <cell r="E1617" t="str">
            <v>01-12-2009</v>
          </cell>
          <cell r="F1617">
            <v>14</v>
          </cell>
          <cell r="G1617" t="str">
            <v>Non</v>
          </cell>
          <cell r="H1617" t="str">
            <v>CLG.LA ROCHE</v>
          </cell>
          <cell r="I1617" t="str">
            <v>Non</v>
          </cell>
          <cell r="J1617" t="str">
            <v>Athlétisme, Course d'orientation, Cross, Football, Futsal, Handball, Kayak, Rugby, Volleyball, VTT</v>
          </cell>
        </row>
        <row r="1618">
          <cell r="A1618">
            <v>24245765</v>
          </cell>
          <cell r="B1618" t="str">
            <v>WASHETINE</v>
          </cell>
          <cell r="C1618" t="str">
            <v>Banaba</v>
          </cell>
          <cell r="D1618" t="str">
            <v>BG</v>
          </cell>
          <cell r="E1618" t="str">
            <v>22-03-2013</v>
          </cell>
          <cell r="F1618">
            <v>11</v>
          </cell>
          <cell r="G1618" t="str">
            <v>Non</v>
          </cell>
          <cell r="H1618" t="str">
            <v>CLG.LA ROCHE</v>
          </cell>
          <cell r="I1618" t="str">
            <v>Non</v>
          </cell>
          <cell r="J1618" t="str">
            <v>Football, Handball, Volleyball</v>
          </cell>
        </row>
        <row r="1619">
          <cell r="A1619">
            <v>24236899</v>
          </cell>
          <cell r="B1619" t="str">
            <v>Washetine</v>
          </cell>
          <cell r="C1619" t="str">
            <v>Fernand</v>
          </cell>
          <cell r="D1619" t="str">
            <v>BG</v>
          </cell>
          <cell r="E1619" t="str">
            <v>30-06-2011</v>
          </cell>
          <cell r="F1619">
            <v>13</v>
          </cell>
          <cell r="G1619" t="str">
            <v>Non</v>
          </cell>
          <cell r="H1619" t="str">
            <v>CLG.LA ROCHE</v>
          </cell>
          <cell r="I1619" t="str">
            <v>Non</v>
          </cell>
          <cell r="J1619" t="str">
            <v>Athlétisme, Course d'orientation, Cross, Football, Handball, Kayak, Rugby, Volleyball, VTT</v>
          </cell>
        </row>
        <row r="1620">
          <cell r="A1620">
            <v>24222223</v>
          </cell>
          <cell r="B1620" t="str">
            <v>WASHETINE</v>
          </cell>
          <cell r="C1620" t="str">
            <v>Gucele</v>
          </cell>
          <cell r="D1620" t="str">
            <v>MF</v>
          </cell>
          <cell r="E1620" t="str">
            <v>17-08-2010</v>
          </cell>
          <cell r="F1620">
            <v>14</v>
          </cell>
          <cell r="G1620" t="str">
            <v>Non</v>
          </cell>
          <cell r="H1620" t="str">
            <v>CLG.LA ROCHE</v>
          </cell>
          <cell r="I1620" t="str">
            <v>Non</v>
          </cell>
          <cell r="J1620" t="str">
            <v>Athlétisme, Cross, Football, Futsal, Handball, Volleyball</v>
          </cell>
        </row>
        <row r="1621">
          <cell r="A1621">
            <v>24236901</v>
          </cell>
          <cell r="B1621" t="str">
            <v>Washetine</v>
          </cell>
          <cell r="C1621" t="str">
            <v>Isaac</v>
          </cell>
          <cell r="D1621" t="str">
            <v>BG</v>
          </cell>
          <cell r="E1621" t="str">
            <v>05-05-2011</v>
          </cell>
          <cell r="F1621">
            <v>13</v>
          </cell>
          <cell r="G1621" t="str">
            <v>Non</v>
          </cell>
          <cell r="H1621" t="str">
            <v>CLG.LA ROCHE</v>
          </cell>
          <cell r="I1621" t="str">
            <v>Non</v>
          </cell>
          <cell r="J1621" t="str">
            <v>Football, Handball, Rugby, Volleyball</v>
          </cell>
        </row>
        <row r="1622">
          <cell r="A1622">
            <v>24210911</v>
          </cell>
          <cell r="B1622" t="str">
            <v>WASHETINE</v>
          </cell>
          <cell r="C1622" t="str">
            <v>Moyane</v>
          </cell>
          <cell r="D1622" t="str">
            <v>MF</v>
          </cell>
          <cell r="E1622" t="str">
            <v>31-03-2009</v>
          </cell>
          <cell r="F1622">
            <v>15</v>
          </cell>
          <cell r="G1622" t="str">
            <v>Non</v>
          </cell>
          <cell r="H1622" t="str">
            <v>CLG.LA ROCHE</v>
          </cell>
          <cell r="I1622" t="str">
            <v>Non</v>
          </cell>
          <cell r="J1622" t="str">
            <v>Athlétisme, Course d'orientation, Cross, Football, Futsal, Handball, Kayak, Rugby, Volleyball, VTT</v>
          </cell>
        </row>
        <row r="1623">
          <cell r="A1623">
            <v>24237120</v>
          </cell>
          <cell r="B1623" t="str">
            <v>Washetine</v>
          </cell>
          <cell r="C1623" t="str">
            <v>Rhode</v>
          </cell>
          <cell r="D1623" t="str">
            <v>BF</v>
          </cell>
          <cell r="E1623" t="str">
            <v>07-11-2011</v>
          </cell>
          <cell r="F1623">
            <v>12</v>
          </cell>
          <cell r="G1623" t="str">
            <v>Non</v>
          </cell>
          <cell r="H1623" t="str">
            <v>CLG.LA ROCHE</v>
          </cell>
          <cell r="I1623" t="str">
            <v>Non</v>
          </cell>
          <cell r="J1623" t="str">
            <v>Athlétisme, Cross, Football, Handball, Volleyball</v>
          </cell>
        </row>
        <row r="1624">
          <cell r="A1624">
            <v>24247842</v>
          </cell>
          <cell r="B1624" t="str">
            <v>WASHETINE</v>
          </cell>
          <cell r="C1624" t="str">
            <v>Roselyne</v>
          </cell>
          <cell r="D1624" t="str">
            <v>MF</v>
          </cell>
          <cell r="E1624" t="str">
            <v>16-03-2010</v>
          </cell>
          <cell r="F1624">
            <v>14</v>
          </cell>
          <cell r="G1624" t="str">
            <v>Non</v>
          </cell>
          <cell r="H1624" t="str">
            <v>CLG.LA ROCHE</v>
          </cell>
          <cell r="I1624" t="str">
            <v>Non</v>
          </cell>
          <cell r="J1624" t="str">
            <v>Cross, Football, Futsal, Handball, Volleyball</v>
          </cell>
        </row>
        <row r="1625">
          <cell r="A1625">
            <v>24236898</v>
          </cell>
          <cell r="B1625" t="str">
            <v>Washetine</v>
          </cell>
          <cell r="C1625" t="str">
            <v>Thenama</v>
          </cell>
          <cell r="D1625" t="str">
            <v>BG</v>
          </cell>
          <cell r="E1625" t="str">
            <v>08-07-2011</v>
          </cell>
          <cell r="F1625">
            <v>13</v>
          </cell>
          <cell r="G1625" t="str">
            <v>Non</v>
          </cell>
          <cell r="H1625" t="str">
            <v>CLG.LA ROCHE</v>
          </cell>
          <cell r="I1625" t="str">
            <v>Non</v>
          </cell>
          <cell r="J1625" t="str">
            <v>Football, Handball, Kayak, Rugby, Volleyball</v>
          </cell>
        </row>
        <row r="1626">
          <cell r="A1626">
            <v>24221269</v>
          </cell>
          <cell r="B1626" t="str">
            <v>WAWIA</v>
          </cell>
          <cell r="C1626" t="str">
            <v>Jean</v>
          </cell>
          <cell r="D1626" t="str">
            <v>MG</v>
          </cell>
          <cell r="E1626" t="str">
            <v>08-01-2010</v>
          </cell>
          <cell r="F1626">
            <v>14</v>
          </cell>
          <cell r="G1626" t="str">
            <v>Non</v>
          </cell>
          <cell r="H1626" t="str">
            <v>CLG.LA ROCHE</v>
          </cell>
          <cell r="I1626" t="str">
            <v>Non</v>
          </cell>
          <cell r="J1626" t="str">
            <v>Athlétisme, Cross, Football, Futsal, Handball, Rugby, Volleyball, VTT</v>
          </cell>
        </row>
        <row r="1627">
          <cell r="A1627">
            <v>24222208</v>
          </cell>
          <cell r="B1627" t="str">
            <v>WAWIA</v>
          </cell>
          <cell r="C1627" t="str">
            <v>Suzanne</v>
          </cell>
          <cell r="D1627" t="str">
            <v>MF</v>
          </cell>
          <cell r="E1627" t="str">
            <v>31-12-2010</v>
          </cell>
          <cell r="F1627">
            <v>13</v>
          </cell>
          <cell r="G1627" t="str">
            <v>Non</v>
          </cell>
          <cell r="H1627" t="str">
            <v>CLG.LA ROCHE</v>
          </cell>
          <cell r="I1627" t="str">
            <v>Non</v>
          </cell>
          <cell r="J1627" t="str">
            <v>Athlétisme, Cross, Football, Futsal, Handball, Volleyball</v>
          </cell>
        </row>
        <row r="1628">
          <cell r="A1628">
            <v>24221381</v>
          </cell>
          <cell r="B1628" t="str">
            <v>WIAKO</v>
          </cell>
          <cell r="C1628" t="str">
            <v>Djeff</v>
          </cell>
          <cell r="D1628" t="str">
            <v>MG</v>
          </cell>
          <cell r="E1628" t="str">
            <v>31-07-2010</v>
          </cell>
          <cell r="F1628">
            <v>14</v>
          </cell>
          <cell r="G1628" t="str">
            <v>Non</v>
          </cell>
          <cell r="H1628" t="str">
            <v>CLG.LA ROCHE</v>
          </cell>
          <cell r="I1628" t="str">
            <v>Non</v>
          </cell>
          <cell r="J1628" t="str">
            <v>Athlétisme, Course d'orientation, Football, Futsal, Handball, Kayak, Rugby, Volleyball, VTT</v>
          </cell>
        </row>
        <row r="1629">
          <cell r="A1629">
            <v>24222684</v>
          </cell>
          <cell r="B1629" t="str">
            <v>WIAKO</v>
          </cell>
          <cell r="C1629" t="str">
            <v>Régis</v>
          </cell>
          <cell r="D1629" t="str">
            <v>MG</v>
          </cell>
          <cell r="E1629" t="str">
            <v>11-09-2010</v>
          </cell>
          <cell r="F1629">
            <v>14</v>
          </cell>
          <cell r="G1629" t="str">
            <v>Non</v>
          </cell>
          <cell r="H1629" t="str">
            <v>CLG.LA ROCHE</v>
          </cell>
          <cell r="I1629" t="str">
            <v>Non</v>
          </cell>
          <cell r="J1629" t="str">
            <v>Football, Futsal, Rugby, VTT</v>
          </cell>
        </row>
        <row r="1630">
          <cell r="A1630">
            <v>24211673</v>
          </cell>
          <cell r="B1630" t="str">
            <v>YEIWIE</v>
          </cell>
          <cell r="C1630" t="str">
            <v>Marcelline</v>
          </cell>
          <cell r="D1630" t="str">
            <v>MF</v>
          </cell>
          <cell r="E1630" t="str">
            <v>13-02-2010</v>
          </cell>
          <cell r="F1630">
            <v>14</v>
          </cell>
          <cell r="G1630" t="str">
            <v>Non</v>
          </cell>
          <cell r="H1630" t="str">
            <v>CLG.LA ROCHE</v>
          </cell>
          <cell r="I1630" t="str">
            <v>Non</v>
          </cell>
          <cell r="J1630" t="str">
            <v>Athlétisme, Cross, Football, Handball, Volleyball</v>
          </cell>
        </row>
        <row r="1631">
          <cell r="A1631">
            <v>24245807</v>
          </cell>
          <cell r="B1631" t="str">
            <v>YENGO</v>
          </cell>
          <cell r="C1631" t="str">
            <v>Bernadette</v>
          </cell>
          <cell r="D1631" t="str">
            <v>BF</v>
          </cell>
          <cell r="E1631" t="str">
            <v>18-01-2011</v>
          </cell>
          <cell r="F1631">
            <v>13</v>
          </cell>
          <cell r="G1631" t="str">
            <v>Non</v>
          </cell>
          <cell r="H1631" t="str">
            <v>CLG.LA ROCHE</v>
          </cell>
          <cell r="I1631" t="str">
            <v>Non</v>
          </cell>
          <cell r="J1631" t="str">
            <v>Cross, Football, Futsal, Handball, Volleyball</v>
          </cell>
        </row>
        <row r="1632">
          <cell r="A1632">
            <v>24237127</v>
          </cell>
          <cell r="B1632" t="str">
            <v>Yengo</v>
          </cell>
          <cell r="C1632" t="str">
            <v>Natacha</v>
          </cell>
          <cell r="D1632" t="str">
            <v>BF</v>
          </cell>
          <cell r="E1632" t="str">
            <v>22-05-2012</v>
          </cell>
          <cell r="F1632">
            <v>12</v>
          </cell>
          <cell r="G1632" t="str">
            <v>Non</v>
          </cell>
          <cell r="H1632" t="str">
            <v>CLG.LA ROCHE</v>
          </cell>
          <cell r="I1632" t="str">
            <v>Non</v>
          </cell>
          <cell r="J1632" t="str">
            <v>Athlétisme, Cross, Football, Handball, Volleyball</v>
          </cell>
        </row>
        <row r="1633">
          <cell r="A1633">
            <v>24236897</v>
          </cell>
          <cell r="B1633" t="str">
            <v>Yengo</v>
          </cell>
          <cell r="C1633" t="str">
            <v>Raphaël</v>
          </cell>
          <cell r="D1633" t="str">
            <v>BG</v>
          </cell>
          <cell r="E1633" t="str">
            <v>11-04-2011</v>
          </cell>
          <cell r="F1633">
            <v>13</v>
          </cell>
          <cell r="G1633" t="str">
            <v>Non</v>
          </cell>
          <cell r="H1633" t="str">
            <v>CLG.LA ROCHE</v>
          </cell>
          <cell r="I1633" t="str">
            <v>Non</v>
          </cell>
          <cell r="J1633" t="str">
            <v>Athlétisme, Course d'orientation, Cross, Football, Handball, Kayak, Rugby, Volleyball, VTT</v>
          </cell>
        </row>
        <row r="1634">
          <cell r="A1634">
            <v>24245492</v>
          </cell>
          <cell r="B1634" t="str">
            <v>Angexetine</v>
          </cell>
          <cell r="C1634" t="str">
            <v>Nasaie</v>
          </cell>
          <cell r="D1634" t="str">
            <v>BF</v>
          </cell>
          <cell r="E1634" t="str">
            <v>04-02-2013</v>
          </cell>
          <cell r="F1634">
            <v>11</v>
          </cell>
          <cell r="G1634" t="str">
            <v>Non</v>
          </cell>
          <cell r="H1634" t="str">
            <v>CLG.LAURA BOULA</v>
          </cell>
          <cell r="I1634" t="str">
            <v>Non</v>
          </cell>
          <cell r="J1634" t="str">
            <v>Athlétisme, Cross</v>
          </cell>
        </row>
        <row r="1635">
          <cell r="A1635">
            <v>24249208</v>
          </cell>
          <cell r="B1635" t="str">
            <v>ATREWE</v>
          </cell>
          <cell r="C1635" t="str">
            <v>Britany</v>
          </cell>
          <cell r="D1635" t="str">
            <v>BF</v>
          </cell>
          <cell r="E1635" t="str">
            <v>23-08-2012</v>
          </cell>
          <cell r="F1635">
            <v>12</v>
          </cell>
          <cell r="G1635" t="str">
            <v>Non</v>
          </cell>
          <cell r="H1635" t="str">
            <v>CLG.LAURA BOULA</v>
          </cell>
          <cell r="I1635" t="str">
            <v>Non</v>
          </cell>
          <cell r="J1635" t="str">
            <v>Voile</v>
          </cell>
        </row>
        <row r="1636">
          <cell r="A1636">
            <v>24237330</v>
          </cell>
          <cell r="B1636" t="str">
            <v>Awë</v>
          </cell>
          <cell r="C1636" t="str">
            <v>Bassen</v>
          </cell>
          <cell r="D1636" t="str">
            <v>MG</v>
          </cell>
          <cell r="E1636" t="str">
            <v>02-08-2009</v>
          </cell>
          <cell r="F1636">
            <v>15</v>
          </cell>
          <cell r="G1636" t="str">
            <v>Non</v>
          </cell>
          <cell r="H1636" t="str">
            <v>CLG.LAURA BOULA</v>
          </cell>
          <cell r="I1636" t="str">
            <v>Non</v>
          </cell>
          <cell r="J1636" t="str">
            <v>Cross, Planche à voile, Voile</v>
          </cell>
        </row>
        <row r="1637">
          <cell r="A1637">
            <v>24236604</v>
          </cell>
          <cell r="B1637" t="str">
            <v>Banukone</v>
          </cell>
          <cell r="C1637" t="str">
            <v>Antoine</v>
          </cell>
          <cell r="D1637" t="str">
            <v>MG</v>
          </cell>
          <cell r="E1637" t="str">
            <v>21-07-2010</v>
          </cell>
          <cell r="F1637">
            <v>14</v>
          </cell>
          <cell r="G1637" t="str">
            <v>Non</v>
          </cell>
          <cell r="H1637" t="str">
            <v>CLG.LAURA BOULA</v>
          </cell>
          <cell r="I1637" t="str">
            <v>Non</v>
          </cell>
          <cell r="J1637" t="str">
            <v>Athlétisme, Cross, Football</v>
          </cell>
        </row>
        <row r="1638">
          <cell r="A1638">
            <v>24220748</v>
          </cell>
          <cell r="B1638" t="str">
            <v>Banukone</v>
          </cell>
          <cell r="C1638" t="str">
            <v>Marie-Claire</v>
          </cell>
          <cell r="D1638" t="str">
            <v>MF</v>
          </cell>
          <cell r="E1638" t="str">
            <v>31-08-2010</v>
          </cell>
          <cell r="F1638">
            <v>14</v>
          </cell>
          <cell r="G1638" t="str">
            <v>Non</v>
          </cell>
          <cell r="H1638" t="str">
            <v>CLG.LAURA BOULA</v>
          </cell>
          <cell r="I1638" t="str">
            <v>Non</v>
          </cell>
          <cell r="J1638" t="str">
            <v>Athlétisme, Cross, Football, Volleyball</v>
          </cell>
        </row>
        <row r="1639">
          <cell r="A1639">
            <v>24210289</v>
          </cell>
          <cell r="B1639" t="str">
            <v>BARNAUD</v>
          </cell>
          <cell r="C1639" t="str">
            <v>Gaby</v>
          </cell>
          <cell r="D1639" t="str">
            <v>MG</v>
          </cell>
          <cell r="E1639" t="str">
            <v>17-12-2009</v>
          </cell>
          <cell r="F1639">
            <v>14</v>
          </cell>
          <cell r="G1639" t="str">
            <v>Non</v>
          </cell>
          <cell r="H1639" t="str">
            <v>CLG.LAURA BOULA</v>
          </cell>
          <cell r="I1639" t="str">
            <v>Non</v>
          </cell>
          <cell r="J1639" t="str">
            <v>Cross, Planche à voile, Voile</v>
          </cell>
        </row>
        <row r="1640">
          <cell r="A1640">
            <v>24220926</v>
          </cell>
          <cell r="B1640" t="str">
            <v>BICIW</v>
          </cell>
          <cell r="C1640" t="str">
            <v>Romaley</v>
          </cell>
          <cell r="D1640" t="str">
            <v>MF</v>
          </cell>
          <cell r="E1640" t="str">
            <v>15-10-2010</v>
          </cell>
          <cell r="F1640">
            <v>14</v>
          </cell>
          <cell r="G1640" t="str">
            <v>Non</v>
          </cell>
          <cell r="H1640" t="str">
            <v>CLG.LAURA BOULA</v>
          </cell>
          <cell r="I1640" t="str">
            <v>Non</v>
          </cell>
          <cell r="J1640" t="str">
            <v>Athlétisme, Football, Planche à voile, Voile, Volleyball</v>
          </cell>
        </row>
        <row r="1641">
          <cell r="A1641">
            <v>24236611</v>
          </cell>
          <cell r="B1641" t="str">
            <v>Boula</v>
          </cell>
          <cell r="C1641" t="str">
            <v>Karim</v>
          </cell>
          <cell r="D1641" t="str">
            <v>BG</v>
          </cell>
          <cell r="E1641" t="str">
            <v>15-11-2011</v>
          </cell>
          <cell r="F1641">
            <v>12</v>
          </cell>
          <cell r="G1641" t="str">
            <v>Non</v>
          </cell>
          <cell r="H1641" t="str">
            <v>CLG.LAURA BOULA</v>
          </cell>
          <cell r="I1641" t="str">
            <v>Non</v>
          </cell>
          <cell r="J1641" t="str">
            <v>Athlétisme, Cross, Football, Volleyball</v>
          </cell>
        </row>
        <row r="1642">
          <cell r="A1642">
            <v>24248578</v>
          </cell>
          <cell r="B1642" t="str">
            <v>Canehmez</v>
          </cell>
          <cell r="C1642" t="str">
            <v>Macajë</v>
          </cell>
          <cell r="D1642" t="str">
            <v>BG</v>
          </cell>
          <cell r="E1642" t="str">
            <v>29-07-2011</v>
          </cell>
          <cell r="F1642">
            <v>13</v>
          </cell>
          <cell r="G1642" t="str">
            <v>Non</v>
          </cell>
          <cell r="H1642" t="str">
            <v>CLG.LAURA BOULA</v>
          </cell>
          <cell r="I1642" t="str">
            <v>Non</v>
          </cell>
          <cell r="J1642" t="str">
            <v>Athlétisme, Cross, Football, Voile, Volleyball</v>
          </cell>
        </row>
        <row r="1643">
          <cell r="A1643">
            <v>24236702</v>
          </cell>
          <cell r="B1643" t="str">
            <v>Christ</v>
          </cell>
          <cell r="C1643" t="str">
            <v>Anouck</v>
          </cell>
          <cell r="D1643" t="str">
            <v>BF</v>
          </cell>
          <cell r="E1643" t="str">
            <v>29-03-2012</v>
          </cell>
          <cell r="F1643">
            <v>12</v>
          </cell>
          <cell r="G1643" t="str">
            <v>Non</v>
          </cell>
          <cell r="H1643" t="str">
            <v>CLG.LAURA BOULA</v>
          </cell>
          <cell r="I1643" t="str">
            <v>Non</v>
          </cell>
          <cell r="J1643" t="str">
            <v>Cross, Planche à voile</v>
          </cell>
        </row>
        <row r="1644">
          <cell r="A1644">
            <v>24236612</v>
          </cell>
          <cell r="B1644" t="str">
            <v>Cica</v>
          </cell>
          <cell r="C1644" t="str">
            <v>Emmanuel</v>
          </cell>
          <cell r="D1644" t="str">
            <v>BG</v>
          </cell>
          <cell r="E1644" t="str">
            <v>03-02-2012</v>
          </cell>
          <cell r="F1644">
            <v>12</v>
          </cell>
          <cell r="G1644" t="str">
            <v>Non</v>
          </cell>
          <cell r="H1644" t="str">
            <v>CLG.LAURA BOULA</v>
          </cell>
          <cell r="I1644" t="str">
            <v>Non</v>
          </cell>
          <cell r="J1644" t="str">
            <v>Athlétisme, Football, Volleyball</v>
          </cell>
        </row>
        <row r="1645">
          <cell r="A1645">
            <v>24222519</v>
          </cell>
          <cell r="B1645" t="str">
            <v>CIMA</v>
          </cell>
          <cell r="C1645" t="str">
            <v>Paule Anicia</v>
          </cell>
          <cell r="D1645" t="str">
            <v>MF</v>
          </cell>
          <cell r="E1645" t="str">
            <v>30-09-2010</v>
          </cell>
          <cell r="F1645">
            <v>14</v>
          </cell>
          <cell r="G1645" t="str">
            <v>Non</v>
          </cell>
          <cell r="H1645" t="str">
            <v>CLG.LAURA BOULA</v>
          </cell>
          <cell r="I1645" t="str">
            <v>Non</v>
          </cell>
          <cell r="J1645" t="str">
            <v>Athlétisme, Cross, Football, Planche à voile, Volleyball</v>
          </cell>
        </row>
        <row r="1646">
          <cell r="A1646">
            <v>24248804</v>
          </cell>
          <cell r="B1646" t="str">
            <v>DAHMA</v>
          </cell>
          <cell r="C1646" t="str">
            <v>Ernesto</v>
          </cell>
          <cell r="D1646" t="str">
            <v>BG</v>
          </cell>
          <cell r="E1646" t="str">
            <v>01-11-2012</v>
          </cell>
          <cell r="F1646">
            <v>11</v>
          </cell>
          <cell r="G1646" t="str">
            <v>Non</v>
          </cell>
          <cell r="H1646" t="str">
            <v>CLG.LAURA BOULA</v>
          </cell>
          <cell r="I1646" t="str">
            <v>Non</v>
          </cell>
          <cell r="J1646" t="str">
            <v>Football, Volleyball</v>
          </cell>
        </row>
        <row r="1647">
          <cell r="A1647">
            <v>24220719</v>
          </cell>
          <cell r="B1647" t="str">
            <v>DUMONTET</v>
          </cell>
          <cell r="C1647" t="str">
            <v>Rebecca</v>
          </cell>
          <cell r="D1647" t="str">
            <v>BF</v>
          </cell>
          <cell r="E1647" t="str">
            <v>07-03-2011</v>
          </cell>
          <cell r="F1647">
            <v>13</v>
          </cell>
          <cell r="G1647" t="str">
            <v>Non</v>
          </cell>
          <cell r="H1647" t="str">
            <v>CLG.LAURA BOULA</v>
          </cell>
          <cell r="I1647" t="str">
            <v>Non</v>
          </cell>
          <cell r="J1647" t="str">
            <v>Athlétisme, Cross, Planche à voile, Voile</v>
          </cell>
        </row>
        <row r="1648">
          <cell r="A1648">
            <v>24248805</v>
          </cell>
          <cell r="B1648" t="str">
            <v>FORREST</v>
          </cell>
          <cell r="C1648" t="str">
            <v>SERA</v>
          </cell>
          <cell r="D1648" t="str">
            <v>BF</v>
          </cell>
          <cell r="E1648" t="str">
            <v>03-12-2012</v>
          </cell>
          <cell r="F1648">
            <v>11</v>
          </cell>
          <cell r="G1648" t="str">
            <v>Non</v>
          </cell>
          <cell r="H1648" t="str">
            <v>CLG.LAURA BOULA</v>
          </cell>
          <cell r="I1648" t="str">
            <v>Non</v>
          </cell>
          <cell r="J1648" t="str">
            <v>Volleyball</v>
          </cell>
        </row>
        <row r="1649">
          <cell r="A1649">
            <v>24236700</v>
          </cell>
          <cell r="B1649" t="str">
            <v>gope iwate</v>
          </cell>
          <cell r="C1649" t="str">
            <v>vanessa</v>
          </cell>
          <cell r="D1649" t="str">
            <v>BF</v>
          </cell>
          <cell r="E1649" t="str">
            <v>15-06-2011</v>
          </cell>
          <cell r="F1649">
            <v>13</v>
          </cell>
          <cell r="G1649" t="str">
            <v>Non</v>
          </cell>
          <cell r="H1649" t="str">
            <v>CLG.LAURA BOULA</v>
          </cell>
          <cell r="I1649" t="str">
            <v>Non</v>
          </cell>
          <cell r="J1649" t="str">
            <v>Cross, Football, Volleyball</v>
          </cell>
        </row>
        <row r="1650">
          <cell r="A1650">
            <v>24248806</v>
          </cell>
          <cell r="B1650" t="str">
            <v>Gope-Fenepej</v>
          </cell>
          <cell r="C1650" t="str">
            <v>Alizé</v>
          </cell>
          <cell r="D1650" t="str">
            <v>MF</v>
          </cell>
          <cell r="E1650" t="str">
            <v>21-07-2010</v>
          </cell>
          <cell r="F1650">
            <v>14</v>
          </cell>
          <cell r="G1650" t="str">
            <v>Non</v>
          </cell>
          <cell r="H1650" t="str">
            <v>CLG.LAURA BOULA</v>
          </cell>
          <cell r="I1650" t="str">
            <v>Non</v>
          </cell>
          <cell r="J1650" t="str">
            <v>Athlétisme, Cross, Danse, Football, Voile, Volleyball</v>
          </cell>
        </row>
        <row r="1651">
          <cell r="A1651">
            <v>24239190</v>
          </cell>
          <cell r="B1651" t="str">
            <v>Halune</v>
          </cell>
          <cell r="C1651" t="str">
            <v>Pierre</v>
          </cell>
          <cell r="D1651" t="str">
            <v>BG</v>
          </cell>
          <cell r="E1651" t="str">
            <v>15-09-2011</v>
          </cell>
          <cell r="F1651">
            <v>13</v>
          </cell>
          <cell r="G1651" t="str">
            <v>Non</v>
          </cell>
          <cell r="H1651" t="str">
            <v>CLG.LAURA BOULA</v>
          </cell>
          <cell r="I1651" t="str">
            <v>Non</v>
          </cell>
          <cell r="J1651" t="str">
            <v>Cross, Football, Volleyball</v>
          </cell>
        </row>
        <row r="1652">
          <cell r="A1652">
            <v>24245528</v>
          </cell>
          <cell r="B1652" t="str">
            <v>HAMU</v>
          </cell>
          <cell r="C1652" t="str">
            <v>Alexandre</v>
          </cell>
          <cell r="D1652" t="str">
            <v>BG</v>
          </cell>
          <cell r="E1652" t="str">
            <v>28-10-2011</v>
          </cell>
          <cell r="F1652">
            <v>13</v>
          </cell>
          <cell r="G1652" t="str">
            <v>Non</v>
          </cell>
          <cell r="H1652" t="str">
            <v>CLG.LAURA BOULA</v>
          </cell>
          <cell r="I1652" t="str">
            <v>Non</v>
          </cell>
          <cell r="J1652" t="str">
            <v>Planche à voile, Voile</v>
          </cell>
        </row>
        <row r="1653">
          <cell r="A1653">
            <v>24245496</v>
          </cell>
          <cell r="B1653" t="str">
            <v>Henexen</v>
          </cell>
          <cell r="C1653" t="str">
            <v>Noa</v>
          </cell>
          <cell r="D1653" t="str">
            <v>BG</v>
          </cell>
          <cell r="E1653" t="str">
            <v>25-02-2011</v>
          </cell>
          <cell r="F1653">
            <v>13</v>
          </cell>
          <cell r="G1653" t="str">
            <v>Non</v>
          </cell>
          <cell r="H1653" t="str">
            <v>CLG.LAURA BOULA</v>
          </cell>
          <cell r="I1653" t="str">
            <v>Non</v>
          </cell>
          <cell r="J1653" t="str">
            <v>Cross, Planche à voile, Voile</v>
          </cell>
        </row>
        <row r="1654">
          <cell r="A1654">
            <v>24249291</v>
          </cell>
          <cell r="B1654" t="str">
            <v>heutro</v>
          </cell>
          <cell r="C1654" t="str">
            <v>emile</v>
          </cell>
          <cell r="D1654" t="str">
            <v>MG</v>
          </cell>
          <cell r="E1654" t="str">
            <v>15-01-2010</v>
          </cell>
          <cell r="F1654">
            <v>14</v>
          </cell>
          <cell r="G1654" t="str">
            <v>Non</v>
          </cell>
          <cell r="H1654" t="str">
            <v>CLG.LAURA BOULA</v>
          </cell>
          <cell r="I1654" t="str">
            <v>Non</v>
          </cell>
          <cell r="J1654" t="str">
            <v>Basket</v>
          </cell>
        </row>
        <row r="1655">
          <cell r="A1655">
            <v>24236703</v>
          </cell>
          <cell r="B1655" t="str">
            <v>heutro</v>
          </cell>
          <cell r="C1655" t="str">
            <v>Josue</v>
          </cell>
          <cell r="D1655" t="str">
            <v>BG</v>
          </cell>
          <cell r="E1655" t="str">
            <v>29-03-2012</v>
          </cell>
          <cell r="F1655">
            <v>12</v>
          </cell>
          <cell r="G1655" t="str">
            <v>Non</v>
          </cell>
          <cell r="H1655" t="str">
            <v>CLG.LAURA BOULA</v>
          </cell>
          <cell r="I1655" t="str">
            <v>Non</v>
          </cell>
          <cell r="J1655" t="str">
            <v>Planche à voile</v>
          </cell>
        </row>
        <row r="1656">
          <cell r="A1656">
            <v>24211098</v>
          </cell>
          <cell r="B1656" t="str">
            <v>HLEMU</v>
          </cell>
          <cell r="C1656" t="str">
            <v>Robert</v>
          </cell>
          <cell r="D1656" t="str">
            <v>MG</v>
          </cell>
          <cell r="E1656" t="str">
            <v>01-05-2009</v>
          </cell>
          <cell r="F1656">
            <v>15</v>
          </cell>
          <cell r="G1656" t="str">
            <v>Non</v>
          </cell>
          <cell r="H1656" t="str">
            <v>CLG.LAURA BOULA</v>
          </cell>
          <cell r="I1656" t="str">
            <v>Non</v>
          </cell>
          <cell r="J1656" t="str">
            <v>Football, Planche à voile, Voile</v>
          </cell>
        </row>
        <row r="1657">
          <cell r="A1657">
            <v>24245504</v>
          </cell>
          <cell r="B1657" t="str">
            <v>Hmaloko</v>
          </cell>
          <cell r="C1657" t="str">
            <v>David</v>
          </cell>
          <cell r="D1657" t="str">
            <v>MG</v>
          </cell>
          <cell r="E1657" t="str">
            <v>17-09-2010</v>
          </cell>
          <cell r="F1657">
            <v>14</v>
          </cell>
          <cell r="G1657" t="str">
            <v>Non</v>
          </cell>
          <cell r="H1657" t="str">
            <v>CLG.LAURA BOULA</v>
          </cell>
          <cell r="I1657" t="str">
            <v>Non</v>
          </cell>
          <cell r="J1657" t="str">
            <v>Cross, Football, Planche à voile, Voile</v>
          </cell>
        </row>
        <row r="1658">
          <cell r="A1658">
            <v>24233661</v>
          </cell>
          <cell r="B1658" t="str">
            <v>Hmaloko</v>
          </cell>
          <cell r="C1658" t="str">
            <v>Lorédys</v>
          </cell>
          <cell r="D1658" t="str">
            <v>BF</v>
          </cell>
          <cell r="E1658" t="str">
            <v>07-06-2011</v>
          </cell>
          <cell r="F1658">
            <v>13</v>
          </cell>
          <cell r="G1658" t="str">
            <v>Non</v>
          </cell>
          <cell r="H1658" t="str">
            <v>CLG.LAURA BOULA</v>
          </cell>
          <cell r="I1658" t="str">
            <v>Non</v>
          </cell>
          <cell r="J1658" t="str">
            <v>Cross, Football, Volleyball</v>
          </cell>
        </row>
        <row r="1659">
          <cell r="A1659">
            <v>24236697</v>
          </cell>
          <cell r="B1659" t="str">
            <v>Hmeun</v>
          </cell>
          <cell r="C1659" t="str">
            <v>Myriam</v>
          </cell>
          <cell r="D1659" t="str">
            <v>BF</v>
          </cell>
          <cell r="E1659" t="str">
            <v>08-07-2011</v>
          </cell>
          <cell r="F1659">
            <v>13</v>
          </cell>
          <cell r="G1659" t="str">
            <v>Non</v>
          </cell>
          <cell r="H1659" t="str">
            <v>CLG.LAURA BOULA</v>
          </cell>
          <cell r="I1659" t="str">
            <v>Non</v>
          </cell>
          <cell r="J1659" t="str">
            <v>Athlétisme, Cross, Football, Volleyball</v>
          </cell>
        </row>
        <row r="1660">
          <cell r="A1660">
            <v>24233667</v>
          </cell>
          <cell r="B1660" t="str">
            <v>Hmeun</v>
          </cell>
          <cell r="C1660" t="str">
            <v>Triama</v>
          </cell>
          <cell r="D1660" t="str">
            <v>BG</v>
          </cell>
          <cell r="E1660" t="str">
            <v>30-04-2012</v>
          </cell>
          <cell r="F1660">
            <v>12</v>
          </cell>
          <cell r="G1660" t="str">
            <v>Non</v>
          </cell>
          <cell r="H1660" t="str">
            <v>CLG.LAURA BOULA</v>
          </cell>
          <cell r="I1660" t="str">
            <v>Non</v>
          </cell>
          <cell r="J1660" t="str">
            <v>Athlétisme, Cross, Football, Voile, Volleyball</v>
          </cell>
        </row>
        <row r="1661">
          <cell r="A1661">
            <v>24249210</v>
          </cell>
          <cell r="B1661" t="str">
            <v>hue</v>
          </cell>
          <cell r="C1661" t="str">
            <v>jean claude</v>
          </cell>
          <cell r="D1661" t="str">
            <v>BG</v>
          </cell>
          <cell r="E1661" t="str">
            <v>22-03-2012</v>
          </cell>
          <cell r="F1661">
            <v>12</v>
          </cell>
          <cell r="G1661" t="str">
            <v>Non</v>
          </cell>
          <cell r="H1661" t="str">
            <v>CLG.LAURA BOULA</v>
          </cell>
          <cell r="I1661" t="str">
            <v>Non</v>
          </cell>
          <cell r="J1661" t="str">
            <v>Basket</v>
          </cell>
        </row>
        <row r="1662">
          <cell r="A1662">
            <v>24248807</v>
          </cell>
          <cell r="B1662" t="str">
            <v>HUE</v>
          </cell>
          <cell r="C1662" t="str">
            <v>Wapeto</v>
          </cell>
          <cell r="D1662" t="str">
            <v>BF</v>
          </cell>
          <cell r="E1662" t="str">
            <v>20-05-2011</v>
          </cell>
          <cell r="F1662">
            <v>13</v>
          </cell>
          <cell r="G1662" t="str">
            <v>Non</v>
          </cell>
          <cell r="H1662" t="str">
            <v>CLG.LAURA BOULA</v>
          </cell>
          <cell r="I1662" t="str">
            <v>Non</v>
          </cell>
          <cell r="J1662" t="str">
            <v>Cross, Football</v>
          </cell>
        </row>
        <row r="1663">
          <cell r="A1663">
            <v>24245713</v>
          </cell>
          <cell r="B1663" t="str">
            <v>HULIWA</v>
          </cell>
          <cell r="C1663" t="str">
            <v>Ouckene</v>
          </cell>
          <cell r="D1663" t="str">
            <v>BG</v>
          </cell>
          <cell r="E1663" t="str">
            <v>12-12-2012</v>
          </cell>
          <cell r="F1663">
            <v>11</v>
          </cell>
          <cell r="G1663" t="str">
            <v>Non</v>
          </cell>
          <cell r="H1663" t="str">
            <v>CLG.LAURA BOULA</v>
          </cell>
          <cell r="I1663" t="str">
            <v>Non</v>
          </cell>
          <cell r="J1663" t="str">
            <v>Danse, Planche à voile, Voile</v>
          </cell>
        </row>
        <row r="1664">
          <cell r="A1664">
            <v>24245494</v>
          </cell>
          <cell r="B1664" t="str">
            <v>Ikiara</v>
          </cell>
          <cell r="C1664" t="str">
            <v>Ketsia</v>
          </cell>
          <cell r="D1664" t="str">
            <v>BF</v>
          </cell>
          <cell r="E1664" t="str">
            <v>29-05-2012</v>
          </cell>
          <cell r="F1664">
            <v>12</v>
          </cell>
          <cell r="G1664" t="str">
            <v>Non</v>
          </cell>
          <cell r="H1664" t="str">
            <v>CLG.LAURA BOULA</v>
          </cell>
          <cell r="I1664" t="str">
            <v>Non</v>
          </cell>
          <cell r="J1664" t="str">
            <v>Cross, Voile</v>
          </cell>
        </row>
        <row r="1665">
          <cell r="A1665">
            <v>24248808</v>
          </cell>
          <cell r="B1665" t="str">
            <v>IPEZE</v>
          </cell>
          <cell r="C1665" t="str">
            <v>Sheryl</v>
          </cell>
          <cell r="D1665" t="str">
            <v>BF</v>
          </cell>
          <cell r="E1665" t="str">
            <v>15-09-2012</v>
          </cell>
          <cell r="F1665">
            <v>12</v>
          </cell>
          <cell r="G1665" t="str">
            <v>Non</v>
          </cell>
          <cell r="H1665" t="str">
            <v>CLG.LAURA BOULA</v>
          </cell>
          <cell r="I1665" t="str">
            <v>Non</v>
          </cell>
          <cell r="J1665" t="str">
            <v>Athlétisme, Football, Voile, Volleyball</v>
          </cell>
        </row>
        <row r="1666">
          <cell r="A1666">
            <v>24239213</v>
          </cell>
          <cell r="B1666" t="str">
            <v>Kasso</v>
          </cell>
          <cell r="C1666" t="str">
            <v>Leyhanna</v>
          </cell>
          <cell r="D1666" t="str">
            <v>BF</v>
          </cell>
          <cell r="E1666" t="str">
            <v>11-07-2011</v>
          </cell>
          <cell r="F1666">
            <v>13</v>
          </cell>
          <cell r="G1666" t="str">
            <v>Non</v>
          </cell>
          <cell r="H1666" t="str">
            <v>CLG.LAURA BOULA</v>
          </cell>
          <cell r="I1666" t="str">
            <v>Non</v>
          </cell>
          <cell r="J1666" t="str">
            <v>Athlétisme, Cross</v>
          </cell>
        </row>
        <row r="1667">
          <cell r="A1667">
            <v>24248809</v>
          </cell>
          <cell r="B1667" t="str">
            <v>Kecine</v>
          </cell>
          <cell r="C1667" t="str">
            <v>Inege Adam</v>
          </cell>
          <cell r="D1667" t="str">
            <v>MG</v>
          </cell>
          <cell r="E1667" t="str">
            <v>10-08-2010</v>
          </cell>
          <cell r="F1667">
            <v>14</v>
          </cell>
          <cell r="G1667" t="str">
            <v>Non</v>
          </cell>
          <cell r="H1667" t="str">
            <v>CLG.LAURA BOULA</v>
          </cell>
          <cell r="I1667" t="str">
            <v>Non</v>
          </cell>
          <cell r="J1667" t="str">
            <v>Voile</v>
          </cell>
        </row>
        <row r="1668">
          <cell r="A1668">
            <v>24221419</v>
          </cell>
          <cell r="B1668" t="str">
            <v>KOIDRUN</v>
          </cell>
          <cell r="C1668" t="str">
            <v>Fabrice</v>
          </cell>
          <cell r="D1668" t="str">
            <v>BG</v>
          </cell>
          <cell r="E1668" t="str">
            <v>23-01-2011</v>
          </cell>
          <cell r="F1668">
            <v>13</v>
          </cell>
          <cell r="G1668" t="str">
            <v>Non</v>
          </cell>
          <cell r="H1668" t="str">
            <v>CLG.LAURA BOULA</v>
          </cell>
          <cell r="I1668" t="str">
            <v>Non</v>
          </cell>
          <cell r="J1668" t="str">
            <v>Athlétisme, Cross, Danse, Voile</v>
          </cell>
        </row>
        <row r="1669">
          <cell r="A1669">
            <v>24248810</v>
          </cell>
          <cell r="B1669" t="str">
            <v>LIVOHOLO</v>
          </cell>
          <cell r="C1669" t="str">
            <v>Dany Isidor</v>
          </cell>
          <cell r="D1669" t="str">
            <v>MG</v>
          </cell>
          <cell r="E1669" t="str">
            <v>22-05-2010</v>
          </cell>
          <cell r="F1669">
            <v>14</v>
          </cell>
          <cell r="G1669" t="str">
            <v>Non</v>
          </cell>
          <cell r="H1669" t="str">
            <v>CLG.LAURA BOULA</v>
          </cell>
          <cell r="I1669" t="str">
            <v>Oui</v>
          </cell>
          <cell r="J1669" t="str">
            <v>Sport partagé</v>
          </cell>
        </row>
        <row r="1670">
          <cell r="A1670">
            <v>24245510</v>
          </cell>
          <cell r="B1670" t="str">
            <v>MICHARD</v>
          </cell>
          <cell r="C1670" t="str">
            <v>Zlatane</v>
          </cell>
          <cell r="D1670" t="str">
            <v>BG</v>
          </cell>
          <cell r="E1670" t="str">
            <v>01-06-2011</v>
          </cell>
          <cell r="F1670">
            <v>13</v>
          </cell>
          <cell r="G1670" t="str">
            <v>Non</v>
          </cell>
          <cell r="H1670" t="str">
            <v>CLG.LAURA BOULA</v>
          </cell>
          <cell r="I1670" t="str">
            <v>Non</v>
          </cell>
          <cell r="J1670" t="str">
            <v>Football, Planche à voile, Voile</v>
          </cell>
        </row>
        <row r="1671">
          <cell r="A1671">
            <v>24222116</v>
          </cell>
          <cell r="B1671" t="str">
            <v>Midraia</v>
          </cell>
          <cell r="C1671" t="str">
            <v>Manasse</v>
          </cell>
          <cell r="D1671" t="str">
            <v>MF</v>
          </cell>
          <cell r="E1671" t="str">
            <v>18-06-2010</v>
          </cell>
          <cell r="F1671">
            <v>14</v>
          </cell>
          <cell r="G1671" t="str">
            <v>Non</v>
          </cell>
          <cell r="H1671" t="str">
            <v>CLG.LAURA BOULA</v>
          </cell>
          <cell r="I1671" t="str">
            <v>Non</v>
          </cell>
          <cell r="J1671" t="str">
            <v>Cross, Football, Volleyball</v>
          </cell>
        </row>
        <row r="1672">
          <cell r="A1672">
            <v>24222313</v>
          </cell>
          <cell r="B1672" t="str">
            <v>MOLLIER</v>
          </cell>
          <cell r="C1672" t="str">
            <v>Johan</v>
          </cell>
          <cell r="D1672" t="str">
            <v>MG</v>
          </cell>
          <cell r="E1672" t="str">
            <v>17-12-2010</v>
          </cell>
          <cell r="F1672">
            <v>13</v>
          </cell>
          <cell r="G1672" t="str">
            <v>Non</v>
          </cell>
          <cell r="H1672" t="str">
            <v>CLG.LAURA BOULA</v>
          </cell>
          <cell r="I1672" t="str">
            <v>Non</v>
          </cell>
          <cell r="J1672" t="str">
            <v>Cross, Planche à voile, Voile</v>
          </cell>
        </row>
        <row r="1673">
          <cell r="A1673">
            <v>24245531</v>
          </cell>
          <cell r="B1673" t="str">
            <v>NYIKEINE</v>
          </cell>
          <cell r="C1673" t="str">
            <v>Alain</v>
          </cell>
          <cell r="D1673" t="str">
            <v>BG</v>
          </cell>
          <cell r="E1673" t="str">
            <v>19-10-2011</v>
          </cell>
          <cell r="F1673">
            <v>13</v>
          </cell>
          <cell r="G1673" t="str">
            <v>Non</v>
          </cell>
          <cell r="H1673" t="str">
            <v>CLG.LAURA BOULA</v>
          </cell>
          <cell r="I1673" t="str">
            <v>Non</v>
          </cell>
          <cell r="J1673" t="str">
            <v>Planche à voile, Voile</v>
          </cell>
        </row>
        <row r="1674">
          <cell r="A1674">
            <v>24247854</v>
          </cell>
          <cell r="B1674" t="str">
            <v>Outhemek</v>
          </cell>
          <cell r="C1674" t="str">
            <v>Brandon Ixoee</v>
          </cell>
          <cell r="D1674" t="str">
            <v>BG</v>
          </cell>
          <cell r="E1674" t="str">
            <v>04-04-2011</v>
          </cell>
          <cell r="F1674">
            <v>13</v>
          </cell>
          <cell r="G1674" t="str">
            <v>Non</v>
          </cell>
          <cell r="H1674" t="str">
            <v>CLG.LAURA BOULA</v>
          </cell>
          <cell r="I1674" t="str">
            <v>Oui</v>
          </cell>
          <cell r="J1674" t="str">
            <v>Sport partagé, Tennis de table</v>
          </cell>
        </row>
        <row r="1675">
          <cell r="A1675">
            <v>24236704</v>
          </cell>
          <cell r="B1675" t="str">
            <v>Peyro</v>
          </cell>
          <cell r="C1675" t="str">
            <v>Mael</v>
          </cell>
          <cell r="D1675" t="str">
            <v>BG</v>
          </cell>
          <cell r="E1675" t="str">
            <v>12-01-2012</v>
          </cell>
          <cell r="F1675">
            <v>12</v>
          </cell>
          <cell r="G1675" t="str">
            <v>Non</v>
          </cell>
          <cell r="H1675" t="str">
            <v>CLG.LAURA BOULA</v>
          </cell>
          <cell r="I1675" t="str">
            <v>Non</v>
          </cell>
          <cell r="J1675" t="str">
            <v>Planche à voile</v>
          </cell>
        </row>
        <row r="1676">
          <cell r="A1676">
            <v>24222704</v>
          </cell>
          <cell r="B1676" t="str">
            <v>Pidra</v>
          </cell>
          <cell r="C1676" t="str">
            <v>Athanaël</v>
          </cell>
          <cell r="D1676" t="str">
            <v>MG</v>
          </cell>
          <cell r="E1676" t="str">
            <v>21-11-2010</v>
          </cell>
          <cell r="F1676">
            <v>13</v>
          </cell>
          <cell r="G1676" t="str">
            <v>Non</v>
          </cell>
          <cell r="H1676" t="str">
            <v>CLG.LAURA BOULA</v>
          </cell>
          <cell r="I1676" t="str">
            <v>Non</v>
          </cell>
          <cell r="J1676" t="str">
            <v>Athlétisme, Cross, Football, Trails</v>
          </cell>
        </row>
        <row r="1677">
          <cell r="A1677">
            <v>24249131</v>
          </cell>
          <cell r="B1677" t="str">
            <v>PULU</v>
          </cell>
          <cell r="C1677" t="str">
            <v>Kaomë</v>
          </cell>
          <cell r="D1677" t="str">
            <v>BG</v>
          </cell>
          <cell r="E1677" t="str">
            <v>16-12-2012</v>
          </cell>
          <cell r="F1677">
            <v>11</v>
          </cell>
          <cell r="G1677" t="str">
            <v>Non</v>
          </cell>
          <cell r="H1677" t="str">
            <v>CLG.LAURA BOULA</v>
          </cell>
          <cell r="I1677" t="str">
            <v>Oui</v>
          </cell>
          <cell r="J1677" t="str">
            <v>Athlétisme, Sport partagé</v>
          </cell>
        </row>
        <row r="1678">
          <cell r="A1678">
            <v>24245495</v>
          </cell>
          <cell r="B1678" t="str">
            <v>Qaeze</v>
          </cell>
          <cell r="C1678" t="str">
            <v>Hinatea</v>
          </cell>
          <cell r="D1678" t="str">
            <v>MF</v>
          </cell>
          <cell r="E1678" t="str">
            <v>06-07-2010</v>
          </cell>
          <cell r="F1678">
            <v>14</v>
          </cell>
          <cell r="G1678" t="str">
            <v>Non</v>
          </cell>
          <cell r="H1678" t="str">
            <v>CLG.LAURA BOULA</v>
          </cell>
          <cell r="I1678" t="str">
            <v>Non</v>
          </cell>
          <cell r="J1678" t="str">
            <v>Cross, Voile</v>
          </cell>
        </row>
        <row r="1679">
          <cell r="A1679">
            <v>24249388</v>
          </cell>
          <cell r="B1679" t="str">
            <v>qan</v>
          </cell>
          <cell r="C1679" t="str">
            <v>sitro</v>
          </cell>
          <cell r="D1679" t="str">
            <v>MG</v>
          </cell>
          <cell r="E1679" t="str">
            <v>31-10-2009</v>
          </cell>
          <cell r="F1679">
            <v>14</v>
          </cell>
          <cell r="G1679" t="str">
            <v>Non</v>
          </cell>
          <cell r="H1679" t="str">
            <v>CLG.LAURA BOULA</v>
          </cell>
          <cell r="I1679" t="str">
            <v>Non</v>
          </cell>
          <cell r="J1679" t="str">
            <v>Voile</v>
          </cell>
        </row>
        <row r="1680">
          <cell r="A1680">
            <v>24245529</v>
          </cell>
          <cell r="B1680" t="str">
            <v>QENEGEI</v>
          </cell>
          <cell r="C1680" t="str">
            <v>Molango</v>
          </cell>
          <cell r="D1680" t="str">
            <v>BF</v>
          </cell>
          <cell r="E1680" t="str">
            <v>16-11-2012</v>
          </cell>
          <cell r="F1680">
            <v>11</v>
          </cell>
          <cell r="G1680" t="str">
            <v>Non</v>
          </cell>
          <cell r="H1680" t="str">
            <v>CLG.LAURA BOULA</v>
          </cell>
          <cell r="I1680" t="str">
            <v>Non</v>
          </cell>
          <cell r="J1680" t="str">
            <v>Athlétisme, Planche à voile, Voile</v>
          </cell>
        </row>
        <row r="1681">
          <cell r="A1681">
            <v>24222314</v>
          </cell>
          <cell r="B1681" t="str">
            <v>Qenegei</v>
          </cell>
          <cell r="C1681" t="str">
            <v>Wagotrë Feron</v>
          </cell>
          <cell r="D1681" t="str">
            <v>MG</v>
          </cell>
          <cell r="E1681" t="str">
            <v>16-08-2010</v>
          </cell>
          <cell r="F1681">
            <v>14</v>
          </cell>
          <cell r="G1681" t="str">
            <v>Non</v>
          </cell>
          <cell r="H1681" t="str">
            <v>CLG.LAURA BOULA</v>
          </cell>
          <cell r="I1681" t="str">
            <v>Non</v>
          </cell>
          <cell r="J1681" t="str">
            <v>Football, Planche à voile, Voile</v>
          </cell>
        </row>
        <row r="1682">
          <cell r="A1682">
            <v>24233660</v>
          </cell>
          <cell r="B1682" t="str">
            <v>Qenegeie</v>
          </cell>
          <cell r="C1682" t="str">
            <v>Mickaël</v>
          </cell>
          <cell r="D1682" t="str">
            <v>BG</v>
          </cell>
          <cell r="E1682" t="str">
            <v>23-08-2011</v>
          </cell>
          <cell r="F1682">
            <v>13</v>
          </cell>
          <cell r="G1682" t="str">
            <v>Non</v>
          </cell>
          <cell r="H1682" t="str">
            <v>CLG.LAURA BOULA</v>
          </cell>
          <cell r="I1682" t="str">
            <v>Non</v>
          </cell>
          <cell r="J1682" t="str">
            <v>Athlétisme, Cross, Danse, Football, Volleyball</v>
          </cell>
        </row>
        <row r="1683">
          <cell r="A1683">
            <v>24248811</v>
          </cell>
          <cell r="B1683" t="str">
            <v>Qenegeie</v>
          </cell>
          <cell r="C1683" t="str">
            <v>Taane Henri</v>
          </cell>
          <cell r="D1683" t="str">
            <v>BG</v>
          </cell>
          <cell r="E1683" t="str">
            <v>10-08-2012</v>
          </cell>
          <cell r="F1683">
            <v>12</v>
          </cell>
          <cell r="G1683" t="str">
            <v>Non</v>
          </cell>
          <cell r="H1683" t="str">
            <v>CLG.LAURA BOULA</v>
          </cell>
          <cell r="I1683" t="str">
            <v>Non</v>
          </cell>
          <cell r="J1683" t="str">
            <v>Volleyball</v>
          </cell>
        </row>
        <row r="1684">
          <cell r="A1684">
            <v>24233718</v>
          </cell>
          <cell r="B1684" t="str">
            <v>RIGOURD</v>
          </cell>
          <cell r="C1684" t="str">
            <v>Ellie</v>
          </cell>
          <cell r="D1684" t="str">
            <v>BF</v>
          </cell>
          <cell r="E1684" t="str">
            <v>07-03-2013</v>
          </cell>
          <cell r="F1684">
            <v>11</v>
          </cell>
          <cell r="G1684" t="str">
            <v>Non</v>
          </cell>
          <cell r="H1684" t="str">
            <v>CLG.LAURA BOULA</v>
          </cell>
          <cell r="I1684" t="str">
            <v>Non</v>
          </cell>
          <cell r="J1684" t="str">
            <v>Cross, Danse</v>
          </cell>
        </row>
        <row r="1685">
          <cell r="A1685">
            <v>24245493</v>
          </cell>
          <cell r="B1685" t="str">
            <v>Saipö</v>
          </cell>
          <cell r="C1685" t="str">
            <v>Aia</v>
          </cell>
          <cell r="D1685" t="str">
            <v>BF</v>
          </cell>
          <cell r="E1685" t="str">
            <v>07-08-2012</v>
          </cell>
          <cell r="F1685">
            <v>12</v>
          </cell>
          <cell r="G1685" t="str">
            <v>Non</v>
          </cell>
          <cell r="H1685" t="str">
            <v>CLG.LAURA BOULA</v>
          </cell>
          <cell r="I1685" t="str">
            <v>Non</v>
          </cell>
          <cell r="J1685" t="str">
            <v>Cross, Football</v>
          </cell>
        </row>
        <row r="1686">
          <cell r="A1686">
            <v>24248812</v>
          </cell>
          <cell r="B1686" t="str">
            <v>SAMEKE</v>
          </cell>
          <cell r="C1686" t="str">
            <v>France</v>
          </cell>
          <cell r="D1686" t="str">
            <v>BF</v>
          </cell>
          <cell r="E1686" t="str">
            <v>06-09-2012</v>
          </cell>
          <cell r="F1686">
            <v>12</v>
          </cell>
          <cell r="G1686" t="str">
            <v>Non</v>
          </cell>
          <cell r="H1686" t="str">
            <v>CLG.LAURA BOULA</v>
          </cell>
          <cell r="I1686" t="str">
            <v>Non</v>
          </cell>
          <cell r="J1686" t="str">
            <v>Football</v>
          </cell>
        </row>
        <row r="1687">
          <cell r="A1687">
            <v>24239215</v>
          </cell>
          <cell r="B1687" t="str">
            <v>Samitier</v>
          </cell>
          <cell r="C1687" t="str">
            <v>Sewen</v>
          </cell>
          <cell r="D1687" t="str">
            <v>MG</v>
          </cell>
          <cell r="E1687" t="str">
            <v>07-10-2009</v>
          </cell>
          <cell r="F1687">
            <v>15</v>
          </cell>
          <cell r="G1687" t="str">
            <v>Non</v>
          </cell>
          <cell r="H1687" t="str">
            <v>CLG.LAURA BOULA</v>
          </cell>
          <cell r="I1687" t="str">
            <v>Non</v>
          </cell>
          <cell r="J1687" t="str">
            <v>Basket</v>
          </cell>
        </row>
        <row r="1688">
          <cell r="A1688">
            <v>24245511</v>
          </cell>
          <cell r="B1688" t="str">
            <v>SAMITIER</v>
          </cell>
          <cell r="C1688" t="str">
            <v>Zana</v>
          </cell>
          <cell r="D1688" t="str">
            <v>BF</v>
          </cell>
          <cell r="E1688" t="str">
            <v>16-04-2013</v>
          </cell>
          <cell r="F1688">
            <v>11</v>
          </cell>
          <cell r="G1688" t="str">
            <v>Non</v>
          </cell>
          <cell r="H1688" t="str">
            <v>CLG.LAURA BOULA</v>
          </cell>
          <cell r="I1688" t="str">
            <v>Non</v>
          </cell>
          <cell r="J1688" t="str">
            <v>Danse, Planche à voile, Voile</v>
          </cell>
        </row>
        <row r="1689">
          <cell r="A1689">
            <v>24236667</v>
          </cell>
          <cell r="B1689" t="str">
            <v>Saulia</v>
          </cell>
          <cell r="C1689" t="str">
            <v>Ambroise</v>
          </cell>
          <cell r="D1689" t="str">
            <v>MG</v>
          </cell>
          <cell r="E1689" t="str">
            <v>11-12-2010</v>
          </cell>
          <cell r="F1689">
            <v>13</v>
          </cell>
          <cell r="G1689" t="str">
            <v>Non</v>
          </cell>
          <cell r="H1689" t="str">
            <v>CLG.LAURA BOULA</v>
          </cell>
          <cell r="I1689" t="str">
            <v>Non</v>
          </cell>
          <cell r="J1689" t="str">
            <v>Athlétisme, Cross, Football</v>
          </cell>
        </row>
        <row r="1690">
          <cell r="A1690">
            <v>24245530</v>
          </cell>
          <cell r="B1690" t="str">
            <v>SEIKO</v>
          </cell>
          <cell r="C1690" t="str">
            <v>Lylydrey</v>
          </cell>
          <cell r="D1690" t="str">
            <v>BF</v>
          </cell>
          <cell r="E1690" t="str">
            <v>24-09-2011</v>
          </cell>
          <cell r="F1690">
            <v>13</v>
          </cell>
          <cell r="G1690" t="str">
            <v>Non</v>
          </cell>
          <cell r="H1690" t="str">
            <v>CLG.LAURA BOULA</v>
          </cell>
          <cell r="I1690" t="str">
            <v>Non</v>
          </cell>
          <cell r="J1690" t="str">
            <v>Planche à voile, Voile</v>
          </cell>
        </row>
        <row r="1691">
          <cell r="A1691">
            <v>24212834</v>
          </cell>
          <cell r="B1691" t="str">
            <v>SIAPO</v>
          </cell>
          <cell r="C1691" t="str">
            <v>Henri</v>
          </cell>
          <cell r="D1691" t="str">
            <v>CG</v>
          </cell>
          <cell r="E1691" t="str">
            <v>30-01-2008</v>
          </cell>
          <cell r="F1691">
            <v>16</v>
          </cell>
          <cell r="G1691" t="str">
            <v>Non</v>
          </cell>
          <cell r="H1691" t="str">
            <v>CLG.LAURA BOULA</v>
          </cell>
          <cell r="I1691" t="str">
            <v>Non</v>
          </cell>
          <cell r="J1691" t="str">
            <v>Cross, Football</v>
          </cell>
        </row>
        <row r="1692">
          <cell r="A1692">
            <v>24248813</v>
          </cell>
          <cell r="B1692" t="str">
            <v>SIMANE</v>
          </cell>
          <cell r="C1692" t="str">
            <v>Daniel Hnautra</v>
          </cell>
          <cell r="D1692" t="str">
            <v>MG</v>
          </cell>
          <cell r="E1692" t="str">
            <v>10-08-2010</v>
          </cell>
          <cell r="F1692">
            <v>14</v>
          </cell>
          <cell r="G1692" t="str">
            <v>Non</v>
          </cell>
          <cell r="H1692" t="str">
            <v>CLG.LAURA BOULA</v>
          </cell>
          <cell r="I1692" t="str">
            <v>Non</v>
          </cell>
          <cell r="J1692" t="str">
            <v>Sport partagé</v>
          </cell>
        </row>
        <row r="1693">
          <cell r="A1693">
            <v>24248814</v>
          </cell>
          <cell r="B1693" t="str">
            <v>simon</v>
          </cell>
          <cell r="C1693" t="str">
            <v>mael</v>
          </cell>
          <cell r="D1693" t="str">
            <v>BG</v>
          </cell>
          <cell r="E1693" t="str">
            <v>08-01-2014</v>
          </cell>
          <cell r="F1693">
            <v>10</v>
          </cell>
          <cell r="G1693" t="str">
            <v>Non</v>
          </cell>
          <cell r="H1693" t="str">
            <v>CLG.LAURA BOULA</v>
          </cell>
          <cell r="I1693" t="str">
            <v>Non</v>
          </cell>
          <cell r="J1693" t="str">
            <v>Voile</v>
          </cell>
        </row>
        <row r="1694">
          <cell r="A1694">
            <v>24249390</v>
          </cell>
          <cell r="B1694" t="str">
            <v>sio</v>
          </cell>
          <cell r="C1694" t="str">
            <v>keyliane</v>
          </cell>
          <cell r="D1694" t="str">
            <v>MF</v>
          </cell>
          <cell r="E1694" t="str">
            <v>22-12-2009</v>
          </cell>
          <cell r="F1694">
            <v>14</v>
          </cell>
          <cell r="G1694" t="str">
            <v>Non</v>
          </cell>
          <cell r="H1694" t="str">
            <v>CLG.LAURA BOULA</v>
          </cell>
          <cell r="I1694" t="str">
            <v>Non</v>
          </cell>
          <cell r="J1694" t="str">
            <v>Voile</v>
          </cell>
        </row>
        <row r="1695">
          <cell r="A1695">
            <v>24236610</v>
          </cell>
          <cell r="B1695" t="str">
            <v>Toto</v>
          </cell>
          <cell r="C1695" t="str">
            <v>Nathanael Waheo</v>
          </cell>
          <cell r="D1695" t="str">
            <v>MG</v>
          </cell>
          <cell r="E1695" t="str">
            <v>10-10-2010</v>
          </cell>
          <cell r="F1695">
            <v>14</v>
          </cell>
          <cell r="G1695" t="str">
            <v>Non</v>
          </cell>
          <cell r="H1695" t="str">
            <v>CLG.LAURA BOULA</v>
          </cell>
          <cell r="I1695" t="str">
            <v>Non</v>
          </cell>
          <cell r="J1695" t="str">
            <v>Cross, Football, Voile</v>
          </cell>
        </row>
        <row r="1696">
          <cell r="A1696">
            <v>24233670</v>
          </cell>
          <cell r="B1696" t="str">
            <v>umako</v>
          </cell>
          <cell r="C1696" t="str">
            <v>lila</v>
          </cell>
          <cell r="D1696" t="str">
            <v>BF</v>
          </cell>
          <cell r="E1696" t="str">
            <v>25-03-2012</v>
          </cell>
          <cell r="F1696">
            <v>12</v>
          </cell>
          <cell r="G1696" t="str">
            <v>Non</v>
          </cell>
          <cell r="H1696" t="str">
            <v>CLG.LAURA BOULA</v>
          </cell>
          <cell r="I1696" t="str">
            <v>Non</v>
          </cell>
          <cell r="J1696" t="str">
            <v>Planche à voile</v>
          </cell>
        </row>
        <row r="1697">
          <cell r="A1697">
            <v>24239220</v>
          </cell>
          <cell r="B1697" t="str">
            <v>Wadrawane</v>
          </cell>
          <cell r="C1697" t="str">
            <v>Joachim</v>
          </cell>
          <cell r="D1697" t="str">
            <v>MG</v>
          </cell>
          <cell r="E1697" t="str">
            <v>15-02-2010</v>
          </cell>
          <cell r="F1697">
            <v>14</v>
          </cell>
          <cell r="G1697" t="str">
            <v>Non</v>
          </cell>
          <cell r="H1697" t="str">
            <v>CLG.LAURA BOULA</v>
          </cell>
          <cell r="I1697" t="str">
            <v>Non</v>
          </cell>
          <cell r="J1697" t="str">
            <v>Basket</v>
          </cell>
        </row>
        <row r="1698">
          <cell r="A1698">
            <v>24245491</v>
          </cell>
          <cell r="B1698" t="str">
            <v>Wadrenges</v>
          </cell>
          <cell r="C1698" t="str">
            <v>Suzanne</v>
          </cell>
          <cell r="D1698" t="str">
            <v>MF</v>
          </cell>
          <cell r="E1698" t="str">
            <v>04-11-2010</v>
          </cell>
          <cell r="F1698">
            <v>13</v>
          </cell>
          <cell r="G1698" t="str">
            <v>Non</v>
          </cell>
          <cell r="H1698" t="str">
            <v>CLG.LAURA BOULA</v>
          </cell>
          <cell r="I1698" t="str">
            <v>Non</v>
          </cell>
          <cell r="J1698" t="str">
            <v>Cross, Football</v>
          </cell>
        </row>
        <row r="1699">
          <cell r="A1699">
            <v>24248815</v>
          </cell>
          <cell r="B1699" t="str">
            <v>Wadriako</v>
          </cell>
          <cell r="C1699" t="str">
            <v>Emma</v>
          </cell>
          <cell r="D1699" t="str">
            <v>MF</v>
          </cell>
          <cell r="E1699" t="str">
            <v>23-07-2010</v>
          </cell>
          <cell r="F1699">
            <v>14</v>
          </cell>
          <cell r="G1699" t="str">
            <v>Non</v>
          </cell>
          <cell r="H1699" t="str">
            <v>CLG.LAURA BOULA</v>
          </cell>
          <cell r="I1699" t="str">
            <v>Non</v>
          </cell>
          <cell r="J1699" t="str">
            <v>Athlétisme, Cross, Football, Planche à voile, Volleyball</v>
          </cell>
        </row>
        <row r="1700">
          <cell r="A1700">
            <v>24233838</v>
          </cell>
          <cell r="B1700" t="str">
            <v>Wadriako</v>
          </cell>
          <cell r="C1700" t="str">
            <v>Noël</v>
          </cell>
          <cell r="D1700" t="str">
            <v>MG</v>
          </cell>
          <cell r="E1700" t="str">
            <v>24-12-2010</v>
          </cell>
          <cell r="F1700">
            <v>13</v>
          </cell>
          <cell r="G1700" t="str">
            <v>Non</v>
          </cell>
          <cell r="H1700" t="str">
            <v>CLG.LAURA BOULA</v>
          </cell>
          <cell r="I1700" t="str">
            <v>Non</v>
          </cell>
          <cell r="J1700" t="str">
            <v>Athlétisme, Cross</v>
          </cell>
        </row>
        <row r="1701">
          <cell r="A1701">
            <v>24245509</v>
          </cell>
          <cell r="B1701" t="str">
            <v>WAHEONEME</v>
          </cell>
          <cell r="C1701" t="str">
            <v>Joseph</v>
          </cell>
          <cell r="D1701" t="str">
            <v>BG</v>
          </cell>
          <cell r="E1701" t="str">
            <v>07-12-2011</v>
          </cell>
          <cell r="F1701">
            <v>12</v>
          </cell>
          <cell r="G1701" t="str">
            <v>Non</v>
          </cell>
          <cell r="H1701" t="str">
            <v>CLG.LAURA BOULA</v>
          </cell>
          <cell r="I1701" t="str">
            <v>Non</v>
          </cell>
          <cell r="J1701" t="str">
            <v>Planche à voile, Voile</v>
          </cell>
        </row>
        <row r="1702">
          <cell r="A1702">
            <v>24249391</v>
          </cell>
          <cell r="B1702" t="str">
            <v>waia</v>
          </cell>
          <cell r="C1702" t="str">
            <v>azur</v>
          </cell>
          <cell r="D1702" t="str">
            <v>BF</v>
          </cell>
          <cell r="E1702" t="str">
            <v>03-04-2012</v>
          </cell>
          <cell r="F1702">
            <v>12</v>
          </cell>
          <cell r="G1702" t="str">
            <v>Non</v>
          </cell>
          <cell r="H1702" t="str">
            <v>CLG.LAURA BOULA</v>
          </cell>
          <cell r="I1702" t="str">
            <v>Non</v>
          </cell>
          <cell r="J1702" t="str">
            <v>Voile</v>
          </cell>
        </row>
        <row r="1703">
          <cell r="A1703">
            <v>24221159</v>
          </cell>
          <cell r="B1703" t="str">
            <v>Waikata</v>
          </cell>
          <cell r="C1703" t="str">
            <v>Theophile</v>
          </cell>
          <cell r="D1703" t="str">
            <v>MG</v>
          </cell>
          <cell r="E1703" t="str">
            <v>31-08-2010</v>
          </cell>
          <cell r="F1703">
            <v>14</v>
          </cell>
          <cell r="G1703" t="str">
            <v>Non</v>
          </cell>
          <cell r="H1703" t="str">
            <v>CLG.LAURA BOULA</v>
          </cell>
          <cell r="I1703" t="str">
            <v>Non</v>
          </cell>
          <cell r="J1703" t="str">
            <v>Cross, Football, Voile</v>
          </cell>
        </row>
        <row r="1704">
          <cell r="A1704">
            <v>24236608</v>
          </cell>
          <cell r="B1704" t="str">
            <v>Waimo</v>
          </cell>
          <cell r="C1704" t="str">
            <v>Djames</v>
          </cell>
          <cell r="D1704" t="str">
            <v>BG</v>
          </cell>
          <cell r="E1704" t="str">
            <v>22-11-2011</v>
          </cell>
          <cell r="F1704">
            <v>12</v>
          </cell>
          <cell r="G1704" t="str">
            <v>Non</v>
          </cell>
          <cell r="H1704" t="str">
            <v>CLG.LAURA BOULA</v>
          </cell>
          <cell r="I1704" t="str">
            <v>Non</v>
          </cell>
          <cell r="J1704" t="str">
            <v>Cross, Football, Volleyball</v>
          </cell>
        </row>
        <row r="1705">
          <cell r="A1705">
            <v>24245625</v>
          </cell>
          <cell r="B1705" t="str">
            <v>Wajoka</v>
          </cell>
          <cell r="C1705" t="str">
            <v>Marie-Sophie</v>
          </cell>
          <cell r="D1705" t="str">
            <v>MF</v>
          </cell>
          <cell r="E1705" t="str">
            <v>10-01-2010</v>
          </cell>
          <cell r="F1705">
            <v>14</v>
          </cell>
          <cell r="G1705" t="str">
            <v>Non</v>
          </cell>
          <cell r="H1705" t="str">
            <v>CLG.LAURA BOULA</v>
          </cell>
          <cell r="I1705" t="str">
            <v>Non</v>
          </cell>
          <cell r="J1705" t="str">
            <v>Football, Volleyball</v>
          </cell>
        </row>
        <row r="1706">
          <cell r="A1706">
            <v>24248816</v>
          </cell>
          <cell r="B1706" t="str">
            <v>WASSA</v>
          </cell>
          <cell r="C1706" t="str">
            <v>Pauline</v>
          </cell>
          <cell r="D1706" t="str">
            <v>BF</v>
          </cell>
          <cell r="E1706" t="str">
            <v>25-05-2012</v>
          </cell>
          <cell r="F1706">
            <v>12</v>
          </cell>
          <cell r="G1706" t="str">
            <v>Non</v>
          </cell>
          <cell r="H1706" t="str">
            <v>CLG.LAURA BOULA</v>
          </cell>
          <cell r="I1706" t="str">
            <v>Non</v>
          </cell>
          <cell r="J1706" t="str">
            <v>Football, Volleyball</v>
          </cell>
        </row>
        <row r="1707">
          <cell r="A1707">
            <v>24248817</v>
          </cell>
          <cell r="B1707" t="str">
            <v>Wassingalu</v>
          </cell>
          <cell r="C1707" t="str">
            <v>Larissa</v>
          </cell>
          <cell r="D1707" t="str">
            <v>MF</v>
          </cell>
          <cell r="E1707" t="str">
            <v>10-10-2010</v>
          </cell>
          <cell r="F1707">
            <v>14</v>
          </cell>
          <cell r="G1707" t="str">
            <v>Non</v>
          </cell>
          <cell r="H1707" t="str">
            <v>CLG.LAURA BOULA</v>
          </cell>
          <cell r="I1707" t="str">
            <v>Non</v>
          </cell>
          <cell r="J1707" t="str">
            <v>Athlétisme, Cross, Football, Voile, Volleyball</v>
          </cell>
        </row>
        <row r="1708">
          <cell r="A1708">
            <v>24211024</v>
          </cell>
          <cell r="B1708" t="str">
            <v>WATIPANE</v>
          </cell>
          <cell r="C1708" t="str">
            <v>Lorys</v>
          </cell>
          <cell r="D1708" t="str">
            <v>MG</v>
          </cell>
          <cell r="E1708" t="str">
            <v>09-01-2010</v>
          </cell>
          <cell r="F1708">
            <v>14</v>
          </cell>
          <cell r="G1708" t="str">
            <v>Non</v>
          </cell>
          <cell r="H1708" t="str">
            <v>CLG.LAURA BOULA</v>
          </cell>
          <cell r="I1708" t="str">
            <v>Non</v>
          </cell>
          <cell r="J1708" t="str">
            <v>Cross, Football, Volleyball</v>
          </cell>
        </row>
        <row r="1709">
          <cell r="A1709">
            <v>24247847</v>
          </cell>
          <cell r="B1709" t="str">
            <v>WEJIEME</v>
          </cell>
          <cell r="C1709" t="str">
            <v>Maël</v>
          </cell>
          <cell r="D1709" t="str">
            <v>BG</v>
          </cell>
          <cell r="E1709" t="str">
            <v>12-10-2012</v>
          </cell>
          <cell r="F1709">
            <v>12</v>
          </cell>
          <cell r="G1709" t="str">
            <v>Non</v>
          </cell>
          <cell r="H1709" t="str">
            <v>CLG.LAURA BOULA</v>
          </cell>
          <cell r="I1709" t="str">
            <v>Non</v>
          </cell>
          <cell r="J1709" t="str">
            <v>Danse</v>
          </cell>
        </row>
        <row r="1710">
          <cell r="A1710">
            <v>24210762</v>
          </cell>
          <cell r="B1710" t="str">
            <v>XOLAWAWA</v>
          </cell>
          <cell r="C1710" t="str">
            <v>Hmadrie</v>
          </cell>
          <cell r="D1710" t="str">
            <v>MG</v>
          </cell>
          <cell r="E1710" t="str">
            <v>31-05-2010</v>
          </cell>
          <cell r="F1710">
            <v>14</v>
          </cell>
          <cell r="G1710" t="str">
            <v>Non</v>
          </cell>
          <cell r="H1710" t="str">
            <v>CLG.LAURA BOULA</v>
          </cell>
          <cell r="I1710" t="str">
            <v>Non</v>
          </cell>
          <cell r="J1710" t="str">
            <v>Football</v>
          </cell>
        </row>
        <row r="1711">
          <cell r="A1711">
            <v>24222311</v>
          </cell>
          <cell r="B1711" t="str">
            <v>XOLAWAWA</v>
          </cell>
          <cell r="C1711" t="str">
            <v>William Jaeck</v>
          </cell>
          <cell r="D1711" t="str">
            <v>MG</v>
          </cell>
          <cell r="E1711" t="str">
            <v>27-12-2010</v>
          </cell>
          <cell r="F1711">
            <v>13</v>
          </cell>
          <cell r="G1711" t="str">
            <v>Non</v>
          </cell>
          <cell r="H1711" t="str">
            <v>CLG.LAURA BOULA</v>
          </cell>
          <cell r="I1711" t="str">
            <v>Non</v>
          </cell>
          <cell r="J1711" t="str">
            <v>Athlétisme, Cross, Football, Sport partagé</v>
          </cell>
        </row>
        <row r="1712">
          <cell r="A1712">
            <v>24248818</v>
          </cell>
          <cell r="B1712" t="str">
            <v>zeoula</v>
          </cell>
          <cell r="C1712" t="str">
            <v>Melinda</v>
          </cell>
          <cell r="D1712" t="str">
            <v>BF</v>
          </cell>
          <cell r="E1712" t="str">
            <v>17-06-2012</v>
          </cell>
          <cell r="F1712">
            <v>12</v>
          </cell>
          <cell r="G1712" t="str">
            <v>Non</v>
          </cell>
          <cell r="H1712" t="str">
            <v>CLG.LAURA BOULA</v>
          </cell>
          <cell r="I1712" t="str">
            <v>Non</v>
          </cell>
          <cell r="J1712" t="str">
            <v>Voile</v>
          </cell>
        </row>
        <row r="1713">
          <cell r="A1713">
            <v>24222669</v>
          </cell>
          <cell r="B1713" t="str">
            <v>ZEOULA</v>
          </cell>
          <cell r="C1713" t="str">
            <v>Waxejimë Aïna</v>
          </cell>
          <cell r="D1713" t="str">
            <v>BF</v>
          </cell>
          <cell r="E1713" t="str">
            <v>27-08-2011</v>
          </cell>
          <cell r="F1713">
            <v>13</v>
          </cell>
          <cell r="G1713" t="str">
            <v>Non</v>
          </cell>
          <cell r="H1713" t="str">
            <v>CLG.LAURA BOULA</v>
          </cell>
          <cell r="I1713" t="str">
            <v>Non</v>
          </cell>
          <cell r="J1713" t="str">
            <v>Cross, Volleyball</v>
          </cell>
        </row>
        <row r="1714">
          <cell r="A1714">
            <v>24248255</v>
          </cell>
          <cell r="B1714" t="str">
            <v>AGOURERE</v>
          </cell>
          <cell r="C1714" t="str">
            <v>Alfred</v>
          </cell>
          <cell r="D1714" t="str">
            <v>BG</v>
          </cell>
          <cell r="E1714" t="str">
            <v>29-04-2012</v>
          </cell>
          <cell r="F1714">
            <v>12</v>
          </cell>
          <cell r="G1714" t="str">
            <v>Non</v>
          </cell>
          <cell r="H1714" t="str">
            <v>CLG.LOUIS-LEOPOLD DJIET</v>
          </cell>
          <cell r="I1714" t="str">
            <v>Non</v>
          </cell>
          <cell r="J1714" t="str">
            <v>Football</v>
          </cell>
        </row>
        <row r="1715">
          <cell r="A1715">
            <v>24238732</v>
          </cell>
          <cell r="B1715" t="str">
            <v>ANDRE</v>
          </cell>
          <cell r="C1715" t="str">
            <v>IRENA</v>
          </cell>
          <cell r="D1715" t="str">
            <v>MF</v>
          </cell>
          <cell r="E1715" t="str">
            <v>14-07-2009</v>
          </cell>
          <cell r="F1715">
            <v>15</v>
          </cell>
          <cell r="G1715" t="str">
            <v>Non</v>
          </cell>
          <cell r="H1715" t="str">
            <v>CLG.LOUIS-LEOPOLD DJIET</v>
          </cell>
          <cell r="I1715" t="str">
            <v>Non</v>
          </cell>
          <cell r="J1715" t="str">
            <v>Rugby</v>
          </cell>
        </row>
        <row r="1716">
          <cell r="A1716">
            <v>24248327</v>
          </cell>
          <cell r="B1716" t="str">
            <v>APIAZARI</v>
          </cell>
          <cell r="C1716" t="str">
            <v>Hervé</v>
          </cell>
          <cell r="D1716" t="str">
            <v>BG</v>
          </cell>
          <cell r="E1716" t="str">
            <v>22-12-2012</v>
          </cell>
          <cell r="F1716">
            <v>11</v>
          </cell>
          <cell r="G1716" t="str">
            <v>Non</v>
          </cell>
          <cell r="H1716" t="str">
            <v>CLG.LOUIS-LEOPOLD DJIET</v>
          </cell>
          <cell r="I1716" t="str">
            <v>Non</v>
          </cell>
          <cell r="J1716" t="str">
            <v>Trails</v>
          </cell>
        </row>
        <row r="1717">
          <cell r="A1717">
            <v>24211383</v>
          </cell>
          <cell r="B1717" t="str">
            <v>APIAZARI</v>
          </cell>
          <cell r="C1717" t="str">
            <v>Yann</v>
          </cell>
          <cell r="D1717" t="str">
            <v>MG</v>
          </cell>
          <cell r="E1717" t="str">
            <v>25-02-2009</v>
          </cell>
          <cell r="F1717">
            <v>15</v>
          </cell>
          <cell r="G1717" t="str">
            <v>Non</v>
          </cell>
          <cell r="H1717" t="str">
            <v>CLG.LOUIS-LEOPOLD DJIET</v>
          </cell>
          <cell r="I1717" t="str">
            <v>Non</v>
          </cell>
          <cell r="J1717" t="str">
            <v>Course d'orientation, Football, Futsal, Kayak, Trails, VTT</v>
          </cell>
        </row>
        <row r="1718">
          <cell r="A1718">
            <v>24221894</v>
          </cell>
          <cell r="B1718" t="str">
            <v>ARIIOEHAU</v>
          </cell>
          <cell r="C1718" t="str">
            <v>Joshua</v>
          </cell>
          <cell r="D1718" t="str">
            <v>BG</v>
          </cell>
          <cell r="E1718" t="str">
            <v>25-02-2011</v>
          </cell>
          <cell r="F1718">
            <v>13</v>
          </cell>
          <cell r="G1718" t="str">
            <v>Non</v>
          </cell>
          <cell r="H1718" t="str">
            <v>CLG.LOUIS-LEOPOLD DJIET</v>
          </cell>
          <cell r="I1718" t="str">
            <v>Non</v>
          </cell>
          <cell r="J1718" t="str">
            <v>Cross, Trails</v>
          </cell>
        </row>
        <row r="1719">
          <cell r="A1719">
            <v>24248506</v>
          </cell>
          <cell r="B1719" t="str">
            <v>ATE</v>
          </cell>
          <cell r="C1719" t="str">
            <v>Wesleyk</v>
          </cell>
          <cell r="D1719" t="str">
            <v>BG</v>
          </cell>
          <cell r="E1719" t="str">
            <v>27-06-2012</v>
          </cell>
          <cell r="F1719">
            <v>12</v>
          </cell>
          <cell r="G1719" t="str">
            <v>Non</v>
          </cell>
          <cell r="H1719" t="str">
            <v>CLG.LOUIS-LEOPOLD DJIET</v>
          </cell>
          <cell r="I1719" t="str">
            <v>Non</v>
          </cell>
          <cell r="J1719" t="str">
            <v>Trails</v>
          </cell>
        </row>
        <row r="1720">
          <cell r="A1720">
            <v>24233873</v>
          </cell>
          <cell r="B1720" t="str">
            <v>AZERARI</v>
          </cell>
          <cell r="C1720" t="str">
            <v>Diddley</v>
          </cell>
          <cell r="D1720" t="str">
            <v>BG</v>
          </cell>
          <cell r="E1720" t="str">
            <v>22-09-2011</v>
          </cell>
          <cell r="F1720">
            <v>13</v>
          </cell>
          <cell r="G1720" t="str">
            <v>Non</v>
          </cell>
          <cell r="H1720" t="str">
            <v>CLG.LOUIS-LEOPOLD DJIET</v>
          </cell>
          <cell r="I1720" t="str">
            <v>Non</v>
          </cell>
          <cell r="J1720" t="str">
            <v>Football, Rugby</v>
          </cell>
        </row>
        <row r="1721">
          <cell r="A1721">
            <v>24248580</v>
          </cell>
          <cell r="B1721" t="str">
            <v>BAE</v>
          </cell>
          <cell r="C1721" t="str">
            <v>Leah-Lynn</v>
          </cell>
          <cell r="D1721" t="str">
            <v>BF</v>
          </cell>
          <cell r="E1721" t="str">
            <v>11-11-2011</v>
          </cell>
          <cell r="F1721">
            <v>12</v>
          </cell>
          <cell r="G1721" t="str">
            <v>Non</v>
          </cell>
          <cell r="H1721" t="str">
            <v>CLG.LOUIS-LEOPOLD DJIET</v>
          </cell>
          <cell r="I1721" t="str">
            <v>Non</v>
          </cell>
          <cell r="J1721" t="str">
            <v>Basket</v>
          </cell>
        </row>
        <row r="1722">
          <cell r="A1722">
            <v>24248304</v>
          </cell>
          <cell r="B1722" t="str">
            <v>BAE</v>
          </cell>
          <cell r="C1722" t="str">
            <v>Lenyla</v>
          </cell>
          <cell r="D1722" t="str">
            <v>BF</v>
          </cell>
          <cell r="E1722" t="str">
            <v>10-12-2012</v>
          </cell>
          <cell r="F1722">
            <v>11</v>
          </cell>
          <cell r="G1722" t="str">
            <v>Non</v>
          </cell>
          <cell r="H1722" t="str">
            <v>CLG.LOUIS-LEOPOLD DJIET</v>
          </cell>
          <cell r="I1722" t="str">
            <v>Non</v>
          </cell>
          <cell r="J1722" t="str">
            <v>Basket</v>
          </cell>
        </row>
        <row r="1723">
          <cell r="A1723">
            <v>24248258</v>
          </cell>
          <cell r="B1723" t="str">
            <v>BAE</v>
          </cell>
          <cell r="C1723" t="str">
            <v>Letitia</v>
          </cell>
          <cell r="D1723" t="str">
            <v>MF</v>
          </cell>
          <cell r="E1723" t="str">
            <v>29-10-2009</v>
          </cell>
          <cell r="F1723">
            <v>14</v>
          </cell>
          <cell r="G1723" t="str">
            <v>Non</v>
          </cell>
          <cell r="H1723" t="str">
            <v>CLG.LOUIS-LEOPOLD DJIET</v>
          </cell>
          <cell r="I1723" t="str">
            <v>Non</v>
          </cell>
          <cell r="J1723" t="str">
            <v>Basket</v>
          </cell>
        </row>
        <row r="1724">
          <cell r="A1724">
            <v>24248254</v>
          </cell>
          <cell r="B1724" t="str">
            <v>BARAONTANT</v>
          </cell>
          <cell r="C1724" t="str">
            <v>Dayann</v>
          </cell>
          <cell r="D1724" t="str">
            <v>BG</v>
          </cell>
          <cell r="E1724" t="str">
            <v>23-06-2011</v>
          </cell>
          <cell r="F1724">
            <v>13</v>
          </cell>
          <cell r="G1724" t="str">
            <v>Non</v>
          </cell>
          <cell r="H1724" t="str">
            <v>CLG.LOUIS-LEOPOLD DJIET</v>
          </cell>
          <cell r="I1724" t="str">
            <v>Non</v>
          </cell>
          <cell r="J1724" t="str">
            <v>Football</v>
          </cell>
        </row>
        <row r="1725">
          <cell r="A1725">
            <v>24238735</v>
          </cell>
          <cell r="B1725" t="str">
            <v>BELPADRONE</v>
          </cell>
          <cell r="C1725" t="str">
            <v>WARHEN</v>
          </cell>
          <cell r="D1725" t="str">
            <v>BG</v>
          </cell>
          <cell r="E1725" t="str">
            <v>15-07-2011</v>
          </cell>
          <cell r="F1725">
            <v>13</v>
          </cell>
          <cell r="G1725" t="str">
            <v>Non</v>
          </cell>
          <cell r="H1725" t="str">
            <v>CLG.LOUIS-LEOPOLD DJIET</v>
          </cell>
          <cell r="I1725" t="str">
            <v>Non</v>
          </cell>
          <cell r="J1725" t="str">
            <v>Course d'orientation, Football, Rugby</v>
          </cell>
        </row>
        <row r="1726">
          <cell r="A1726">
            <v>24237718</v>
          </cell>
          <cell r="B1726" t="str">
            <v>BLUM</v>
          </cell>
          <cell r="C1726" t="str">
            <v>Marguerite</v>
          </cell>
          <cell r="D1726" t="str">
            <v>BF</v>
          </cell>
          <cell r="E1726" t="str">
            <v>03-04-2011</v>
          </cell>
          <cell r="F1726">
            <v>13</v>
          </cell>
          <cell r="G1726" t="str">
            <v>Non</v>
          </cell>
          <cell r="H1726" t="str">
            <v>CLG.LOUIS-LEOPOLD DJIET</v>
          </cell>
          <cell r="I1726" t="str">
            <v>Non</v>
          </cell>
          <cell r="J1726" t="str">
            <v>Badminton, Course d'orientation, Cross, Trails</v>
          </cell>
        </row>
        <row r="1727">
          <cell r="A1727">
            <v>24248247</v>
          </cell>
          <cell r="B1727" t="str">
            <v>BOA</v>
          </cell>
          <cell r="C1727" t="str">
            <v>Kessyllia</v>
          </cell>
          <cell r="D1727" t="str">
            <v>BF</v>
          </cell>
          <cell r="E1727" t="str">
            <v>12-02-2013</v>
          </cell>
          <cell r="F1727">
            <v>11</v>
          </cell>
          <cell r="G1727" t="str">
            <v>Non</v>
          </cell>
          <cell r="H1727" t="str">
            <v>CLG.LOUIS-LEOPOLD DJIET</v>
          </cell>
          <cell r="I1727" t="str">
            <v>Non</v>
          </cell>
          <cell r="J1727" t="str">
            <v>Badminton</v>
          </cell>
        </row>
        <row r="1728">
          <cell r="A1728">
            <v>24248256</v>
          </cell>
          <cell r="B1728" t="str">
            <v>BOANEMOI</v>
          </cell>
          <cell r="C1728" t="str">
            <v>Djaïan</v>
          </cell>
          <cell r="D1728" t="str">
            <v>BG</v>
          </cell>
          <cell r="E1728" t="str">
            <v>20-01-2011</v>
          </cell>
          <cell r="F1728">
            <v>13</v>
          </cell>
          <cell r="G1728" t="str">
            <v>Non</v>
          </cell>
          <cell r="H1728" t="str">
            <v>CLG.LOUIS-LEOPOLD DJIET</v>
          </cell>
          <cell r="I1728" t="str">
            <v>Non</v>
          </cell>
          <cell r="J1728" t="str">
            <v>Football</v>
          </cell>
        </row>
        <row r="1729">
          <cell r="A1729">
            <v>24238504</v>
          </cell>
          <cell r="B1729" t="str">
            <v>BOEHE</v>
          </cell>
          <cell r="C1729" t="str">
            <v>Keyan</v>
          </cell>
          <cell r="D1729" t="str">
            <v>MG</v>
          </cell>
          <cell r="E1729" t="str">
            <v>20-07-2010</v>
          </cell>
          <cell r="F1729">
            <v>14</v>
          </cell>
          <cell r="G1729" t="str">
            <v>Non</v>
          </cell>
          <cell r="H1729" t="str">
            <v>CLG.LOUIS-LEOPOLD DJIET</v>
          </cell>
          <cell r="I1729" t="str">
            <v>Non</v>
          </cell>
          <cell r="J1729" t="str">
            <v>Cross, Trails</v>
          </cell>
        </row>
        <row r="1730">
          <cell r="A1730">
            <v>24248302</v>
          </cell>
          <cell r="B1730" t="str">
            <v>BOINEMOA</v>
          </cell>
          <cell r="C1730" t="str">
            <v>Achille</v>
          </cell>
          <cell r="D1730" t="str">
            <v>BF</v>
          </cell>
          <cell r="E1730" t="str">
            <v>27-08-2011</v>
          </cell>
          <cell r="F1730">
            <v>13</v>
          </cell>
          <cell r="G1730" t="str">
            <v>Non</v>
          </cell>
          <cell r="H1730" t="str">
            <v>CLG.LOUIS-LEOPOLD DJIET</v>
          </cell>
          <cell r="I1730" t="str">
            <v>Non</v>
          </cell>
          <cell r="J1730" t="str">
            <v>Football</v>
          </cell>
        </row>
        <row r="1731">
          <cell r="A1731">
            <v>24248329</v>
          </cell>
          <cell r="B1731" t="str">
            <v>BOKOE-SEE</v>
          </cell>
          <cell r="C1731" t="str">
            <v>Djayden</v>
          </cell>
          <cell r="D1731" t="str">
            <v>BG</v>
          </cell>
          <cell r="E1731" t="str">
            <v>04-01-2011</v>
          </cell>
          <cell r="F1731">
            <v>13</v>
          </cell>
          <cell r="G1731" t="str">
            <v>Non</v>
          </cell>
          <cell r="H1731" t="str">
            <v>CLG.LOUIS-LEOPOLD DJIET</v>
          </cell>
          <cell r="I1731" t="str">
            <v>Non</v>
          </cell>
          <cell r="J1731" t="str">
            <v>Trails</v>
          </cell>
        </row>
        <row r="1732">
          <cell r="A1732">
            <v>24248504</v>
          </cell>
          <cell r="B1732" t="str">
            <v>BOKOE-SEE</v>
          </cell>
          <cell r="C1732" t="str">
            <v>Djeysee</v>
          </cell>
          <cell r="D1732" t="str">
            <v>BF</v>
          </cell>
          <cell r="E1732" t="str">
            <v>28-08-2012</v>
          </cell>
          <cell r="F1732">
            <v>12</v>
          </cell>
          <cell r="G1732" t="str">
            <v>Non</v>
          </cell>
          <cell r="H1732" t="str">
            <v>CLG.LOUIS-LEOPOLD DJIET</v>
          </cell>
          <cell r="I1732" t="str">
            <v>Non</v>
          </cell>
          <cell r="J1732" t="str">
            <v>Trails</v>
          </cell>
        </row>
        <row r="1733">
          <cell r="A1733">
            <v>24237197</v>
          </cell>
          <cell r="B1733" t="str">
            <v>CARNICELLI</v>
          </cell>
          <cell r="C1733" t="str">
            <v>Nathan</v>
          </cell>
          <cell r="D1733" t="str">
            <v>BG</v>
          </cell>
          <cell r="E1733" t="str">
            <v>03-05-2012</v>
          </cell>
          <cell r="F1733">
            <v>12</v>
          </cell>
          <cell r="G1733" t="str">
            <v>Non</v>
          </cell>
          <cell r="H1733" t="str">
            <v>CLG.LOUIS-LEOPOLD DJIET</v>
          </cell>
          <cell r="I1733" t="str">
            <v>Non</v>
          </cell>
          <cell r="J1733" t="str">
            <v>Badminton, Course d'orientation, Cross, Football, Futsal, Trails</v>
          </cell>
        </row>
        <row r="1734">
          <cell r="A1734">
            <v>24248318</v>
          </cell>
          <cell r="B1734" t="str">
            <v>CHENOT-EGUELMY</v>
          </cell>
          <cell r="C1734" t="str">
            <v>Eric</v>
          </cell>
          <cell r="D1734" t="str">
            <v>BG</v>
          </cell>
          <cell r="E1734" t="str">
            <v>22-01-2012</v>
          </cell>
          <cell r="F1734">
            <v>12</v>
          </cell>
          <cell r="G1734" t="str">
            <v>Non</v>
          </cell>
          <cell r="H1734" t="str">
            <v>CLG.LOUIS-LEOPOLD DJIET</v>
          </cell>
          <cell r="I1734" t="str">
            <v>Non</v>
          </cell>
          <cell r="J1734" t="str">
            <v>Football, Futsal</v>
          </cell>
        </row>
        <row r="1735">
          <cell r="A1735">
            <v>24221891</v>
          </cell>
          <cell r="B1735" t="str">
            <v>CHRISTIN</v>
          </cell>
          <cell r="C1735" t="str">
            <v>Benjamin</v>
          </cell>
          <cell r="D1735" t="str">
            <v>MG</v>
          </cell>
          <cell r="E1735" t="str">
            <v>15-12-2010</v>
          </cell>
          <cell r="F1735">
            <v>13</v>
          </cell>
          <cell r="G1735" t="str">
            <v>Non</v>
          </cell>
          <cell r="H1735" t="str">
            <v>CLG.LOUIS-LEOPOLD DJIET</v>
          </cell>
          <cell r="I1735" t="str">
            <v>Non</v>
          </cell>
          <cell r="J1735" t="str">
            <v>Badminton, Course d'orientation, Cross, Trails</v>
          </cell>
        </row>
        <row r="1736">
          <cell r="A1736">
            <v>24221304</v>
          </cell>
          <cell r="B1736" t="str">
            <v>DEBELS</v>
          </cell>
          <cell r="C1736" t="str">
            <v>Devan</v>
          </cell>
          <cell r="D1736" t="str">
            <v>MG</v>
          </cell>
          <cell r="E1736" t="str">
            <v>17-07-2010</v>
          </cell>
          <cell r="F1736">
            <v>14</v>
          </cell>
          <cell r="G1736" t="str">
            <v>Non</v>
          </cell>
          <cell r="H1736" t="str">
            <v>CLG.LOUIS-LEOPOLD DJIET</v>
          </cell>
          <cell r="I1736" t="str">
            <v>Non</v>
          </cell>
          <cell r="J1736" t="str">
            <v>Athlétisme, Cross, Trails</v>
          </cell>
        </row>
        <row r="1737">
          <cell r="A1737">
            <v>24248253</v>
          </cell>
          <cell r="B1737" t="str">
            <v>DIRIBERRY</v>
          </cell>
          <cell r="C1737" t="str">
            <v>Stomy</v>
          </cell>
          <cell r="D1737" t="str">
            <v>BG</v>
          </cell>
          <cell r="E1737" t="str">
            <v>18-01-2013</v>
          </cell>
          <cell r="F1737">
            <v>11</v>
          </cell>
          <cell r="G1737" t="str">
            <v>Non</v>
          </cell>
          <cell r="H1737" t="str">
            <v>CLG.LOUIS-LEOPOLD DJIET</v>
          </cell>
          <cell r="I1737" t="str">
            <v>Non</v>
          </cell>
          <cell r="J1737" t="str">
            <v>Badminton</v>
          </cell>
        </row>
        <row r="1738">
          <cell r="A1738">
            <v>24233822</v>
          </cell>
          <cell r="B1738" t="str">
            <v>FAKAILO</v>
          </cell>
          <cell r="C1738" t="str">
            <v>Eva</v>
          </cell>
          <cell r="D1738" t="str">
            <v>BF</v>
          </cell>
          <cell r="E1738" t="str">
            <v>23-01-2012</v>
          </cell>
          <cell r="F1738">
            <v>12</v>
          </cell>
          <cell r="G1738" t="str">
            <v>Non</v>
          </cell>
          <cell r="H1738" t="str">
            <v>CLG.LOUIS-LEOPOLD DJIET</v>
          </cell>
          <cell r="I1738" t="str">
            <v>Non</v>
          </cell>
          <cell r="J1738" t="str">
            <v>Cross, Trails</v>
          </cell>
        </row>
        <row r="1739">
          <cell r="A1739">
            <v>24220534</v>
          </cell>
          <cell r="B1739" t="str">
            <v>GASSIER</v>
          </cell>
          <cell r="C1739" t="str">
            <v>Tymoté</v>
          </cell>
          <cell r="D1739" t="str">
            <v>MG</v>
          </cell>
          <cell r="E1739" t="str">
            <v>12-05-2009</v>
          </cell>
          <cell r="F1739">
            <v>15</v>
          </cell>
          <cell r="G1739" t="str">
            <v>Non</v>
          </cell>
          <cell r="H1739" t="str">
            <v>CLG.LOUIS-LEOPOLD DJIET</v>
          </cell>
          <cell r="I1739" t="str">
            <v>Non</v>
          </cell>
          <cell r="J1739" t="str">
            <v>Badminton, Cross, Trails</v>
          </cell>
        </row>
        <row r="1740">
          <cell r="A1740">
            <v>24248503</v>
          </cell>
          <cell r="B1740" t="str">
            <v>GEORGES</v>
          </cell>
          <cell r="C1740" t="str">
            <v>Livay</v>
          </cell>
          <cell r="D1740" t="str">
            <v>BG</v>
          </cell>
          <cell r="E1740" t="str">
            <v>10-02-2013</v>
          </cell>
          <cell r="F1740">
            <v>11</v>
          </cell>
          <cell r="G1740" t="str">
            <v>Non</v>
          </cell>
          <cell r="H1740" t="str">
            <v>CLG.LOUIS-LEOPOLD DJIET</v>
          </cell>
          <cell r="I1740" t="str">
            <v>Non</v>
          </cell>
          <cell r="J1740" t="str">
            <v>Trails</v>
          </cell>
        </row>
        <row r="1741">
          <cell r="A1741">
            <v>24220583</v>
          </cell>
          <cell r="B1741" t="str">
            <v>GOWEHOU</v>
          </cell>
          <cell r="C1741" t="str">
            <v>Friedrick</v>
          </cell>
          <cell r="D1741" t="str">
            <v>MG</v>
          </cell>
          <cell r="E1741" t="str">
            <v>20-07-2010</v>
          </cell>
          <cell r="F1741">
            <v>14</v>
          </cell>
          <cell r="G1741" t="str">
            <v>Non</v>
          </cell>
          <cell r="H1741" t="str">
            <v>CLG.LOUIS-LEOPOLD DJIET</v>
          </cell>
          <cell r="I1741" t="str">
            <v>Non</v>
          </cell>
          <cell r="J1741" t="str">
            <v>Cross</v>
          </cell>
        </row>
        <row r="1742">
          <cell r="A1742">
            <v>24248250</v>
          </cell>
          <cell r="B1742" t="str">
            <v>HARDY</v>
          </cell>
          <cell r="C1742" t="str">
            <v>Kenzo</v>
          </cell>
          <cell r="D1742" t="str">
            <v>BG</v>
          </cell>
          <cell r="E1742" t="str">
            <v>09-01-2013</v>
          </cell>
          <cell r="F1742">
            <v>11</v>
          </cell>
          <cell r="G1742" t="str">
            <v>Non</v>
          </cell>
          <cell r="H1742" t="str">
            <v>CLG.LOUIS-LEOPOLD DJIET</v>
          </cell>
          <cell r="I1742" t="str">
            <v>Non</v>
          </cell>
          <cell r="J1742" t="str">
            <v>Badminton</v>
          </cell>
        </row>
        <row r="1743">
          <cell r="A1743">
            <v>24237200</v>
          </cell>
          <cell r="B1743" t="str">
            <v>HARMASSA</v>
          </cell>
          <cell r="C1743" t="str">
            <v>Suryam</v>
          </cell>
          <cell r="D1743" t="str">
            <v>BF</v>
          </cell>
          <cell r="E1743" t="str">
            <v>01-02-2012</v>
          </cell>
          <cell r="F1743">
            <v>12</v>
          </cell>
          <cell r="G1743" t="str">
            <v>Non</v>
          </cell>
          <cell r="H1743" t="str">
            <v>CLG.LOUIS-LEOPOLD DJIET</v>
          </cell>
          <cell r="I1743" t="str">
            <v>Non</v>
          </cell>
          <cell r="J1743" t="str">
            <v>Course d'orientation, Cross, Football, Futsal, Trails</v>
          </cell>
        </row>
        <row r="1744">
          <cell r="A1744">
            <v>24248252</v>
          </cell>
          <cell r="B1744" t="str">
            <v>HARRY</v>
          </cell>
          <cell r="C1744" t="str">
            <v>Eva</v>
          </cell>
          <cell r="D1744" t="str">
            <v>BF</v>
          </cell>
          <cell r="E1744" t="str">
            <v>28-01-2013</v>
          </cell>
          <cell r="F1744">
            <v>11</v>
          </cell>
          <cell r="G1744" t="str">
            <v>Non</v>
          </cell>
          <cell r="H1744" t="str">
            <v>CLG.LOUIS-LEOPOLD DJIET</v>
          </cell>
          <cell r="I1744" t="str">
            <v>Non</v>
          </cell>
          <cell r="J1744" t="str">
            <v>Badminton</v>
          </cell>
        </row>
        <row r="1745">
          <cell r="A1745">
            <v>24248294</v>
          </cell>
          <cell r="B1745" t="str">
            <v>HENIN</v>
          </cell>
          <cell r="C1745" t="str">
            <v>Leïa</v>
          </cell>
          <cell r="D1745" t="str">
            <v>BF</v>
          </cell>
          <cell r="E1745" t="str">
            <v>19-03-2013</v>
          </cell>
          <cell r="F1745">
            <v>11</v>
          </cell>
          <cell r="G1745" t="str">
            <v>Non</v>
          </cell>
          <cell r="H1745" t="str">
            <v>CLG.LOUIS-LEOPOLD DJIET</v>
          </cell>
          <cell r="I1745" t="str">
            <v>Non</v>
          </cell>
          <cell r="J1745" t="str">
            <v>Badminton</v>
          </cell>
        </row>
        <row r="1746">
          <cell r="A1746">
            <v>24248511</v>
          </cell>
          <cell r="B1746" t="str">
            <v>HOMBOE</v>
          </cell>
          <cell r="C1746" t="str">
            <v>Djael</v>
          </cell>
          <cell r="D1746" t="str">
            <v>BG</v>
          </cell>
          <cell r="E1746" t="str">
            <v>24-01-2013</v>
          </cell>
          <cell r="F1746">
            <v>11</v>
          </cell>
          <cell r="G1746" t="str">
            <v>Non</v>
          </cell>
          <cell r="H1746" t="str">
            <v>CLG.LOUIS-LEOPOLD DJIET</v>
          </cell>
          <cell r="I1746" t="str">
            <v>Non</v>
          </cell>
          <cell r="J1746" t="str">
            <v>Trails</v>
          </cell>
        </row>
        <row r="1747">
          <cell r="A1747">
            <v>24248505</v>
          </cell>
          <cell r="B1747" t="str">
            <v>HOVEUREUX</v>
          </cell>
          <cell r="C1747" t="str">
            <v>Zlatan</v>
          </cell>
          <cell r="D1747" t="str">
            <v>BG</v>
          </cell>
          <cell r="E1747" t="str">
            <v>04-11-2011</v>
          </cell>
          <cell r="F1747">
            <v>12</v>
          </cell>
          <cell r="G1747" t="str">
            <v>Non</v>
          </cell>
          <cell r="H1747" t="str">
            <v>CLG.LOUIS-LEOPOLD DJIET</v>
          </cell>
          <cell r="I1747" t="str">
            <v>Non</v>
          </cell>
          <cell r="J1747" t="str">
            <v>Football, Futsal, Trails</v>
          </cell>
        </row>
        <row r="1748">
          <cell r="A1748">
            <v>24248261</v>
          </cell>
          <cell r="B1748" t="str">
            <v>HYAOUNITE</v>
          </cell>
          <cell r="C1748" t="str">
            <v>Nathanaël</v>
          </cell>
          <cell r="D1748" t="str">
            <v>BG</v>
          </cell>
          <cell r="E1748" t="str">
            <v>02-04-2012</v>
          </cell>
          <cell r="F1748">
            <v>12</v>
          </cell>
          <cell r="G1748" t="str">
            <v>Non</v>
          </cell>
          <cell r="H1748" t="str">
            <v>CLG.LOUIS-LEOPOLD DJIET</v>
          </cell>
          <cell r="I1748" t="str">
            <v>Non</v>
          </cell>
          <cell r="J1748" t="str">
            <v>Football, Futsal</v>
          </cell>
        </row>
        <row r="1749">
          <cell r="A1749">
            <v>24248317</v>
          </cell>
          <cell r="B1749" t="str">
            <v>JEULIN</v>
          </cell>
          <cell r="C1749" t="str">
            <v>Samuel</v>
          </cell>
          <cell r="D1749" t="str">
            <v>BG</v>
          </cell>
          <cell r="E1749" t="str">
            <v>27-05-2013</v>
          </cell>
          <cell r="F1749">
            <v>11</v>
          </cell>
          <cell r="G1749" t="str">
            <v>Non</v>
          </cell>
          <cell r="H1749" t="str">
            <v>CLG.LOUIS-LEOPOLD DJIET</v>
          </cell>
          <cell r="I1749" t="str">
            <v>Non</v>
          </cell>
          <cell r="J1749" t="str">
            <v>Badminton</v>
          </cell>
        </row>
        <row r="1750">
          <cell r="A1750">
            <v>24248328</v>
          </cell>
          <cell r="B1750" t="str">
            <v>KAOUPA</v>
          </cell>
          <cell r="C1750" t="str">
            <v>Ala-Mala</v>
          </cell>
          <cell r="D1750" t="str">
            <v>BG</v>
          </cell>
          <cell r="E1750" t="str">
            <v>17-08-2012</v>
          </cell>
          <cell r="F1750">
            <v>12</v>
          </cell>
          <cell r="G1750" t="str">
            <v>Non</v>
          </cell>
          <cell r="H1750" t="str">
            <v>CLG.LOUIS-LEOPOLD DJIET</v>
          </cell>
          <cell r="I1750" t="str">
            <v>Non</v>
          </cell>
          <cell r="J1750" t="str">
            <v>Trails</v>
          </cell>
        </row>
        <row r="1751">
          <cell r="A1751">
            <v>24248308</v>
          </cell>
          <cell r="B1751" t="str">
            <v>KAPISSIRI</v>
          </cell>
          <cell r="C1751" t="str">
            <v>Farah</v>
          </cell>
          <cell r="D1751" t="str">
            <v>BF</v>
          </cell>
          <cell r="E1751" t="str">
            <v>03-06-2012</v>
          </cell>
          <cell r="F1751">
            <v>12</v>
          </cell>
          <cell r="G1751" t="str">
            <v>Non</v>
          </cell>
          <cell r="H1751" t="str">
            <v>CLG.LOUIS-LEOPOLD DJIET</v>
          </cell>
          <cell r="I1751" t="str">
            <v>Non</v>
          </cell>
          <cell r="J1751" t="str">
            <v>Football, Futsal</v>
          </cell>
        </row>
        <row r="1752">
          <cell r="A1752">
            <v>24248508</v>
          </cell>
          <cell r="B1752" t="str">
            <v>KARE LOLO</v>
          </cell>
          <cell r="C1752" t="str">
            <v>Keyron</v>
          </cell>
          <cell r="D1752" t="str">
            <v>BG</v>
          </cell>
          <cell r="E1752" t="str">
            <v>18-09-2012</v>
          </cell>
          <cell r="F1752">
            <v>12</v>
          </cell>
          <cell r="G1752" t="str">
            <v>Non</v>
          </cell>
          <cell r="H1752" t="str">
            <v>CLG.LOUIS-LEOPOLD DJIET</v>
          </cell>
          <cell r="I1752" t="str">
            <v>Non</v>
          </cell>
          <cell r="J1752" t="str">
            <v>Trails</v>
          </cell>
        </row>
        <row r="1753">
          <cell r="A1753">
            <v>24238777</v>
          </cell>
          <cell r="B1753" t="str">
            <v>KAREU</v>
          </cell>
          <cell r="C1753" t="str">
            <v>Umberto</v>
          </cell>
          <cell r="D1753" t="str">
            <v>MG</v>
          </cell>
          <cell r="E1753" t="str">
            <v>15-05-2010</v>
          </cell>
          <cell r="F1753">
            <v>14</v>
          </cell>
          <cell r="G1753" t="str">
            <v>Non</v>
          </cell>
          <cell r="H1753" t="str">
            <v>CLG.LOUIS-LEOPOLD DJIET</v>
          </cell>
          <cell r="I1753" t="str">
            <v>Non</v>
          </cell>
          <cell r="J1753" t="str">
            <v>Course d'orientation, Cross</v>
          </cell>
        </row>
        <row r="1754">
          <cell r="A1754">
            <v>24239119</v>
          </cell>
          <cell r="B1754" t="str">
            <v>KARUGUE</v>
          </cell>
          <cell r="C1754" t="str">
            <v>Simone</v>
          </cell>
          <cell r="D1754" t="str">
            <v>MF</v>
          </cell>
          <cell r="E1754" t="str">
            <v>05-10-2009</v>
          </cell>
          <cell r="F1754">
            <v>15</v>
          </cell>
          <cell r="G1754" t="str">
            <v>Non</v>
          </cell>
          <cell r="H1754" t="str">
            <v>CLG.LOUIS-LEOPOLD DJIET</v>
          </cell>
          <cell r="I1754" t="str">
            <v>Non</v>
          </cell>
          <cell r="J1754" t="str">
            <v>Course d'orientation, Cross, Trails</v>
          </cell>
        </row>
        <row r="1755">
          <cell r="A1755">
            <v>24248263</v>
          </cell>
          <cell r="B1755" t="str">
            <v>KASOVIMOIN</v>
          </cell>
          <cell r="C1755" t="str">
            <v>Natacha</v>
          </cell>
          <cell r="D1755" t="str">
            <v>BF</v>
          </cell>
          <cell r="E1755" t="str">
            <v>14-02-2013</v>
          </cell>
          <cell r="F1755">
            <v>11</v>
          </cell>
          <cell r="G1755" t="str">
            <v>Non</v>
          </cell>
          <cell r="H1755" t="str">
            <v>CLG.LOUIS-LEOPOLD DJIET</v>
          </cell>
          <cell r="I1755" t="str">
            <v>Non</v>
          </cell>
          <cell r="J1755" t="str">
            <v>Badminton</v>
          </cell>
        </row>
        <row r="1756">
          <cell r="A1756">
            <v>24221092</v>
          </cell>
          <cell r="B1756" t="str">
            <v>KIKI</v>
          </cell>
          <cell r="C1756" t="str">
            <v>Romane</v>
          </cell>
          <cell r="D1756" t="str">
            <v>BF</v>
          </cell>
          <cell r="E1756" t="str">
            <v>16-04-2011</v>
          </cell>
          <cell r="F1756">
            <v>13</v>
          </cell>
          <cell r="G1756" t="str">
            <v>Non</v>
          </cell>
          <cell r="H1756" t="str">
            <v>CLG.LOUIS-LEOPOLD DJIET</v>
          </cell>
          <cell r="I1756" t="str">
            <v>Non</v>
          </cell>
          <cell r="J1756" t="str">
            <v>Badminton, Course d'orientation, Cross, Trails</v>
          </cell>
        </row>
        <row r="1757">
          <cell r="A1757">
            <v>24238782</v>
          </cell>
          <cell r="B1757" t="str">
            <v>KUHN NEWLAND</v>
          </cell>
          <cell r="C1757" t="str">
            <v>Brithany</v>
          </cell>
          <cell r="D1757" t="str">
            <v>BF</v>
          </cell>
          <cell r="E1757" t="str">
            <v>19-02-2012</v>
          </cell>
          <cell r="F1757">
            <v>12</v>
          </cell>
          <cell r="G1757" t="str">
            <v>Non</v>
          </cell>
          <cell r="H1757" t="str">
            <v>CLG.LOUIS-LEOPOLD DJIET</v>
          </cell>
          <cell r="I1757" t="str">
            <v>Non</v>
          </cell>
          <cell r="J1757" t="str">
            <v>Course d'orientation, Cross</v>
          </cell>
        </row>
        <row r="1758">
          <cell r="A1758">
            <v>24248303</v>
          </cell>
          <cell r="B1758" t="str">
            <v>LASALO KELENUI TEUET</v>
          </cell>
          <cell r="C1758" t="str">
            <v>Kenza</v>
          </cell>
          <cell r="D1758" t="str">
            <v>BF</v>
          </cell>
          <cell r="E1758" t="str">
            <v>02-03-2012</v>
          </cell>
          <cell r="F1758">
            <v>12</v>
          </cell>
          <cell r="G1758" t="str">
            <v>Non</v>
          </cell>
          <cell r="H1758" t="str">
            <v>CLG.LOUIS-LEOPOLD DJIET</v>
          </cell>
          <cell r="I1758" t="str">
            <v>Non</v>
          </cell>
          <cell r="J1758" t="str">
            <v>Football, Futsal</v>
          </cell>
        </row>
        <row r="1759">
          <cell r="A1759">
            <v>24248512</v>
          </cell>
          <cell r="B1759" t="str">
            <v>LE CERF</v>
          </cell>
          <cell r="C1759" t="str">
            <v>Ines</v>
          </cell>
          <cell r="D1759" t="str">
            <v>BF</v>
          </cell>
          <cell r="E1759" t="str">
            <v>23-11-2011</v>
          </cell>
          <cell r="F1759">
            <v>12</v>
          </cell>
          <cell r="G1759" t="str">
            <v>Non</v>
          </cell>
          <cell r="H1759" t="str">
            <v>CLG.LOUIS-LEOPOLD DJIET</v>
          </cell>
          <cell r="I1759" t="str">
            <v>Non</v>
          </cell>
          <cell r="J1759" t="str">
            <v>Trails</v>
          </cell>
        </row>
        <row r="1760">
          <cell r="A1760">
            <v>24220670</v>
          </cell>
          <cell r="B1760" t="str">
            <v>MAHAULT</v>
          </cell>
          <cell r="C1760" t="str">
            <v>Wyatt</v>
          </cell>
          <cell r="D1760" t="str">
            <v>MG</v>
          </cell>
          <cell r="E1760" t="str">
            <v>23-07-2010</v>
          </cell>
          <cell r="F1760">
            <v>14</v>
          </cell>
          <cell r="G1760" t="str">
            <v>Non</v>
          </cell>
          <cell r="H1760" t="str">
            <v>CLG.LOUIS-LEOPOLD DJIET</v>
          </cell>
          <cell r="I1760" t="str">
            <v>Non</v>
          </cell>
          <cell r="J1760" t="str">
            <v>Badminton, Course d'orientation, Cross, Trails</v>
          </cell>
        </row>
        <row r="1761">
          <cell r="A1761">
            <v>24233719</v>
          </cell>
          <cell r="B1761" t="str">
            <v>MANIQUE</v>
          </cell>
          <cell r="C1761" t="str">
            <v>Antonin</v>
          </cell>
          <cell r="D1761" t="str">
            <v>MG</v>
          </cell>
          <cell r="E1761" t="str">
            <v>11-04-2010</v>
          </cell>
          <cell r="F1761">
            <v>14</v>
          </cell>
          <cell r="G1761" t="str">
            <v>Non</v>
          </cell>
          <cell r="H1761" t="str">
            <v>CLG.LOUIS-LEOPOLD DJIET</v>
          </cell>
          <cell r="I1761" t="str">
            <v>Non</v>
          </cell>
          <cell r="J1761" t="str">
            <v>Badminton, Cross, Trails</v>
          </cell>
        </row>
        <row r="1762">
          <cell r="A1762">
            <v>24210026</v>
          </cell>
          <cell r="B1762" t="str">
            <v>MARARI</v>
          </cell>
          <cell r="C1762" t="str">
            <v>Léa</v>
          </cell>
          <cell r="D1762" t="str">
            <v>MF</v>
          </cell>
          <cell r="E1762" t="str">
            <v>11-11-2009</v>
          </cell>
          <cell r="F1762">
            <v>14</v>
          </cell>
          <cell r="G1762" t="str">
            <v>Non</v>
          </cell>
          <cell r="H1762" t="str">
            <v>CLG.LOUIS-LEOPOLD DJIET</v>
          </cell>
          <cell r="I1762" t="str">
            <v>Non</v>
          </cell>
          <cell r="J1762" t="str">
            <v>Rugby, Trails</v>
          </cell>
        </row>
        <row r="1763">
          <cell r="A1763">
            <v>24248244</v>
          </cell>
          <cell r="B1763" t="str">
            <v>MAVIMOIN</v>
          </cell>
          <cell r="C1763" t="str">
            <v>Daemon</v>
          </cell>
          <cell r="D1763" t="str">
            <v>BG</v>
          </cell>
          <cell r="E1763" t="str">
            <v>18-11-2011</v>
          </cell>
          <cell r="F1763">
            <v>12</v>
          </cell>
          <cell r="G1763" t="str">
            <v>Non</v>
          </cell>
          <cell r="H1763" t="str">
            <v>CLG.LOUIS-LEOPOLD DJIET</v>
          </cell>
          <cell r="I1763" t="str">
            <v>Non</v>
          </cell>
          <cell r="J1763" t="str">
            <v>Football</v>
          </cell>
        </row>
        <row r="1764">
          <cell r="A1764">
            <v>24248305</v>
          </cell>
          <cell r="B1764" t="str">
            <v>MESANGE</v>
          </cell>
          <cell r="C1764" t="str">
            <v>Ryan</v>
          </cell>
          <cell r="D1764" t="str">
            <v>BG</v>
          </cell>
          <cell r="E1764" t="str">
            <v>26-10-2012</v>
          </cell>
          <cell r="F1764">
            <v>12</v>
          </cell>
          <cell r="G1764" t="str">
            <v>Non</v>
          </cell>
          <cell r="H1764" t="str">
            <v>CLG.LOUIS-LEOPOLD DJIET</v>
          </cell>
          <cell r="I1764" t="str">
            <v>Non</v>
          </cell>
          <cell r="J1764" t="str">
            <v>Basket</v>
          </cell>
        </row>
        <row r="1765">
          <cell r="A1765">
            <v>24248312</v>
          </cell>
          <cell r="B1765" t="str">
            <v>MOAINAO</v>
          </cell>
          <cell r="C1765" t="str">
            <v>Djohanssenn</v>
          </cell>
          <cell r="D1765" t="str">
            <v>MG</v>
          </cell>
          <cell r="E1765" t="str">
            <v>09-02-2010</v>
          </cell>
          <cell r="F1765">
            <v>14</v>
          </cell>
          <cell r="G1765" t="str">
            <v>Non</v>
          </cell>
          <cell r="H1765" t="str">
            <v>CLG.LOUIS-LEOPOLD DJIET</v>
          </cell>
          <cell r="I1765" t="str">
            <v>Non</v>
          </cell>
          <cell r="J1765" t="str">
            <v>Football, Futsal</v>
          </cell>
        </row>
        <row r="1766">
          <cell r="A1766">
            <v>24210412</v>
          </cell>
          <cell r="B1766" t="str">
            <v>MOINO</v>
          </cell>
          <cell r="C1766" t="str">
            <v>Renza</v>
          </cell>
          <cell r="D1766" t="str">
            <v>MF</v>
          </cell>
          <cell r="E1766" t="str">
            <v>15-10-2009</v>
          </cell>
          <cell r="F1766">
            <v>15</v>
          </cell>
          <cell r="G1766" t="str">
            <v>Non</v>
          </cell>
          <cell r="H1766" t="str">
            <v>CLG.LOUIS-LEOPOLD DJIET</v>
          </cell>
          <cell r="I1766" t="str">
            <v>Non</v>
          </cell>
          <cell r="J1766" t="str">
            <v>Cross, Trails</v>
          </cell>
        </row>
        <row r="1767">
          <cell r="A1767">
            <v>24248248</v>
          </cell>
          <cell r="B1767" t="str">
            <v>MOITEU</v>
          </cell>
          <cell r="C1767" t="str">
            <v>Adahyia</v>
          </cell>
          <cell r="D1767" t="str">
            <v>BF</v>
          </cell>
          <cell r="E1767" t="str">
            <v>30-11-2013</v>
          </cell>
          <cell r="F1767">
            <v>10</v>
          </cell>
          <cell r="G1767" t="str">
            <v>Non</v>
          </cell>
          <cell r="H1767" t="str">
            <v>CLG.LOUIS-LEOPOLD DJIET</v>
          </cell>
          <cell r="I1767" t="str">
            <v>Non</v>
          </cell>
          <cell r="J1767" t="str">
            <v>Badminton</v>
          </cell>
        </row>
        <row r="1768">
          <cell r="A1768">
            <v>24238510</v>
          </cell>
          <cell r="B1768" t="str">
            <v>MOITEU</v>
          </cell>
          <cell r="C1768" t="str">
            <v>Stanley</v>
          </cell>
          <cell r="D1768" t="str">
            <v>MG</v>
          </cell>
          <cell r="E1768" t="str">
            <v>09-06-2009</v>
          </cell>
          <cell r="F1768">
            <v>15</v>
          </cell>
          <cell r="G1768" t="str">
            <v>Non</v>
          </cell>
          <cell r="H1768" t="str">
            <v>CLG.LOUIS-LEOPOLD DJIET</v>
          </cell>
          <cell r="I1768" t="str">
            <v>Non</v>
          </cell>
          <cell r="J1768" t="str">
            <v>Cross, Football, Futsal, Trails</v>
          </cell>
        </row>
        <row r="1769">
          <cell r="A1769">
            <v>24248509</v>
          </cell>
          <cell r="B1769" t="str">
            <v>NEWA</v>
          </cell>
          <cell r="C1769" t="str">
            <v>Noane</v>
          </cell>
          <cell r="D1769" t="str">
            <v>BF</v>
          </cell>
          <cell r="E1769" t="str">
            <v>29-05-2013</v>
          </cell>
          <cell r="F1769">
            <v>11</v>
          </cell>
          <cell r="G1769" t="str">
            <v>Non</v>
          </cell>
          <cell r="H1769" t="str">
            <v>CLG.LOUIS-LEOPOLD DJIET</v>
          </cell>
          <cell r="I1769" t="str">
            <v>Non</v>
          </cell>
          <cell r="J1769" t="str">
            <v>Trails</v>
          </cell>
        </row>
        <row r="1770">
          <cell r="A1770">
            <v>24248501</v>
          </cell>
          <cell r="B1770" t="str">
            <v>NIRIKANI</v>
          </cell>
          <cell r="C1770" t="str">
            <v>Jaziel</v>
          </cell>
          <cell r="D1770" t="str">
            <v>MG</v>
          </cell>
          <cell r="E1770" t="str">
            <v>04-02-2009</v>
          </cell>
          <cell r="F1770">
            <v>15</v>
          </cell>
          <cell r="G1770" t="str">
            <v>Non</v>
          </cell>
          <cell r="H1770" t="str">
            <v>CLG.LOUIS-LEOPOLD DJIET</v>
          </cell>
          <cell r="I1770" t="str">
            <v>Non</v>
          </cell>
          <cell r="J1770" t="str">
            <v>Cross, Trails</v>
          </cell>
        </row>
        <row r="1771">
          <cell r="A1771">
            <v>24248295</v>
          </cell>
          <cell r="B1771" t="str">
            <v>NIRIKANI</v>
          </cell>
          <cell r="C1771" t="str">
            <v>Yadira</v>
          </cell>
          <cell r="D1771" t="str">
            <v>BF</v>
          </cell>
          <cell r="E1771" t="str">
            <v>16-08-2012</v>
          </cell>
          <cell r="F1771">
            <v>12</v>
          </cell>
          <cell r="G1771" t="str">
            <v>Non</v>
          </cell>
          <cell r="H1771" t="str">
            <v>CLG.LOUIS-LEOPOLD DJIET</v>
          </cell>
          <cell r="I1771" t="str">
            <v>Non</v>
          </cell>
          <cell r="J1771" t="str">
            <v>Football, Futsal</v>
          </cell>
        </row>
        <row r="1772">
          <cell r="A1772">
            <v>24248314</v>
          </cell>
          <cell r="B1772" t="str">
            <v>PALLOIS</v>
          </cell>
          <cell r="C1772" t="str">
            <v>Hakim</v>
          </cell>
          <cell r="D1772" t="str">
            <v>BG</v>
          </cell>
          <cell r="E1772" t="str">
            <v>09-03-2012</v>
          </cell>
          <cell r="F1772">
            <v>12</v>
          </cell>
          <cell r="G1772" t="str">
            <v>Non</v>
          </cell>
          <cell r="H1772" t="str">
            <v>CLG.LOUIS-LEOPOLD DJIET</v>
          </cell>
          <cell r="I1772" t="str">
            <v>Non</v>
          </cell>
          <cell r="J1772" t="str">
            <v>Basket</v>
          </cell>
        </row>
        <row r="1773">
          <cell r="A1773">
            <v>24233772</v>
          </cell>
          <cell r="B1773" t="str">
            <v>PIME</v>
          </cell>
          <cell r="C1773" t="str">
            <v>Annaelle</v>
          </cell>
          <cell r="D1773" t="str">
            <v>BG</v>
          </cell>
          <cell r="E1773" t="str">
            <v>03-05-2011</v>
          </cell>
          <cell r="F1773">
            <v>13</v>
          </cell>
          <cell r="G1773" t="str">
            <v>Non</v>
          </cell>
          <cell r="H1773" t="str">
            <v>CLG.LOUIS-LEOPOLD DJIET</v>
          </cell>
          <cell r="I1773" t="str">
            <v>Non</v>
          </cell>
          <cell r="J1773" t="str">
            <v>Course d'orientation, Cross, Trails</v>
          </cell>
        </row>
        <row r="1774">
          <cell r="A1774">
            <v>24233771</v>
          </cell>
          <cell r="B1774" t="str">
            <v>PIME</v>
          </cell>
          <cell r="C1774" t="str">
            <v>Noella</v>
          </cell>
          <cell r="D1774" t="str">
            <v>MF</v>
          </cell>
          <cell r="E1774" t="str">
            <v>01-06-2010</v>
          </cell>
          <cell r="F1774">
            <v>14</v>
          </cell>
          <cell r="G1774" t="str">
            <v>Non</v>
          </cell>
          <cell r="H1774" t="str">
            <v>CLG.LOUIS-LEOPOLD DJIET</v>
          </cell>
          <cell r="I1774" t="str">
            <v>Non</v>
          </cell>
          <cell r="J1774" t="str">
            <v>Course d'orientation, Cross, Trails</v>
          </cell>
        </row>
        <row r="1775">
          <cell r="A1775">
            <v>24248507</v>
          </cell>
          <cell r="B1775" t="str">
            <v>POUDEWA</v>
          </cell>
          <cell r="C1775" t="str">
            <v>Kimerson</v>
          </cell>
          <cell r="D1775" t="str">
            <v>BG</v>
          </cell>
          <cell r="E1775" t="str">
            <v>06-09-2012</v>
          </cell>
          <cell r="F1775">
            <v>12</v>
          </cell>
          <cell r="G1775" t="str">
            <v>Non</v>
          </cell>
          <cell r="H1775" t="str">
            <v>CLG.LOUIS-LEOPOLD DJIET</v>
          </cell>
          <cell r="I1775" t="str">
            <v>Non</v>
          </cell>
          <cell r="J1775" t="str">
            <v>Trails</v>
          </cell>
        </row>
        <row r="1776">
          <cell r="A1776">
            <v>24248251</v>
          </cell>
          <cell r="B1776" t="str">
            <v>POULAILLON NETIRE</v>
          </cell>
          <cell r="C1776" t="str">
            <v>Lylie-Maï</v>
          </cell>
          <cell r="D1776" t="str">
            <v>BF</v>
          </cell>
          <cell r="E1776" t="str">
            <v>03-10-2012</v>
          </cell>
          <cell r="F1776">
            <v>12</v>
          </cell>
          <cell r="G1776" t="str">
            <v>Non</v>
          </cell>
          <cell r="H1776" t="str">
            <v>CLG.LOUIS-LEOPOLD DJIET</v>
          </cell>
          <cell r="I1776" t="str">
            <v>Non</v>
          </cell>
          <cell r="J1776" t="str">
            <v>Badminton</v>
          </cell>
        </row>
        <row r="1777">
          <cell r="A1777">
            <v>24237311</v>
          </cell>
          <cell r="B1777" t="str">
            <v>POUPORON</v>
          </cell>
          <cell r="C1777" t="str">
            <v>KRYSTEN</v>
          </cell>
          <cell r="D1777" t="str">
            <v>BG</v>
          </cell>
          <cell r="E1777" t="str">
            <v>03-08-2011</v>
          </cell>
          <cell r="F1777">
            <v>13</v>
          </cell>
          <cell r="G1777" t="str">
            <v>Non</v>
          </cell>
          <cell r="H1777" t="str">
            <v>CLG.LOUIS-LEOPOLD DJIET</v>
          </cell>
          <cell r="I1777" t="str">
            <v>Non</v>
          </cell>
          <cell r="J1777" t="str">
            <v>Cross, Football, Futsal, Rugby, Trails, Volleyball</v>
          </cell>
        </row>
        <row r="1778">
          <cell r="A1778">
            <v>24248306</v>
          </cell>
          <cell r="B1778" t="str">
            <v>PRAOM</v>
          </cell>
          <cell r="C1778" t="str">
            <v>Isaac</v>
          </cell>
          <cell r="D1778" t="str">
            <v>BG</v>
          </cell>
          <cell r="E1778" t="str">
            <v>19-08-2019</v>
          </cell>
          <cell r="F1778">
            <v>5</v>
          </cell>
          <cell r="G1778" t="str">
            <v>Non</v>
          </cell>
          <cell r="H1778" t="str">
            <v>CLG.LOUIS-LEOPOLD DJIET</v>
          </cell>
          <cell r="I1778" t="str">
            <v>Non</v>
          </cell>
          <cell r="J1778" t="str">
            <v>Badminton</v>
          </cell>
        </row>
        <row r="1779">
          <cell r="A1779">
            <v>24248249</v>
          </cell>
          <cell r="B1779" t="str">
            <v>REVERCE</v>
          </cell>
          <cell r="C1779" t="str">
            <v>Lucas</v>
          </cell>
          <cell r="D1779" t="str">
            <v>BG</v>
          </cell>
          <cell r="E1779" t="str">
            <v>14-07-2012</v>
          </cell>
          <cell r="F1779">
            <v>12</v>
          </cell>
          <cell r="G1779" t="str">
            <v>Non</v>
          </cell>
          <cell r="H1779" t="str">
            <v>CLG.LOUIS-LEOPOLD DJIET</v>
          </cell>
          <cell r="I1779" t="str">
            <v>Non</v>
          </cell>
          <cell r="J1779" t="str">
            <v>Badminton</v>
          </cell>
        </row>
        <row r="1780">
          <cell r="A1780">
            <v>24248262</v>
          </cell>
          <cell r="B1780" t="str">
            <v>RICHARD</v>
          </cell>
          <cell r="C1780" t="str">
            <v>Darren</v>
          </cell>
          <cell r="D1780" t="str">
            <v>BG</v>
          </cell>
          <cell r="E1780" t="str">
            <v>16-08-2012</v>
          </cell>
          <cell r="F1780">
            <v>12</v>
          </cell>
          <cell r="G1780" t="str">
            <v>Non</v>
          </cell>
          <cell r="H1780" t="str">
            <v>CLG.LOUIS-LEOPOLD DJIET</v>
          </cell>
          <cell r="I1780" t="str">
            <v>Non</v>
          </cell>
          <cell r="J1780" t="str">
            <v>Badminton</v>
          </cell>
        </row>
        <row r="1781">
          <cell r="A1781">
            <v>24238506</v>
          </cell>
          <cell r="B1781" t="str">
            <v>ROY</v>
          </cell>
          <cell r="C1781" t="str">
            <v>Yael</v>
          </cell>
          <cell r="D1781" t="str">
            <v>BG</v>
          </cell>
          <cell r="E1781" t="str">
            <v>22-08-2011</v>
          </cell>
          <cell r="F1781">
            <v>13</v>
          </cell>
          <cell r="G1781" t="str">
            <v>Non</v>
          </cell>
          <cell r="H1781" t="str">
            <v>CLG.LOUIS-LEOPOLD DJIET</v>
          </cell>
          <cell r="I1781" t="str">
            <v>Non</v>
          </cell>
          <cell r="J1781" t="str">
            <v>Course d'orientation, Cross, Trails</v>
          </cell>
        </row>
        <row r="1782">
          <cell r="A1782">
            <v>24248259</v>
          </cell>
          <cell r="B1782" t="str">
            <v>SOLOMITA</v>
          </cell>
          <cell r="C1782" t="str">
            <v>Renzo</v>
          </cell>
          <cell r="D1782" t="str">
            <v>BG</v>
          </cell>
          <cell r="E1782" t="str">
            <v>15-05-2013</v>
          </cell>
          <cell r="F1782">
            <v>11</v>
          </cell>
          <cell r="G1782" t="str">
            <v>Non</v>
          </cell>
          <cell r="H1782" t="str">
            <v>CLG.LOUIS-LEOPOLD DJIET</v>
          </cell>
          <cell r="I1782" t="str">
            <v>Non</v>
          </cell>
          <cell r="J1782" t="str">
            <v>Badminton</v>
          </cell>
        </row>
        <row r="1783">
          <cell r="A1783">
            <v>24212866</v>
          </cell>
          <cell r="B1783" t="str">
            <v>SOUETE</v>
          </cell>
          <cell r="C1783" t="str">
            <v>Randy</v>
          </cell>
          <cell r="D1783" t="str">
            <v>MF</v>
          </cell>
          <cell r="E1783" t="str">
            <v>31-03-2010</v>
          </cell>
          <cell r="F1783">
            <v>14</v>
          </cell>
          <cell r="G1783" t="str">
            <v>Non</v>
          </cell>
          <cell r="H1783" t="str">
            <v>CLG.LOUIS-LEOPOLD DJIET</v>
          </cell>
          <cell r="I1783" t="str">
            <v>Non</v>
          </cell>
          <cell r="J1783" t="str">
            <v>Rugby</v>
          </cell>
        </row>
        <row r="1784">
          <cell r="A1784">
            <v>24248309</v>
          </cell>
          <cell r="B1784" t="str">
            <v>TENDA</v>
          </cell>
          <cell r="C1784" t="str">
            <v>Jerzeckyel</v>
          </cell>
          <cell r="D1784" t="str">
            <v>BG</v>
          </cell>
          <cell r="E1784" t="str">
            <v>28-09-2012</v>
          </cell>
          <cell r="F1784">
            <v>12</v>
          </cell>
          <cell r="G1784" t="str">
            <v>Non</v>
          </cell>
          <cell r="H1784" t="str">
            <v>CLG.LOUIS-LEOPOLD DJIET</v>
          </cell>
          <cell r="I1784" t="str">
            <v>Non</v>
          </cell>
          <cell r="J1784" t="str">
            <v>Football, Futsal</v>
          </cell>
        </row>
        <row r="1785">
          <cell r="A1785">
            <v>24239122</v>
          </cell>
          <cell r="B1785" t="str">
            <v>TEUET</v>
          </cell>
          <cell r="C1785" t="str">
            <v>Maréa</v>
          </cell>
          <cell r="D1785" t="str">
            <v>MF</v>
          </cell>
          <cell r="E1785" t="str">
            <v>07-10-2009</v>
          </cell>
          <cell r="F1785">
            <v>15</v>
          </cell>
          <cell r="G1785" t="str">
            <v>Non</v>
          </cell>
          <cell r="H1785" t="str">
            <v>CLG.LOUIS-LEOPOLD DJIET</v>
          </cell>
          <cell r="I1785" t="str">
            <v>Non</v>
          </cell>
          <cell r="J1785" t="str">
            <v>Cross, Trails</v>
          </cell>
        </row>
        <row r="1786">
          <cell r="A1786">
            <v>24238744</v>
          </cell>
          <cell r="B1786" t="str">
            <v>THO-HERMANT</v>
          </cell>
          <cell r="C1786" t="str">
            <v>SOLANGE</v>
          </cell>
          <cell r="D1786" t="str">
            <v>BF</v>
          </cell>
          <cell r="E1786" t="str">
            <v>05-03-2012</v>
          </cell>
          <cell r="F1786">
            <v>12</v>
          </cell>
          <cell r="G1786" t="str">
            <v>Non</v>
          </cell>
          <cell r="H1786" t="str">
            <v>CLG.LOUIS-LEOPOLD DJIET</v>
          </cell>
          <cell r="I1786" t="str">
            <v>Non</v>
          </cell>
          <cell r="J1786" t="str">
            <v>Rugby</v>
          </cell>
        </row>
        <row r="1787">
          <cell r="A1787">
            <v>24248528</v>
          </cell>
          <cell r="B1787" t="str">
            <v>TROUILLET</v>
          </cell>
          <cell r="C1787" t="str">
            <v>Evan</v>
          </cell>
          <cell r="D1787" t="str">
            <v>BG</v>
          </cell>
          <cell r="E1787" t="str">
            <v>14-04-2013</v>
          </cell>
          <cell r="F1787">
            <v>11</v>
          </cell>
          <cell r="G1787" t="str">
            <v>Non</v>
          </cell>
          <cell r="H1787" t="str">
            <v>CLG.LOUIS-LEOPOLD DJIET</v>
          </cell>
          <cell r="I1787" t="str">
            <v>Non</v>
          </cell>
          <cell r="J1787" t="str">
            <v>Trails</v>
          </cell>
        </row>
        <row r="1788">
          <cell r="A1788">
            <v>24248315</v>
          </cell>
          <cell r="B1788" t="str">
            <v>WAETHEANE</v>
          </cell>
          <cell r="C1788" t="str">
            <v>Kwezy</v>
          </cell>
          <cell r="D1788" t="str">
            <v>BG</v>
          </cell>
          <cell r="E1788" t="str">
            <v>05-04-2012</v>
          </cell>
          <cell r="F1788">
            <v>12</v>
          </cell>
          <cell r="G1788" t="str">
            <v>Non</v>
          </cell>
          <cell r="H1788" t="str">
            <v>CLG.LOUIS-LEOPOLD DJIET</v>
          </cell>
          <cell r="I1788" t="str">
            <v>Non</v>
          </cell>
          <cell r="J1788" t="str">
            <v>Basket</v>
          </cell>
        </row>
        <row r="1789">
          <cell r="A1789">
            <v>24248510</v>
          </cell>
          <cell r="B1789" t="str">
            <v>WANARO</v>
          </cell>
          <cell r="C1789" t="str">
            <v>Inhaya</v>
          </cell>
          <cell r="D1789" t="str">
            <v>BF</v>
          </cell>
          <cell r="E1789" t="str">
            <v>21-09-2012</v>
          </cell>
          <cell r="F1789">
            <v>12</v>
          </cell>
          <cell r="G1789" t="str">
            <v>Non</v>
          </cell>
          <cell r="H1789" t="str">
            <v>CLG.LOUIS-LEOPOLD DJIET</v>
          </cell>
          <cell r="I1789" t="str">
            <v>Non</v>
          </cell>
          <cell r="J1789" t="str">
            <v>Trails</v>
          </cell>
        </row>
        <row r="1790">
          <cell r="A1790">
            <v>24248326</v>
          </cell>
          <cell r="B1790" t="str">
            <v>WEMA</v>
          </cell>
          <cell r="C1790" t="str">
            <v>Amaélys</v>
          </cell>
          <cell r="D1790" t="str">
            <v>BF</v>
          </cell>
          <cell r="E1790" t="str">
            <v>01-09-2012</v>
          </cell>
          <cell r="F1790">
            <v>12</v>
          </cell>
          <cell r="G1790" t="str">
            <v>Non</v>
          </cell>
          <cell r="H1790" t="str">
            <v>CLG.LOUIS-LEOPOLD DJIET</v>
          </cell>
          <cell r="I1790" t="str">
            <v>Non</v>
          </cell>
          <cell r="J1790" t="str">
            <v>Trails</v>
          </cell>
        </row>
        <row r="1791">
          <cell r="A1791">
            <v>24211556</v>
          </cell>
          <cell r="B1791" t="str">
            <v>WIN-NEMOU</v>
          </cell>
          <cell r="C1791" t="str">
            <v>Nelson</v>
          </cell>
          <cell r="D1791" t="str">
            <v>MG</v>
          </cell>
          <cell r="E1791" t="str">
            <v>05-09-2009</v>
          </cell>
          <cell r="F1791">
            <v>15</v>
          </cell>
          <cell r="G1791" t="str">
            <v>Non</v>
          </cell>
          <cell r="H1791" t="str">
            <v>CLG.LOUIS-LEOPOLD DJIET</v>
          </cell>
          <cell r="I1791" t="str">
            <v>Non</v>
          </cell>
          <cell r="J1791" t="str">
            <v>Football, Futsal</v>
          </cell>
        </row>
        <row r="1792">
          <cell r="A1792">
            <v>24245243</v>
          </cell>
          <cell r="B1792" t="str">
            <v>WY</v>
          </cell>
          <cell r="C1792" t="str">
            <v>Aynorah</v>
          </cell>
          <cell r="D1792" t="str">
            <v>MF</v>
          </cell>
          <cell r="E1792" t="str">
            <v>01-02-2010</v>
          </cell>
          <cell r="F1792">
            <v>14</v>
          </cell>
          <cell r="G1792" t="str">
            <v>Non</v>
          </cell>
          <cell r="H1792" t="str">
            <v>CLG.LOUIS-LEOPOLD DJIET</v>
          </cell>
          <cell r="I1792" t="str">
            <v>Non</v>
          </cell>
          <cell r="J1792" t="str">
            <v>Trails</v>
          </cell>
        </row>
        <row r="1793">
          <cell r="A1793">
            <v>24248257</v>
          </cell>
          <cell r="B1793" t="str">
            <v>WY</v>
          </cell>
          <cell r="C1793" t="str">
            <v>Damaris</v>
          </cell>
          <cell r="D1793" t="str">
            <v>MF</v>
          </cell>
          <cell r="E1793" t="str">
            <v>21-08-2010</v>
          </cell>
          <cell r="F1793">
            <v>14</v>
          </cell>
          <cell r="G1793" t="str">
            <v>Non</v>
          </cell>
          <cell r="H1793" t="str">
            <v>CLG.LOUIS-LEOPOLD DJIET</v>
          </cell>
          <cell r="I1793" t="str">
            <v>Non</v>
          </cell>
          <cell r="J1793" t="str">
            <v>Badminton</v>
          </cell>
        </row>
        <row r="1794">
          <cell r="A1794">
            <v>24248246</v>
          </cell>
          <cell r="B1794" t="str">
            <v>WY</v>
          </cell>
          <cell r="C1794" t="str">
            <v>Ethan</v>
          </cell>
          <cell r="D1794" t="str">
            <v>BG</v>
          </cell>
          <cell r="E1794" t="str">
            <v>11-02-2012</v>
          </cell>
          <cell r="F1794">
            <v>12</v>
          </cell>
          <cell r="G1794" t="str">
            <v>Non</v>
          </cell>
          <cell r="H1794" t="str">
            <v>CLG.LOUIS-LEOPOLD DJIET</v>
          </cell>
          <cell r="I1794" t="str">
            <v>Non</v>
          </cell>
          <cell r="J1794" t="str">
            <v>Trails</v>
          </cell>
        </row>
        <row r="1795">
          <cell r="A1795">
            <v>24248260</v>
          </cell>
          <cell r="B1795" t="str">
            <v>WY</v>
          </cell>
          <cell r="C1795" t="str">
            <v>Hadassa</v>
          </cell>
          <cell r="D1795" t="str">
            <v>BF</v>
          </cell>
          <cell r="E1795" t="str">
            <v>06-02-2012</v>
          </cell>
          <cell r="F1795">
            <v>12</v>
          </cell>
          <cell r="G1795" t="str">
            <v>Non</v>
          </cell>
          <cell r="H1795" t="str">
            <v>CLG.LOUIS-LEOPOLD DJIET</v>
          </cell>
          <cell r="I1795" t="str">
            <v>Non</v>
          </cell>
          <cell r="J1795" t="str">
            <v>Basket</v>
          </cell>
        </row>
        <row r="1796">
          <cell r="A1796">
            <v>24238508</v>
          </cell>
          <cell r="B1796" t="str">
            <v>WY</v>
          </cell>
          <cell r="C1796" t="str">
            <v>Jean-Claude</v>
          </cell>
          <cell r="D1796" t="str">
            <v>MG</v>
          </cell>
          <cell r="E1796" t="str">
            <v>24-02-2009</v>
          </cell>
          <cell r="F1796">
            <v>15</v>
          </cell>
          <cell r="G1796" t="str">
            <v>Non</v>
          </cell>
          <cell r="H1796" t="str">
            <v>CLG.LOUIS-LEOPOLD DJIET</v>
          </cell>
          <cell r="I1796" t="str">
            <v>Non</v>
          </cell>
          <cell r="J1796" t="str">
            <v>Course d'orientation, Cross, Trails</v>
          </cell>
        </row>
        <row r="1797">
          <cell r="A1797">
            <v>24222701</v>
          </cell>
          <cell r="B1797" t="str">
            <v>WY</v>
          </cell>
          <cell r="C1797" t="str">
            <v>Yanoah</v>
          </cell>
          <cell r="D1797" t="str">
            <v>MG</v>
          </cell>
          <cell r="E1797" t="str">
            <v>15-02-2009</v>
          </cell>
          <cell r="F1797">
            <v>15</v>
          </cell>
          <cell r="G1797" t="str">
            <v>Non</v>
          </cell>
          <cell r="H1797" t="str">
            <v>CLG.LOUIS-LEOPOLD DJIET</v>
          </cell>
          <cell r="I1797" t="str">
            <v>Non</v>
          </cell>
          <cell r="J1797" t="str">
            <v>Rugby</v>
          </cell>
        </row>
        <row r="1798">
          <cell r="A1798">
            <v>24248819</v>
          </cell>
          <cell r="B1798" t="str">
            <v>Afonso ferreira</v>
          </cell>
          <cell r="C1798" t="str">
            <v>Eva</v>
          </cell>
          <cell r="D1798" t="str">
            <v>MF</v>
          </cell>
          <cell r="E1798" t="str">
            <v>13-11-2010</v>
          </cell>
          <cell r="F1798">
            <v>13</v>
          </cell>
          <cell r="G1798" t="str">
            <v>Non</v>
          </cell>
          <cell r="H1798" t="str">
            <v>CLG.LOUISE MICHEL</v>
          </cell>
          <cell r="I1798" t="str">
            <v>Non</v>
          </cell>
        </row>
        <row r="1799">
          <cell r="A1799">
            <v>24248820</v>
          </cell>
          <cell r="B1799" t="str">
            <v>afonso ferreira</v>
          </cell>
          <cell r="C1799" t="str">
            <v>Léo</v>
          </cell>
          <cell r="D1799" t="str">
            <v>MG</v>
          </cell>
          <cell r="E1799" t="str">
            <v>12-09-2009</v>
          </cell>
          <cell r="F1799">
            <v>15</v>
          </cell>
          <cell r="G1799" t="str">
            <v>Non</v>
          </cell>
          <cell r="H1799" t="str">
            <v>CLG.LOUISE MICHEL</v>
          </cell>
          <cell r="I1799" t="str">
            <v>Non</v>
          </cell>
        </row>
        <row r="1800">
          <cell r="A1800">
            <v>24248821</v>
          </cell>
          <cell r="B1800" t="str">
            <v>Atoua</v>
          </cell>
          <cell r="C1800" t="str">
            <v>Wesley</v>
          </cell>
          <cell r="D1800" t="str">
            <v>BG</v>
          </cell>
          <cell r="E1800" t="str">
            <v>17-09-2012</v>
          </cell>
          <cell r="F1800">
            <v>12</v>
          </cell>
          <cell r="G1800" t="str">
            <v>Non</v>
          </cell>
          <cell r="H1800" t="str">
            <v>CLG.LOUISE MICHEL</v>
          </cell>
          <cell r="I1800" t="str">
            <v>Non</v>
          </cell>
        </row>
        <row r="1801">
          <cell r="A1801">
            <v>24248822</v>
          </cell>
          <cell r="B1801" t="str">
            <v>Baffard</v>
          </cell>
          <cell r="C1801" t="str">
            <v>Lana</v>
          </cell>
          <cell r="D1801" t="str">
            <v>MF</v>
          </cell>
          <cell r="E1801" t="str">
            <v>15-05-2010</v>
          </cell>
          <cell r="F1801">
            <v>14</v>
          </cell>
          <cell r="G1801" t="str">
            <v>Non</v>
          </cell>
          <cell r="H1801" t="str">
            <v>CLG.LOUISE MICHEL</v>
          </cell>
          <cell r="I1801" t="str">
            <v>Non</v>
          </cell>
        </row>
        <row r="1802">
          <cell r="A1802">
            <v>24248823</v>
          </cell>
          <cell r="B1802" t="str">
            <v>Ben larbi</v>
          </cell>
          <cell r="C1802" t="str">
            <v>Kimberley</v>
          </cell>
          <cell r="D1802" t="str">
            <v>BF</v>
          </cell>
          <cell r="E1802" t="str">
            <v>02-10-2012</v>
          </cell>
          <cell r="F1802">
            <v>12</v>
          </cell>
          <cell r="G1802" t="str">
            <v>Non</v>
          </cell>
          <cell r="H1802" t="str">
            <v>CLG.LOUISE MICHEL</v>
          </cell>
          <cell r="I1802" t="str">
            <v>Non</v>
          </cell>
        </row>
        <row r="1803">
          <cell r="A1803">
            <v>24248824</v>
          </cell>
          <cell r="B1803" t="str">
            <v>Benezeth</v>
          </cell>
          <cell r="C1803" t="str">
            <v>Laurine</v>
          </cell>
          <cell r="D1803" t="str">
            <v>BF</v>
          </cell>
          <cell r="E1803" t="str">
            <v>05-06-2012</v>
          </cell>
          <cell r="F1803">
            <v>12</v>
          </cell>
          <cell r="G1803" t="str">
            <v>Non</v>
          </cell>
          <cell r="H1803" t="str">
            <v>CLG.LOUISE MICHEL</v>
          </cell>
          <cell r="I1803" t="str">
            <v>Non</v>
          </cell>
        </row>
        <row r="1804">
          <cell r="A1804">
            <v>24239150</v>
          </cell>
          <cell r="B1804" t="str">
            <v>betoulle</v>
          </cell>
          <cell r="C1804" t="str">
            <v>elea</v>
          </cell>
          <cell r="D1804" t="str">
            <v>BF</v>
          </cell>
          <cell r="E1804" t="str">
            <v>01-12-2011</v>
          </cell>
          <cell r="F1804">
            <v>12</v>
          </cell>
          <cell r="G1804" t="str">
            <v>Non</v>
          </cell>
          <cell r="H1804" t="str">
            <v>CLG.LOUISE MICHEL</v>
          </cell>
          <cell r="I1804" t="str">
            <v>Non</v>
          </cell>
        </row>
        <row r="1805">
          <cell r="A1805">
            <v>24248825</v>
          </cell>
          <cell r="B1805" t="str">
            <v>Bru</v>
          </cell>
          <cell r="C1805" t="str">
            <v>Enzo</v>
          </cell>
          <cell r="D1805" t="str">
            <v>MG</v>
          </cell>
          <cell r="E1805" t="str">
            <v>08-07-2010</v>
          </cell>
          <cell r="F1805">
            <v>14</v>
          </cell>
          <cell r="G1805" t="str">
            <v>Non</v>
          </cell>
          <cell r="H1805" t="str">
            <v>CLG.LOUISE MICHEL</v>
          </cell>
          <cell r="I1805" t="str">
            <v>Non</v>
          </cell>
        </row>
        <row r="1806">
          <cell r="A1806">
            <v>24248826</v>
          </cell>
          <cell r="B1806" t="str">
            <v>Chahbouni</v>
          </cell>
          <cell r="C1806" t="str">
            <v>Inès</v>
          </cell>
          <cell r="D1806" t="str">
            <v>MF</v>
          </cell>
          <cell r="E1806" t="str">
            <v>14-05-2010</v>
          </cell>
          <cell r="F1806">
            <v>14</v>
          </cell>
          <cell r="G1806" t="str">
            <v>Non</v>
          </cell>
          <cell r="H1806" t="str">
            <v>CLG.LOUISE MICHEL</v>
          </cell>
          <cell r="I1806" t="str">
            <v>Non</v>
          </cell>
        </row>
        <row r="1807">
          <cell r="A1807">
            <v>24248827</v>
          </cell>
          <cell r="B1807" t="str">
            <v>Chahbouni</v>
          </cell>
          <cell r="C1807" t="str">
            <v>Nacim</v>
          </cell>
          <cell r="D1807" t="str">
            <v>BG</v>
          </cell>
          <cell r="E1807" t="str">
            <v>06-11-2012</v>
          </cell>
          <cell r="F1807">
            <v>11</v>
          </cell>
          <cell r="G1807" t="str">
            <v>Non</v>
          </cell>
          <cell r="H1807" t="str">
            <v>CLG.LOUISE MICHEL</v>
          </cell>
          <cell r="I1807" t="str">
            <v>Non</v>
          </cell>
        </row>
        <row r="1808">
          <cell r="A1808">
            <v>24248828</v>
          </cell>
          <cell r="B1808" t="str">
            <v>Dancoisne</v>
          </cell>
          <cell r="C1808" t="str">
            <v>Sakura</v>
          </cell>
          <cell r="D1808" t="str">
            <v>BF</v>
          </cell>
          <cell r="E1808" t="str">
            <v>13-02-2011</v>
          </cell>
          <cell r="F1808">
            <v>13</v>
          </cell>
          <cell r="G1808" t="str">
            <v>Non</v>
          </cell>
          <cell r="H1808" t="str">
            <v>CLG.LOUISE MICHEL</v>
          </cell>
          <cell r="I1808" t="str">
            <v>Non</v>
          </cell>
        </row>
        <row r="1809">
          <cell r="A1809">
            <v>24248829</v>
          </cell>
          <cell r="B1809" t="str">
            <v>devert</v>
          </cell>
          <cell r="C1809" t="str">
            <v>noa</v>
          </cell>
          <cell r="D1809" t="str">
            <v>BG</v>
          </cell>
          <cell r="E1809" t="str">
            <v>23-01-2012</v>
          </cell>
          <cell r="F1809">
            <v>12</v>
          </cell>
          <cell r="G1809" t="str">
            <v>Non</v>
          </cell>
          <cell r="H1809" t="str">
            <v>CLG.LOUISE MICHEL</v>
          </cell>
          <cell r="I1809" t="str">
            <v>Non</v>
          </cell>
        </row>
        <row r="1810">
          <cell r="A1810">
            <v>24248830</v>
          </cell>
          <cell r="B1810" t="str">
            <v>Dihace</v>
          </cell>
          <cell r="C1810" t="str">
            <v>Rowen</v>
          </cell>
          <cell r="D1810" t="str">
            <v>BG</v>
          </cell>
          <cell r="E1810" t="str">
            <v>21-06-2012</v>
          </cell>
          <cell r="F1810">
            <v>12</v>
          </cell>
          <cell r="G1810" t="str">
            <v>Non</v>
          </cell>
          <cell r="H1810" t="str">
            <v>CLG.LOUISE MICHEL</v>
          </cell>
          <cell r="I1810" t="str">
            <v>Non</v>
          </cell>
        </row>
        <row r="1811">
          <cell r="A1811">
            <v>24211185</v>
          </cell>
          <cell r="B1811" t="str">
            <v>DIHACE</v>
          </cell>
          <cell r="C1811" t="str">
            <v>Wisley</v>
          </cell>
          <cell r="D1811" t="str">
            <v>MG</v>
          </cell>
          <cell r="E1811" t="str">
            <v>09-04-2010</v>
          </cell>
          <cell r="F1811">
            <v>14</v>
          </cell>
          <cell r="G1811" t="str">
            <v>Non</v>
          </cell>
          <cell r="H1811" t="str">
            <v>CLG.LOUISE MICHEL</v>
          </cell>
          <cell r="I1811" t="str">
            <v>Non</v>
          </cell>
          <cell r="J1811" t="str">
            <v>Cross, Futsal</v>
          </cell>
        </row>
        <row r="1812">
          <cell r="A1812">
            <v>24248831</v>
          </cell>
          <cell r="B1812" t="str">
            <v>Dotte</v>
          </cell>
          <cell r="C1812" t="str">
            <v>Eléa</v>
          </cell>
          <cell r="D1812" t="str">
            <v>BF</v>
          </cell>
          <cell r="E1812" t="str">
            <v>13-04-2011</v>
          </cell>
          <cell r="F1812">
            <v>13</v>
          </cell>
          <cell r="G1812" t="str">
            <v>Non</v>
          </cell>
          <cell r="H1812" t="str">
            <v>CLG.LOUISE MICHEL</v>
          </cell>
          <cell r="I1812" t="str">
            <v>Non</v>
          </cell>
        </row>
        <row r="1813">
          <cell r="A1813">
            <v>24233848</v>
          </cell>
          <cell r="B1813" t="str">
            <v>Dubois</v>
          </cell>
          <cell r="C1813" t="str">
            <v>yann</v>
          </cell>
          <cell r="D1813" t="str">
            <v>BG</v>
          </cell>
          <cell r="E1813" t="str">
            <v>24-02-2012</v>
          </cell>
          <cell r="F1813">
            <v>12</v>
          </cell>
          <cell r="G1813" t="str">
            <v>Non</v>
          </cell>
          <cell r="H1813" t="str">
            <v>CLG.LOUISE MICHEL</v>
          </cell>
          <cell r="I1813" t="str">
            <v>Non</v>
          </cell>
        </row>
        <row r="1814">
          <cell r="A1814">
            <v>24239145</v>
          </cell>
          <cell r="B1814" t="str">
            <v>Edmond</v>
          </cell>
          <cell r="C1814" t="str">
            <v>Haïlé</v>
          </cell>
          <cell r="D1814" t="str">
            <v>BG</v>
          </cell>
          <cell r="E1814" t="str">
            <v>26-12-2011</v>
          </cell>
          <cell r="F1814">
            <v>12</v>
          </cell>
          <cell r="G1814" t="str">
            <v>Non</v>
          </cell>
          <cell r="H1814" t="str">
            <v>CLG.LOUISE MICHEL</v>
          </cell>
          <cell r="I1814" t="str">
            <v>Non</v>
          </cell>
        </row>
        <row r="1815">
          <cell r="A1815">
            <v>24211245</v>
          </cell>
          <cell r="B1815" t="str">
            <v>ESPOSITO</v>
          </cell>
          <cell r="C1815" t="str">
            <v>Preston</v>
          </cell>
          <cell r="D1815" t="str">
            <v>MG</v>
          </cell>
          <cell r="E1815" t="str">
            <v>13-11-2009</v>
          </cell>
          <cell r="F1815">
            <v>14</v>
          </cell>
          <cell r="G1815" t="str">
            <v>Non</v>
          </cell>
          <cell r="H1815" t="str">
            <v>CLG.LOUISE MICHEL</v>
          </cell>
          <cell r="I1815" t="str">
            <v>Non</v>
          </cell>
          <cell r="J1815" t="str">
            <v>Cross, Trails</v>
          </cell>
        </row>
        <row r="1816">
          <cell r="A1816">
            <v>24239221</v>
          </cell>
          <cell r="B1816" t="str">
            <v>esteve</v>
          </cell>
          <cell r="C1816" t="str">
            <v>André</v>
          </cell>
          <cell r="D1816" t="str">
            <v>BG</v>
          </cell>
          <cell r="E1816" t="str">
            <v>24-04-2012</v>
          </cell>
          <cell r="F1816">
            <v>12</v>
          </cell>
          <cell r="G1816" t="str">
            <v>Non</v>
          </cell>
          <cell r="H1816" t="str">
            <v>CLG.LOUISE MICHEL</v>
          </cell>
          <cell r="I1816" t="str">
            <v>Non</v>
          </cell>
        </row>
        <row r="1817">
          <cell r="A1817">
            <v>24248832</v>
          </cell>
          <cell r="B1817" t="str">
            <v>Fontaine</v>
          </cell>
          <cell r="C1817" t="str">
            <v>Kylian</v>
          </cell>
          <cell r="D1817" t="str">
            <v>BG</v>
          </cell>
          <cell r="E1817" t="str">
            <v>22-02-2013</v>
          </cell>
          <cell r="F1817">
            <v>11</v>
          </cell>
          <cell r="G1817" t="str">
            <v>Non</v>
          </cell>
          <cell r="H1817" t="str">
            <v>CLG.LOUISE MICHEL</v>
          </cell>
          <cell r="I1817" t="str">
            <v>Non</v>
          </cell>
        </row>
        <row r="1818">
          <cell r="A1818">
            <v>24248833</v>
          </cell>
          <cell r="B1818" t="str">
            <v>Gontard</v>
          </cell>
          <cell r="C1818" t="str">
            <v>Malie</v>
          </cell>
          <cell r="D1818" t="str">
            <v>MF</v>
          </cell>
          <cell r="E1818" t="str">
            <v>29-08-2010</v>
          </cell>
          <cell r="F1818">
            <v>14</v>
          </cell>
          <cell r="G1818" t="str">
            <v>Non</v>
          </cell>
          <cell r="H1818" t="str">
            <v>CLG.LOUISE MICHEL</v>
          </cell>
          <cell r="I1818" t="str">
            <v>Non</v>
          </cell>
        </row>
        <row r="1819">
          <cell r="A1819">
            <v>24212856</v>
          </cell>
          <cell r="B1819" t="str">
            <v>GUYONNET</v>
          </cell>
          <cell r="C1819" t="str">
            <v>Evan</v>
          </cell>
          <cell r="D1819" t="str">
            <v>MG</v>
          </cell>
          <cell r="E1819" t="str">
            <v>15-12-2009</v>
          </cell>
          <cell r="F1819">
            <v>14</v>
          </cell>
          <cell r="G1819" t="str">
            <v>Non</v>
          </cell>
          <cell r="H1819" t="str">
            <v>CLG.LOUISE MICHEL</v>
          </cell>
          <cell r="I1819" t="str">
            <v>Non</v>
          </cell>
          <cell r="J1819" t="str">
            <v>Cross, Tennis de table</v>
          </cell>
        </row>
        <row r="1820">
          <cell r="A1820">
            <v>24248834</v>
          </cell>
          <cell r="B1820" t="str">
            <v>Guyonnet</v>
          </cell>
          <cell r="C1820" t="str">
            <v>Noam</v>
          </cell>
          <cell r="D1820" t="str">
            <v>BG</v>
          </cell>
          <cell r="E1820" t="str">
            <v>26-12-2012</v>
          </cell>
          <cell r="F1820">
            <v>11</v>
          </cell>
          <cell r="G1820" t="str">
            <v>Non</v>
          </cell>
          <cell r="H1820" t="str">
            <v>CLG.LOUISE MICHEL</v>
          </cell>
          <cell r="I1820" t="str">
            <v>Non</v>
          </cell>
        </row>
        <row r="1821">
          <cell r="A1821">
            <v>24248835</v>
          </cell>
          <cell r="B1821" t="str">
            <v>Henry Paillandi</v>
          </cell>
          <cell r="C1821" t="str">
            <v>Meinrys</v>
          </cell>
          <cell r="D1821" t="str">
            <v>BG</v>
          </cell>
          <cell r="E1821" t="str">
            <v>02-08-2012</v>
          </cell>
          <cell r="F1821">
            <v>12</v>
          </cell>
          <cell r="G1821" t="str">
            <v>Non</v>
          </cell>
          <cell r="H1821" t="str">
            <v>CLG.LOUISE MICHEL</v>
          </cell>
          <cell r="I1821" t="str">
            <v>Non</v>
          </cell>
        </row>
        <row r="1822">
          <cell r="A1822">
            <v>24248836</v>
          </cell>
          <cell r="B1822" t="str">
            <v>Himont</v>
          </cell>
          <cell r="C1822" t="str">
            <v>Djarel</v>
          </cell>
          <cell r="D1822" t="str">
            <v>BG</v>
          </cell>
          <cell r="E1822" t="str">
            <v>27-03-2013</v>
          </cell>
          <cell r="F1822">
            <v>11</v>
          </cell>
          <cell r="G1822" t="str">
            <v>Non</v>
          </cell>
          <cell r="H1822" t="str">
            <v>CLG.LOUISE MICHEL</v>
          </cell>
          <cell r="I1822" t="str">
            <v>Non</v>
          </cell>
        </row>
        <row r="1823">
          <cell r="A1823">
            <v>24248837</v>
          </cell>
          <cell r="B1823" t="str">
            <v>Lecompte</v>
          </cell>
          <cell r="C1823" t="str">
            <v>Pierrick</v>
          </cell>
          <cell r="D1823" t="str">
            <v>MG</v>
          </cell>
          <cell r="E1823" t="str">
            <v>06-07-2010</v>
          </cell>
          <cell r="F1823">
            <v>14</v>
          </cell>
          <cell r="G1823" t="str">
            <v>Non</v>
          </cell>
          <cell r="H1823" t="str">
            <v>CLG.LOUISE MICHEL</v>
          </cell>
          <cell r="I1823" t="str">
            <v>Non</v>
          </cell>
        </row>
        <row r="1824">
          <cell r="A1824">
            <v>24248838</v>
          </cell>
          <cell r="B1824" t="str">
            <v>Lereverend-peraldi</v>
          </cell>
          <cell r="C1824" t="str">
            <v>Margot</v>
          </cell>
          <cell r="D1824" t="str">
            <v>BF</v>
          </cell>
          <cell r="E1824" t="str">
            <v>18-11-2012</v>
          </cell>
          <cell r="F1824">
            <v>11</v>
          </cell>
          <cell r="G1824" t="str">
            <v>Non</v>
          </cell>
          <cell r="H1824" t="str">
            <v>CLG.LOUISE MICHEL</v>
          </cell>
          <cell r="I1824" t="str">
            <v>Non</v>
          </cell>
        </row>
        <row r="1825">
          <cell r="A1825">
            <v>24248839</v>
          </cell>
          <cell r="B1825" t="str">
            <v>Livolsi</v>
          </cell>
          <cell r="C1825" t="str">
            <v>Mayline</v>
          </cell>
          <cell r="D1825" t="str">
            <v>MF</v>
          </cell>
          <cell r="E1825" t="str">
            <v>15-07-2010</v>
          </cell>
          <cell r="F1825">
            <v>14</v>
          </cell>
          <cell r="G1825" t="str">
            <v>Non</v>
          </cell>
          <cell r="H1825" t="str">
            <v>CLG.LOUISE MICHEL</v>
          </cell>
          <cell r="I1825" t="str">
            <v>Non</v>
          </cell>
        </row>
        <row r="1826">
          <cell r="A1826">
            <v>24248840</v>
          </cell>
          <cell r="B1826" t="str">
            <v>Lopez</v>
          </cell>
          <cell r="C1826" t="str">
            <v>Karl</v>
          </cell>
          <cell r="D1826" t="str">
            <v>BG</v>
          </cell>
          <cell r="E1826" t="str">
            <v>14-11-2012</v>
          </cell>
          <cell r="F1826">
            <v>11</v>
          </cell>
          <cell r="G1826" t="str">
            <v>Non</v>
          </cell>
          <cell r="H1826" t="str">
            <v>CLG.LOUISE MICHEL</v>
          </cell>
          <cell r="I1826" t="str">
            <v>Non</v>
          </cell>
        </row>
        <row r="1827">
          <cell r="A1827">
            <v>24248841</v>
          </cell>
          <cell r="B1827" t="str">
            <v>Maihuti</v>
          </cell>
          <cell r="C1827" t="str">
            <v>Lucas</v>
          </cell>
          <cell r="D1827" t="str">
            <v>BG</v>
          </cell>
          <cell r="E1827" t="str">
            <v>22-11-2012</v>
          </cell>
          <cell r="F1827">
            <v>11</v>
          </cell>
          <cell r="G1827" t="str">
            <v>Non</v>
          </cell>
          <cell r="H1827" t="str">
            <v>CLG.LOUISE MICHEL</v>
          </cell>
          <cell r="I1827" t="str">
            <v>Non</v>
          </cell>
        </row>
        <row r="1828">
          <cell r="A1828">
            <v>24248842</v>
          </cell>
          <cell r="B1828" t="str">
            <v>Mamelin</v>
          </cell>
          <cell r="C1828" t="str">
            <v>Orlane</v>
          </cell>
          <cell r="D1828" t="str">
            <v>BF</v>
          </cell>
          <cell r="E1828" t="str">
            <v>21-01-2013</v>
          </cell>
          <cell r="F1828">
            <v>11</v>
          </cell>
          <cell r="G1828" t="str">
            <v>Non</v>
          </cell>
          <cell r="H1828" t="str">
            <v>CLG.LOUISE MICHEL</v>
          </cell>
          <cell r="I1828" t="str">
            <v>Non</v>
          </cell>
        </row>
        <row r="1829">
          <cell r="A1829">
            <v>24248843</v>
          </cell>
          <cell r="B1829" t="str">
            <v>Mekenese</v>
          </cell>
          <cell r="C1829" t="str">
            <v>Matthew</v>
          </cell>
          <cell r="D1829" t="str">
            <v>BG</v>
          </cell>
          <cell r="E1829" t="str">
            <v>06-04-2013</v>
          </cell>
          <cell r="F1829">
            <v>11</v>
          </cell>
          <cell r="G1829" t="str">
            <v>Non</v>
          </cell>
          <cell r="H1829" t="str">
            <v>CLG.LOUISE MICHEL</v>
          </cell>
          <cell r="I1829" t="str">
            <v>Non</v>
          </cell>
        </row>
        <row r="1830">
          <cell r="A1830">
            <v>24212860</v>
          </cell>
          <cell r="B1830" t="str">
            <v>MEZIERES</v>
          </cell>
          <cell r="C1830" t="str">
            <v>Jean Charles</v>
          </cell>
          <cell r="D1830" t="str">
            <v>MG</v>
          </cell>
          <cell r="E1830" t="str">
            <v>19-02-2010</v>
          </cell>
          <cell r="F1830">
            <v>14</v>
          </cell>
          <cell r="G1830" t="str">
            <v>Non</v>
          </cell>
          <cell r="H1830" t="str">
            <v>CLG.LOUISE MICHEL</v>
          </cell>
          <cell r="I1830" t="str">
            <v>Non</v>
          </cell>
          <cell r="J1830" t="str">
            <v>Cross, Futsal</v>
          </cell>
        </row>
        <row r="1831">
          <cell r="A1831">
            <v>24248844</v>
          </cell>
          <cell r="B1831" t="str">
            <v>Mouanon</v>
          </cell>
          <cell r="C1831" t="str">
            <v>Tieida</v>
          </cell>
          <cell r="D1831" t="str">
            <v>BF</v>
          </cell>
          <cell r="E1831" t="str">
            <v>06-11-2012</v>
          </cell>
          <cell r="F1831">
            <v>11</v>
          </cell>
          <cell r="G1831" t="str">
            <v>Non</v>
          </cell>
          <cell r="H1831" t="str">
            <v>CLG.LOUISE MICHEL</v>
          </cell>
          <cell r="I1831" t="str">
            <v>Non</v>
          </cell>
        </row>
        <row r="1832">
          <cell r="A1832">
            <v>24248845</v>
          </cell>
          <cell r="B1832" t="str">
            <v>Paita</v>
          </cell>
          <cell r="C1832" t="str">
            <v>Jean claude</v>
          </cell>
          <cell r="D1832" t="str">
            <v>BG</v>
          </cell>
          <cell r="E1832" t="str">
            <v>06-10-2012</v>
          </cell>
          <cell r="F1832">
            <v>12</v>
          </cell>
          <cell r="G1832" t="str">
            <v>Non</v>
          </cell>
          <cell r="H1832" t="str">
            <v>CLG.LOUISE MICHEL</v>
          </cell>
          <cell r="I1832" t="str">
            <v>Non</v>
          </cell>
        </row>
        <row r="1833">
          <cell r="A1833">
            <v>24248846</v>
          </cell>
          <cell r="B1833" t="str">
            <v>Pelo</v>
          </cell>
          <cell r="C1833" t="str">
            <v>Manoah</v>
          </cell>
          <cell r="D1833" t="str">
            <v>BG</v>
          </cell>
          <cell r="E1833" t="str">
            <v>05-12-2012</v>
          </cell>
          <cell r="F1833">
            <v>11</v>
          </cell>
          <cell r="G1833" t="str">
            <v>Non</v>
          </cell>
          <cell r="H1833" t="str">
            <v>CLG.LOUISE MICHEL</v>
          </cell>
          <cell r="I1833" t="str">
            <v>Non</v>
          </cell>
        </row>
        <row r="1834">
          <cell r="A1834">
            <v>24248847</v>
          </cell>
          <cell r="B1834" t="str">
            <v>Pergola</v>
          </cell>
          <cell r="C1834" t="str">
            <v>Mahina</v>
          </cell>
          <cell r="D1834" t="str">
            <v>BF</v>
          </cell>
          <cell r="E1834" t="str">
            <v>12-12-2012</v>
          </cell>
          <cell r="F1834">
            <v>11</v>
          </cell>
          <cell r="G1834" t="str">
            <v>Non</v>
          </cell>
          <cell r="H1834" t="str">
            <v>CLG.LOUISE MICHEL</v>
          </cell>
          <cell r="I1834" t="str">
            <v>Non</v>
          </cell>
        </row>
        <row r="1835">
          <cell r="A1835">
            <v>24248848</v>
          </cell>
          <cell r="B1835" t="str">
            <v>Phadom</v>
          </cell>
          <cell r="C1835" t="str">
            <v>Ayden</v>
          </cell>
          <cell r="D1835" t="str">
            <v>BG</v>
          </cell>
          <cell r="E1835" t="str">
            <v>14-06-2013</v>
          </cell>
          <cell r="F1835">
            <v>11</v>
          </cell>
          <cell r="G1835" t="str">
            <v>Non</v>
          </cell>
          <cell r="H1835" t="str">
            <v>CLG.LOUISE MICHEL</v>
          </cell>
          <cell r="I1835" t="str">
            <v>Non</v>
          </cell>
        </row>
        <row r="1836">
          <cell r="A1836">
            <v>24248849</v>
          </cell>
          <cell r="B1836" t="str">
            <v>Pouillet</v>
          </cell>
          <cell r="C1836" t="str">
            <v>Alexandre</v>
          </cell>
          <cell r="D1836" t="str">
            <v>BG</v>
          </cell>
          <cell r="E1836" t="str">
            <v>12-02-2013</v>
          </cell>
          <cell r="F1836">
            <v>11</v>
          </cell>
          <cell r="G1836" t="str">
            <v>Non</v>
          </cell>
          <cell r="H1836" t="str">
            <v>CLG.LOUISE MICHEL</v>
          </cell>
          <cell r="I1836" t="str">
            <v>Non</v>
          </cell>
        </row>
        <row r="1837">
          <cell r="A1837">
            <v>24248850</v>
          </cell>
          <cell r="B1837" t="str">
            <v>Poulawa</v>
          </cell>
          <cell r="C1837" t="str">
            <v>Jean dominique</v>
          </cell>
          <cell r="D1837" t="str">
            <v>BG</v>
          </cell>
          <cell r="E1837" t="str">
            <v>08-08-2012</v>
          </cell>
          <cell r="F1837">
            <v>12</v>
          </cell>
          <cell r="G1837" t="str">
            <v>Non</v>
          </cell>
          <cell r="H1837" t="str">
            <v>CLG.LOUISE MICHEL</v>
          </cell>
          <cell r="I1837" t="str">
            <v>Non</v>
          </cell>
        </row>
        <row r="1838">
          <cell r="A1838">
            <v>24248851</v>
          </cell>
          <cell r="B1838" t="str">
            <v>Pourawa</v>
          </cell>
          <cell r="C1838" t="str">
            <v>Jean Marie</v>
          </cell>
          <cell r="D1838" t="str">
            <v>BG</v>
          </cell>
          <cell r="E1838" t="str">
            <v>24-05-2011</v>
          </cell>
          <cell r="F1838">
            <v>13</v>
          </cell>
          <cell r="G1838" t="str">
            <v>Non</v>
          </cell>
          <cell r="H1838" t="str">
            <v>CLG.LOUISE MICHEL</v>
          </cell>
          <cell r="I1838" t="str">
            <v>Non</v>
          </cell>
        </row>
        <row r="1839">
          <cell r="A1839">
            <v>24239146</v>
          </cell>
          <cell r="B1839" t="str">
            <v>prefol</v>
          </cell>
          <cell r="C1839" t="str">
            <v>Anthony</v>
          </cell>
          <cell r="D1839" t="str">
            <v>BG</v>
          </cell>
          <cell r="E1839" t="str">
            <v>26-01-2013</v>
          </cell>
          <cell r="F1839">
            <v>11</v>
          </cell>
          <cell r="G1839" t="str">
            <v>Non</v>
          </cell>
          <cell r="H1839" t="str">
            <v>CLG.LOUISE MICHEL</v>
          </cell>
          <cell r="I1839" t="str">
            <v>Non</v>
          </cell>
        </row>
        <row r="1840">
          <cell r="A1840">
            <v>24239147</v>
          </cell>
          <cell r="B1840" t="str">
            <v>prefol</v>
          </cell>
          <cell r="C1840" t="str">
            <v>Thibault</v>
          </cell>
          <cell r="D1840" t="str">
            <v>BG</v>
          </cell>
          <cell r="E1840" t="str">
            <v>04-04-2011</v>
          </cell>
          <cell r="F1840">
            <v>13</v>
          </cell>
          <cell r="G1840" t="str">
            <v>Non</v>
          </cell>
          <cell r="H1840" t="str">
            <v>CLG.LOUISE MICHEL</v>
          </cell>
          <cell r="I1840" t="str">
            <v>Non</v>
          </cell>
          <cell r="J1840" t="str">
            <v>Cross</v>
          </cell>
        </row>
        <row r="1841">
          <cell r="A1841">
            <v>24248852</v>
          </cell>
          <cell r="B1841" t="str">
            <v>Saint-Marc</v>
          </cell>
          <cell r="C1841" t="str">
            <v>Aython</v>
          </cell>
          <cell r="D1841" t="str">
            <v>BG</v>
          </cell>
          <cell r="E1841" t="str">
            <v>18-05-2011</v>
          </cell>
          <cell r="F1841">
            <v>13</v>
          </cell>
          <cell r="G1841" t="str">
            <v>Non</v>
          </cell>
          <cell r="H1841" t="str">
            <v>CLG.LOUISE MICHEL</v>
          </cell>
          <cell r="I1841" t="str">
            <v>Non</v>
          </cell>
        </row>
        <row r="1842">
          <cell r="A1842">
            <v>24211036</v>
          </cell>
          <cell r="B1842" t="str">
            <v>SAMEKE</v>
          </cell>
          <cell r="C1842" t="str">
            <v>Emile</v>
          </cell>
          <cell r="D1842" t="str">
            <v>MG</v>
          </cell>
          <cell r="E1842" t="str">
            <v>27-04-2010</v>
          </cell>
          <cell r="F1842">
            <v>14</v>
          </cell>
          <cell r="G1842" t="str">
            <v>Non</v>
          </cell>
          <cell r="H1842" t="str">
            <v>CLG.LOUISE MICHEL</v>
          </cell>
          <cell r="I1842" t="str">
            <v>Non</v>
          </cell>
          <cell r="J1842" t="str">
            <v>Cross</v>
          </cell>
        </row>
        <row r="1843">
          <cell r="A1843">
            <v>24248853</v>
          </cell>
          <cell r="B1843" t="str">
            <v>Sanon</v>
          </cell>
          <cell r="C1843" t="str">
            <v>Norah</v>
          </cell>
          <cell r="D1843" t="str">
            <v>BF</v>
          </cell>
          <cell r="E1843" t="str">
            <v>08-02-2011</v>
          </cell>
          <cell r="F1843">
            <v>13</v>
          </cell>
          <cell r="G1843" t="str">
            <v>Non</v>
          </cell>
          <cell r="H1843" t="str">
            <v>CLG.LOUISE MICHEL</v>
          </cell>
          <cell r="I1843" t="str">
            <v>Non</v>
          </cell>
        </row>
        <row r="1844">
          <cell r="A1844">
            <v>24239149</v>
          </cell>
          <cell r="B1844" t="str">
            <v>santacroce</v>
          </cell>
          <cell r="C1844" t="str">
            <v>wesley</v>
          </cell>
          <cell r="D1844" t="str">
            <v>BG</v>
          </cell>
          <cell r="E1844" t="str">
            <v>16-03-2011</v>
          </cell>
          <cell r="F1844">
            <v>13</v>
          </cell>
          <cell r="G1844" t="str">
            <v>Non</v>
          </cell>
          <cell r="H1844" t="str">
            <v>CLG.LOUISE MICHEL</v>
          </cell>
          <cell r="I1844" t="str">
            <v>Non</v>
          </cell>
        </row>
        <row r="1845">
          <cell r="A1845">
            <v>24248854</v>
          </cell>
          <cell r="B1845" t="str">
            <v>setiano</v>
          </cell>
          <cell r="C1845" t="str">
            <v>Enrické</v>
          </cell>
          <cell r="D1845" t="str">
            <v>BG</v>
          </cell>
          <cell r="E1845" t="str">
            <v>23-07-2011</v>
          </cell>
          <cell r="F1845">
            <v>13</v>
          </cell>
          <cell r="G1845" t="str">
            <v>Non</v>
          </cell>
          <cell r="H1845" t="str">
            <v>CLG.LOUISE MICHEL</v>
          </cell>
          <cell r="I1845" t="str">
            <v>Non</v>
          </cell>
        </row>
        <row r="1846">
          <cell r="A1846">
            <v>24248855</v>
          </cell>
          <cell r="B1846" t="str">
            <v>Suve</v>
          </cell>
          <cell r="C1846" t="str">
            <v>Josias</v>
          </cell>
          <cell r="D1846" t="str">
            <v>BG</v>
          </cell>
          <cell r="E1846" t="str">
            <v>30-03-2012</v>
          </cell>
          <cell r="F1846">
            <v>12</v>
          </cell>
          <cell r="G1846" t="str">
            <v>Non</v>
          </cell>
          <cell r="H1846" t="str">
            <v>CLG.LOUISE MICHEL</v>
          </cell>
          <cell r="I1846" t="str">
            <v>Non</v>
          </cell>
        </row>
        <row r="1847">
          <cell r="A1847">
            <v>24248856</v>
          </cell>
          <cell r="B1847" t="str">
            <v>Tarmidi</v>
          </cell>
          <cell r="C1847" t="str">
            <v>Kelyan</v>
          </cell>
          <cell r="D1847" t="str">
            <v>BG</v>
          </cell>
          <cell r="E1847" t="str">
            <v>01-03-2013</v>
          </cell>
          <cell r="F1847">
            <v>11</v>
          </cell>
          <cell r="G1847" t="str">
            <v>Non</v>
          </cell>
          <cell r="H1847" t="str">
            <v>CLG.LOUISE MICHEL</v>
          </cell>
          <cell r="I1847" t="str">
            <v>Non</v>
          </cell>
        </row>
        <row r="1848">
          <cell r="A1848">
            <v>24248857</v>
          </cell>
          <cell r="B1848" t="str">
            <v>Teuruarii</v>
          </cell>
          <cell r="C1848" t="str">
            <v>Tyler</v>
          </cell>
          <cell r="D1848" t="str">
            <v>BG</v>
          </cell>
          <cell r="E1848" t="str">
            <v>14-06-2012</v>
          </cell>
          <cell r="F1848">
            <v>12</v>
          </cell>
          <cell r="G1848" t="str">
            <v>Non</v>
          </cell>
          <cell r="H1848" t="str">
            <v>CLG.LOUISE MICHEL</v>
          </cell>
          <cell r="I1848" t="str">
            <v>Non</v>
          </cell>
        </row>
        <row r="1849">
          <cell r="A1849">
            <v>24248858</v>
          </cell>
          <cell r="B1849" t="str">
            <v>Thibal</v>
          </cell>
          <cell r="C1849" t="str">
            <v>Maelle</v>
          </cell>
          <cell r="D1849" t="str">
            <v>BF</v>
          </cell>
          <cell r="E1849" t="str">
            <v>13-01-2013</v>
          </cell>
          <cell r="F1849">
            <v>11</v>
          </cell>
          <cell r="G1849" t="str">
            <v>Non</v>
          </cell>
          <cell r="H1849" t="str">
            <v>CLG.LOUISE MICHEL</v>
          </cell>
          <cell r="I1849" t="str">
            <v>Non</v>
          </cell>
        </row>
        <row r="1850">
          <cell r="A1850">
            <v>24248859</v>
          </cell>
          <cell r="B1850" t="str">
            <v>Tokoni</v>
          </cell>
          <cell r="C1850" t="str">
            <v>Perla</v>
          </cell>
          <cell r="D1850" t="str">
            <v>BF</v>
          </cell>
          <cell r="E1850" t="str">
            <v>29-08-2012</v>
          </cell>
          <cell r="F1850">
            <v>12</v>
          </cell>
          <cell r="G1850" t="str">
            <v>Non</v>
          </cell>
          <cell r="H1850" t="str">
            <v>CLG.LOUISE MICHEL</v>
          </cell>
          <cell r="I1850" t="str">
            <v>Non</v>
          </cell>
        </row>
        <row r="1851">
          <cell r="A1851">
            <v>24248860</v>
          </cell>
          <cell r="B1851" t="str">
            <v>Vaiagina</v>
          </cell>
          <cell r="C1851" t="str">
            <v>Felix</v>
          </cell>
          <cell r="D1851" t="str">
            <v>BG</v>
          </cell>
          <cell r="E1851" t="str">
            <v>17-05-2013</v>
          </cell>
          <cell r="F1851">
            <v>11</v>
          </cell>
          <cell r="G1851" t="str">
            <v>Non</v>
          </cell>
          <cell r="H1851" t="str">
            <v>CLG.LOUISE MICHEL</v>
          </cell>
          <cell r="I1851" t="str">
            <v>Non</v>
          </cell>
        </row>
        <row r="1852">
          <cell r="A1852">
            <v>24248861</v>
          </cell>
          <cell r="B1852" t="str">
            <v>verdegem</v>
          </cell>
          <cell r="C1852" t="str">
            <v>Bradley</v>
          </cell>
          <cell r="D1852" t="str">
            <v>BG</v>
          </cell>
          <cell r="E1852" t="str">
            <v>02-07-2012</v>
          </cell>
          <cell r="F1852">
            <v>12</v>
          </cell>
          <cell r="G1852" t="str">
            <v>Non</v>
          </cell>
          <cell r="H1852" t="str">
            <v>CLG.LOUISE MICHEL</v>
          </cell>
          <cell r="I1852" t="str">
            <v>Non</v>
          </cell>
        </row>
        <row r="1853">
          <cell r="A1853">
            <v>24248862</v>
          </cell>
          <cell r="B1853" t="str">
            <v>Verdegem</v>
          </cell>
          <cell r="C1853" t="str">
            <v>Norah</v>
          </cell>
          <cell r="D1853" t="str">
            <v>BF</v>
          </cell>
          <cell r="E1853" t="str">
            <v>29-06-2012</v>
          </cell>
          <cell r="F1853">
            <v>12</v>
          </cell>
          <cell r="G1853" t="str">
            <v>Non</v>
          </cell>
          <cell r="H1853" t="str">
            <v>CLG.LOUISE MICHEL</v>
          </cell>
          <cell r="I1853" t="str">
            <v>Non</v>
          </cell>
        </row>
        <row r="1854">
          <cell r="A1854">
            <v>24248863</v>
          </cell>
          <cell r="B1854" t="str">
            <v>Vottier</v>
          </cell>
          <cell r="C1854" t="str">
            <v>Amaury</v>
          </cell>
          <cell r="D1854" t="str">
            <v>BG</v>
          </cell>
          <cell r="E1854" t="str">
            <v>10-12-2012</v>
          </cell>
          <cell r="F1854">
            <v>11</v>
          </cell>
          <cell r="G1854" t="str">
            <v>Non</v>
          </cell>
          <cell r="H1854" t="str">
            <v>CLG.LOUISE MICHEL</v>
          </cell>
          <cell r="I1854" t="str">
            <v>Non</v>
          </cell>
        </row>
        <row r="1855">
          <cell r="A1855">
            <v>24248864</v>
          </cell>
          <cell r="B1855" t="str">
            <v>Wadrawane</v>
          </cell>
          <cell r="C1855" t="str">
            <v>Anthony</v>
          </cell>
          <cell r="D1855" t="str">
            <v>BG</v>
          </cell>
          <cell r="E1855" t="str">
            <v>14-06-2012</v>
          </cell>
          <cell r="F1855">
            <v>12</v>
          </cell>
          <cell r="G1855" t="str">
            <v>Non</v>
          </cell>
          <cell r="H1855" t="str">
            <v>CLG.LOUISE MICHEL</v>
          </cell>
          <cell r="I1855" t="str">
            <v>Non</v>
          </cell>
        </row>
        <row r="1856">
          <cell r="A1856">
            <v>24248865</v>
          </cell>
          <cell r="B1856" t="str">
            <v>Wassingalu</v>
          </cell>
          <cell r="C1856" t="str">
            <v>Emmanuel</v>
          </cell>
          <cell r="D1856" t="str">
            <v>BG</v>
          </cell>
          <cell r="E1856" t="str">
            <v>22-07-2012</v>
          </cell>
          <cell r="F1856">
            <v>12</v>
          </cell>
          <cell r="G1856" t="str">
            <v>Non</v>
          </cell>
          <cell r="H1856" t="str">
            <v>CLG.LOUISE MICHEL</v>
          </cell>
          <cell r="I1856" t="str">
            <v>Non</v>
          </cell>
        </row>
        <row r="1857">
          <cell r="A1857">
            <v>24248866</v>
          </cell>
          <cell r="B1857" t="str">
            <v>wassingalu</v>
          </cell>
          <cell r="C1857" t="str">
            <v>Ezechiel</v>
          </cell>
          <cell r="D1857" t="str">
            <v>BG</v>
          </cell>
          <cell r="E1857" t="str">
            <v>22-07-2012</v>
          </cell>
          <cell r="F1857">
            <v>12</v>
          </cell>
          <cell r="G1857" t="str">
            <v>Non</v>
          </cell>
          <cell r="H1857" t="str">
            <v>CLG.LOUISE MICHEL</v>
          </cell>
          <cell r="I1857" t="str">
            <v>Non</v>
          </cell>
        </row>
        <row r="1858">
          <cell r="A1858">
            <v>24248867</v>
          </cell>
          <cell r="B1858" t="str">
            <v>yaya</v>
          </cell>
          <cell r="C1858" t="str">
            <v>Erine</v>
          </cell>
          <cell r="D1858" t="str">
            <v>MF</v>
          </cell>
          <cell r="E1858" t="str">
            <v>27-09-2010</v>
          </cell>
          <cell r="F1858">
            <v>14</v>
          </cell>
          <cell r="G1858" t="str">
            <v>Non</v>
          </cell>
          <cell r="H1858" t="str">
            <v>CLG.LOUISE MICHEL</v>
          </cell>
          <cell r="I1858" t="str">
            <v>Non</v>
          </cell>
        </row>
        <row r="1859">
          <cell r="A1859">
            <v>24233893</v>
          </cell>
          <cell r="B1859" t="str">
            <v>yvrenogeau</v>
          </cell>
          <cell r="C1859" t="str">
            <v>lana</v>
          </cell>
          <cell r="D1859" t="str">
            <v>BF</v>
          </cell>
          <cell r="E1859" t="str">
            <v>12-08-2011</v>
          </cell>
          <cell r="F1859">
            <v>13</v>
          </cell>
          <cell r="G1859" t="str">
            <v>Non</v>
          </cell>
          <cell r="H1859" t="str">
            <v>CLG.LOUISE MICHEL</v>
          </cell>
          <cell r="I1859" t="str">
            <v>Non</v>
          </cell>
        </row>
        <row r="1860">
          <cell r="A1860">
            <v>24239153</v>
          </cell>
          <cell r="B1860" t="str">
            <v>ABEN</v>
          </cell>
          <cell r="C1860" t="str">
            <v>Marguerite</v>
          </cell>
          <cell r="D1860" t="str">
            <v>BF</v>
          </cell>
          <cell r="E1860" t="str">
            <v>02-07-2011</v>
          </cell>
          <cell r="F1860">
            <v>13</v>
          </cell>
          <cell r="G1860" t="str">
            <v>Non</v>
          </cell>
          <cell r="H1860" t="str">
            <v>CLG.MAGENTA</v>
          </cell>
          <cell r="I1860" t="str">
            <v>Non</v>
          </cell>
          <cell r="J1860" t="str">
            <v>Volleyball</v>
          </cell>
        </row>
        <row r="1861">
          <cell r="A1861">
            <v>24247643</v>
          </cell>
          <cell r="B1861" t="str">
            <v>ADJOUHGNIOPE</v>
          </cell>
          <cell r="C1861" t="str">
            <v>MICKAEL</v>
          </cell>
          <cell r="D1861" t="str">
            <v>BG</v>
          </cell>
          <cell r="E1861" t="str">
            <v>19-07-2011</v>
          </cell>
          <cell r="F1861">
            <v>13</v>
          </cell>
          <cell r="G1861" t="str">
            <v>Non</v>
          </cell>
          <cell r="H1861" t="str">
            <v>CLG.MAGENTA</v>
          </cell>
          <cell r="I1861" t="str">
            <v>Non</v>
          </cell>
          <cell r="J1861" t="str">
            <v>Futsal, Volleyball</v>
          </cell>
        </row>
        <row r="1862">
          <cell r="A1862">
            <v>24222583</v>
          </cell>
          <cell r="B1862" t="str">
            <v>ANKADJE</v>
          </cell>
          <cell r="C1862" t="str">
            <v>Daniel</v>
          </cell>
          <cell r="D1862" t="str">
            <v>MG</v>
          </cell>
          <cell r="E1862" t="str">
            <v>21-05-2010</v>
          </cell>
          <cell r="F1862">
            <v>14</v>
          </cell>
          <cell r="G1862" t="str">
            <v>Non</v>
          </cell>
          <cell r="H1862" t="str">
            <v>CLG.MAGENTA</v>
          </cell>
          <cell r="I1862" t="str">
            <v>Non</v>
          </cell>
          <cell r="J1862" t="str">
            <v>Athlétisme, Basket, Cross, Trails</v>
          </cell>
        </row>
        <row r="1863">
          <cell r="A1863">
            <v>24221648</v>
          </cell>
          <cell r="B1863" t="str">
            <v>AWAEATE</v>
          </cell>
          <cell r="C1863" t="str">
            <v>Jean Francois</v>
          </cell>
          <cell r="D1863" t="str">
            <v>MG</v>
          </cell>
          <cell r="E1863" t="str">
            <v>15-09-2009</v>
          </cell>
          <cell r="F1863">
            <v>15</v>
          </cell>
          <cell r="G1863" t="str">
            <v>Non</v>
          </cell>
          <cell r="H1863" t="str">
            <v>CLG.MAGENTA</v>
          </cell>
          <cell r="I1863" t="str">
            <v>Non</v>
          </cell>
          <cell r="J1863" t="str">
            <v>Futsal, Volleyball</v>
          </cell>
        </row>
        <row r="1864">
          <cell r="A1864">
            <v>24248868</v>
          </cell>
          <cell r="B1864" t="str">
            <v>BANOU</v>
          </cell>
          <cell r="C1864" t="str">
            <v>Georgia</v>
          </cell>
          <cell r="D1864" t="str">
            <v>BF</v>
          </cell>
          <cell r="E1864" t="str">
            <v>19-08-2012</v>
          </cell>
          <cell r="F1864">
            <v>12</v>
          </cell>
          <cell r="G1864" t="str">
            <v>Non</v>
          </cell>
          <cell r="H1864" t="str">
            <v>CLG.MAGENTA</v>
          </cell>
          <cell r="I1864" t="str">
            <v>Non</v>
          </cell>
          <cell r="J1864" t="str">
            <v>Volleyball</v>
          </cell>
        </row>
        <row r="1865">
          <cell r="A1865">
            <v>24248869</v>
          </cell>
          <cell r="B1865" t="str">
            <v>BEGAUD</v>
          </cell>
          <cell r="C1865" t="str">
            <v>William</v>
          </cell>
          <cell r="D1865" t="str">
            <v>MG</v>
          </cell>
          <cell r="E1865" t="str">
            <v>25-11-2010</v>
          </cell>
          <cell r="F1865">
            <v>13</v>
          </cell>
          <cell r="G1865" t="str">
            <v>Non</v>
          </cell>
          <cell r="H1865" t="str">
            <v>CLG.MAGENTA</v>
          </cell>
          <cell r="I1865" t="str">
            <v>Non</v>
          </cell>
          <cell r="J1865" t="str">
            <v>Volleyball</v>
          </cell>
        </row>
        <row r="1866">
          <cell r="A1866">
            <v>24249351</v>
          </cell>
          <cell r="B1866" t="str">
            <v>BEILLEVERT</v>
          </cell>
          <cell r="C1866" t="str">
            <v>SHAHAN</v>
          </cell>
          <cell r="D1866" t="str">
            <v>BG</v>
          </cell>
          <cell r="E1866" t="str">
            <v>14-03-2013</v>
          </cell>
          <cell r="F1866">
            <v>11</v>
          </cell>
          <cell r="G1866" t="str">
            <v>Non</v>
          </cell>
          <cell r="H1866" t="str">
            <v>CLG.MAGENTA</v>
          </cell>
          <cell r="I1866" t="str">
            <v>Non</v>
          </cell>
          <cell r="J1866" t="str">
            <v>Badminton</v>
          </cell>
        </row>
        <row r="1867">
          <cell r="A1867">
            <v>24222084</v>
          </cell>
          <cell r="B1867" t="str">
            <v>BLANC</v>
          </cell>
          <cell r="C1867" t="str">
            <v>Jason</v>
          </cell>
          <cell r="D1867" t="str">
            <v>BG</v>
          </cell>
          <cell r="E1867" t="str">
            <v>10-03-2011</v>
          </cell>
          <cell r="F1867">
            <v>13</v>
          </cell>
          <cell r="G1867" t="str">
            <v>Non</v>
          </cell>
          <cell r="H1867" t="str">
            <v>CLG.MAGENTA</v>
          </cell>
          <cell r="I1867" t="str">
            <v>Non</v>
          </cell>
          <cell r="J1867" t="str">
            <v>Badminton</v>
          </cell>
        </row>
        <row r="1868">
          <cell r="A1868">
            <v>24248870</v>
          </cell>
          <cell r="B1868" t="str">
            <v>Blum</v>
          </cell>
          <cell r="C1868" t="str">
            <v>Anael</v>
          </cell>
          <cell r="D1868" t="str">
            <v>BG</v>
          </cell>
          <cell r="E1868" t="str">
            <v>16-03-2011</v>
          </cell>
          <cell r="F1868">
            <v>13</v>
          </cell>
          <cell r="G1868" t="str">
            <v>Non</v>
          </cell>
          <cell r="H1868" t="str">
            <v>CLG.MAGENTA</v>
          </cell>
          <cell r="I1868" t="str">
            <v>Non</v>
          </cell>
          <cell r="J1868" t="str">
            <v>Volleyball</v>
          </cell>
        </row>
        <row r="1869">
          <cell r="A1869">
            <v>24249358</v>
          </cell>
          <cell r="B1869" t="str">
            <v>BOLLIET</v>
          </cell>
          <cell r="C1869" t="str">
            <v>NINO</v>
          </cell>
          <cell r="D1869" t="str">
            <v>MG</v>
          </cell>
          <cell r="E1869" t="str">
            <v>15-01-2010</v>
          </cell>
          <cell r="F1869">
            <v>14</v>
          </cell>
          <cell r="G1869" t="str">
            <v>Non</v>
          </cell>
          <cell r="H1869" t="str">
            <v>CLG.MAGENTA</v>
          </cell>
          <cell r="I1869" t="str">
            <v>Non</v>
          </cell>
          <cell r="J1869" t="str">
            <v>Badminton</v>
          </cell>
        </row>
        <row r="1870">
          <cell r="A1870">
            <v>24247662</v>
          </cell>
          <cell r="B1870" t="str">
            <v>CAEE</v>
          </cell>
          <cell r="C1870" t="str">
            <v>CLAUDE DANIEL</v>
          </cell>
          <cell r="D1870" t="str">
            <v>MG</v>
          </cell>
          <cell r="E1870" t="str">
            <v>28-10-2010</v>
          </cell>
          <cell r="F1870">
            <v>14</v>
          </cell>
          <cell r="G1870" t="str">
            <v>Non</v>
          </cell>
          <cell r="H1870" t="str">
            <v>CLG.MAGENTA</v>
          </cell>
          <cell r="I1870" t="str">
            <v>Non</v>
          </cell>
          <cell r="J1870" t="str">
            <v>Futsal</v>
          </cell>
        </row>
        <row r="1871">
          <cell r="A1871">
            <v>24248871</v>
          </cell>
          <cell r="B1871" t="str">
            <v>CARRE</v>
          </cell>
          <cell r="C1871" t="str">
            <v>Sélène</v>
          </cell>
          <cell r="D1871" t="str">
            <v>BF</v>
          </cell>
          <cell r="E1871" t="str">
            <v>28-05-2012</v>
          </cell>
          <cell r="F1871">
            <v>12</v>
          </cell>
          <cell r="G1871" t="str">
            <v>Non</v>
          </cell>
          <cell r="H1871" t="str">
            <v>CLG.MAGENTA</v>
          </cell>
          <cell r="I1871" t="str">
            <v>Non</v>
          </cell>
          <cell r="J1871" t="str">
            <v>Escalade</v>
          </cell>
        </row>
        <row r="1872">
          <cell r="A1872">
            <v>24249364</v>
          </cell>
          <cell r="B1872" t="str">
            <v>CAZALAS</v>
          </cell>
          <cell r="C1872" t="str">
            <v>ALYZE</v>
          </cell>
          <cell r="D1872" t="str">
            <v>BF</v>
          </cell>
          <cell r="E1872" t="str">
            <v>28-08-2012</v>
          </cell>
          <cell r="F1872">
            <v>12</v>
          </cell>
          <cell r="G1872" t="str">
            <v>Non</v>
          </cell>
          <cell r="H1872" t="str">
            <v>CLG.MAGENTA</v>
          </cell>
          <cell r="I1872" t="str">
            <v>Non</v>
          </cell>
          <cell r="J1872" t="str">
            <v>Badminton</v>
          </cell>
        </row>
        <row r="1873">
          <cell r="A1873">
            <v>24222104</v>
          </cell>
          <cell r="B1873" t="str">
            <v>CAZAUTET EYSSAUTIER</v>
          </cell>
          <cell r="C1873" t="str">
            <v>Colin</v>
          </cell>
          <cell r="D1873" t="str">
            <v>MG</v>
          </cell>
          <cell r="E1873" t="str">
            <v>05-05-2010</v>
          </cell>
          <cell r="F1873">
            <v>14</v>
          </cell>
          <cell r="G1873" t="str">
            <v>Non</v>
          </cell>
          <cell r="H1873" t="str">
            <v>CLG.MAGENTA</v>
          </cell>
          <cell r="I1873" t="str">
            <v>Non</v>
          </cell>
          <cell r="J1873" t="str">
            <v>Badminton</v>
          </cell>
        </row>
        <row r="1874">
          <cell r="A1874">
            <v>24222667</v>
          </cell>
          <cell r="B1874" t="str">
            <v>CHANIE</v>
          </cell>
          <cell r="C1874" t="str">
            <v>Bill</v>
          </cell>
          <cell r="D1874" t="str">
            <v>BG</v>
          </cell>
          <cell r="E1874" t="str">
            <v>22-03-2011</v>
          </cell>
          <cell r="F1874">
            <v>13</v>
          </cell>
          <cell r="G1874" t="str">
            <v>Non</v>
          </cell>
          <cell r="H1874" t="str">
            <v>CLG.MAGENTA</v>
          </cell>
          <cell r="I1874" t="str">
            <v>Non</v>
          </cell>
          <cell r="J1874" t="str">
            <v>Cross, Futsal</v>
          </cell>
        </row>
        <row r="1875">
          <cell r="A1875">
            <v>24248872</v>
          </cell>
          <cell r="B1875" t="str">
            <v>CHANIE</v>
          </cell>
          <cell r="C1875" t="str">
            <v>Tara</v>
          </cell>
          <cell r="D1875" t="str">
            <v>MG</v>
          </cell>
          <cell r="E1875" t="str">
            <v>26-12-2009</v>
          </cell>
          <cell r="F1875">
            <v>14</v>
          </cell>
          <cell r="G1875" t="str">
            <v>Non</v>
          </cell>
          <cell r="H1875" t="str">
            <v>CLG.MAGENTA</v>
          </cell>
          <cell r="I1875" t="str">
            <v>Non</v>
          </cell>
        </row>
        <row r="1876">
          <cell r="A1876">
            <v>24247648</v>
          </cell>
          <cell r="B1876" t="str">
            <v>CHAZALMARTIN</v>
          </cell>
          <cell r="C1876" t="str">
            <v>MANON</v>
          </cell>
          <cell r="D1876" t="str">
            <v>BF</v>
          </cell>
          <cell r="E1876" t="str">
            <v>04-08-2012</v>
          </cell>
          <cell r="F1876">
            <v>12</v>
          </cell>
          <cell r="G1876" t="str">
            <v>Non</v>
          </cell>
          <cell r="H1876" t="str">
            <v>CLG.MAGENTA</v>
          </cell>
          <cell r="I1876" t="str">
            <v>Non</v>
          </cell>
          <cell r="J1876" t="str">
            <v>Futsal</v>
          </cell>
        </row>
        <row r="1877">
          <cell r="A1877">
            <v>24238170</v>
          </cell>
          <cell r="B1877" t="str">
            <v>COURVILLE</v>
          </cell>
          <cell r="C1877" t="str">
            <v>Amaury</v>
          </cell>
          <cell r="D1877" t="str">
            <v>MG</v>
          </cell>
          <cell r="E1877" t="str">
            <v>08-04-2010</v>
          </cell>
          <cell r="F1877">
            <v>14</v>
          </cell>
          <cell r="G1877" t="str">
            <v>Non</v>
          </cell>
          <cell r="H1877" t="str">
            <v>CLG.MAGENTA</v>
          </cell>
          <cell r="I1877" t="str">
            <v>Non</v>
          </cell>
          <cell r="J1877" t="str">
            <v>Basket, Escalade</v>
          </cell>
        </row>
        <row r="1878">
          <cell r="A1878">
            <v>24249354</v>
          </cell>
          <cell r="B1878" t="str">
            <v>DAVAS</v>
          </cell>
          <cell r="C1878" t="str">
            <v>ASHLEY</v>
          </cell>
          <cell r="D1878" t="str">
            <v>BF</v>
          </cell>
          <cell r="E1878" t="str">
            <v>24-11-2012</v>
          </cell>
          <cell r="F1878">
            <v>11</v>
          </cell>
          <cell r="G1878" t="str">
            <v>Non</v>
          </cell>
          <cell r="H1878" t="str">
            <v>CLG.MAGENTA</v>
          </cell>
          <cell r="I1878" t="str">
            <v>Non</v>
          </cell>
        </row>
        <row r="1879">
          <cell r="A1879">
            <v>24248873</v>
          </cell>
          <cell r="B1879" t="str">
            <v>DELEU</v>
          </cell>
          <cell r="C1879" t="str">
            <v>Augustine</v>
          </cell>
          <cell r="D1879" t="str">
            <v>MF</v>
          </cell>
          <cell r="E1879" t="str">
            <v>09-09-2009</v>
          </cell>
          <cell r="F1879">
            <v>15</v>
          </cell>
          <cell r="G1879" t="str">
            <v>Non</v>
          </cell>
          <cell r="H1879" t="str">
            <v>CLG.MAGENTA</v>
          </cell>
          <cell r="I1879" t="str">
            <v>Non</v>
          </cell>
          <cell r="J1879" t="str">
            <v>Volleyball</v>
          </cell>
        </row>
        <row r="1880">
          <cell r="A1880">
            <v>24233795</v>
          </cell>
          <cell r="B1880" t="str">
            <v>DENIS</v>
          </cell>
          <cell r="C1880" t="str">
            <v>Mathis</v>
          </cell>
          <cell r="D1880" t="str">
            <v>MG</v>
          </cell>
          <cell r="E1880" t="str">
            <v>20-04-2010</v>
          </cell>
          <cell r="F1880">
            <v>14</v>
          </cell>
          <cell r="G1880" t="str">
            <v>Non</v>
          </cell>
          <cell r="H1880" t="str">
            <v>CLG.MAGENTA</v>
          </cell>
          <cell r="I1880" t="str">
            <v>Non</v>
          </cell>
          <cell r="J1880" t="str">
            <v>Volleyball</v>
          </cell>
        </row>
        <row r="1881">
          <cell r="A1881">
            <v>24233826</v>
          </cell>
          <cell r="B1881" t="str">
            <v>DEREDEC</v>
          </cell>
          <cell r="C1881" t="str">
            <v>HANAE</v>
          </cell>
          <cell r="D1881" t="str">
            <v>BF</v>
          </cell>
          <cell r="E1881" t="str">
            <v>03-04-2011</v>
          </cell>
          <cell r="F1881">
            <v>13</v>
          </cell>
          <cell r="G1881" t="str">
            <v>Non</v>
          </cell>
          <cell r="H1881" t="str">
            <v>CLG.MAGENTA</v>
          </cell>
          <cell r="I1881" t="str">
            <v>Non</v>
          </cell>
          <cell r="J1881" t="str">
            <v>Escalade</v>
          </cell>
        </row>
        <row r="1882">
          <cell r="A1882">
            <v>24248874</v>
          </cell>
          <cell r="B1882" t="str">
            <v>DINET</v>
          </cell>
          <cell r="C1882" t="str">
            <v>ALBERT</v>
          </cell>
          <cell r="D1882" t="str">
            <v>MG</v>
          </cell>
          <cell r="E1882" t="str">
            <v>10-01-2010</v>
          </cell>
          <cell r="F1882">
            <v>14</v>
          </cell>
          <cell r="G1882" t="str">
            <v>Non</v>
          </cell>
          <cell r="H1882" t="str">
            <v>CLG.MAGENTA</v>
          </cell>
          <cell r="I1882" t="str">
            <v>Non</v>
          </cell>
          <cell r="J1882" t="str">
            <v>Escalade</v>
          </cell>
        </row>
        <row r="1883">
          <cell r="A1883">
            <v>24210376</v>
          </cell>
          <cell r="B1883" t="str">
            <v>DUPUIS</v>
          </cell>
          <cell r="C1883" t="str">
            <v>Ethan</v>
          </cell>
          <cell r="D1883" t="str">
            <v>MG</v>
          </cell>
          <cell r="E1883" t="str">
            <v>02-09-2009</v>
          </cell>
          <cell r="F1883">
            <v>15</v>
          </cell>
          <cell r="G1883" t="str">
            <v>Non</v>
          </cell>
          <cell r="H1883" t="str">
            <v>CLG.MAGENTA</v>
          </cell>
          <cell r="I1883" t="str">
            <v>Non</v>
          </cell>
          <cell r="J1883" t="str">
            <v>Athlétisme, Futsal, Volleyball</v>
          </cell>
        </row>
        <row r="1884">
          <cell r="A1884">
            <v>24233753</v>
          </cell>
          <cell r="B1884" t="str">
            <v>ELIE</v>
          </cell>
          <cell r="C1884" t="str">
            <v>Jean-Martial</v>
          </cell>
          <cell r="D1884" t="str">
            <v>MG</v>
          </cell>
          <cell r="E1884" t="str">
            <v>22-04-2010</v>
          </cell>
          <cell r="F1884">
            <v>14</v>
          </cell>
          <cell r="G1884" t="str">
            <v>Non</v>
          </cell>
          <cell r="H1884" t="str">
            <v>CLG.MAGENTA</v>
          </cell>
          <cell r="I1884" t="str">
            <v>Non</v>
          </cell>
          <cell r="J1884" t="str">
            <v>Volleyball</v>
          </cell>
        </row>
        <row r="1885">
          <cell r="A1885">
            <v>24239161</v>
          </cell>
          <cell r="B1885" t="str">
            <v>ESCOT</v>
          </cell>
          <cell r="C1885" t="str">
            <v>Quentin</v>
          </cell>
          <cell r="D1885" t="str">
            <v>MG</v>
          </cell>
          <cell r="E1885" t="str">
            <v>07-01-2010</v>
          </cell>
          <cell r="F1885">
            <v>14</v>
          </cell>
          <cell r="G1885" t="str">
            <v>Non</v>
          </cell>
          <cell r="H1885" t="str">
            <v>CLG.MAGENTA</v>
          </cell>
          <cell r="I1885" t="str">
            <v>Non</v>
          </cell>
          <cell r="J1885" t="str">
            <v>Volleyball</v>
          </cell>
        </row>
        <row r="1886">
          <cell r="A1886">
            <v>24248875</v>
          </cell>
          <cell r="B1886" t="str">
            <v>EUGENIE</v>
          </cell>
          <cell r="C1886" t="str">
            <v>Hanitua</v>
          </cell>
          <cell r="D1886" t="str">
            <v>BF</v>
          </cell>
          <cell r="E1886" t="str">
            <v>07-01-2011</v>
          </cell>
          <cell r="F1886">
            <v>13</v>
          </cell>
          <cell r="G1886" t="str">
            <v>Non</v>
          </cell>
          <cell r="H1886" t="str">
            <v>CLG.MAGENTA</v>
          </cell>
          <cell r="I1886" t="str">
            <v>Non</v>
          </cell>
          <cell r="J1886" t="str">
            <v>Escalade</v>
          </cell>
        </row>
        <row r="1887">
          <cell r="A1887">
            <v>24249353</v>
          </cell>
          <cell r="B1887" t="str">
            <v>FAVAN</v>
          </cell>
          <cell r="C1887" t="str">
            <v>LUCAS</v>
          </cell>
          <cell r="D1887" t="str">
            <v>BG</v>
          </cell>
          <cell r="E1887" t="str">
            <v>15-06-2011</v>
          </cell>
          <cell r="F1887">
            <v>13</v>
          </cell>
          <cell r="G1887" t="str">
            <v>Non</v>
          </cell>
          <cell r="H1887" t="str">
            <v>CLG.MAGENTA</v>
          </cell>
          <cell r="I1887" t="str">
            <v>Non</v>
          </cell>
          <cell r="J1887" t="str">
            <v>Badminton</v>
          </cell>
        </row>
        <row r="1888">
          <cell r="A1888">
            <v>24249350</v>
          </cell>
          <cell r="B1888" t="str">
            <v>FONTAINE GAUDILLOT</v>
          </cell>
          <cell r="C1888" t="str">
            <v>JOSEPHINE</v>
          </cell>
          <cell r="D1888" t="str">
            <v>BF</v>
          </cell>
          <cell r="E1888" t="str">
            <v>22-11-2012</v>
          </cell>
          <cell r="F1888">
            <v>11</v>
          </cell>
          <cell r="G1888" t="str">
            <v>Non</v>
          </cell>
          <cell r="H1888" t="str">
            <v>CLG.MAGENTA</v>
          </cell>
          <cell r="I1888" t="str">
            <v>Non</v>
          </cell>
          <cell r="J1888" t="str">
            <v>Badminton</v>
          </cell>
        </row>
        <row r="1889">
          <cell r="A1889">
            <v>24249361</v>
          </cell>
          <cell r="B1889" t="str">
            <v>GATUHAU</v>
          </cell>
          <cell r="C1889" t="str">
            <v>ENZO</v>
          </cell>
          <cell r="D1889" t="str">
            <v>BG</v>
          </cell>
          <cell r="E1889" t="str">
            <v>13-06-2012</v>
          </cell>
          <cell r="F1889">
            <v>12</v>
          </cell>
          <cell r="G1889" t="str">
            <v>Non</v>
          </cell>
          <cell r="H1889" t="str">
            <v>CLG.MAGENTA</v>
          </cell>
          <cell r="I1889" t="str">
            <v>Non</v>
          </cell>
          <cell r="J1889" t="str">
            <v>Badminton</v>
          </cell>
        </row>
        <row r="1890">
          <cell r="A1890">
            <v>24237959</v>
          </cell>
          <cell r="B1890" t="str">
            <v>GIOVANNI</v>
          </cell>
          <cell r="C1890" t="str">
            <v>Arnaud</v>
          </cell>
          <cell r="D1890" t="str">
            <v>BG</v>
          </cell>
          <cell r="E1890" t="str">
            <v>01-02-2012</v>
          </cell>
          <cell r="F1890">
            <v>12</v>
          </cell>
          <cell r="G1890" t="str">
            <v>Non</v>
          </cell>
          <cell r="H1890" t="str">
            <v>CLG.MAGENTA</v>
          </cell>
          <cell r="I1890" t="str">
            <v>Non</v>
          </cell>
          <cell r="J1890" t="str">
            <v>Futsal</v>
          </cell>
        </row>
        <row r="1891">
          <cell r="A1891">
            <v>24247711</v>
          </cell>
          <cell r="B1891" t="str">
            <v>GNIPATE</v>
          </cell>
          <cell r="C1891" t="str">
            <v>NEYL</v>
          </cell>
          <cell r="D1891" t="str">
            <v>MG</v>
          </cell>
          <cell r="E1891" t="str">
            <v>14-08-2010</v>
          </cell>
          <cell r="F1891">
            <v>14</v>
          </cell>
          <cell r="G1891" t="str">
            <v>Non</v>
          </cell>
          <cell r="H1891" t="str">
            <v>CLG.MAGENTA</v>
          </cell>
          <cell r="I1891" t="str">
            <v>Non</v>
          </cell>
          <cell r="J1891" t="str">
            <v>Futsal</v>
          </cell>
        </row>
        <row r="1892">
          <cell r="A1892">
            <v>24248876</v>
          </cell>
          <cell r="B1892" t="str">
            <v>GOPE FENEPEJ</v>
          </cell>
          <cell r="C1892" t="str">
            <v>Anicet</v>
          </cell>
          <cell r="D1892" t="str">
            <v>MF</v>
          </cell>
          <cell r="E1892" t="str">
            <v>17-04-2009</v>
          </cell>
          <cell r="F1892">
            <v>15</v>
          </cell>
          <cell r="G1892" t="str">
            <v>Non</v>
          </cell>
          <cell r="H1892" t="str">
            <v>CLG.MAGENTA</v>
          </cell>
          <cell r="I1892" t="str">
            <v>Non</v>
          </cell>
          <cell r="J1892" t="str">
            <v>Volleyball</v>
          </cell>
        </row>
        <row r="1893">
          <cell r="A1893">
            <v>24247631</v>
          </cell>
          <cell r="B1893" t="str">
            <v>GOPE FENEPEJ</v>
          </cell>
          <cell r="C1893" t="str">
            <v>DAVYD</v>
          </cell>
          <cell r="D1893" t="str">
            <v>BG</v>
          </cell>
          <cell r="E1893" t="str">
            <v>04-07-2011</v>
          </cell>
          <cell r="F1893">
            <v>13</v>
          </cell>
          <cell r="G1893" t="str">
            <v>Non</v>
          </cell>
          <cell r="H1893" t="str">
            <v>CLG.MAGENTA</v>
          </cell>
          <cell r="I1893" t="str">
            <v>Non</v>
          </cell>
          <cell r="J1893" t="str">
            <v>Futsal</v>
          </cell>
        </row>
        <row r="1894">
          <cell r="A1894">
            <v>24247663</v>
          </cell>
          <cell r="B1894" t="str">
            <v>GOPE FENEPEJ</v>
          </cell>
          <cell r="C1894" t="str">
            <v>NATHAN</v>
          </cell>
          <cell r="D1894" t="str">
            <v>CG</v>
          </cell>
          <cell r="E1894" t="str">
            <v>17-11-2008</v>
          </cell>
          <cell r="F1894">
            <v>15</v>
          </cell>
          <cell r="G1894" t="str">
            <v>Non</v>
          </cell>
          <cell r="H1894" t="str">
            <v>CLG.MAGENTA</v>
          </cell>
          <cell r="I1894" t="str">
            <v>Non</v>
          </cell>
          <cell r="J1894" t="str">
            <v>Futsal</v>
          </cell>
        </row>
        <row r="1895">
          <cell r="A1895">
            <v>24248337</v>
          </cell>
          <cell r="B1895" t="str">
            <v>GOURAND</v>
          </cell>
          <cell r="C1895" t="str">
            <v>COLIN</v>
          </cell>
          <cell r="D1895" t="str">
            <v>BG</v>
          </cell>
          <cell r="E1895" t="str">
            <v>21-03-2011</v>
          </cell>
          <cell r="F1895">
            <v>13</v>
          </cell>
          <cell r="G1895" t="str">
            <v>Non</v>
          </cell>
          <cell r="H1895" t="str">
            <v>CLG.MAGENTA</v>
          </cell>
          <cell r="I1895" t="str">
            <v>Non</v>
          </cell>
          <cell r="J1895" t="str">
            <v>Futsal</v>
          </cell>
        </row>
        <row r="1896">
          <cell r="A1896">
            <v>24248877</v>
          </cell>
          <cell r="B1896" t="str">
            <v>GOURSAUD-THOMAS</v>
          </cell>
          <cell r="C1896" t="str">
            <v>NALYA</v>
          </cell>
          <cell r="D1896" t="str">
            <v>BF</v>
          </cell>
          <cell r="E1896" t="str">
            <v>01-02-2013</v>
          </cell>
          <cell r="F1896">
            <v>11</v>
          </cell>
          <cell r="G1896" t="str">
            <v>Non</v>
          </cell>
          <cell r="H1896" t="str">
            <v>CLG.MAGENTA</v>
          </cell>
          <cell r="I1896" t="str">
            <v>Non</v>
          </cell>
          <cell r="J1896" t="str">
            <v>Escalade</v>
          </cell>
        </row>
        <row r="1897">
          <cell r="A1897">
            <v>24222697</v>
          </cell>
          <cell r="B1897" t="str">
            <v>GUIBERT</v>
          </cell>
          <cell r="C1897" t="str">
            <v>Nahel</v>
          </cell>
          <cell r="D1897" t="str">
            <v>BG</v>
          </cell>
          <cell r="E1897" t="str">
            <v>30-01-2011</v>
          </cell>
          <cell r="F1897">
            <v>13</v>
          </cell>
          <cell r="G1897" t="str">
            <v>Non</v>
          </cell>
          <cell r="H1897" t="str">
            <v>CLG.MAGENTA</v>
          </cell>
          <cell r="I1897" t="str">
            <v>Non</v>
          </cell>
          <cell r="J1897" t="str">
            <v>Escalade</v>
          </cell>
        </row>
        <row r="1898">
          <cell r="A1898">
            <v>24247647</v>
          </cell>
          <cell r="B1898" t="str">
            <v>GUYETTE</v>
          </cell>
          <cell r="C1898" t="str">
            <v>YEIWE</v>
          </cell>
          <cell r="D1898" t="str">
            <v>BG</v>
          </cell>
          <cell r="E1898" t="str">
            <v>02-09-2011</v>
          </cell>
          <cell r="F1898">
            <v>13</v>
          </cell>
          <cell r="G1898" t="str">
            <v>Non</v>
          </cell>
          <cell r="H1898" t="str">
            <v>CLG.MAGENTA</v>
          </cell>
          <cell r="I1898" t="str">
            <v>Non</v>
          </cell>
          <cell r="J1898" t="str">
            <v>Futsal, Volleyball</v>
          </cell>
        </row>
        <row r="1899">
          <cell r="A1899">
            <v>24247634</v>
          </cell>
          <cell r="B1899" t="str">
            <v>HMAZUN</v>
          </cell>
          <cell r="C1899" t="str">
            <v>JEAN CLAUDE</v>
          </cell>
          <cell r="D1899" t="str">
            <v>BG</v>
          </cell>
          <cell r="E1899" t="str">
            <v>29-06-2012</v>
          </cell>
          <cell r="F1899">
            <v>12</v>
          </cell>
          <cell r="G1899" t="str">
            <v>Non</v>
          </cell>
          <cell r="H1899" t="str">
            <v>CLG.MAGENTA</v>
          </cell>
          <cell r="I1899" t="str">
            <v>Non</v>
          </cell>
          <cell r="J1899" t="str">
            <v>Futsal</v>
          </cell>
        </row>
        <row r="1900">
          <cell r="A1900">
            <v>24237960</v>
          </cell>
          <cell r="B1900" t="str">
            <v>HNAGERE</v>
          </cell>
          <cell r="C1900" t="str">
            <v>Jaguy</v>
          </cell>
          <cell r="D1900" t="str">
            <v>BG</v>
          </cell>
          <cell r="E1900" t="str">
            <v>03-04-2012</v>
          </cell>
          <cell r="F1900">
            <v>12</v>
          </cell>
          <cell r="G1900" t="str">
            <v>Non</v>
          </cell>
          <cell r="H1900" t="str">
            <v>CLG.MAGENTA</v>
          </cell>
          <cell r="I1900" t="str">
            <v>Non</v>
          </cell>
          <cell r="J1900" t="str">
            <v>Futsal</v>
          </cell>
        </row>
        <row r="1901">
          <cell r="A1901">
            <v>24239160</v>
          </cell>
          <cell r="B1901" t="str">
            <v>HNANGANYAN</v>
          </cell>
          <cell r="C1901" t="str">
            <v>Prudence</v>
          </cell>
          <cell r="D1901" t="str">
            <v>MF</v>
          </cell>
          <cell r="E1901" t="str">
            <v>10-02-2010</v>
          </cell>
          <cell r="F1901">
            <v>14</v>
          </cell>
          <cell r="G1901" t="str">
            <v>Non</v>
          </cell>
          <cell r="H1901" t="str">
            <v>CLG.MAGENTA</v>
          </cell>
          <cell r="I1901" t="str">
            <v>Non</v>
          </cell>
          <cell r="J1901" t="str">
            <v>Volleyball</v>
          </cell>
        </row>
        <row r="1902">
          <cell r="A1902">
            <v>24248878</v>
          </cell>
          <cell r="B1902" t="str">
            <v>Hnassil</v>
          </cell>
          <cell r="C1902" t="str">
            <v>Alysson</v>
          </cell>
          <cell r="D1902" t="str">
            <v>BF</v>
          </cell>
          <cell r="E1902" t="str">
            <v>27-11-2011</v>
          </cell>
          <cell r="F1902">
            <v>12</v>
          </cell>
          <cell r="G1902" t="str">
            <v>Non</v>
          </cell>
          <cell r="H1902" t="str">
            <v>CLG.MAGENTA</v>
          </cell>
          <cell r="I1902" t="str">
            <v>Non</v>
          </cell>
          <cell r="J1902" t="str">
            <v>Volleyball</v>
          </cell>
        </row>
        <row r="1903">
          <cell r="A1903">
            <v>24239222</v>
          </cell>
          <cell r="B1903" t="str">
            <v>HNASSIL</v>
          </cell>
          <cell r="C1903" t="str">
            <v>Esitokia</v>
          </cell>
          <cell r="D1903" t="str">
            <v>BF</v>
          </cell>
          <cell r="E1903" t="str">
            <v>31-05-2011</v>
          </cell>
          <cell r="F1903">
            <v>13</v>
          </cell>
          <cell r="G1903" t="str">
            <v>Non</v>
          </cell>
          <cell r="H1903" t="str">
            <v>CLG.MAGENTA</v>
          </cell>
          <cell r="I1903" t="str">
            <v>Non</v>
          </cell>
          <cell r="J1903" t="str">
            <v>Volleyball</v>
          </cell>
        </row>
        <row r="1904">
          <cell r="A1904">
            <v>24247639</v>
          </cell>
          <cell r="B1904" t="str">
            <v>HNASSIL</v>
          </cell>
          <cell r="C1904" t="str">
            <v>HENERE</v>
          </cell>
          <cell r="D1904" t="str">
            <v>MG</v>
          </cell>
          <cell r="E1904" t="str">
            <v>07-02-2010</v>
          </cell>
          <cell r="F1904">
            <v>14</v>
          </cell>
          <cell r="G1904" t="str">
            <v>Non</v>
          </cell>
          <cell r="H1904" t="str">
            <v>CLG.MAGENTA</v>
          </cell>
          <cell r="I1904" t="str">
            <v>Non</v>
          </cell>
          <cell r="J1904" t="str">
            <v>Futsal</v>
          </cell>
        </row>
        <row r="1905">
          <cell r="A1905">
            <v>24222105</v>
          </cell>
          <cell r="B1905" t="str">
            <v>HOARAU</v>
          </cell>
          <cell r="C1905" t="str">
            <v>Ayden</v>
          </cell>
          <cell r="D1905" t="str">
            <v>MG</v>
          </cell>
          <cell r="E1905" t="str">
            <v>05-11-2010</v>
          </cell>
          <cell r="F1905">
            <v>13</v>
          </cell>
          <cell r="G1905" t="str">
            <v>Non</v>
          </cell>
          <cell r="H1905" t="str">
            <v>CLG.MAGENTA</v>
          </cell>
          <cell r="I1905" t="str">
            <v>Non</v>
          </cell>
          <cell r="J1905" t="str">
            <v>Volleyball</v>
          </cell>
        </row>
        <row r="1906">
          <cell r="A1906">
            <v>24248879</v>
          </cell>
          <cell r="B1906" t="str">
            <v>Holoia</v>
          </cell>
          <cell r="C1906" t="str">
            <v>Visesio</v>
          </cell>
          <cell r="D1906" t="str">
            <v>MG</v>
          </cell>
          <cell r="E1906" t="str">
            <v>20-10-2010</v>
          </cell>
          <cell r="F1906">
            <v>14</v>
          </cell>
          <cell r="G1906" t="str">
            <v>Non</v>
          </cell>
          <cell r="H1906" t="str">
            <v>CLG.MAGENTA</v>
          </cell>
          <cell r="I1906" t="str">
            <v>Non</v>
          </cell>
          <cell r="J1906" t="str">
            <v>Volleyball</v>
          </cell>
        </row>
        <row r="1907">
          <cell r="A1907">
            <v>24247632</v>
          </cell>
          <cell r="B1907" t="str">
            <v>HOMEL</v>
          </cell>
          <cell r="C1907" t="str">
            <v>OROWI</v>
          </cell>
          <cell r="D1907" t="str">
            <v>BG</v>
          </cell>
          <cell r="E1907" t="str">
            <v>19-03-2013</v>
          </cell>
          <cell r="F1907">
            <v>11</v>
          </cell>
          <cell r="G1907" t="str">
            <v>Non</v>
          </cell>
          <cell r="H1907" t="str">
            <v>CLG.MAGENTA</v>
          </cell>
          <cell r="I1907" t="str">
            <v>Non</v>
          </cell>
          <cell r="J1907" t="str">
            <v>Futsal</v>
          </cell>
        </row>
        <row r="1908">
          <cell r="A1908">
            <v>24248880</v>
          </cell>
          <cell r="B1908" t="str">
            <v>IEBEMOI</v>
          </cell>
          <cell r="C1908" t="str">
            <v>Thaliana</v>
          </cell>
          <cell r="D1908" t="str">
            <v>BF</v>
          </cell>
          <cell r="E1908" t="str">
            <v>25-06-2012</v>
          </cell>
          <cell r="F1908">
            <v>12</v>
          </cell>
          <cell r="G1908" t="str">
            <v>Non</v>
          </cell>
          <cell r="H1908" t="str">
            <v>CLG.MAGENTA</v>
          </cell>
          <cell r="I1908" t="str">
            <v>Non</v>
          </cell>
          <cell r="J1908" t="str">
            <v>Volleyball</v>
          </cell>
        </row>
        <row r="1909">
          <cell r="A1909">
            <v>24210656</v>
          </cell>
          <cell r="B1909" t="str">
            <v>IHMETREUNE</v>
          </cell>
          <cell r="C1909" t="str">
            <v>Dick</v>
          </cell>
          <cell r="D1909" t="str">
            <v>MG</v>
          </cell>
          <cell r="E1909" t="str">
            <v>19-09-2009</v>
          </cell>
          <cell r="F1909">
            <v>15</v>
          </cell>
          <cell r="G1909" t="str">
            <v>Non</v>
          </cell>
          <cell r="H1909" t="str">
            <v>CLG.MAGENTA</v>
          </cell>
          <cell r="I1909" t="str">
            <v>Non</v>
          </cell>
          <cell r="J1909" t="str">
            <v>Futsal, Volleyball</v>
          </cell>
        </row>
        <row r="1910">
          <cell r="A1910">
            <v>24238266</v>
          </cell>
          <cell r="B1910" t="str">
            <v>KAATEU</v>
          </cell>
          <cell r="C1910" t="str">
            <v>KENZO</v>
          </cell>
          <cell r="D1910" t="str">
            <v>BG</v>
          </cell>
          <cell r="E1910" t="str">
            <v>29-07-2011</v>
          </cell>
          <cell r="F1910">
            <v>13</v>
          </cell>
          <cell r="G1910" t="str">
            <v>Non</v>
          </cell>
          <cell r="H1910" t="str">
            <v>CLG.MAGENTA</v>
          </cell>
          <cell r="I1910" t="str">
            <v>Non</v>
          </cell>
          <cell r="J1910" t="str">
            <v>Escalade, Futsal</v>
          </cell>
        </row>
        <row r="1911">
          <cell r="A1911">
            <v>24248881</v>
          </cell>
          <cell r="B1911" t="str">
            <v>KAI</v>
          </cell>
          <cell r="C1911" t="str">
            <v>Enola</v>
          </cell>
          <cell r="D1911" t="str">
            <v>BF</v>
          </cell>
          <cell r="E1911" t="str">
            <v>20-09-2012</v>
          </cell>
          <cell r="F1911">
            <v>12</v>
          </cell>
          <cell r="G1911" t="str">
            <v>Non</v>
          </cell>
          <cell r="H1911" t="str">
            <v>CLG.MAGENTA</v>
          </cell>
          <cell r="I1911" t="str">
            <v>Non</v>
          </cell>
          <cell r="J1911" t="str">
            <v>Volleyball</v>
          </cell>
        </row>
        <row r="1912">
          <cell r="A1912">
            <v>24237958</v>
          </cell>
          <cell r="B1912" t="str">
            <v>KAINDA</v>
          </cell>
          <cell r="C1912" t="str">
            <v>Judicael</v>
          </cell>
          <cell r="D1912" t="str">
            <v>BG</v>
          </cell>
          <cell r="E1912" t="str">
            <v>29-02-2012</v>
          </cell>
          <cell r="F1912">
            <v>12</v>
          </cell>
          <cell r="G1912" t="str">
            <v>Non</v>
          </cell>
          <cell r="H1912" t="str">
            <v>CLG.MAGENTA</v>
          </cell>
          <cell r="I1912" t="str">
            <v>Non</v>
          </cell>
          <cell r="J1912" t="str">
            <v>Futsal</v>
          </cell>
        </row>
        <row r="1913">
          <cell r="A1913">
            <v>24247630</v>
          </cell>
          <cell r="B1913" t="str">
            <v>KOKOETHA</v>
          </cell>
          <cell r="C1913" t="str">
            <v>RONALD</v>
          </cell>
          <cell r="D1913" t="str">
            <v>BG</v>
          </cell>
          <cell r="E1913" t="str">
            <v>20-08-2011</v>
          </cell>
          <cell r="F1913">
            <v>13</v>
          </cell>
          <cell r="G1913" t="str">
            <v>Non</v>
          </cell>
          <cell r="H1913" t="str">
            <v>CLG.MAGENTA</v>
          </cell>
          <cell r="I1913" t="str">
            <v>Non</v>
          </cell>
          <cell r="J1913" t="str">
            <v>Futsal</v>
          </cell>
        </row>
        <row r="1914">
          <cell r="A1914">
            <v>24248882</v>
          </cell>
          <cell r="B1914" t="str">
            <v>KRANITZ</v>
          </cell>
          <cell r="C1914" t="str">
            <v>ARTHUR</v>
          </cell>
          <cell r="D1914" t="str">
            <v>BG</v>
          </cell>
          <cell r="E1914" t="str">
            <v>02-06-2012</v>
          </cell>
          <cell r="F1914">
            <v>12</v>
          </cell>
          <cell r="G1914" t="str">
            <v>Non</v>
          </cell>
          <cell r="H1914" t="str">
            <v>CLG.MAGENTA</v>
          </cell>
          <cell r="I1914" t="str">
            <v>Non</v>
          </cell>
          <cell r="J1914" t="str">
            <v>Escalade</v>
          </cell>
        </row>
        <row r="1915">
          <cell r="A1915">
            <v>24247661</v>
          </cell>
          <cell r="B1915" t="str">
            <v>LE CORRE</v>
          </cell>
          <cell r="C1915" t="str">
            <v>HOHASIAH</v>
          </cell>
          <cell r="D1915" t="str">
            <v>BG</v>
          </cell>
          <cell r="E1915" t="str">
            <v>27-03-2012</v>
          </cell>
          <cell r="F1915">
            <v>12</v>
          </cell>
          <cell r="G1915" t="str">
            <v>Non</v>
          </cell>
          <cell r="H1915" t="str">
            <v>CLG.MAGENTA</v>
          </cell>
          <cell r="I1915" t="str">
            <v>Non</v>
          </cell>
          <cell r="J1915" t="str">
            <v>Futsal</v>
          </cell>
        </row>
        <row r="1916">
          <cell r="A1916">
            <v>24248626</v>
          </cell>
          <cell r="B1916" t="str">
            <v>LECOMTE</v>
          </cell>
          <cell r="C1916" t="str">
            <v>ANDRE</v>
          </cell>
          <cell r="D1916" t="str">
            <v>BG</v>
          </cell>
          <cell r="E1916" t="str">
            <v>22-02-2012</v>
          </cell>
          <cell r="F1916">
            <v>12</v>
          </cell>
          <cell r="G1916" t="str">
            <v>Non</v>
          </cell>
          <cell r="H1916" t="str">
            <v>CLG.MAGENTA</v>
          </cell>
          <cell r="I1916" t="str">
            <v>Non</v>
          </cell>
          <cell r="J1916" t="str">
            <v>Futsal</v>
          </cell>
        </row>
        <row r="1917">
          <cell r="A1917">
            <v>24222696</v>
          </cell>
          <cell r="B1917" t="str">
            <v>LETELLIER</v>
          </cell>
          <cell r="C1917" t="str">
            <v>Ael</v>
          </cell>
          <cell r="D1917" t="str">
            <v>MG</v>
          </cell>
          <cell r="E1917" t="str">
            <v>23-02-2010</v>
          </cell>
          <cell r="F1917">
            <v>14</v>
          </cell>
          <cell r="G1917" t="str">
            <v>Non</v>
          </cell>
          <cell r="H1917" t="str">
            <v>CLG.MAGENTA</v>
          </cell>
          <cell r="I1917" t="str">
            <v>Non</v>
          </cell>
          <cell r="J1917" t="str">
            <v>Volleyball</v>
          </cell>
        </row>
        <row r="1918">
          <cell r="A1918">
            <v>24248134</v>
          </cell>
          <cell r="B1918" t="str">
            <v>liliord</v>
          </cell>
          <cell r="C1918" t="str">
            <v>Eliot</v>
          </cell>
          <cell r="D1918" t="str">
            <v>BG</v>
          </cell>
          <cell r="E1918" t="str">
            <v>09-09-2011</v>
          </cell>
          <cell r="F1918">
            <v>13</v>
          </cell>
          <cell r="G1918" t="str">
            <v>Non</v>
          </cell>
          <cell r="H1918" t="str">
            <v>CLG.MAGENTA</v>
          </cell>
          <cell r="I1918" t="str">
            <v>Non</v>
          </cell>
          <cell r="J1918" t="str">
            <v>Futsal</v>
          </cell>
        </row>
        <row r="1919">
          <cell r="A1919">
            <v>24248883</v>
          </cell>
          <cell r="B1919" t="str">
            <v>LOUECKHOTE</v>
          </cell>
          <cell r="C1919" t="str">
            <v>Soliane</v>
          </cell>
          <cell r="D1919" t="str">
            <v>BF</v>
          </cell>
          <cell r="E1919" t="str">
            <v>11-06-2012</v>
          </cell>
          <cell r="F1919">
            <v>12</v>
          </cell>
          <cell r="G1919" t="str">
            <v>Non</v>
          </cell>
          <cell r="H1919" t="str">
            <v>CLG.MAGENTA</v>
          </cell>
          <cell r="I1919" t="str">
            <v>Non</v>
          </cell>
          <cell r="J1919" t="str">
            <v>Volleyball</v>
          </cell>
        </row>
        <row r="1920">
          <cell r="A1920">
            <v>24248884</v>
          </cell>
          <cell r="B1920" t="str">
            <v>LUEPACK</v>
          </cell>
          <cell r="C1920" t="str">
            <v>Malika</v>
          </cell>
          <cell r="D1920" t="str">
            <v>MF</v>
          </cell>
          <cell r="E1920" t="str">
            <v>22-10-2009</v>
          </cell>
          <cell r="F1920">
            <v>15</v>
          </cell>
          <cell r="G1920" t="str">
            <v>Non</v>
          </cell>
          <cell r="H1920" t="str">
            <v>CLG.MAGENTA</v>
          </cell>
          <cell r="I1920" t="str">
            <v>Non</v>
          </cell>
          <cell r="J1920" t="str">
            <v>Volleyball</v>
          </cell>
        </row>
        <row r="1921">
          <cell r="A1921">
            <v>24212853</v>
          </cell>
          <cell r="B1921" t="str">
            <v>LY</v>
          </cell>
          <cell r="C1921" t="str">
            <v>Reimana</v>
          </cell>
          <cell r="D1921" t="str">
            <v>MG</v>
          </cell>
          <cell r="E1921" t="str">
            <v>06-06-2009</v>
          </cell>
          <cell r="F1921">
            <v>15</v>
          </cell>
          <cell r="G1921" t="str">
            <v>Non</v>
          </cell>
          <cell r="H1921" t="str">
            <v>CLG.MAGENTA</v>
          </cell>
          <cell r="I1921" t="str">
            <v>Non</v>
          </cell>
          <cell r="J1921" t="str">
            <v>Athlétisme, Volleyball</v>
          </cell>
        </row>
        <row r="1922">
          <cell r="A1922">
            <v>24247638</v>
          </cell>
          <cell r="B1922" t="str">
            <v>MAKEN</v>
          </cell>
          <cell r="C1922" t="str">
            <v>ILAITIA</v>
          </cell>
          <cell r="D1922" t="str">
            <v>BG</v>
          </cell>
          <cell r="E1922" t="str">
            <v>06-09-2012</v>
          </cell>
          <cell r="F1922">
            <v>12</v>
          </cell>
          <cell r="G1922" t="str">
            <v>Non</v>
          </cell>
          <cell r="H1922" t="str">
            <v>CLG.MAGENTA</v>
          </cell>
          <cell r="I1922" t="str">
            <v>Non</v>
          </cell>
          <cell r="J1922" t="str">
            <v>Futsal</v>
          </cell>
        </row>
        <row r="1923">
          <cell r="A1923">
            <v>24212882</v>
          </cell>
          <cell r="B1923" t="str">
            <v>MALIGE</v>
          </cell>
          <cell r="C1923" t="str">
            <v>Hugo</v>
          </cell>
          <cell r="D1923" t="str">
            <v>MG</v>
          </cell>
          <cell r="E1923" t="str">
            <v>23-11-2009</v>
          </cell>
          <cell r="F1923">
            <v>14</v>
          </cell>
          <cell r="G1923" t="str">
            <v>Non</v>
          </cell>
          <cell r="H1923" t="str">
            <v>CLG.MAGENTA</v>
          </cell>
          <cell r="I1923" t="str">
            <v>Non</v>
          </cell>
          <cell r="J1923" t="str">
            <v>Badminton</v>
          </cell>
        </row>
        <row r="1924">
          <cell r="A1924">
            <v>24248135</v>
          </cell>
          <cell r="B1924" t="str">
            <v>MAMOU</v>
          </cell>
          <cell r="C1924" t="str">
            <v>Romario</v>
          </cell>
          <cell r="D1924" t="str">
            <v>BG</v>
          </cell>
          <cell r="E1924" t="str">
            <v>10-05-2011</v>
          </cell>
          <cell r="F1924">
            <v>13</v>
          </cell>
          <cell r="G1924" t="str">
            <v>Non</v>
          </cell>
          <cell r="H1924" t="str">
            <v>CLG.MAGENTA</v>
          </cell>
          <cell r="I1924" t="str">
            <v>Non</v>
          </cell>
          <cell r="J1924" t="str">
            <v>Futsal</v>
          </cell>
        </row>
        <row r="1925">
          <cell r="A1925">
            <v>24248885</v>
          </cell>
          <cell r="B1925" t="str">
            <v>MARLOT</v>
          </cell>
          <cell r="C1925" t="str">
            <v>EWANN</v>
          </cell>
          <cell r="D1925" t="str">
            <v>BG</v>
          </cell>
          <cell r="E1925" t="str">
            <v>04-05-2013</v>
          </cell>
          <cell r="F1925">
            <v>11</v>
          </cell>
          <cell r="G1925" t="str">
            <v>Non</v>
          </cell>
          <cell r="H1925" t="str">
            <v>CLG.MAGENTA</v>
          </cell>
          <cell r="I1925" t="str">
            <v>Non</v>
          </cell>
          <cell r="J1925" t="str">
            <v>Escalade</v>
          </cell>
        </row>
        <row r="1926">
          <cell r="A1926">
            <v>24248886</v>
          </cell>
          <cell r="B1926" t="str">
            <v>MARLU</v>
          </cell>
          <cell r="C1926" t="str">
            <v>Devon</v>
          </cell>
          <cell r="D1926" t="str">
            <v>MG</v>
          </cell>
          <cell r="E1926" t="str">
            <v>27-11-2009</v>
          </cell>
          <cell r="F1926">
            <v>14</v>
          </cell>
          <cell r="G1926" t="str">
            <v>Non</v>
          </cell>
          <cell r="H1926" t="str">
            <v>CLG.MAGENTA</v>
          </cell>
          <cell r="I1926" t="str">
            <v>Non</v>
          </cell>
          <cell r="J1926" t="str">
            <v>Volleyball</v>
          </cell>
        </row>
        <row r="1927">
          <cell r="A1927">
            <v>24248887</v>
          </cell>
          <cell r="B1927" t="str">
            <v>MEVIN</v>
          </cell>
          <cell r="C1927" t="str">
            <v>Suzanne</v>
          </cell>
          <cell r="D1927" t="str">
            <v>MF</v>
          </cell>
          <cell r="E1927" t="str">
            <v>08-12-2009</v>
          </cell>
          <cell r="F1927">
            <v>14</v>
          </cell>
          <cell r="G1927" t="str">
            <v>Non</v>
          </cell>
          <cell r="H1927" t="str">
            <v>CLG.MAGENTA</v>
          </cell>
          <cell r="I1927" t="str">
            <v>Non</v>
          </cell>
          <cell r="J1927" t="str">
            <v>Volleyball</v>
          </cell>
        </row>
        <row r="1928">
          <cell r="A1928">
            <v>24247713</v>
          </cell>
          <cell r="B1928" t="str">
            <v>NAISSELINE</v>
          </cell>
          <cell r="C1928" t="str">
            <v>HNAWOSSE</v>
          </cell>
          <cell r="D1928" t="str">
            <v>BG</v>
          </cell>
          <cell r="E1928" t="str">
            <v>11-01-2012</v>
          </cell>
          <cell r="F1928">
            <v>12</v>
          </cell>
          <cell r="G1928" t="str">
            <v>Non</v>
          </cell>
          <cell r="H1928" t="str">
            <v>CLG.MAGENTA</v>
          </cell>
          <cell r="I1928" t="str">
            <v>Non</v>
          </cell>
          <cell r="J1928" t="str">
            <v>Futsal</v>
          </cell>
        </row>
        <row r="1929">
          <cell r="A1929">
            <v>24233897</v>
          </cell>
          <cell r="B1929" t="str">
            <v>NEVEUYE</v>
          </cell>
          <cell r="C1929" t="str">
            <v>Emerick</v>
          </cell>
          <cell r="D1929" t="str">
            <v>MG</v>
          </cell>
          <cell r="E1929" t="str">
            <v>25-06-2009</v>
          </cell>
          <cell r="F1929">
            <v>15</v>
          </cell>
          <cell r="G1929" t="str">
            <v>Non</v>
          </cell>
          <cell r="H1929" t="str">
            <v>CLG.MAGENTA</v>
          </cell>
          <cell r="I1929" t="str">
            <v>Non</v>
          </cell>
          <cell r="J1929" t="str">
            <v>Athlétisme, Volleyball</v>
          </cell>
        </row>
        <row r="1930">
          <cell r="A1930">
            <v>24248888</v>
          </cell>
          <cell r="B1930" t="str">
            <v>NINE</v>
          </cell>
          <cell r="C1930" t="str">
            <v>Marie-Joseph</v>
          </cell>
          <cell r="D1930" t="str">
            <v>BF</v>
          </cell>
          <cell r="E1930" t="str">
            <v>26-12-2012</v>
          </cell>
          <cell r="F1930">
            <v>11</v>
          </cell>
          <cell r="G1930" t="str">
            <v>Non</v>
          </cell>
          <cell r="H1930" t="str">
            <v>CLG.MAGENTA</v>
          </cell>
          <cell r="I1930" t="str">
            <v>Non</v>
          </cell>
          <cell r="J1930" t="str">
            <v>Volleyball</v>
          </cell>
        </row>
        <row r="1931">
          <cell r="A1931">
            <v>24221554</v>
          </cell>
          <cell r="B1931" t="str">
            <v>NONONY</v>
          </cell>
          <cell r="C1931" t="str">
            <v>Roger</v>
          </cell>
          <cell r="D1931" t="str">
            <v>MG</v>
          </cell>
          <cell r="E1931" t="str">
            <v>23-11-2010</v>
          </cell>
          <cell r="F1931">
            <v>13</v>
          </cell>
          <cell r="G1931" t="str">
            <v>Non</v>
          </cell>
          <cell r="H1931" t="str">
            <v>CLG.MAGENTA</v>
          </cell>
          <cell r="I1931" t="str">
            <v>Non</v>
          </cell>
          <cell r="J1931" t="str">
            <v>Cross, Futsal</v>
          </cell>
        </row>
        <row r="1932">
          <cell r="A1932">
            <v>24248889</v>
          </cell>
          <cell r="B1932" t="str">
            <v>OMNIWACK</v>
          </cell>
          <cell r="C1932" t="str">
            <v>Elisa</v>
          </cell>
          <cell r="D1932" t="str">
            <v>MF</v>
          </cell>
          <cell r="E1932" t="str">
            <v>15-11-2009</v>
          </cell>
          <cell r="F1932">
            <v>14</v>
          </cell>
          <cell r="G1932" t="str">
            <v>Non</v>
          </cell>
          <cell r="H1932" t="str">
            <v>CLG.MAGENTA</v>
          </cell>
          <cell r="I1932" t="str">
            <v>Non</v>
          </cell>
          <cell r="J1932" t="str">
            <v>Volleyball</v>
          </cell>
        </row>
        <row r="1933">
          <cell r="A1933">
            <v>24247645</v>
          </cell>
          <cell r="B1933" t="str">
            <v>ONIARY</v>
          </cell>
          <cell r="C1933" t="str">
            <v>EFRAIM</v>
          </cell>
          <cell r="D1933" t="str">
            <v>BG</v>
          </cell>
          <cell r="E1933" t="str">
            <v>04-04-2013</v>
          </cell>
          <cell r="F1933">
            <v>11</v>
          </cell>
          <cell r="G1933" t="str">
            <v>Non</v>
          </cell>
          <cell r="H1933" t="str">
            <v>CLG.MAGENTA</v>
          </cell>
          <cell r="I1933" t="str">
            <v>Non</v>
          </cell>
          <cell r="J1933" t="str">
            <v>Futsal, Volleyball</v>
          </cell>
        </row>
        <row r="1934">
          <cell r="A1934">
            <v>24247766</v>
          </cell>
          <cell r="B1934" t="str">
            <v>OUEDRAOGO</v>
          </cell>
          <cell r="C1934" t="str">
            <v>ORYO</v>
          </cell>
          <cell r="D1934" t="str">
            <v>BG</v>
          </cell>
          <cell r="E1934" t="str">
            <v>26-10-2011</v>
          </cell>
          <cell r="F1934">
            <v>13</v>
          </cell>
          <cell r="G1934" t="str">
            <v>Non</v>
          </cell>
          <cell r="H1934" t="str">
            <v>CLG.MAGENTA</v>
          </cell>
          <cell r="I1934" t="str">
            <v>Non</v>
          </cell>
          <cell r="J1934" t="str">
            <v>Futsal</v>
          </cell>
        </row>
        <row r="1935">
          <cell r="A1935">
            <v>24248890</v>
          </cell>
          <cell r="B1935" t="str">
            <v>PALENE JUNIE</v>
          </cell>
          <cell r="C1935" t="str">
            <v>Marika</v>
          </cell>
          <cell r="D1935" t="str">
            <v>BF</v>
          </cell>
          <cell r="E1935" t="str">
            <v>12-04-2013</v>
          </cell>
          <cell r="F1935">
            <v>11</v>
          </cell>
          <cell r="G1935" t="str">
            <v>Non</v>
          </cell>
          <cell r="H1935" t="str">
            <v>CLG.MAGENTA</v>
          </cell>
          <cell r="I1935" t="str">
            <v>Non</v>
          </cell>
          <cell r="J1935" t="str">
            <v>Volleyball</v>
          </cell>
        </row>
        <row r="1936">
          <cell r="A1936">
            <v>24247865</v>
          </cell>
          <cell r="B1936" t="str">
            <v>PAWAWI</v>
          </cell>
          <cell r="C1936" t="str">
            <v>JULES</v>
          </cell>
          <cell r="D1936" t="str">
            <v>MG</v>
          </cell>
          <cell r="E1936" t="str">
            <v>27-07-2009</v>
          </cell>
          <cell r="F1936">
            <v>15</v>
          </cell>
          <cell r="G1936" t="str">
            <v>Non</v>
          </cell>
          <cell r="H1936" t="str">
            <v>CLG.MAGENTA</v>
          </cell>
          <cell r="I1936" t="str">
            <v>Non</v>
          </cell>
          <cell r="J1936" t="str">
            <v>Futsal</v>
          </cell>
        </row>
        <row r="1937">
          <cell r="A1937">
            <v>24210464</v>
          </cell>
          <cell r="B1937" t="str">
            <v>PIERINI</v>
          </cell>
          <cell r="C1937" t="str">
            <v>Angelo</v>
          </cell>
          <cell r="D1937" t="str">
            <v>MG</v>
          </cell>
          <cell r="E1937" t="str">
            <v>16-09-2010</v>
          </cell>
          <cell r="F1937">
            <v>14</v>
          </cell>
          <cell r="G1937" t="str">
            <v>Non</v>
          </cell>
          <cell r="H1937" t="str">
            <v>CLG.MAGENTA</v>
          </cell>
          <cell r="I1937" t="str">
            <v>Non</v>
          </cell>
          <cell r="J1937" t="str">
            <v>Basket, Escalade</v>
          </cell>
        </row>
        <row r="1938">
          <cell r="A1938">
            <v>24248133</v>
          </cell>
          <cell r="B1938" t="str">
            <v>pillod</v>
          </cell>
          <cell r="C1938" t="str">
            <v>léa</v>
          </cell>
          <cell r="D1938" t="str">
            <v>BF</v>
          </cell>
          <cell r="E1938" t="str">
            <v>12-06-2012</v>
          </cell>
          <cell r="F1938">
            <v>12</v>
          </cell>
          <cell r="G1938" t="str">
            <v>Non</v>
          </cell>
          <cell r="H1938" t="str">
            <v>CLG.MAGENTA</v>
          </cell>
          <cell r="I1938" t="str">
            <v>Non</v>
          </cell>
          <cell r="J1938" t="str">
            <v>Santé</v>
          </cell>
        </row>
        <row r="1939">
          <cell r="A1939">
            <v>24247684</v>
          </cell>
          <cell r="B1939" t="str">
            <v>PWERE</v>
          </cell>
          <cell r="C1939" t="str">
            <v>djeii</v>
          </cell>
          <cell r="D1939" t="str">
            <v>BG</v>
          </cell>
          <cell r="E1939" t="str">
            <v>01-10-2012</v>
          </cell>
          <cell r="F1939">
            <v>12</v>
          </cell>
          <cell r="G1939" t="str">
            <v>Non</v>
          </cell>
          <cell r="H1939" t="str">
            <v>CLG.MAGENTA</v>
          </cell>
          <cell r="I1939" t="str">
            <v>Non</v>
          </cell>
          <cell r="J1939" t="str">
            <v>Basket</v>
          </cell>
        </row>
        <row r="1940">
          <cell r="A1940">
            <v>24247635</v>
          </cell>
          <cell r="B1940" t="str">
            <v>QUINEAU</v>
          </cell>
          <cell r="C1940" t="str">
            <v>CELIAN</v>
          </cell>
          <cell r="D1940" t="str">
            <v>BG</v>
          </cell>
          <cell r="E1940" t="str">
            <v>14-11-2012</v>
          </cell>
          <cell r="F1940">
            <v>11</v>
          </cell>
          <cell r="G1940" t="str">
            <v>Non</v>
          </cell>
          <cell r="H1940" t="str">
            <v>CLG.MAGENTA</v>
          </cell>
          <cell r="I1940" t="str">
            <v>Non</v>
          </cell>
          <cell r="J1940" t="str">
            <v>Futsal</v>
          </cell>
        </row>
        <row r="1941">
          <cell r="A1941">
            <v>24222164</v>
          </cell>
          <cell r="B1941" t="str">
            <v>RAMWELL</v>
          </cell>
          <cell r="C1941" t="str">
            <v>Joshua</v>
          </cell>
          <cell r="D1941" t="str">
            <v>CG</v>
          </cell>
          <cell r="E1941" t="str">
            <v>23-06-2008</v>
          </cell>
          <cell r="F1941">
            <v>16</v>
          </cell>
          <cell r="G1941" t="str">
            <v>Non</v>
          </cell>
          <cell r="H1941" t="str">
            <v>CLG.MAGENTA</v>
          </cell>
          <cell r="I1941" t="str">
            <v>Non</v>
          </cell>
          <cell r="J1941" t="str">
            <v>Futsal, Volleyball</v>
          </cell>
        </row>
        <row r="1942">
          <cell r="A1942">
            <v>24211042</v>
          </cell>
          <cell r="B1942" t="str">
            <v>RIBERE</v>
          </cell>
          <cell r="C1942" t="str">
            <v>Ryuji</v>
          </cell>
          <cell r="D1942" t="str">
            <v>CG</v>
          </cell>
          <cell r="E1942" t="str">
            <v>14-10-2008</v>
          </cell>
          <cell r="F1942">
            <v>16</v>
          </cell>
          <cell r="G1942" t="str">
            <v>Non</v>
          </cell>
          <cell r="H1942" t="str">
            <v>CLG.MAGENTA</v>
          </cell>
          <cell r="I1942" t="str">
            <v>Non</v>
          </cell>
          <cell r="J1942" t="str">
            <v>Badminton</v>
          </cell>
        </row>
        <row r="1943">
          <cell r="A1943">
            <v>24238352</v>
          </cell>
          <cell r="B1943" t="str">
            <v>ROCHE</v>
          </cell>
          <cell r="C1943" t="str">
            <v>HUGO</v>
          </cell>
          <cell r="D1943" t="str">
            <v>BG</v>
          </cell>
          <cell r="E1943" t="str">
            <v>24-02-2012</v>
          </cell>
          <cell r="F1943">
            <v>12</v>
          </cell>
          <cell r="G1943" t="str">
            <v>Non</v>
          </cell>
          <cell r="H1943" t="str">
            <v>CLG.MAGENTA</v>
          </cell>
          <cell r="I1943" t="str">
            <v>Non</v>
          </cell>
          <cell r="J1943" t="str">
            <v>Athlétisme, Badminton, Futsal</v>
          </cell>
        </row>
        <row r="1944">
          <cell r="A1944">
            <v>24248891</v>
          </cell>
          <cell r="B1944" t="str">
            <v>ROINE</v>
          </cell>
          <cell r="C1944" t="str">
            <v>Manon</v>
          </cell>
          <cell r="D1944" t="str">
            <v>BF</v>
          </cell>
          <cell r="E1944" t="str">
            <v>17-12-2012</v>
          </cell>
          <cell r="F1944">
            <v>11</v>
          </cell>
          <cell r="G1944" t="str">
            <v>Non</v>
          </cell>
          <cell r="H1944" t="str">
            <v>CLG.MAGENTA</v>
          </cell>
          <cell r="I1944" t="str">
            <v>Non</v>
          </cell>
          <cell r="J1944" t="str">
            <v>Volleyball</v>
          </cell>
        </row>
        <row r="1945">
          <cell r="A1945">
            <v>24247660</v>
          </cell>
          <cell r="B1945" t="str">
            <v>ROUZEYROL</v>
          </cell>
          <cell r="C1945" t="str">
            <v>BASTIEN</v>
          </cell>
          <cell r="D1945" t="str">
            <v>BG</v>
          </cell>
          <cell r="E1945" t="str">
            <v>07-04-2013</v>
          </cell>
          <cell r="F1945">
            <v>11</v>
          </cell>
          <cell r="G1945" t="str">
            <v>Non</v>
          </cell>
          <cell r="H1945" t="str">
            <v>CLG.MAGENTA</v>
          </cell>
          <cell r="I1945" t="str">
            <v>Non</v>
          </cell>
          <cell r="J1945" t="str">
            <v>Futsal</v>
          </cell>
        </row>
        <row r="1946">
          <cell r="A1946">
            <v>24248892</v>
          </cell>
          <cell r="B1946" t="str">
            <v>SAPROTR</v>
          </cell>
          <cell r="C1946" t="str">
            <v>KENORA</v>
          </cell>
          <cell r="D1946" t="str">
            <v>BF</v>
          </cell>
          <cell r="E1946" t="str">
            <v>23-05-2013</v>
          </cell>
          <cell r="F1946">
            <v>11</v>
          </cell>
          <cell r="G1946" t="str">
            <v>Non</v>
          </cell>
          <cell r="H1946" t="str">
            <v>CLG.MAGENTA</v>
          </cell>
          <cell r="I1946" t="str">
            <v>Non</v>
          </cell>
        </row>
        <row r="1947">
          <cell r="A1947">
            <v>24222015</v>
          </cell>
          <cell r="B1947" t="str">
            <v>SEGUIN</v>
          </cell>
          <cell r="C1947" t="str">
            <v>Lilian</v>
          </cell>
          <cell r="D1947" t="str">
            <v>MG</v>
          </cell>
          <cell r="E1947" t="str">
            <v>21-10-2009</v>
          </cell>
          <cell r="F1947">
            <v>15</v>
          </cell>
          <cell r="G1947" t="str">
            <v>Non</v>
          </cell>
          <cell r="H1947" t="str">
            <v>CLG.MAGENTA</v>
          </cell>
          <cell r="I1947" t="str">
            <v>Non</v>
          </cell>
          <cell r="J1947" t="str">
            <v>Athlétisme, Futsal</v>
          </cell>
        </row>
        <row r="1948">
          <cell r="A1948">
            <v>24248893</v>
          </cell>
          <cell r="B1948" t="str">
            <v>SEUVEA</v>
          </cell>
          <cell r="C1948" t="str">
            <v>Lizie</v>
          </cell>
          <cell r="D1948" t="str">
            <v>BF</v>
          </cell>
          <cell r="E1948" t="str">
            <v>28-01-2013</v>
          </cell>
          <cell r="F1948">
            <v>11</v>
          </cell>
          <cell r="G1948" t="str">
            <v>Non</v>
          </cell>
          <cell r="H1948" t="str">
            <v>CLG.MAGENTA</v>
          </cell>
          <cell r="I1948" t="str">
            <v>Non</v>
          </cell>
          <cell r="J1948" t="str">
            <v>Volleyball</v>
          </cell>
        </row>
        <row r="1949">
          <cell r="A1949">
            <v>24239162</v>
          </cell>
          <cell r="B1949" t="str">
            <v>SIMIJANE</v>
          </cell>
          <cell r="C1949" t="str">
            <v>Edmond</v>
          </cell>
          <cell r="D1949" t="str">
            <v>MG</v>
          </cell>
          <cell r="E1949" t="str">
            <v>07-10-2010</v>
          </cell>
          <cell r="F1949">
            <v>14</v>
          </cell>
          <cell r="G1949" t="str">
            <v>Non</v>
          </cell>
          <cell r="H1949" t="str">
            <v>CLG.MAGENTA</v>
          </cell>
          <cell r="I1949" t="str">
            <v>Non</v>
          </cell>
          <cell r="J1949" t="str">
            <v>Athlétisme, Cross, Volleyball</v>
          </cell>
        </row>
        <row r="1950">
          <cell r="A1950">
            <v>24247664</v>
          </cell>
          <cell r="B1950" t="str">
            <v>SIMIJANE</v>
          </cell>
          <cell r="C1950" t="str">
            <v>KAEONE</v>
          </cell>
          <cell r="D1950" t="str">
            <v>BG</v>
          </cell>
          <cell r="E1950" t="str">
            <v>17-12-2011</v>
          </cell>
          <cell r="F1950">
            <v>12</v>
          </cell>
          <cell r="G1950" t="str">
            <v>Non</v>
          </cell>
          <cell r="H1950" t="str">
            <v>CLG.MAGENTA</v>
          </cell>
          <cell r="I1950" t="str">
            <v>Non</v>
          </cell>
          <cell r="J1950" t="str">
            <v>Futsal</v>
          </cell>
        </row>
        <row r="1951">
          <cell r="A1951">
            <v>24247641</v>
          </cell>
          <cell r="B1951" t="str">
            <v>SIWASIWA</v>
          </cell>
          <cell r="C1951" t="str">
            <v>FREDERIC</v>
          </cell>
          <cell r="D1951" t="str">
            <v>BG</v>
          </cell>
          <cell r="E1951" t="str">
            <v>16-11-2012</v>
          </cell>
          <cell r="F1951">
            <v>11</v>
          </cell>
          <cell r="G1951" t="str">
            <v>Non</v>
          </cell>
          <cell r="H1951" t="str">
            <v>CLG.MAGENTA</v>
          </cell>
          <cell r="I1951" t="str">
            <v>Non</v>
          </cell>
          <cell r="J1951" t="str">
            <v>Futsal</v>
          </cell>
        </row>
        <row r="1952">
          <cell r="A1952">
            <v>24222708</v>
          </cell>
          <cell r="B1952" t="str">
            <v>SOULARD</v>
          </cell>
          <cell r="C1952" t="str">
            <v>Clement</v>
          </cell>
          <cell r="D1952" t="str">
            <v>MG</v>
          </cell>
          <cell r="E1952" t="str">
            <v>25-06-2010</v>
          </cell>
          <cell r="F1952">
            <v>14</v>
          </cell>
          <cell r="G1952" t="str">
            <v>Non</v>
          </cell>
          <cell r="H1952" t="str">
            <v>CLG.MAGENTA</v>
          </cell>
          <cell r="I1952" t="str">
            <v>Non</v>
          </cell>
          <cell r="J1952" t="str">
            <v>Athlétisme, Badminton, Cross, Escalade</v>
          </cell>
        </row>
        <row r="1953">
          <cell r="A1953">
            <v>24249365</v>
          </cell>
          <cell r="B1953" t="str">
            <v>SOULARD</v>
          </cell>
          <cell r="C1953" t="str">
            <v>MATHIEU</v>
          </cell>
          <cell r="D1953" t="str">
            <v>BG</v>
          </cell>
          <cell r="E1953" t="str">
            <v>13-11-2012</v>
          </cell>
          <cell r="F1953">
            <v>11</v>
          </cell>
          <cell r="G1953" t="str">
            <v>Non</v>
          </cell>
          <cell r="H1953" t="str">
            <v>CLG.MAGENTA</v>
          </cell>
          <cell r="I1953" t="str">
            <v>Non</v>
          </cell>
          <cell r="J1953" t="str">
            <v>Badminton</v>
          </cell>
        </row>
        <row r="1954">
          <cell r="A1954">
            <v>24239209</v>
          </cell>
          <cell r="B1954" t="str">
            <v>THOURY</v>
          </cell>
          <cell r="C1954" t="str">
            <v>Eloise</v>
          </cell>
          <cell r="D1954" t="str">
            <v>BF</v>
          </cell>
          <cell r="E1954" t="str">
            <v>21-08-2012</v>
          </cell>
          <cell r="F1954">
            <v>12</v>
          </cell>
          <cell r="G1954" t="str">
            <v>Non</v>
          </cell>
          <cell r="H1954" t="str">
            <v>CLG.MAGENTA</v>
          </cell>
          <cell r="I1954" t="str">
            <v>Non</v>
          </cell>
          <cell r="J1954" t="str">
            <v>Athlétisme, Escalade</v>
          </cell>
        </row>
        <row r="1955">
          <cell r="A1955">
            <v>24248894</v>
          </cell>
          <cell r="B1955" t="str">
            <v>TOPOUENE</v>
          </cell>
          <cell r="C1955" t="str">
            <v>Diego</v>
          </cell>
          <cell r="D1955" t="str">
            <v>MG</v>
          </cell>
          <cell r="E1955" t="str">
            <v>19-09-2009</v>
          </cell>
          <cell r="F1955">
            <v>15</v>
          </cell>
          <cell r="G1955" t="str">
            <v>Non</v>
          </cell>
          <cell r="H1955" t="str">
            <v>CLG.MAGENTA</v>
          </cell>
          <cell r="I1955" t="str">
            <v>Non</v>
          </cell>
          <cell r="J1955" t="str">
            <v>Volleyball</v>
          </cell>
        </row>
        <row r="1956">
          <cell r="A1956">
            <v>24247642</v>
          </cell>
          <cell r="B1956" t="str">
            <v>TOTO</v>
          </cell>
          <cell r="C1956" t="str">
            <v>WOODY</v>
          </cell>
          <cell r="D1956" t="str">
            <v>BG</v>
          </cell>
          <cell r="E1956" t="str">
            <v>12-06-2012</v>
          </cell>
          <cell r="F1956">
            <v>12</v>
          </cell>
          <cell r="G1956" t="str">
            <v>Non</v>
          </cell>
          <cell r="H1956" t="str">
            <v>CLG.MAGENTA</v>
          </cell>
          <cell r="I1956" t="str">
            <v>Non</v>
          </cell>
          <cell r="J1956" t="str">
            <v>Futsal, Volleyball</v>
          </cell>
        </row>
        <row r="1957">
          <cell r="A1957">
            <v>24212883</v>
          </cell>
          <cell r="B1957" t="str">
            <v>TOUROUDA-ANGER</v>
          </cell>
          <cell r="C1957" t="str">
            <v>Elise</v>
          </cell>
          <cell r="D1957" t="str">
            <v>MF</v>
          </cell>
          <cell r="E1957" t="str">
            <v>08-05-2009</v>
          </cell>
          <cell r="F1957">
            <v>15</v>
          </cell>
          <cell r="G1957" t="str">
            <v>Non</v>
          </cell>
          <cell r="H1957" t="str">
            <v>CLG.MAGENTA</v>
          </cell>
          <cell r="I1957" t="str">
            <v>Non</v>
          </cell>
          <cell r="J1957" t="str">
            <v>Escalade</v>
          </cell>
        </row>
        <row r="1958">
          <cell r="A1958">
            <v>24248895</v>
          </cell>
          <cell r="B1958" t="str">
            <v>TRABE</v>
          </cell>
          <cell r="C1958" t="str">
            <v>Germaine</v>
          </cell>
          <cell r="D1958" t="str">
            <v>BF</v>
          </cell>
          <cell r="E1958" t="str">
            <v>16-07-2012</v>
          </cell>
          <cell r="F1958">
            <v>12</v>
          </cell>
          <cell r="G1958" t="str">
            <v>Non</v>
          </cell>
          <cell r="H1958" t="str">
            <v>CLG.MAGENTA</v>
          </cell>
          <cell r="I1958" t="str">
            <v>Non</v>
          </cell>
          <cell r="J1958" t="str">
            <v>Volleyball</v>
          </cell>
        </row>
        <row r="1959">
          <cell r="A1959">
            <v>24247864</v>
          </cell>
          <cell r="B1959" t="str">
            <v>tuakoifenua</v>
          </cell>
          <cell r="C1959" t="str">
            <v>KHAYRON</v>
          </cell>
          <cell r="D1959" t="str">
            <v>BG</v>
          </cell>
          <cell r="E1959" t="str">
            <v>17-02-2012</v>
          </cell>
          <cell r="F1959">
            <v>12</v>
          </cell>
          <cell r="G1959" t="str">
            <v>Non</v>
          </cell>
          <cell r="H1959" t="str">
            <v>CLG.MAGENTA</v>
          </cell>
          <cell r="I1959" t="str">
            <v>Non</v>
          </cell>
          <cell r="J1959" t="str">
            <v>Futsal</v>
          </cell>
        </row>
        <row r="1960">
          <cell r="A1960">
            <v>24247636</v>
          </cell>
          <cell r="B1960" t="str">
            <v>TUIPOLUTU</v>
          </cell>
          <cell r="C1960" t="str">
            <v>HELTON</v>
          </cell>
          <cell r="D1960" t="str">
            <v>BG</v>
          </cell>
          <cell r="E1960" t="str">
            <v>29-01-2012</v>
          </cell>
          <cell r="F1960">
            <v>12</v>
          </cell>
          <cell r="G1960" t="str">
            <v>Non</v>
          </cell>
          <cell r="H1960" t="str">
            <v>CLG.MAGENTA</v>
          </cell>
          <cell r="I1960" t="str">
            <v>Non</v>
          </cell>
          <cell r="J1960" t="str">
            <v>Futsal</v>
          </cell>
        </row>
        <row r="1961">
          <cell r="A1961">
            <v>24248896</v>
          </cell>
          <cell r="B1961" t="str">
            <v>UA</v>
          </cell>
          <cell r="C1961" t="str">
            <v>ELVIRA</v>
          </cell>
          <cell r="D1961" t="str">
            <v>BF</v>
          </cell>
          <cell r="E1961" t="str">
            <v>31-10-2012</v>
          </cell>
          <cell r="F1961">
            <v>11</v>
          </cell>
          <cell r="G1961" t="str">
            <v>Non</v>
          </cell>
          <cell r="H1961" t="str">
            <v>CLG.MAGENTA</v>
          </cell>
          <cell r="I1961" t="str">
            <v>Non</v>
          </cell>
          <cell r="J1961" t="str">
            <v>Escalade</v>
          </cell>
        </row>
        <row r="1962">
          <cell r="A1962">
            <v>24248897</v>
          </cell>
          <cell r="B1962" t="str">
            <v>UGUET KOLOI</v>
          </cell>
          <cell r="C1962" t="str">
            <v>Alcyde</v>
          </cell>
          <cell r="D1962" t="str">
            <v>BG</v>
          </cell>
          <cell r="E1962" t="str">
            <v>30-01-2013</v>
          </cell>
          <cell r="F1962">
            <v>11</v>
          </cell>
          <cell r="G1962" t="str">
            <v>Non</v>
          </cell>
          <cell r="H1962" t="str">
            <v>CLG.MAGENTA</v>
          </cell>
          <cell r="I1962" t="str">
            <v>Non</v>
          </cell>
          <cell r="J1962" t="str">
            <v>Volleyball</v>
          </cell>
        </row>
        <row r="1963">
          <cell r="A1963">
            <v>24248898</v>
          </cell>
          <cell r="B1963" t="str">
            <v>UGUET KOLOI</v>
          </cell>
          <cell r="C1963" t="str">
            <v>Alexandre</v>
          </cell>
          <cell r="D1963" t="str">
            <v>MG</v>
          </cell>
          <cell r="E1963" t="str">
            <v>16-12-2010</v>
          </cell>
          <cell r="F1963">
            <v>13</v>
          </cell>
          <cell r="G1963" t="str">
            <v>Non</v>
          </cell>
          <cell r="H1963" t="str">
            <v>CLG.MAGENTA</v>
          </cell>
          <cell r="I1963" t="str">
            <v>Non</v>
          </cell>
          <cell r="J1963" t="str">
            <v>Volleyball</v>
          </cell>
        </row>
        <row r="1964">
          <cell r="A1964">
            <v>24222106</v>
          </cell>
          <cell r="B1964" t="str">
            <v>VENTRILLON</v>
          </cell>
          <cell r="C1964" t="str">
            <v>Enoa</v>
          </cell>
          <cell r="D1964" t="str">
            <v>MF</v>
          </cell>
          <cell r="E1964" t="str">
            <v>23-06-2010</v>
          </cell>
          <cell r="F1964">
            <v>14</v>
          </cell>
          <cell r="G1964" t="str">
            <v>Non</v>
          </cell>
          <cell r="H1964" t="str">
            <v>CLG.MAGENTA</v>
          </cell>
          <cell r="I1964" t="str">
            <v>Non</v>
          </cell>
          <cell r="J1964" t="str">
            <v>Escalade</v>
          </cell>
        </row>
        <row r="1965">
          <cell r="A1965">
            <v>24247687</v>
          </cell>
          <cell r="B1965" t="str">
            <v>VIDAL</v>
          </cell>
          <cell r="C1965" t="str">
            <v>Mathis</v>
          </cell>
          <cell r="D1965" t="str">
            <v>BG</v>
          </cell>
          <cell r="E1965" t="str">
            <v>28-09-2011</v>
          </cell>
          <cell r="F1965">
            <v>13</v>
          </cell>
          <cell r="G1965" t="str">
            <v>Non</v>
          </cell>
          <cell r="H1965" t="str">
            <v>CLG.MAGENTA</v>
          </cell>
          <cell r="I1965" t="str">
            <v>Non</v>
          </cell>
          <cell r="J1965" t="str">
            <v>Basket</v>
          </cell>
        </row>
        <row r="1966">
          <cell r="A1966">
            <v>24247637</v>
          </cell>
          <cell r="B1966" t="str">
            <v>WAIANE</v>
          </cell>
          <cell r="C1966" t="str">
            <v>WANAKAM</v>
          </cell>
          <cell r="D1966" t="str">
            <v>BG</v>
          </cell>
          <cell r="E1966" t="str">
            <v>13-03-2012</v>
          </cell>
          <cell r="F1966">
            <v>12</v>
          </cell>
          <cell r="G1966" t="str">
            <v>Non</v>
          </cell>
          <cell r="H1966" t="str">
            <v>CLG.MAGENTA</v>
          </cell>
          <cell r="I1966" t="str">
            <v>Non</v>
          </cell>
          <cell r="J1966" t="str">
            <v>Futsal</v>
          </cell>
        </row>
        <row r="1967">
          <cell r="A1967">
            <v>24237953</v>
          </cell>
          <cell r="B1967" t="str">
            <v>wamalo</v>
          </cell>
          <cell r="C1967" t="str">
            <v>henry</v>
          </cell>
          <cell r="D1967" t="str">
            <v>MG</v>
          </cell>
          <cell r="E1967" t="str">
            <v>08-12-2010</v>
          </cell>
          <cell r="F1967">
            <v>13</v>
          </cell>
          <cell r="G1967" t="str">
            <v>Non</v>
          </cell>
          <cell r="H1967" t="str">
            <v>CLG.MAGENTA</v>
          </cell>
          <cell r="I1967" t="str">
            <v>Non</v>
          </cell>
          <cell r="J1967" t="str">
            <v>Futsal</v>
          </cell>
        </row>
        <row r="1968">
          <cell r="A1968">
            <v>24247640</v>
          </cell>
          <cell r="B1968" t="str">
            <v>WAMO</v>
          </cell>
          <cell r="C1968" t="str">
            <v>ALIBI</v>
          </cell>
          <cell r="D1968" t="str">
            <v>BG</v>
          </cell>
          <cell r="E1968" t="str">
            <v>03-11-2012</v>
          </cell>
          <cell r="F1968">
            <v>11</v>
          </cell>
          <cell r="G1968" t="str">
            <v>Non</v>
          </cell>
          <cell r="H1968" t="str">
            <v>CLG.MAGENTA</v>
          </cell>
          <cell r="I1968" t="str">
            <v>Non</v>
          </cell>
          <cell r="J1968" t="str">
            <v>Futsal, Volleyball</v>
          </cell>
        </row>
        <row r="1969">
          <cell r="A1969">
            <v>24238586</v>
          </cell>
          <cell r="B1969" t="str">
            <v>WAMO</v>
          </cell>
          <cell r="C1969" t="str">
            <v>Yasan</v>
          </cell>
          <cell r="D1969" t="str">
            <v>MG</v>
          </cell>
          <cell r="E1969" t="str">
            <v>29-09-2009</v>
          </cell>
          <cell r="F1969">
            <v>15</v>
          </cell>
          <cell r="G1969" t="str">
            <v>Non</v>
          </cell>
          <cell r="H1969" t="str">
            <v>CLG.MAGENTA</v>
          </cell>
          <cell r="I1969" t="str">
            <v>Non</v>
          </cell>
          <cell r="J1969" t="str">
            <v>Athlétisme, Basket, Volleyball</v>
          </cell>
        </row>
        <row r="1970">
          <cell r="A1970">
            <v>24212851</v>
          </cell>
          <cell r="B1970" t="str">
            <v>WIAKO</v>
          </cell>
          <cell r="C1970" t="str">
            <v>Delylah</v>
          </cell>
          <cell r="D1970" t="str">
            <v>MF</v>
          </cell>
          <cell r="E1970" t="str">
            <v>29-10-2009</v>
          </cell>
          <cell r="F1970">
            <v>14</v>
          </cell>
          <cell r="G1970" t="str">
            <v>Non</v>
          </cell>
          <cell r="H1970" t="str">
            <v>CLG.MAGENTA</v>
          </cell>
          <cell r="I1970" t="str">
            <v>Non</v>
          </cell>
          <cell r="J1970" t="str">
            <v>Volleyball</v>
          </cell>
        </row>
        <row r="1971">
          <cell r="A1971">
            <v>24211063</v>
          </cell>
          <cell r="B1971" t="str">
            <v>WRIGHT</v>
          </cell>
          <cell r="C1971" t="str">
            <v>Tane</v>
          </cell>
          <cell r="D1971" t="str">
            <v>MF</v>
          </cell>
          <cell r="E1971" t="str">
            <v>31-01-2010</v>
          </cell>
          <cell r="F1971">
            <v>14</v>
          </cell>
          <cell r="G1971" t="str">
            <v>Non</v>
          </cell>
          <cell r="H1971" t="str">
            <v>CLG.MAGENTA</v>
          </cell>
          <cell r="I1971" t="str">
            <v>Non</v>
          </cell>
          <cell r="J1971" t="str">
            <v>Volleyball</v>
          </cell>
        </row>
        <row r="1972">
          <cell r="A1972">
            <v>24211064</v>
          </cell>
          <cell r="B1972" t="str">
            <v>XOLAWAWA</v>
          </cell>
          <cell r="C1972" t="str">
            <v>Albert</v>
          </cell>
          <cell r="D1972" t="str">
            <v>MG</v>
          </cell>
          <cell r="E1972" t="str">
            <v>16-04-2010</v>
          </cell>
          <cell r="F1972">
            <v>14</v>
          </cell>
          <cell r="G1972" t="str">
            <v>Non</v>
          </cell>
          <cell r="H1972" t="str">
            <v>CLG.MAGENTA</v>
          </cell>
          <cell r="I1972" t="str">
            <v>Non</v>
          </cell>
          <cell r="J1972" t="str">
            <v>Futsal, Volleyball</v>
          </cell>
        </row>
        <row r="1973">
          <cell r="A1973">
            <v>24248899</v>
          </cell>
          <cell r="B1973" t="str">
            <v>ABONNEL</v>
          </cell>
          <cell r="C1973" t="str">
            <v>Gabrielle</v>
          </cell>
          <cell r="D1973" t="str">
            <v>BF</v>
          </cell>
          <cell r="E1973" t="str">
            <v>17-02-2013</v>
          </cell>
          <cell r="F1973">
            <v>11</v>
          </cell>
          <cell r="G1973" t="str">
            <v>Non</v>
          </cell>
          <cell r="H1973" t="str">
            <v>CLG.MARIOTTI</v>
          </cell>
          <cell r="I1973" t="str">
            <v>Non</v>
          </cell>
          <cell r="J1973" t="str">
            <v>Athlétisme, Cross, Trails</v>
          </cell>
        </row>
        <row r="1974">
          <cell r="A1974">
            <v>24221146</v>
          </cell>
          <cell r="B1974" t="str">
            <v>ALACCHI</v>
          </cell>
          <cell r="C1974" t="str">
            <v>Camille</v>
          </cell>
          <cell r="D1974" t="str">
            <v>MG</v>
          </cell>
          <cell r="E1974" t="str">
            <v>14-03-2010</v>
          </cell>
          <cell r="F1974">
            <v>14</v>
          </cell>
          <cell r="G1974" t="str">
            <v>Non</v>
          </cell>
          <cell r="H1974" t="str">
            <v>CLG.MARIOTTI</v>
          </cell>
          <cell r="I1974" t="str">
            <v>Non</v>
          </cell>
          <cell r="J1974" t="str">
            <v>Badminton, Basket, Pelote basque</v>
          </cell>
        </row>
        <row r="1975">
          <cell r="A1975">
            <v>24236404</v>
          </cell>
          <cell r="B1975" t="str">
            <v>ALBERT</v>
          </cell>
          <cell r="C1975" t="str">
            <v>Anatole</v>
          </cell>
          <cell r="D1975" t="str">
            <v>BG</v>
          </cell>
          <cell r="E1975" t="str">
            <v>04-09-2012</v>
          </cell>
          <cell r="F1975">
            <v>12</v>
          </cell>
          <cell r="G1975" t="str">
            <v>Non</v>
          </cell>
          <cell r="H1975" t="str">
            <v>CLG.MARIOTTI</v>
          </cell>
          <cell r="I1975" t="str">
            <v>Non</v>
          </cell>
          <cell r="J1975" t="str">
            <v>VTT</v>
          </cell>
        </row>
        <row r="1976">
          <cell r="A1976">
            <v>24245666</v>
          </cell>
          <cell r="B1976" t="str">
            <v>AMATREDJO</v>
          </cell>
          <cell r="C1976" t="str">
            <v>Leyna</v>
          </cell>
          <cell r="D1976" t="str">
            <v>BF</v>
          </cell>
          <cell r="E1976" t="str">
            <v>01-02-2012</v>
          </cell>
          <cell r="F1976">
            <v>12</v>
          </cell>
          <cell r="G1976" t="str">
            <v>Non</v>
          </cell>
          <cell r="H1976" t="str">
            <v>CLG.MARIOTTI</v>
          </cell>
          <cell r="I1976" t="str">
            <v>Non</v>
          </cell>
          <cell r="J1976" t="str">
            <v>Athlétisme, Badminton, Danse</v>
          </cell>
        </row>
        <row r="1977">
          <cell r="A1977">
            <v>24237327</v>
          </cell>
          <cell r="B1977" t="str">
            <v>ANANI</v>
          </cell>
          <cell r="C1977" t="str">
            <v>MACEO</v>
          </cell>
          <cell r="D1977" t="str">
            <v>BG</v>
          </cell>
          <cell r="E1977" t="str">
            <v>11-10-2011</v>
          </cell>
          <cell r="F1977">
            <v>13</v>
          </cell>
          <cell r="G1977" t="str">
            <v>Non</v>
          </cell>
          <cell r="H1977" t="str">
            <v>CLG.MARIOTTI</v>
          </cell>
          <cell r="I1977" t="str">
            <v>Non</v>
          </cell>
          <cell r="J1977" t="str">
            <v>Futsal</v>
          </cell>
        </row>
        <row r="1978">
          <cell r="A1978">
            <v>24248900</v>
          </cell>
          <cell r="B1978" t="str">
            <v>ASKOUBAN</v>
          </cell>
          <cell r="C1978" t="str">
            <v>Manel</v>
          </cell>
          <cell r="D1978" t="str">
            <v>BF</v>
          </cell>
          <cell r="E1978" t="str">
            <v>30-09-2012</v>
          </cell>
          <cell r="F1978">
            <v>12</v>
          </cell>
          <cell r="G1978" t="str">
            <v>Non</v>
          </cell>
          <cell r="H1978" t="str">
            <v>CLG.MARIOTTI</v>
          </cell>
          <cell r="I1978" t="str">
            <v>Non</v>
          </cell>
          <cell r="J1978" t="str">
            <v>Athlétisme</v>
          </cell>
        </row>
        <row r="1979">
          <cell r="A1979">
            <v>24221958</v>
          </cell>
          <cell r="B1979" t="str">
            <v>ATINOUA</v>
          </cell>
          <cell r="C1979" t="str">
            <v>Teddy</v>
          </cell>
          <cell r="D1979" t="str">
            <v>BG</v>
          </cell>
          <cell r="E1979" t="str">
            <v>05-05-2011</v>
          </cell>
          <cell r="F1979">
            <v>13</v>
          </cell>
          <cell r="G1979" t="str">
            <v>Non</v>
          </cell>
          <cell r="H1979" t="str">
            <v>CLG.MARIOTTI</v>
          </cell>
          <cell r="I1979" t="str">
            <v>Non</v>
          </cell>
          <cell r="J1979" t="str">
            <v>Badminton, Basket, Cross, Futsal</v>
          </cell>
        </row>
        <row r="1980">
          <cell r="A1980">
            <v>24245645</v>
          </cell>
          <cell r="B1980" t="str">
            <v>BACHELLEREAU MASSON</v>
          </cell>
          <cell r="C1980" t="str">
            <v>Achille</v>
          </cell>
          <cell r="D1980" t="str">
            <v>BG</v>
          </cell>
          <cell r="E1980" t="str">
            <v>26-04-2011</v>
          </cell>
          <cell r="F1980">
            <v>13</v>
          </cell>
          <cell r="G1980" t="str">
            <v>Non</v>
          </cell>
          <cell r="H1980" t="str">
            <v>CLG.MARIOTTI</v>
          </cell>
          <cell r="I1980" t="str">
            <v>Non</v>
          </cell>
          <cell r="J1980" t="str">
            <v>Badminton</v>
          </cell>
        </row>
        <row r="1981">
          <cell r="A1981">
            <v>24245821</v>
          </cell>
          <cell r="B1981" t="str">
            <v>BARON</v>
          </cell>
          <cell r="C1981" t="str">
            <v>CLOVIS</v>
          </cell>
          <cell r="D1981" t="str">
            <v>BG</v>
          </cell>
          <cell r="E1981" t="str">
            <v>04-05-2013</v>
          </cell>
          <cell r="F1981">
            <v>11</v>
          </cell>
          <cell r="G1981" t="str">
            <v>Non</v>
          </cell>
          <cell r="H1981" t="str">
            <v>CLG.MARIOTTI</v>
          </cell>
          <cell r="I1981" t="str">
            <v>Non</v>
          </cell>
          <cell r="J1981" t="str">
            <v>Futsal</v>
          </cell>
        </row>
        <row r="1982">
          <cell r="A1982">
            <v>24221957</v>
          </cell>
          <cell r="B1982" t="str">
            <v>BEDOUET</v>
          </cell>
          <cell r="C1982" t="str">
            <v>Hanaé</v>
          </cell>
          <cell r="D1982" t="str">
            <v>MF</v>
          </cell>
          <cell r="E1982" t="str">
            <v>19-08-2010</v>
          </cell>
          <cell r="F1982">
            <v>14</v>
          </cell>
          <cell r="G1982" t="str">
            <v>Non</v>
          </cell>
          <cell r="H1982" t="str">
            <v>CLG.MARIOTTI</v>
          </cell>
          <cell r="I1982" t="str">
            <v>Non</v>
          </cell>
          <cell r="J1982" t="str">
            <v>VTT</v>
          </cell>
        </row>
        <row r="1983">
          <cell r="A1983">
            <v>24236503</v>
          </cell>
          <cell r="B1983" t="str">
            <v>BETIZEAU</v>
          </cell>
          <cell r="C1983" t="str">
            <v>NOLAN</v>
          </cell>
          <cell r="D1983" t="str">
            <v>BG</v>
          </cell>
          <cell r="E1983" t="str">
            <v>21-10-2011</v>
          </cell>
          <cell r="F1983">
            <v>13</v>
          </cell>
          <cell r="G1983" t="str">
            <v>Non</v>
          </cell>
          <cell r="H1983" t="str">
            <v>CLG.MARIOTTI</v>
          </cell>
          <cell r="I1983" t="str">
            <v>Non</v>
          </cell>
          <cell r="J1983" t="str">
            <v>Athlétisme, Basket, Cross, Futsal</v>
          </cell>
        </row>
        <row r="1984">
          <cell r="A1984">
            <v>24238772</v>
          </cell>
          <cell r="B1984" t="str">
            <v>BEURIER</v>
          </cell>
          <cell r="C1984" t="str">
            <v>ALEX</v>
          </cell>
          <cell r="D1984" t="str">
            <v>BF</v>
          </cell>
          <cell r="E1984" t="str">
            <v>27-12-2011</v>
          </cell>
          <cell r="F1984">
            <v>12</v>
          </cell>
          <cell r="G1984" t="str">
            <v>Non</v>
          </cell>
          <cell r="H1984" t="str">
            <v>CLG.MARIOTTI</v>
          </cell>
          <cell r="I1984" t="str">
            <v>Non</v>
          </cell>
          <cell r="J1984" t="str">
            <v>Danse</v>
          </cell>
        </row>
        <row r="1985">
          <cell r="A1985">
            <v>24245638</v>
          </cell>
          <cell r="B1985" t="str">
            <v>BEZARD</v>
          </cell>
          <cell r="C1985" t="str">
            <v>Clara</v>
          </cell>
          <cell r="D1985" t="str">
            <v>BF</v>
          </cell>
          <cell r="E1985" t="str">
            <v>09-03-2012</v>
          </cell>
          <cell r="F1985">
            <v>12</v>
          </cell>
          <cell r="G1985" t="str">
            <v>Non</v>
          </cell>
          <cell r="H1985" t="str">
            <v>CLG.MARIOTTI</v>
          </cell>
          <cell r="I1985" t="str">
            <v>Non</v>
          </cell>
          <cell r="J1985" t="str">
            <v>Athlétisme, Badminton, Danse</v>
          </cell>
        </row>
        <row r="1986">
          <cell r="A1986">
            <v>24245653</v>
          </cell>
          <cell r="B1986" t="str">
            <v>BILLARD</v>
          </cell>
          <cell r="C1986" t="str">
            <v>ROLAN</v>
          </cell>
          <cell r="D1986" t="str">
            <v>BG</v>
          </cell>
          <cell r="E1986" t="str">
            <v>15-08-2012</v>
          </cell>
          <cell r="F1986">
            <v>12</v>
          </cell>
          <cell r="G1986" t="str">
            <v>Non</v>
          </cell>
          <cell r="H1986" t="str">
            <v>CLG.MARIOTTI</v>
          </cell>
          <cell r="I1986" t="str">
            <v>Non</v>
          </cell>
          <cell r="J1986" t="str">
            <v>Pelote basque</v>
          </cell>
        </row>
        <row r="1987">
          <cell r="A1987">
            <v>24236492</v>
          </cell>
          <cell r="B1987" t="str">
            <v>BLEITRACH</v>
          </cell>
          <cell r="C1987" t="str">
            <v>Toni</v>
          </cell>
          <cell r="D1987" t="str">
            <v>MF</v>
          </cell>
          <cell r="E1987" t="str">
            <v>09-09-2009</v>
          </cell>
          <cell r="F1987">
            <v>15</v>
          </cell>
          <cell r="G1987" t="str">
            <v>Non</v>
          </cell>
          <cell r="H1987" t="str">
            <v>CLG.MARIOTTI</v>
          </cell>
          <cell r="I1987" t="str">
            <v>Non</v>
          </cell>
          <cell r="J1987" t="str">
            <v>Badminton</v>
          </cell>
        </row>
        <row r="1988">
          <cell r="A1988">
            <v>24245820</v>
          </cell>
          <cell r="B1988" t="str">
            <v>BOLLENGER PARIS GUILLARD</v>
          </cell>
          <cell r="C1988" t="str">
            <v>JASON</v>
          </cell>
          <cell r="D1988" t="str">
            <v>BG</v>
          </cell>
          <cell r="E1988" t="str">
            <v>16-07-2012</v>
          </cell>
          <cell r="F1988">
            <v>12</v>
          </cell>
          <cell r="G1988" t="str">
            <v>Non</v>
          </cell>
          <cell r="H1988" t="str">
            <v>CLG.MARIOTTI</v>
          </cell>
          <cell r="I1988" t="str">
            <v>Non</v>
          </cell>
          <cell r="J1988" t="str">
            <v>Futsal</v>
          </cell>
        </row>
        <row r="1989">
          <cell r="A1989">
            <v>24245660</v>
          </cell>
          <cell r="B1989" t="str">
            <v>BONNARDEL</v>
          </cell>
          <cell r="C1989" t="str">
            <v>NAIM</v>
          </cell>
          <cell r="D1989" t="str">
            <v>BG</v>
          </cell>
          <cell r="E1989" t="str">
            <v>01-06-2011</v>
          </cell>
          <cell r="F1989">
            <v>13</v>
          </cell>
          <cell r="G1989" t="str">
            <v>Non</v>
          </cell>
          <cell r="H1989" t="str">
            <v>CLG.MARIOTTI</v>
          </cell>
          <cell r="I1989" t="str">
            <v>Non</v>
          </cell>
          <cell r="J1989" t="str">
            <v>VTT</v>
          </cell>
        </row>
        <row r="1990">
          <cell r="A1990">
            <v>24245657</v>
          </cell>
          <cell r="B1990" t="str">
            <v>BOUNIATIAN</v>
          </cell>
          <cell r="C1990" t="str">
            <v>VINCENT</v>
          </cell>
          <cell r="D1990" t="str">
            <v>BG</v>
          </cell>
          <cell r="E1990" t="str">
            <v>06-12-2012</v>
          </cell>
          <cell r="F1990">
            <v>11</v>
          </cell>
          <cell r="G1990" t="str">
            <v>Non</v>
          </cell>
          <cell r="H1990" t="str">
            <v>CLG.MARIOTTI</v>
          </cell>
          <cell r="I1990" t="str">
            <v>Non</v>
          </cell>
          <cell r="J1990" t="str">
            <v>Basket, Cross, Trails, VTT</v>
          </cell>
        </row>
        <row r="1991">
          <cell r="A1991">
            <v>24245639</v>
          </cell>
          <cell r="B1991" t="str">
            <v>BOURSIER</v>
          </cell>
          <cell r="C1991" t="str">
            <v>Pierre</v>
          </cell>
          <cell r="D1991" t="str">
            <v>BG</v>
          </cell>
          <cell r="E1991" t="str">
            <v>13-07-2011</v>
          </cell>
          <cell r="F1991">
            <v>13</v>
          </cell>
          <cell r="G1991" t="str">
            <v>Non</v>
          </cell>
          <cell r="H1991" t="str">
            <v>CLG.MARIOTTI</v>
          </cell>
          <cell r="I1991" t="str">
            <v>Non</v>
          </cell>
          <cell r="J1991" t="str">
            <v>Badminton</v>
          </cell>
        </row>
        <row r="1992">
          <cell r="A1992">
            <v>24245810</v>
          </cell>
          <cell r="B1992" t="str">
            <v>Brauchereau</v>
          </cell>
          <cell r="C1992" t="str">
            <v>Romy</v>
          </cell>
          <cell r="D1992" t="str">
            <v>BF</v>
          </cell>
          <cell r="E1992" t="str">
            <v>05-07-2012</v>
          </cell>
          <cell r="F1992">
            <v>12</v>
          </cell>
          <cell r="G1992" t="str">
            <v>Non</v>
          </cell>
          <cell r="H1992" t="str">
            <v>CLG.MARIOTTI</v>
          </cell>
          <cell r="I1992" t="str">
            <v>Non</v>
          </cell>
          <cell r="J1992" t="str">
            <v>Danse</v>
          </cell>
        </row>
        <row r="1993">
          <cell r="A1993">
            <v>24221942</v>
          </cell>
          <cell r="B1993" t="str">
            <v>BREUD HAROUN</v>
          </cell>
          <cell r="C1993" t="str">
            <v>Nolann</v>
          </cell>
          <cell r="D1993" t="str">
            <v>MG</v>
          </cell>
          <cell r="E1993" t="str">
            <v>24-02-2009</v>
          </cell>
          <cell r="F1993">
            <v>15</v>
          </cell>
          <cell r="G1993" t="str">
            <v>Non</v>
          </cell>
          <cell r="H1993" t="str">
            <v>CLG.MARIOTTI</v>
          </cell>
          <cell r="I1993" t="str">
            <v>Non</v>
          </cell>
          <cell r="J1993" t="str">
            <v>Basket</v>
          </cell>
        </row>
        <row r="1994">
          <cell r="A1994">
            <v>24245647</v>
          </cell>
          <cell r="B1994" t="str">
            <v>BROSSARD</v>
          </cell>
          <cell r="C1994" t="str">
            <v>Aurèle</v>
          </cell>
          <cell r="D1994" t="str">
            <v>MG</v>
          </cell>
          <cell r="E1994" t="str">
            <v>11-05-2009</v>
          </cell>
          <cell r="F1994">
            <v>15</v>
          </cell>
          <cell r="G1994" t="str">
            <v>Non</v>
          </cell>
          <cell r="H1994" t="str">
            <v>CLG.MARIOTTI</v>
          </cell>
          <cell r="I1994" t="str">
            <v>Non</v>
          </cell>
          <cell r="J1994" t="str">
            <v>Badminton, Basket, Pelote basque</v>
          </cell>
        </row>
        <row r="1995">
          <cell r="A1995">
            <v>24236552</v>
          </cell>
          <cell r="B1995" t="str">
            <v>Cadars</v>
          </cell>
          <cell r="C1995" t="str">
            <v>Mathieu</v>
          </cell>
          <cell r="D1995" t="str">
            <v>BG</v>
          </cell>
          <cell r="E1995" t="str">
            <v>30-06-2011</v>
          </cell>
          <cell r="F1995">
            <v>13</v>
          </cell>
          <cell r="G1995" t="str">
            <v>Non</v>
          </cell>
          <cell r="H1995" t="str">
            <v>CLG.MARIOTTI</v>
          </cell>
          <cell r="I1995" t="str">
            <v>Non</v>
          </cell>
          <cell r="J1995" t="str">
            <v>Athlétisme, Basket, Trails</v>
          </cell>
        </row>
        <row r="1996">
          <cell r="A1996">
            <v>24221948</v>
          </cell>
          <cell r="B1996" t="str">
            <v>CALABRETTO</v>
          </cell>
          <cell r="C1996" t="str">
            <v>Mathis</v>
          </cell>
          <cell r="D1996" t="str">
            <v>MG</v>
          </cell>
          <cell r="E1996" t="str">
            <v>09-03-2010</v>
          </cell>
          <cell r="F1996">
            <v>14</v>
          </cell>
          <cell r="G1996" t="str">
            <v>Non</v>
          </cell>
          <cell r="H1996" t="str">
            <v>CLG.MARIOTTI</v>
          </cell>
          <cell r="I1996" t="str">
            <v>Non</v>
          </cell>
          <cell r="J1996" t="str">
            <v>Badminton, Basket, Cross, Pelote basque, Trails</v>
          </cell>
        </row>
        <row r="1997">
          <cell r="A1997">
            <v>24221973</v>
          </cell>
          <cell r="B1997" t="str">
            <v>CARNICELLI</v>
          </cell>
          <cell r="C1997" t="str">
            <v>Teiki</v>
          </cell>
          <cell r="D1997" t="str">
            <v>MG</v>
          </cell>
          <cell r="E1997" t="str">
            <v>01-10-2010</v>
          </cell>
          <cell r="F1997">
            <v>14</v>
          </cell>
          <cell r="G1997" t="str">
            <v>Non</v>
          </cell>
          <cell r="H1997" t="str">
            <v>CLG.MARIOTTI</v>
          </cell>
          <cell r="I1997" t="str">
            <v>Non</v>
          </cell>
          <cell r="J1997" t="str">
            <v>Futsal</v>
          </cell>
        </row>
        <row r="1998">
          <cell r="A1998">
            <v>24236564</v>
          </cell>
          <cell r="B1998" t="str">
            <v>CARPENTIER</v>
          </cell>
          <cell r="C1998" t="str">
            <v>AKSEL</v>
          </cell>
          <cell r="D1998" t="str">
            <v>MG</v>
          </cell>
          <cell r="E1998" t="str">
            <v>11-12-2010</v>
          </cell>
          <cell r="F1998">
            <v>13</v>
          </cell>
          <cell r="G1998" t="str">
            <v>Non</v>
          </cell>
          <cell r="H1998" t="str">
            <v>CLG.MARIOTTI</v>
          </cell>
          <cell r="I1998" t="str">
            <v>Non</v>
          </cell>
          <cell r="J1998" t="str">
            <v>Futsal</v>
          </cell>
        </row>
        <row r="1999">
          <cell r="A1999">
            <v>24248901</v>
          </cell>
          <cell r="B1999" t="str">
            <v>CATALAN</v>
          </cell>
          <cell r="C1999" t="str">
            <v>UEVA</v>
          </cell>
          <cell r="D1999" t="str">
            <v>BG</v>
          </cell>
          <cell r="E1999" t="str">
            <v>11-01-2012</v>
          </cell>
          <cell r="F1999">
            <v>12</v>
          </cell>
          <cell r="G1999" t="str">
            <v>Non</v>
          </cell>
          <cell r="H1999" t="str">
            <v>CLG.MARIOTTI</v>
          </cell>
          <cell r="I1999" t="str">
            <v>Non</v>
          </cell>
          <cell r="J1999" t="str">
            <v>Basket, Cross</v>
          </cell>
        </row>
        <row r="2000">
          <cell r="A2000">
            <v>24247619</v>
          </cell>
          <cell r="B2000" t="str">
            <v>CERVILLA</v>
          </cell>
          <cell r="C2000" t="str">
            <v>ZOÉ</v>
          </cell>
          <cell r="D2000" t="str">
            <v>BF</v>
          </cell>
          <cell r="E2000" t="str">
            <v>18-07-2011</v>
          </cell>
          <cell r="F2000">
            <v>13</v>
          </cell>
          <cell r="G2000" t="str">
            <v>Non</v>
          </cell>
          <cell r="H2000" t="str">
            <v>CLG.MARIOTTI</v>
          </cell>
          <cell r="I2000" t="str">
            <v>Non</v>
          </cell>
          <cell r="J2000" t="str">
            <v>Badminton, Danse</v>
          </cell>
        </row>
        <row r="2001">
          <cell r="A2001">
            <v>24210813</v>
          </cell>
          <cell r="B2001" t="str">
            <v>CHABERT PECHON</v>
          </cell>
          <cell r="C2001" t="str">
            <v>Elian</v>
          </cell>
          <cell r="D2001" t="str">
            <v>MG</v>
          </cell>
          <cell r="E2001" t="str">
            <v>26-09-2009</v>
          </cell>
          <cell r="F2001">
            <v>15</v>
          </cell>
          <cell r="G2001" t="str">
            <v>Non</v>
          </cell>
          <cell r="H2001" t="str">
            <v>CLG.MARIOTTI</v>
          </cell>
          <cell r="I2001" t="str">
            <v>Non</v>
          </cell>
          <cell r="J2001" t="str">
            <v>Futsal</v>
          </cell>
        </row>
        <row r="2002">
          <cell r="A2002">
            <v>24236579</v>
          </cell>
          <cell r="B2002" t="str">
            <v>CHARDIN</v>
          </cell>
          <cell r="C2002" t="str">
            <v>SAM</v>
          </cell>
          <cell r="D2002" t="str">
            <v>BG</v>
          </cell>
          <cell r="E2002" t="str">
            <v>15-11-2011</v>
          </cell>
          <cell r="F2002">
            <v>12</v>
          </cell>
          <cell r="G2002" t="str">
            <v>Non</v>
          </cell>
          <cell r="H2002" t="str">
            <v>CLG.MARIOTTI</v>
          </cell>
          <cell r="I2002" t="str">
            <v>Non</v>
          </cell>
          <cell r="J2002" t="str">
            <v>Athlétisme, Futsal</v>
          </cell>
        </row>
        <row r="2003">
          <cell r="A2003">
            <v>24245811</v>
          </cell>
          <cell r="B2003" t="str">
            <v>CHAUVIN</v>
          </cell>
          <cell r="C2003" t="str">
            <v>GARANCE</v>
          </cell>
          <cell r="D2003" t="str">
            <v>BF</v>
          </cell>
          <cell r="E2003" t="str">
            <v>10-11-2011</v>
          </cell>
          <cell r="F2003">
            <v>12</v>
          </cell>
          <cell r="G2003" t="str">
            <v>Non</v>
          </cell>
          <cell r="H2003" t="str">
            <v>CLG.MARIOTTI</v>
          </cell>
          <cell r="I2003" t="str">
            <v>Non</v>
          </cell>
          <cell r="J2003" t="str">
            <v>Danse</v>
          </cell>
        </row>
        <row r="2004">
          <cell r="A2004">
            <v>24238369</v>
          </cell>
          <cell r="B2004" t="str">
            <v>CHAUVIN</v>
          </cell>
          <cell r="C2004" t="str">
            <v>Louison</v>
          </cell>
          <cell r="D2004" t="str">
            <v>MF</v>
          </cell>
          <cell r="E2004" t="str">
            <v>13-04-2010</v>
          </cell>
          <cell r="F2004">
            <v>14</v>
          </cell>
          <cell r="G2004" t="str">
            <v>Non</v>
          </cell>
          <cell r="H2004" t="str">
            <v>CLG.MARIOTTI</v>
          </cell>
          <cell r="I2004" t="str">
            <v>Non</v>
          </cell>
          <cell r="J2004" t="str">
            <v>Badminton, Basket, Pelote basque</v>
          </cell>
        </row>
        <row r="2005">
          <cell r="A2005">
            <v>24236493</v>
          </cell>
          <cell r="B2005" t="str">
            <v>CHENET</v>
          </cell>
          <cell r="C2005" t="str">
            <v>Inés</v>
          </cell>
          <cell r="D2005" t="str">
            <v>MF</v>
          </cell>
          <cell r="E2005" t="str">
            <v>02-03-2010</v>
          </cell>
          <cell r="F2005">
            <v>14</v>
          </cell>
          <cell r="G2005" t="str">
            <v>Non</v>
          </cell>
          <cell r="H2005" t="str">
            <v>CLG.MARIOTTI</v>
          </cell>
          <cell r="I2005" t="str">
            <v>Non</v>
          </cell>
          <cell r="J2005" t="str">
            <v>Badminton, Basket, Pelote basque</v>
          </cell>
        </row>
        <row r="2006">
          <cell r="A2006">
            <v>24236722</v>
          </cell>
          <cell r="B2006" t="str">
            <v>CHENET</v>
          </cell>
          <cell r="C2006" t="str">
            <v>Oscar</v>
          </cell>
          <cell r="D2006" t="str">
            <v>MG</v>
          </cell>
          <cell r="E2006" t="str">
            <v>02-03-2010</v>
          </cell>
          <cell r="F2006">
            <v>14</v>
          </cell>
          <cell r="G2006" t="str">
            <v>Non</v>
          </cell>
          <cell r="H2006" t="str">
            <v>CLG.MARIOTTI</v>
          </cell>
          <cell r="I2006" t="str">
            <v>Non</v>
          </cell>
          <cell r="J2006" t="str">
            <v>Badminton, Pelote basque</v>
          </cell>
        </row>
        <row r="2007">
          <cell r="A2007">
            <v>24236463</v>
          </cell>
          <cell r="B2007" t="str">
            <v>CHOSSON</v>
          </cell>
          <cell r="C2007" t="str">
            <v>Valentin</v>
          </cell>
          <cell r="D2007" t="str">
            <v>BG</v>
          </cell>
          <cell r="E2007" t="str">
            <v>09-02-2011</v>
          </cell>
          <cell r="F2007">
            <v>13</v>
          </cell>
          <cell r="G2007" t="str">
            <v>Non</v>
          </cell>
          <cell r="H2007" t="str">
            <v>CLG.MARIOTTI</v>
          </cell>
          <cell r="I2007" t="str">
            <v>Non</v>
          </cell>
          <cell r="J2007" t="str">
            <v>Badminton</v>
          </cell>
        </row>
        <row r="2008">
          <cell r="A2008">
            <v>24248902</v>
          </cell>
          <cell r="B2008" t="str">
            <v>citre</v>
          </cell>
          <cell r="C2008" t="str">
            <v>nakhero</v>
          </cell>
          <cell r="D2008" t="str">
            <v>BG</v>
          </cell>
          <cell r="E2008" t="str">
            <v>05-04-2013</v>
          </cell>
          <cell r="F2008">
            <v>11</v>
          </cell>
          <cell r="G2008" t="str">
            <v>Non</v>
          </cell>
          <cell r="H2008" t="str">
            <v>CLG.MARIOTTI</v>
          </cell>
          <cell r="I2008" t="str">
            <v>Non</v>
          </cell>
          <cell r="J2008" t="str">
            <v>Basket, Cross, Futsal</v>
          </cell>
        </row>
        <row r="2009">
          <cell r="A2009">
            <v>24245667</v>
          </cell>
          <cell r="B2009" t="str">
            <v>CLEMENT</v>
          </cell>
          <cell r="C2009" t="str">
            <v>Eliott</v>
          </cell>
          <cell r="D2009" t="str">
            <v>BG</v>
          </cell>
          <cell r="E2009" t="str">
            <v>03-06-2011</v>
          </cell>
          <cell r="F2009">
            <v>13</v>
          </cell>
          <cell r="G2009" t="str">
            <v>Non</v>
          </cell>
          <cell r="H2009" t="str">
            <v>CLG.MARIOTTI</v>
          </cell>
          <cell r="I2009" t="str">
            <v>Non</v>
          </cell>
          <cell r="J2009" t="str">
            <v>Badminton</v>
          </cell>
        </row>
        <row r="2010">
          <cell r="A2010">
            <v>24248903</v>
          </cell>
          <cell r="B2010" t="str">
            <v>clement</v>
          </cell>
          <cell r="C2010" t="str">
            <v>Maiana</v>
          </cell>
          <cell r="D2010" t="str">
            <v>BF</v>
          </cell>
          <cell r="E2010" t="str">
            <v>24-11-2013</v>
          </cell>
          <cell r="F2010">
            <v>10</v>
          </cell>
          <cell r="G2010" t="str">
            <v>Non</v>
          </cell>
          <cell r="H2010" t="str">
            <v>CLG.MARIOTTI</v>
          </cell>
          <cell r="I2010" t="str">
            <v>Non</v>
          </cell>
          <cell r="J2010" t="str">
            <v>Danse, Pelote basque</v>
          </cell>
        </row>
        <row r="2011">
          <cell r="A2011">
            <v>24248904</v>
          </cell>
          <cell r="B2011" t="str">
            <v>CONTENT</v>
          </cell>
          <cell r="C2011" t="str">
            <v>GABIN</v>
          </cell>
          <cell r="D2011" t="str">
            <v>BG</v>
          </cell>
          <cell r="E2011" t="str">
            <v>19-08-2011</v>
          </cell>
          <cell r="F2011">
            <v>13</v>
          </cell>
          <cell r="G2011" t="str">
            <v>Non</v>
          </cell>
          <cell r="H2011" t="str">
            <v>CLG.MARIOTTI</v>
          </cell>
          <cell r="I2011" t="str">
            <v>Non</v>
          </cell>
          <cell r="J2011" t="str">
            <v>Futsal</v>
          </cell>
        </row>
        <row r="2012">
          <cell r="A2012">
            <v>24247465</v>
          </cell>
          <cell r="B2012" t="str">
            <v>CORDESSE</v>
          </cell>
          <cell r="C2012" t="str">
            <v>TAMARA</v>
          </cell>
          <cell r="D2012" t="str">
            <v>BF</v>
          </cell>
          <cell r="E2012" t="str">
            <v>18-02-2013</v>
          </cell>
          <cell r="F2012">
            <v>11</v>
          </cell>
          <cell r="G2012" t="str">
            <v>Non</v>
          </cell>
          <cell r="H2012" t="str">
            <v>CLG.MARIOTTI</v>
          </cell>
          <cell r="I2012" t="str">
            <v>Non</v>
          </cell>
          <cell r="J2012" t="str">
            <v>Badminton, Basket, Danse, Pelote basque</v>
          </cell>
        </row>
        <row r="2013">
          <cell r="A2013">
            <v>24247871</v>
          </cell>
          <cell r="B2013" t="str">
            <v>CORRARD</v>
          </cell>
          <cell r="C2013" t="str">
            <v>Constance</v>
          </cell>
          <cell r="D2013" t="str">
            <v>BF</v>
          </cell>
          <cell r="E2013" t="str">
            <v>08-09-2011</v>
          </cell>
          <cell r="F2013">
            <v>13</v>
          </cell>
          <cell r="G2013" t="str">
            <v>Non</v>
          </cell>
          <cell r="H2013" t="str">
            <v>CLG.MARIOTTI</v>
          </cell>
          <cell r="I2013" t="str">
            <v>Non</v>
          </cell>
          <cell r="J2013" t="str">
            <v>Badminton</v>
          </cell>
        </row>
        <row r="2014">
          <cell r="A2014">
            <v>24245822</v>
          </cell>
          <cell r="B2014" t="str">
            <v>COURTEL</v>
          </cell>
          <cell r="C2014" t="str">
            <v>MALOU</v>
          </cell>
          <cell r="D2014" t="str">
            <v>BG</v>
          </cell>
          <cell r="E2014" t="str">
            <v>29-08-2013</v>
          </cell>
          <cell r="F2014">
            <v>11</v>
          </cell>
          <cell r="G2014" t="str">
            <v>Non</v>
          </cell>
          <cell r="H2014" t="str">
            <v>CLG.MARIOTTI</v>
          </cell>
          <cell r="I2014" t="str">
            <v>Non</v>
          </cell>
          <cell r="J2014" t="str">
            <v>Futsal</v>
          </cell>
        </row>
        <row r="2015">
          <cell r="A2015">
            <v>24247447</v>
          </cell>
          <cell r="B2015" t="str">
            <v>D AMBRA</v>
          </cell>
          <cell r="C2015" t="str">
            <v>ALICIA</v>
          </cell>
          <cell r="D2015" t="str">
            <v>BF</v>
          </cell>
          <cell r="E2015" t="str">
            <v>31-03-2012</v>
          </cell>
          <cell r="F2015">
            <v>12</v>
          </cell>
          <cell r="G2015" t="str">
            <v>Non</v>
          </cell>
          <cell r="H2015" t="str">
            <v>CLG.MARIOTTI</v>
          </cell>
          <cell r="I2015" t="str">
            <v>Non</v>
          </cell>
          <cell r="J2015" t="str">
            <v>Danse</v>
          </cell>
        </row>
        <row r="2016">
          <cell r="A2016">
            <v>24245674</v>
          </cell>
          <cell r="B2016" t="str">
            <v>DAMOUR DELESTIC</v>
          </cell>
          <cell r="C2016" t="str">
            <v>NAIS</v>
          </cell>
          <cell r="D2016" t="str">
            <v>BF</v>
          </cell>
          <cell r="E2016" t="str">
            <v>30-11-2012</v>
          </cell>
          <cell r="F2016">
            <v>11</v>
          </cell>
          <cell r="G2016" t="str">
            <v>Non</v>
          </cell>
          <cell r="H2016" t="str">
            <v>CLG.MARIOTTI</v>
          </cell>
          <cell r="I2016" t="str">
            <v>Non</v>
          </cell>
          <cell r="J2016" t="str">
            <v>Badminton, Danse</v>
          </cell>
        </row>
        <row r="2017">
          <cell r="A2017">
            <v>24236580</v>
          </cell>
          <cell r="B2017" t="str">
            <v>DARCHEVILLE</v>
          </cell>
          <cell r="C2017" t="str">
            <v>OLYMPE</v>
          </cell>
          <cell r="D2017" t="str">
            <v>BG</v>
          </cell>
          <cell r="E2017" t="str">
            <v>31-01-2012</v>
          </cell>
          <cell r="F2017">
            <v>12</v>
          </cell>
          <cell r="G2017" t="str">
            <v>Non</v>
          </cell>
          <cell r="H2017" t="str">
            <v>CLG.MARIOTTI</v>
          </cell>
          <cell r="I2017" t="str">
            <v>Non</v>
          </cell>
          <cell r="J2017" t="str">
            <v>Badminton, Futsal, VTT</v>
          </cell>
        </row>
        <row r="2018">
          <cell r="A2018">
            <v>24221967</v>
          </cell>
          <cell r="B2018" t="str">
            <v>DARMIZIN</v>
          </cell>
          <cell r="C2018" t="str">
            <v>Maxime</v>
          </cell>
          <cell r="D2018" t="str">
            <v>BG</v>
          </cell>
          <cell r="E2018" t="str">
            <v>29-05-2011</v>
          </cell>
          <cell r="F2018">
            <v>13</v>
          </cell>
          <cell r="G2018" t="str">
            <v>Non</v>
          </cell>
          <cell r="H2018" t="str">
            <v>CLG.MARIOTTI</v>
          </cell>
          <cell r="I2018" t="str">
            <v>Non</v>
          </cell>
          <cell r="J2018" t="str">
            <v>Badminton, Futsal</v>
          </cell>
        </row>
        <row r="2019">
          <cell r="A2019">
            <v>24221972</v>
          </cell>
          <cell r="B2019" t="str">
            <v>DAUMAS</v>
          </cell>
          <cell r="C2019" t="str">
            <v>Jean</v>
          </cell>
          <cell r="D2019" t="str">
            <v>MG</v>
          </cell>
          <cell r="E2019" t="str">
            <v>12-07-2010</v>
          </cell>
          <cell r="F2019">
            <v>14</v>
          </cell>
          <cell r="G2019" t="str">
            <v>Non</v>
          </cell>
          <cell r="H2019" t="str">
            <v>CLG.MARIOTTI</v>
          </cell>
          <cell r="I2019" t="str">
            <v>Non</v>
          </cell>
          <cell r="J2019" t="str">
            <v>Cross, Futsal, Musculation, Trails</v>
          </cell>
        </row>
        <row r="2020">
          <cell r="A2020">
            <v>24245640</v>
          </cell>
          <cell r="B2020" t="str">
            <v>DELAGE</v>
          </cell>
          <cell r="C2020" t="str">
            <v>Benjamin</v>
          </cell>
          <cell r="D2020" t="str">
            <v>BG</v>
          </cell>
          <cell r="E2020" t="str">
            <v>01-07-2011</v>
          </cell>
          <cell r="F2020">
            <v>13</v>
          </cell>
          <cell r="G2020" t="str">
            <v>Non</v>
          </cell>
          <cell r="H2020" t="str">
            <v>CLG.MARIOTTI</v>
          </cell>
          <cell r="I2020" t="str">
            <v>Non</v>
          </cell>
          <cell r="J2020" t="str">
            <v>Badminton</v>
          </cell>
        </row>
        <row r="2021">
          <cell r="A2021">
            <v>24237131</v>
          </cell>
          <cell r="B2021" t="str">
            <v>DELANDE</v>
          </cell>
          <cell r="C2021" t="str">
            <v>Anaé</v>
          </cell>
          <cell r="D2021" t="str">
            <v>BF</v>
          </cell>
          <cell r="E2021" t="str">
            <v>07-11-2012</v>
          </cell>
          <cell r="F2021">
            <v>11</v>
          </cell>
          <cell r="G2021" t="str">
            <v>Non</v>
          </cell>
          <cell r="H2021" t="str">
            <v>CLG.MARIOTTI</v>
          </cell>
          <cell r="I2021" t="str">
            <v>Non</v>
          </cell>
          <cell r="J2021" t="str">
            <v>Badminton, Cross, Trails</v>
          </cell>
        </row>
        <row r="2022">
          <cell r="A2022">
            <v>24236566</v>
          </cell>
          <cell r="B2022" t="str">
            <v>DELATHIERE</v>
          </cell>
          <cell r="C2022" t="str">
            <v>DILLAN</v>
          </cell>
          <cell r="D2022" t="str">
            <v>MG</v>
          </cell>
          <cell r="E2022" t="str">
            <v>04-10-2010</v>
          </cell>
          <cell r="F2022">
            <v>14</v>
          </cell>
          <cell r="G2022" t="str">
            <v>Non</v>
          </cell>
          <cell r="H2022" t="str">
            <v>CLG.MARIOTTI</v>
          </cell>
          <cell r="I2022" t="str">
            <v>Non</v>
          </cell>
          <cell r="J2022" t="str">
            <v>Futsal, Trails</v>
          </cell>
        </row>
        <row r="2023">
          <cell r="A2023">
            <v>24245812</v>
          </cell>
          <cell r="B2023" t="str">
            <v>DENIAUD</v>
          </cell>
          <cell r="C2023" t="str">
            <v>ABYGAÏL</v>
          </cell>
          <cell r="D2023" t="str">
            <v>BF</v>
          </cell>
          <cell r="E2023" t="str">
            <v>05-11-2012</v>
          </cell>
          <cell r="F2023">
            <v>11</v>
          </cell>
          <cell r="G2023" t="str">
            <v>Non</v>
          </cell>
          <cell r="H2023" t="str">
            <v>CLG.MARIOTTI</v>
          </cell>
          <cell r="I2023" t="str">
            <v>Non</v>
          </cell>
          <cell r="J2023" t="str">
            <v>Danse</v>
          </cell>
        </row>
        <row r="2024">
          <cell r="A2024">
            <v>24221431</v>
          </cell>
          <cell r="B2024" t="str">
            <v>DENIAUD</v>
          </cell>
          <cell r="C2024" t="str">
            <v>Titouan</v>
          </cell>
          <cell r="D2024" t="str">
            <v>MG</v>
          </cell>
          <cell r="E2024" t="str">
            <v>21-11-2010</v>
          </cell>
          <cell r="F2024">
            <v>13</v>
          </cell>
          <cell r="G2024" t="str">
            <v>Non</v>
          </cell>
          <cell r="H2024" t="str">
            <v>CLG.MARIOTTI</v>
          </cell>
          <cell r="I2024" t="str">
            <v>Non</v>
          </cell>
          <cell r="J2024" t="str">
            <v>Futsal, Trails</v>
          </cell>
        </row>
        <row r="2025">
          <cell r="A2025">
            <v>24245743</v>
          </cell>
          <cell r="B2025" t="str">
            <v>DEPLEDT</v>
          </cell>
          <cell r="C2025" t="str">
            <v>Mathis</v>
          </cell>
          <cell r="D2025" t="str">
            <v>BG</v>
          </cell>
          <cell r="E2025" t="str">
            <v>02-05-2012</v>
          </cell>
          <cell r="F2025">
            <v>12</v>
          </cell>
          <cell r="G2025" t="str">
            <v>Non</v>
          </cell>
          <cell r="H2025" t="str">
            <v>CLG.MARIOTTI</v>
          </cell>
          <cell r="I2025" t="str">
            <v>Non</v>
          </cell>
          <cell r="J2025" t="str">
            <v>Athlétisme, Badminton</v>
          </cell>
        </row>
        <row r="2026">
          <cell r="A2026">
            <v>24233652</v>
          </cell>
          <cell r="B2026" t="str">
            <v>DI GIORGIO</v>
          </cell>
          <cell r="C2026" t="str">
            <v>Violette</v>
          </cell>
          <cell r="D2026" t="str">
            <v>BF</v>
          </cell>
          <cell r="E2026" t="str">
            <v>15-05-2012</v>
          </cell>
          <cell r="F2026">
            <v>12</v>
          </cell>
          <cell r="G2026" t="str">
            <v>Non</v>
          </cell>
          <cell r="H2026" t="str">
            <v>CLG.MARIOTTI</v>
          </cell>
          <cell r="I2026" t="str">
            <v>Non</v>
          </cell>
          <cell r="J2026" t="str">
            <v>Athlétisme, Cross, Trails</v>
          </cell>
        </row>
        <row r="2027">
          <cell r="A2027">
            <v>24236644</v>
          </cell>
          <cell r="B2027" t="str">
            <v>Dombret</v>
          </cell>
          <cell r="C2027" t="str">
            <v>Maxine</v>
          </cell>
          <cell r="D2027" t="str">
            <v>BF</v>
          </cell>
          <cell r="E2027" t="str">
            <v>29-07-2011</v>
          </cell>
          <cell r="F2027">
            <v>13</v>
          </cell>
          <cell r="G2027" t="str">
            <v>Non</v>
          </cell>
          <cell r="H2027" t="str">
            <v>CLG.MARIOTTI</v>
          </cell>
          <cell r="I2027" t="str">
            <v>Non</v>
          </cell>
          <cell r="J2027" t="str">
            <v>Danse</v>
          </cell>
        </row>
        <row r="2028">
          <cell r="A2028">
            <v>24222197</v>
          </cell>
          <cell r="B2028" t="str">
            <v>DREAU JONNARD</v>
          </cell>
          <cell r="C2028" t="str">
            <v>Justine</v>
          </cell>
          <cell r="D2028" t="str">
            <v>BF</v>
          </cell>
          <cell r="E2028" t="str">
            <v>16-09-2011</v>
          </cell>
          <cell r="F2028">
            <v>13</v>
          </cell>
          <cell r="G2028" t="str">
            <v>Non</v>
          </cell>
          <cell r="H2028" t="str">
            <v>CLG.MARIOTTI</v>
          </cell>
          <cell r="I2028" t="str">
            <v>Non</v>
          </cell>
          <cell r="J2028" t="str">
            <v>Athlétisme, Cross, Trails</v>
          </cell>
        </row>
        <row r="2029">
          <cell r="A2029">
            <v>24236943</v>
          </cell>
          <cell r="B2029" t="str">
            <v>DROUARD</v>
          </cell>
          <cell r="C2029" t="str">
            <v>VITANA</v>
          </cell>
          <cell r="D2029" t="str">
            <v>BF</v>
          </cell>
          <cell r="E2029" t="str">
            <v>24-05-2011</v>
          </cell>
          <cell r="F2029">
            <v>13</v>
          </cell>
          <cell r="G2029" t="str">
            <v>Non</v>
          </cell>
          <cell r="H2029" t="str">
            <v>CLG.MARIOTTI</v>
          </cell>
          <cell r="I2029" t="str">
            <v>Non</v>
          </cell>
          <cell r="J2029" t="str">
            <v>Cross, Futsal, Rugby, Trails, VTT</v>
          </cell>
        </row>
        <row r="2030">
          <cell r="A2030">
            <v>24245823</v>
          </cell>
          <cell r="B2030" t="str">
            <v>DUCERF ROBERT</v>
          </cell>
          <cell r="C2030" t="str">
            <v>STANIS</v>
          </cell>
          <cell r="D2030" t="str">
            <v>MG</v>
          </cell>
          <cell r="E2030" t="str">
            <v>26-08-2010</v>
          </cell>
          <cell r="F2030">
            <v>14</v>
          </cell>
          <cell r="G2030" t="str">
            <v>Non</v>
          </cell>
          <cell r="H2030" t="str">
            <v>CLG.MARIOTTI</v>
          </cell>
          <cell r="I2030" t="str">
            <v>Non</v>
          </cell>
          <cell r="J2030" t="str">
            <v>Futsal</v>
          </cell>
        </row>
        <row r="2031">
          <cell r="A2031">
            <v>24245672</v>
          </cell>
          <cell r="B2031" t="str">
            <v>DULAURANS</v>
          </cell>
          <cell r="C2031" t="str">
            <v>VICTOIRE</v>
          </cell>
          <cell r="D2031" t="str">
            <v>BF</v>
          </cell>
          <cell r="E2031" t="str">
            <v>18-07-2013</v>
          </cell>
          <cell r="F2031">
            <v>11</v>
          </cell>
          <cell r="G2031" t="str">
            <v>Non</v>
          </cell>
          <cell r="H2031" t="str">
            <v>CLG.MARIOTTI</v>
          </cell>
          <cell r="I2031" t="str">
            <v>Non</v>
          </cell>
          <cell r="J2031" t="str">
            <v>Danse</v>
          </cell>
        </row>
        <row r="2032">
          <cell r="A2032">
            <v>24236519</v>
          </cell>
          <cell r="B2032" t="str">
            <v>DUPERRAY</v>
          </cell>
          <cell r="C2032" t="str">
            <v>Clément</v>
          </cell>
          <cell r="D2032" t="str">
            <v>BG</v>
          </cell>
          <cell r="E2032" t="str">
            <v>05-08-2012</v>
          </cell>
          <cell r="F2032">
            <v>12</v>
          </cell>
          <cell r="G2032" t="str">
            <v>Non</v>
          </cell>
          <cell r="H2032" t="str">
            <v>CLG.MARIOTTI</v>
          </cell>
          <cell r="I2032" t="str">
            <v>Non</v>
          </cell>
          <cell r="J2032" t="str">
            <v>Badminton, Pelote basque</v>
          </cell>
        </row>
        <row r="2033">
          <cell r="A2033">
            <v>24245642</v>
          </cell>
          <cell r="B2033" t="str">
            <v>DUPONT</v>
          </cell>
          <cell r="C2033" t="str">
            <v>Shaden</v>
          </cell>
          <cell r="D2033" t="str">
            <v>BF</v>
          </cell>
          <cell r="E2033" t="str">
            <v>19-07-2012</v>
          </cell>
          <cell r="F2033">
            <v>12</v>
          </cell>
          <cell r="G2033" t="str">
            <v>Non</v>
          </cell>
          <cell r="H2033" t="str">
            <v>CLG.MARIOTTI</v>
          </cell>
          <cell r="I2033" t="str">
            <v>Non</v>
          </cell>
          <cell r="J2033" t="str">
            <v>Badminton, Pelote basque</v>
          </cell>
        </row>
        <row r="2034">
          <cell r="A2034">
            <v>24238773</v>
          </cell>
          <cell r="B2034" t="str">
            <v>DUPUY- GUILLOUX</v>
          </cell>
          <cell r="C2034" t="str">
            <v>BERENICE</v>
          </cell>
          <cell r="D2034" t="str">
            <v>BF</v>
          </cell>
          <cell r="E2034" t="str">
            <v>28-12-2011</v>
          </cell>
          <cell r="F2034">
            <v>12</v>
          </cell>
          <cell r="G2034" t="str">
            <v>Non</v>
          </cell>
          <cell r="H2034" t="str">
            <v>CLG.MARIOTTI</v>
          </cell>
          <cell r="I2034" t="str">
            <v>Non</v>
          </cell>
          <cell r="J2034" t="str">
            <v>Danse</v>
          </cell>
        </row>
        <row r="2035">
          <cell r="A2035">
            <v>24245636</v>
          </cell>
          <cell r="B2035" t="str">
            <v>DUREAU</v>
          </cell>
          <cell r="C2035" t="str">
            <v>Gustave</v>
          </cell>
          <cell r="D2035" t="str">
            <v>BG</v>
          </cell>
          <cell r="E2035" t="str">
            <v>14-01-2011</v>
          </cell>
          <cell r="F2035">
            <v>13</v>
          </cell>
          <cell r="G2035" t="str">
            <v>Non</v>
          </cell>
          <cell r="H2035" t="str">
            <v>CLG.MARIOTTI</v>
          </cell>
          <cell r="I2035" t="str">
            <v>Non</v>
          </cell>
          <cell r="J2035" t="str">
            <v>Badminton, Futsal</v>
          </cell>
        </row>
        <row r="2036">
          <cell r="A2036">
            <v>24247789</v>
          </cell>
          <cell r="B2036" t="str">
            <v>DUWEZ</v>
          </cell>
          <cell r="C2036" t="str">
            <v>LEO</v>
          </cell>
          <cell r="D2036" t="str">
            <v>BG</v>
          </cell>
          <cell r="E2036" t="str">
            <v>26-09-2013</v>
          </cell>
          <cell r="F2036">
            <v>11</v>
          </cell>
          <cell r="G2036" t="str">
            <v>Non</v>
          </cell>
          <cell r="H2036" t="str">
            <v>CLG.MARIOTTI</v>
          </cell>
          <cell r="I2036" t="str">
            <v>Non</v>
          </cell>
          <cell r="J2036" t="str">
            <v>Basket, Pelote basque</v>
          </cell>
        </row>
        <row r="2037">
          <cell r="A2037">
            <v>24222196</v>
          </cell>
          <cell r="B2037" t="str">
            <v>EROUT</v>
          </cell>
          <cell r="C2037" t="str">
            <v>Lauren</v>
          </cell>
          <cell r="D2037" t="str">
            <v>MF</v>
          </cell>
          <cell r="E2037" t="str">
            <v>27-11-2010</v>
          </cell>
          <cell r="F2037">
            <v>13</v>
          </cell>
          <cell r="G2037" t="str">
            <v>Non</v>
          </cell>
          <cell r="H2037" t="str">
            <v>CLG.MARIOTTI</v>
          </cell>
          <cell r="I2037" t="str">
            <v>Non</v>
          </cell>
          <cell r="J2037" t="str">
            <v>Cross, Danse, Trails</v>
          </cell>
        </row>
        <row r="2038">
          <cell r="A2038">
            <v>24222732</v>
          </cell>
          <cell r="B2038" t="str">
            <v>ESCRIVA</v>
          </cell>
          <cell r="C2038" t="str">
            <v>LIVIA</v>
          </cell>
          <cell r="D2038" t="str">
            <v>BF</v>
          </cell>
          <cell r="E2038" t="str">
            <v>10-05-2011</v>
          </cell>
          <cell r="F2038">
            <v>13</v>
          </cell>
          <cell r="G2038" t="str">
            <v>Non</v>
          </cell>
          <cell r="H2038" t="str">
            <v>CLG.MARIOTTI</v>
          </cell>
          <cell r="I2038" t="str">
            <v>Non</v>
          </cell>
          <cell r="J2038" t="str">
            <v>Cross, Danse, Santé, Trails</v>
          </cell>
        </row>
        <row r="2039">
          <cell r="A2039">
            <v>24210798</v>
          </cell>
          <cell r="B2039" t="str">
            <v>FABRE DE BALMANN</v>
          </cell>
          <cell r="C2039" t="str">
            <v>Oscar</v>
          </cell>
          <cell r="D2039" t="str">
            <v>MG</v>
          </cell>
          <cell r="E2039" t="str">
            <v>31-03-2010</v>
          </cell>
          <cell r="F2039">
            <v>14</v>
          </cell>
          <cell r="G2039" t="str">
            <v>Non</v>
          </cell>
          <cell r="H2039" t="str">
            <v>CLG.MARIOTTI</v>
          </cell>
          <cell r="I2039" t="str">
            <v>Non</v>
          </cell>
          <cell r="J2039" t="str">
            <v>Badminton, Basket, Futsal</v>
          </cell>
        </row>
        <row r="2040">
          <cell r="A2040">
            <v>24247730</v>
          </cell>
          <cell r="B2040" t="str">
            <v>FAINGAANUKU</v>
          </cell>
          <cell r="C2040" t="str">
            <v>TUKULOLO</v>
          </cell>
          <cell r="D2040" t="str">
            <v>BG</v>
          </cell>
          <cell r="E2040" t="str">
            <v>27-02-2011</v>
          </cell>
          <cell r="F2040">
            <v>13</v>
          </cell>
          <cell r="G2040" t="str">
            <v>Non</v>
          </cell>
          <cell r="H2040" t="str">
            <v>CLG.MARIOTTI</v>
          </cell>
          <cell r="I2040" t="str">
            <v>Non</v>
          </cell>
          <cell r="J2040" t="str">
            <v>Badminton, Basket</v>
          </cell>
        </row>
        <row r="2041">
          <cell r="A2041">
            <v>24236472</v>
          </cell>
          <cell r="B2041" t="str">
            <v>FAIVRE</v>
          </cell>
          <cell r="C2041" t="str">
            <v>Hektor</v>
          </cell>
          <cell r="D2041" t="str">
            <v>BG</v>
          </cell>
          <cell r="E2041" t="str">
            <v>15-11-2011</v>
          </cell>
          <cell r="F2041">
            <v>12</v>
          </cell>
          <cell r="G2041" t="str">
            <v>Non</v>
          </cell>
          <cell r="H2041" t="str">
            <v>CLG.MARIOTTI</v>
          </cell>
          <cell r="I2041" t="str">
            <v>Non</v>
          </cell>
          <cell r="J2041" t="str">
            <v>Badminton, Basket</v>
          </cell>
        </row>
        <row r="2042">
          <cell r="A2042">
            <v>24236485</v>
          </cell>
          <cell r="B2042" t="str">
            <v>FESSY</v>
          </cell>
          <cell r="C2042" t="str">
            <v>Charlotte</v>
          </cell>
          <cell r="D2042" t="str">
            <v>BF</v>
          </cell>
          <cell r="E2042" t="str">
            <v>13-12-2011</v>
          </cell>
          <cell r="F2042">
            <v>12</v>
          </cell>
          <cell r="G2042" t="str">
            <v>Non</v>
          </cell>
          <cell r="H2042" t="str">
            <v>CLG.MARIOTTI</v>
          </cell>
          <cell r="I2042" t="str">
            <v>Non</v>
          </cell>
          <cell r="J2042" t="str">
            <v>Athlétisme, Badminton, Danse</v>
          </cell>
        </row>
        <row r="2043">
          <cell r="A2043">
            <v>24236723</v>
          </cell>
          <cell r="B2043" t="str">
            <v>FLEURY</v>
          </cell>
          <cell r="C2043" t="str">
            <v>Maël</v>
          </cell>
          <cell r="D2043" t="str">
            <v>BG</v>
          </cell>
          <cell r="E2043" t="str">
            <v>19-02-2011</v>
          </cell>
          <cell r="F2043">
            <v>13</v>
          </cell>
          <cell r="G2043" t="str">
            <v>Non</v>
          </cell>
          <cell r="H2043" t="str">
            <v>CLG.MARIOTTI</v>
          </cell>
          <cell r="I2043" t="str">
            <v>Non</v>
          </cell>
          <cell r="J2043" t="str">
            <v>Badminton</v>
          </cell>
        </row>
        <row r="2044">
          <cell r="A2044">
            <v>24236482</v>
          </cell>
          <cell r="B2044" t="str">
            <v>FOUQUE</v>
          </cell>
          <cell r="C2044" t="str">
            <v>Alexis</v>
          </cell>
          <cell r="D2044" t="str">
            <v>BG</v>
          </cell>
          <cell r="E2044" t="str">
            <v>11-10-2011</v>
          </cell>
          <cell r="F2044">
            <v>13</v>
          </cell>
          <cell r="G2044" t="str">
            <v>Non</v>
          </cell>
          <cell r="H2044" t="str">
            <v>CLG.MARIOTTI</v>
          </cell>
          <cell r="I2044" t="str">
            <v>Non</v>
          </cell>
          <cell r="J2044" t="str">
            <v>Badminton</v>
          </cell>
        </row>
        <row r="2045">
          <cell r="A2045">
            <v>24245826</v>
          </cell>
          <cell r="B2045" t="str">
            <v>FOUTIEAU GAUVAIN</v>
          </cell>
          <cell r="C2045" t="str">
            <v>WILLIAM</v>
          </cell>
          <cell r="D2045" t="str">
            <v>BG</v>
          </cell>
          <cell r="E2045" t="str">
            <v>17-10-2012</v>
          </cell>
          <cell r="F2045">
            <v>12</v>
          </cell>
          <cell r="G2045" t="str">
            <v>Non</v>
          </cell>
          <cell r="H2045" t="str">
            <v>CLG.MARIOTTI</v>
          </cell>
          <cell r="I2045" t="str">
            <v>Non</v>
          </cell>
          <cell r="J2045" t="str">
            <v>Futsal</v>
          </cell>
        </row>
        <row r="2046">
          <cell r="A2046">
            <v>24245827</v>
          </cell>
          <cell r="B2046" t="str">
            <v>FRERE</v>
          </cell>
          <cell r="C2046" t="str">
            <v>ESTEBAN</v>
          </cell>
          <cell r="D2046" t="str">
            <v>BG</v>
          </cell>
          <cell r="E2046" t="str">
            <v>15-01-2012</v>
          </cell>
          <cell r="F2046">
            <v>12</v>
          </cell>
          <cell r="G2046" t="str">
            <v>Non</v>
          </cell>
          <cell r="H2046" t="str">
            <v>CLG.MARIOTTI</v>
          </cell>
          <cell r="I2046" t="str">
            <v>Non</v>
          </cell>
          <cell r="J2046" t="str">
            <v>Futsal</v>
          </cell>
        </row>
        <row r="2047">
          <cell r="A2047">
            <v>24236473</v>
          </cell>
          <cell r="B2047" t="str">
            <v>FROMENT</v>
          </cell>
          <cell r="C2047" t="str">
            <v>Romy</v>
          </cell>
          <cell r="D2047" t="str">
            <v>BF</v>
          </cell>
          <cell r="E2047" t="str">
            <v>08-06-2012</v>
          </cell>
          <cell r="F2047">
            <v>12</v>
          </cell>
          <cell r="G2047" t="str">
            <v>Non</v>
          </cell>
          <cell r="H2047" t="str">
            <v>CLG.MARIOTTI</v>
          </cell>
          <cell r="I2047" t="str">
            <v>Non</v>
          </cell>
          <cell r="J2047" t="str">
            <v>Danse</v>
          </cell>
        </row>
        <row r="2048">
          <cell r="A2048">
            <v>24221970</v>
          </cell>
          <cell r="B2048" t="str">
            <v>GAILLARD</v>
          </cell>
          <cell r="C2048" t="str">
            <v>Soann</v>
          </cell>
          <cell r="D2048" t="str">
            <v>MG</v>
          </cell>
          <cell r="E2048" t="str">
            <v>08-09-2010</v>
          </cell>
          <cell r="F2048">
            <v>14</v>
          </cell>
          <cell r="G2048" t="str">
            <v>Non</v>
          </cell>
          <cell r="H2048" t="str">
            <v>CLG.MARIOTTI</v>
          </cell>
          <cell r="I2048" t="str">
            <v>Non</v>
          </cell>
          <cell r="J2048" t="str">
            <v>Badminton</v>
          </cell>
        </row>
        <row r="2049">
          <cell r="A2049">
            <v>24245635</v>
          </cell>
          <cell r="B2049" t="str">
            <v>GEBELIN</v>
          </cell>
          <cell r="C2049" t="str">
            <v>Romain</v>
          </cell>
          <cell r="D2049" t="str">
            <v>BG</v>
          </cell>
          <cell r="E2049" t="str">
            <v>27-05-2011</v>
          </cell>
          <cell r="F2049">
            <v>13</v>
          </cell>
          <cell r="G2049" t="str">
            <v>Non</v>
          </cell>
          <cell r="H2049" t="str">
            <v>CLG.MARIOTTI</v>
          </cell>
          <cell r="I2049" t="str">
            <v>Non</v>
          </cell>
          <cell r="J2049" t="str">
            <v>Badminton, Futsal</v>
          </cell>
        </row>
        <row r="2050">
          <cell r="A2050">
            <v>24237329</v>
          </cell>
          <cell r="B2050" t="str">
            <v>GENSE</v>
          </cell>
          <cell r="C2050" t="str">
            <v>Enzo</v>
          </cell>
          <cell r="D2050" t="str">
            <v>BG</v>
          </cell>
          <cell r="E2050" t="str">
            <v>23-06-2011</v>
          </cell>
          <cell r="F2050">
            <v>13</v>
          </cell>
          <cell r="G2050" t="str">
            <v>Non</v>
          </cell>
          <cell r="H2050" t="str">
            <v>CLG.MARIOTTI</v>
          </cell>
          <cell r="I2050" t="str">
            <v>Non</v>
          </cell>
          <cell r="J2050" t="str">
            <v>Badminton</v>
          </cell>
        </row>
        <row r="2051">
          <cell r="A2051">
            <v>24236576</v>
          </cell>
          <cell r="B2051" t="str">
            <v>GIRAUD</v>
          </cell>
          <cell r="C2051" t="str">
            <v>LENY</v>
          </cell>
          <cell r="D2051" t="str">
            <v>BG</v>
          </cell>
          <cell r="E2051" t="str">
            <v>30-12-2011</v>
          </cell>
          <cell r="F2051">
            <v>12</v>
          </cell>
          <cell r="G2051" t="str">
            <v>Non</v>
          </cell>
          <cell r="H2051" t="str">
            <v>CLG.MARIOTTI</v>
          </cell>
          <cell r="I2051" t="str">
            <v>Non</v>
          </cell>
          <cell r="J2051" t="str">
            <v>Futsal</v>
          </cell>
        </row>
        <row r="2052">
          <cell r="A2052">
            <v>24245824</v>
          </cell>
          <cell r="B2052" t="str">
            <v>GIRAUD</v>
          </cell>
          <cell r="C2052" t="str">
            <v>NAWEL</v>
          </cell>
          <cell r="D2052" t="str">
            <v>BG</v>
          </cell>
          <cell r="E2052" t="str">
            <v>10-02-2011</v>
          </cell>
          <cell r="F2052">
            <v>13</v>
          </cell>
          <cell r="G2052" t="str">
            <v>Non</v>
          </cell>
          <cell r="H2052" t="str">
            <v>CLG.MARIOTTI</v>
          </cell>
          <cell r="I2052" t="str">
            <v>Non</v>
          </cell>
          <cell r="J2052" t="str">
            <v>Futsal</v>
          </cell>
        </row>
        <row r="2053">
          <cell r="A2053">
            <v>24221987</v>
          </cell>
          <cell r="B2053" t="str">
            <v>GOBIN</v>
          </cell>
          <cell r="C2053" t="str">
            <v>Cameron</v>
          </cell>
          <cell r="D2053" t="str">
            <v>BG</v>
          </cell>
          <cell r="E2053" t="str">
            <v>14-04-2011</v>
          </cell>
          <cell r="F2053">
            <v>13</v>
          </cell>
          <cell r="G2053" t="str">
            <v>Non</v>
          </cell>
          <cell r="H2053" t="str">
            <v>CLG.MARIOTTI</v>
          </cell>
          <cell r="I2053" t="str">
            <v>Non</v>
          </cell>
          <cell r="J2053" t="str">
            <v>Badminton</v>
          </cell>
        </row>
        <row r="2054">
          <cell r="A2054">
            <v>24245825</v>
          </cell>
          <cell r="B2054" t="str">
            <v>GUELEME</v>
          </cell>
          <cell r="C2054" t="str">
            <v>ANATOLE</v>
          </cell>
          <cell r="D2054" t="str">
            <v>MG</v>
          </cell>
          <cell r="E2054" t="str">
            <v>10-12-2010</v>
          </cell>
          <cell r="F2054">
            <v>13</v>
          </cell>
          <cell r="G2054" t="str">
            <v>Non</v>
          </cell>
          <cell r="H2054" t="str">
            <v>CLG.MARIOTTI</v>
          </cell>
          <cell r="I2054" t="str">
            <v>Non</v>
          </cell>
          <cell r="J2054" t="str">
            <v>Futsal</v>
          </cell>
        </row>
        <row r="2055">
          <cell r="A2055">
            <v>24249144</v>
          </cell>
          <cell r="B2055" t="str">
            <v>GUILLAUMAT</v>
          </cell>
          <cell r="C2055" t="str">
            <v>Aristide</v>
          </cell>
          <cell r="D2055" t="str">
            <v>BG</v>
          </cell>
          <cell r="E2055" t="str">
            <v>02-05-2013</v>
          </cell>
          <cell r="F2055">
            <v>11</v>
          </cell>
          <cell r="G2055" t="str">
            <v>Non</v>
          </cell>
          <cell r="H2055" t="str">
            <v>CLG.MARIOTTI</v>
          </cell>
          <cell r="I2055" t="str">
            <v>Non</v>
          </cell>
          <cell r="J2055" t="str">
            <v>Badminton</v>
          </cell>
        </row>
        <row r="2056">
          <cell r="A2056">
            <v>24210417</v>
          </cell>
          <cell r="B2056" t="str">
            <v>HAUET</v>
          </cell>
          <cell r="C2056" t="str">
            <v>Thibault</v>
          </cell>
          <cell r="D2056" t="str">
            <v>MG</v>
          </cell>
          <cell r="E2056" t="str">
            <v>25-11-2010</v>
          </cell>
          <cell r="F2056">
            <v>13</v>
          </cell>
          <cell r="G2056" t="str">
            <v>Non</v>
          </cell>
          <cell r="H2056" t="str">
            <v>CLG.MARIOTTI</v>
          </cell>
          <cell r="I2056" t="str">
            <v>Non</v>
          </cell>
          <cell r="J2056" t="str">
            <v>Badminton</v>
          </cell>
        </row>
        <row r="2057">
          <cell r="A2057">
            <v>24233648</v>
          </cell>
          <cell r="B2057" t="str">
            <v>HENRY</v>
          </cell>
          <cell r="C2057" t="str">
            <v>Kenzo</v>
          </cell>
          <cell r="D2057" t="str">
            <v>BG</v>
          </cell>
          <cell r="E2057" t="str">
            <v>11-12-2011</v>
          </cell>
          <cell r="F2057">
            <v>12</v>
          </cell>
          <cell r="G2057" t="str">
            <v>Non</v>
          </cell>
          <cell r="H2057" t="str">
            <v>CLG.MARIOTTI</v>
          </cell>
          <cell r="I2057" t="str">
            <v>Non</v>
          </cell>
          <cell r="J2057" t="str">
            <v>Athlétisme, Cross, Trails</v>
          </cell>
        </row>
        <row r="2058">
          <cell r="A2058">
            <v>24247446</v>
          </cell>
          <cell r="B2058" t="str">
            <v>HENRY</v>
          </cell>
          <cell r="C2058" t="str">
            <v>WILLIAM</v>
          </cell>
          <cell r="D2058" t="str">
            <v>MG</v>
          </cell>
          <cell r="E2058" t="str">
            <v>16-09-2010</v>
          </cell>
          <cell r="F2058">
            <v>14</v>
          </cell>
          <cell r="G2058" t="str">
            <v>Non</v>
          </cell>
          <cell r="H2058" t="str">
            <v>CLG.MARIOTTI</v>
          </cell>
          <cell r="I2058" t="str">
            <v>Non</v>
          </cell>
          <cell r="J2058" t="str">
            <v>Badminton, Futsal, VTT</v>
          </cell>
        </row>
        <row r="2059">
          <cell r="A2059">
            <v>24245646</v>
          </cell>
          <cell r="B2059" t="str">
            <v>HEREDIA ROCHA</v>
          </cell>
          <cell r="C2059" t="str">
            <v>Yokeiri</v>
          </cell>
          <cell r="D2059" t="str">
            <v>BF</v>
          </cell>
          <cell r="E2059" t="str">
            <v>10-06-2011</v>
          </cell>
          <cell r="F2059">
            <v>13</v>
          </cell>
          <cell r="G2059" t="str">
            <v>Non</v>
          </cell>
          <cell r="H2059" t="str">
            <v>CLG.MARIOTTI</v>
          </cell>
          <cell r="I2059" t="str">
            <v>Non</v>
          </cell>
          <cell r="J2059" t="str">
            <v>Badminton</v>
          </cell>
        </row>
        <row r="2060">
          <cell r="A2060">
            <v>24236568</v>
          </cell>
          <cell r="B2060" t="str">
            <v>HERVOUET</v>
          </cell>
          <cell r="C2060" t="str">
            <v>LAËL</v>
          </cell>
          <cell r="D2060" t="str">
            <v>BG</v>
          </cell>
          <cell r="E2060" t="str">
            <v>27-11-2011</v>
          </cell>
          <cell r="F2060">
            <v>12</v>
          </cell>
          <cell r="G2060" t="str">
            <v>Non</v>
          </cell>
          <cell r="H2060" t="str">
            <v>CLG.MARIOTTI</v>
          </cell>
          <cell r="I2060" t="str">
            <v>Non</v>
          </cell>
          <cell r="J2060" t="str">
            <v>Basket, Futsal</v>
          </cell>
        </row>
        <row r="2061">
          <cell r="A2061">
            <v>24238704</v>
          </cell>
          <cell r="B2061" t="str">
            <v>Higa</v>
          </cell>
          <cell r="C2061" t="str">
            <v>Melwynn</v>
          </cell>
          <cell r="D2061" t="str">
            <v>MG</v>
          </cell>
          <cell r="E2061" t="str">
            <v>15-12-2009</v>
          </cell>
          <cell r="F2061">
            <v>14</v>
          </cell>
          <cell r="G2061" t="str">
            <v>Non</v>
          </cell>
          <cell r="H2061" t="str">
            <v>CLG.MARIOTTI</v>
          </cell>
          <cell r="I2061" t="str">
            <v>Non</v>
          </cell>
        </row>
        <row r="2062">
          <cell r="A2062">
            <v>24222082</v>
          </cell>
          <cell r="B2062" t="str">
            <v>HIRZEL</v>
          </cell>
          <cell r="C2062" t="str">
            <v>Gabin</v>
          </cell>
          <cell r="D2062" t="str">
            <v>MG</v>
          </cell>
          <cell r="E2062" t="str">
            <v>19-11-2010</v>
          </cell>
          <cell r="F2062">
            <v>13</v>
          </cell>
          <cell r="G2062" t="str">
            <v>Non</v>
          </cell>
          <cell r="H2062" t="str">
            <v>CLG.MARIOTTI</v>
          </cell>
          <cell r="I2062" t="str">
            <v>Non</v>
          </cell>
          <cell r="J2062" t="str">
            <v>Athlétisme, Cross, Trails</v>
          </cell>
        </row>
        <row r="2063">
          <cell r="A2063">
            <v>24245828</v>
          </cell>
          <cell r="B2063" t="str">
            <v>HOC SING</v>
          </cell>
          <cell r="C2063" t="str">
            <v>NATHANAËL</v>
          </cell>
          <cell r="D2063" t="str">
            <v>MG</v>
          </cell>
          <cell r="E2063" t="str">
            <v>07-08-2010</v>
          </cell>
          <cell r="F2063">
            <v>14</v>
          </cell>
          <cell r="G2063" t="str">
            <v>Non</v>
          </cell>
          <cell r="H2063" t="str">
            <v>CLG.MARIOTTI</v>
          </cell>
          <cell r="I2063" t="str">
            <v>Non</v>
          </cell>
          <cell r="J2063" t="str">
            <v>Futsal</v>
          </cell>
        </row>
        <row r="2064">
          <cell r="A2064">
            <v>24238675</v>
          </cell>
          <cell r="B2064" t="str">
            <v>HUET</v>
          </cell>
          <cell r="C2064" t="str">
            <v>Hortense</v>
          </cell>
          <cell r="D2064" t="str">
            <v>BF</v>
          </cell>
          <cell r="E2064" t="str">
            <v>04-04-2012</v>
          </cell>
          <cell r="F2064">
            <v>12</v>
          </cell>
          <cell r="G2064" t="str">
            <v>Non</v>
          </cell>
          <cell r="H2064" t="str">
            <v>CLG.MARIOTTI</v>
          </cell>
          <cell r="I2064" t="str">
            <v>Non</v>
          </cell>
          <cell r="J2064" t="str">
            <v>Badminton, Trails</v>
          </cell>
        </row>
        <row r="2065">
          <cell r="A2065">
            <v>24221964</v>
          </cell>
          <cell r="B2065" t="str">
            <v>JAMET</v>
          </cell>
          <cell r="C2065" t="str">
            <v>Theo</v>
          </cell>
          <cell r="D2065" t="str">
            <v>MG</v>
          </cell>
          <cell r="E2065" t="str">
            <v>16-06-2010</v>
          </cell>
          <cell r="F2065">
            <v>14</v>
          </cell>
          <cell r="G2065" t="str">
            <v>Non</v>
          </cell>
          <cell r="H2065" t="str">
            <v>CLG.MARIOTTI</v>
          </cell>
          <cell r="I2065" t="str">
            <v>Non</v>
          </cell>
          <cell r="J2065" t="str">
            <v>Futsal, Pelote basque</v>
          </cell>
        </row>
        <row r="2066">
          <cell r="A2066">
            <v>24248905</v>
          </cell>
          <cell r="B2066" t="str">
            <v>JEAN ELIE</v>
          </cell>
          <cell r="C2066" t="str">
            <v>Clément</v>
          </cell>
          <cell r="D2066" t="str">
            <v>BG</v>
          </cell>
          <cell r="E2066" t="str">
            <v>07-09-2013</v>
          </cell>
          <cell r="F2066">
            <v>11</v>
          </cell>
          <cell r="G2066" t="str">
            <v>Non</v>
          </cell>
          <cell r="H2066" t="str">
            <v>CLG.MARIOTTI</v>
          </cell>
          <cell r="I2066" t="str">
            <v>Non</v>
          </cell>
          <cell r="J2066" t="str">
            <v>Pelote basque</v>
          </cell>
        </row>
        <row r="2067">
          <cell r="A2067">
            <v>24245673</v>
          </cell>
          <cell r="B2067" t="str">
            <v>JIQUEL</v>
          </cell>
          <cell r="C2067" t="str">
            <v>LIZ</v>
          </cell>
          <cell r="D2067" t="str">
            <v>BF</v>
          </cell>
          <cell r="E2067" t="str">
            <v>25-05-2011</v>
          </cell>
          <cell r="F2067">
            <v>13</v>
          </cell>
          <cell r="G2067" t="str">
            <v>Non</v>
          </cell>
          <cell r="H2067" t="str">
            <v>CLG.MARIOTTI</v>
          </cell>
          <cell r="I2067" t="str">
            <v>Non</v>
          </cell>
          <cell r="J2067" t="str">
            <v>Danse</v>
          </cell>
        </row>
        <row r="2068">
          <cell r="A2068">
            <v>24245671</v>
          </cell>
          <cell r="B2068" t="str">
            <v>KABEYA</v>
          </cell>
          <cell r="C2068" t="str">
            <v>JOYCE</v>
          </cell>
          <cell r="D2068" t="str">
            <v>BF</v>
          </cell>
          <cell r="E2068" t="str">
            <v>25-03-2013</v>
          </cell>
          <cell r="F2068">
            <v>11</v>
          </cell>
          <cell r="G2068" t="str">
            <v>Non</v>
          </cell>
          <cell r="H2068" t="str">
            <v>CLG.MARIOTTI</v>
          </cell>
          <cell r="I2068" t="str">
            <v>Non</v>
          </cell>
          <cell r="J2068" t="str">
            <v>Athlétisme, Basket, Cross, Danse, Trails</v>
          </cell>
        </row>
        <row r="2069">
          <cell r="A2069">
            <v>24221963</v>
          </cell>
          <cell r="B2069" t="str">
            <v>KABEYA</v>
          </cell>
          <cell r="C2069" t="str">
            <v>Kazambu</v>
          </cell>
          <cell r="D2069" t="str">
            <v>BG</v>
          </cell>
          <cell r="E2069" t="str">
            <v>04-10-2011</v>
          </cell>
          <cell r="F2069">
            <v>13</v>
          </cell>
          <cell r="G2069" t="str">
            <v>Non</v>
          </cell>
          <cell r="H2069" t="str">
            <v>CLG.MARIOTTI</v>
          </cell>
          <cell r="I2069" t="str">
            <v>Non</v>
          </cell>
          <cell r="J2069" t="str">
            <v>Athlétisme, Badminton, Basket, Cross</v>
          </cell>
        </row>
        <row r="2070">
          <cell r="A2070">
            <v>24221962</v>
          </cell>
          <cell r="B2070" t="str">
            <v>KAPP</v>
          </cell>
          <cell r="C2070" t="str">
            <v>Clement</v>
          </cell>
          <cell r="D2070" t="str">
            <v>BG</v>
          </cell>
          <cell r="E2070" t="str">
            <v>04-05-2011</v>
          </cell>
          <cell r="F2070">
            <v>13</v>
          </cell>
          <cell r="G2070" t="str">
            <v>Non</v>
          </cell>
          <cell r="H2070" t="str">
            <v>CLG.MARIOTTI</v>
          </cell>
          <cell r="I2070" t="str">
            <v>Non</v>
          </cell>
          <cell r="J2070" t="str">
            <v>Futsal, Pelote basque</v>
          </cell>
        </row>
        <row r="2071">
          <cell r="A2071">
            <v>24245661</v>
          </cell>
          <cell r="B2071" t="str">
            <v>KIBOU</v>
          </cell>
          <cell r="C2071" t="str">
            <v>WAEL</v>
          </cell>
          <cell r="D2071" t="str">
            <v>BG</v>
          </cell>
          <cell r="E2071" t="str">
            <v>29-04-2012</v>
          </cell>
          <cell r="F2071">
            <v>12</v>
          </cell>
          <cell r="G2071" t="str">
            <v>Non</v>
          </cell>
          <cell r="H2071" t="str">
            <v>CLG.MARIOTTI</v>
          </cell>
          <cell r="I2071" t="str">
            <v>Non</v>
          </cell>
          <cell r="J2071" t="str">
            <v>Futsal, VTT</v>
          </cell>
        </row>
        <row r="2072">
          <cell r="A2072">
            <v>24211271</v>
          </cell>
          <cell r="B2072" t="str">
            <v>KIEFFEL</v>
          </cell>
          <cell r="C2072" t="str">
            <v>Axelle</v>
          </cell>
          <cell r="D2072" t="str">
            <v>MF</v>
          </cell>
          <cell r="E2072" t="str">
            <v>04-06-2010</v>
          </cell>
          <cell r="F2072">
            <v>14</v>
          </cell>
          <cell r="G2072" t="str">
            <v>Non</v>
          </cell>
          <cell r="H2072" t="str">
            <v>CLG.MARIOTTI</v>
          </cell>
          <cell r="I2072" t="str">
            <v>Non</v>
          </cell>
          <cell r="J2072" t="str">
            <v>Athlétisme, Basket, Danse</v>
          </cell>
        </row>
        <row r="2073">
          <cell r="A2073">
            <v>24248906</v>
          </cell>
          <cell r="B2073" t="str">
            <v>LAM DE FILIPO</v>
          </cell>
          <cell r="C2073" t="str">
            <v>Amandine</v>
          </cell>
          <cell r="D2073" t="str">
            <v>BF</v>
          </cell>
          <cell r="E2073" t="str">
            <v>28-01-2013</v>
          </cell>
          <cell r="F2073">
            <v>11</v>
          </cell>
          <cell r="G2073" t="str">
            <v>Non</v>
          </cell>
          <cell r="H2073" t="str">
            <v>CLG.MARIOTTI</v>
          </cell>
          <cell r="I2073" t="str">
            <v>Non</v>
          </cell>
          <cell r="J2073" t="str">
            <v>Athlétisme, Danse</v>
          </cell>
        </row>
        <row r="2074">
          <cell r="A2074">
            <v>24245813</v>
          </cell>
          <cell r="B2074" t="str">
            <v>LAMOTHE</v>
          </cell>
          <cell r="C2074" t="str">
            <v>CAMILLE</v>
          </cell>
          <cell r="D2074" t="str">
            <v>BF</v>
          </cell>
          <cell r="E2074" t="str">
            <v>17-07-2013</v>
          </cell>
          <cell r="F2074">
            <v>11</v>
          </cell>
          <cell r="G2074" t="str">
            <v>Non</v>
          </cell>
          <cell r="H2074" t="str">
            <v>CLG.MARIOTTI</v>
          </cell>
          <cell r="I2074" t="str">
            <v>Non</v>
          </cell>
          <cell r="J2074" t="str">
            <v>Danse</v>
          </cell>
        </row>
        <row r="2075">
          <cell r="A2075">
            <v>24236401</v>
          </cell>
          <cell r="B2075" t="str">
            <v>LANES</v>
          </cell>
          <cell r="C2075" t="str">
            <v>Pablo</v>
          </cell>
          <cell r="D2075" t="str">
            <v>BG</v>
          </cell>
          <cell r="E2075" t="str">
            <v>13-08-2011</v>
          </cell>
          <cell r="F2075">
            <v>13</v>
          </cell>
          <cell r="G2075" t="str">
            <v>Non</v>
          </cell>
          <cell r="H2075" t="str">
            <v>CLG.MARIOTTI</v>
          </cell>
          <cell r="I2075" t="str">
            <v>Non</v>
          </cell>
          <cell r="J2075" t="str">
            <v>Futsal, VTT</v>
          </cell>
        </row>
        <row r="2076">
          <cell r="A2076">
            <v>24237130</v>
          </cell>
          <cell r="B2076" t="str">
            <v>LAUNAY</v>
          </cell>
          <cell r="C2076" t="str">
            <v>Tony</v>
          </cell>
          <cell r="D2076" t="str">
            <v>BG</v>
          </cell>
          <cell r="E2076" t="str">
            <v>09-05-2012</v>
          </cell>
          <cell r="F2076">
            <v>12</v>
          </cell>
          <cell r="G2076" t="str">
            <v>Non</v>
          </cell>
          <cell r="H2076" t="str">
            <v>CLG.MARIOTTI</v>
          </cell>
          <cell r="I2076" t="str">
            <v>Non</v>
          </cell>
          <cell r="J2076" t="str">
            <v>Futsal</v>
          </cell>
        </row>
        <row r="2077">
          <cell r="A2077">
            <v>24245829</v>
          </cell>
          <cell r="B2077" t="str">
            <v>LE</v>
          </cell>
          <cell r="C2077" t="str">
            <v>DISHÔN</v>
          </cell>
          <cell r="D2077" t="str">
            <v>BG</v>
          </cell>
          <cell r="E2077" t="str">
            <v>20-06-2012</v>
          </cell>
          <cell r="F2077">
            <v>12</v>
          </cell>
          <cell r="G2077" t="str">
            <v>Non</v>
          </cell>
          <cell r="H2077" t="str">
            <v>CLG.MARIOTTI</v>
          </cell>
          <cell r="I2077" t="str">
            <v>Non</v>
          </cell>
          <cell r="J2077" t="str">
            <v>Futsal</v>
          </cell>
        </row>
        <row r="2078">
          <cell r="A2078">
            <v>24245654</v>
          </cell>
          <cell r="B2078" t="str">
            <v>LE FUR</v>
          </cell>
          <cell r="C2078" t="str">
            <v>ARMAND</v>
          </cell>
          <cell r="D2078" t="str">
            <v>BG</v>
          </cell>
          <cell r="E2078" t="str">
            <v>14-11-2012</v>
          </cell>
          <cell r="F2078">
            <v>11</v>
          </cell>
          <cell r="G2078" t="str">
            <v>Non</v>
          </cell>
          <cell r="H2078" t="str">
            <v>CLG.MARIOTTI</v>
          </cell>
          <cell r="I2078" t="str">
            <v>Non</v>
          </cell>
          <cell r="J2078" t="str">
            <v>Cross, Trails, VTT</v>
          </cell>
        </row>
        <row r="2079">
          <cell r="A2079">
            <v>24247729</v>
          </cell>
          <cell r="B2079" t="str">
            <v>LEDUA</v>
          </cell>
          <cell r="C2079" t="str">
            <v>Falemalou</v>
          </cell>
          <cell r="D2079" t="str">
            <v>BF</v>
          </cell>
          <cell r="E2079" t="str">
            <v>16-06-2012</v>
          </cell>
          <cell r="F2079">
            <v>12</v>
          </cell>
          <cell r="G2079" t="str">
            <v>Non</v>
          </cell>
          <cell r="H2079" t="str">
            <v>CLG.MARIOTTI</v>
          </cell>
          <cell r="I2079" t="str">
            <v>Non</v>
          </cell>
          <cell r="J2079" t="str">
            <v>Badminton, Pelote basque</v>
          </cell>
        </row>
        <row r="2080">
          <cell r="A2080">
            <v>24236500</v>
          </cell>
          <cell r="B2080" t="str">
            <v>LEDUA</v>
          </cell>
          <cell r="C2080" t="str">
            <v>MAITAISAU</v>
          </cell>
          <cell r="D2080" t="str">
            <v>MG</v>
          </cell>
          <cell r="E2080" t="str">
            <v>21-06-2010</v>
          </cell>
          <cell r="F2080">
            <v>14</v>
          </cell>
          <cell r="G2080" t="str">
            <v>Non</v>
          </cell>
          <cell r="H2080" t="str">
            <v>CLG.MARIOTTI</v>
          </cell>
          <cell r="I2080" t="str">
            <v>Non</v>
          </cell>
          <cell r="J2080" t="str">
            <v>Athlétisme, Basket, Cross, Futsal</v>
          </cell>
        </row>
        <row r="2081">
          <cell r="A2081">
            <v>24236584</v>
          </cell>
          <cell r="B2081" t="str">
            <v>MAITRE</v>
          </cell>
          <cell r="C2081" t="str">
            <v>MARCO</v>
          </cell>
          <cell r="D2081" t="str">
            <v>BG</v>
          </cell>
          <cell r="E2081" t="str">
            <v>10-11-2012</v>
          </cell>
          <cell r="F2081">
            <v>11</v>
          </cell>
          <cell r="G2081" t="str">
            <v>Non</v>
          </cell>
          <cell r="H2081" t="str">
            <v>CLG.MARIOTTI</v>
          </cell>
          <cell r="I2081" t="str">
            <v>Non</v>
          </cell>
          <cell r="J2081" t="str">
            <v>Athlétisme, Futsal</v>
          </cell>
        </row>
        <row r="2082">
          <cell r="A2082">
            <v>24245830</v>
          </cell>
          <cell r="B2082" t="str">
            <v>MANIEVA</v>
          </cell>
          <cell r="C2082" t="str">
            <v>DJIBAN</v>
          </cell>
          <cell r="D2082" t="str">
            <v>BG</v>
          </cell>
          <cell r="E2082" t="str">
            <v>29-11-2011</v>
          </cell>
          <cell r="F2082">
            <v>12</v>
          </cell>
          <cell r="G2082" t="str">
            <v>Non</v>
          </cell>
          <cell r="H2082" t="str">
            <v>CLG.MARIOTTI</v>
          </cell>
          <cell r="I2082" t="str">
            <v>Non</v>
          </cell>
          <cell r="J2082" t="str">
            <v>Futsal</v>
          </cell>
        </row>
        <row r="2083">
          <cell r="A2083">
            <v>24236407</v>
          </cell>
          <cell r="B2083" t="str">
            <v>MANZONI VANDEPUTTE</v>
          </cell>
          <cell r="C2083" t="str">
            <v>Achille</v>
          </cell>
          <cell r="D2083" t="str">
            <v>BG</v>
          </cell>
          <cell r="E2083" t="str">
            <v>10-09-2011</v>
          </cell>
          <cell r="F2083">
            <v>13</v>
          </cell>
          <cell r="G2083" t="str">
            <v>Non</v>
          </cell>
          <cell r="H2083" t="str">
            <v>CLG.MARIOTTI</v>
          </cell>
          <cell r="I2083" t="str">
            <v>Non</v>
          </cell>
          <cell r="J2083" t="str">
            <v>Basket, Futsal</v>
          </cell>
        </row>
        <row r="2084">
          <cell r="A2084">
            <v>24248907</v>
          </cell>
          <cell r="B2084" t="str">
            <v>MARAIS</v>
          </cell>
          <cell r="C2084" t="str">
            <v>Ivy</v>
          </cell>
          <cell r="D2084" t="str">
            <v>BG</v>
          </cell>
          <cell r="E2084" t="str">
            <v>01-04-2013</v>
          </cell>
          <cell r="F2084">
            <v>11</v>
          </cell>
          <cell r="G2084" t="str">
            <v>Non</v>
          </cell>
          <cell r="H2084" t="str">
            <v>CLG.MARIOTTI</v>
          </cell>
          <cell r="I2084" t="str">
            <v>Non</v>
          </cell>
          <cell r="J2084" t="str">
            <v>Danse</v>
          </cell>
        </row>
        <row r="2085">
          <cell r="A2085">
            <v>24245814</v>
          </cell>
          <cell r="B2085" t="str">
            <v>MARTINENGO DE NOVAK</v>
          </cell>
          <cell r="C2085" t="str">
            <v>LILA</v>
          </cell>
          <cell r="D2085" t="str">
            <v>BF</v>
          </cell>
          <cell r="E2085" t="str">
            <v>02-03-2012</v>
          </cell>
          <cell r="F2085">
            <v>12</v>
          </cell>
          <cell r="G2085" t="str">
            <v>Non</v>
          </cell>
          <cell r="H2085" t="str">
            <v>CLG.MARIOTTI</v>
          </cell>
          <cell r="I2085" t="str">
            <v>Non</v>
          </cell>
          <cell r="J2085" t="str">
            <v>Danse</v>
          </cell>
        </row>
        <row r="2086">
          <cell r="A2086">
            <v>24222705</v>
          </cell>
          <cell r="B2086" t="str">
            <v>MASCLE-BOCK</v>
          </cell>
          <cell r="C2086" t="str">
            <v>Zélie</v>
          </cell>
          <cell r="D2086" t="str">
            <v>MF</v>
          </cell>
          <cell r="E2086" t="str">
            <v>12-07-2010</v>
          </cell>
          <cell r="F2086">
            <v>14</v>
          </cell>
          <cell r="G2086" t="str">
            <v>Non</v>
          </cell>
          <cell r="H2086" t="str">
            <v>CLG.MARIOTTI</v>
          </cell>
          <cell r="I2086" t="str">
            <v>Non</v>
          </cell>
          <cell r="J2086" t="str">
            <v>Athlétisme, Cross, Musculation, Trails</v>
          </cell>
        </row>
        <row r="2087">
          <cell r="A2087">
            <v>24247719</v>
          </cell>
          <cell r="B2087" t="str">
            <v>MERION</v>
          </cell>
          <cell r="C2087" t="str">
            <v>MAEL</v>
          </cell>
          <cell r="D2087" t="str">
            <v>BG</v>
          </cell>
          <cell r="E2087" t="str">
            <v>26-11-2012</v>
          </cell>
          <cell r="F2087">
            <v>11</v>
          </cell>
          <cell r="G2087" t="str">
            <v>Non</v>
          </cell>
          <cell r="H2087" t="str">
            <v>CLG.MARIOTTI</v>
          </cell>
          <cell r="I2087" t="str">
            <v>Non</v>
          </cell>
          <cell r="J2087" t="str">
            <v>Basket, VTT</v>
          </cell>
        </row>
        <row r="2088">
          <cell r="A2088">
            <v>24249143</v>
          </cell>
          <cell r="B2088" t="str">
            <v>METUA PAPAVOINE</v>
          </cell>
          <cell r="C2088" t="str">
            <v>Kevin</v>
          </cell>
          <cell r="D2088" t="str">
            <v>BG</v>
          </cell>
          <cell r="E2088" t="str">
            <v>21-10-2012</v>
          </cell>
          <cell r="F2088">
            <v>12</v>
          </cell>
          <cell r="G2088" t="str">
            <v>Non</v>
          </cell>
          <cell r="H2088" t="str">
            <v>CLG.MARIOTTI</v>
          </cell>
          <cell r="I2088" t="str">
            <v>Non</v>
          </cell>
          <cell r="J2088" t="str">
            <v>Badminton</v>
          </cell>
        </row>
        <row r="2089">
          <cell r="A2089">
            <v>24237965</v>
          </cell>
          <cell r="B2089" t="str">
            <v>MIGOT</v>
          </cell>
          <cell r="C2089" t="str">
            <v>Tidiane</v>
          </cell>
          <cell r="D2089" t="str">
            <v>BG</v>
          </cell>
          <cell r="E2089" t="str">
            <v>13-02-2012</v>
          </cell>
          <cell r="F2089">
            <v>12</v>
          </cell>
          <cell r="G2089" t="str">
            <v>Non</v>
          </cell>
          <cell r="H2089" t="str">
            <v>CLG.MARIOTTI</v>
          </cell>
          <cell r="I2089" t="str">
            <v>Non</v>
          </cell>
          <cell r="J2089" t="str">
            <v>Badminton, Trails</v>
          </cell>
        </row>
        <row r="2090">
          <cell r="A2090">
            <v>24236477</v>
          </cell>
          <cell r="B2090" t="str">
            <v>NACASS</v>
          </cell>
          <cell r="C2090" t="str">
            <v>Samuel</v>
          </cell>
          <cell r="D2090" t="str">
            <v>BG</v>
          </cell>
          <cell r="E2090" t="str">
            <v>14-02-2012</v>
          </cell>
          <cell r="F2090">
            <v>12</v>
          </cell>
          <cell r="G2090" t="str">
            <v>Non</v>
          </cell>
          <cell r="H2090" t="str">
            <v>CLG.MARIOTTI</v>
          </cell>
          <cell r="I2090" t="str">
            <v>Non</v>
          </cell>
          <cell r="J2090" t="str">
            <v>Badminton</v>
          </cell>
        </row>
        <row r="2091">
          <cell r="A2091">
            <v>24212700</v>
          </cell>
          <cell r="B2091" t="str">
            <v>NACERI</v>
          </cell>
          <cell r="C2091" t="str">
            <v>Mael</v>
          </cell>
          <cell r="D2091" t="str">
            <v>MG</v>
          </cell>
          <cell r="E2091" t="str">
            <v>03-06-2009</v>
          </cell>
          <cell r="F2091">
            <v>15</v>
          </cell>
          <cell r="G2091" t="str">
            <v>Non</v>
          </cell>
          <cell r="H2091" t="str">
            <v>CLG.MARIOTTI</v>
          </cell>
          <cell r="I2091" t="str">
            <v>Non</v>
          </cell>
          <cell r="J2091" t="str">
            <v>Badminton</v>
          </cell>
        </row>
        <row r="2092">
          <cell r="A2092">
            <v>24247444</v>
          </cell>
          <cell r="B2092" t="str">
            <v>NADEEM</v>
          </cell>
          <cell r="C2092" t="str">
            <v>Abdullah</v>
          </cell>
          <cell r="D2092" t="str">
            <v>MG</v>
          </cell>
          <cell r="E2092" t="str">
            <v>22-10-2010</v>
          </cell>
          <cell r="F2092">
            <v>14</v>
          </cell>
          <cell r="G2092" t="str">
            <v>Non</v>
          </cell>
          <cell r="H2092" t="str">
            <v>CLG.MARIOTTI</v>
          </cell>
          <cell r="I2092" t="str">
            <v>Non</v>
          </cell>
          <cell r="J2092" t="str">
            <v>Badminton, Basket</v>
          </cell>
        </row>
        <row r="2093">
          <cell r="A2093">
            <v>24236577</v>
          </cell>
          <cell r="B2093" t="str">
            <v>NGUYEN</v>
          </cell>
          <cell r="C2093" t="str">
            <v>AÏTO</v>
          </cell>
          <cell r="D2093" t="str">
            <v>BG</v>
          </cell>
          <cell r="E2093" t="str">
            <v>29-07-2011</v>
          </cell>
          <cell r="F2093">
            <v>13</v>
          </cell>
          <cell r="G2093" t="str">
            <v>Non</v>
          </cell>
          <cell r="H2093" t="str">
            <v>CLG.MARIOTTI</v>
          </cell>
          <cell r="I2093" t="str">
            <v>Non</v>
          </cell>
          <cell r="J2093" t="str">
            <v>Futsal</v>
          </cell>
        </row>
        <row r="2094">
          <cell r="A2094">
            <v>24245656</v>
          </cell>
          <cell r="B2094" t="str">
            <v>NGUYEN</v>
          </cell>
          <cell r="C2094" t="str">
            <v>ALEXANDRE</v>
          </cell>
          <cell r="D2094" t="str">
            <v>BG</v>
          </cell>
          <cell r="E2094" t="str">
            <v>17-01-2013</v>
          </cell>
          <cell r="F2094">
            <v>11</v>
          </cell>
          <cell r="G2094" t="str">
            <v>Non</v>
          </cell>
          <cell r="H2094" t="str">
            <v>CLG.MARIOTTI</v>
          </cell>
          <cell r="I2094" t="str">
            <v>Non</v>
          </cell>
          <cell r="J2094" t="str">
            <v>Basket</v>
          </cell>
        </row>
        <row r="2095">
          <cell r="A2095">
            <v>24245668</v>
          </cell>
          <cell r="B2095" t="str">
            <v>NOELLAT</v>
          </cell>
          <cell r="C2095" t="str">
            <v>Nathan</v>
          </cell>
          <cell r="D2095" t="str">
            <v>MG</v>
          </cell>
          <cell r="E2095" t="str">
            <v>07-08-2010</v>
          </cell>
          <cell r="F2095">
            <v>14</v>
          </cell>
          <cell r="G2095" t="str">
            <v>Non</v>
          </cell>
          <cell r="H2095" t="str">
            <v>CLG.MARIOTTI</v>
          </cell>
          <cell r="I2095" t="str">
            <v>Non</v>
          </cell>
          <cell r="J2095" t="str">
            <v>Badminton</v>
          </cell>
        </row>
        <row r="2096">
          <cell r="A2096">
            <v>24248908</v>
          </cell>
          <cell r="B2096" t="str">
            <v>NOGUIER</v>
          </cell>
          <cell r="C2096" t="str">
            <v>Chiara</v>
          </cell>
          <cell r="D2096" t="str">
            <v>BF</v>
          </cell>
          <cell r="E2096" t="str">
            <v>03-10-2012</v>
          </cell>
          <cell r="F2096">
            <v>12</v>
          </cell>
          <cell r="G2096" t="str">
            <v>Non</v>
          </cell>
          <cell r="H2096" t="str">
            <v>CLG.MARIOTTI</v>
          </cell>
          <cell r="I2096" t="str">
            <v>Non</v>
          </cell>
          <cell r="J2096" t="str">
            <v>Danse, Pelote basque</v>
          </cell>
        </row>
        <row r="2097">
          <cell r="A2097">
            <v>24248909</v>
          </cell>
          <cell r="B2097" t="str">
            <v>OBERKUGLER</v>
          </cell>
          <cell r="C2097" t="str">
            <v>Axel</v>
          </cell>
          <cell r="D2097" t="str">
            <v>MG</v>
          </cell>
          <cell r="E2097" t="str">
            <v>26-02-2009</v>
          </cell>
          <cell r="F2097">
            <v>15</v>
          </cell>
          <cell r="G2097" t="str">
            <v>Non</v>
          </cell>
          <cell r="H2097" t="str">
            <v>CLG.MARIOTTI</v>
          </cell>
          <cell r="I2097" t="str">
            <v>Non</v>
          </cell>
          <cell r="J2097" t="str">
            <v>Athlétisme</v>
          </cell>
        </row>
        <row r="2098">
          <cell r="A2098">
            <v>24248139</v>
          </cell>
          <cell r="B2098" t="str">
            <v>ondaimy</v>
          </cell>
          <cell r="C2098" t="str">
            <v>Joss</v>
          </cell>
          <cell r="D2098" t="str">
            <v>MG</v>
          </cell>
          <cell r="E2098" t="str">
            <v>25-08-2009</v>
          </cell>
          <cell r="F2098">
            <v>15</v>
          </cell>
          <cell r="G2098" t="str">
            <v>Non</v>
          </cell>
          <cell r="H2098" t="str">
            <v>CLG.MARIOTTI</v>
          </cell>
          <cell r="I2098" t="str">
            <v>Non</v>
          </cell>
          <cell r="J2098" t="str">
            <v>VTT</v>
          </cell>
        </row>
        <row r="2099">
          <cell r="A2099">
            <v>24236474</v>
          </cell>
          <cell r="B2099" t="str">
            <v>PAGES</v>
          </cell>
          <cell r="C2099" t="str">
            <v>Ethan</v>
          </cell>
          <cell r="D2099" t="str">
            <v>BG</v>
          </cell>
          <cell r="E2099" t="str">
            <v>23-08-2012</v>
          </cell>
          <cell r="F2099">
            <v>12</v>
          </cell>
          <cell r="G2099" t="str">
            <v>Non</v>
          </cell>
          <cell r="H2099" t="str">
            <v>CLG.MARIOTTI</v>
          </cell>
          <cell r="I2099" t="str">
            <v>Non</v>
          </cell>
          <cell r="J2099" t="str">
            <v>Badminton, Pelote basque, VTT</v>
          </cell>
        </row>
        <row r="2100">
          <cell r="A2100">
            <v>24248910</v>
          </cell>
          <cell r="B2100" t="str">
            <v>PAINSONNEAU</v>
          </cell>
          <cell r="C2100" t="str">
            <v>Lucien</v>
          </cell>
          <cell r="D2100" t="str">
            <v>BG</v>
          </cell>
          <cell r="E2100" t="str">
            <v>29-06-2013</v>
          </cell>
          <cell r="F2100">
            <v>11</v>
          </cell>
          <cell r="G2100" t="str">
            <v>Non</v>
          </cell>
          <cell r="H2100" t="str">
            <v>CLG.MARIOTTI</v>
          </cell>
          <cell r="I2100" t="str">
            <v>Non</v>
          </cell>
          <cell r="J2100" t="str">
            <v>Athlétisme, Cross, Futsal, Trails</v>
          </cell>
        </row>
        <row r="2101">
          <cell r="A2101">
            <v>24221432</v>
          </cell>
          <cell r="B2101" t="str">
            <v>PALISSE</v>
          </cell>
          <cell r="C2101" t="str">
            <v>Sandro</v>
          </cell>
          <cell r="D2101" t="str">
            <v>MG</v>
          </cell>
          <cell r="E2101" t="str">
            <v>21-11-2010</v>
          </cell>
          <cell r="F2101">
            <v>13</v>
          </cell>
          <cell r="G2101" t="str">
            <v>Non</v>
          </cell>
          <cell r="H2101" t="str">
            <v>CLG.MARIOTTI</v>
          </cell>
          <cell r="I2101" t="str">
            <v>Non</v>
          </cell>
          <cell r="J2101" t="str">
            <v>Futsal</v>
          </cell>
        </row>
        <row r="2102">
          <cell r="A2102">
            <v>24236575</v>
          </cell>
          <cell r="B2102" t="str">
            <v>PAPIN</v>
          </cell>
          <cell r="C2102" t="str">
            <v>RAPHAEL</v>
          </cell>
          <cell r="D2102" t="str">
            <v>BG</v>
          </cell>
          <cell r="E2102" t="str">
            <v>04-11-2011</v>
          </cell>
          <cell r="F2102">
            <v>12</v>
          </cell>
          <cell r="G2102" t="str">
            <v>Non</v>
          </cell>
          <cell r="H2102" t="str">
            <v>CLG.MARIOTTI</v>
          </cell>
          <cell r="I2102" t="str">
            <v>Non</v>
          </cell>
          <cell r="J2102" t="str">
            <v>Futsal</v>
          </cell>
        </row>
        <row r="2103">
          <cell r="A2103">
            <v>24245655</v>
          </cell>
          <cell r="B2103" t="str">
            <v>PASCHOS RAPHALEN</v>
          </cell>
          <cell r="C2103" t="str">
            <v>AURELE</v>
          </cell>
          <cell r="D2103" t="str">
            <v>BG</v>
          </cell>
          <cell r="E2103" t="str">
            <v>27-11-2012</v>
          </cell>
          <cell r="F2103">
            <v>11</v>
          </cell>
          <cell r="G2103" t="str">
            <v>Non</v>
          </cell>
          <cell r="H2103" t="str">
            <v>CLG.MARIOTTI</v>
          </cell>
          <cell r="I2103" t="str">
            <v>Non</v>
          </cell>
          <cell r="J2103" t="str">
            <v>Basket, Cross, Trails, VTT</v>
          </cell>
        </row>
        <row r="2104">
          <cell r="A2104">
            <v>24245637</v>
          </cell>
          <cell r="B2104" t="str">
            <v>PAULEAU</v>
          </cell>
          <cell r="C2104" t="str">
            <v>Robin</v>
          </cell>
          <cell r="D2104" t="str">
            <v>BG</v>
          </cell>
          <cell r="E2104" t="str">
            <v>26-05-2012</v>
          </cell>
          <cell r="F2104">
            <v>12</v>
          </cell>
          <cell r="G2104" t="str">
            <v>Non</v>
          </cell>
          <cell r="H2104" t="str">
            <v>CLG.MARIOTTI</v>
          </cell>
          <cell r="I2104" t="str">
            <v>Non</v>
          </cell>
          <cell r="J2104" t="str">
            <v>Badminton, Basket, Futsal</v>
          </cell>
        </row>
        <row r="2105">
          <cell r="A2105">
            <v>24248911</v>
          </cell>
          <cell r="B2105" t="str">
            <v>PELLEGRIN</v>
          </cell>
          <cell r="C2105" t="str">
            <v>GABRIEL</v>
          </cell>
          <cell r="D2105" t="str">
            <v>BG</v>
          </cell>
          <cell r="E2105" t="str">
            <v>21-07-2012</v>
          </cell>
          <cell r="F2105">
            <v>12</v>
          </cell>
          <cell r="G2105" t="str">
            <v>Non</v>
          </cell>
          <cell r="H2105" t="str">
            <v>CLG.MARIOTTI</v>
          </cell>
          <cell r="I2105" t="str">
            <v>Non</v>
          </cell>
          <cell r="J2105" t="str">
            <v>Basket, Cross</v>
          </cell>
        </row>
        <row r="2106">
          <cell r="A2106">
            <v>24248912</v>
          </cell>
          <cell r="B2106" t="str">
            <v>PENA</v>
          </cell>
          <cell r="C2106" t="str">
            <v>SAMIRA</v>
          </cell>
          <cell r="D2106" t="str">
            <v>BF</v>
          </cell>
          <cell r="E2106" t="str">
            <v>20-09-2012</v>
          </cell>
          <cell r="F2106">
            <v>12</v>
          </cell>
          <cell r="G2106" t="str">
            <v>Non</v>
          </cell>
          <cell r="H2106" t="str">
            <v>CLG.MARIOTTI</v>
          </cell>
          <cell r="I2106" t="str">
            <v>Non</v>
          </cell>
          <cell r="J2106" t="str">
            <v>Danse</v>
          </cell>
        </row>
        <row r="2107">
          <cell r="A2107">
            <v>24233646</v>
          </cell>
          <cell r="B2107" t="str">
            <v>PERIE</v>
          </cell>
          <cell r="C2107" t="str">
            <v>Maël</v>
          </cell>
          <cell r="D2107" t="str">
            <v>BG</v>
          </cell>
          <cell r="E2107" t="str">
            <v>19-03-2012</v>
          </cell>
          <cell r="F2107">
            <v>12</v>
          </cell>
          <cell r="G2107" t="str">
            <v>Non</v>
          </cell>
          <cell r="H2107" t="str">
            <v>CLG.MARIOTTI</v>
          </cell>
          <cell r="I2107" t="str">
            <v>Non</v>
          </cell>
          <cell r="J2107" t="str">
            <v>Badminton, Futsal, Trails</v>
          </cell>
        </row>
        <row r="2108">
          <cell r="A2108">
            <v>24247710</v>
          </cell>
          <cell r="B2108" t="str">
            <v>PERIGOIS ARBEY</v>
          </cell>
          <cell r="C2108" t="str">
            <v>OKSANNE</v>
          </cell>
          <cell r="D2108" t="str">
            <v>BF</v>
          </cell>
          <cell r="E2108" t="str">
            <v>23-02-2013</v>
          </cell>
          <cell r="F2108">
            <v>11</v>
          </cell>
          <cell r="G2108" t="str">
            <v>Non</v>
          </cell>
          <cell r="H2108" t="str">
            <v>CLG.MARIOTTI</v>
          </cell>
          <cell r="I2108" t="str">
            <v>Non</v>
          </cell>
          <cell r="J2108" t="str">
            <v>Danse</v>
          </cell>
        </row>
        <row r="2109">
          <cell r="A2109">
            <v>24245815</v>
          </cell>
          <cell r="B2109" t="str">
            <v>PETAGUET RODRIGUEZ</v>
          </cell>
          <cell r="C2109" t="str">
            <v>ZOE</v>
          </cell>
          <cell r="D2109" t="str">
            <v>BF</v>
          </cell>
          <cell r="E2109" t="str">
            <v>24-01-2014</v>
          </cell>
          <cell r="F2109">
            <v>10</v>
          </cell>
          <cell r="G2109" t="str">
            <v>Non</v>
          </cell>
          <cell r="H2109" t="str">
            <v>CLG.MARIOTTI</v>
          </cell>
          <cell r="I2109" t="str">
            <v>Non</v>
          </cell>
          <cell r="J2109" t="str">
            <v>Danse</v>
          </cell>
        </row>
        <row r="2110">
          <cell r="A2110">
            <v>24221976</v>
          </cell>
          <cell r="B2110" t="str">
            <v>PFAU</v>
          </cell>
          <cell r="C2110" t="str">
            <v>Sebastien</v>
          </cell>
          <cell r="D2110" t="str">
            <v>BG</v>
          </cell>
          <cell r="E2110" t="str">
            <v>03-04-2011</v>
          </cell>
          <cell r="F2110">
            <v>13</v>
          </cell>
          <cell r="G2110" t="str">
            <v>Non</v>
          </cell>
          <cell r="H2110" t="str">
            <v>CLG.MARIOTTI</v>
          </cell>
          <cell r="I2110" t="str">
            <v>Non</v>
          </cell>
          <cell r="J2110" t="str">
            <v>Athlétisme, Basket, Cross, Futsal</v>
          </cell>
        </row>
        <row r="2111">
          <cell r="A2111">
            <v>24245831</v>
          </cell>
          <cell r="B2111" t="str">
            <v>PICHON</v>
          </cell>
          <cell r="C2111" t="str">
            <v>MATTEO</v>
          </cell>
          <cell r="D2111" t="str">
            <v>BG</v>
          </cell>
          <cell r="E2111" t="str">
            <v>10-02-2013</v>
          </cell>
          <cell r="F2111">
            <v>11</v>
          </cell>
          <cell r="G2111" t="str">
            <v>Non</v>
          </cell>
          <cell r="H2111" t="str">
            <v>CLG.MARIOTTI</v>
          </cell>
          <cell r="I2111" t="str">
            <v>Non</v>
          </cell>
          <cell r="J2111" t="str">
            <v>Futsal</v>
          </cell>
        </row>
        <row r="2112">
          <cell r="A2112">
            <v>24221947</v>
          </cell>
          <cell r="B2112" t="str">
            <v>PIERRE</v>
          </cell>
          <cell r="C2112" t="str">
            <v>Eloan</v>
          </cell>
          <cell r="D2112" t="str">
            <v>BG</v>
          </cell>
          <cell r="E2112" t="str">
            <v>31-01-2011</v>
          </cell>
          <cell r="F2112">
            <v>13</v>
          </cell>
          <cell r="G2112" t="str">
            <v>Non</v>
          </cell>
          <cell r="H2112" t="str">
            <v>CLG.MARIOTTI</v>
          </cell>
          <cell r="I2112" t="str">
            <v>Non</v>
          </cell>
          <cell r="J2112" t="str">
            <v>Badminton, Pelote basque, Trails</v>
          </cell>
        </row>
        <row r="2113">
          <cell r="A2113">
            <v>24236570</v>
          </cell>
          <cell r="B2113" t="str">
            <v>POMARAT LARONDE</v>
          </cell>
          <cell r="C2113" t="str">
            <v>ARTHUR</v>
          </cell>
          <cell r="D2113" t="str">
            <v>BG</v>
          </cell>
          <cell r="E2113" t="str">
            <v>10-08-2011</v>
          </cell>
          <cell r="F2113">
            <v>13</v>
          </cell>
          <cell r="G2113" t="str">
            <v>Non</v>
          </cell>
          <cell r="H2113" t="str">
            <v>CLG.MARIOTTI</v>
          </cell>
          <cell r="I2113" t="str">
            <v>Non</v>
          </cell>
          <cell r="J2113" t="str">
            <v>Futsal</v>
          </cell>
        </row>
        <row r="2114">
          <cell r="A2114">
            <v>24248913</v>
          </cell>
          <cell r="B2114" t="str">
            <v>QQUEGUINEUR</v>
          </cell>
          <cell r="C2114" t="str">
            <v>Louis</v>
          </cell>
          <cell r="D2114" t="str">
            <v>MG</v>
          </cell>
          <cell r="E2114" t="str">
            <v>27-12-2010</v>
          </cell>
          <cell r="F2114">
            <v>13</v>
          </cell>
          <cell r="G2114" t="str">
            <v>Non</v>
          </cell>
          <cell r="H2114" t="str">
            <v>CLG.MARIOTTI</v>
          </cell>
          <cell r="I2114" t="str">
            <v>Non</v>
          </cell>
          <cell r="J2114" t="str">
            <v>Cross, Musculation</v>
          </cell>
        </row>
        <row r="2115">
          <cell r="A2115">
            <v>24247441</v>
          </cell>
          <cell r="B2115" t="str">
            <v>RABUATOKA</v>
          </cell>
          <cell r="C2115" t="str">
            <v>Joéli</v>
          </cell>
          <cell r="D2115" t="str">
            <v>MG</v>
          </cell>
          <cell r="E2115" t="str">
            <v>18-03-2009</v>
          </cell>
          <cell r="F2115">
            <v>15</v>
          </cell>
          <cell r="G2115" t="str">
            <v>Non</v>
          </cell>
          <cell r="H2115" t="str">
            <v>CLG.MARIOTTI</v>
          </cell>
          <cell r="I2115" t="str">
            <v>Non</v>
          </cell>
          <cell r="J2115" t="str">
            <v>Badminton, Basket</v>
          </cell>
        </row>
        <row r="2116">
          <cell r="A2116">
            <v>24248914</v>
          </cell>
          <cell r="B2116" t="str">
            <v>RAFFIN</v>
          </cell>
          <cell r="C2116" t="str">
            <v>Renzo</v>
          </cell>
          <cell r="D2116" t="str">
            <v>BG</v>
          </cell>
          <cell r="E2116" t="str">
            <v>07-05-2013</v>
          </cell>
          <cell r="F2116">
            <v>11</v>
          </cell>
          <cell r="G2116" t="str">
            <v>Non</v>
          </cell>
          <cell r="H2116" t="str">
            <v>CLG.MARIOTTI</v>
          </cell>
          <cell r="I2116" t="str">
            <v>Non</v>
          </cell>
          <cell r="J2116" t="str">
            <v>Athlétisme, Cross, Trails</v>
          </cell>
        </row>
        <row r="2117">
          <cell r="A2117">
            <v>24245670</v>
          </cell>
          <cell r="B2117" t="str">
            <v>REBATEL</v>
          </cell>
          <cell r="C2117" t="str">
            <v>INES</v>
          </cell>
          <cell r="D2117" t="str">
            <v>BF</v>
          </cell>
          <cell r="E2117" t="str">
            <v>25-01-2013</v>
          </cell>
          <cell r="F2117">
            <v>11</v>
          </cell>
          <cell r="G2117" t="str">
            <v>Non</v>
          </cell>
          <cell r="H2117" t="str">
            <v>CLG.MARIOTTI</v>
          </cell>
          <cell r="I2117" t="str">
            <v>Non</v>
          </cell>
          <cell r="J2117" t="str">
            <v>Danse</v>
          </cell>
        </row>
        <row r="2118">
          <cell r="A2118">
            <v>24238748</v>
          </cell>
          <cell r="B2118" t="str">
            <v>RENARD</v>
          </cell>
          <cell r="C2118" t="str">
            <v>Eliot</v>
          </cell>
          <cell r="D2118" t="str">
            <v>BG</v>
          </cell>
          <cell r="E2118" t="str">
            <v>09-03-2011</v>
          </cell>
          <cell r="F2118">
            <v>13</v>
          </cell>
          <cell r="G2118" t="str">
            <v>Non</v>
          </cell>
          <cell r="H2118" t="str">
            <v>CLG.MARIOTTI</v>
          </cell>
          <cell r="I2118" t="str">
            <v>Non</v>
          </cell>
          <cell r="J2118" t="str">
            <v>Badminton, Pelote basque</v>
          </cell>
        </row>
        <row r="2119">
          <cell r="A2119">
            <v>24248915</v>
          </cell>
          <cell r="B2119" t="str">
            <v>RENAUD MASSON</v>
          </cell>
          <cell r="C2119" t="str">
            <v>NOHAS</v>
          </cell>
          <cell r="D2119" t="str">
            <v>BG</v>
          </cell>
          <cell r="E2119" t="str">
            <v>12-10-2012</v>
          </cell>
          <cell r="F2119">
            <v>12</v>
          </cell>
          <cell r="G2119" t="str">
            <v>Non</v>
          </cell>
          <cell r="H2119" t="str">
            <v>CLG.MARIOTTI</v>
          </cell>
          <cell r="I2119" t="str">
            <v>Non</v>
          </cell>
          <cell r="J2119" t="str">
            <v>Basket, Cross</v>
          </cell>
        </row>
        <row r="2120">
          <cell r="A2120">
            <v>24247712</v>
          </cell>
          <cell r="B2120" t="str">
            <v>Richard</v>
          </cell>
          <cell r="C2120" t="str">
            <v>Lina</v>
          </cell>
          <cell r="D2120" t="str">
            <v>BG</v>
          </cell>
          <cell r="E2120" t="str">
            <v>27-03-2012</v>
          </cell>
          <cell r="F2120">
            <v>12</v>
          </cell>
          <cell r="G2120" t="str">
            <v>Non</v>
          </cell>
          <cell r="H2120" t="str">
            <v>CLG.MARIOTTI</v>
          </cell>
          <cell r="I2120" t="str">
            <v>Non</v>
          </cell>
        </row>
        <row r="2121">
          <cell r="A2121">
            <v>24221812</v>
          </cell>
          <cell r="B2121" t="str">
            <v>RICHARD</v>
          </cell>
          <cell r="C2121" t="str">
            <v>Nael</v>
          </cell>
          <cell r="D2121" t="str">
            <v>BG</v>
          </cell>
          <cell r="E2121" t="str">
            <v>18-04-2011</v>
          </cell>
          <cell r="F2121">
            <v>13</v>
          </cell>
          <cell r="G2121" t="str">
            <v>Non</v>
          </cell>
          <cell r="H2121" t="str">
            <v>CLG.MARIOTTI</v>
          </cell>
          <cell r="I2121" t="str">
            <v>Non</v>
          </cell>
          <cell r="J2121" t="str">
            <v>Badminton, Futsal</v>
          </cell>
        </row>
        <row r="2122">
          <cell r="A2122">
            <v>24245641</v>
          </cell>
          <cell r="B2122" t="str">
            <v>RICHARDS</v>
          </cell>
          <cell r="C2122" t="str">
            <v>Neve</v>
          </cell>
          <cell r="D2122" t="str">
            <v>BF</v>
          </cell>
          <cell r="E2122" t="str">
            <v>09-02-2013</v>
          </cell>
          <cell r="F2122">
            <v>11</v>
          </cell>
          <cell r="G2122" t="str">
            <v>Non</v>
          </cell>
          <cell r="H2122" t="str">
            <v>CLG.MARIOTTI</v>
          </cell>
          <cell r="I2122" t="str">
            <v>Non</v>
          </cell>
          <cell r="J2122" t="str">
            <v>Badminton</v>
          </cell>
        </row>
        <row r="2123">
          <cell r="A2123">
            <v>24247440</v>
          </cell>
          <cell r="B2123" t="str">
            <v>RIDAO</v>
          </cell>
          <cell r="C2123" t="str">
            <v>MAXIME</v>
          </cell>
          <cell r="D2123" t="str">
            <v>BG</v>
          </cell>
          <cell r="E2123" t="str">
            <v>03-04-2012</v>
          </cell>
          <cell r="F2123">
            <v>12</v>
          </cell>
          <cell r="G2123" t="str">
            <v>Non</v>
          </cell>
          <cell r="H2123" t="str">
            <v>CLG.MARIOTTI</v>
          </cell>
          <cell r="I2123" t="str">
            <v>Non</v>
          </cell>
          <cell r="J2123" t="str">
            <v>Futsal</v>
          </cell>
        </row>
        <row r="2124">
          <cell r="A2124">
            <v>24248916</v>
          </cell>
          <cell r="B2124" t="str">
            <v>ROGER</v>
          </cell>
          <cell r="C2124" t="str">
            <v>Margaux</v>
          </cell>
          <cell r="D2124" t="str">
            <v>BG</v>
          </cell>
          <cell r="E2124" t="str">
            <v>04-12-2011</v>
          </cell>
          <cell r="F2124">
            <v>12</v>
          </cell>
          <cell r="G2124" t="str">
            <v>Non</v>
          </cell>
          <cell r="H2124" t="str">
            <v>CLG.MARIOTTI</v>
          </cell>
          <cell r="I2124" t="str">
            <v>Non</v>
          </cell>
          <cell r="J2124" t="str">
            <v>Athlétisme, Cross, Trails</v>
          </cell>
        </row>
        <row r="2125">
          <cell r="A2125">
            <v>24247838</v>
          </cell>
          <cell r="B2125" t="str">
            <v>ROUVEYROL</v>
          </cell>
          <cell r="C2125" t="str">
            <v>BENJAMIN</v>
          </cell>
          <cell r="D2125" t="str">
            <v>BG</v>
          </cell>
          <cell r="E2125" t="str">
            <v>20-06-2012</v>
          </cell>
          <cell r="F2125">
            <v>12</v>
          </cell>
          <cell r="G2125" t="str">
            <v>Non</v>
          </cell>
          <cell r="H2125" t="str">
            <v>CLG.MARIOTTI</v>
          </cell>
          <cell r="I2125" t="str">
            <v>Non</v>
          </cell>
          <cell r="J2125" t="str">
            <v>Pelote basque</v>
          </cell>
        </row>
        <row r="2126">
          <cell r="A2126">
            <v>24236565</v>
          </cell>
          <cell r="B2126" t="str">
            <v>RUER</v>
          </cell>
          <cell r="C2126" t="str">
            <v>DANY</v>
          </cell>
          <cell r="D2126" t="str">
            <v>MG</v>
          </cell>
          <cell r="E2126" t="str">
            <v>08-12-2010</v>
          </cell>
          <cell r="F2126">
            <v>13</v>
          </cell>
          <cell r="G2126" t="str">
            <v>Non</v>
          </cell>
          <cell r="H2126" t="str">
            <v>CLG.MARIOTTI</v>
          </cell>
          <cell r="I2126" t="str">
            <v>Non</v>
          </cell>
          <cell r="J2126" t="str">
            <v>Badminton, Futsal</v>
          </cell>
        </row>
        <row r="2127">
          <cell r="A2127">
            <v>24245658</v>
          </cell>
          <cell r="B2127" t="str">
            <v>SAINT MARC</v>
          </cell>
          <cell r="C2127" t="str">
            <v>OSCAR</v>
          </cell>
          <cell r="D2127" t="str">
            <v>BG</v>
          </cell>
          <cell r="E2127" t="str">
            <v>13-07-2011</v>
          </cell>
          <cell r="F2127">
            <v>13</v>
          </cell>
          <cell r="G2127" t="str">
            <v>Non</v>
          </cell>
          <cell r="H2127" t="str">
            <v>CLG.MARIOTTI</v>
          </cell>
          <cell r="I2127" t="str">
            <v>Non</v>
          </cell>
          <cell r="J2127" t="str">
            <v>Athlétisme, Badminton, Basket, Cross, Futsal, VTT</v>
          </cell>
        </row>
        <row r="2128">
          <cell r="A2128">
            <v>24245662</v>
          </cell>
          <cell r="B2128" t="str">
            <v>SAKIS</v>
          </cell>
          <cell r="C2128" t="str">
            <v>AMINE</v>
          </cell>
          <cell r="D2128" t="str">
            <v>BG</v>
          </cell>
          <cell r="E2128" t="str">
            <v>20-04-2012</v>
          </cell>
          <cell r="F2128">
            <v>12</v>
          </cell>
          <cell r="G2128" t="str">
            <v>Non</v>
          </cell>
          <cell r="H2128" t="str">
            <v>CLG.MARIOTTI</v>
          </cell>
          <cell r="I2128" t="str">
            <v>Non</v>
          </cell>
          <cell r="J2128" t="str">
            <v>Basket, Futsal</v>
          </cell>
        </row>
        <row r="2129">
          <cell r="A2129">
            <v>24247466</v>
          </cell>
          <cell r="B2129" t="str">
            <v>SALMON</v>
          </cell>
          <cell r="C2129" t="str">
            <v>RAPHAEL</v>
          </cell>
          <cell r="D2129" t="str">
            <v>BG</v>
          </cell>
          <cell r="E2129" t="str">
            <v>16-10-2012</v>
          </cell>
          <cell r="F2129">
            <v>12</v>
          </cell>
          <cell r="G2129" t="str">
            <v>Non</v>
          </cell>
          <cell r="H2129" t="str">
            <v>CLG.MARIOTTI</v>
          </cell>
          <cell r="I2129" t="str">
            <v>Non</v>
          </cell>
          <cell r="J2129" t="str">
            <v>Athlétisme, Badminton, Futsal</v>
          </cell>
        </row>
        <row r="2130">
          <cell r="A2130">
            <v>24236476</v>
          </cell>
          <cell r="B2130" t="str">
            <v>SANTOS MEYER</v>
          </cell>
          <cell r="C2130" t="str">
            <v>Justine</v>
          </cell>
          <cell r="D2130" t="str">
            <v>BF</v>
          </cell>
          <cell r="E2130" t="str">
            <v>13-06-2013</v>
          </cell>
          <cell r="F2130">
            <v>11</v>
          </cell>
          <cell r="G2130" t="str">
            <v>Non</v>
          </cell>
          <cell r="H2130" t="str">
            <v>CLG.MARIOTTI</v>
          </cell>
          <cell r="I2130" t="str">
            <v>Non</v>
          </cell>
          <cell r="J2130" t="str">
            <v>Badminton, VTT</v>
          </cell>
        </row>
        <row r="2131">
          <cell r="A2131">
            <v>24245643</v>
          </cell>
          <cell r="B2131" t="str">
            <v>SENECHAL</v>
          </cell>
          <cell r="C2131" t="str">
            <v>Arthur</v>
          </cell>
          <cell r="D2131" t="str">
            <v>BG</v>
          </cell>
          <cell r="E2131" t="str">
            <v>20-09-2012</v>
          </cell>
          <cell r="F2131">
            <v>12</v>
          </cell>
          <cell r="G2131" t="str">
            <v>Non</v>
          </cell>
          <cell r="H2131" t="str">
            <v>CLG.MARIOTTI</v>
          </cell>
          <cell r="I2131" t="str">
            <v>Non</v>
          </cell>
          <cell r="J2131" t="str">
            <v>Badminton, Basket</v>
          </cell>
        </row>
        <row r="2132">
          <cell r="A2132">
            <v>24245663</v>
          </cell>
          <cell r="B2132" t="str">
            <v>SERE COUTEIGHT</v>
          </cell>
          <cell r="C2132" t="str">
            <v>YSIA</v>
          </cell>
          <cell r="D2132" t="str">
            <v>MF</v>
          </cell>
          <cell r="E2132" t="str">
            <v>13-08-2010</v>
          </cell>
          <cell r="F2132">
            <v>14</v>
          </cell>
          <cell r="G2132" t="str">
            <v>Non</v>
          </cell>
          <cell r="H2132" t="str">
            <v>CLG.MARIOTTI</v>
          </cell>
          <cell r="I2132" t="str">
            <v>Non</v>
          </cell>
          <cell r="J2132" t="str">
            <v>Badminton, Pelote basque</v>
          </cell>
        </row>
        <row r="2133">
          <cell r="A2133">
            <v>24236514</v>
          </cell>
          <cell r="B2133" t="str">
            <v>SERE-COUTEIGHT</v>
          </cell>
          <cell r="C2133" t="str">
            <v>Maël</v>
          </cell>
          <cell r="D2133" t="str">
            <v>MG</v>
          </cell>
          <cell r="E2133" t="str">
            <v>19-05-2010</v>
          </cell>
          <cell r="F2133">
            <v>14</v>
          </cell>
          <cell r="G2133" t="str">
            <v>Non</v>
          </cell>
          <cell r="H2133" t="str">
            <v>CLG.MARIOTTI</v>
          </cell>
          <cell r="I2133" t="str">
            <v>Non</v>
          </cell>
          <cell r="J2133" t="str">
            <v>Badminton</v>
          </cell>
        </row>
        <row r="2134">
          <cell r="A2134">
            <v>24247464</v>
          </cell>
          <cell r="B2134" t="str">
            <v>SEYDI</v>
          </cell>
          <cell r="C2134" t="str">
            <v>AMINA</v>
          </cell>
          <cell r="D2134" t="str">
            <v>BG</v>
          </cell>
          <cell r="E2134" t="str">
            <v>30-04-2012</v>
          </cell>
          <cell r="F2134">
            <v>12</v>
          </cell>
          <cell r="G2134" t="str">
            <v>Non</v>
          </cell>
          <cell r="H2134" t="str">
            <v>CLG.MARIOTTI</v>
          </cell>
          <cell r="I2134" t="str">
            <v>Non</v>
          </cell>
          <cell r="J2134" t="str">
            <v>Badminton, Danse</v>
          </cell>
        </row>
        <row r="2135">
          <cell r="A2135">
            <v>24221612</v>
          </cell>
          <cell r="B2135" t="str">
            <v>SILONA</v>
          </cell>
          <cell r="C2135" t="str">
            <v>Marc</v>
          </cell>
          <cell r="D2135" t="str">
            <v>BG</v>
          </cell>
          <cell r="E2135" t="str">
            <v>06-03-2011</v>
          </cell>
          <cell r="F2135">
            <v>13</v>
          </cell>
          <cell r="G2135" t="str">
            <v>Non</v>
          </cell>
          <cell r="H2135" t="str">
            <v>CLG.MARIOTTI</v>
          </cell>
          <cell r="I2135" t="str">
            <v>Non</v>
          </cell>
          <cell r="J2135" t="str">
            <v>Badminton, Basket, Futsal, VTT</v>
          </cell>
        </row>
        <row r="2136">
          <cell r="A2136">
            <v>24247491</v>
          </cell>
          <cell r="B2136" t="str">
            <v>STALTER</v>
          </cell>
          <cell r="C2136" t="str">
            <v>ALEXANDRE</v>
          </cell>
          <cell r="D2136" t="str">
            <v>BG</v>
          </cell>
          <cell r="E2136" t="str">
            <v>10-08-2011</v>
          </cell>
          <cell r="F2136">
            <v>13</v>
          </cell>
          <cell r="G2136" t="str">
            <v>Non</v>
          </cell>
          <cell r="H2136" t="str">
            <v>CLG.MARIOTTI</v>
          </cell>
          <cell r="I2136" t="str">
            <v>Non</v>
          </cell>
          <cell r="J2136" t="str">
            <v>Pelote basque</v>
          </cell>
        </row>
        <row r="2137">
          <cell r="A2137">
            <v>24221951</v>
          </cell>
          <cell r="B2137" t="str">
            <v>STOTZ</v>
          </cell>
          <cell r="C2137" t="str">
            <v>Rafael</v>
          </cell>
          <cell r="D2137" t="str">
            <v>MG</v>
          </cell>
          <cell r="E2137" t="str">
            <v>26-10-2010</v>
          </cell>
          <cell r="F2137">
            <v>14</v>
          </cell>
          <cell r="G2137" t="str">
            <v>Non</v>
          </cell>
          <cell r="H2137" t="str">
            <v>CLG.MARIOTTI</v>
          </cell>
          <cell r="I2137" t="str">
            <v>Non</v>
          </cell>
          <cell r="J2137" t="str">
            <v>Basket, Futsal, VTT</v>
          </cell>
        </row>
        <row r="2138">
          <cell r="A2138">
            <v>24245644</v>
          </cell>
          <cell r="B2138" t="str">
            <v>SYLVESTRE-BARON</v>
          </cell>
          <cell r="C2138" t="str">
            <v>Lucile</v>
          </cell>
          <cell r="D2138" t="str">
            <v>BF</v>
          </cell>
          <cell r="E2138" t="str">
            <v>09-11-2012</v>
          </cell>
          <cell r="F2138">
            <v>11</v>
          </cell>
          <cell r="G2138" t="str">
            <v>Non</v>
          </cell>
          <cell r="H2138" t="str">
            <v>CLG.MARIOTTI</v>
          </cell>
          <cell r="I2138" t="str">
            <v>Non</v>
          </cell>
          <cell r="J2138" t="str">
            <v>Badminton</v>
          </cell>
        </row>
        <row r="2139">
          <cell r="A2139">
            <v>24245816</v>
          </cell>
          <cell r="B2139" t="str">
            <v>TAHI</v>
          </cell>
          <cell r="C2139" t="str">
            <v>YARA</v>
          </cell>
          <cell r="D2139" t="str">
            <v>BF</v>
          </cell>
          <cell r="E2139" t="str">
            <v>02-02-2011</v>
          </cell>
          <cell r="F2139">
            <v>13</v>
          </cell>
          <cell r="G2139" t="str">
            <v>Non</v>
          </cell>
          <cell r="H2139" t="str">
            <v>CLG.MARIOTTI</v>
          </cell>
          <cell r="I2139" t="str">
            <v>Non</v>
          </cell>
          <cell r="J2139" t="str">
            <v>Danse</v>
          </cell>
        </row>
        <row r="2140">
          <cell r="A2140">
            <v>24221982</v>
          </cell>
          <cell r="B2140" t="str">
            <v>TAILLEFER</v>
          </cell>
          <cell r="C2140" t="str">
            <v>Servanne</v>
          </cell>
          <cell r="D2140" t="str">
            <v>MF</v>
          </cell>
          <cell r="E2140" t="str">
            <v>31-01-2010</v>
          </cell>
          <cell r="F2140">
            <v>14</v>
          </cell>
          <cell r="G2140" t="str">
            <v>Non</v>
          </cell>
          <cell r="H2140" t="str">
            <v>CLG.MARIOTTI</v>
          </cell>
          <cell r="I2140" t="str">
            <v>Non</v>
          </cell>
          <cell r="J2140" t="str">
            <v>Athlétisme, Badminton, Cross, Trails</v>
          </cell>
        </row>
        <row r="2141">
          <cell r="A2141">
            <v>24245817</v>
          </cell>
          <cell r="B2141" t="str">
            <v>TARDY</v>
          </cell>
          <cell r="C2141" t="str">
            <v>NATACHA</v>
          </cell>
          <cell r="D2141" t="str">
            <v>BF</v>
          </cell>
          <cell r="E2141" t="str">
            <v>13-02-2012</v>
          </cell>
          <cell r="F2141">
            <v>12</v>
          </cell>
          <cell r="G2141" t="str">
            <v>Non</v>
          </cell>
          <cell r="H2141" t="str">
            <v>CLG.MARIOTTI</v>
          </cell>
          <cell r="I2141" t="str">
            <v>Non</v>
          </cell>
          <cell r="J2141" t="str">
            <v>Danse</v>
          </cell>
        </row>
        <row r="2142">
          <cell r="A2142">
            <v>24220247</v>
          </cell>
          <cell r="B2142" t="str">
            <v>TEHAAMOANA</v>
          </cell>
          <cell r="C2142" t="str">
            <v>Tahurai</v>
          </cell>
          <cell r="D2142" t="str">
            <v>MG</v>
          </cell>
          <cell r="E2142" t="str">
            <v>11-08-2010</v>
          </cell>
          <cell r="F2142">
            <v>14</v>
          </cell>
          <cell r="G2142" t="str">
            <v>Non</v>
          </cell>
          <cell r="H2142" t="str">
            <v>CLG.MARIOTTI</v>
          </cell>
          <cell r="I2142" t="str">
            <v>Non</v>
          </cell>
          <cell r="J2142" t="str">
            <v>Badminton, Basket, Futsal, Pelote basque, VTT</v>
          </cell>
        </row>
        <row r="2143">
          <cell r="A2143">
            <v>24247443</v>
          </cell>
          <cell r="B2143" t="str">
            <v>TEREBO</v>
          </cell>
          <cell r="C2143" t="str">
            <v>SAÏAH</v>
          </cell>
          <cell r="D2143" t="str">
            <v>BG</v>
          </cell>
          <cell r="E2143" t="str">
            <v>02-09-2012</v>
          </cell>
          <cell r="F2143">
            <v>12</v>
          </cell>
          <cell r="G2143" t="str">
            <v>Non</v>
          </cell>
          <cell r="H2143" t="str">
            <v>CLG.MARIOTTI</v>
          </cell>
          <cell r="I2143" t="str">
            <v>Non</v>
          </cell>
          <cell r="J2143" t="str">
            <v>Futsal</v>
          </cell>
        </row>
        <row r="2144">
          <cell r="A2144">
            <v>24221981</v>
          </cell>
          <cell r="B2144" t="str">
            <v>THEPAUT</v>
          </cell>
          <cell r="C2144" t="str">
            <v>Marius</v>
          </cell>
          <cell r="D2144" t="str">
            <v>MG</v>
          </cell>
          <cell r="E2144" t="str">
            <v>05-08-2010</v>
          </cell>
          <cell r="F2144">
            <v>14</v>
          </cell>
          <cell r="G2144" t="str">
            <v>Non</v>
          </cell>
          <cell r="H2144" t="str">
            <v>CLG.MARIOTTI</v>
          </cell>
          <cell r="I2144" t="str">
            <v>Non</v>
          </cell>
          <cell r="J2144" t="str">
            <v>Badminton</v>
          </cell>
        </row>
        <row r="2145">
          <cell r="A2145">
            <v>24236641</v>
          </cell>
          <cell r="B2145" t="str">
            <v>Thibouvile</v>
          </cell>
          <cell r="C2145" t="str">
            <v>tara</v>
          </cell>
          <cell r="D2145" t="str">
            <v>BF</v>
          </cell>
          <cell r="E2145" t="str">
            <v>13-04-2012</v>
          </cell>
          <cell r="F2145">
            <v>12</v>
          </cell>
          <cell r="G2145" t="str">
            <v>Non</v>
          </cell>
          <cell r="H2145" t="str">
            <v>CLG.MARIOTTI</v>
          </cell>
          <cell r="I2145" t="str">
            <v>Non</v>
          </cell>
          <cell r="J2145" t="str">
            <v>Danse</v>
          </cell>
        </row>
        <row r="2146">
          <cell r="A2146">
            <v>24247890</v>
          </cell>
          <cell r="B2146" t="str">
            <v>TRAVERS</v>
          </cell>
          <cell r="C2146" t="str">
            <v>TITOUAN</v>
          </cell>
          <cell r="D2146" t="str">
            <v>BG</v>
          </cell>
          <cell r="E2146" t="str">
            <v>02-09-2012</v>
          </cell>
          <cell r="F2146">
            <v>12</v>
          </cell>
          <cell r="G2146" t="str">
            <v>Non</v>
          </cell>
          <cell r="H2146" t="str">
            <v>CLG.MARIOTTI</v>
          </cell>
          <cell r="I2146" t="str">
            <v>Non</v>
          </cell>
          <cell r="J2146" t="str">
            <v>Pelote basque</v>
          </cell>
        </row>
        <row r="2147">
          <cell r="A2147">
            <v>24247442</v>
          </cell>
          <cell r="B2147" t="str">
            <v>TRINQUET</v>
          </cell>
          <cell r="C2147" t="str">
            <v>VICTOR</v>
          </cell>
          <cell r="D2147" t="str">
            <v>BG</v>
          </cell>
          <cell r="E2147" t="str">
            <v>27-10-2013</v>
          </cell>
          <cell r="F2147">
            <v>11</v>
          </cell>
          <cell r="G2147" t="str">
            <v>Non</v>
          </cell>
          <cell r="H2147" t="str">
            <v>CLG.MARIOTTI</v>
          </cell>
          <cell r="I2147" t="str">
            <v>Non</v>
          </cell>
          <cell r="J2147" t="str">
            <v>Badminton, Futsal</v>
          </cell>
        </row>
        <row r="2148">
          <cell r="A2148">
            <v>24245659</v>
          </cell>
          <cell r="B2148" t="str">
            <v>VANDRISSE</v>
          </cell>
          <cell r="C2148" t="str">
            <v>TRISTAN</v>
          </cell>
          <cell r="D2148" t="str">
            <v>BG</v>
          </cell>
          <cell r="E2148" t="str">
            <v>08-06-2012</v>
          </cell>
          <cell r="F2148">
            <v>12</v>
          </cell>
          <cell r="G2148" t="str">
            <v>Non</v>
          </cell>
          <cell r="H2148" t="str">
            <v>CLG.MARIOTTI</v>
          </cell>
          <cell r="I2148" t="str">
            <v>Non</v>
          </cell>
          <cell r="J2148" t="str">
            <v>Basket</v>
          </cell>
        </row>
        <row r="2149">
          <cell r="A2149">
            <v>24221959</v>
          </cell>
          <cell r="B2149" t="str">
            <v>VILI</v>
          </cell>
          <cell r="C2149" t="str">
            <v>Iloaï</v>
          </cell>
          <cell r="D2149" t="str">
            <v>MG</v>
          </cell>
          <cell r="E2149" t="str">
            <v>01-12-2010</v>
          </cell>
          <cell r="F2149">
            <v>13</v>
          </cell>
          <cell r="G2149" t="str">
            <v>Non</v>
          </cell>
          <cell r="H2149" t="str">
            <v>CLG.MARIOTTI</v>
          </cell>
          <cell r="I2149" t="str">
            <v>Non</v>
          </cell>
          <cell r="J2149" t="str">
            <v>Futsal</v>
          </cell>
        </row>
        <row r="2150">
          <cell r="A2150">
            <v>24247445</v>
          </cell>
          <cell r="B2150" t="str">
            <v>VITSE</v>
          </cell>
          <cell r="C2150" t="str">
            <v>MAXIME</v>
          </cell>
          <cell r="D2150" t="str">
            <v>MG</v>
          </cell>
          <cell r="E2150" t="str">
            <v>08-07-2010</v>
          </cell>
          <cell r="F2150">
            <v>14</v>
          </cell>
          <cell r="G2150" t="str">
            <v>Non</v>
          </cell>
          <cell r="H2150" t="str">
            <v>CLG.MARIOTTI</v>
          </cell>
          <cell r="I2150" t="str">
            <v>Non</v>
          </cell>
          <cell r="J2150" t="str">
            <v>Futsal</v>
          </cell>
        </row>
        <row r="2151">
          <cell r="A2151">
            <v>24249324</v>
          </cell>
          <cell r="B2151" t="str">
            <v>WAGNER</v>
          </cell>
          <cell r="C2151" t="str">
            <v>EMMY</v>
          </cell>
          <cell r="D2151" t="str">
            <v>MF</v>
          </cell>
          <cell r="E2151" t="str">
            <v>17-05-2009</v>
          </cell>
          <cell r="F2151">
            <v>15</v>
          </cell>
          <cell r="G2151" t="str">
            <v>Non</v>
          </cell>
          <cell r="H2151" t="str">
            <v>CLG.MARIOTTI</v>
          </cell>
          <cell r="I2151" t="str">
            <v>Non</v>
          </cell>
          <cell r="J2151" t="str">
            <v>Basket</v>
          </cell>
        </row>
        <row r="2152">
          <cell r="A2152">
            <v>24222113</v>
          </cell>
          <cell r="B2152" t="str">
            <v>WEGUE</v>
          </cell>
          <cell r="C2152" t="str">
            <v>Véronique</v>
          </cell>
          <cell r="D2152" t="str">
            <v>MF</v>
          </cell>
          <cell r="E2152" t="str">
            <v>06-06-2010</v>
          </cell>
          <cell r="F2152">
            <v>14</v>
          </cell>
          <cell r="G2152" t="str">
            <v>Non</v>
          </cell>
          <cell r="H2152" t="str">
            <v>CLG.MARIOTTI</v>
          </cell>
          <cell r="I2152" t="str">
            <v>Non</v>
          </cell>
          <cell r="J2152" t="str">
            <v>Athlétisme, Cross, Musculation, Trails</v>
          </cell>
        </row>
        <row r="2153">
          <cell r="A2153">
            <v>24236406</v>
          </cell>
          <cell r="B2153" t="str">
            <v>WENEHOUA</v>
          </cell>
          <cell r="C2153" t="str">
            <v>Théo</v>
          </cell>
          <cell r="D2153" t="str">
            <v>MG</v>
          </cell>
          <cell r="E2153" t="str">
            <v>30-06-2010</v>
          </cell>
          <cell r="F2153">
            <v>14</v>
          </cell>
          <cell r="G2153" t="str">
            <v>Non</v>
          </cell>
          <cell r="H2153" t="str">
            <v>CLG.MARIOTTI</v>
          </cell>
          <cell r="I2153" t="str">
            <v>Non</v>
          </cell>
          <cell r="J2153" t="str">
            <v>Futsal</v>
          </cell>
        </row>
        <row r="2154">
          <cell r="A2154">
            <v>24221133</v>
          </cell>
          <cell r="B2154" t="str">
            <v>ZANKLAN</v>
          </cell>
          <cell r="C2154" t="str">
            <v>Martin</v>
          </cell>
          <cell r="D2154" t="str">
            <v>MG</v>
          </cell>
          <cell r="E2154" t="str">
            <v>27-11-2010</v>
          </cell>
          <cell r="F2154">
            <v>13</v>
          </cell>
          <cell r="G2154" t="str">
            <v>Non</v>
          </cell>
          <cell r="H2154" t="str">
            <v>CLG.MARIOTTI</v>
          </cell>
          <cell r="I2154" t="str">
            <v>Non</v>
          </cell>
          <cell r="J2154" t="str">
            <v>Cross, Futsal</v>
          </cell>
        </row>
        <row r="2155">
          <cell r="A2155">
            <v>24249398</v>
          </cell>
          <cell r="B2155" t="str">
            <v>Test</v>
          </cell>
          <cell r="C2155" t="str">
            <v>test</v>
          </cell>
          <cell r="D2155" t="str">
            <v>BG</v>
          </cell>
          <cell r="E2155" t="str">
            <v>27-10-2012</v>
          </cell>
          <cell r="F2155">
            <v>12</v>
          </cell>
          <cell r="G2155" t="str">
            <v>Non</v>
          </cell>
          <cell r="H2155" t="str">
            <v>CLG.NEDIVIN</v>
          </cell>
          <cell r="I2155" t="str">
            <v>Non</v>
          </cell>
          <cell r="J2155" t="str">
            <v>Baseball, Basket</v>
          </cell>
        </row>
        <row r="2156">
          <cell r="A2156">
            <v>24249399</v>
          </cell>
          <cell r="B2156" t="str">
            <v>Testdeux</v>
          </cell>
          <cell r="C2156" t="str">
            <v>testdas</v>
          </cell>
          <cell r="D2156" t="str">
            <v>BG</v>
          </cell>
          <cell r="E2156" t="str">
            <v>17-10-2012</v>
          </cell>
          <cell r="F2156">
            <v>12</v>
          </cell>
          <cell r="G2156" t="str">
            <v>Non</v>
          </cell>
          <cell r="H2156" t="str">
            <v>CLG.NEDIVIN</v>
          </cell>
          <cell r="I2156" t="str">
            <v>Non</v>
          </cell>
          <cell r="J2156" t="str">
            <v>Baseball, Basket</v>
          </cell>
        </row>
        <row r="2157">
          <cell r="A2157">
            <v>24221837</v>
          </cell>
          <cell r="B2157" t="str">
            <v>CICA</v>
          </cell>
          <cell r="C2157" t="str">
            <v>Mike</v>
          </cell>
          <cell r="D2157" t="str">
            <v>MG</v>
          </cell>
          <cell r="E2157" t="str">
            <v>14-12-2010</v>
          </cell>
          <cell r="F2157">
            <v>13</v>
          </cell>
          <cell r="G2157" t="str">
            <v>Non</v>
          </cell>
          <cell r="H2157" t="str">
            <v>CLG.NORMANDIE</v>
          </cell>
          <cell r="I2157" t="str">
            <v>Non</v>
          </cell>
          <cell r="J2157" t="str">
            <v>Futsal, Volleyball</v>
          </cell>
        </row>
        <row r="2158">
          <cell r="A2158">
            <v>24220911</v>
          </cell>
          <cell r="B2158" t="str">
            <v>CLAVEL</v>
          </cell>
          <cell r="C2158" t="str">
            <v>Tainui</v>
          </cell>
          <cell r="D2158" t="str">
            <v>MG</v>
          </cell>
          <cell r="E2158" t="str">
            <v>12-06-2010</v>
          </cell>
          <cell r="F2158">
            <v>14</v>
          </cell>
          <cell r="G2158" t="str">
            <v>Non</v>
          </cell>
          <cell r="H2158" t="str">
            <v>CLG.NORMANDIE</v>
          </cell>
          <cell r="I2158" t="str">
            <v>Non</v>
          </cell>
          <cell r="J2158" t="str">
            <v>Basket, Tennis de table</v>
          </cell>
        </row>
        <row r="2159">
          <cell r="A2159">
            <v>24237630</v>
          </cell>
          <cell r="B2159" t="str">
            <v>Coulon</v>
          </cell>
          <cell r="C2159" t="str">
            <v>Kenzo</v>
          </cell>
          <cell r="D2159" t="str">
            <v>BG</v>
          </cell>
          <cell r="E2159" t="str">
            <v>08-02-2012</v>
          </cell>
          <cell r="F2159">
            <v>12</v>
          </cell>
          <cell r="G2159" t="str">
            <v>Non</v>
          </cell>
          <cell r="H2159" t="str">
            <v>CLG.NORMANDIE</v>
          </cell>
          <cell r="I2159" t="str">
            <v>Non</v>
          </cell>
          <cell r="J2159" t="str">
            <v>Cross, Futsal</v>
          </cell>
        </row>
        <row r="2160">
          <cell r="A2160">
            <v>24238663</v>
          </cell>
          <cell r="B2160" t="str">
            <v>cuewapuru</v>
          </cell>
          <cell r="C2160" t="str">
            <v>Bryan</v>
          </cell>
          <cell r="D2160" t="str">
            <v>BG</v>
          </cell>
          <cell r="E2160" t="str">
            <v>21-06-2011</v>
          </cell>
          <cell r="F2160">
            <v>13</v>
          </cell>
          <cell r="G2160" t="str">
            <v>Non</v>
          </cell>
          <cell r="H2160" t="str">
            <v>CLG.NORMANDIE</v>
          </cell>
          <cell r="I2160" t="str">
            <v>Non</v>
          </cell>
          <cell r="J2160" t="str">
            <v>Athlétisme, Cross, Futsal</v>
          </cell>
        </row>
        <row r="2161">
          <cell r="A2161">
            <v>24248451</v>
          </cell>
          <cell r="B2161" t="str">
            <v>Djaoua</v>
          </cell>
          <cell r="C2161" t="str">
            <v>Martin</v>
          </cell>
          <cell r="D2161" t="str">
            <v>BG</v>
          </cell>
          <cell r="E2161" t="str">
            <v>02-02-2013</v>
          </cell>
          <cell r="F2161">
            <v>11</v>
          </cell>
          <cell r="G2161" t="str">
            <v>Non</v>
          </cell>
          <cell r="H2161" t="str">
            <v>CLG.NORMANDIE</v>
          </cell>
          <cell r="I2161" t="str">
            <v>Non</v>
          </cell>
          <cell r="J2161" t="str">
            <v>Athlétisme, Futsal</v>
          </cell>
        </row>
        <row r="2162">
          <cell r="A2162">
            <v>24248434</v>
          </cell>
          <cell r="B2162" t="str">
            <v>Fere</v>
          </cell>
          <cell r="C2162" t="str">
            <v>Yohan</v>
          </cell>
          <cell r="D2162" t="str">
            <v>BG</v>
          </cell>
          <cell r="E2162" t="str">
            <v>02-11-2012</v>
          </cell>
          <cell r="F2162">
            <v>11</v>
          </cell>
          <cell r="G2162" t="str">
            <v>Non</v>
          </cell>
          <cell r="H2162" t="str">
            <v>CLG.NORMANDIE</v>
          </cell>
          <cell r="I2162" t="str">
            <v>Non</v>
          </cell>
          <cell r="J2162" t="str">
            <v>Cross, Futsal</v>
          </cell>
        </row>
        <row r="2163">
          <cell r="A2163">
            <v>24248430</v>
          </cell>
          <cell r="B2163" t="str">
            <v>Freminet</v>
          </cell>
          <cell r="C2163" t="str">
            <v>Nolan</v>
          </cell>
          <cell r="D2163" t="str">
            <v>BG</v>
          </cell>
          <cell r="E2163" t="str">
            <v>14-01-2013</v>
          </cell>
          <cell r="F2163">
            <v>11</v>
          </cell>
          <cell r="G2163" t="str">
            <v>Non</v>
          </cell>
          <cell r="H2163" t="str">
            <v>CLG.NORMANDIE</v>
          </cell>
          <cell r="I2163" t="str">
            <v>Non</v>
          </cell>
          <cell r="J2163" t="str">
            <v>Cross, Futsal</v>
          </cell>
        </row>
        <row r="2164">
          <cell r="A2164">
            <v>24248446</v>
          </cell>
          <cell r="B2164" t="str">
            <v>Gralinot</v>
          </cell>
          <cell r="C2164" t="str">
            <v>Mathilde</v>
          </cell>
          <cell r="D2164" t="str">
            <v>BF</v>
          </cell>
          <cell r="E2164" t="str">
            <v>26-08-2011</v>
          </cell>
          <cell r="F2164">
            <v>13</v>
          </cell>
          <cell r="G2164" t="str">
            <v>Non</v>
          </cell>
          <cell r="H2164" t="str">
            <v>CLG.NORMANDIE</v>
          </cell>
          <cell r="I2164" t="str">
            <v>Non</v>
          </cell>
          <cell r="J2164" t="str">
            <v>Tennis de table</v>
          </cell>
        </row>
        <row r="2165">
          <cell r="A2165">
            <v>24233762</v>
          </cell>
          <cell r="B2165" t="str">
            <v>Haewegene</v>
          </cell>
          <cell r="C2165" t="str">
            <v>Dominique</v>
          </cell>
          <cell r="D2165" t="str">
            <v>BG</v>
          </cell>
          <cell r="E2165" t="str">
            <v>19-06-2011</v>
          </cell>
          <cell r="F2165">
            <v>13</v>
          </cell>
          <cell r="G2165" t="str">
            <v>Non</v>
          </cell>
          <cell r="H2165" t="str">
            <v>CLG.NORMANDIE</v>
          </cell>
          <cell r="I2165" t="str">
            <v>Non</v>
          </cell>
          <cell r="J2165" t="str">
            <v>Cross, Futsal</v>
          </cell>
        </row>
        <row r="2166">
          <cell r="A2166">
            <v>24248433</v>
          </cell>
          <cell r="B2166" t="str">
            <v>Haewegene</v>
          </cell>
          <cell r="C2166" t="str">
            <v>Henjy</v>
          </cell>
          <cell r="D2166" t="str">
            <v>BG</v>
          </cell>
          <cell r="E2166" t="str">
            <v>13-08-2012</v>
          </cell>
          <cell r="F2166">
            <v>12</v>
          </cell>
          <cell r="G2166" t="str">
            <v>Non</v>
          </cell>
          <cell r="H2166" t="str">
            <v>CLG.NORMANDIE</v>
          </cell>
          <cell r="I2166" t="str">
            <v>Non</v>
          </cell>
          <cell r="J2166" t="str">
            <v>Cross, Futsal</v>
          </cell>
        </row>
        <row r="2167">
          <cell r="A2167">
            <v>24237631</v>
          </cell>
          <cell r="B2167" t="str">
            <v>Ihmling - Luu van Duc</v>
          </cell>
          <cell r="C2167" t="str">
            <v>Gabriel</v>
          </cell>
          <cell r="D2167" t="str">
            <v>BG</v>
          </cell>
          <cell r="E2167" t="str">
            <v>26-06-2011</v>
          </cell>
          <cell r="F2167">
            <v>13</v>
          </cell>
          <cell r="G2167" t="str">
            <v>Non</v>
          </cell>
          <cell r="H2167" t="str">
            <v>CLG.NORMANDIE</v>
          </cell>
          <cell r="I2167" t="str">
            <v>Non</v>
          </cell>
          <cell r="J2167" t="str">
            <v>Athlétisme, Cross, Futsal</v>
          </cell>
        </row>
        <row r="2168">
          <cell r="A2168">
            <v>24220259</v>
          </cell>
          <cell r="B2168" t="str">
            <v>IWA</v>
          </cell>
          <cell r="C2168" t="str">
            <v>Mangaïe</v>
          </cell>
          <cell r="D2168" t="str">
            <v>BG</v>
          </cell>
          <cell r="E2168" t="str">
            <v>06-05-2011</v>
          </cell>
          <cell r="F2168">
            <v>13</v>
          </cell>
          <cell r="G2168" t="str">
            <v>Non</v>
          </cell>
          <cell r="H2168" t="str">
            <v>CLG.NORMANDIE</v>
          </cell>
          <cell r="I2168" t="str">
            <v>Non</v>
          </cell>
          <cell r="J2168" t="str">
            <v>Basket, Futsal, Volleyball</v>
          </cell>
        </row>
        <row r="2169">
          <cell r="A2169">
            <v>24221464</v>
          </cell>
          <cell r="B2169" t="str">
            <v>KATJAWAN</v>
          </cell>
          <cell r="C2169" t="str">
            <v>Matteo</v>
          </cell>
          <cell r="D2169" t="str">
            <v>BG</v>
          </cell>
          <cell r="E2169" t="str">
            <v>22-06-2011</v>
          </cell>
          <cell r="F2169">
            <v>13</v>
          </cell>
          <cell r="G2169" t="str">
            <v>Non</v>
          </cell>
          <cell r="H2169" t="str">
            <v>CLG.NORMANDIE</v>
          </cell>
          <cell r="I2169" t="str">
            <v>Non</v>
          </cell>
          <cell r="J2169" t="str">
            <v>Athlétisme, Basket</v>
          </cell>
        </row>
        <row r="2170">
          <cell r="A2170">
            <v>24248449</v>
          </cell>
          <cell r="B2170" t="str">
            <v>Kela</v>
          </cell>
          <cell r="C2170" t="str">
            <v>Zephirin</v>
          </cell>
          <cell r="D2170" t="str">
            <v>BG</v>
          </cell>
          <cell r="E2170" t="str">
            <v>26-02-2011</v>
          </cell>
          <cell r="F2170">
            <v>13</v>
          </cell>
          <cell r="G2170" t="str">
            <v>Non</v>
          </cell>
          <cell r="H2170" t="str">
            <v>CLG.NORMANDIE</v>
          </cell>
          <cell r="I2170" t="str">
            <v>Non</v>
          </cell>
          <cell r="J2170" t="str">
            <v>Cross, Futsal</v>
          </cell>
        </row>
        <row r="2171">
          <cell r="A2171">
            <v>24248432</v>
          </cell>
          <cell r="B2171" t="str">
            <v>Lewigo</v>
          </cell>
          <cell r="C2171" t="str">
            <v>Denis</v>
          </cell>
          <cell r="D2171" t="str">
            <v>MG</v>
          </cell>
          <cell r="E2171" t="str">
            <v>21-11-2010</v>
          </cell>
          <cell r="F2171">
            <v>13</v>
          </cell>
          <cell r="G2171" t="str">
            <v>Non</v>
          </cell>
          <cell r="H2171" t="str">
            <v>CLG.NORMANDIE</v>
          </cell>
          <cell r="I2171" t="str">
            <v>Non</v>
          </cell>
          <cell r="J2171" t="str">
            <v>Cross, Futsal</v>
          </cell>
        </row>
        <row r="2172">
          <cell r="A2172">
            <v>24248435</v>
          </cell>
          <cell r="B2172" t="str">
            <v>Nyikeine</v>
          </cell>
          <cell r="C2172" t="str">
            <v>Emma</v>
          </cell>
          <cell r="D2172" t="str">
            <v>BF</v>
          </cell>
          <cell r="E2172" t="str">
            <v>26-03-2013</v>
          </cell>
          <cell r="F2172">
            <v>11</v>
          </cell>
          <cell r="G2172" t="str">
            <v>Non</v>
          </cell>
          <cell r="H2172" t="str">
            <v>CLG.NORMANDIE</v>
          </cell>
          <cell r="I2172" t="str">
            <v>Non</v>
          </cell>
          <cell r="J2172" t="str">
            <v>Tennis de table</v>
          </cell>
        </row>
        <row r="2173">
          <cell r="A2173">
            <v>24248452</v>
          </cell>
          <cell r="B2173" t="str">
            <v>Peikala</v>
          </cell>
          <cell r="C2173" t="str">
            <v>Iris</v>
          </cell>
          <cell r="D2173" t="str">
            <v>BF</v>
          </cell>
          <cell r="E2173" t="str">
            <v>16-02-2012</v>
          </cell>
          <cell r="F2173">
            <v>12</v>
          </cell>
          <cell r="G2173" t="str">
            <v>Non</v>
          </cell>
          <cell r="H2173" t="str">
            <v>CLG.NORMANDIE</v>
          </cell>
          <cell r="I2173" t="str">
            <v>Non</v>
          </cell>
          <cell r="J2173" t="str">
            <v>Basket, Futsal, Volleyball</v>
          </cell>
        </row>
        <row r="2174">
          <cell r="A2174">
            <v>24248448</v>
          </cell>
          <cell r="B2174" t="str">
            <v>Peyre</v>
          </cell>
          <cell r="C2174" t="str">
            <v>Dimitri</v>
          </cell>
          <cell r="D2174" t="str">
            <v>BG</v>
          </cell>
          <cell r="E2174" t="str">
            <v>10-07-2012</v>
          </cell>
          <cell r="F2174">
            <v>12</v>
          </cell>
          <cell r="G2174" t="str">
            <v>Non</v>
          </cell>
          <cell r="H2174" t="str">
            <v>CLG.NORMANDIE</v>
          </cell>
          <cell r="I2174" t="str">
            <v>Non</v>
          </cell>
          <cell r="J2174" t="str">
            <v>Cross, Futsal</v>
          </cell>
        </row>
        <row r="2175">
          <cell r="A2175">
            <v>24210466</v>
          </cell>
          <cell r="B2175" t="str">
            <v>RONDA</v>
          </cell>
          <cell r="C2175" t="str">
            <v>Sacha</v>
          </cell>
          <cell r="D2175" t="str">
            <v>MG</v>
          </cell>
          <cell r="E2175" t="str">
            <v>21-05-2010</v>
          </cell>
          <cell r="F2175">
            <v>14</v>
          </cell>
          <cell r="G2175" t="str">
            <v>Non</v>
          </cell>
          <cell r="H2175" t="str">
            <v>CLG.NORMANDIE</v>
          </cell>
          <cell r="I2175" t="str">
            <v>Non</v>
          </cell>
          <cell r="J2175" t="str">
            <v>Athlétisme</v>
          </cell>
        </row>
        <row r="2176">
          <cell r="A2176">
            <v>24248450</v>
          </cell>
          <cell r="B2176" t="str">
            <v>Salim Ben Caid</v>
          </cell>
          <cell r="C2176" t="str">
            <v>Lukas</v>
          </cell>
          <cell r="D2176" t="str">
            <v>BG</v>
          </cell>
          <cell r="E2176" t="str">
            <v>16-03-2013</v>
          </cell>
          <cell r="F2176">
            <v>11</v>
          </cell>
          <cell r="G2176" t="str">
            <v>Non</v>
          </cell>
          <cell r="H2176" t="str">
            <v>CLG.NORMANDIE</v>
          </cell>
          <cell r="I2176" t="str">
            <v>Non</v>
          </cell>
          <cell r="J2176" t="str">
            <v>Basket, Futsal</v>
          </cell>
        </row>
        <row r="2177">
          <cell r="A2177">
            <v>24237695</v>
          </cell>
          <cell r="B2177" t="str">
            <v>TAILLANDIER</v>
          </cell>
          <cell r="C2177" t="str">
            <v>Enola</v>
          </cell>
          <cell r="D2177" t="str">
            <v>BF</v>
          </cell>
          <cell r="E2177" t="str">
            <v>25-03-2011</v>
          </cell>
          <cell r="F2177">
            <v>13</v>
          </cell>
          <cell r="G2177" t="str">
            <v>Non</v>
          </cell>
          <cell r="H2177" t="str">
            <v>CLG.NORMANDIE</v>
          </cell>
          <cell r="I2177" t="str">
            <v>Non</v>
          </cell>
          <cell r="J2177" t="str">
            <v>Athlétisme, Futsal</v>
          </cell>
        </row>
        <row r="2178">
          <cell r="A2178">
            <v>24248436</v>
          </cell>
          <cell r="B2178" t="str">
            <v>Tereino</v>
          </cell>
          <cell r="C2178" t="str">
            <v>Frida</v>
          </cell>
          <cell r="D2178" t="str">
            <v>BF</v>
          </cell>
          <cell r="E2178" t="str">
            <v>11-10-2012</v>
          </cell>
          <cell r="F2178">
            <v>12</v>
          </cell>
          <cell r="G2178" t="str">
            <v>Non</v>
          </cell>
          <cell r="H2178" t="str">
            <v>CLG.NORMANDIE</v>
          </cell>
          <cell r="I2178" t="str">
            <v>Non</v>
          </cell>
          <cell r="J2178" t="str">
            <v>Athlétisme, Basket, Futsal, Tennis de table, Volleyball</v>
          </cell>
        </row>
        <row r="2179">
          <cell r="A2179">
            <v>24248447</v>
          </cell>
          <cell r="B2179" t="str">
            <v>Trojani</v>
          </cell>
          <cell r="C2179" t="str">
            <v>Mickaël</v>
          </cell>
          <cell r="D2179" t="str">
            <v>BG</v>
          </cell>
          <cell r="E2179" t="str">
            <v>22-06-2012</v>
          </cell>
          <cell r="F2179">
            <v>12</v>
          </cell>
          <cell r="G2179" t="str">
            <v>Non</v>
          </cell>
          <cell r="H2179" t="str">
            <v>CLG.NORMANDIE</v>
          </cell>
          <cell r="I2179" t="str">
            <v>Non</v>
          </cell>
          <cell r="J2179" t="str">
            <v>Cross, Futsal</v>
          </cell>
        </row>
        <row r="2180">
          <cell r="A2180">
            <v>24248431</v>
          </cell>
          <cell r="B2180" t="str">
            <v>Vama</v>
          </cell>
          <cell r="C2180" t="str">
            <v>Isaac</v>
          </cell>
          <cell r="D2180" t="str">
            <v>BG</v>
          </cell>
          <cell r="E2180" t="str">
            <v>21-06-2012</v>
          </cell>
          <cell r="F2180">
            <v>12</v>
          </cell>
          <cell r="G2180" t="str">
            <v>Non</v>
          </cell>
          <cell r="H2180" t="str">
            <v>CLG.NORMANDIE</v>
          </cell>
          <cell r="I2180" t="str">
            <v>Non</v>
          </cell>
          <cell r="J2180" t="str">
            <v>Cross, Futsal</v>
          </cell>
        </row>
        <row r="2181">
          <cell r="A2181">
            <v>24222123</v>
          </cell>
          <cell r="B2181" t="str">
            <v>AGOUROU</v>
          </cell>
          <cell r="C2181" t="str">
            <v>Judyckaël</v>
          </cell>
          <cell r="D2181" t="str">
            <v>MG</v>
          </cell>
          <cell r="E2181" t="str">
            <v>20-12-2010</v>
          </cell>
          <cell r="F2181">
            <v>13</v>
          </cell>
          <cell r="G2181" t="str">
            <v>Non</v>
          </cell>
          <cell r="H2181" t="str">
            <v>CLG.OUEGOA</v>
          </cell>
          <cell r="I2181" t="str">
            <v>Non</v>
          </cell>
          <cell r="J2181" t="str">
            <v>Athlétisme, Course d'orientation, Cross, Football, Futsal, Handball, Trails, Volleyball</v>
          </cell>
        </row>
        <row r="2182">
          <cell r="A2182">
            <v>24222726</v>
          </cell>
          <cell r="B2182" t="str">
            <v>AGOUROU</v>
          </cell>
          <cell r="C2182" t="str">
            <v>Ulrich</v>
          </cell>
          <cell r="D2182" t="str">
            <v>MG</v>
          </cell>
          <cell r="E2182" t="str">
            <v>20-12-2010</v>
          </cell>
          <cell r="F2182">
            <v>13</v>
          </cell>
          <cell r="G2182" t="str">
            <v>Non</v>
          </cell>
          <cell r="H2182" t="str">
            <v>CLG.OUEGOA</v>
          </cell>
          <cell r="I2182" t="str">
            <v>Non</v>
          </cell>
          <cell r="J2182" t="str">
            <v>Athlétisme, Course d'orientation, Cross, Football, Futsal, Handball, Trails, Volleyball</v>
          </cell>
        </row>
        <row r="2183">
          <cell r="A2183">
            <v>24249130</v>
          </cell>
          <cell r="B2183" t="str">
            <v>Boiguivie</v>
          </cell>
          <cell r="C2183" t="str">
            <v>Pierrick</v>
          </cell>
          <cell r="D2183" t="str">
            <v>BG</v>
          </cell>
          <cell r="E2183" t="str">
            <v>10-10-2011</v>
          </cell>
          <cell r="F2183">
            <v>13</v>
          </cell>
          <cell r="G2183" t="str">
            <v>Non</v>
          </cell>
          <cell r="H2183" t="str">
            <v>CLG.OUEGOA</v>
          </cell>
          <cell r="I2183" t="str">
            <v>Non</v>
          </cell>
          <cell r="J2183" t="str">
            <v>Football</v>
          </cell>
        </row>
        <row r="2184">
          <cell r="A2184">
            <v>24249117</v>
          </cell>
          <cell r="B2184" t="str">
            <v>Bratta</v>
          </cell>
          <cell r="C2184" t="str">
            <v>Giovanni</v>
          </cell>
          <cell r="D2184" t="str">
            <v>BG</v>
          </cell>
          <cell r="E2184" t="str">
            <v>20-02-2013</v>
          </cell>
          <cell r="F2184">
            <v>11</v>
          </cell>
          <cell r="G2184" t="str">
            <v>Non</v>
          </cell>
          <cell r="H2184" t="str">
            <v>CLG.OUEGOA</v>
          </cell>
          <cell r="I2184" t="str">
            <v>Non</v>
          </cell>
          <cell r="J2184" t="str">
            <v>Football</v>
          </cell>
        </row>
        <row r="2185">
          <cell r="A2185">
            <v>24249116</v>
          </cell>
          <cell r="B2185" t="str">
            <v>Danguigny</v>
          </cell>
          <cell r="C2185" t="str">
            <v>Haïley</v>
          </cell>
          <cell r="D2185" t="str">
            <v>BG</v>
          </cell>
          <cell r="E2185" t="str">
            <v>02-05-2013</v>
          </cell>
          <cell r="F2185">
            <v>11</v>
          </cell>
          <cell r="G2185" t="str">
            <v>Non</v>
          </cell>
          <cell r="H2185" t="str">
            <v>CLG.OUEGOA</v>
          </cell>
          <cell r="I2185" t="str">
            <v>Non</v>
          </cell>
          <cell r="J2185" t="str">
            <v>Football</v>
          </cell>
        </row>
        <row r="2186">
          <cell r="A2186">
            <v>24249115</v>
          </cell>
          <cell r="B2186" t="str">
            <v>Daoueli</v>
          </cell>
          <cell r="C2186" t="str">
            <v>Indra</v>
          </cell>
          <cell r="D2186" t="str">
            <v>BF</v>
          </cell>
          <cell r="E2186" t="str">
            <v>06-09-2012</v>
          </cell>
          <cell r="F2186">
            <v>12</v>
          </cell>
          <cell r="G2186" t="str">
            <v>Non</v>
          </cell>
          <cell r="H2186" t="str">
            <v>CLG.OUEGOA</v>
          </cell>
          <cell r="I2186" t="str">
            <v>Non</v>
          </cell>
          <cell r="J2186" t="str">
            <v>Football</v>
          </cell>
        </row>
        <row r="2187">
          <cell r="A2187">
            <v>24249118</v>
          </cell>
          <cell r="B2187" t="str">
            <v>Delrieu</v>
          </cell>
          <cell r="C2187" t="str">
            <v>Yann</v>
          </cell>
          <cell r="D2187" t="str">
            <v>BG</v>
          </cell>
          <cell r="E2187" t="str">
            <v>07-12-2011</v>
          </cell>
          <cell r="F2187">
            <v>12</v>
          </cell>
          <cell r="G2187" t="str">
            <v>Non</v>
          </cell>
          <cell r="H2187" t="str">
            <v>CLG.OUEGOA</v>
          </cell>
          <cell r="I2187" t="str">
            <v>Non</v>
          </cell>
          <cell r="J2187" t="str">
            <v>Football</v>
          </cell>
        </row>
        <row r="2188">
          <cell r="A2188">
            <v>24249209</v>
          </cell>
          <cell r="B2188" t="str">
            <v>Dianou</v>
          </cell>
          <cell r="C2188" t="str">
            <v>Djessy</v>
          </cell>
          <cell r="D2188" t="str">
            <v>BG</v>
          </cell>
          <cell r="E2188" t="str">
            <v>04-11-2012</v>
          </cell>
          <cell r="F2188">
            <v>11</v>
          </cell>
          <cell r="G2188" t="str">
            <v>Non</v>
          </cell>
          <cell r="H2188" t="str">
            <v>CLG.OUEGOA</v>
          </cell>
          <cell r="I2188" t="str">
            <v>Non</v>
          </cell>
          <cell r="J2188" t="str">
            <v>Football</v>
          </cell>
        </row>
        <row r="2189">
          <cell r="A2189">
            <v>24249119</v>
          </cell>
          <cell r="B2189" t="str">
            <v>Mouan Ouden</v>
          </cell>
          <cell r="C2189" t="str">
            <v>Grégoire</v>
          </cell>
          <cell r="D2189" t="str">
            <v>BG</v>
          </cell>
          <cell r="E2189" t="str">
            <v>02-02-2012</v>
          </cell>
          <cell r="F2189">
            <v>12</v>
          </cell>
          <cell r="G2189" t="str">
            <v>Non</v>
          </cell>
          <cell r="H2189" t="str">
            <v>CLG.OUEGOA</v>
          </cell>
          <cell r="I2189" t="str">
            <v>Non</v>
          </cell>
          <cell r="J2189" t="str">
            <v>Football</v>
          </cell>
        </row>
        <row r="2190">
          <cell r="A2190">
            <v>24239231</v>
          </cell>
          <cell r="B2190" t="str">
            <v>PAAMA</v>
          </cell>
          <cell r="C2190" t="str">
            <v>Anaïs</v>
          </cell>
          <cell r="D2190" t="str">
            <v>MF</v>
          </cell>
          <cell r="E2190" t="str">
            <v>08-07-2010</v>
          </cell>
          <cell r="F2190">
            <v>14</v>
          </cell>
          <cell r="G2190" t="str">
            <v>Non</v>
          </cell>
          <cell r="H2190" t="str">
            <v>CLG.OUEGOA</v>
          </cell>
          <cell r="I2190" t="str">
            <v>Non</v>
          </cell>
          <cell r="J2190" t="str">
            <v>Futsal</v>
          </cell>
        </row>
        <row r="2191">
          <cell r="A2191">
            <v>24249127</v>
          </cell>
          <cell r="B2191" t="str">
            <v>Paama</v>
          </cell>
          <cell r="C2191" t="str">
            <v>Djuliane</v>
          </cell>
          <cell r="D2191" t="str">
            <v>BF</v>
          </cell>
          <cell r="E2191" t="str">
            <v>18-04-2011</v>
          </cell>
          <cell r="F2191">
            <v>13</v>
          </cell>
          <cell r="G2191" t="str">
            <v>Non</v>
          </cell>
          <cell r="H2191" t="str">
            <v>CLG.OUEGOA</v>
          </cell>
          <cell r="I2191" t="str">
            <v>Non</v>
          </cell>
          <cell r="J2191" t="str">
            <v>Football</v>
          </cell>
        </row>
        <row r="2192">
          <cell r="A2192">
            <v>24249129</v>
          </cell>
          <cell r="B2192" t="str">
            <v>Theain Nigou</v>
          </cell>
          <cell r="C2192" t="str">
            <v>Aylé</v>
          </cell>
          <cell r="D2192" t="str">
            <v>BG</v>
          </cell>
          <cell r="E2192" t="str">
            <v>22-03-2012</v>
          </cell>
          <cell r="F2192">
            <v>12</v>
          </cell>
          <cell r="G2192" t="str">
            <v>Non</v>
          </cell>
          <cell r="H2192" t="str">
            <v>CLG.OUEGOA</v>
          </cell>
          <cell r="I2192" t="str">
            <v>Non</v>
          </cell>
          <cell r="J2192" t="str">
            <v>Football</v>
          </cell>
        </row>
        <row r="2193">
          <cell r="A2193">
            <v>24249123</v>
          </cell>
          <cell r="B2193" t="str">
            <v>Theain Nigou</v>
          </cell>
          <cell r="C2193" t="str">
            <v>Ghislaine</v>
          </cell>
          <cell r="D2193" t="str">
            <v>MF</v>
          </cell>
          <cell r="E2193" t="str">
            <v>25-06-2010</v>
          </cell>
          <cell r="F2193">
            <v>14</v>
          </cell>
          <cell r="G2193" t="str">
            <v>Non</v>
          </cell>
          <cell r="H2193" t="str">
            <v>CLG.OUEGOA</v>
          </cell>
          <cell r="I2193" t="str">
            <v>Non</v>
          </cell>
          <cell r="J2193" t="str">
            <v>Football</v>
          </cell>
        </row>
        <row r="2194">
          <cell r="A2194">
            <v>24249128</v>
          </cell>
          <cell r="B2194" t="str">
            <v>Theain Nigou</v>
          </cell>
          <cell r="C2194" t="str">
            <v>Yovanna</v>
          </cell>
          <cell r="D2194" t="str">
            <v>BF</v>
          </cell>
          <cell r="E2194" t="str">
            <v>12-11-2012</v>
          </cell>
          <cell r="F2194">
            <v>11</v>
          </cell>
          <cell r="G2194" t="str">
            <v>Non</v>
          </cell>
          <cell r="H2194" t="str">
            <v>CLG.OUEGOA</v>
          </cell>
          <cell r="I2194" t="str">
            <v>Non</v>
          </cell>
          <cell r="J2194" t="str">
            <v>Football</v>
          </cell>
        </row>
        <row r="2195">
          <cell r="A2195">
            <v>24249121</v>
          </cell>
          <cell r="B2195" t="str">
            <v>Tomben</v>
          </cell>
          <cell r="C2195" t="str">
            <v>Kayla</v>
          </cell>
          <cell r="D2195" t="str">
            <v>MF</v>
          </cell>
          <cell r="E2195" t="str">
            <v>07-07-2009</v>
          </cell>
          <cell r="F2195">
            <v>15</v>
          </cell>
          <cell r="G2195" t="str">
            <v>Non</v>
          </cell>
          <cell r="H2195" t="str">
            <v>CLG.OUEGOA</v>
          </cell>
          <cell r="I2195" t="str">
            <v>Non</v>
          </cell>
          <cell r="J2195" t="str">
            <v>Football</v>
          </cell>
        </row>
        <row r="2196">
          <cell r="A2196">
            <v>24249114</v>
          </cell>
          <cell r="B2196" t="str">
            <v>Touyada</v>
          </cell>
          <cell r="C2196" t="str">
            <v>Anthony</v>
          </cell>
          <cell r="D2196" t="str">
            <v>BG</v>
          </cell>
          <cell r="E2196" t="str">
            <v>24-05-2013</v>
          </cell>
          <cell r="F2196">
            <v>11</v>
          </cell>
          <cell r="G2196" t="str">
            <v>Non</v>
          </cell>
          <cell r="H2196" t="str">
            <v>CLG.OUEGOA</v>
          </cell>
          <cell r="I2196" t="str">
            <v>Non</v>
          </cell>
          <cell r="J2196" t="str">
            <v>Football</v>
          </cell>
        </row>
        <row r="2197">
          <cell r="A2197">
            <v>24249122</v>
          </cell>
          <cell r="B2197" t="str">
            <v>Tyaketou</v>
          </cell>
          <cell r="C2197" t="str">
            <v>Ayli</v>
          </cell>
          <cell r="D2197" t="str">
            <v>MG</v>
          </cell>
          <cell r="E2197" t="str">
            <v>29-10-2009</v>
          </cell>
          <cell r="F2197">
            <v>14</v>
          </cell>
          <cell r="G2197" t="str">
            <v>Non</v>
          </cell>
          <cell r="H2197" t="str">
            <v>CLG.OUEGOA</v>
          </cell>
          <cell r="I2197" t="str">
            <v>Non</v>
          </cell>
          <cell r="J2197" t="str">
            <v>Football</v>
          </cell>
        </row>
        <row r="2198">
          <cell r="A2198">
            <v>24237934</v>
          </cell>
          <cell r="B2198" t="str">
            <v>ALEBATE</v>
          </cell>
          <cell r="C2198" t="str">
            <v>Amaïka</v>
          </cell>
          <cell r="D2198" t="str">
            <v>BF</v>
          </cell>
          <cell r="E2198" t="str">
            <v>02-11-2011</v>
          </cell>
          <cell r="F2198">
            <v>12</v>
          </cell>
          <cell r="G2198" t="str">
            <v>Non</v>
          </cell>
          <cell r="H2198" t="str">
            <v>CLG.PAI-KALEONE</v>
          </cell>
          <cell r="I2198" t="str">
            <v>Non</v>
          </cell>
          <cell r="J2198" t="str">
            <v>Football, Futsal, Volleyball</v>
          </cell>
        </row>
        <row r="2199">
          <cell r="A2199">
            <v>24221091</v>
          </cell>
          <cell r="B2199" t="str">
            <v>ALTADILL</v>
          </cell>
          <cell r="C2199" t="str">
            <v>Esteban</v>
          </cell>
          <cell r="D2199" t="str">
            <v>BG</v>
          </cell>
          <cell r="E2199" t="str">
            <v>02-03-2011</v>
          </cell>
          <cell r="F2199">
            <v>13</v>
          </cell>
          <cell r="G2199" t="str">
            <v>Non</v>
          </cell>
          <cell r="H2199" t="str">
            <v>CLG.PAI-KALEONE</v>
          </cell>
          <cell r="I2199" t="str">
            <v>Non</v>
          </cell>
          <cell r="J2199" t="str">
            <v>Football, Futsal, Trails</v>
          </cell>
        </row>
        <row r="2200">
          <cell r="A2200">
            <v>24222109</v>
          </cell>
          <cell r="B2200" t="str">
            <v>BEALO</v>
          </cell>
          <cell r="C2200" t="str">
            <v>Angel</v>
          </cell>
          <cell r="D2200" t="str">
            <v>MG</v>
          </cell>
          <cell r="E2200" t="str">
            <v>17-11-2010</v>
          </cell>
          <cell r="F2200">
            <v>13</v>
          </cell>
          <cell r="G2200" t="str">
            <v>Non</v>
          </cell>
          <cell r="H2200" t="str">
            <v>CLG.PAI-KALEONE</v>
          </cell>
          <cell r="I2200" t="str">
            <v>Non</v>
          </cell>
          <cell r="J2200" t="str">
            <v>Football, Futsal, Trails, Voile</v>
          </cell>
        </row>
        <row r="2201">
          <cell r="A2201">
            <v>24237799</v>
          </cell>
          <cell r="B2201" t="str">
            <v>BINET</v>
          </cell>
          <cell r="C2201" t="str">
            <v>Jonascia</v>
          </cell>
          <cell r="D2201" t="str">
            <v>BF</v>
          </cell>
          <cell r="E2201" t="str">
            <v>20-11-2011</v>
          </cell>
          <cell r="F2201">
            <v>12</v>
          </cell>
          <cell r="G2201" t="str">
            <v>Non</v>
          </cell>
          <cell r="H2201" t="str">
            <v>CLG.PAI-KALEONE</v>
          </cell>
          <cell r="I2201" t="str">
            <v>Non</v>
          </cell>
          <cell r="J2201" t="str">
            <v>Football, Futsal, Volleyball</v>
          </cell>
        </row>
        <row r="2202">
          <cell r="A2202">
            <v>24221106</v>
          </cell>
          <cell r="B2202" t="str">
            <v>BOUANOU</v>
          </cell>
          <cell r="C2202" t="str">
            <v>Aaron</v>
          </cell>
          <cell r="D2202" t="str">
            <v>MG</v>
          </cell>
          <cell r="E2202" t="str">
            <v>02-11-2010</v>
          </cell>
          <cell r="F2202">
            <v>13</v>
          </cell>
          <cell r="G2202" t="str">
            <v>Non</v>
          </cell>
          <cell r="H2202" t="str">
            <v>CLG.PAI-KALEONE</v>
          </cell>
          <cell r="I2202" t="str">
            <v>Non</v>
          </cell>
          <cell r="J2202" t="str">
            <v>Football, Futsal, Trails</v>
          </cell>
        </row>
        <row r="2203">
          <cell r="A2203">
            <v>24238976</v>
          </cell>
          <cell r="B2203" t="str">
            <v>BOUILLANT</v>
          </cell>
          <cell r="C2203" t="str">
            <v>EMERAUDE</v>
          </cell>
          <cell r="D2203" t="str">
            <v>BF</v>
          </cell>
          <cell r="E2203" t="str">
            <v>19-08-2011</v>
          </cell>
          <cell r="F2203">
            <v>13</v>
          </cell>
          <cell r="G2203" t="str">
            <v>Non</v>
          </cell>
          <cell r="H2203" t="str">
            <v>CLG.PAI-KALEONE</v>
          </cell>
          <cell r="I2203" t="str">
            <v>Non</v>
          </cell>
          <cell r="J2203" t="str">
            <v>Voile</v>
          </cell>
        </row>
        <row r="2204">
          <cell r="A2204">
            <v>24221100</v>
          </cell>
          <cell r="B2204" t="str">
            <v>BOUILLANT</v>
          </cell>
          <cell r="C2204" t="str">
            <v>Theophile</v>
          </cell>
          <cell r="D2204" t="str">
            <v>BG</v>
          </cell>
          <cell r="E2204" t="str">
            <v>16-04-2011</v>
          </cell>
          <cell r="F2204">
            <v>13</v>
          </cell>
          <cell r="G2204" t="str">
            <v>Non</v>
          </cell>
          <cell r="H2204" t="str">
            <v>CLG.PAI-KALEONE</v>
          </cell>
          <cell r="I2204" t="str">
            <v>Non</v>
          </cell>
          <cell r="J2204" t="str">
            <v>Football, Futsal, Trails</v>
          </cell>
        </row>
        <row r="2205">
          <cell r="A2205">
            <v>24247902</v>
          </cell>
          <cell r="B2205" t="str">
            <v>BOULET</v>
          </cell>
          <cell r="C2205" t="str">
            <v>Sharone</v>
          </cell>
          <cell r="D2205" t="str">
            <v>MF</v>
          </cell>
          <cell r="E2205" t="str">
            <v>01-09-2009</v>
          </cell>
          <cell r="F2205">
            <v>15</v>
          </cell>
          <cell r="G2205" t="str">
            <v>Non</v>
          </cell>
          <cell r="H2205" t="str">
            <v>CLG.PAI-KALEONE</v>
          </cell>
          <cell r="I2205" t="str">
            <v>Non</v>
          </cell>
        </row>
        <row r="2206">
          <cell r="A2206">
            <v>24211045</v>
          </cell>
          <cell r="B2206" t="str">
            <v>BOUYOT</v>
          </cell>
          <cell r="C2206" t="str">
            <v>Joram</v>
          </cell>
          <cell r="D2206" t="str">
            <v>MG</v>
          </cell>
          <cell r="E2206" t="str">
            <v>16-05-2009</v>
          </cell>
          <cell r="F2206">
            <v>15</v>
          </cell>
          <cell r="G2206" t="str">
            <v>Non</v>
          </cell>
          <cell r="H2206" t="str">
            <v>CLG.PAI-KALEONE</v>
          </cell>
          <cell r="I2206" t="str">
            <v>Non</v>
          </cell>
          <cell r="J2206" t="str">
            <v>Basket, Football, Futsal, Trails</v>
          </cell>
        </row>
        <row r="2207">
          <cell r="A2207">
            <v>24247920</v>
          </cell>
          <cell r="B2207" t="str">
            <v>CASELINA</v>
          </cell>
          <cell r="C2207" t="str">
            <v>Djamelia</v>
          </cell>
          <cell r="D2207" t="str">
            <v>MF</v>
          </cell>
          <cell r="E2207" t="str">
            <v>16-10-2010</v>
          </cell>
          <cell r="F2207">
            <v>14</v>
          </cell>
          <cell r="G2207" t="str">
            <v>Non</v>
          </cell>
          <cell r="H2207" t="str">
            <v>CLG.PAI-KALEONE</v>
          </cell>
          <cell r="I2207" t="str">
            <v>Non</v>
          </cell>
        </row>
        <row r="2208">
          <cell r="A2208">
            <v>24210449</v>
          </cell>
          <cell r="B2208" t="str">
            <v>DAHITE</v>
          </cell>
          <cell r="C2208" t="str">
            <v>Hyalawe</v>
          </cell>
          <cell r="D2208" t="str">
            <v>MF</v>
          </cell>
          <cell r="E2208" t="str">
            <v>27-11-2009</v>
          </cell>
          <cell r="F2208">
            <v>14</v>
          </cell>
          <cell r="G2208" t="str">
            <v>Non</v>
          </cell>
          <cell r="H2208" t="str">
            <v>CLG.PAI-KALEONE</v>
          </cell>
          <cell r="I2208" t="str">
            <v>Non</v>
          </cell>
          <cell r="J2208" t="str">
            <v>Football, Futsal</v>
          </cell>
        </row>
        <row r="2209">
          <cell r="A2209">
            <v>24247912</v>
          </cell>
          <cell r="B2209" t="str">
            <v>DEL VECCHIO</v>
          </cell>
          <cell r="C2209" t="str">
            <v>Cassiopee</v>
          </cell>
          <cell r="D2209" t="str">
            <v>MF</v>
          </cell>
          <cell r="E2209" t="str">
            <v>27-07-2010</v>
          </cell>
          <cell r="F2209">
            <v>14</v>
          </cell>
          <cell r="G2209" t="str">
            <v>Non</v>
          </cell>
          <cell r="H2209" t="str">
            <v>CLG.PAI-KALEONE</v>
          </cell>
          <cell r="I2209" t="str">
            <v>Non</v>
          </cell>
        </row>
        <row r="2210">
          <cell r="A2210">
            <v>24233780</v>
          </cell>
          <cell r="B2210" t="str">
            <v>DELLY</v>
          </cell>
          <cell r="C2210" t="str">
            <v>Jean-Jacques</v>
          </cell>
          <cell r="D2210" t="str">
            <v>BG</v>
          </cell>
          <cell r="E2210" t="str">
            <v>18-10-2011</v>
          </cell>
          <cell r="F2210">
            <v>13</v>
          </cell>
          <cell r="G2210" t="str">
            <v>Non</v>
          </cell>
          <cell r="H2210" t="str">
            <v>CLG.PAI-KALEONE</v>
          </cell>
          <cell r="I2210" t="str">
            <v>Non</v>
          </cell>
          <cell r="J2210" t="str">
            <v>Football, Futsal</v>
          </cell>
        </row>
        <row r="2211">
          <cell r="A2211">
            <v>24221087</v>
          </cell>
          <cell r="B2211" t="str">
            <v>DINET</v>
          </cell>
          <cell r="C2211" t="str">
            <v>Keycia</v>
          </cell>
          <cell r="D2211" t="str">
            <v>BF</v>
          </cell>
          <cell r="E2211" t="str">
            <v>27-05-2011</v>
          </cell>
          <cell r="F2211">
            <v>13</v>
          </cell>
          <cell r="G2211" t="str">
            <v>Non</v>
          </cell>
          <cell r="H2211" t="str">
            <v>CLG.PAI-KALEONE</v>
          </cell>
          <cell r="I2211" t="str">
            <v>Non</v>
          </cell>
          <cell r="J2211" t="str">
            <v>Football, Futsal, Trails</v>
          </cell>
        </row>
        <row r="2212">
          <cell r="A2212">
            <v>24248007</v>
          </cell>
          <cell r="B2212" t="str">
            <v>DINET</v>
          </cell>
          <cell r="C2212" t="str">
            <v>Rozmadlène</v>
          </cell>
          <cell r="D2212" t="str">
            <v>BF</v>
          </cell>
          <cell r="E2212" t="str">
            <v>03-08-2012</v>
          </cell>
          <cell r="F2212">
            <v>12</v>
          </cell>
          <cell r="G2212" t="str">
            <v>Non</v>
          </cell>
          <cell r="H2212" t="str">
            <v>CLG.PAI-KALEONE</v>
          </cell>
          <cell r="I2212" t="str">
            <v>Non</v>
          </cell>
        </row>
        <row r="2213">
          <cell r="A2213">
            <v>24237935</v>
          </cell>
          <cell r="B2213" t="str">
            <v>DJOUATE</v>
          </cell>
          <cell r="C2213" t="str">
            <v>Kedzia</v>
          </cell>
          <cell r="D2213" t="str">
            <v>BF</v>
          </cell>
          <cell r="E2213" t="str">
            <v>02-04-2011</v>
          </cell>
          <cell r="F2213">
            <v>13</v>
          </cell>
          <cell r="G2213" t="str">
            <v>Non</v>
          </cell>
          <cell r="H2213" t="str">
            <v>CLG.PAI-KALEONE</v>
          </cell>
          <cell r="I2213" t="str">
            <v>Non</v>
          </cell>
          <cell r="J2213" t="str">
            <v>Football, Futsal</v>
          </cell>
        </row>
        <row r="2214">
          <cell r="A2214">
            <v>24248010</v>
          </cell>
          <cell r="B2214" t="str">
            <v>FISDIEPAS</v>
          </cell>
          <cell r="C2214" t="str">
            <v>Thiloone</v>
          </cell>
          <cell r="D2214" t="str">
            <v>BG</v>
          </cell>
          <cell r="E2214" t="str">
            <v>26-09-2012</v>
          </cell>
          <cell r="F2214">
            <v>12</v>
          </cell>
          <cell r="G2214" t="str">
            <v>Non</v>
          </cell>
          <cell r="H2214" t="str">
            <v>CLG.PAI-KALEONE</v>
          </cell>
          <cell r="I2214" t="str">
            <v>Non</v>
          </cell>
        </row>
        <row r="2215">
          <cell r="A2215">
            <v>24248138</v>
          </cell>
          <cell r="B2215" t="str">
            <v>FOUAN</v>
          </cell>
          <cell r="C2215" t="str">
            <v>Adjael</v>
          </cell>
          <cell r="D2215" t="str">
            <v>BG</v>
          </cell>
          <cell r="E2215" t="str">
            <v>24-02-2013</v>
          </cell>
          <cell r="F2215">
            <v>11</v>
          </cell>
          <cell r="G2215" t="str">
            <v>Non</v>
          </cell>
          <cell r="H2215" t="str">
            <v>CLG.PAI-KALEONE</v>
          </cell>
          <cell r="I2215" t="str">
            <v>Non</v>
          </cell>
        </row>
        <row r="2216">
          <cell r="A2216">
            <v>24237813</v>
          </cell>
          <cell r="B2216" t="str">
            <v>FOUAN</v>
          </cell>
          <cell r="C2216" t="str">
            <v>Madeyra</v>
          </cell>
          <cell r="D2216" t="str">
            <v>BF</v>
          </cell>
          <cell r="E2216" t="str">
            <v>26-02-2012</v>
          </cell>
          <cell r="F2216">
            <v>12</v>
          </cell>
          <cell r="G2216" t="str">
            <v>Non</v>
          </cell>
          <cell r="H2216" t="str">
            <v>CLG.PAI-KALEONE</v>
          </cell>
          <cell r="I2216" t="str">
            <v>Non</v>
          </cell>
          <cell r="J2216" t="str">
            <v>Football, Futsal, Volleyball</v>
          </cell>
        </row>
        <row r="2217">
          <cell r="A2217">
            <v>24248009</v>
          </cell>
          <cell r="B2217" t="str">
            <v>GOHOUPE</v>
          </cell>
          <cell r="C2217" t="str">
            <v>Edvin</v>
          </cell>
          <cell r="D2217" t="str">
            <v>BG</v>
          </cell>
          <cell r="E2217" t="str">
            <v>01-09-2012</v>
          </cell>
          <cell r="F2217">
            <v>12</v>
          </cell>
          <cell r="G2217" t="str">
            <v>Non</v>
          </cell>
          <cell r="H2217" t="str">
            <v>CLG.PAI-KALEONE</v>
          </cell>
          <cell r="I2217" t="str">
            <v>Non</v>
          </cell>
        </row>
        <row r="2218">
          <cell r="A2218">
            <v>24220565</v>
          </cell>
          <cell r="B2218" t="str">
            <v>GOHOUPE</v>
          </cell>
          <cell r="C2218" t="str">
            <v>Wendy</v>
          </cell>
          <cell r="D2218" t="str">
            <v>BF</v>
          </cell>
          <cell r="E2218" t="str">
            <v>08-02-2011</v>
          </cell>
          <cell r="F2218">
            <v>13</v>
          </cell>
          <cell r="G2218" t="str">
            <v>Non</v>
          </cell>
          <cell r="H2218" t="str">
            <v>CLG.PAI-KALEONE</v>
          </cell>
          <cell r="I2218" t="str">
            <v>Non</v>
          </cell>
          <cell r="J2218" t="str">
            <v>Athlétisme, Football, Futsal, Volleyball</v>
          </cell>
        </row>
        <row r="2219">
          <cell r="A2219">
            <v>24237806</v>
          </cell>
          <cell r="B2219" t="str">
            <v>GUETY</v>
          </cell>
          <cell r="C2219" t="str">
            <v>Dwayne</v>
          </cell>
          <cell r="D2219" t="str">
            <v>BG</v>
          </cell>
          <cell r="E2219" t="str">
            <v>30-10-2011</v>
          </cell>
          <cell r="F2219">
            <v>12</v>
          </cell>
          <cell r="G2219" t="str">
            <v>Non</v>
          </cell>
          <cell r="H2219" t="str">
            <v>CLG.PAI-KALEONE</v>
          </cell>
          <cell r="I2219" t="str">
            <v>Non</v>
          </cell>
          <cell r="J2219" t="str">
            <v>Football, Futsal</v>
          </cell>
        </row>
        <row r="2220">
          <cell r="A2220">
            <v>24237808</v>
          </cell>
          <cell r="B2220" t="str">
            <v>HAMENE</v>
          </cell>
          <cell r="C2220" t="str">
            <v>Steeven</v>
          </cell>
          <cell r="D2220" t="str">
            <v>MG</v>
          </cell>
          <cell r="E2220" t="str">
            <v>28-12-2009</v>
          </cell>
          <cell r="F2220">
            <v>14</v>
          </cell>
          <cell r="G2220" t="str">
            <v>Non</v>
          </cell>
          <cell r="H2220" t="str">
            <v>CLG.PAI-KALEONE</v>
          </cell>
          <cell r="I2220" t="str">
            <v>Non</v>
          </cell>
          <cell r="J2220" t="str">
            <v>Football, Futsal</v>
          </cell>
        </row>
        <row r="2221">
          <cell r="A2221">
            <v>24210452</v>
          </cell>
          <cell r="B2221" t="str">
            <v>HIAMPAREMANE</v>
          </cell>
          <cell r="C2221" t="str">
            <v>Keran</v>
          </cell>
          <cell r="D2221" t="str">
            <v>MG</v>
          </cell>
          <cell r="E2221" t="str">
            <v>03-09-2009</v>
          </cell>
          <cell r="F2221">
            <v>15</v>
          </cell>
          <cell r="G2221" t="str">
            <v>Non</v>
          </cell>
          <cell r="H2221" t="str">
            <v>CLG.PAI-KALEONE</v>
          </cell>
          <cell r="I2221" t="str">
            <v>Non</v>
          </cell>
          <cell r="J2221" t="str">
            <v>Basket, Football, Futsal, Trails</v>
          </cell>
        </row>
        <row r="2222">
          <cell r="A2222">
            <v>24248014</v>
          </cell>
          <cell r="B2222" t="str">
            <v>HIAMPAREMANE</v>
          </cell>
          <cell r="C2222" t="str">
            <v>Lensy</v>
          </cell>
          <cell r="D2222" t="str">
            <v>BF</v>
          </cell>
          <cell r="E2222" t="str">
            <v>08-03-2013</v>
          </cell>
          <cell r="F2222">
            <v>11</v>
          </cell>
          <cell r="G2222" t="str">
            <v>Non</v>
          </cell>
          <cell r="H2222" t="str">
            <v>CLG.PAI-KALEONE</v>
          </cell>
          <cell r="I2222" t="str">
            <v>Non</v>
          </cell>
        </row>
        <row r="2223">
          <cell r="A2223">
            <v>24248011</v>
          </cell>
          <cell r="B2223" t="str">
            <v>HMAKONE</v>
          </cell>
          <cell r="C2223" t="str">
            <v>Qanane</v>
          </cell>
          <cell r="D2223" t="str">
            <v>BG</v>
          </cell>
          <cell r="E2223" t="str">
            <v>13-12-2012</v>
          </cell>
          <cell r="F2223">
            <v>11</v>
          </cell>
          <cell r="G2223" t="str">
            <v>Non</v>
          </cell>
          <cell r="H2223" t="str">
            <v>CLG.PAI-KALEONE</v>
          </cell>
          <cell r="I2223" t="str">
            <v>Non</v>
          </cell>
        </row>
        <row r="2224">
          <cell r="A2224">
            <v>24211488</v>
          </cell>
          <cell r="B2224" t="str">
            <v>KADJILINGA</v>
          </cell>
          <cell r="C2224" t="str">
            <v>Bryana</v>
          </cell>
          <cell r="D2224" t="str">
            <v>MF</v>
          </cell>
          <cell r="E2224" t="str">
            <v>12-05-2009</v>
          </cell>
          <cell r="F2224">
            <v>15</v>
          </cell>
          <cell r="G2224" t="str">
            <v>Non</v>
          </cell>
          <cell r="H2224" t="str">
            <v>CLG.PAI-KALEONE</v>
          </cell>
          <cell r="I2224" t="str">
            <v>Non</v>
          </cell>
          <cell r="J2224" t="str">
            <v>Voile</v>
          </cell>
        </row>
        <row r="2225">
          <cell r="A2225">
            <v>24248012</v>
          </cell>
          <cell r="B2225" t="str">
            <v>KAI</v>
          </cell>
          <cell r="C2225" t="str">
            <v>Inesta</v>
          </cell>
          <cell r="D2225" t="str">
            <v>BG</v>
          </cell>
          <cell r="E2225" t="str">
            <v>30-01-2013</v>
          </cell>
          <cell r="F2225">
            <v>11</v>
          </cell>
          <cell r="G2225" t="str">
            <v>Non</v>
          </cell>
          <cell r="H2225" t="str">
            <v>CLG.PAI-KALEONE</v>
          </cell>
          <cell r="I2225" t="str">
            <v>Non</v>
          </cell>
        </row>
        <row r="2226">
          <cell r="A2226">
            <v>24248917</v>
          </cell>
          <cell r="B2226" t="str">
            <v>KALENE</v>
          </cell>
          <cell r="C2226" t="str">
            <v>André</v>
          </cell>
          <cell r="D2226" t="str">
            <v>BG</v>
          </cell>
          <cell r="E2226" t="str">
            <v>14-11-2012</v>
          </cell>
          <cell r="F2226">
            <v>11</v>
          </cell>
          <cell r="G2226" t="str">
            <v>Non</v>
          </cell>
          <cell r="H2226" t="str">
            <v>CLG.PAI-KALEONE</v>
          </cell>
          <cell r="I2226" t="str">
            <v>Non</v>
          </cell>
        </row>
        <row r="2227">
          <cell r="A2227">
            <v>24239152</v>
          </cell>
          <cell r="B2227" t="str">
            <v>KOITOUNE</v>
          </cell>
          <cell r="C2227" t="str">
            <v>YEMINA</v>
          </cell>
          <cell r="D2227" t="str">
            <v>BF</v>
          </cell>
          <cell r="E2227" t="str">
            <v>23-09-2011</v>
          </cell>
          <cell r="F2227">
            <v>13</v>
          </cell>
          <cell r="G2227" t="str">
            <v>Non</v>
          </cell>
          <cell r="H2227" t="str">
            <v>CLG.PAI-KALEONE</v>
          </cell>
          <cell r="I2227" t="str">
            <v>Non</v>
          </cell>
        </row>
        <row r="2228">
          <cell r="A2228">
            <v>24248008</v>
          </cell>
          <cell r="B2228" t="str">
            <v>LEVY</v>
          </cell>
          <cell r="C2228" t="str">
            <v>Enzo</v>
          </cell>
          <cell r="D2228" t="str">
            <v>BG</v>
          </cell>
          <cell r="E2228" t="str">
            <v>03-03-2013</v>
          </cell>
          <cell r="F2228">
            <v>11</v>
          </cell>
          <cell r="G2228" t="str">
            <v>Non</v>
          </cell>
          <cell r="H2228" t="str">
            <v>CLG.PAI-KALEONE</v>
          </cell>
          <cell r="I2228" t="str">
            <v>Non</v>
          </cell>
        </row>
        <row r="2229">
          <cell r="A2229">
            <v>24210451</v>
          </cell>
          <cell r="B2229" t="str">
            <v>LEVY</v>
          </cell>
          <cell r="C2229" t="str">
            <v>Wesley</v>
          </cell>
          <cell r="D2229" t="str">
            <v>MG</v>
          </cell>
          <cell r="E2229" t="str">
            <v>19-05-2010</v>
          </cell>
          <cell r="F2229">
            <v>14</v>
          </cell>
          <cell r="G2229" t="str">
            <v>Non</v>
          </cell>
          <cell r="H2229" t="str">
            <v>CLG.PAI-KALEONE</v>
          </cell>
          <cell r="I2229" t="str">
            <v>Non</v>
          </cell>
          <cell r="J2229" t="str">
            <v>Football, Futsal, Trails</v>
          </cell>
        </row>
        <row r="2230">
          <cell r="A2230">
            <v>24221086</v>
          </cell>
          <cell r="B2230" t="str">
            <v>MAMELIN</v>
          </cell>
          <cell r="C2230" t="str">
            <v>Mareva</v>
          </cell>
          <cell r="D2230" t="str">
            <v>MF</v>
          </cell>
          <cell r="E2230" t="str">
            <v>07-05-2010</v>
          </cell>
          <cell r="F2230">
            <v>14</v>
          </cell>
          <cell r="G2230" t="str">
            <v>Non</v>
          </cell>
          <cell r="H2230" t="str">
            <v>CLG.PAI-KALEONE</v>
          </cell>
          <cell r="I2230" t="str">
            <v>Non</v>
          </cell>
          <cell r="J2230" t="str">
            <v>Football, Futsal, Trails</v>
          </cell>
        </row>
        <row r="2231">
          <cell r="A2231">
            <v>24220566</v>
          </cell>
          <cell r="B2231" t="str">
            <v>MAMPASSE</v>
          </cell>
          <cell r="C2231" t="str">
            <v>Méryl</v>
          </cell>
          <cell r="D2231" t="str">
            <v>MF</v>
          </cell>
          <cell r="E2231" t="str">
            <v>06-06-2010</v>
          </cell>
          <cell r="F2231">
            <v>14</v>
          </cell>
          <cell r="G2231" t="str">
            <v>Non</v>
          </cell>
          <cell r="H2231" t="str">
            <v>CLG.PAI-KALEONE</v>
          </cell>
          <cell r="I2231" t="str">
            <v>Non</v>
          </cell>
          <cell r="J2231" t="str">
            <v>Athlétisme, Football, Futsal</v>
          </cell>
        </row>
        <row r="2232">
          <cell r="A2232">
            <v>24220970</v>
          </cell>
          <cell r="B2232" t="str">
            <v>MAMPASSE</v>
          </cell>
          <cell r="C2232" t="str">
            <v>Sarah</v>
          </cell>
          <cell r="D2232" t="str">
            <v>MF</v>
          </cell>
          <cell r="E2232" t="str">
            <v>06-09-2010</v>
          </cell>
          <cell r="F2232">
            <v>14</v>
          </cell>
          <cell r="G2232" t="str">
            <v>Non</v>
          </cell>
          <cell r="H2232" t="str">
            <v>CLG.PAI-KALEONE</v>
          </cell>
          <cell r="I2232" t="str">
            <v>Non</v>
          </cell>
          <cell r="J2232" t="str">
            <v>Athlétisme, Trails</v>
          </cell>
        </row>
        <row r="2233">
          <cell r="A2233">
            <v>24247917</v>
          </cell>
          <cell r="B2233" t="str">
            <v>MAYAT</v>
          </cell>
          <cell r="C2233" t="str">
            <v>Dayana</v>
          </cell>
          <cell r="D2233" t="str">
            <v>MG</v>
          </cell>
          <cell r="E2233" t="str">
            <v>06-02-2010</v>
          </cell>
          <cell r="F2233">
            <v>14</v>
          </cell>
          <cell r="G2233" t="str">
            <v>Non</v>
          </cell>
          <cell r="H2233" t="str">
            <v>CLG.PAI-KALEONE</v>
          </cell>
          <cell r="I2233" t="str">
            <v>Non</v>
          </cell>
        </row>
        <row r="2234">
          <cell r="A2234">
            <v>24221104</v>
          </cell>
          <cell r="B2234" t="str">
            <v>MEREATU</v>
          </cell>
          <cell r="C2234" t="str">
            <v>Eddy</v>
          </cell>
          <cell r="D2234" t="str">
            <v>MG</v>
          </cell>
          <cell r="E2234" t="str">
            <v>05-08-2010</v>
          </cell>
          <cell r="F2234">
            <v>14</v>
          </cell>
          <cell r="G2234" t="str">
            <v>Non</v>
          </cell>
          <cell r="H2234" t="str">
            <v>CLG.PAI-KALEONE</v>
          </cell>
          <cell r="I2234" t="str">
            <v>Non</v>
          </cell>
          <cell r="J2234" t="str">
            <v>Football, Futsal, Trails</v>
          </cell>
        </row>
        <row r="2235">
          <cell r="A2235">
            <v>24221103</v>
          </cell>
          <cell r="B2235" t="str">
            <v>NEA</v>
          </cell>
          <cell r="C2235" t="str">
            <v>Ernesto</v>
          </cell>
          <cell r="D2235" t="str">
            <v>MG</v>
          </cell>
          <cell r="E2235" t="str">
            <v>04-11-2010</v>
          </cell>
          <cell r="F2235">
            <v>13</v>
          </cell>
          <cell r="G2235" t="str">
            <v>Non</v>
          </cell>
          <cell r="H2235" t="str">
            <v>CLG.PAI-KALEONE</v>
          </cell>
          <cell r="I2235" t="str">
            <v>Non</v>
          </cell>
          <cell r="J2235" t="str">
            <v>Football, Futsal, Trails</v>
          </cell>
        </row>
        <row r="2236">
          <cell r="A2236">
            <v>24248918</v>
          </cell>
          <cell r="B2236" t="str">
            <v>NEA</v>
          </cell>
          <cell r="C2236" t="str">
            <v>Sylvain</v>
          </cell>
          <cell r="D2236" t="str">
            <v>BG</v>
          </cell>
          <cell r="E2236" t="str">
            <v>11-03-2013</v>
          </cell>
          <cell r="F2236">
            <v>11</v>
          </cell>
          <cell r="G2236" t="str">
            <v>Non</v>
          </cell>
          <cell r="H2236" t="str">
            <v>CLG.PAI-KALEONE</v>
          </cell>
          <cell r="I2236" t="str">
            <v>Non</v>
          </cell>
        </row>
        <row r="2237">
          <cell r="A2237">
            <v>24221085</v>
          </cell>
          <cell r="B2237" t="str">
            <v>NIGAILLE</v>
          </cell>
          <cell r="C2237" t="str">
            <v>Roween</v>
          </cell>
          <cell r="D2237" t="str">
            <v>MG</v>
          </cell>
          <cell r="E2237" t="str">
            <v>31-10-2010</v>
          </cell>
          <cell r="F2237">
            <v>13</v>
          </cell>
          <cell r="G2237" t="str">
            <v>Non</v>
          </cell>
          <cell r="H2237" t="str">
            <v>CLG.PAI-KALEONE</v>
          </cell>
          <cell r="I2237" t="str">
            <v>Non</v>
          </cell>
          <cell r="J2237" t="str">
            <v>Football, Futsal, Trails</v>
          </cell>
        </row>
        <row r="2238">
          <cell r="A2238">
            <v>24247919</v>
          </cell>
          <cell r="B2238" t="str">
            <v>OCHOÏSKI DIJOU</v>
          </cell>
          <cell r="C2238" t="str">
            <v>Djoèn</v>
          </cell>
          <cell r="D2238" t="str">
            <v>MF</v>
          </cell>
          <cell r="E2238" t="str">
            <v>21-11-2010</v>
          </cell>
          <cell r="F2238">
            <v>13</v>
          </cell>
          <cell r="G2238" t="str">
            <v>Non</v>
          </cell>
          <cell r="H2238" t="str">
            <v>CLG.PAI-KALEONE</v>
          </cell>
          <cell r="I2238" t="str">
            <v>Non</v>
          </cell>
        </row>
        <row r="2239">
          <cell r="A2239">
            <v>24238753</v>
          </cell>
          <cell r="B2239" t="str">
            <v>OUILLATE</v>
          </cell>
          <cell r="C2239" t="str">
            <v>Thylan</v>
          </cell>
          <cell r="D2239" t="str">
            <v>BG</v>
          </cell>
          <cell r="E2239" t="str">
            <v>13-04-2012</v>
          </cell>
          <cell r="F2239">
            <v>12</v>
          </cell>
          <cell r="G2239" t="str">
            <v>Non</v>
          </cell>
          <cell r="H2239" t="str">
            <v>CLG.PAI-KALEONE</v>
          </cell>
          <cell r="I2239" t="str">
            <v>Non</v>
          </cell>
          <cell r="J2239" t="str">
            <v>Football, Futsal</v>
          </cell>
        </row>
        <row r="2240">
          <cell r="A2240">
            <v>24248919</v>
          </cell>
          <cell r="B2240" t="str">
            <v>OUILLATTE</v>
          </cell>
          <cell r="C2240" t="str">
            <v>Shanone</v>
          </cell>
          <cell r="D2240" t="str">
            <v>MF</v>
          </cell>
          <cell r="E2240" t="str">
            <v>10-12-2009</v>
          </cell>
          <cell r="F2240">
            <v>14</v>
          </cell>
          <cell r="G2240" t="str">
            <v>Non</v>
          </cell>
          <cell r="H2240" t="str">
            <v>CLG.PAI-KALEONE</v>
          </cell>
          <cell r="I2240" t="str">
            <v>Non</v>
          </cell>
        </row>
        <row r="2241">
          <cell r="A2241">
            <v>24210693</v>
          </cell>
          <cell r="B2241" t="str">
            <v>OUILLATTE</v>
          </cell>
          <cell r="C2241" t="str">
            <v>Stephen</v>
          </cell>
          <cell r="D2241" t="str">
            <v>MG</v>
          </cell>
          <cell r="E2241" t="str">
            <v>09-07-2009</v>
          </cell>
          <cell r="F2241">
            <v>15</v>
          </cell>
          <cell r="G2241" t="str">
            <v>Non</v>
          </cell>
          <cell r="H2241" t="str">
            <v>CLG.PAI-KALEONE</v>
          </cell>
          <cell r="I2241" t="str">
            <v>Non</v>
          </cell>
          <cell r="J2241" t="str">
            <v>Futsal, Trails</v>
          </cell>
        </row>
        <row r="2242">
          <cell r="A2242">
            <v>24247913</v>
          </cell>
          <cell r="B2242" t="str">
            <v>OUNINE</v>
          </cell>
          <cell r="C2242" t="str">
            <v>Célestine</v>
          </cell>
          <cell r="D2242" t="str">
            <v>MF</v>
          </cell>
          <cell r="E2242" t="str">
            <v>20-12-2009</v>
          </cell>
          <cell r="F2242">
            <v>14</v>
          </cell>
          <cell r="G2242" t="str">
            <v>Non</v>
          </cell>
          <cell r="H2242" t="str">
            <v>CLG.PAI-KALEONE</v>
          </cell>
          <cell r="I2242" t="str">
            <v>Non</v>
          </cell>
        </row>
        <row r="2243">
          <cell r="A2243">
            <v>24248920</v>
          </cell>
          <cell r="B2243" t="str">
            <v>PALAGOTA</v>
          </cell>
          <cell r="C2243" t="str">
            <v>Kames</v>
          </cell>
          <cell r="D2243" t="str">
            <v>BG</v>
          </cell>
          <cell r="E2243" t="str">
            <v>23-02-2013</v>
          </cell>
          <cell r="F2243">
            <v>11</v>
          </cell>
          <cell r="G2243" t="str">
            <v>Non</v>
          </cell>
          <cell r="H2243" t="str">
            <v>CLG.PAI-KALEONE</v>
          </cell>
          <cell r="I2243" t="str">
            <v>Non</v>
          </cell>
        </row>
        <row r="2244">
          <cell r="A2244">
            <v>24222108</v>
          </cell>
          <cell r="B2244" t="str">
            <v>PALAOU</v>
          </cell>
          <cell r="C2244" t="str">
            <v>Jhamin</v>
          </cell>
          <cell r="D2244" t="str">
            <v>BG</v>
          </cell>
          <cell r="E2244" t="str">
            <v>17-05-2011</v>
          </cell>
          <cell r="F2244">
            <v>13</v>
          </cell>
          <cell r="G2244" t="str">
            <v>Non</v>
          </cell>
          <cell r="H2244" t="str">
            <v>CLG.PAI-KALEONE</v>
          </cell>
          <cell r="I2244" t="str">
            <v>Non</v>
          </cell>
          <cell r="J2244" t="str">
            <v>Football, Futsal, Trails</v>
          </cell>
        </row>
        <row r="2245">
          <cell r="A2245">
            <v>24210175</v>
          </cell>
          <cell r="B2245" t="str">
            <v>PAOUTY</v>
          </cell>
          <cell r="C2245" t="str">
            <v>Adriana</v>
          </cell>
          <cell r="D2245" t="str">
            <v>MF</v>
          </cell>
          <cell r="E2245" t="str">
            <v>15-03-2010</v>
          </cell>
          <cell r="F2245">
            <v>14</v>
          </cell>
          <cell r="G2245" t="str">
            <v>Non</v>
          </cell>
          <cell r="H2245" t="str">
            <v>CLG.PAI-KALEONE</v>
          </cell>
          <cell r="I2245" t="str">
            <v>Non</v>
          </cell>
          <cell r="J2245" t="str">
            <v>Voile</v>
          </cell>
        </row>
        <row r="2246">
          <cell r="A2246">
            <v>24248015</v>
          </cell>
          <cell r="B2246" t="str">
            <v>PAOUTY</v>
          </cell>
          <cell r="C2246" t="str">
            <v>Elie</v>
          </cell>
          <cell r="D2246" t="str">
            <v>BG</v>
          </cell>
          <cell r="E2246" t="str">
            <v>01-09-2012</v>
          </cell>
          <cell r="F2246">
            <v>12</v>
          </cell>
          <cell r="G2246" t="str">
            <v>Non</v>
          </cell>
          <cell r="H2246" t="str">
            <v>CLG.PAI-KALEONE</v>
          </cell>
          <cell r="I2246" t="str">
            <v>Non</v>
          </cell>
        </row>
        <row r="2247">
          <cell r="A2247">
            <v>24248380</v>
          </cell>
          <cell r="B2247" t="str">
            <v>PAOUTY</v>
          </cell>
          <cell r="C2247" t="str">
            <v>Norah</v>
          </cell>
          <cell r="D2247" t="str">
            <v>BF</v>
          </cell>
          <cell r="E2247" t="str">
            <v>23-04-2012</v>
          </cell>
          <cell r="F2247">
            <v>12</v>
          </cell>
          <cell r="G2247" t="str">
            <v>Non</v>
          </cell>
          <cell r="H2247" t="str">
            <v>CLG.PAI-KALEONE</v>
          </cell>
          <cell r="I2247" t="str">
            <v>Non</v>
          </cell>
        </row>
        <row r="2248">
          <cell r="A2248">
            <v>24247921</v>
          </cell>
          <cell r="B2248" t="str">
            <v>PEI</v>
          </cell>
          <cell r="C2248" t="str">
            <v>Abraham</v>
          </cell>
          <cell r="D2248" t="str">
            <v>MG</v>
          </cell>
          <cell r="E2248" t="str">
            <v>21-10-2010</v>
          </cell>
          <cell r="F2248">
            <v>14</v>
          </cell>
          <cell r="G2248" t="str">
            <v>Non</v>
          </cell>
          <cell r="H2248" t="str">
            <v>CLG.PAI-KALEONE</v>
          </cell>
          <cell r="I2248" t="str">
            <v>Non</v>
          </cell>
        </row>
        <row r="2249">
          <cell r="A2249">
            <v>24248013</v>
          </cell>
          <cell r="B2249" t="str">
            <v>PEI</v>
          </cell>
          <cell r="C2249" t="str">
            <v>Johan</v>
          </cell>
          <cell r="D2249" t="str">
            <v>BG</v>
          </cell>
          <cell r="E2249" t="str">
            <v>29-12-2012</v>
          </cell>
          <cell r="F2249">
            <v>11</v>
          </cell>
          <cell r="G2249" t="str">
            <v>Non</v>
          </cell>
          <cell r="H2249" t="str">
            <v>CLG.PAI-KALEONE</v>
          </cell>
          <cell r="I2249" t="str">
            <v>Non</v>
          </cell>
        </row>
        <row r="2250">
          <cell r="A2250">
            <v>24221082</v>
          </cell>
          <cell r="B2250" t="str">
            <v>POADJAOO</v>
          </cell>
          <cell r="C2250" t="str">
            <v>Kayapi</v>
          </cell>
          <cell r="D2250" t="str">
            <v>MG</v>
          </cell>
          <cell r="E2250" t="str">
            <v>16-10-2010</v>
          </cell>
          <cell r="F2250">
            <v>14</v>
          </cell>
          <cell r="G2250" t="str">
            <v>Non</v>
          </cell>
          <cell r="H2250" t="str">
            <v>CLG.PAI-KALEONE</v>
          </cell>
          <cell r="I2250" t="str">
            <v>Non</v>
          </cell>
          <cell r="J2250" t="str">
            <v>Football, Futsal, Trails</v>
          </cell>
        </row>
        <row r="2251">
          <cell r="A2251">
            <v>24238090</v>
          </cell>
          <cell r="B2251" t="str">
            <v>POADJAOO</v>
          </cell>
          <cell r="C2251" t="str">
            <v>Zouena</v>
          </cell>
          <cell r="D2251" t="str">
            <v>BF</v>
          </cell>
          <cell r="E2251" t="str">
            <v>28-10-2011</v>
          </cell>
          <cell r="F2251">
            <v>13</v>
          </cell>
          <cell r="G2251" t="str">
            <v>Non</v>
          </cell>
          <cell r="H2251" t="str">
            <v>CLG.PAI-KALEONE</v>
          </cell>
          <cell r="I2251" t="str">
            <v>Non</v>
          </cell>
          <cell r="J2251" t="str">
            <v>Football, Futsal, Volleyball</v>
          </cell>
        </row>
        <row r="2252">
          <cell r="A2252">
            <v>24247918</v>
          </cell>
          <cell r="B2252" t="str">
            <v>POIRHANE</v>
          </cell>
          <cell r="C2252" t="str">
            <v>Morena</v>
          </cell>
          <cell r="D2252" t="str">
            <v>MF</v>
          </cell>
          <cell r="E2252" t="str">
            <v>08-03-2010</v>
          </cell>
          <cell r="F2252">
            <v>14</v>
          </cell>
          <cell r="G2252" t="str">
            <v>Non</v>
          </cell>
          <cell r="H2252" t="str">
            <v>CLG.PAI-KALEONE</v>
          </cell>
          <cell r="I2252" t="str">
            <v>Non</v>
          </cell>
        </row>
        <row r="2253">
          <cell r="A2253">
            <v>24248921</v>
          </cell>
          <cell r="B2253" t="str">
            <v>POITHILY</v>
          </cell>
          <cell r="C2253" t="str">
            <v>Josiane</v>
          </cell>
          <cell r="D2253" t="str">
            <v>BF</v>
          </cell>
          <cell r="E2253" t="str">
            <v>07-01-2013</v>
          </cell>
          <cell r="F2253">
            <v>11</v>
          </cell>
          <cell r="G2253" t="str">
            <v>Non</v>
          </cell>
          <cell r="H2253" t="str">
            <v>CLG.PAI-KALEONE</v>
          </cell>
          <cell r="I2253" t="str">
            <v>Non</v>
          </cell>
        </row>
        <row r="2254">
          <cell r="A2254">
            <v>24222316</v>
          </cell>
          <cell r="B2254" t="str">
            <v>QAZING</v>
          </cell>
          <cell r="C2254" t="str">
            <v>Edouard</v>
          </cell>
          <cell r="D2254" t="str">
            <v>MG</v>
          </cell>
          <cell r="E2254" t="str">
            <v>12-02-2010</v>
          </cell>
          <cell r="F2254">
            <v>14</v>
          </cell>
          <cell r="G2254" t="str">
            <v>Non</v>
          </cell>
          <cell r="H2254" t="str">
            <v>CLG.PAI-KALEONE</v>
          </cell>
          <cell r="I2254" t="str">
            <v>Non</v>
          </cell>
          <cell r="J2254" t="str">
            <v>Football, Futsal</v>
          </cell>
        </row>
        <row r="2255">
          <cell r="A2255">
            <v>24238785</v>
          </cell>
          <cell r="B2255" t="str">
            <v>QAZING</v>
          </cell>
          <cell r="C2255" t="str">
            <v>Mayra</v>
          </cell>
          <cell r="D2255" t="str">
            <v>BF</v>
          </cell>
          <cell r="E2255" t="str">
            <v>20-04-2012</v>
          </cell>
          <cell r="F2255">
            <v>12</v>
          </cell>
          <cell r="G2255" t="str">
            <v>Non</v>
          </cell>
          <cell r="H2255" t="str">
            <v>CLG.PAI-KALEONE</v>
          </cell>
          <cell r="I2255" t="str">
            <v>Non</v>
          </cell>
          <cell r="J2255" t="str">
            <v>Football, Futsal</v>
          </cell>
        </row>
        <row r="2256">
          <cell r="A2256">
            <v>24237814</v>
          </cell>
          <cell r="B2256" t="str">
            <v>TAHAI</v>
          </cell>
          <cell r="C2256" t="str">
            <v>Sera</v>
          </cell>
          <cell r="D2256" t="str">
            <v>BF</v>
          </cell>
          <cell r="E2256" t="str">
            <v>21-08-2011</v>
          </cell>
          <cell r="F2256">
            <v>13</v>
          </cell>
          <cell r="G2256" t="str">
            <v>Non</v>
          </cell>
          <cell r="H2256" t="str">
            <v>CLG.PAI-KALEONE</v>
          </cell>
          <cell r="I2256" t="str">
            <v>Non</v>
          </cell>
          <cell r="J2256" t="str">
            <v>Football, Futsal, Volleyball</v>
          </cell>
        </row>
        <row r="2257">
          <cell r="A2257">
            <v>24248016</v>
          </cell>
          <cell r="B2257" t="str">
            <v>TCHIDOHOUANE</v>
          </cell>
          <cell r="C2257" t="str">
            <v>Seraï</v>
          </cell>
          <cell r="D2257" t="str">
            <v>BF</v>
          </cell>
          <cell r="E2257" t="str">
            <v>01-06-2012</v>
          </cell>
          <cell r="F2257">
            <v>12</v>
          </cell>
          <cell r="G2257" t="str">
            <v>Non</v>
          </cell>
          <cell r="H2257" t="str">
            <v>CLG.PAI-KALEONE</v>
          </cell>
          <cell r="I2257" t="str">
            <v>Non</v>
          </cell>
        </row>
        <row r="2258">
          <cell r="A2258">
            <v>24222110</v>
          </cell>
          <cell r="B2258" t="str">
            <v>TEMHI</v>
          </cell>
          <cell r="C2258" t="str">
            <v>Emrick</v>
          </cell>
          <cell r="D2258" t="str">
            <v>MG</v>
          </cell>
          <cell r="E2258" t="str">
            <v>22-09-2010</v>
          </cell>
          <cell r="F2258">
            <v>14</v>
          </cell>
          <cell r="G2258" t="str">
            <v>Non</v>
          </cell>
          <cell r="H2258" t="str">
            <v>CLG.PAI-KALEONE</v>
          </cell>
          <cell r="I2258" t="str">
            <v>Non</v>
          </cell>
          <cell r="J2258" t="str">
            <v>Football, Futsal, Trails</v>
          </cell>
        </row>
        <row r="2259">
          <cell r="A2259">
            <v>24220398</v>
          </cell>
          <cell r="B2259" t="str">
            <v>TOBI</v>
          </cell>
          <cell r="C2259" t="str">
            <v>Lyanna</v>
          </cell>
          <cell r="D2259" t="str">
            <v>MF</v>
          </cell>
          <cell r="E2259" t="str">
            <v>24-11-2009</v>
          </cell>
          <cell r="F2259">
            <v>14</v>
          </cell>
          <cell r="G2259" t="str">
            <v>Non</v>
          </cell>
          <cell r="H2259" t="str">
            <v>CLG.PAI-KALEONE</v>
          </cell>
          <cell r="I2259" t="str">
            <v>Non</v>
          </cell>
          <cell r="J2259" t="str">
            <v>Voile</v>
          </cell>
        </row>
        <row r="2260">
          <cell r="A2260">
            <v>24239163</v>
          </cell>
          <cell r="B2260" t="str">
            <v>TOPOUENE</v>
          </cell>
          <cell r="C2260" t="str">
            <v>STANLEY</v>
          </cell>
          <cell r="D2260" t="str">
            <v>BG</v>
          </cell>
          <cell r="E2260" t="str">
            <v>21-06-2011</v>
          </cell>
          <cell r="F2260">
            <v>13</v>
          </cell>
          <cell r="G2260" t="str">
            <v>Non</v>
          </cell>
          <cell r="H2260" t="str">
            <v>CLG.PAI-KALEONE</v>
          </cell>
          <cell r="I2260" t="str">
            <v>Non</v>
          </cell>
          <cell r="J2260" t="str">
            <v>Voile</v>
          </cell>
        </row>
        <row r="2261">
          <cell r="A2261">
            <v>24210446</v>
          </cell>
          <cell r="B2261" t="str">
            <v>TYDADA</v>
          </cell>
          <cell r="C2261" t="str">
            <v>Moise</v>
          </cell>
          <cell r="D2261" t="str">
            <v>MG</v>
          </cell>
          <cell r="E2261" t="str">
            <v>29-08-2009</v>
          </cell>
          <cell r="F2261">
            <v>15</v>
          </cell>
          <cell r="G2261" t="str">
            <v>Non</v>
          </cell>
          <cell r="H2261" t="str">
            <v>CLG.PAI-KALEONE</v>
          </cell>
          <cell r="I2261" t="str">
            <v>Non</v>
          </cell>
          <cell r="J2261" t="str">
            <v>Basket, Football, Futsal, Trails, Voile</v>
          </cell>
        </row>
        <row r="2262">
          <cell r="A2262">
            <v>24237815</v>
          </cell>
          <cell r="B2262" t="str">
            <v>TYDADA</v>
          </cell>
          <cell r="C2262" t="str">
            <v>Stallia</v>
          </cell>
          <cell r="D2262" t="str">
            <v>BF</v>
          </cell>
          <cell r="E2262" t="str">
            <v>22-01-2011</v>
          </cell>
          <cell r="F2262">
            <v>13</v>
          </cell>
          <cell r="G2262" t="str">
            <v>Non</v>
          </cell>
          <cell r="H2262" t="str">
            <v>CLG.PAI-KALEONE</v>
          </cell>
          <cell r="I2262" t="str">
            <v>Non</v>
          </cell>
          <cell r="J2262" t="str">
            <v>Football, Futsal</v>
          </cell>
        </row>
        <row r="2263">
          <cell r="A2263">
            <v>24210450</v>
          </cell>
          <cell r="B2263" t="str">
            <v>VARA</v>
          </cell>
          <cell r="C2263" t="str">
            <v>Boadingue</v>
          </cell>
          <cell r="D2263" t="str">
            <v>MG</v>
          </cell>
          <cell r="E2263" t="str">
            <v>09-03-2010</v>
          </cell>
          <cell r="F2263">
            <v>14</v>
          </cell>
          <cell r="G2263" t="str">
            <v>Non</v>
          </cell>
          <cell r="H2263" t="str">
            <v>CLG.PAI-KALEONE</v>
          </cell>
          <cell r="I2263" t="str">
            <v>Non</v>
          </cell>
          <cell r="J2263" t="str">
            <v>Basket, Football, Futsal, Trails</v>
          </cell>
        </row>
        <row r="2264">
          <cell r="A2264">
            <v>24210447</v>
          </cell>
          <cell r="B2264" t="str">
            <v>VARA</v>
          </cell>
          <cell r="C2264" t="str">
            <v>Daouac</v>
          </cell>
          <cell r="D2264" t="str">
            <v>MG</v>
          </cell>
          <cell r="E2264" t="str">
            <v>09-03-2010</v>
          </cell>
          <cell r="F2264">
            <v>14</v>
          </cell>
          <cell r="G2264" t="str">
            <v>Non</v>
          </cell>
          <cell r="H2264" t="str">
            <v>CLG.PAI-KALEONE</v>
          </cell>
          <cell r="I2264" t="str">
            <v>Non</v>
          </cell>
          <cell r="J2264" t="str">
            <v>Trails, Voile</v>
          </cell>
        </row>
        <row r="2265">
          <cell r="A2265">
            <v>24247937</v>
          </cell>
          <cell r="B2265" t="str">
            <v>WAKA</v>
          </cell>
          <cell r="C2265" t="str">
            <v>Pierre</v>
          </cell>
          <cell r="D2265" t="str">
            <v>BG</v>
          </cell>
          <cell r="E2265" t="str">
            <v>03-10-2011</v>
          </cell>
          <cell r="F2265">
            <v>13</v>
          </cell>
          <cell r="G2265" t="str">
            <v>Non</v>
          </cell>
          <cell r="H2265" t="str">
            <v>CLG.PAI-KALEONE</v>
          </cell>
          <cell r="I2265" t="str">
            <v>Non</v>
          </cell>
        </row>
        <row r="2266">
          <cell r="A2266">
            <v>24247914</v>
          </cell>
          <cell r="B2266" t="str">
            <v>WAUKA</v>
          </cell>
          <cell r="C2266" t="str">
            <v>Nathalie</v>
          </cell>
          <cell r="D2266" t="str">
            <v>MF</v>
          </cell>
          <cell r="E2266" t="str">
            <v>08-03-2010</v>
          </cell>
          <cell r="F2266">
            <v>14</v>
          </cell>
          <cell r="G2266" t="str">
            <v>Non</v>
          </cell>
          <cell r="H2266" t="str">
            <v>CLG.PAI-KALEONE</v>
          </cell>
          <cell r="I2266" t="str">
            <v>Non</v>
          </cell>
        </row>
        <row r="2267">
          <cell r="A2267">
            <v>24211703</v>
          </cell>
          <cell r="B2267" t="str">
            <v>AKOUGNI</v>
          </cell>
          <cell r="C2267" t="str">
            <v>Rubben</v>
          </cell>
          <cell r="D2267" t="str">
            <v>MG</v>
          </cell>
          <cell r="E2267" t="str">
            <v>21-01-2010</v>
          </cell>
          <cell r="F2267">
            <v>14</v>
          </cell>
          <cell r="G2267" t="str">
            <v>Non</v>
          </cell>
          <cell r="H2267" t="str">
            <v>CLG.PAÏAMBOUE</v>
          </cell>
          <cell r="I2267" t="str">
            <v>Non</v>
          </cell>
          <cell r="J2267" t="str">
            <v>Football</v>
          </cell>
        </row>
        <row r="2268">
          <cell r="A2268">
            <v>24222450</v>
          </cell>
          <cell r="B2268" t="str">
            <v>AUCHER</v>
          </cell>
          <cell r="C2268" t="str">
            <v>Keylan</v>
          </cell>
          <cell r="D2268" t="str">
            <v>MG</v>
          </cell>
          <cell r="E2268" t="str">
            <v>31-12-2010</v>
          </cell>
          <cell r="F2268">
            <v>13</v>
          </cell>
          <cell r="G2268" t="str">
            <v>Non</v>
          </cell>
          <cell r="H2268" t="str">
            <v>CLG.PAÏAMBOUE</v>
          </cell>
          <cell r="I2268" t="str">
            <v>Non</v>
          </cell>
          <cell r="J2268" t="str">
            <v>Athlétisme, Basket, Football, Handball, Trails</v>
          </cell>
        </row>
        <row r="2269">
          <cell r="A2269">
            <v>24245755</v>
          </cell>
          <cell r="B2269" t="str">
            <v>BABEL</v>
          </cell>
          <cell r="C2269" t="str">
            <v>LEWIS</v>
          </cell>
          <cell r="D2269" t="str">
            <v>BG</v>
          </cell>
          <cell r="E2269" t="str">
            <v>03-10-2012</v>
          </cell>
          <cell r="F2269">
            <v>12</v>
          </cell>
          <cell r="G2269" t="str">
            <v>Non</v>
          </cell>
          <cell r="H2269" t="str">
            <v>CLG.PAÏAMBOUE</v>
          </cell>
          <cell r="I2269" t="str">
            <v>Non</v>
          </cell>
          <cell r="J2269" t="str">
            <v>Handball</v>
          </cell>
        </row>
        <row r="2270">
          <cell r="A2270">
            <v>24239212</v>
          </cell>
          <cell r="B2270" t="str">
            <v>BARTHELEMY</v>
          </cell>
          <cell r="C2270" t="str">
            <v>LOUKA</v>
          </cell>
          <cell r="D2270" t="str">
            <v>MG</v>
          </cell>
          <cell r="E2270" t="str">
            <v>14-11-2010</v>
          </cell>
          <cell r="F2270">
            <v>13</v>
          </cell>
          <cell r="G2270" t="str">
            <v>Non</v>
          </cell>
          <cell r="H2270" t="str">
            <v>CLG.PAÏAMBOUE</v>
          </cell>
          <cell r="I2270" t="str">
            <v>Non</v>
          </cell>
          <cell r="J2270" t="str">
            <v>Athlétisme, Football, Handball</v>
          </cell>
        </row>
        <row r="2271">
          <cell r="A2271">
            <v>24245756</v>
          </cell>
          <cell r="B2271" t="str">
            <v>BASSO MUSSO</v>
          </cell>
          <cell r="C2271" t="str">
            <v>LINO</v>
          </cell>
          <cell r="D2271" t="str">
            <v>BG</v>
          </cell>
          <cell r="E2271" t="str">
            <v>12-03-2013</v>
          </cell>
          <cell r="F2271">
            <v>11</v>
          </cell>
          <cell r="G2271" t="str">
            <v>Non</v>
          </cell>
          <cell r="H2271" t="str">
            <v>CLG.PAÏAMBOUE</v>
          </cell>
          <cell r="I2271" t="str">
            <v>Non</v>
          </cell>
          <cell r="J2271" t="str">
            <v>Handball</v>
          </cell>
        </row>
        <row r="2272">
          <cell r="A2272">
            <v>24245515</v>
          </cell>
          <cell r="B2272" t="str">
            <v>BELEOUVOUDI</v>
          </cell>
          <cell r="C2272" t="str">
            <v>MAYANE</v>
          </cell>
          <cell r="D2272" t="str">
            <v>BF</v>
          </cell>
          <cell r="E2272" t="str">
            <v>19-06-2013</v>
          </cell>
          <cell r="F2272">
            <v>11</v>
          </cell>
          <cell r="G2272" t="str">
            <v>Non</v>
          </cell>
          <cell r="H2272" t="str">
            <v>CLG.PAÏAMBOUE</v>
          </cell>
          <cell r="I2272" t="str">
            <v>Non</v>
          </cell>
          <cell r="J2272" t="str">
            <v>Handball</v>
          </cell>
        </row>
        <row r="2273">
          <cell r="A2273">
            <v>24221844</v>
          </cell>
          <cell r="B2273" t="str">
            <v>BELEOUVOUDI</v>
          </cell>
          <cell r="C2273" t="str">
            <v>Nahyra</v>
          </cell>
          <cell r="D2273" t="str">
            <v>MF</v>
          </cell>
          <cell r="E2273" t="str">
            <v>19-09-2010</v>
          </cell>
          <cell r="F2273">
            <v>14</v>
          </cell>
          <cell r="G2273" t="str">
            <v>Non</v>
          </cell>
          <cell r="H2273" t="str">
            <v>CLG.PAÏAMBOUE</v>
          </cell>
          <cell r="I2273" t="str">
            <v>Non</v>
          </cell>
          <cell r="J2273" t="str">
            <v>Handball, Trails</v>
          </cell>
        </row>
        <row r="2274">
          <cell r="A2274">
            <v>24237000</v>
          </cell>
          <cell r="B2274" t="str">
            <v>BELEOUVOUDI</v>
          </cell>
          <cell r="C2274" t="str">
            <v>PHAËLLA</v>
          </cell>
          <cell r="D2274" t="str">
            <v>BF</v>
          </cell>
          <cell r="E2274" t="str">
            <v>16-05-2011</v>
          </cell>
          <cell r="F2274">
            <v>13</v>
          </cell>
          <cell r="G2274" t="str">
            <v>Non</v>
          </cell>
          <cell r="H2274" t="str">
            <v>CLG.PAÏAMBOUE</v>
          </cell>
          <cell r="I2274" t="str">
            <v>Non</v>
          </cell>
          <cell r="J2274" t="str">
            <v>Cross, Handball, Trails</v>
          </cell>
        </row>
        <row r="2275">
          <cell r="A2275">
            <v>24247506</v>
          </cell>
          <cell r="B2275" t="str">
            <v>BELIOT</v>
          </cell>
          <cell r="C2275" t="str">
            <v>RAJIYA</v>
          </cell>
          <cell r="D2275" t="str">
            <v>BF</v>
          </cell>
          <cell r="E2275" t="str">
            <v>15-10-2012</v>
          </cell>
          <cell r="F2275">
            <v>12</v>
          </cell>
          <cell r="G2275" t="str">
            <v>Non</v>
          </cell>
          <cell r="H2275" t="str">
            <v>CLG.PAÏAMBOUE</v>
          </cell>
          <cell r="I2275" t="str">
            <v>Non</v>
          </cell>
          <cell r="J2275" t="str">
            <v>Handball</v>
          </cell>
        </row>
        <row r="2276">
          <cell r="A2276">
            <v>24210100</v>
          </cell>
          <cell r="B2276" t="str">
            <v>BERNANOS</v>
          </cell>
          <cell r="C2276" t="str">
            <v>Adrien</v>
          </cell>
          <cell r="D2276" t="str">
            <v>MG</v>
          </cell>
          <cell r="E2276" t="str">
            <v>24-06-2009</v>
          </cell>
          <cell r="F2276">
            <v>15</v>
          </cell>
          <cell r="G2276" t="str">
            <v>Non</v>
          </cell>
          <cell r="H2276" t="str">
            <v>CLG.PAÏAMBOUE</v>
          </cell>
          <cell r="I2276" t="str">
            <v>Non</v>
          </cell>
          <cell r="J2276" t="str">
            <v>Athlétisme, Football, Futsal</v>
          </cell>
        </row>
        <row r="2277">
          <cell r="A2277">
            <v>24212821</v>
          </cell>
          <cell r="B2277" t="str">
            <v>BERNANOS</v>
          </cell>
          <cell r="C2277" t="str">
            <v>Dharuna</v>
          </cell>
          <cell r="D2277" t="str">
            <v>MG</v>
          </cell>
          <cell r="E2277" t="str">
            <v>13-02-2010</v>
          </cell>
          <cell r="F2277">
            <v>14</v>
          </cell>
          <cell r="G2277" t="str">
            <v>Non</v>
          </cell>
          <cell r="H2277" t="str">
            <v>CLG.PAÏAMBOUE</v>
          </cell>
          <cell r="I2277" t="str">
            <v>Non</v>
          </cell>
          <cell r="J2277" t="str">
            <v>Cross, Football, Futsal, Handball, Trails, Volleyball</v>
          </cell>
        </row>
        <row r="2278">
          <cell r="A2278">
            <v>24245532</v>
          </cell>
          <cell r="B2278" t="str">
            <v>BERNANOS HAYE</v>
          </cell>
          <cell r="C2278" t="str">
            <v>BRYAN</v>
          </cell>
          <cell r="D2278" t="str">
            <v>BG</v>
          </cell>
          <cell r="E2278" t="str">
            <v>08-11-2012</v>
          </cell>
          <cell r="F2278">
            <v>11</v>
          </cell>
          <cell r="G2278" t="str">
            <v>Non</v>
          </cell>
          <cell r="H2278" t="str">
            <v>CLG.PAÏAMBOUE</v>
          </cell>
          <cell r="I2278" t="str">
            <v>Non</v>
          </cell>
          <cell r="J2278" t="str">
            <v>Handball</v>
          </cell>
        </row>
        <row r="2279">
          <cell r="A2279">
            <v>24245505</v>
          </cell>
          <cell r="B2279" t="str">
            <v>BESANCON</v>
          </cell>
          <cell r="C2279" t="str">
            <v>SHEWN</v>
          </cell>
          <cell r="D2279" t="str">
            <v>BG</v>
          </cell>
          <cell r="E2279" t="str">
            <v>27-06-2012</v>
          </cell>
          <cell r="F2279">
            <v>12</v>
          </cell>
          <cell r="G2279" t="str">
            <v>Non</v>
          </cell>
          <cell r="H2279" t="str">
            <v>CLG.PAÏAMBOUE</v>
          </cell>
          <cell r="I2279" t="str">
            <v>Non</v>
          </cell>
          <cell r="J2279" t="str">
            <v>Handball</v>
          </cell>
        </row>
        <row r="2280">
          <cell r="A2280">
            <v>24238721</v>
          </cell>
          <cell r="B2280" t="str">
            <v>BLOC</v>
          </cell>
          <cell r="C2280" t="str">
            <v>Sandy</v>
          </cell>
          <cell r="D2280" t="str">
            <v>BF</v>
          </cell>
          <cell r="E2280" t="str">
            <v>04-05-2011</v>
          </cell>
          <cell r="F2280">
            <v>13</v>
          </cell>
          <cell r="G2280" t="str">
            <v>Non</v>
          </cell>
          <cell r="H2280" t="str">
            <v>CLG.PAÏAMBOUE</v>
          </cell>
          <cell r="I2280" t="str">
            <v>Non</v>
          </cell>
          <cell r="J2280" t="str">
            <v>Cross</v>
          </cell>
        </row>
        <row r="2281">
          <cell r="A2281">
            <v>24220350</v>
          </cell>
          <cell r="B2281" t="str">
            <v>BONNET DE LARBOGNE</v>
          </cell>
          <cell r="C2281" t="str">
            <v>Marie</v>
          </cell>
          <cell r="D2281" t="str">
            <v>MF</v>
          </cell>
          <cell r="E2281" t="str">
            <v>26-09-2009</v>
          </cell>
          <cell r="F2281">
            <v>15</v>
          </cell>
          <cell r="G2281" t="str">
            <v>Non</v>
          </cell>
          <cell r="H2281" t="str">
            <v>CLG.PAÏAMBOUE</v>
          </cell>
          <cell r="I2281" t="str">
            <v>Non</v>
          </cell>
          <cell r="J2281" t="str">
            <v>Basket, Cross, Handball</v>
          </cell>
        </row>
        <row r="2282">
          <cell r="A2282">
            <v>24245498</v>
          </cell>
          <cell r="B2282" t="str">
            <v>BOULET</v>
          </cell>
          <cell r="C2282" t="str">
            <v>ARTHUR</v>
          </cell>
          <cell r="D2282" t="str">
            <v>BG</v>
          </cell>
          <cell r="E2282" t="str">
            <v>07-07-2012</v>
          </cell>
          <cell r="F2282">
            <v>12</v>
          </cell>
          <cell r="G2282" t="str">
            <v>Non</v>
          </cell>
          <cell r="H2282" t="str">
            <v>CLG.PAÏAMBOUE</v>
          </cell>
          <cell r="I2282" t="str">
            <v>Non</v>
          </cell>
          <cell r="J2282" t="str">
            <v>Handball</v>
          </cell>
        </row>
        <row r="2283">
          <cell r="A2283">
            <v>24210245</v>
          </cell>
          <cell r="B2283" t="str">
            <v>BOULET</v>
          </cell>
          <cell r="C2283" t="str">
            <v>Henzo</v>
          </cell>
          <cell r="D2283" t="str">
            <v>MG</v>
          </cell>
          <cell r="E2283" t="str">
            <v>16-06-2009</v>
          </cell>
          <cell r="F2283">
            <v>15</v>
          </cell>
          <cell r="G2283" t="str">
            <v>Non</v>
          </cell>
          <cell r="H2283" t="str">
            <v>CLG.PAÏAMBOUE</v>
          </cell>
          <cell r="I2283" t="str">
            <v>Non</v>
          </cell>
          <cell r="J2283" t="str">
            <v>Handball</v>
          </cell>
        </row>
        <row r="2284">
          <cell r="A2284">
            <v>24249110</v>
          </cell>
          <cell r="B2284" t="str">
            <v>BRUNELET</v>
          </cell>
          <cell r="C2284" t="str">
            <v>ENAELLE</v>
          </cell>
          <cell r="D2284" t="str">
            <v>MF</v>
          </cell>
          <cell r="E2284" t="str">
            <v>09-05-2010</v>
          </cell>
          <cell r="F2284">
            <v>14</v>
          </cell>
          <cell r="G2284" t="str">
            <v>Non</v>
          </cell>
          <cell r="H2284" t="str">
            <v>CLG.PAÏAMBOUE</v>
          </cell>
          <cell r="I2284" t="str">
            <v>Non</v>
          </cell>
          <cell r="J2284" t="str">
            <v>Handball</v>
          </cell>
        </row>
        <row r="2285">
          <cell r="A2285">
            <v>24221208</v>
          </cell>
          <cell r="B2285" t="str">
            <v>BUI</v>
          </cell>
          <cell r="C2285" t="str">
            <v>Timmy</v>
          </cell>
          <cell r="D2285" t="str">
            <v>MG</v>
          </cell>
          <cell r="E2285" t="str">
            <v>07-06-2010</v>
          </cell>
          <cell r="F2285">
            <v>14</v>
          </cell>
          <cell r="G2285" t="str">
            <v>Non</v>
          </cell>
          <cell r="H2285" t="str">
            <v>CLG.PAÏAMBOUE</v>
          </cell>
          <cell r="I2285" t="str">
            <v>Non</v>
          </cell>
          <cell r="J2285" t="str">
            <v>Handball</v>
          </cell>
        </row>
        <row r="2286">
          <cell r="A2286">
            <v>24238895</v>
          </cell>
          <cell r="B2286" t="str">
            <v>CAÏLA ROUBAUD</v>
          </cell>
          <cell r="C2286" t="str">
            <v>EVANGELINE</v>
          </cell>
          <cell r="D2286" t="str">
            <v>BF</v>
          </cell>
          <cell r="E2286" t="str">
            <v>02-06-2011</v>
          </cell>
          <cell r="F2286">
            <v>13</v>
          </cell>
          <cell r="G2286" t="str">
            <v>Non</v>
          </cell>
          <cell r="H2286" t="str">
            <v>CLG.PAÏAMBOUE</v>
          </cell>
          <cell r="I2286" t="str">
            <v>Non</v>
          </cell>
          <cell r="J2286" t="str">
            <v>Handball</v>
          </cell>
        </row>
        <row r="2287">
          <cell r="A2287">
            <v>24211035</v>
          </cell>
          <cell r="B2287" t="str">
            <v>CHAINTREAU</v>
          </cell>
          <cell r="C2287" t="str">
            <v>Gauthier</v>
          </cell>
          <cell r="D2287" t="str">
            <v>MG</v>
          </cell>
          <cell r="E2287" t="str">
            <v>20-02-2009</v>
          </cell>
          <cell r="F2287">
            <v>15</v>
          </cell>
          <cell r="G2287" t="str">
            <v>Non</v>
          </cell>
          <cell r="H2287" t="str">
            <v>CLG.PAÏAMBOUE</v>
          </cell>
          <cell r="I2287" t="str">
            <v>Non</v>
          </cell>
          <cell r="J2287" t="str">
            <v>Athlétisme, Trails</v>
          </cell>
        </row>
        <row r="2288">
          <cell r="A2288">
            <v>24237069</v>
          </cell>
          <cell r="B2288" t="str">
            <v>CHATCHUENG</v>
          </cell>
          <cell r="C2288" t="str">
            <v>INES</v>
          </cell>
          <cell r="D2288" t="str">
            <v>BF</v>
          </cell>
          <cell r="E2288" t="str">
            <v>16-03-2012</v>
          </cell>
          <cell r="F2288">
            <v>12</v>
          </cell>
          <cell r="G2288" t="str">
            <v>Non</v>
          </cell>
          <cell r="H2288" t="str">
            <v>CLG.PAÏAMBOUE</v>
          </cell>
          <cell r="I2288" t="str">
            <v>Non</v>
          </cell>
          <cell r="J2288" t="str">
            <v>Cross, Handball</v>
          </cell>
        </row>
        <row r="2289">
          <cell r="A2289">
            <v>24247507</v>
          </cell>
          <cell r="B2289" t="str">
            <v>CHEVALIER</v>
          </cell>
          <cell r="C2289" t="str">
            <v>JADE</v>
          </cell>
          <cell r="D2289" t="str">
            <v>BF</v>
          </cell>
          <cell r="E2289" t="str">
            <v>01-08-2012</v>
          </cell>
          <cell r="F2289">
            <v>12</v>
          </cell>
          <cell r="G2289" t="str">
            <v>Non</v>
          </cell>
          <cell r="H2289" t="str">
            <v>CLG.PAÏAMBOUE</v>
          </cell>
          <cell r="I2289" t="str">
            <v>Non</v>
          </cell>
          <cell r="J2289" t="str">
            <v>Handball</v>
          </cell>
        </row>
        <row r="2290">
          <cell r="A2290">
            <v>24245757</v>
          </cell>
          <cell r="B2290" t="str">
            <v>CLAUDEL</v>
          </cell>
          <cell r="C2290" t="str">
            <v>JENCARLOS</v>
          </cell>
          <cell r="D2290" t="str">
            <v>BG</v>
          </cell>
          <cell r="E2290" t="str">
            <v>16-08-2012</v>
          </cell>
          <cell r="F2290">
            <v>12</v>
          </cell>
          <cell r="G2290" t="str">
            <v>Non</v>
          </cell>
          <cell r="H2290" t="str">
            <v>CLG.PAÏAMBOUE</v>
          </cell>
          <cell r="I2290" t="str">
            <v>Non</v>
          </cell>
          <cell r="J2290" t="str">
            <v>Handball</v>
          </cell>
        </row>
        <row r="2291">
          <cell r="A2291">
            <v>24245533</v>
          </cell>
          <cell r="B2291" t="str">
            <v>COIC</v>
          </cell>
          <cell r="C2291" t="str">
            <v>NOLAM</v>
          </cell>
          <cell r="D2291" t="str">
            <v>BG</v>
          </cell>
          <cell r="E2291" t="str">
            <v>09-07-2012</v>
          </cell>
          <cell r="F2291">
            <v>12</v>
          </cell>
          <cell r="G2291" t="str">
            <v>Non</v>
          </cell>
          <cell r="H2291" t="str">
            <v>CLG.PAÏAMBOUE</v>
          </cell>
          <cell r="I2291" t="str">
            <v>Non</v>
          </cell>
          <cell r="J2291" t="str">
            <v>Handball</v>
          </cell>
        </row>
        <row r="2292">
          <cell r="A2292">
            <v>24238189</v>
          </cell>
          <cell r="B2292" t="str">
            <v>COILLOT-HMANA</v>
          </cell>
          <cell r="C2292" t="str">
            <v>Fabienne</v>
          </cell>
          <cell r="D2292" t="str">
            <v>BF</v>
          </cell>
          <cell r="E2292" t="str">
            <v>07-06-2011</v>
          </cell>
          <cell r="F2292">
            <v>13</v>
          </cell>
          <cell r="G2292" t="str">
            <v>Non</v>
          </cell>
          <cell r="H2292" t="str">
            <v>CLG.PAÏAMBOUE</v>
          </cell>
          <cell r="I2292" t="str">
            <v>Non</v>
          </cell>
          <cell r="J2292" t="str">
            <v>Handball, Trails</v>
          </cell>
        </row>
        <row r="2293">
          <cell r="A2293">
            <v>24220141</v>
          </cell>
          <cell r="B2293" t="str">
            <v>COLOMINA</v>
          </cell>
          <cell r="C2293" t="str">
            <v>Louhan</v>
          </cell>
          <cell r="D2293" t="str">
            <v>MF</v>
          </cell>
          <cell r="E2293" t="str">
            <v>01-01-2010</v>
          </cell>
          <cell r="F2293">
            <v>14</v>
          </cell>
          <cell r="G2293" t="str">
            <v>Non</v>
          </cell>
          <cell r="H2293" t="str">
            <v>CLG.PAÏAMBOUE</v>
          </cell>
          <cell r="I2293" t="str">
            <v>Non</v>
          </cell>
          <cell r="J2293" t="str">
            <v>Handball</v>
          </cell>
        </row>
        <row r="2294">
          <cell r="A2294">
            <v>24245588</v>
          </cell>
          <cell r="B2294" t="str">
            <v>CORNUET</v>
          </cell>
          <cell r="C2294" t="str">
            <v>YOUNA</v>
          </cell>
          <cell r="D2294" t="str">
            <v>BF</v>
          </cell>
          <cell r="E2294" t="str">
            <v>08-02-2013</v>
          </cell>
          <cell r="F2294">
            <v>11</v>
          </cell>
          <cell r="G2294" t="str">
            <v>Non</v>
          </cell>
          <cell r="H2294" t="str">
            <v>CLG.PAÏAMBOUE</v>
          </cell>
          <cell r="I2294" t="str">
            <v>Non</v>
          </cell>
          <cell r="J2294" t="str">
            <v>Handball</v>
          </cell>
        </row>
        <row r="2295">
          <cell r="A2295">
            <v>24245506</v>
          </cell>
          <cell r="B2295" t="str">
            <v>DALL OSTO</v>
          </cell>
          <cell r="C2295" t="str">
            <v>ELOA</v>
          </cell>
          <cell r="D2295" t="str">
            <v>BG</v>
          </cell>
          <cell r="E2295" t="str">
            <v>22-03-2013</v>
          </cell>
          <cell r="F2295">
            <v>11</v>
          </cell>
          <cell r="G2295" t="str">
            <v>Non</v>
          </cell>
          <cell r="H2295" t="str">
            <v>CLG.PAÏAMBOUE</v>
          </cell>
          <cell r="I2295" t="str">
            <v>Non</v>
          </cell>
          <cell r="J2295" t="str">
            <v>Handball</v>
          </cell>
        </row>
        <row r="2296">
          <cell r="A2296">
            <v>24245507</v>
          </cell>
          <cell r="B2296" t="str">
            <v>DALL OSTO</v>
          </cell>
          <cell r="C2296" t="str">
            <v>JULIEN</v>
          </cell>
          <cell r="D2296" t="str">
            <v>BG</v>
          </cell>
          <cell r="E2296" t="str">
            <v>31-07-2012</v>
          </cell>
          <cell r="F2296">
            <v>12</v>
          </cell>
          <cell r="G2296" t="str">
            <v>Non</v>
          </cell>
          <cell r="H2296" t="str">
            <v>CLG.PAÏAMBOUE</v>
          </cell>
          <cell r="I2296" t="str">
            <v>Non</v>
          </cell>
          <cell r="J2296" t="str">
            <v>Handball</v>
          </cell>
        </row>
        <row r="2297">
          <cell r="A2297">
            <v>24237080</v>
          </cell>
          <cell r="B2297" t="str">
            <v>DAOUP</v>
          </cell>
          <cell r="C2297" t="str">
            <v>PATRYSS</v>
          </cell>
          <cell r="D2297" t="str">
            <v>BG</v>
          </cell>
          <cell r="E2297" t="str">
            <v>10-07-2011</v>
          </cell>
          <cell r="F2297">
            <v>13</v>
          </cell>
          <cell r="G2297" t="str">
            <v>Non</v>
          </cell>
          <cell r="H2297" t="str">
            <v>CLG.PAÏAMBOUE</v>
          </cell>
          <cell r="I2297" t="str">
            <v>Non</v>
          </cell>
          <cell r="J2297" t="str">
            <v>Football, Futsal, Handball, Volleyball</v>
          </cell>
        </row>
        <row r="2298">
          <cell r="A2298">
            <v>24248628</v>
          </cell>
          <cell r="B2298" t="str">
            <v>DAYE</v>
          </cell>
          <cell r="C2298" t="str">
            <v>SIMONE</v>
          </cell>
          <cell r="D2298" t="str">
            <v>BF</v>
          </cell>
          <cell r="E2298" t="str">
            <v>08-06-2013</v>
          </cell>
          <cell r="F2298">
            <v>11</v>
          </cell>
          <cell r="G2298" t="str">
            <v>Non</v>
          </cell>
          <cell r="H2298" t="str">
            <v>CLG.PAÏAMBOUE</v>
          </cell>
          <cell r="I2298" t="str">
            <v>Non</v>
          </cell>
          <cell r="J2298" t="str">
            <v>Handball</v>
          </cell>
        </row>
        <row r="2299">
          <cell r="A2299">
            <v>24222253</v>
          </cell>
          <cell r="B2299" t="str">
            <v>DEBELS</v>
          </cell>
          <cell r="C2299" t="str">
            <v>Stanislas</v>
          </cell>
          <cell r="D2299" t="str">
            <v>MG</v>
          </cell>
          <cell r="E2299" t="str">
            <v>01-08-2010</v>
          </cell>
          <cell r="F2299">
            <v>14</v>
          </cell>
          <cell r="G2299" t="str">
            <v>Non</v>
          </cell>
          <cell r="H2299" t="str">
            <v>CLG.PAÏAMBOUE</v>
          </cell>
          <cell r="I2299" t="str">
            <v>Non</v>
          </cell>
          <cell r="J2299" t="str">
            <v>Basket, Handball</v>
          </cell>
        </row>
        <row r="2300">
          <cell r="A2300">
            <v>24245585</v>
          </cell>
          <cell r="B2300" t="str">
            <v>DEMNATI</v>
          </cell>
          <cell r="C2300" t="str">
            <v>KHALIL</v>
          </cell>
          <cell r="D2300" t="str">
            <v>BG</v>
          </cell>
          <cell r="E2300" t="str">
            <v>31-10-2013</v>
          </cell>
          <cell r="F2300">
            <v>10</v>
          </cell>
          <cell r="G2300" t="str">
            <v>Non</v>
          </cell>
          <cell r="H2300" t="str">
            <v>CLG.PAÏAMBOUE</v>
          </cell>
          <cell r="I2300" t="str">
            <v>Non</v>
          </cell>
          <cell r="J2300" t="str">
            <v>Handball</v>
          </cell>
        </row>
        <row r="2301">
          <cell r="A2301">
            <v>24222255</v>
          </cell>
          <cell r="B2301" t="str">
            <v>DESOUCHES</v>
          </cell>
          <cell r="C2301" t="str">
            <v>Mathéo</v>
          </cell>
          <cell r="D2301" t="str">
            <v>MG</v>
          </cell>
          <cell r="E2301" t="str">
            <v>14-12-2010</v>
          </cell>
          <cell r="F2301">
            <v>13</v>
          </cell>
          <cell r="G2301" t="str">
            <v>Non</v>
          </cell>
          <cell r="H2301" t="str">
            <v>CLG.PAÏAMBOUE</v>
          </cell>
          <cell r="I2301" t="str">
            <v>Non</v>
          </cell>
          <cell r="J2301" t="str">
            <v>Athlétisme, Football, Futsal, Trails</v>
          </cell>
        </row>
        <row r="2302">
          <cell r="A2302">
            <v>24237081</v>
          </cell>
          <cell r="B2302" t="str">
            <v>DHURES-FORGET</v>
          </cell>
          <cell r="C2302" t="str">
            <v>MAËL</v>
          </cell>
          <cell r="D2302" t="str">
            <v>BG</v>
          </cell>
          <cell r="E2302" t="str">
            <v>03-02-2012</v>
          </cell>
          <cell r="F2302">
            <v>12</v>
          </cell>
          <cell r="G2302" t="str">
            <v>Non</v>
          </cell>
          <cell r="H2302" t="str">
            <v>CLG.PAÏAMBOUE</v>
          </cell>
          <cell r="I2302" t="str">
            <v>Non</v>
          </cell>
          <cell r="J2302" t="str">
            <v>Basket, Handball</v>
          </cell>
        </row>
        <row r="2303">
          <cell r="A2303">
            <v>24248071</v>
          </cell>
          <cell r="B2303" t="str">
            <v>DIOHOUE</v>
          </cell>
          <cell r="C2303" t="str">
            <v>YARIL</v>
          </cell>
          <cell r="D2303" t="str">
            <v>BG</v>
          </cell>
          <cell r="E2303" t="str">
            <v>12-02-2012</v>
          </cell>
          <cell r="F2303">
            <v>12</v>
          </cell>
          <cell r="G2303" t="str">
            <v>Non</v>
          </cell>
          <cell r="H2303" t="str">
            <v>CLG.PAÏAMBOUE</v>
          </cell>
          <cell r="I2303" t="str">
            <v>Non</v>
          </cell>
          <cell r="J2303" t="str">
            <v>Handball</v>
          </cell>
        </row>
        <row r="2304">
          <cell r="A2304">
            <v>24245678</v>
          </cell>
          <cell r="B2304" t="str">
            <v>DJEGATE</v>
          </cell>
          <cell r="C2304" t="str">
            <v>KORNELYA</v>
          </cell>
          <cell r="D2304" t="str">
            <v>BF</v>
          </cell>
          <cell r="E2304" t="str">
            <v>14-08-2012</v>
          </cell>
          <cell r="F2304">
            <v>12</v>
          </cell>
          <cell r="G2304" t="str">
            <v>Non</v>
          </cell>
          <cell r="H2304" t="str">
            <v>CLG.PAÏAMBOUE</v>
          </cell>
          <cell r="I2304" t="str">
            <v>Non</v>
          </cell>
          <cell r="J2304" t="str">
            <v>Handball</v>
          </cell>
        </row>
        <row r="2305">
          <cell r="A2305">
            <v>24245502</v>
          </cell>
          <cell r="B2305" t="str">
            <v>DOVAN</v>
          </cell>
          <cell r="C2305" t="str">
            <v>DAVID</v>
          </cell>
          <cell r="D2305" t="str">
            <v>BG</v>
          </cell>
          <cell r="E2305" t="str">
            <v>03-10-2012</v>
          </cell>
          <cell r="F2305">
            <v>12</v>
          </cell>
          <cell r="G2305" t="str">
            <v>Non</v>
          </cell>
          <cell r="H2305" t="str">
            <v>CLG.PAÏAMBOUE</v>
          </cell>
          <cell r="I2305" t="str">
            <v>Non</v>
          </cell>
          <cell r="J2305" t="str">
            <v>Handball</v>
          </cell>
        </row>
        <row r="2306">
          <cell r="A2306">
            <v>24245758</v>
          </cell>
          <cell r="B2306" t="str">
            <v>DUBOIS</v>
          </cell>
          <cell r="C2306" t="str">
            <v>MILLVIN</v>
          </cell>
          <cell r="D2306" t="str">
            <v>MG</v>
          </cell>
          <cell r="E2306" t="str">
            <v>26-08-2010</v>
          </cell>
          <cell r="F2306">
            <v>14</v>
          </cell>
          <cell r="G2306" t="str">
            <v>Non</v>
          </cell>
          <cell r="H2306" t="str">
            <v>CLG.PAÏAMBOUE</v>
          </cell>
          <cell r="I2306" t="str">
            <v>Non</v>
          </cell>
          <cell r="J2306" t="str">
            <v>Handball</v>
          </cell>
        </row>
        <row r="2307">
          <cell r="A2307">
            <v>24211107</v>
          </cell>
          <cell r="B2307" t="str">
            <v>DUBOURDIEU</v>
          </cell>
          <cell r="C2307" t="str">
            <v>Teariki</v>
          </cell>
          <cell r="D2307" t="str">
            <v>MG</v>
          </cell>
          <cell r="E2307" t="str">
            <v>12-02-2009</v>
          </cell>
          <cell r="F2307">
            <v>15</v>
          </cell>
          <cell r="G2307" t="str">
            <v>Non</v>
          </cell>
          <cell r="H2307" t="str">
            <v>CLG.PAÏAMBOUE</v>
          </cell>
          <cell r="I2307" t="str">
            <v>Non</v>
          </cell>
          <cell r="J2307" t="str">
            <v>Athlétisme, Cross, Handball, Trails, Volleyball</v>
          </cell>
        </row>
        <row r="2308">
          <cell r="A2308">
            <v>24222587</v>
          </cell>
          <cell r="B2308" t="str">
            <v>ELE-HMAEA</v>
          </cell>
          <cell r="C2308" t="str">
            <v>Cedelya</v>
          </cell>
          <cell r="D2308" t="str">
            <v>BF</v>
          </cell>
          <cell r="E2308" t="str">
            <v>05-08-2011</v>
          </cell>
          <cell r="F2308">
            <v>13</v>
          </cell>
          <cell r="G2308" t="str">
            <v>Non</v>
          </cell>
          <cell r="H2308" t="str">
            <v>CLG.PAÏAMBOUE</v>
          </cell>
          <cell r="I2308" t="str">
            <v>Non</v>
          </cell>
          <cell r="J2308" t="str">
            <v>Handball, Trails, Volleyball</v>
          </cell>
        </row>
        <row r="2309">
          <cell r="A2309">
            <v>24237015</v>
          </cell>
          <cell r="B2309" t="str">
            <v>ENRICO</v>
          </cell>
          <cell r="C2309" t="str">
            <v>ENZO</v>
          </cell>
          <cell r="D2309" t="str">
            <v>BG</v>
          </cell>
          <cell r="E2309" t="str">
            <v>01-02-2012</v>
          </cell>
          <cell r="F2309">
            <v>12</v>
          </cell>
          <cell r="G2309" t="str">
            <v>Non</v>
          </cell>
          <cell r="H2309" t="str">
            <v>CLG.PAÏAMBOUE</v>
          </cell>
          <cell r="I2309" t="str">
            <v>Non</v>
          </cell>
          <cell r="J2309" t="str">
            <v>Handball, Trails</v>
          </cell>
        </row>
        <row r="2310">
          <cell r="A2310">
            <v>24245501</v>
          </cell>
          <cell r="B2310" t="str">
            <v>ENRICO</v>
          </cell>
          <cell r="C2310" t="str">
            <v>MARGAUX</v>
          </cell>
          <cell r="D2310" t="str">
            <v>BF</v>
          </cell>
          <cell r="E2310" t="str">
            <v>06-05-2013</v>
          </cell>
          <cell r="F2310">
            <v>11</v>
          </cell>
          <cell r="G2310" t="str">
            <v>Non</v>
          </cell>
          <cell r="H2310" t="str">
            <v>CLG.PAÏAMBOUE</v>
          </cell>
          <cell r="I2310" t="str">
            <v>Non</v>
          </cell>
          <cell r="J2310" t="str">
            <v>Handball</v>
          </cell>
        </row>
        <row r="2311">
          <cell r="A2311">
            <v>24237016</v>
          </cell>
          <cell r="B2311" t="str">
            <v>FAUVEAU</v>
          </cell>
          <cell r="C2311" t="str">
            <v>ABEL</v>
          </cell>
          <cell r="D2311" t="str">
            <v>BG</v>
          </cell>
          <cell r="E2311" t="str">
            <v>19-03-2012</v>
          </cell>
          <cell r="F2311">
            <v>12</v>
          </cell>
          <cell r="G2311" t="str">
            <v>Non</v>
          </cell>
          <cell r="H2311" t="str">
            <v>CLG.PAÏAMBOUE</v>
          </cell>
          <cell r="I2311" t="str">
            <v>Non</v>
          </cell>
          <cell r="J2311" t="str">
            <v>Football, Handball</v>
          </cell>
        </row>
        <row r="2312">
          <cell r="A2312">
            <v>24210977</v>
          </cell>
          <cell r="B2312" t="str">
            <v>FISDIEPAS</v>
          </cell>
          <cell r="C2312" t="str">
            <v>Lovaina</v>
          </cell>
          <cell r="D2312" t="str">
            <v>MF</v>
          </cell>
          <cell r="E2312" t="str">
            <v>13-04-2009</v>
          </cell>
          <cell r="F2312">
            <v>15</v>
          </cell>
          <cell r="G2312" t="str">
            <v>Non</v>
          </cell>
          <cell r="H2312" t="str">
            <v>CLG.PAÏAMBOUE</v>
          </cell>
          <cell r="I2312" t="str">
            <v>Non</v>
          </cell>
          <cell r="J2312" t="str">
            <v>Cross, Handball</v>
          </cell>
        </row>
        <row r="2313">
          <cell r="A2313">
            <v>24237017</v>
          </cell>
          <cell r="B2313" t="str">
            <v>FOGLIANI</v>
          </cell>
          <cell r="C2313" t="str">
            <v>VAINUI</v>
          </cell>
          <cell r="D2313" t="str">
            <v>BF</v>
          </cell>
          <cell r="E2313" t="str">
            <v>13-12-2011</v>
          </cell>
          <cell r="F2313">
            <v>12</v>
          </cell>
          <cell r="G2313" t="str">
            <v>Non</v>
          </cell>
          <cell r="H2313" t="str">
            <v>CLG.PAÏAMBOUE</v>
          </cell>
          <cell r="I2313" t="str">
            <v>Non</v>
          </cell>
          <cell r="J2313" t="str">
            <v>Cross, Handball, Trails</v>
          </cell>
        </row>
        <row r="2314">
          <cell r="A2314">
            <v>24248922</v>
          </cell>
          <cell r="B2314" t="str">
            <v>FOREST</v>
          </cell>
          <cell r="C2314" t="str">
            <v>BILLY</v>
          </cell>
          <cell r="D2314" t="str">
            <v>BG</v>
          </cell>
          <cell r="E2314" t="str">
            <v>16-05-2012</v>
          </cell>
          <cell r="F2314">
            <v>12</v>
          </cell>
          <cell r="G2314" t="str">
            <v>Non</v>
          </cell>
          <cell r="H2314" t="str">
            <v>CLG.PAÏAMBOUE</v>
          </cell>
          <cell r="I2314" t="str">
            <v>Non</v>
          </cell>
          <cell r="J2314" t="str">
            <v>Handball</v>
          </cell>
        </row>
        <row r="2315">
          <cell r="A2315">
            <v>24222400</v>
          </cell>
          <cell r="B2315" t="str">
            <v>FOREST</v>
          </cell>
          <cell r="C2315" t="str">
            <v>Marie Claude</v>
          </cell>
          <cell r="D2315" t="str">
            <v>MF</v>
          </cell>
          <cell r="E2315" t="str">
            <v>15-10-2010</v>
          </cell>
          <cell r="F2315">
            <v>14</v>
          </cell>
          <cell r="G2315" t="str">
            <v>Non</v>
          </cell>
          <cell r="H2315" t="str">
            <v>CLG.PAÏAMBOUE</v>
          </cell>
          <cell r="I2315" t="str">
            <v>Non</v>
          </cell>
          <cell r="J2315" t="str">
            <v>Handball</v>
          </cell>
        </row>
        <row r="2316">
          <cell r="A2316">
            <v>24245512</v>
          </cell>
          <cell r="B2316" t="str">
            <v>FORTIN</v>
          </cell>
          <cell r="C2316" t="str">
            <v>CORTO</v>
          </cell>
          <cell r="D2316" t="str">
            <v>BG</v>
          </cell>
          <cell r="E2316" t="str">
            <v>08-04-2013</v>
          </cell>
          <cell r="F2316">
            <v>11</v>
          </cell>
          <cell r="G2316" t="str">
            <v>Non</v>
          </cell>
          <cell r="H2316" t="str">
            <v>CLG.PAÏAMBOUE</v>
          </cell>
          <cell r="I2316" t="str">
            <v>Non</v>
          </cell>
          <cell r="J2316" t="str">
            <v>Handball</v>
          </cell>
        </row>
        <row r="2317">
          <cell r="A2317">
            <v>24237082</v>
          </cell>
          <cell r="B2317" t="str">
            <v>FOURNIER</v>
          </cell>
          <cell r="C2317" t="str">
            <v>MANON</v>
          </cell>
          <cell r="D2317" t="str">
            <v>BF</v>
          </cell>
          <cell r="E2317" t="str">
            <v>23-10-2011</v>
          </cell>
          <cell r="F2317">
            <v>13</v>
          </cell>
          <cell r="G2317" t="str">
            <v>Non</v>
          </cell>
          <cell r="H2317" t="str">
            <v>CLG.PAÏAMBOUE</v>
          </cell>
          <cell r="I2317" t="str">
            <v>Non</v>
          </cell>
          <cell r="J2317" t="str">
            <v>Handball</v>
          </cell>
        </row>
        <row r="2318">
          <cell r="A2318">
            <v>24245500</v>
          </cell>
          <cell r="B2318" t="str">
            <v>GARATU</v>
          </cell>
          <cell r="C2318" t="str">
            <v>MAEL</v>
          </cell>
          <cell r="D2318" t="str">
            <v>BG</v>
          </cell>
          <cell r="E2318" t="str">
            <v>31-10-2011</v>
          </cell>
          <cell r="F2318">
            <v>12</v>
          </cell>
          <cell r="G2318" t="str">
            <v>Non</v>
          </cell>
          <cell r="H2318" t="str">
            <v>CLG.PAÏAMBOUE</v>
          </cell>
          <cell r="I2318" t="str">
            <v>Non</v>
          </cell>
          <cell r="J2318" t="str">
            <v>Handball</v>
          </cell>
        </row>
        <row r="2319">
          <cell r="A2319">
            <v>24237070</v>
          </cell>
          <cell r="B2319" t="str">
            <v>GARCIA</v>
          </cell>
          <cell r="C2319" t="str">
            <v>NAËLIE</v>
          </cell>
          <cell r="D2319" t="str">
            <v>BF</v>
          </cell>
          <cell r="E2319" t="str">
            <v>09-02-2012</v>
          </cell>
          <cell r="F2319">
            <v>12</v>
          </cell>
          <cell r="G2319" t="str">
            <v>Non</v>
          </cell>
          <cell r="H2319" t="str">
            <v>CLG.PAÏAMBOUE</v>
          </cell>
          <cell r="I2319" t="str">
            <v>Non</v>
          </cell>
          <cell r="J2319" t="str">
            <v>Cross, Handball, Trails</v>
          </cell>
        </row>
        <row r="2320">
          <cell r="A2320">
            <v>24222452</v>
          </cell>
          <cell r="B2320" t="str">
            <v>GIROLD</v>
          </cell>
          <cell r="C2320" t="str">
            <v>Lucas</v>
          </cell>
          <cell r="D2320" t="str">
            <v>MG</v>
          </cell>
          <cell r="E2320" t="str">
            <v>06-09-2010</v>
          </cell>
          <cell r="F2320">
            <v>14</v>
          </cell>
          <cell r="G2320" t="str">
            <v>Non</v>
          </cell>
          <cell r="H2320" t="str">
            <v>CLG.PAÏAMBOUE</v>
          </cell>
          <cell r="I2320" t="str">
            <v>Non</v>
          </cell>
          <cell r="J2320" t="str">
            <v>Basket, Football, Handball</v>
          </cell>
        </row>
        <row r="2321">
          <cell r="A2321">
            <v>24222559</v>
          </cell>
          <cell r="B2321" t="str">
            <v>GIUDICI</v>
          </cell>
          <cell r="C2321" t="str">
            <v>Arthur</v>
          </cell>
          <cell r="D2321" t="str">
            <v>MG</v>
          </cell>
          <cell r="E2321" t="str">
            <v>27-09-2010</v>
          </cell>
          <cell r="F2321">
            <v>14</v>
          </cell>
          <cell r="G2321" t="str">
            <v>Non</v>
          </cell>
          <cell r="H2321" t="str">
            <v>CLG.PAÏAMBOUE</v>
          </cell>
          <cell r="I2321" t="str">
            <v>Non</v>
          </cell>
          <cell r="J2321" t="str">
            <v>Athlétisme, Cross, Handball, Trails</v>
          </cell>
        </row>
        <row r="2322">
          <cell r="A2322">
            <v>24245499</v>
          </cell>
          <cell r="B2322" t="str">
            <v>GNAI</v>
          </cell>
          <cell r="C2322" t="str">
            <v>CHATUA</v>
          </cell>
          <cell r="D2322" t="str">
            <v>BG</v>
          </cell>
          <cell r="E2322" t="str">
            <v>13-01-2012</v>
          </cell>
          <cell r="F2322">
            <v>12</v>
          </cell>
          <cell r="G2322" t="str">
            <v>Non</v>
          </cell>
          <cell r="H2322" t="str">
            <v>CLG.PAÏAMBOUE</v>
          </cell>
          <cell r="I2322" t="str">
            <v>Non</v>
          </cell>
          <cell r="J2322" t="str">
            <v>Handball</v>
          </cell>
        </row>
        <row r="2323">
          <cell r="A2323">
            <v>24237018</v>
          </cell>
          <cell r="B2323" t="str">
            <v>GNIPATE</v>
          </cell>
          <cell r="C2323" t="str">
            <v>NUMA</v>
          </cell>
          <cell r="D2323" t="str">
            <v>BG</v>
          </cell>
          <cell r="E2323" t="str">
            <v>28-07-2011</v>
          </cell>
          <cell r="F2323">
            <v>13</v>
          </cell>
          <cell r="G2323" t="str">
            <v>Non</v>
          </cell>
          <cell r="H2323" t="str">
            <v>CLG.PAÏAMBOUE</v>
          </cell>
          <cell r="I2323" t="str">
            <v>Non</v>
          </cell>
          <cell r="J2323" t="str">
            <v>Football, Handball</v>
          </cell>
        </row>
        <row r="2324">
          <cell r="A2324">
            <v>24210244</v>
          </cell>
          <cell r="B2324" t="str">
            <v>GOROHOUNA</v>
          </cell>
          <cell r="C2324" t="str">
            <v>Mahira</v>
          </cell>
          <cell r="D2324" t="str">
            <v>CF</v>
          </cell>
          <cell r="E2324" t="str">
            <v>11-07-2008</v>
          </cell>
          <cell r="F2324">
            <v>16</v>
          </cell>
          <cell r="G2324" t="str">
            <v>Non</v>
          </cell>
          <cell r="H2324" t="str">
            <v>CLG.PAÏAMBOUE</v>
          </cell>
          <cell r="I2324" t="str">
            <v>Non</v>
          </cell>
          <cell r="J2324" t="str">
            <v>Handball</v>
          </cell>
        </row>
        <row r="2325">
          <cell r="A2325">
            <v>24245549</v>
          </cell>
          <cell r="B2325" t="str">
            <v>GOROHOUNA</v>
          </cell>
          <cell r="C2325" t="str">
            <v>TIAOU</v>
          </cell>
          <cell r="D2325" t="str">
            <v>BG</v>
          </cell>
          <cell r="E2325" t="str">
            <v>15-09-2014</v>
          </cell>
          <cell r="F2325">
            <v>10</v>
          </cell>
          <cell r="G2325" t="str">
            <v>Non</v>
          </cell>
          <cell r="H2325" t="str">
            <v>CLG.PAÏAMBOUE</v>
          </cell>
          <cell r="I2325" t="str">
            <v>Non</v>
          </cell>
          <cell r="J2325" t="str">
            <v>Handball</v>
          </cell>
        </row>
        <row r="2326">
          <cell r="A2326">
            <v>24245613</v>
          </cell>
          <cell r="B2326" t="str">
            <v>GOROMOTO</v>
          </cell>
          <cell r="C2326" t="str">
            <v>CELYA</v>
          </cell>
          <cell r="D2326" t="str">
            <v>BF</v>
          </cell>
          <cell r="E2326" t="str">
            <v>28-02-2013</v>
          </cell>
          <cell r="F2326">
            <v>11</v>
          </cell>
          <cell r="G2326" t="str">
            <v>Non</v>
          </cell>
          <cell r="H2326" t="str">
            <v>CLG.PAÏAMBOUE</v>
          </cell>
          <cell r="I2326" t="str">
            <v>Non</v>
          </cell>
          <cell r="J2326" t="str">
            <v>Handball</v>
          </cell>
        </row>
        <row r="2327">
          <cell r="A2327">
            <v>24245516</v>
          </cell>
          <cell r="B2327" t="str">
            <v>GRAVINA</v>
          </cell>
          <cell r="C2327" t="str">
            <v>GABRIEL</v>
          </cell>
          <cell r="D2327" t="str">
            <v>BG</v>
          </cell>
          <cell r="E2327" t="str">
            <v>26-09-2012</v>
          </cell>
          <cell r="F2327">
            <v>12</v>
          </cell>
          <cell r="G2327" t="str">
            <v>Non</v>
          </cell>
          <cell r="H2327" t="str">
            <v>CLG.PAÏAMBOUE</v>
          </cell>
          <cell r="I2327" t="str">
            <v>Non</v>
          </cell>
          <cell r="J2327" t="str">
            <v>Handball</v>
          </cell>
        </row>
        <row r="2328">
          <cell r="A2328">
            <v>24237003</v>
          </cell>
          <cell r="B2328" t="str">
            <v>GRUNER</v>
          </cell>
          <cell r="C2328" t="str">
            <v>YOLANE</v>
          </cell>
          <cell r="D2328" t="str">
            <v>MG</v>
          </cell>
          <cell r="E2328" t="str">
            <v>09-10-2010</v>
          </cell>
          <cell r="F2328">
            <v>14</v>
          </cell>
          <cell r="G2328" t="str">
            <v>Non</v>
          </cell>
          <cell r="H2328" t="str">
            <v>CLG.PAÏAMBOUE</v>
          </cell>
          <cell r="I2328" t="str">
            <v>Non</v>
          </cell>
          <cell r="J2328" t="str">
            <v>Handball, Trails</v>
          </cell>
        </row>
        <row r="2329">
          <cell r="A2329">
            <v>24237083</v>
          </cell>
          <cell r="B2329" t="str">
            <v>HANNEQUIN</v>
          </cell>
          <cell r="C2329" t="str">
            <v>ANGIE</v>
          </cell>
          <cell r="D2329" t="str">
            <v>BF</v>
          </cell>
          <cell r="E2329" t="str">
            <v>23-02-2012</v>
          </cell>
          <cell r="F2329">
            <v>12</v>
          </cell>
          <cell r="G2329" t="str">
            <v>Non</v>
          </cell>
          <cell r="H2329" t="str">
            <v>CLG.PAÏAMBOUE</v>
          </cell>
          <cell r="I2329" t="str">
            <v>Non</v>
          </cell>
          <cell r="J2329" t="str">
            <v>Cross, Handball</v>
          </cell>
        </row>
        <row r="2330">
          <cell r="A2330">
            <v>24237071</v>
          </cell>
          <cell r="B2330" t="str">
            <v>HAOCAS</v>
          </cell>
          <cell r="C2330" t="str">
            <v>ALBERT</v>
          </cell>
          <cell r="D2330" t="str">
            <v>BG</v>
          </cell>
          <cell r="E2330" t="str">
            <v>17-07-2012</v>
          </cell>
          <cell r="F2330">
            <v>12</v>
          </cell>
          <cell r="G2330" t="str">
            <v>Non</v>
          </cell>
          <cell r="H2330" t="str">
            <v>CLG.PAÏAMBOUE</v>
          </cell>
          <cell r="I2330" t="str">
            <v>Non</v>
          </cell>
          <cell r="J2330" t="str">
            <v>Cross, Football, Futsal, Handball</v>
          </cell>
        </row>
        <row r="2331">
          <cell r="A2331">
            <v>24237004</v>
          </cell>
          <cell r="B2331" t="str">
            <v>HARI</v>
          </cell>
          <cell r="C2331" t="str">
            <v>LAURIA</v>
          </cell>
          <cell r="D2331" t="str">
            <v>MF</v>
          </cell>
          <cell r="E2331" t="str">
            <v>05-07-2010</v>
          </cell>
          <cell r="F2331">
            <v>14</v>
          </cell>
          <cell r="G2331" t="str">
            <v>Non</v>
          </cell>
          <cell r="H2331" t="str">
            <v>CLG.PAÏAMBOUE</v>
          </cell>
          <cell r="I2331" t="str">
            <v>Non</v>
          </cell>
          <cell r="J2331" t="str">
            <v>Cross, Handball, Trails</v>
          </cell>
        </row>
        <row r="2332">
          <cell r="A2332">
            <v>24237072</v>
          </cell>
          <cell r="B2332" t="str">
            <v>HEINZ</v>
          </cell>
          <cell r="C2332" t="str">
            <v>SIANA</v>
          </cell>
          <cell r="D2332" t="str">
            <v>BF</v>
          </cell>
          <cell r="E2332" t="str">
            <v>03-04-2011</v>
          </cell>
          <cell r="F2332">
            <v>13</v>
          </cell>
          <cell r="G2332" t="str">
            <v>Non</v>
          </cell>
          <cell r="H2332" t="str">
            <v>CLG.PAÏAMBOUE</v>
          </cell>
          <cell r="I2332" t="str">
            <v>Non</v>
          </cell>
          <cell r="J2332" t="str">
            <v>Handball</v>
          </cell>
        </row>
        <row r="2333">
          <cell r="A2333">
            <v>24245497</v>
          </cell>
          <cell r="B2333" t="str">
            <v>HMALOKO</v>
          </cell>
          <cell r="C2333" t="str">
            <v>ILOIE</v>
          </cell>
          <cell r="D2333" t="str">
            <v>BG</v>
          </cell>
          <cell r="E2333" t="str">
            <v>04-03-2013</v>
          </cell>
          <cell r="F2333">
            <v>11</v>
          </cell>
          <cell r="G2333" t="str">
            <v>Non</v>
          </cell>
          <cell r="H2333" t="str">
            <v>CLG.PAÏAMBOUE</v>
          </cell>
          <cell r="I2333" t="str">
            <v>Non</v>
          </cell>
          <cell r="J2333" t="str">
            <v>Handball</v>
          </cell>
        </row>
        <row r="2334">
          <cell r="A2334">
            <v>24233821</v>
          </cell>
          <cell r="B2334" t="str">
            <v>HNIMINAU</v>
          </cell>
          <cell r="C2334" t="str">
            <v>Waxöla Lealann</v>
          </cell>
          <cell r="D2334" t="str">
            <v>BF</v>
          </cell>
          <cell r="E2334" t="str">
            <v>08-05-2012</v>
          </cell>
          <cell r="F2334">
            <v>12</v>
          </cell>
          <cell r="G2334" t="str">
            <v>Non</v>
          </cell>
          <cell r="H2334" t="str">
            <v>CLG.PAÏAMBOUE</v>
          </cell>
          <cell r="I2334" t="str">
            <v>Non</v>
          </cell>
          <cell r="J2334" t="str">
            <v>Cross, Handball, Trails</v>
          </cell>
        </row>
        <row r="2335">
          <cell r="A2335">
            <v>24238036</v>
          </cell>
          <cell r="B2335" t="str">
            <v>HOLOKAUKAU</v>
          </cell>
          <cell r="C2335" t="str">
            <v>Joshua-Mickael</v>
          </cell>
          <cell r="D2335" t="str">
            <v>MG</v>
          </cell>
          <cell r="E2335" t="str">
            <v>17-09-2009</v>
          </cell>
          <cell r="F2335">
            <v>15</v>
          </cell>
          <cell r="G2335" t="str">
            <v>Non</v>
          </cell>
          <cell r="H2335" t="str">
            <v>CLG.PAÏAMBOUE</v>
          </cell>
          <cell r="I2335" t="str">
            <v>Non</v>
          </cell>
          <cell r="J2335" t="str">
            <v>Athlétisme, Handball</v>
          </cell>
        </row>
        <row r="2336">
          <cell r="A2336">
            <v>24248371</v>
          </cell>
          <cell r="B2336" t="str">
            <v>HOUMBOUY</v>
          </cell>
          <cell r="C2336" t="str">
            <v>EDOUARD</v>
          </cell>
          <cell r="D2336" t="str">
            <v>BG</v>
          </cell>
          <cell r="E2336" t="str">
            <v>21-05-2012</v>
          </cell>
          <cell r="F2336">
            <v>12</v>
          </cell>
          <cell r="G2336" t="str">
            <v>Non</v>
          </cell>
          <cell r="H2336" t="str">
            <v>CLG.PAÏAMBOUE</v>
          </cell>
          <cell r="I2336" t="str">
            <v>Non</v>
          </cell>
          <cell r="J2336" t="str">
            <v>Handball</v>
          </cell>
        </row>
        <row r="2337">
          <cell r="A2337">
            <v>24220654</v>
          </cell>
          <cell r="B2337" t="str">
            <v>INES</v>
          </cell>
          <cell r="C2337" t="str">
            <v>Souad</v>
          </cell>
          <cell r="D2337" t="str">
            <v>BF</v>
          </cell>
          <cell r="E2337" t="str">
            <v>07-01-2011</v>
          </cell>
          <cell r="F2337">
            <v>13</v>
          </cell>
          <cell r="G2337" t="str">
            <v>Non</v>
          </cell>
          <cell r="H2337" t="str">
            <v>CLG.PAÏAMBOUE</v>
          </cell>
          <cell r="I2337" t="str">
            <v>Non</v>
          </cell>
          <cell r="J2337" t="str">
            <v>Athlétisme, Cross, Trails</v>
          </cell>
        </row>
        <row r="2338">
          <cell r="A2338">
            <v>24247820</v>
          </cell>
          <cell r="B2338" t="str">
            <v>KAHENE</v>
          </cell>
          <cell r="C2338" t="str">
            <v>OWEN</v>
          </cell>
          <cell r="D2338" t="str">
            <v>BG</v>
          </cell>
          <cell r="E2338" t="str">
            <v>21-04-2013</v>
          </cell>
          <cell r="F2338">
            <v>11</v>
          </cell>
          <cell r="G2338" t="str">
            <v>Non</v>
          </cell>
          <cell r="H2338" t="str">
            <v>CLG.PAÏAMBOUE</v>
          </cell>
          <cell r="I2338" t="str">
            <v>Non</v>
          </cell>
          <cell r="J2338" t="str">
            <v>Handball</v>
          </cell>
        </row>
        <row r="2339">
          <cell r="A2339">
            <v>24245614</v>
          </cell>
          <cell r="B2339" t="str">
            <v>KASANWARDI</v>
          </cell>
          <cell r="C2339" t="str">
            <v>NORAH</v>
          </cell>
          <cell r="D2339" t="str">
            <v>BF</v>
          </cell>
          <cell r="E2339" t="str">
            <v>20-12-2012</v>
          </cell>
          <cell r="F2339">
            <v>11</v>
          </cell>
          <cell r="G2339" t="str">
            <v>Non</v>
          </cell>
          <cell r="H2339" t="str">
            <v>CLG.PAÏAMBOUE</v>
          </cell>
          <cell r="I2339" t="str">
            <v>Non</v>
          </cell>
          <cell r="J2339" t="str">
            <v>Handball</v>
          </cell>
        </row>
        <row r="2340">
          <cell r="A2340">
            <v>24248072</v>
          </cell>
          <cell r="B2340" t="str">
            <v>KOMA</v>
          </cell>
          <cell r="C2340" t="str">
            <v>ANTOINE</v>
          </cell>
          <cell r="D2340" t="str">
            <v>BG</v>
          </cell>
          <cell r="E2340" t="str">
            <v>04-10-2012</v>
          </cell>
          <cell r="F2340">
            <v>12</v>
          </cell>
          <cell r="G2340" t="str">
            <v>Non</v>
          </cell>
          <cell r="H2340" t="str">
            <v>CLG.PAÏAMBOUE</v>
          </cell>
          <cell r="I2340" t="str">
            <v>Non</v>
          </cell>
          <cell r="J2340" t="str">
            <v>Handball</v>
          </cell>
        </row>
        <row r="2341">
          <cell r="A2341">
            <v>24222254</v>
          </cell>
          <cell r="B2341" t="str">
            <v>LAGES</v>
          </cell>
          <cell r="C2341" t="str">
            <v>Nino</v>
          </cell>
          <cell r="D2341" t="str">
            <v>MG</v>
          </cell>
          <cell r="E2341" t="str">
            <v>11-06-2010</v>
          </cell>
          <cell r="F2341">
            <v>14</v>
          </cell>
          <cell r="G2341" t="str">
            <v>Non</v>
          </cell>
          <cell r="H2341" t="str">
            <v>CLG.PAÏAMBOUE</v>
          </cell>
          <cell r="I2341" t="str">
            <v>Non</v>
          </cell>
          <cell r="J2341" t="str">
            <v>Athlétisme, Football, Futsal, Trails</v>
          </cell>
        </row>
        <row r="2342">
          <cell r="A2342">
            <v>24245759</v>
          </cell>
          <cell r="B2342" t="str">
            <v>LE MARREC</v>
          </cell>
          <cell r="C2342" t="str">
            <v>CYRIL</v>
          </cell>
          <cell r="D2342" t="str">
            <v>BG</v>
          </cell>
          <cell r="E2342" t="str">
            <v>31-12-2012</v>
          </cell>
          <cell r="F2342">
            <v>11</v>
          </cell>
          <cell r="G2342" t="str">
            <v>Non</v>
          </cell>
          <cell r="H2342" t="str">
            <v>CLG.PAÏAMBOUE</v>
          </cell>
          <cell r="I2342" t="str">
            <v>Non</v>
          </cell>
          <cell r="J2342" t="str">
            <v>Handball</v>
          </cell>
        </row>
        <row r="2343">
          <cell r="A2343">
            <v>24237020</v>
          </cell>
          <cell r="B2343" t="str">
            <v>LE MARREC</v>
          </cell>
          <cell r="C2343" t="str">
            <v>KARYL</v>
          </cell>
          <cell r="D2343" t="str">
            <v>BG</v>
          </cell>
          <cell r="E2343" t="str">
            <v>29-03-2012</v>
          </cell>
          <cell r="F2343">
            <v>12</v>
          </cell>
          <cell r="G2343" t="str">
            <v>Non</v>
          </cell>
          <cell r="H2343" t="str">
            <v>CLG.PAÏAMBOUE</v>
          </cell>
          <cell r="I2343" t="str">
            <v>Non</v>
          </cell>
          <cell r="J2343" t="str">
            <v>Football, Handball, Trails</v>
          </cell>
        </row>
        <row r="2344">
          <cell r="A2344">
            <v>24248073</v>
          </cell>
          <cell r="B2344" t="str">
            <v>LECONTE</v>
          </cell>
          <cell r="C2344" t="str">
            <v>MAEL</v>
          </cell>
          <cell r="D2344" t="str">
            <v>BG</v>
          </cell>
          <cell r="E2344" t="str">
            <v>13-09-2012</v>
          </cell>
          <cell r="F2344">
            <v>12</v>
          </cell>
          <cell r="G2344" t="str">
            <v>Non</v>
          </cell>
          <cell r="H2344" t="str">
            <v>CLG.PAÏAMBOUE</v>
          </cell>
          <cell r="I2344" t="str">
            <v>Non</v>
          </cell>
          <cell r="J2344" t="str">
            <v>Handball</v>
          </cell>
        </row>
        <row r="2345">
          <cell r="A2345">
            <v>24222586</v>
          </cell>
          <cell r="B2345" t="str">
            <v>LEHERLE</v>
          </cell>
          <cell r="C2345" t="str">
            <v>Mathew</v>
          </cell>
          <cell r="D2345" t="str">
            <v>BG</v>
          </cell>
          <cell r="E2345" t="str">
            <v>28-07-2011</v>
          </cell>
          <cell r="F2345">
            <v>13</v>
          </cell>
          <cell r="G2345" t="str">
            <v>Non</v>
          </cell>
          <cell r="H2345" t="str">
            <v>CLG.PAÏAMBOUE</v>
          </cell>
          <cell r="I2345" t="str">
            <v>Non</v>
          </cell>
          <cell r="J2345" t="str">
            <v>Basket, Handball</v>
          </cell>
        </row>
        <row r="2346">
          <cell r="A2346">
            <v>24210983</v>
          </cell>
          <cell r="B2346" t="str">
            <v>LELOUP</v>
          </cell>
          <cell r="C2346" t="str">
            <v>Noah</v>
          </cell>
          <cell r="D2346" t="str">
            <v>MG</v>
          </cell>
          <cell r="E2346" t="str">
            <v>31-10-2009</v>
          </cell>
          <cell r="F2346">
            <v>14</v>
          </cell>
          <cell r="G2346" t="str">
            <v>Non</v>
          </cell>
          <cell r="H2346" t="str">
            <v>CLG.PAÏAMBOUE</v>
          </cell>
          <cell r="I2346" t="str">
            <v>Non</v>
          </cell>
          <cell r="J2346" t="str">
            <v>Athlétisme, Football, Futsal, Handball</v>
          </cell>
        </row>
        <row r="2347">
          <cell r="A2347">
            <v>24247508</v>
          </cell>
          <cell r="B2347" t="str">
            <v>LELOUP</v>
          </cell>
          <cell r="C2347" t="str">
            <v>NOLHANN</v>
          </cell>
          <cell r="D2347" t="str">
            <v>BG</v>
          </cell>
          <cell r="E2347" t="str">
            <v>12-08-2012</v>
          </cell>
          <cell r="F2347">
            <v>12</v>
          </cell>
          <cell r="G2347" t="str">
            <v>Non</v>
          </cell>
          <cell r="H2347" t="str">
            <v>CLG.PAÏAMBOUE</v>
          </cell>
          <cell r="I2347" t="str">
            <v>Non</v>
          </cell>
          <cell r="J2347" t="str">
            <v>Handball</v>
          </cell>
        </row>
        <row r="2348">
          <cell r="A2348">
            <v>24237021</v>
          </cell>
          <cell r="B2348" t="str">
            <v>LEMAIRE</v>
          </cell>
          <cell r="C2348" t="str">
            <v>RAPHAËL</v>
          </cell>
          <cell r="D2348" t="str">
            <v>BG</v>
          </cell>
          <cell r="E2348" t="str">
            <v>09-04-2011</v>
          </cell>
          <cell r="F2348">
            <v>13</v>
          </cell>
          <cell r="G2348" t="str">
            <v>Non</v>
          </cell>
          <cell r="H2348" t="str">
            <v>CLG.PAÏAMBOUE</v>
          </cell>
          <cell r="I2348" t="str">
            <v>Non</v>
          </cell>
          <cell r="J2348" t="str">
            <v>Handball, Trails</v>
          </cell>
        </row>
        <row r="2349">
          <cell r="A2349">
            <v>24222258</v>
          </cell>
          <cell r="B2349" t="str">
            <v>LEVY</v>
          </cell>
          <cell r="C2349" t="str">
            <v>Keziah</v>
          </cell>
          <cell r="D2349" t="str">
            <v>MG</v>
          </cell>
          <cell r="E2349" t="str">
            <v>02-08-2010</v>
          </cell>
          <cell r="F2349">
            <v>14</v>
          </cell>
          <cell r="G2349" t="str">
            <v>Non</v>
          </cell>
          <cell r="H2349" t="str">
            <v>CLG.PAÏAMBOUE</v>
          </cell>
          <cell r="I2349" t="str">
            <v>Non</v>
          </cell>
          <cell r="J2349" t="str">
            <v>Athlétisme, Football, Trails</v>
          </cell>
        </row>
        <row r="2350">
          <cell r="A2350">
            <v>24211005</v>
          </cell>
          <cell r="B2350" t="str">
            <v>MANUFEKAÎ</v>
          </cell>
          <cell r="C2350" t="str">
            <v>Edson</v>
          </cell>
          <cell r="D2350" t="str">
            <v>MG</v>
          </cell>
          <cell r="E2350" t="str">
            <v>02-12-2009</v>
          </cell>
          <cell r="F2350">
            <v>14</v>
          </cell>
          <cell r="G2350" t="str">
            <v>Non</v>
          </cell>
          <cell r="H2350" t="str">
            <v>CLG.PAÏAMBOUE</v>
          </cell>
          <cell r="I2350" t="str">
            <v>Non</v>
          </cell>
          <cell r="J2350" t="str">
            <v>Athlétisme, Cross, Football, Futsal</v>
          </cell>
        </row>
        <row r="2351">
          <cell r="A2351">
            <v>24221851</v>
          </cell>
          <cell r="B2351" t="str">
            <v>MARTIN</v>
          </cell>
          <cell r="C2351" t="str">
            <v>Isabeau</v>
          </cell>
          <cell r="D2351" t="str">
            <v>BF</v>
          </cell>
          <cell r="E2351" t="str">
            <v>22-10-2011</v>
          </cell>
          <cell r="F2351">
            <v>13</v>
          </cell>
          <cell r="G2351" t="str">
            <v>Non</v>
          </cell>
          <cell r="H2351" t="str">
            <v>CLG.PAÏAMBOUE</v>
          </cell>
          <cell r="I2351" t="str">
            <v>Non</v>
          </cell>
          <cell r="J2351" t="str">
            <v>Athlétisme, Basket, Cirque, Football, Trails</v>
          </cell>
        </row>
        <row r="2352">
          <cell r="A2352">
            <v>24245631</v>
          </cell>
          <cell r="B2352" t="str">
            <v>MARTOT</v>
          </cell>
          <cell r="C2352" t="str">
            <v>INES</v>
          </cell>
          <cell r="D2352" t="str">
            <v>BF</v>
          </cell>
          <cell r="E2352" t="str">
            <v>29-07-2012</v>
          </cell>
          <cell r="F2352">
            <v>12</v>
          </cell>
          <cell r="G2352" t="str">
            <v>Non</v>
          </cell>
          <cell r="H2352" t="str">
            <v>CLG.PAÏAMBOUE</v>
          </cell>
          <cell r="I2352" t="str">
            <v>Non</v>
          </cell>
          <cell r="J2352" t="str">
            <v>Handball</v>
          </cell>
        </row>
        <row r="2353">
          <cell r="A2353">
            <v>24245760</v>
          </cell>
          <cell r="B2353" t="str">
            <v>MAURICE PALASSO</v>
          </cell>
          <cell r="C2353" t="str">
            <v>YAËLLE</v>
          </cell>
          <cell r="D2353" t="str">
            <v>BF</v>
          </cell>
          <cell r="E2353" t="str">
            <v>24-03-2013</v>
          </cell>
          <cell r="F2353">
            <v>11</v>
          </cell>
          <cell r="G2353" t="str">
            <v>Non</v>
          </cell>
          <cell r="H2353" t="str">
            <v>CLG.PAÏAMBOUE</v>
          </cell>
          <cell r="I2353" t="str">
            <v>Non</v>
          </cell>
          <cell r="J2353" t="str">
            <v>Handball</v>
          </cell>
        </row>
        <row r="2354">
          <cell r="A2354">
            <v>24220652</v>
          </cell>
          <cell r="B2354" t="str">
            <v>MAYET</v>
          </cell>
          <cell r="C2354" t="str">
            <v>Louis</v>
          </cell>
          <cell r="D2354" t="str">
            <v>BG</v>
          </cell>
          <cell r="E2354" t="str">
            <v>25-04-2011</v>
          </cell>
          <cell r="F2354">
            <v>13</v>
          </cell>
          <cell r="G2354" t="str">
            <v>Non</v>
          </cell>
          <cell r="H2354" t="str">
            <v>CLG.PAÏAMBOUE</v>
          </cell>
          <cell r="I2354" t="str">
            <v>Non</v>
          </cell>
          <cell r="J2354" t="str">
            <v>Basket, Handball</v>
          </cell>
        </row>
        <row r="2355">
          <cell r="A2355">
            <v>24239211</v>
          </cell>
          <cell r="B2355" t="str">
            <v>MAZEAUD</v>
          </cell>
          <cell r="C2355" t="str">
            <v>NICOLAS</v>
          </cell>
          <cell r="D2355" t="str">
            <v>MG</v>
          </cell>
          <cell r="E2355" t="str">
            <v>09-04-2010</v>
          </cell>
          <cell r="F2355">
            <v>14</v>
          </cell>
          <cell r="G2355" t="str">
            <v>Non</v>
          </cell>
          <cell r="H2355" t="str">
            <v>CLG.PAÏAMBOUE</v>
          </cell>
          <cell r="I2355" t="str">
            <v>Non</v>
          </cell>
          <cell r="J2355" t="str">
            <v>Football, Futsal, Handball</v>
          </cell>
        </row>
        <row r="2356">
          <cell r="A2356">
            <v>24249111</v>
          </cell>
          <cell r="B2356" t="str">
            <v>MEREATU</v>
          </cell>
          <cell r="C2356" t="str">
            <v>ALDRIC</v>
          </cell>
          <cell r="D2356" t="str">
            <v>BG</v>
          </cell>
          <cell r="E2356" t="str">
            <v>02-07-2012</v>
          </cell>
          <cell r="F2356">
            <v>12</v>
          </cell>
          <cell r="G2356" t="str">
            <v>Non</v>
          </cell>
          <cell r="H2356" t="str">
            <v>CLG.PAÏAMBOUE</v>
          </cell>
          <cell r="I2356" t="str">
            <v>Non</v>
          </cell>
          <cell r="J2356" t="str">
            <v>Handball</v>
          </cell>
        </row>
        <row r="2357">
          <cell r="A2357">
            <v>24245534</v>
          </cell>
          <cell r="B2357" t="str">
            <v>MERER</v>
          </cell>
          <cell r="C2357" t="str">
            <v>TAYRON</v>
          </cell>
          <cell r="D2357" t="str">
            <v>BG</v>
          </cell>
          <cell r="E2357" t="str">
            <v>15-05-2013</v>
          </cell>
          <cell r="F2357">
            <v>11</v>
          </cell>
          <cell r="G2357" t="str">
            <v>Non</v>
          </cell>
          <cell r="H2357" t="str">
            <v>CLG.PAÏAMBOUE</v>
          </cell>
          <cell r="I2357" t="str">
            <v>Non</v>
          </cell>
          <cell r="J2357" t="str">
            <v>Handball</v>
          </cell>
        </row>
        <row r="2358">
          <cell r="A2358">
            <v>24220646</v>
          </cell>
          <cell r="B2358" t="str">
            <v>MIGNON</v>
          </cell>
          <cell r="C2358" t="str">
            <v>Victoire</v>
          </cell>
          <cell r="D2358" t="str">
            <v>MF</v>
          </cell>
          <cell r="E2358" t="str">
            <v>06-09-2010</v>
          </cell>
          <cell r="F2358">
            <v>14</v>
          </cell>
          <cell r="G2358" t="str">
            <v>Non</v>
          </cell>
          <cell r="H2358" t="str">
            <v>CLG.PAÏAMBOUE</v>
          </cell>
          <cell r="I2358" t="str">
            <v>Non</v>
          </cell>
          <cell r="J2358" t="str">
            <v>Cross, Handball, Trails</v>
          </cell>
        </row>
        <row r="2359">
          <cell r="A2359">
            <v>24248923</v>
          </cell>
          <cell r="B2359" t="str">
            <v>MOEFANA</v>
          </cell>
          <cell r="C2359" t="str">
            <v>JOACHIM</v>
          </cell>
          <cell r="D2359" t="str">
            <v>BG</v>
          </cell>
          <cell r="E2359" t="str">
            <v>10-10-2012</v>
          </cell>
          <cell r="F2359">
            <v>12</v>
          </cell>
          <cell r="G2359" t="str">
            <v>Non</v>
          </cell>
          <cell r="H2359" t="str">
            <v>CLG.PAÏAMBOUE</v>
          </cell>
          <cell r="I2359" t="str">
            <v>Non</v>
          </cell>
          <cell r="J2359" t="str">
            <v>Handball</v>
          </cell>
        </row>
        <row r="2360">
          <cell r="A2360">
            <v>24233709</v>
          </cell>
          <cell r="B2360" t="str">
            <v>MOEFANA</v>
          </cell>
          <cell r="C2360" t="str">
            <v>MAGDALENA</v>
          </cell>
          <cell r="D2360" t="str">
            <v>BF</v>
          </cell>
          <cell r="E2360" t="str">
            <v>03-11-2011</v>
          </cell>
          <cell r="F2360">
            <v>12</v>
          </cell>
          <cell r="G2360" t="str">
            <v>Non</v>
          </cell>
          <cell r="H2360" t="str">
            <v>CLG.PAÏAMBOUE</v>
          </cell>
          <cell r="I2360" t="str">
            <v>Non</v>
          </cell>
          <cell r="J2360" t="str">
            <v>Handball</v>
          </cell>
        </row>
        <row r="2361">
          <cell r="A2361">
            <v>24222552</v>
          </cell>
          <cell r="B2361" t="str">
            <v>MOEFANA</v>
          </cell>
          <cell r="C2361" t="str">
            <v>Soane</v>
          </cell>
          <cell r="D2361" t="str">
            <v>MG</v>
          </cell>
          <cell r="E2361" t="str">
            <v>25-10-2010</v>
          </cell>
          <cell r="F2361">
            <v>14</v>
          </cell>
          <cell r="G2361" t="str">
            <v>Non</v>
          </cell>
          <cell r="H2361" t="str">
            <v>CLG.PAÏAMBOUE</v>
          </cell>
          <cell r="I2361" t="str">
            <v>Non</v>
          </cell>
          <cell r="J2361" t="str">
            <v>Handball</v>
          </cell>
        </row>
        <row r="2362">
          <cell r="A2362">
            <v>24221681</v>
          </cell>
          <cell r="B2362" t="str">
            <v>MOLINIER</v>
          </cell>
          <cell r="C2362" t="str">
            <v>William</v>
          </cell>
          <cell r="D2362" t="str">
            <v>MG</v>
          </cell>
          <cell r="E2362" t="str">
            <v>13-06-2010</v>
          </cell>
          <cell r="F2362">
            <v>14</v>
          </cell>
          <cell r="G2362" t="str">
            <v>Non</v>
          </cell>
          <cell r="H2362" t="str">
            <v>CLG.PAÏAMBOUE</v>
          </cell>
          <cell r="I2362" t="str">
            <v>Non</v>
          </cell>
          <cell r="J2362" t="str">
            <v>Football, Futsal, Handball, Trails</v>
          </cell>
        </row>
        <row r="2363">
          <cell r="A2363">
            <v>24222463</v>
          </cell>
          <cell r="B2363" t="str">
            <v>MONTAGNAT</v>
          </cell>
          <cell r="C2363" t="str">
            <v>Manon</v>
          </cell>
          <cell r="D2363" t="str">
            <v>MF</v>
          </cell>
          <cell r="E2363" t="str">
            <v>08-08-2010</v>
          </cell>
          <cell r="F2363">
            <v>14</v>
          </cell>
          <cell r="G2363" t="str">
            <v>Non</v>
          </cell>
          <cell r="H2363" t="str">
            <v>CLG.PAÏAMBOUE</v>
          </cell>
          <cell r="I2363" t="str">
            <v>Non</v>
          </cell>
          <cell r="J2363" t="str">
            <v>Cross, Handball, Trails</v>
          </cell>
        </row>
        <row r="2364">
          <cell r="A2364">
            <v>24245586</v>
          </cell>
          <cell r="B2364" t="str">
            <v>MONVOISIN</v>
          </cell>
          <cell r="C2364" t="str">
            <v>KEVYN</v>
          </cell>
          <cell r="D2364" t="str">
            <v>BG</v>
          </cell>
          <cell r="E2364" t="str">
            <v>22-08-2012</v>
          </cell>
          <cell r="F2364">
            <v>12</v>
          </cell>
          <cell r="G2364" t="str">
            <v>Non</v>
          </cell>
          <cell r="H2364" t="str">
            <v>CLG.PAÏAMBOUE</v>
          </cell>
          <cell r="I2364" t="str">
            <v>Non</v>
          </cell>
          <cell r="J2364" t="str">
            <v>Handball</v>
          </cell>
        </row>
        <row r="2365">
          <cell r="A2365">
            <v>24245503</v>
          </cell>
          <cell r="B2365" t="str">
            <v>MORALES MARTIN</v>
          </cell>
          <cell r="C2365" t="str">
            <v>DANIELA</v>
          </cell>
          <cell r="D2365" t="str">
            <v>BF</v>
          </cell>
          <cell r="E2365" t="str">
            <v>08-04-2011</v>
          </cell>
          <cell r="F2365">
            <v>13</v>
          </cell>
          <cell r="G2365" t="str">
            <v>Non</v>
          </cell>
          <cell r="H2365" t="str">
            <v>CLG.PAÏAMBOUE</v>
          </cell>
          <cell r="I2365" t="str">
            <v>Non</v>
          </cell>
          <cell r="J2365" t="str">
            <v>Handball</v>
          </cell>
        </row>
        <row r="2366">
          <cell r="A2366">
            <v>24222702</v>
          </cell>
          <cell r="B2366" t="str">
            <v>MOU THAM</v>
          </cell>
          <cell r="C2366" t="str">
            <v>Krysten</v>
          </cell>
          <cell r="D2366" t="str">
            <v>MF</v>
          </cell>
          <cell r="E2366" t="str">
            <v>26-10-2010</v>
          </cell>
          <cell r="F2366">
            <v>14</v>
          </cell>
          <cell r="G2366" t="str">
            <v>Non</v>
          </cell>
          <cell r="H2366" t="str">
            <v>CLG.PAÏAMBOUE</v>
          </cell>
          <cell r="I2366" t="str">
            <v>Non</v>
          </cell>
          <cell r="J2366" t="str">
            <v>Handball</v>
          </cell>
        </row>
        <row r="2367">
          <cell r="A2367">
            <v>24245632</v>
          </cell>
          <cell r="B2367" t="str">
            <v>NAAOUTCHOUE</v>
          </cell>
          <cell r="C2367" t="str">
            <v>AMALIA</v>
          </cell>
          <cell r="D2367" t="str">
            <v>BF</v>
          </cell>
          <cell r="E2367" t="str">
            <v>19-06-2012</v>
          </cell>
          <cell r="F2367">
            <v>12</v>
          </cell>
          <cell r="G2367" t="str">
            <v>Non</v>
          </cell>
          <cell r="H2367" t="str">
            <v>CLG.PAÏAMBOUE</v>
          </cell>
          <cell r="I2367" t="str">
            <v>Non</v>
          </cell>
          <cell r="J2367" t="str">
            <v>Handball</v>
          </cell>
        </row>
        <row r="2368">
          <cell r="A2368">
            <v>24237022</v>
          </cell>
          <cell r="B2368" t="str">
            <v>NADIMAN</v>
          </cell>
          <cell r="C2368" t="str">
            <v>KEMUEL</v>
          </cell>
          <cell r="D2368" t="str">
            <v>BG</v>
          </cell>
          <cell r="E2368" t="str">
            <v>17-01-2012</v>
          </cell>
          <cell r="F2368">
            <v>12</v>
          </cell>
          <cell r="G2368" t="str">
            <v>Non</v>
          </cell>
          <cell r="H2368" t="str">
            <v>CLG.PAÏAMBOUE</v>
          </cell>
          <cell r="I2368" t="str">
            <v>Non</v>
          </cell>
          <cell r="J2368" t="str">
            <v>Cross, Football, Futsal, Handball, Trails</v>
          </cell>
        </row>
        <row r="2369">
          <cell r="A2369">
            <v>24222581</v>
          </cell>
          <cell r="B2369" t="str">
            <v>NASER</v>
          </cell>
          <cell r="C2369" t="str">
            <v>Krys</v>
          </cell>
          <cell r="D2369" t="str">
            <v>MG</v>
          </cell>
          <cell r="E2369" t="str">
            <v>13-10-2010</v>
          </cell>
          <cell r="F2369">
            <v>14</v>
          </cell>
          <cell r="G2369" t="str">
            <v>Non</v>
          </cell>
          <cell r="H2369" t="str">
            <v>CLG.PAÏAMBOUE</v>
          </cell>
          <cell r="I2369" t="str">
            <v>Non</v>
          </cell>
          <cell r="J2369" t="str">
            <v>Cross, Football, Futsal, Handball</v>
          </cell>
        </row>
        <row r="2370">
          <cell r="A2370">
            <v>24212829</v>
          </cell>
          <cell r="B2370" t="str">
            <v>NEDIA</v>
          </cell>
          <cell r="C2370" t="str">
            <v>Mailys</v>
          </cell>
          <cell r="D2370" t="str">
            <v>MF</v>
          </cell>
          <cell r="E2370" t="str">
            <v>08-03-2010</v>
          </cell>
          <cell r="F2370">
            <v>14</v>
          </cell>
          <cell r="G2370" t="str">
            <v>Non</v>
          </cell>
          <cell r="H2370" t="str">
            <v>CLG.PAÏAMBOUE</v>
          </cell>
          <cell r="I2370" t="str">
            <v>Non</v>
          </cell>
          <cell r="J2370" t="str">
            <v>Basket</v>
          </cell>
        </row>
        <row r="2371">
          <cell r="A2371">
            <v>24245556</v>
          </cell>
          <cell r="B2371" t="str">
            <v>NEPORO</v>
          </cell>
          <cell r="C2371" t="str">
            <v>JOACKIM</v>
          </cell>
          <cell r="D2371" t="str">
            <v>BG</v>
          </cell>
          <cell r="E2371" t="str">
            <v>01-07-2012</v>
          </cell>
          <cell r="F2371">
            <v>12</v>
          </cell>
          <cell r="G2371" t="str">
            <v>Non</v>
          </cell>
          <cell r="H2371" t="str">
            <v>CLG.PAÏAMBOUE</v>
          </cell>
          <cell r="I2371" t="str">
            <v>Non</v>
          </cell>
          <cell r="J2371" t="str">
            <v>Handball</v>
          </cell>
        </row>
        <row r="2372">
          <cell r="A2372">
            <v>24238755</v>
          </cell>
          <cell r="B2372" t="str">
            <v>NOURY</v>
          </cell>
          <cell r="C2372" t="str">
            <v>NELSON</v>
          </cell>
          <cell r="D2372" t="str">
            <v>BG</v>
          </cell>
          <cell r="E2372" t="str">
            <v>08-04-2012</v>
          </cell>
          <cell r="F2372">
            <v>12</v>
          </cell>
          <cell r="G2372" t="str">
            <v>Non</v>
          </cell>
          <cell r="H2372" t="str">
            <v>CLG.PAÏAMBOUE</v>
          </cell>
          <cell r="I2372" t="str">
            <v>Non</v>
          </cell>
          <cell r="J2372" t="str">
            <v>Cross</v>
          </cell>
        </row>
        <row r="2373">
          <cell r="A2373">
            <v>24220637</v>
          </cell>
          <cell r="B2373" t="str">
            <v>NOUVEAU</v>
          </cell>
          <cell r="C2373" t="str">
            <v>Ethan</v>
          </cell>
          <cell r="D2373" t="str">
            <v>MG</v>
          </cell>
          <cell r="E2373" t="str">
            <v>29-12-2009</v>
          </cell>
          <cell r="F2373">
            <v>14</v>
          </cell>
          <cell r="G2373" t="str">
            <v>Non</v>
          </cell>
          <cell r="H2373" t="str">
            <v>CLG.PAÏAMBOUE</v>
          </cell>
          <cell r="I2373" t="str">
            <v>Non</v>
          </cell>
          <cell r="J2373" t="str">
            <v>Athlétisme, Cross, Football, Handball</v>
          </cell>
        </row>
        <row r="2374">
          <cell r="A2374">
            <v>24247821</v>
          </cell>
          <cell r="B2374" t="str">
            <v>OUANEMA</v>
          </cell>
          <cell r="C2374" t="str">
            <v>FETUAO</v>
          </cell>
          <cell r="D2374" t="str">
            <v>BG</v>
          </cell>
          <cell r="E2374" t="str">
            <v>17-11-2012</v>
          </cell>
          <cell r="F2374">
            <v>11</v>
          </cell>
          <cell r="G2374" t="str">
            <v>Non</v>
          </cell>
          <cell r="H2374" t="str">
            <v>CLG.PAÏAMBOUE</v>
          </cell>
          <cell r="I2374" t="str">
            <v>Non</v>
          </cell>
          <cell r="J2374" t="str">
            <v>Handball</v>
          </cell>
        </row>
        <row r="2375">
          <cell r="A2375">
            <v>24248924</v>
          </cell>
          <cell r="B2375" t="str">
            <v>OUETCHO</v>
          </cell>
          <cell r="C2375" t="str">
            <v>ISAI</v>
          </cell>
          <cell r="D2375" t="str">
            <v>BG</v>
          </cell>
          <cell r="E2375" t="str">
            <v>20-05-2012</v>
          </cell>
          <cell r="F2375">
            <v>12</v>
          </cell>
          <cell r="G2375" t="str">
            <v>Non</v>
          </cell>
          <cell r="H2375" t="str">
            <v>CLG.PAÏAMBOUE</v>
          </cell>
          <cell r="I2375" t="str">
            <v>Non</v>
          </cell>
          <cell r="J2375" t="str">
            <v>Handball</v>
          </cell>
        </row>
        <row r="2376">
          <cell r="A2376">
            <v>24237097</v>
          </cell>
          <cell r="B2376" t="str">
            <v>OUILLATTE</v>
          </cell>
          <cell r="C2376" t="str">
            <v>RYCKY</v>
          </cell>
          <cell r="D2376" t="str">
            <v>BG</v>
          </cell>
          <cell r="E2376" t="str">
            <v>20-12-2011</v>
          </cell>
          <cell r="F2376">
            <v>12</v>
          </cell>
          <cell r="G2376" t="str">
            <v>Non</v>
          </cell>
          <cell r="H2376" t="str">
            <v>CLG.PAÏAMBOUE</v>
          </cell>
          <cell r="I2376" t="str">
            <v>Non</v>
          </cell>
          <cell r="J2376" t="str">
            <v>Football, Futsal, Handball</v>
          </cell>
        </row>
        <row r="2377">
          <cell r="A2377">
            <v>24245679</v>
          </cell>
          <cell r="B2377" t="str">
            <v>PANGRANI BADARACCO</v>
          </cell>
          <cell r="C2377" t="str">
            <v>ANDREA</v>
          </cell>
          <cell r="D2377" t="str">
            <v>BG</v>
          </cell>
          <cell r="E2377" t="str">
            <v>30-05-2013</v>
          </cell>
          <cell r="F2377">
            <v>11</v>
          </cell>
          <cell r="G2377" t="str">
            <v>Non</v>
          </cell>
          <cell r="H2377" t="str">
            <v>CLG.PAÏAMBOUE</v>
          </cell>
          <cell r="I2377" t="str">
            <v>Non</v>
          </cell>
          <cell r="J2377" t="str">
            <v>Handball</v>
          </cell>
        </row>
        <row r="2378">
          <cell r="A2378">
            <v>24237024</v>
          </cell>
          <cell r="B2378" t="str">
            <v>PASCAL</v>
          </cell>
          <cell r="C2378" t="str">
            <v>KIMANY</v>
          </cell>
          <cell r="D2378" t="str">
            <v>BG</v>
          </cell>
          <cell r="E2378" t="str">
            <v>13-09-2011</v>
          </cell>
          <cell r="F2378">
            <v>13</v>
          </cell>
          <cell r="G2378" t="str">
            <v>Non</v>
          </cell>
          <cell r="H2378" t="str">
            <v>CLG.PAÏAMBOUE</v>
          </cell>
          <cell r="I2378" t="str">
            <v>Non</v>
          </cell>
          <cell r="J2378" t="str">
            <v>Handball, Trails</v>
          </cell>
        </row>
        <row r="2379">
          <cell r="A2379">
            <v>24236996</v>
          </cell>
          <cell r="B2379" t="str">
            <v>PATU</v>
          </cell>
          <cell r="C2379" t="str">
            <v>TAITEARII</v>
          </cell>
          <cell r="D2379" t="str">
            <v>MG</v>
          </cell>
          <cell r="E2379" t="str">
            <v>03-10-2009</v>
          </cell>
          <cell r="F2379">
            <v>15</v>
          </cell>
          <cell r="G2379" t="str">
            <v>Non</v>
          </cell>
          <cell r="H2379" t="str">
            <v>CLG.PAÏAMBOUE</v>
          </cell>
          <cell r="I2379" t="str">
            <v>Non</v>
          </cell>
          <cell r="J2379" t="str">
            <v>Handball</v>
          </cell>
        </row>
        <row r="2380">
          <cell r="A2380">
            <v>24222396</v>
          </cell>
          <cell r="B2380" t="str">
            <v>PERALDI</v>
          </cell>
          <cell r="C2380" t="str">
            <v>Lorencia</v>
          </cell>
          <cell r="D2380" t="str">
            <v>BF</v>
          </cell>
          <cell r="E2380" t="str">
            <v>01-02-2011</v>
          </cell>
          <cell r="F2380">
            <v>13</v>
          </cell>
          <cell r="G2380" t="str">
            <v>Non</v>
          </cell>
          <cell r="H2380" t="str">
            <v>CLG.PAÏAMBOUE</v>
          </cell>
          <cell r="I2380" t="str">
            <v>Non</v>
          </cell>
          <cell r="J2380" t="str">
            <v>Cross, Handball, Trails</v>
          </cell>
        </row>
        <row r="2381">
          <cell r="A2381">
            <v>24247722</v>
          </cell>
          <cell r="B2381" t="str">
            <v>PERDRIAT</v>
          </cell>
          <cell r="C2381" t="str">
            <v>KENNY</v>
          </cell>
          <cell r="D2381" t="str">
            <v>BG</v>
          </cell>
          <cell r="E2381" t="str">
            <v>19-08-2012</v>
          </cell>
          <cell r="F2381">
            <v>12</v>
          </cell>
          <cell r="G2381" t="str">
            <v>Non</v>
          </cell>
          <cell r="H2381" t="str">
            <v>CLG.PAÏAMBOUE</v>
          </cell>
          <cell r="I2381" t="str">
            <v>Non</v>
          </cell>
          <cell r="J2381" t="str">
            <v>Handball</v>
          </cell>
        </row>
        <row r="2382">
          <cell r="A2382">
            <v>24237011</v>
          </cell>
          <cell r="B2382" t="str">
            <v>PERDRIAT</v>
          </cell>
          <cell r="C2382" t="str">
            <v>NORMAN</v>
          </cell>
          <cell r="D2382" t="str">
            <v>BG</v>
          </cell>
          <cell r="E2382" t="str">
            <v>09-07-2011</v>
          </cell>
          <cell r="F2382">
            <v>13</v>
          </cell>
          <cell r="G2382" t="str">
            <v>Non</v>
          </cell>
          <cell r="H2382" t="str">
            <v>CLG.PAÏAMBOUE</v>
          </cell>
          <cell r="I2382" t="str">
            <v>Non</v>
          </cell>
          <cell r="J2382" t="str">
            <v>Basket, Handball, Trails</v>
          </cell>
        </row>
        <row r="2383">
          <cell r="A2383">
            <v>24211948</v>
          </cell>
          <cell r="B2383" t="str">
            <v>PIDOUX</v>
          </cell>
          <cell r="C2383" t="str">
            <v>Maël</v>
          </cell>
          <cell r="D2383" t="str">
            <v>MG</v>
          </cell>
          <cell r="E2383" t="str">
            <v>16-03-2010</v>
          </cell>
          <cell r="F2383">
            <v>14</v>
          </cell>
          <cell r="G2383" t="str">
            <v>Non</v>
          </cell>
          <cell r="H2383" t="str">
            <v>CLG.PAÏAMBOUE</v>
          </cell>
          <cell r="I2383" t="str">
            <v>Non</v>
          </cell>
          <cell r="J2383" t="str">
            <v>Athlétisme, Cross, Football, Handball, Natation, Trails, Volleyball</v>
          </cell>
        </row>
        <row r="2384">
          <cell r="A2384">
            <v>24245633</v>
          </cell>
          <cell r="B2384" t="str">
            <v>PINSAT</v>
          </cell>
          <cell r="C2384" t="str">
            <v>KURTIS</v>
          </cell>
          <cell r="D2384" t="str">
            <v>BG</v>
          </cell>
          <cell r="E2384" t="str">
            <v>20-04-2012</v>
          </cell>
          <cell r="F2384">
            <v>12</v>
          </cell>
          <cell r="G2384" t="str">
            <v>Non</v>
          </cell>
          <cell r="H2384" t="str">
            <v>CLG.PAÏAMBOUE</v>
          </cell>
          <cell r="I2384" t="str">
            <v>Non</v>
          </cell>
          <cell r="J2384" t="str">
            <v>Handball</v>
          </cell>
        </row>
        <row r="2385">
          <cell r="A2385">
            <v>24212820</v>
          </cell>
          <cell r="B2385" t="str">
            <v>POADAE</v>
          </cell>
          <cell r="C2385" t="str">
            <v>Charlène</v>
          </cell>
          <cell r="D2385" t="str">
            <v>MF</v>
          </cell>
          <cell r="E2385" t="str">
            <v>22-10-2009</v>
          </cell>
          <cell r="F2385">
            <v>15</v>
          </cell>
          <cell r="G2385" t="str">
            <v>Non</v>
          </cell>
          <cell r="H2385" t="str">
            <v>CLG.PAÏAMBOUE</v>
          </cell>
          <cell r="I2385" t="str">
            <v>Non</v>
          </cell>
          <cell r="J2385" t="str">
            <v>Handball, Trails, Volleyball</v>
          </cell>
        </row>
        <row r="2386">
          <cell r="A2386">
            <v>24211103</v>
          </cell>
          <cell r="B2386" t="str">
            <v>POADAE</v>
          </cell>
          <cell r="C2386" t="str">
            <v>Yanis</v>
          </cell>
          <cell r="D2386" t="str">
            <v>MG</v>
          </cell>
          <cell r="E2386" t="str">
            <v>17-08-2009</v>
          </cell>
          <cell r="F2386">
            <v>15</v>
          </cell>
          <cell r="G2386" t="str">
            <v>Non</v>
          </cell>
          <cell r="H2386" t="str">
            <v>CLG.PAÏAMBOUE</v>
          </cell>
          <cell r="I2386" t="str">
            <v>Non</v>
          </cell>
          <cell r="J2386" t="str">
            <v>Football, Futsal, Volleyball</v>
          </cell>
        </row>
        <row r="2387">
          <cell r="A2387">
            <v>24237269</v>
          </cell>
          <cell r="B2387" t="str">
            <v>POADAGUE</v>
          </cell>
          <cell r="C2387" t="str">
            <v>CAMELIA</v>
          </cell>
          <cell r="D2387" t="str">
            <v>BF</v>
          </cell>
          <cell r="E2387" t="str">
            <v>05-05-2012</v>
          </cell>
          <cell r="F2387">
            <v>12</v>
          </cell>
          <cell r="G2387" t="str">
            <v>Non</v>
          </cell>
          <cell r="H2387" t="str">
            <v>CLG.PAÏAMBOUE</v>
          </cell>
          <cell r="I2387" t="str">
            <v>Non</v>
          </cell>
          <cell r="J2387" t="str">
            <v>Handball, Trails</v>
          </cell>
        </row>
        <row r="2388">
          <cell r="A2388">
            <v>24237085</v>
          </cell>
          <cell r="B2388" t="str">
            <v>POADJA</v>
          </cell>
          <cell r="C2388" t="str">
            <v>MEDDY</v>
          </cell>
          <cell r="D2388" t="str">
            <v>BG</v>
          </cell>
          <cell r="E2388" t="str">
            <v>04-01-2012</v>
          </cell>
          <cell r="F2388">
            <v>12</v>
          </cell>
          <cell r="G2388" t="str">
            <v>Non</v>
          </cell>
          <cell r="H2388" t="str">
            <v>CLG.PAÏAMBOUE</v>
          </cell>
          <cell r="I2388" t="str">
            <v>Non</v>
          </cell>
          <cell r="J2388" t="str">
            <v>Handball, Volleyball</v>
          </cell>
        </row>
        <row r="2389">
          <cell r="A2389">
            <v>24248925</v>
          </cell>
          <cell r="B2389" t="str">
            <v>POADJARE</v>
          </cell>
          <cell r="C2389" t="str">
            <v>DYRENKA</v>
          </cell>
          <cell r="D2389" t="str">
            <v>BF</v>
          </cell>
          <cell r="E2389" t="str">
            <v>20-08-2011</v>
          </cell>
          <cell r="F2389">
            <v>13</v>
          </cell>
          <cell r="G2389" t="str">
            <v>Non</v>
          </cell>
          <cell r="H2389" t="str">
            <v>CLG.PAÏAMBOUE</v>
          </cell>
          <cell r="I2389" t="str">
            <v>Non</v>
          </cell>
          <cell r="J2389" t="str">
            <v>Handball</v>
          </cell>
        </row>
        <row r="2390">
          <cell r="A2390">
            <v>24237025</v>
          </cell>
          <cell r="B2390" t="str">
            <v>POATIBA</v>
          </cell>
          <cell r="C2390" t="str">
            <v>SVEEN</v>
          </cell>
          <cell r="D2390" t="str">
            <v>BG</v>
          </cell>
          <cell r="E2390" t="str">
            <v>07-03-2012</v>
          </cell>
          <cell r="F2390">
            <v>12</v>
          </cell>
          <cell r="G2390" t="str">
            <v>Non</v>
          </cell>
          <cell r="H2390" t="str">
            <v>CLG.PAÏAMBOUE</v>
          </cell>
          <cell r="I2390" t="str">
            <v>Non</v>
          </cell>
          <cell r="J2390" t="str">
            <v>Football, Futsal, Handball</v>
          </cell>
        </row>
        <row r="2391">
          <cell r="A2391">
            <v>24212854</v>
          </cell>
          <cell r="B2391" t="str">
            <v>POHIJILAN</v>
          </cell>
          <cell r="C2391" t="str">
            <v>Abigaelle</v>
          </cell>
          <cell r="D2391" t="str">
            <v>MF</v>
          </cell>
          <cell r="E2391" t="str">
            <v>19-10-2009</v>
          </cell>
          <cell r="F2391">
            <v>15</v>
          </cell>
          <cell r="G2391" t="str">
            <v>Non</v>
          </cell>
          <cell r="H2391" t="str">
            <v>CLG.PAÏAMBOUE</v>
          </cell>
          <cell r="I2391" t="str">
            <v>Non</v>
          </cell>
          <cell r="J2391" t="str">
            <v>Handball</v>
          </cell>
        </row>
        <row r="2392">
          <cell r="A2392">
            <v>24236998</v>
          </cell>
          <cell r="B2392" t="str">
            <v>PONGA</v>
          </cell>
          <cell r="C2392" t="str">
            <v>MAEWENN</v>
          </cell>
          <cell r="D2392" t="str">
            <v>MF</v>
          </cell>
          <cell r="E2392" t="str">
            <v>01-12-2009</v>
          </cell>
          <cell r="F2392">
            <v>14</v>
          </cell>
          <cell r="G2392" t="str">
            <v>Non</v>
          </cell>
          <cell r="H2392" t="str">
            <v>CLG.PAÏAMBOUE</v>
          </cell>
          <cell r="I2392" t="str">
            <v>Non</v>
          </cell>
          <cell r="J2392" t="str">
            <v>Handball, Volleyball</v>
          </cell>
        </row>
        <row r="2393">
          <cell r="A2393">
            <v>24245535</v>
          </cell>
          <cell r="B2393" t="str">
            <v>PONIDJA</v>
          </cell>
          <cell r="C2393" t="str">
            <v>ABIGAEL</v>
          </cell>
          <cell r="D2393" t="str">
            <v>BF</v>
          </cell>
          <cell r="E2393" t="str">
            <v>01-10-2012</v>
          </cell>
          <cell r="F2393">
            <v>12</v>
          </cell>
          <cell r="G2393" t="str">
            <v>Non</v>
          </cell>
          <cell r="H2393" t="str">
            <v>CLG.PAÏAMBOUE</v>
          </cell>
          <cell r="I2393" t="str">
            <v>Non</v>
          </cell>
          <cell r="J2393" t="str">
            <v>Handball</v>
          </cell>
        </row>
        <row r="2394">
          <cell r="A2394">
            <v>24222551</v>
          </cell>
          <cell r="B2394" t="str">
            <v>PONTHEAUX</v>
          </cell>
          <cell r="C2394" t="str">
            <v>Roxane</v>
          </cell>
          <cell r="D2394" t="str">
            <v>MF</v>
          </cell>
          <cell r="E2394" t="str">
            <v>29-06-2010</v>
          </cell>
          <cell r="F2394">
            <v>14</v>
          </cell>
          <cell r="G2394" t="str">
            <v>Non</v>
          </cell>
          <cell r="H2394" t="str">
            <v>CLG.PAÏAMBOUE</v>
          </cell>
          <cell r="I2394" t="str">
            <v>Non</v>
          </cell>
          <cell r="J2394" t="str">
            <v>Handball, Trails</v>
          </cell>
        </row>
        <row r="2395">
          <cell r="A2395">
            <v>24245634</v>
          </cell>
          <cell r="B2395" t="str">
            <v>POUAOUANDE</v>
          </cell>
          <cell r="C2395" t="str">
            <v>EMILE</v>
          </cell>
          <cell r="D2395" t="str">
            <v>BG</v>
          </cell>
          <cell r="E2395" t="str">
            <v>06-02-2013</v>
          </cell>
          <cell r="F2395">
            <v>11</v>
          </cell>
          <cell r="G2395" t="str">
            <v>Non</v>
          </cell>
          <cell r="H2395" t="str">
            <v>CLG.PAÏAMBOUE</v>
          </cell>
          <cell r="I2395" t="str">
            <v>Non</v>
          </cell>
          <cell r="J2395" t="str">
            <v>Handball</v>
          </cell>
        </row>
        <row r="2396">
          <cell r="A2396">
            <v>24237075</v>
          </cell>
          <cell r="B2396" t="str">
            <v>POUYA</v>
          </cell>
          <cell r="C2396" t="str">
            <v>PIERRE-CHRISTOPHE</v>
          </cell>
          <cell r="D2396" t="str">
            <v>BG</v>
          </cell>
          <cell r="E2396" t="str">
            <v>09-06-2012</v>
          </cell>
          <cell r="F2396">
            <v>12</v>
          </cell>
          <cell r="G2396" t="str">
            <v>Non</v>
          </cell>
          <cell r="H2396" t="str">
            <v>CLG.PAÏAMBOUE</v>
          </cell>
          <cell r="I2396" t="str">
            <v>Non</v>
          </cell>
          <cell r="J2396" t="str">
            <v>Cross, Handball, Trails</v>
          </cell>
        </row>
        <row r="2397">
          <cell r="A2397">
            <v>24236994</v>
          </cell>
          <cell r="B2397" t="str">
            <v>QALUE</v>
          </cell>
          <cell r="C2397" t="str">
            <v>Ely</v>
          </cell>
          <cell r="D2397" t="str">
            <v>MG</v>
          </cell>
          <cell r="E2397" t="str">
            <v>14-12-2009</v>
          </cell>
          <cell r="F2397">
            <v>14</v>
          </cell>
          <cell r="G2397" t="str">
            <v>Non</v>
          </cell>
          <cell r="H2397" t="str">
            <v>CLG.PAÏAMBOUE</v>
          </cell>
          <cell r="I2397" t="str">
            <v>Non</v>
          </cell>
          <cell r="J2397" t="str">
            <v>Handball</v>
          </cell>
        </row>
        <row r="2398">
          <cell r="A2398">
            <v>24238880</v>
          </cell>
          <cell r="B2398" t="str">
            <v>REMY-BRES</v>
          </cell>
          <cell r="C2398" t="str">
            <v>VALENTIN</v>
          </cell>
          <cell r="D2398" t="str">
            <v>BG</v>
          </cell>
          <cell r="E2398" t="str">
            <v>04-11-2011</v>
          </cell>
          <cell r="F2398">
            <v>12</v>
          </cell>
          <cell r="G2398" t="str">
            <v>Non</v>
          </cell>
          <cell r="H2398" t="str">
            <v>CLG.PAÏAMBOUE</v>
          </cell>
          <cell r="I2398" t="str">
            <v>Non</v>
          </cell>
          <cell r="J2398" t="str">
            <v>Handball</v>
          </cell>
        </row>
        <row r="2399">
          <cell r="A2399">
            <v>24245761</v>
          </cell>
          <cell r="B2399" t="str">
            <v>RICARD</v>
          </cell>
          <cell r="C2399" t="str">
            <v>SARAH</v>
          </cell>
          <cell r="D2399" t="str">
            <v>BF</v>
          </cell>
          <cell r="E2399" t="str">
            <v>02-04-2013</v>
          </cell>
          <cell r="F2399">
            <v>11</v>
          </cell>
          <cell r="G2399" t="str">
            <v>Non</v>
          </cell>
          <cell r="H2399" t="str">
            <v>CLG.PAÏAMBOUE</v>
          </cell>
          <cell r="I2399" t="str">
            <v>Non</v>
          </cell>
          <cell r="J2399" t="str">
            <v>Handball</v>
          </cell>
        </row>
        <row r="2400">
          <cell r="A2400">
            <v>24245762</v>
          </cell>
          <cell r="B2400" t="str">
            <v>ROSTAN</v>
          </cell>
          <cell r="C2400" t="str">
            <v>NEA</v>
          </cell>
          <cell r="D2400" t="str">
            <v>BF</v>
          </cell>
          <cell r="E2400" t="str">
            <v>01-06-2012</v>
          </cell>
          <cell r="F2400">
            <v>12</v>
          </cell>
          <cell r="G2400" t="str">
            <v>Non</v>
          </cell>
          <cell r="H2400" t="str">
            <v>CLG.PAÏAMBOUE</v>
          </cell>
          <cell r="I2400" t="str">
            <v>Non</v>
          </cell>
          <cell r="J2400" t="str">
            <v>Handball</v>
          </cell>
        </row>
        <row r="2401">
          <cell r="A2401">
            <v>24248372</v>
          </cell>
          <cell r="B2401" t="str">
            <v>SAINT POL</v>
          </cell>
          <cell r="C2401" t="str">
            <v>EMMA</v>
          </cell>
          <cell r="D2401" t="str">
            <v>BF</v>
          </cell>
          <cell r="E2401" t="str">
            <v>18-04-2012</v>
          </cell>
          <cell r="F2401">
            <v>12</v>
          </cell>
          <cell r="G2401" t="str">
            <v>Non</v>
          </cell>
          <cell r="H2401" t="str">
            <v>CLG.PAÏAMBOUE</v>
          </cell>
          <cell r="I2401" t="str">
            <v>Non</v>
          </cell>
          <cell r="J2401" t="str">
            <v>Handball</v>
          </cell>
        </row>
        <row r="2402">
          <cell r="A2402">
            <v>24248237</v>
          </cell>
          <cell r="B2402" t="str">
            <v>SAKOUMORY</v>
          </cell>
          <cell r="C2402" t="str">
            <v>ALONZO</v>
          </cell>
          <cell r="D2402" t="str">
            <v>BG</v>
          </cell>
          <cell r="E2402" t="str">
            <v>07-01-2013</v>
          </cell>
          <cell r="F2402">
            <v>11</v>
          </cell>
          <cell r="G2402" t="str">
            <v>Non</v>
          </cell>
          <cell r="H2402" t="str">
            <v>CLG.PAÏAMBOUE</v>
          </cell>
          <cell r="I2402" t="str">
            <v>Non</v>
          </cell>
          <cell r="J2402" t="str">
            <v>Handball</v>
          </cell>
        </row>
        <row r="2403">
          <cell r="A2403">
            <v>24247448</v>
          </cell>
          <cell r="B2403" t="str">
            <v>SALOMON</v>
          </cell>
          <cell r="C2403" t="str">
            <v>EMYRA</v>
          </cell>
          <cell r="D2403" t="str">
            <v>BF</v>
          </cell>
          <cell r="E2403" t="str">
            <v>25-05-2013</v>
          </cell>
          <cell r="F2403">
            <v>11</v>
          </cell>
          <cell r="G2403" t="str">
            <v>Non</v>
          </cell>
          <cell r="H2403" t="str">
            <v>CLG.PAÏAMBOUE</v>
          </cell>
          <cell r="I2403" t="str">
            <v>Non</v>
          </cell>
          <cell r="J2403" t="str">
            <v>Handball</v>
          </cell>
        </row>
        <row r="2404">
          <cell r="A2404">
            <v>24237091</v>
          </cell>
          <cell r="B2404" t="str">
            <v>SARIDJAN</v>
          </cell>
          <cell r="C2404" t="str">
            <v>YOHAN</v>
          </cell>
          <cell r="D2404" t="str">
            <v>BG</v>
          </cell>
          <cell r="E2404" t="str">
            <v>13-07-2012</v>
          </cell>
          <cell r="F2404">
            <v>12</v>
          </cell>
          <cell r="G2404" t="str">
            <v>Non</v>
          </cell>
          <cell r="H2404" t="str">
            <v>CLG.PAÏAMBOUE</v>
          </cell>
          <cell r="I2404" t="str">
            <v>Non</v>
          </cell>
          <cell r="J2404" t="str">
            <v>Football, Handball</v>
          </cell>
        </row>
        <row r="2405">
          <cell r="A2405">
            <v>24245558</v>
          </cell>
          <cell r="B2405" t="str">
            <v>SEVER-BAL</v>
          </cell>
          <cell r="C2405" t="str">
            <v>ELVYN</v>
          </cell>
          <cell r="D2405" t="str">
            <v>BG</v>
          </cell>
          <cell r="E2405" t="str">
            <v>09-08-2011</v>
          </cell>
          <cell r="F2405">
            <v>13</v>
          </cell>
          <cell r="G2405" t="str">
            <v>Non</v>
          </cell>
          <cell r="H2405" t="str">
            <v>CLG.PAÏAMBOUE</v>
          </cell>
          <cell r="I2405" t="str">
            <v>Non</v>
          </cell>
          <cell r="J2405" t="str">
            <v>Handball</v>
          </cell>
        </row>
        <row r="2406">
          <cell r="A2406">
            <v>24245559</v>
          </cell>
          <cell r="B2406" t="str">
            <v>SEVER-BAL</v>
          </cell>
          <cell r="C2406" t="str">
            <v>KIYAN</v>
          </cell>
          <cell r="D2406" t="str">
            <v>BG</v>
          </cell>
          <cell r="E2406" t="str">
            <v>09-08-2011</v>
          </cell>
          <cell r="F2406">
            <v>13</v>
          </cell>
          <cell r="G2406" t="str">
            <v>Non</v>
          </cell>
          <cell r="H2406" t="str">
            <v>CLG.PAÏAMBOUE</v>
          </cell>
          <cell r="I2406" t="str">
            <v>Non</v>
          </cell>
          <cell r="J2406" t="str">
            <v>Handball</v>
          </cell>
        </row>
        <row r="2407">
          <cell r="A2407">
            <v>24245557</v>
          </cell>
          <cell r="B2407" t="str">
            <v>SEVER-BAL</v>
          </cell>
          <cell r="C2407" t="str">
            <v>SEVAN</v>
          </cell>
          <cell r="D2407" t="str">
            <v>MG</v>
          </cell>
          <cell r="E2407" t="str">
            <v>14-06-2009</v>
          </cell>
          <cell r="F2407">
            <v>15</v>
          </cell>
          <cell r="G2407" t="str">
            <v>Non</v>
          </cell>
          <cell r="H2407" t="str">
            <v>CLG.PAÏAMBOUE</v>
          </cell>
          <cell r="I2407" t="str">
            <v>Non</v>
          </cell>
          <cell r="J2407" t="str">
            <v>Handball</v>
          </cell>
        </row>
        <row r="2408">
          <cell r="A2408">
            <v>24212845</v>
          </cell>
          <cell r="B2408" t="str">
            <v>SOUCHE</v>
          </cell>
          <cell r="C2408" t="str">
            <v>Orane</v>
          </cell>
          <cell r="D2408" t="str">
            <v>MF</v>
          </cell>
          <cell r="E2408" t="str">
            <v>22-08-2010</v>
          </cell>
          <cell r="F2408">
            <v>14</v>
          </cell>
          <cell r="G2408" t="str">
            <v>Non</v>
          </cell>
          <cell r="H2408" t="str">
            <v>CLG.PAÏAMBOUE</v>
          </cell>
          <cell r="I2408" t="str">
            <v>Non</v>
          </cell>
          <cell r="J2408" t="str">
            <v>Cross, Handball, Trails</v>
          </cell>
        </row>
        <row r="2409">
          <cell r="A2409">
            <v>24220218</v>
          </cell>
          <cell r="B2409" t="str">
            <v>SOUETE</v>
          </cell>
          <cell r="C2409" t="str">
            <v>Nolan</v>
          </cell>
          <cell r="D2409" t="str">
            <v>MG</v>
          </cell>
          <cell r="E2409" t="str">
            <v>05-06-2010</v>
          </cell>
          <cell r="F2409">
            <v>14</v>
          </cell>
          <cell r="G2409" t="str">
            <v>Non</v>
          </cell>
          <cell r="H2409" t="str">
            <v>CLG.PAÏAMBOUE</v>
          </cell>
          <cell r="I2409" t="str">
            <v>Non</v>
          </cell>
          <cell r="J2409" t="str">
            <v>Handball</v>
          </cell>
        </row>
        <row r="2410">
          <cell r="A2410">
            <v>24210254</v>
          </cell>
          <cell r="B2410" t="str">
            <v>TABOGA</v>
          </cell>
          <cell r="C2410" t="str">
            <v>Jade</v>
          </cell>
          <cell r="D2410" t="str">
            <v>MF</v>
          </cell>
          <cell r="E2410" t="str">
            <v>11-02-2010</v>
          </cell>
          <cell r="F2410">
            <v>14</v>
          </cell>
          <cell r="G2410" t="str">
            <v>Non</v>
          </cell>
          <cell r="H2410" t="str">
            <v>CLG.PAÏAMBOUE</v>
          </cell>
          <cell r="I2410" t="str">
            <v>Non</v>
          </cell>
          <cell r="J2410" t="str">
            <v>Cross, Handball</v>
          </cell>
        </row>
        <row r="2411">
          <cell r="A2411">
            <v>24249186</v>
          </cell>
          <cell r="B2411" t="str">
            <v>TAHMUMU</v>
          </cell>
          <cell r="C2411" t="str">
            <v>KYMAIEL</v>
          </cell>
          <cell r="D2411" t="str">
            <v>BG</v>
          </cell>
          <cell r="E2411" t="str">
            <v>16-04-2013</v>
          </cell>
          <cell r="F2411">
            <v>11</v>
          </cell>
          <cell r="G2411" t="str">
            <v>Non</v>
          </cell>
          <cell r="H2411" t="str">
            <v>CLG.PAÏAMBOUE</v>
          </cell>
          <cell r="I2411" t="str">
            <v>Non</v>
          </cell>
          <cell r="J2411" t="str">
            <v>Handball</v>
          </cell>
        </row>
        <row r="2412">
          <cell r="A2412">
            <v>24245680</v>
          </cell>
          <cell r="B2412" t="str">
            <v>TAKASI</v>
          </cell>
          <cell r="C2412" t="str">
            <v>AMELIA</v>
          </cell>
          <cell r="D2412" t="str">
            <v>MF</v>
          </cell>
          <cell r="E2412" t="str">
            <v>03-06-2009</v>
          </cell>
          <cell r="F2412">
            <v>15</v>
          </cell>
          <cell r="G2412" t="str">
            <v>Non</v>
          </cell>
          <cell r="H2412" t="str">
            <v>CLG.PAÏAMBOUE</v>
          </cell>
          <cell r="I2412" t="str">
            <v>Non</v>
          </cell>
          <cell r="J2412" t="str">
            <v>Handball</v>
          </cell>
        </row>
        <row r="2413">
          <cell r="A2413">
            <v>24222362</v>
          </cell>
          <cell r="B2413" t="str">
            <v>TAKOSI</v>
          </cell>
          <cell r="C2413" t="str">
            <v>Luka</v>
          </cell>
          <cell r="D2413" t="str">
            <v>MF</v>
          </cell>
          <cell r="E2413" t="str">
            <v>13-12-2010</v>
          </cell>
          <cell r="F2413">
            <v>13</v>
          </cell>
          <cell r="G2413" t="str">
            <v>Non</v>
          </cell>
          <cell r="H2413" t="str">
            <v>CLG.PAÏAMBOUE</v>
          </cell>
          <cell r="I2413" t="str">
            <v>Non</v>
          </cell>
          <cell r="J2413" t="str">
            <v>Cross, Handball, Trails</v>
          </cell>
        </row>
        <row r="2414">
          <cell r="A2414">
            <v>24222361</v>
          </cell>
          <cell r="B2414" t="str">
            <v>TAKOSI</v>
          </cell>
          <cell r="C2414" t="str">
            <v>Nelly</v>
          </cell>
          <cell r="D2414" t="str">
            <v>MF</v>
          </cell>
          <cell r="E2414" t="str">
            <v>13-12-2010</v>
          </cell>
          <cell r="F2414">
            <v>13</v>
          </cell>
          <cell r="G2414" t="str">
            <v>Non</v>
          </cell>
          <cell r="H2414" t="str">
            <v>CLG.PAÏAMBOUE</v>
          </cell>
          <cell r="I2414" t="str">
            <v>Non</v>
          </cell>
          <cell r="J2414" t="str">
            <v>Handball, Trails</v>
          </cell>
        </row>
        <row r="2415">
          <cell r="A2415">
            <v>24245587</v>
          </cell>
          <cell r="B2415" t="str">
            <v>TAMBOE</v>
          </cell>
          <cell r="C2415" t="str">
            <v>ANNA</v>
          </cell>
          <cell r="D2415" t="str">
            <v>BF</v>
          </cell>
          <cell r="E2415" t="str">
            <v>17-04-2013</v>
          </cell>
          <cell r="F2415">
            <v>11</v>
          </cell>
          <cell r="G2415" t="str">
            <v>Non</v>
          </cell>
          <cell r="H2415" t="str">
            <v>CLG.PAÏAMBOUE</v>
          </cell>
          <cell r="I2415" t="str">
            <v>Non</v>
          </cell>
          <cell r="J2415" t="str">
            <v>Handball</v>
          </cell>
        </row>
        <row r="2416">
          <cell r="A2416">
            <v>24245681</v>
          </cell>
          <cell r="B2416" t="str">
            <v>TEIN</v>
          </cell>
          <cell r="C2416" t="str">
            <v>YANISYA</v>
          </cell>
          <cell r="D2416" t="str">
            <v>BF</v>
          </cell>
          <cell r="E2416" t="str">
            <v>23-04-2013</v>
          </cell>
          <cell r="F2416">
            <v>11</v>
          </cell>
          <cell r="G2416" t="str">
            <v>Non</v>
          </cell>
          <cell r="H2416" t="str">
            <v>CLG.PAÏAMBOUE</v>
          </cell>
          <cell r="I2416" t="str">
            <v>Non</v>
          </cell>
          <cell r="J2416" t="str">
            <v>Handball</v>
          </cell>
        </row>
        <row r="2417">
          <cell r="A2417">
            <v>24238839</v>
          </cell>
          <cell r="B2417" t="str">
            <v>TEIN-NALAH</v>
          </cell>
          <cell r="C2417" t="str">
            <v>FRANCIS</v>
          </cell>
          <cell r="D2417" t="str">
            <v>MG</v>
          </cell>
          <cell r="E2417" t="str">
            <v>13-04-2010</v>
          </cell>
          <cell r="F2417">
            <v>14</v>
          </cell>
          <cell r="G2417" t="str">
            <v>Non</v>
          </cell>
          <cell r="H2417" t="str">
            <v>CLG.PAÏAMBOUE</v>
          </cell>
          <cell r="I2417" t="str">
            <v>Non</v>
          </cell>
          <cell r="J2417" t="str">
            <v>Athlétisme, Handball</v>
          </cell>
        </row>
        <row r="2418">
          <cell r="A2418">
            <v>24220650</v>
          </cell>
          <cell r="B2418" t="str">
            <v>TEINAURI</v>
          </cell>
          <cell r="C2418" t="str">
            <v>Cassandre</v>
          </cell>
          <cell r="D2418" t="str">
            <v>BF</v>
          </cell>
          <cell r="E2418" t="str">
            <v>31-03-2011</v>
          </cell>
          <cell r="F2418">
            <v>13</v>
          </cell>
          <cell r="G2418" t="str">
            <v>Non</v>
          </cell>
          <cell r="H2418" t="str">
            <v>CLG.PAÏAMBOUE</v>
          </cell>
          <cell r="I2418" t="str">
            <v>Non</v>
          </cell>
          <cell r="J2418" t="str">
            <v>Athlétisme, Trails</v>
          </cell>
        </row>
        <row r="2419">
          <cell r="A2419">
            <v>24237012</v>
          </cell>
          <cell r="B2419" t="str">
            <v>TEROROTUA</v>
          </cell>
          <cell r="C2419" t="str">
            <v>MAËL</v>
          </cell>
          <cell r="D2419" t="str">
            <v>BG</v>
          </cell>
          <cell r="E2419" t="str">
            <v>01-07-2011</v>
          </cell>
          <cell r="F2419">
            <v>13</v>
          </cell>
          <cell r="G2419" t="str">
            <v>Non</v>
          </cell>
          <cell r="H2419" t="str">
            <v>CLG.PAÏAMBOUE</v>
          </cell>
          <cell r="I2419" t="str">
            <v>Non</v>
          </cell>
          <cell r="J2419" t="str">
            <v>Basket, Handball</v>
          </cell>
        </row>
        <row r="2420">
          <cell r="A2420">
            <v>24237013</v>
          </cell>
          <cell r="B2420" t="str">
            <v>TIAOUNIANE</v>
          </cell>
          <cell r="C2420" t="str">
            <v>JORDAN</v>
          </cell>
          <cell r="D2420" t="str">
            <v>BG</v>
          </cell>
          <cell r="E2420" t="str">
            <v>09-10-2011</v>
          </cell>
          <cell r="F2420">
            <v>13</v>
          </cell>
          <cell r="G2420" t="str">
            <v>Non</v>
          </cell>
          <cell r="H2420" t="str">
            <v>CLG.PAÏAMBOUE</v>
          </cell>
          <cell r="I2420" t="str">
            <v>Non</v>
          </cell>
          <cell r="J2420" t="str">
            <v>Cross, Futsal, Handball</v>
          </cell>
        </row>
        <row r="2421">
          <cell r="A2421">
            <v>24211203</v>
          </cell>
          <cell r="B2421" t="str">
            <v>TIAVOUANE</v>
          </cell>
          <cell r="C2421" t="str">
            <v>Nassayhé</v>
          </cell>
          <cell r="D2421" t="str">
            <v>MG</v>
          </cell>
          <cell r="E2421" t="str">
            <v>31-10-2009</v>
          </cell>
          <cell r="F2421">
            <v>14</v>
          </cell>
          <cell r="G2421" t="str">
            <v>Non</v>
          </cell>
          <cell r="H2421" t="str">
            <v>CLG.PAÏAMBOUE</v>
          </cell>
          <cell r="I2421" t="str">
            <v>Non</v>
          </cell>
          <cell r="J2421" t="str">
            <v>Athlétisme, Football</v>
          </cell>
        </row>
        <row r="2422">
          <cell r="A2422">
            <v>24222611</v>
          </cell>
          <cell r="B2422" t="str">
            <v>TIAVOUANE</v>
          </cell>
          <cell r="C2422" t="str">
            <v>Tuau</v>
          </cell>
          <cell r="D2422" t="str">
            <v>MG</v>
          </cell>
          <cell r="E2422" t="str">
            <v>18-11-2009</v>
          </cell>
          <cell r="F2422">
            <v>14</v>
          </cell>
          <cell r="G2422" t="str">
            <v>Non</v>
          </cell>
          <cell r="H2422" t="str">
            <v>CLG.PAÏAMBOUE</v>
          </cell>
          <cell r="I2422" t="str">
            <v>Non</v>
          </cell>
          <cell r="J2422" t="str">
            <v>Handball</v>
          </cell>
        </row>
        <row r="2423">
          <cell r="A2423">
            <v>24220342</v>
          </cell>
          <cell r="B2423" t="str">
            <v>TIDJINE</v>
          </cell>
          <cell r="C2423" t="str">
            <v>Zéno</v>
          </cell>
          <cell r="D2423" t="str">
            <v>BG</v>
          </cell>
          <cell r="E2423" t="str">
            <v>11-02-2011</v>
          </cell>
          <cell r="F2423">
            <v>13</v>
          </cell>
          <cell r="G2423" t="str">
            <v>Non</v>
          </cell>
          <cell r="H2423" t="str">
            <v>CLG.PAÏAMBOUE</v>
          </cell>
          <cell r="I2423" t="str">
            <v>Non</v>
          </cell>
          <cell r="J2423" t="str">
            <v>Athlétisme, Football, Handball</v>
          </cell>
        </row>
        <row r="2424">
          <cell r="A2424">
            <v>24237014</v>
          </cell>
          <cell r="B2424" t="str">
            <v>TOUMEN</v>
          </cell>
          <cell r="C2424" t="str">
            <v>RAPHAËL</v>
          </cell>
          <cell r="D2424" t="str">
            <v>BG</v>
          </cell>
          <cell r="E2424" t="str">
            <v>05-04-2012</v>
          </cell>
          <cell r="F2424">
            <v>12</v>
          </cell>
          <cell r="G2424" t="str">
            <v>Non</v>
          </cell>
          <cell r="H2424" t="str">
            <v>CLG.PAÏAMBOUE</v>
          </cell>
          <cell r="I2424" t="str">
            <v>Non</v>
          </cell>
          <cell r="J2424" t="str">
            <v>Cross, Football, Futsal, Handball, Trails</v>
          </cell>
        </row>
        <row r="2425">
          <cell r="A2425">
            <v>24247846</v>
          </cell>
          <cell r="B2425" t="str">
            <v>TUFELE</v>
          </cell>
          <cell r="C2425" t="str">
            <v>LEYA</v>
          </cell>
          <cell r="D2425" t="str">
            <v>BF</v>
          </cell>
          <cell r="E2425" t="str">
            <v>28-05-2012</v>
          </cell>
          <cell r="F2425">
            <v>12</v>
          </cell>
          <cell r="G2425" t="str">
            <v>Non</v>
          </cell>
          <cell r="H2425" t="str">
            <v>CLG.PAÏAMBOUE</v>
          </cell>
          <cell r="I2425" t="str">
            <v>Non</v>
          </cell>
          <cell r="J2425" t="str">
            <v>Handball</v>
          </cell>
        </row>
        <row r="2426">
          <cell r="A2426">
            <v>24245508</v>
          </cell>
          <cell r="B2426" t="str">
            <v>UPA</v>
          </cell>
          <cell r="C2426" t="str">
            <v>STEEVEN</v>
          </cell>
          <cell r="D2426" t="str">
            <v>BG</v>
          </cell>
          <cell r="E2426" t="str">
            <v>18-07-2012</v>
          </cell>
          <cell r="F2426">
            <v>12</v>
          </cell>
          <cell r="G2426" t="str">
            <v>Non</v>
          </cell>
          <cell r="H2426" t="str">
            <v>CLG.PAÏAMBOUE</v>
          </cell>
          <cell r="I2426" t="str">
            <v>Non</v>
          </cell>
          <cell r="J2426" t="str">
            <v>Handball</v>
          </cell>
        </row>
        <row r="2427">
          <cell r="A2427">
            <v>24237094</v>
          </cell>
          <cell r="B2427" t="str">
            <v>VARNIER</v>
          </cell>
          <cell r="C2427" t="str">
            <v>SACHA</v>
          </cell>
          <cell r="D2427" t="str">
            <v>BG</v>
          </cell>
          <cell r="E2427" t="str">
            <v>05-06-2011</v>
          </cell>
          <cell r="F2427">
            <v>13</v>
          </cell>
          <cell r="G2427" t="str">
            <v>Non</v>
          </cell>
          <cell r="H2427" t="str">
            <v>CLG.PAÏAMBOUE</v>
          </cell>
          <cell r="I2427" t="str">
            <v>Non</v>
          </cell>
          <cell r="J2427" t="str">
            <v>Cross, Handball</v>
          </cell>
        </row>
        <row r="2428">
          <cell r="A2428">
            <v>24237077</v>
          </cell>
          <cell r="B2428" t="str">
            <v>VERNOUX</v>
          </cell>
          <cell r="C2428" t="str">
            <v>MARIUS</v>
          </cell>
          <cell r="D2428" t="str">
            <v>BG</v>
          </cell>
          <cell r="E2428" t="str">
            <v>26-04-2012</v>
          </cell>
          <cell r="F2428">
            <v>12</v>
          </cell>
          <cell r="G2428" t="str">
            <v>Non</v>
          </cell>
          <cell r="H2428" t="str">
            <v>CLG.PAÏAMBOUE</v>
          </cell>
          <cell r="I2428" t="str">
            <v>Non</v>
          </cell>
          <cell r="J2428" t="str">
            <v>Handball, Trails</v>
          </cell>
        </row>
        <row r="2429">
          <cell r="A2429">
            <v>24237078</v>
          </cell>
          <cell r="B2429" t="str">
            <v>VUIBERT</v>
          </cell>
          <cell r="C2429" t="str">
            <v>ARMAND</v>
          </cell>
          <cell r="D2429" t="str">
            <v>BG</v>
          </cell>
          <cell r="E2429" t="str">
            <v>05-08-2011</v>
          </cell>
          <cell r="F2429">
            <v>13</v>
          </cell>
          <cell r="G2429" t="str">
            <v>Non</v>
          </cell>
          <cell r="H2429" t="str">
            <v>CLG.PAÏAMBOUE</v>
          </cell>
          <cell r="I2429" t="str">
            <v>Non</v>
          </cell>
          <cell r="J2429" t="str">
            <v>Handball, Trails</v>
          </cell>
        </row>
        <row r="2430">
          <cell r="A2430">
            <v>24248238</v>
          </cell>
          <cell r="B2430" t="str">
            <v>WABEALO</v>
          </cell>
          <cell r="C2430" t="str">
            <v>NADEGE</v>
          </cell>
          <cell r="D2430" t="str">
            <v>BF</v>
          </cell>
          <cell r="E2430" t="str">
            <v>14-01-2012</v>
          </cell>
          <cell r="F2430">
            <v>12</v>
          </cell>
          <cell r="G2430" t="str">
            <v>Non</v>
          </cell>
          <cell r="H2430" t="str">
            <v>CLG.PAÏAMBOUE</v>
          </cell>
          <cell r="I2430" t="str">
            <v>Non</v>
          </cell>
          <cell r="J2430" t="str">
            <v>Handball</v>
          </cell>
        </row>
        <row r="2431">
          <cell r="A2431">
            <v>24211069</v>
          </cell>
          <cell r="B2431" t="str">
            <v>WADROBERT</v>
          </cell>
          <cell r="C2431" t="str">
            <v>Joshua</v>
          </cell>
          <cell r="D2431" t="str">
            <v>MG</v>
          </cell>
          <cell r="E2431" t="str">
            <v>01-01-2010</v>
          </cell>
          <cell r="F2431">
            <v>14</v>
          </cell>
          <cell r="G2431" t="str">
            <v>Non</v>
          </cell>
          <cell r="H2431" t="str">
            <v>CLG.PAÏAMBOUE</v>
          </cell>
          <cell r="I2431" t="str">
            <v>Non</v>
          </cell>
          <cell r="J2431" t="str">
            <v>Athlétisme, Basket, Cross, Football, Futsal, Handball, Volleyball</v>
          </cell>
        </row>
        <row r="2432">
          <cell r="A2432">
            <v>24248479</v>
          </cell>
          <cell r="B2432" t="str">
            <v>WAHEO</v>
          </cell>
          <cell r="C2432" t="str">
            <v>JEAN YVES</v>
          </cell>
          <cell r="D2432" t="str">
            <v>MG</v>
          </cell>
          <cell r="E2432" t="str">
            <v>23-09-2009</v>
          </cell>
          <cell r="F2432">
            <v>15</v>
          </cell>
          <cell r="G2432" t="str">
            <v>Non</v>
          </cell>
          <cell r="H2432" t="str">
            <v>CLG.PAÏAMBOUE</v>
          </cell>
          <cell r="I2432" t="str">
            <v>Non</v>
          </cell>
          <cell r="J2432" t="str">
            <v>Handball</v>
          </cell>
        </row>
        <row r="2433">
          <cell r="A2433">
            <v>24239115</v>
          </cell>
          <cell r="B2433" t="str">
            <v>WAHEO</v>
          </cell>
          <cell r="C2433" t="str">
            <v>Joachim</v>
          </cell>
          <cell r="D2433" t="str">
            <v>BG</v>
          </cell>
          <cell r="E2433" t="str">
            <v>29-01-2012</v>
          </cell>
          <cell r="F2433">
            <v>12</v>
          </cell>
          <cell r="G2433" t="str">
            <v>Non</v>
          </cell>
          <cell r="H2433" t="str">
            <v>CLG.PAÏAMBOUE</v>
          </cell>
          <cell r="I2433" t="str">
            <v>Non</v>
          </cell>
          <cell r="J2433" t="str">
            <v>Handball</v>
          </cell>
        </row>
        <row r="2434">
          <cell r="A2434">
            <v>24237007</v>
          </cell>
          <cell r="B2434" t="str">
            <v>WAKANA</v>
          </cell>
          <cell r="C2434" t="str">
            <v>ANDREA</v>
          </cell>
          <cell r="D2434" t="str">
            <v>BF</v>
          </cell>
          <cell r="E2434" t="str">
            <v>15-03-2011</v>
          </cell>
          <cell r="F2434">
            <v>13</v>
          </cell>
          <cell r="G2434" t="str">
            <v>Non</v>
          </cell>
          <cell r="H2434" t="str">
            <v>CLG.PAÏAMBOUE</v>
          </cell>
          <cell r="I2434" t="str">
            <v>Non</v>
          </cell>
          <cell r="J2434" t="str">
            <v>Handball, Trails</v>
          </cell>
        </row>
        <row r="2435">
          <cell r="A2435">
            <v>24220649</v>
          </cell>
          <cell r="B2435" t="str">
            <v>WANEUX</v>
          </cell>
          <cell r="C2435" t="str">
            <v>Lydia</v>
          </cell>
          <cell r="D2435" t="str">
            <v>BF</v>
          </cell>
          <cell r="E2435" t="str">
            <v>06-02-2011</v>
          </cell>
          <cell r="F2435">
            <v>13</v>
          </cell>
          <cell r="G2435" t="str">
            <v>Non</v>
          </cell>
          <cell r="H2435" t="str">
            <v>CLG.PAÏAMBOUE</v>
          </cell>
          <cell r="I2435" t="str">
            <v>Non</v>
          </cell>
          <cell r="J2435" t="str">
            <v>Cross, Handball, Trails, Volleyball</v>
          </cell>
        </row>
        <row r="2436">
          <cell r="A2436">
            <v>24245536</v>
          </cell>
          <cell r="B2436" t="str">
            <v>WAYARIDRI</v>
          </cell>
          <cell r="C2436" t="str">
            <v>JAIC</v>
          </cell>
          <cell r="D2436" t="str">
            <v>BG</v>
          </cell>
          <cell r="E2436" t="str">
            <v>23-10-2012</v>
          </cell>
          <cell r="F2436">
            <v>12</v>
          </cell>
          <cell r="G2436" t="str">
            <v>Non</v>
          </cell>
          <cell r="H2436" t="str">
            <v>CLG.PAÏAMBOUE</v>
          </cell>
          <cell r="I2436" t="str">
            <v>Non</v>
          </cell>
          <cell r="J2436" t="str">
            <v>Handball</v>
          </cell>
        </row>
        <row r="2437">
          <cell r="A2437">
            <v>24245615</v>
          </cell>
          <cell r="B2437" t="str">
            <v>WEDIO</v>
          </cell>
          <cell r="C2437" t="str">
            <v>ALANA</v>
          </cell>
          <cell r="D2437" t="str">
            <v>BF</v>
          </cell>
          <cell r="E2437" t="str">
            <v>06-10-2012</v>
          </cell>
          <cell r="F2437">
            <v>12</v>
          </cell>
          <cell r="G2437" t="str">
            <v>Non</v>
          </cell>
          <cell r="H2437" t="str">
            <v>CLG.PAÏAMBOUE</v>
          </cell>
          <cell r="I2437" t="str">
            <v>Non</v>
          </cell>
          <cell r="J2437" t="str">
            <v>Handball</v>
          </cell>
        </row>
        <row r="2438">
          <cell r="A2438">
            <v>24245518</v>
          </cell>
          <cell r="B2438" t="str">
            <v>WENEHOUA</v>
          </cell>
          <cell r="C2438" t="str">
            <v>JENAIEL</v>
          </cell>
          <cell r="D2438" t="str">
            <v>BG</v>
          </cell>
          <cell r="E2438" t="str">
            <v>05-02-2013</v>
          </cell>
          <cell r="F2438">
            <v>11</v>
          </cell>
          <cell r="G2438" t="str">
            <v>Non</v>
          </cell>
          <cell r="H2438" t="str">
            <v>CLG.PAÏAMBOUE</v>
          </cell>
          <cell r="I2438" t="str">
            <v>Non</v>
          </cell>
          <cell r="J2438" t="str">
            <v>Handball</v>
          </cell>
        </row>
        <row r="2439">
          <cell r="A2439">
            <v>24220648</v>
          </cell>
          <cell r="B2439" t="str">
            <v>WENENINA</v>
          </cell>
          <cell r="C2439" t="str">
            <v>Azriel</v>
          </cell>
          <cell r="D2439" t="str">
            <v>MG</v>
          </cell>
          <cell r="E2439" t="str">
            <v>03-11-2010</v>
          </cell>
          <cell r="F2439">
            <v>13</v>
          </cell>
          <cell r="G2439" t="str">
            <v>Non</v>
          </cell>
          <cell r="H2439" t="str">
            <v>CLG.PAÏAMBOUE</v>
          </cell>
          <cell r="I2439" t="str">
            <v>Non</v>
          </cell>
          <cell r="J2439" t="str">
            <v>Athlétisme, Football, Trails</v>
          </cell>
        </row>
        <row r="2440">
          <cell r="A2440">
            <v>24220286</v>
          </cell>
          <cell r="B2440" t="str">
            <v>WRIGHT</v>
          </cell>
          <cell r="C2440" t="str">
            <v>Samuel</v>
          </cell>
          <cell r="D2440" t="str">
            <v>MG</v>
          </cell>
          <cell r="E2440" t="str">
            <v>19-12-2009</v>
          </cell>
          <cell r="F2440">
            <v>14</v>
          </cell>
          <cell r="G2440" t="str">
            <v>Non</v>
          </cell>
          <cell r="H2440" t="str">
            <v>CLG.PAÏAMBOUE</v>
          </cell>
          <cell r="I2440" t="str">
            <v>Non</v>
          </cell>
          <cell r="J2440" t="str">
            <v>Athlétisme, Basket, Handball, Rugby</v>
          </cell>
        </row>
        <row r="2441">
          <cell r="A2441">
            <v>24248037</v>
          </cell>
          <cell r="B2441" t="str">
            <v>AGOURERE</v>
          </cell>
          <cell r="C2441" t="str">
            <v>Yoel</v>
          </cell>
          <cell r="D2441" t="str">
            <v>BG</v>
          </cell>
          <cell r="E2441" t="str">
            <v>18-09-2012</v>
          </cell>
          <cell r="F2441">
            <v>12</v>
          </cell>
          <cell r="G2441" t="str">
            <v>Non</v>
          </cell>
          <cell r="H2441" t="str">
            <v>CLG.PLUM</v>
          </cell>
          <cell r="I2441" t="str">
            <v>Non</v>
          </cell>
          <cell r="J2441" t="str">
            <v>Futsal, Handball</v>
          </cell>
        </row>
        <row r="2442">
          <cell r="A2442">
            <v>24248027</v>
          </cell>
          <cell r="B2442" t="str">
            <v>ARAMOTO</v>
          </cell>
          <cell r="C2442" t="str">
            <v>Wendy</v>
          </cell>
          <cell r="D2442" t="str">
            <v>BF</v>
          </cell>
          <cell r="E2442" t="str">
            <v>11-07-2012</v>
          </cell>
          <cell r="F2442">
            <v>12</v>
          </cell>
          <cell r="G2442" t="str">
            <v>Non</v>
          </cell>
          <cell r="H2442" t="str">
            <v>CLG.PLUM</v>
          </cell>
          <cell r="I2442" t="str">
            <v>Non</v>
          </cell>
          <cell r="J2442" t="str">
            <v>Badminton</v>
          </cell>
        </row>
        <row r="2443">
          <cell r="A2443">
            <v>24248029</v>
          </cell>
          <cell r="B2443" t="str">
            <v>ARNAUD</v>
          </cell>
          <cell r="C2443" t="str">
            <v>Frigone</v>
          </cell>
          <cell r="D2443" t="str">
            <v>BG</v>
          </cell>
          <cell r="E2443" t="str">
            <v>14-10-2012</v>
          </cell>
          <cell r="F2443">
            <v>12</v>
          </cell>
          <cell r="G2443" t="str">
            <v>Non</v>
          </cell>
          <cell r="H2443" t="str">
            <v>CLG.PLUM</v>
          </cell>
          <cell r="I2443" t="str">
            <v>Non</v>
          </cell>
          <cell r="J2443" t="str">
            <v>Futsal, Trails</v>
          </cell>
        </row>
        <row r="2444">
          <cell r="A2444">
            <v>24239199</v>
          </cell>
          <cell r="B2444" t="str">
            <v>ATKINSON</v>
          </cell>
          <cell r="C2444" t="str">
            <v>Maéva</v>
          </cell>
          <cell r="D2444" t="str">
            <v>MF</v>
          </cell>
          <cell r="E2444" t="str">
            <v>11-03-2010</v>
          </cell>
          <cell r="F2444">
            <v>14</v>
          </cell>
          <cell r="G2444" t="str">
            <v>Non</v>
          </cell>
          <cell r="H2444" t="str">
            <v>CLG.PLUM</v>
          </cell>
          <cell r="I2444" t="str">
            <v>Non</v>
          </cell>
          <cell r="J2444" t="str">
            <v>Futsal, Handball</v>
          </cell>
        </row>
        <row r="2445">
          <cell r="A2445">
            <v>24211090</v>
          </cell>
          <cell r="B2445" t="str">
            <v>BARSI</v>
          </cell>
          <cell r="C2445" t="str">
            <v>Djahmaël</v>
          </cell>
          <cell r="D2445" t="str">
            <v>MG</v>
          </cell>
          <cell r="E2445" t="str">
            <v>17-06-2009</v>
          </cell>
          <cell r="F2445">
            <v>15</v>
          </cell>
          <cell r="G2445" t="str">
            <v>Non</v>
          </cell>
          <cell r="H2445" t="str">
            <v>CLG.PLUM</v>
          </cell>
          <cell r="I2445" t="str">
            <v>Non</v>
          </cell>
          <cell r="J2445" t="str">
            <v>Futsal</v>
          </cell>
        </row>
        <row r="2446">
          <cell r="A2446">
            <v>24222643</v>
          </cell>
          <cell r="B2446" t="str">
            <v>BARSI</v>
          </cell>
          <cell r="C2446" t="str">
            <v>Florian</v>
          </cell>
          <cell r="D2446" t="str">
            <v>BG</v>
          </cell>
          <cell r="E2446" t="str">
            <v>24-03-2011</v>
          </cell>
          <cell r="F2446">
            <v>13</v>
          </cell>
          <cell r="G2446" t="str">
            <v>Non</v>
          </cell>
          <cell r="H2446" t="str">
            <v>CLG.PLUM</v>
          </cell>
          <cell r="I2446" t="str">
            <v>Non</v>
          </cell>
          <cell r="J2446" t="str">
            <v>Cross, Futsal, Handball, Trails</v>
          </cell>
        </row>
        <row r="2447">
          <cell r="A2447">
            <v>24222526</v>
          </cell>
          <cell r="B2447" t="str">
            <v>BERNARD-HERVé</v>
          </cell>
          <cell r="C2447" t="str">
            <v>Naomie</v>
          </cell>
          <cell r="D2447" t="str">
            <v>BF</v>
          </cell>
          <cell r="E2447" t="str">
            <v>07-04-2012</v>
          </cell>
          <cell r="F2447">
            <v>12</v>
          </cell>
          <cell r="G2447" t="str">
            <v>Non</v>
          </cell>
          <cell r="H2447" t="str">
            <v>CLG.PLUM</v>
          </cell>
          <cell r="I2447" t="str">
            <v>Non</v>
          </cell>
          <cell r="J2447" t="str">
            <v>Athlétisme, Cross, Trails</v>
          </cell>
        </row>
        <row r="2448">
          <cell r="A2448">
            <v>24233636</v>
          </cell>
          <cell r="B2448" t="str">
            <v>BERTRAND-MALLA</v>
          </cell>
          <cell r="C2448" t="str">
            <v>Abéna</v>
          </cell>
          <cell r="D2448" t="str">
            <v>BF</v>
          </cell>
          <cell r="E2448" t="str">
            <v>28-06-2011</v>
          </cell>
          <cell r="F2448">
            <v>13</v>
          </cell>
          <cell r="G2448" t="str">
            <v>Non</v>
          </cell>
          <cell r="H2448" t="str">
            <v>CLG.PLUM</v>
          </cell>
          <cell r="I2448" t="str">
            <v>Non</v>
          </cell>
          <cell r="J2448" t="str">
            <v>Athlétisme, Cross, Futsal, Handball, Trails</v>
          </cell>
        </row>
        <row r="2449">
          <cell r="A2449">
            <v>24247781</v>
          </cell>
          <cell r="B2449" t="str">
            <v>BLUM</v>
          </cell>
          <cell r="C2449" t="str">
            <v>Kiërone</v>
          </cell>
          <cell r="D2449" t="str">
            <v>MG</v>
          </cell>
          <cell r="E2449" t="str">
            <v>21-05-2010</v>
          </cell>
          <cell r="F2449">
            <v>14</v>
          </cell>
          <cell r="G2449" t="str">
            <v>Non</v>
          </cell>
          <cell r="H2449" t="str">
            <v>CLG.PLUM</v>
          </cell>
          <cell r="I2449" t="str">
            <v>Non</v>
          </cell>
          <cell r="J2449" t="str">
            <v>Badminton, Futsal, Handball</v>
          </cell>
        </row>
        <row r="2450">
          <cell r="A2450">
            <v>24236852</v>
          </cell>
          <cell r="B2450" t="str">
            <v>Bonnace</v>
          </cell>
          <cell r="C2450" t="str">
            <v>Elhéna</v>
          </cell>
          <cell r="D2450" t="str">
            <v>BF</v>
          </cell>
          <cell r="E2450" t="str">
            <v>17-02-2012</v>
          </cell>
          <cell r="F2450">
            <v>12</v>
          </cell>
          <cell r="G2450" t="str">
            <v>Non</v>
          </cell>
          <cell r="H2450" t="str">
            <v>CLG.PLUM</v>
          </cell>
          <cell r="I2450" t="str">
            <v>Non</v>
          </cell>
          <cell r="J2450" t="str">
            <v>Athlétisme, Cross, Trails</v>
          </cell>
        </row>
        <row r="2451">
          <cell r="A2451">
            <v>24236833</v>
          </cell>
          <cell r="B2451" t="str">
            <v>BOURDIL</v>
          </cell>
          <cell r="C2451" t="str">
            <v>Anthony</v>
          </cell>
          <cell r="D2451" t="str">
            <v>BG</v>
          </cell>
          <cell r="E2451" t="str">
            <v>26-12-2011</v>
          </cell>
          <cell r="F2451">
            <v>12</v>
          </cell>
          <cell r="G2451" t="str">
            <v>Non</v>
          </cell>
          <cell r="H2451" t="str">
            <v>CLG.PLUM</v>
          </cell>
          <cell r="I2451" t="str">
            <v>Non</v>
          </cell>
          <cell r="J2451" t="str">
            <v>Athlétisme, Cross, Futsal, Handball, Trails</v>
          </cell>
        </row>
        <row r="2452">
          <cell r="A2452">
            <v>24220339</v>
          </cell>
          <cell r="B2452" t="str">
            <v>BRAVAT</v>
          </cell>
          <cell r="C2452" t="str">
            <v>Dalia</v>
          </cell>
          <cell r="D2452" t="str">
            <v>MF</v>
          </cell>
          <cell r="E2452" t="str">
            <v>10-11-2010</v>
          </cell>
          <cell r="F2452">
            <v>13</v>
          </cell>
          <cell r="G2452" t="str">
            <v>Non</v>
          </cell>
          <cell r="H2452" t="str">
            <v>CLG.PLUM</v>
          </cell>
          <cell r="I2452" t="str">
            <v>Non</v>
          </cell>
          <cell r="J2452" t="str">
            <v>Athlétisme, Cross, Futsal, Handball, Trails</v>
          </cell>
        </row>
        <row r="2453">
          <cell r="A2453">
            <v>24210058</v>
          </cell>
          <cell r="B2453" t="str">
            <v>BRAVAT</v>
          </cell>
          <cell r="C2453" t="str">
            <v>Djelilah</v>
          </cell>
          <cell r="D2453" t="str">
            <v>MF</v>
          </cell>
          <cell r="E2453" t="str">
            <v>30-07-2009</v>
          </cell>
          <cell r="F2453">
            <v>15</v>
          </cell>
          <cell r="G2453" t="str">
            <v>Non</v>
          </cell>
          <cell r="H2453" t="str">
            <v>CLG.PLUM</v>
          </cell>
          <cell r="I2453" t="str">
            <v>Non</v>
          </cell>
          <cell r="J2453" t="str">
            <v>Athlétisme, Cross, Futsal, Handball, Trails</v>
          </cell>
        </row>
        <row r="2454">
          <cell r="A2454">
            <v>24239200</v>
          </cell>
          <cell r="B2454" t="str">
            <v>BRUKOA</v>
          </cell>
          <cell r="C2454" t="str">
            <v>Camille</v>
          </cell>
          <cell r="D2454" t="str">
            <v>MF</v>
          </cell>
          <cell r="E2454" t="str">
            <v>11-12-2009</v>
          </cell>
          <cell r="F2454">
            <v>14</v>
          </cell>
          <cell r="G2454" t="str">
            <v>Non</v>
          </cell>
          <cell r="H2454" t="str">
            <v>CLG.PLUM</v>
          </cell>
          <cell r="I2454" t="str">
            <v>Non</v>
          </cell>
          <cell r="J2454" t="str">
            <v>Badminton, Futsal, Handball</v>
          </cell>
        </row>
        <row r="2455">
          <cell r="A2455">
            <v>24248035</v>
          </cell>
          <cell r="B2455" t="str">
            <v>BULEKON</v>
          </cell>
          <cell r="C2455" t="str">
            <v>Eugène</v>
          </cell>
          <cell r="D2455" t="str">
            <v>BG</v>
          </cell>
          <cell r="E2455" t="str">
            <v>14-07-2011</v>
          </cell>
          <cell r="F2455">
            <v>13</v>
          </cell>
          <cell r="G2455" t="str">
            <v>Non</v>
          </cell>
          <cell r="H2455" t="str">
            <v>CLG.PLUM</v>
          </cell>
          <cell r="I2455" t="str">
            <v>Non</v>
          </cell>
          <cell r="J2455" t="str">
            <v>Futsal</v>
          </cell>
        </row>
        <row r="2456">
          <cell r="A2456">
            <v>24236380</v>
          </cell>
          <cell r="B2456" t="str">
            <v>CAENA</v>
          </cell>
          <cell r="C2456" t="str">
            <v>Denis</v>
          </cell>
          <cell r="D2456" t="str">
            <v>BG</v>
          </cell>
          <cell r="E2456" t="str">
            <v>02-01-2012</v>
          </cell>
          <cell r="F2456">
            <v>12</v>
          </cell>
          <cell r="G2456" t="str">
            <v>Non</v>
          </cell>
          <cell r="H2456" t="str">
            <v>CLG.PLUM</v>
          </cell>
          <cell r="I2456" t="str">
            <v>Non</v>
          </cell>
          <cell r="J2456" t="str">
            <v>Athlétisme, Cross, Futsal, Trails</v>
          </cell>
        </row>
        <row r="2457">
          <cell r="A2457">
            <v>24220333</v>
          </cell>
          <cell r="B2457" t="str">
            <v>CAENA</v>
          </cell>
          <cell r="C2457" t="str">
            <v>Lyam</v>
          </cell>
          <cell r="D2457" t="str">
            <v>MG</v>
          </cell>
          <cell r="E2457" t="str">
            <v>08-11-2009</v>
          </cell>
          <cell r="F2457">
            <v>14</v>
          </cell>
          <cell r="G2457" t="str">
            <v>Non</v>
          </cell>
          <cell r="H2457" t="str">
            <v>CLG.PLUM</v>
          </cell>
          <cell r="I2457" t="str">
            <v>Non</v>
          </cell>
          <cell r="J2457" t="str">
            <v>Athlétisme, Badminton, Cross, Handball</v>
          </cell>
        </row>
        <row r="2458">
          <cell r="A2458">
            <v>24220338</v>
          </cell>
          <cell r="B2458" t="str">
            <v>CAGOU</v>
          </cell>
          <cell r="C2458" t="str">
            <v>Marie-Angéla</v>
          </cell>
          <cell r="D2458" t="str">
            <v>MF</v>
          </cell>
          <cell r="E2458" t="str">
            <v>19-10-2010</v>
          </cell>
          <cell r="F2458">
            <v>14</v>
          </cell>
          <cell r="G2458" t="str">
            <v>Non</v>
          </cell>
          <cell r="H2458" t="str">
            <v>CLG.PLUM</v>
          </cell>
          <cell r="I2458" t="str">
            <v>Non</v>
          </cell>
          <cell r="J2458" t="str">
            <v>Athlétisme, Badminton, Cross, Futsal, Handball, Trails</v>
          </cell>
        </row>
        <row r="2459">
          <cell r="A2459">
            <v>24222524</v>
          </cell>
          <cell r="B2459" t="str">
            <v>CANONNE</v>
          </cell>
          <cell r="C2459" t="str">
            <v>Lila</v>
          </cell>
          <cell r="D2459" t="str">
            <v>BF</v>
          </cell>
          <cell r="E2459" t="str">
            <v>12-05-2011</v>
          </cell>
          <cell r="F2459">
            <v>13</v>
          </cell>
          <cell r="G2459" t="str">
            <v>Non</v>
          </cell>
          <cell r="H2459" t="str">
            <v>CLG.PLUM</v>
          </cell>
          <cell r="I2459" t="str">
            <v>Non</v>
          </cell>
          <cell r="J2459" t="str">
            <v>Athlétisme, Cross, Trails</v>
          </cell>
        </row>
        <row r="2460">
          <cell r="A2460">
            <v>24220337</v>
          </cell>
          <cell r="B2460" t="str">
            <v>CAROINE</v>
          </cell>
          <cell r="C2460" t="str">
            <v>Jean Paul</v>
          </cell>
          <cell r="D2460" t="str">
            <v>MG</v>
          </cell>
          <cell r="E2460" t="str">
            <v>14-08-2010</v>
          </cell>
          <cell r="F2460">
            <v>14</v>
          </cell>
          <cell r="G2460" t="str">
            <v>Non</v>
          </cell>
          <cell r="H2460" t="str">
            <v>CLG.PLUM</v>
          </cell>
          <cell r="I2460" t="str">
            <v>Non</v>
          </cell>
          <cell r="J2460" t="str">
            <v>Athlétisme, Futsal</v>
          </cell>
        </row>
        <row r="2461">
          <cell r="A2461">
            <v>24236366</v>
          </cell>
          <cell r="B2461" t="str">
            <v>COMBES</v>
          </cell>
          <cell r="C2461" t="str">
            <v>Maeva</v>
          </cell>
          <cell r="D2461" t="str">
            <v>BF</v>
          </cell>
          <cell r="E2461" t="str">
            <v>03-05-2012</v>
          </cell>
          <cell r="F2461">
            <v>12</v>
          </cell>
          <cell r="G2461" t="str">
            <v>Non</v>
          </cell>
          <cell r="H2461" t="str">
            <v>CLG.PLUM</v>
          </cell>
          <cell r="I2461" t="str">
            <v>Non</v>
          </cell>
          <cell r="J2461" t="str">
            <v>Athlétisme, Cross, Trails</v>
          </cell>
        </row>
        <row r="2462">
          <cell r="A2462">
            <v>24248066</v>
          </cell>
          <cell r="B2462" t="str">
            <v>Contal</v>
          </cell>
          <cell r="C2462" t="str">
            <v>Alan</v>
          </cell>
          <cell r="D2462" t="str">
            <v>BG</v>
          </cell>
          <cell r="E2462" t="str">
            <v>22-09-2012</v>
          </cell>
          <cell r="F2462">
            <v>12</v>
          </cell>
          <cell r="G2462" t="str">
            <v>Non</v>
          </cell>
          <cell r="H2462" t="str">
            <v>CLG.PLUM</v>
          </cell>
          <cell r="I2462" t="str">
            <v>Non</v>
          </cell>
          <cell r="J2462" t="str">
            <v>Athlétisme</v>
          </cell>
        </row>
        <row r="2463">
          <cell r="A2463">
            <v>24236536</v>
          </cell>
          <cell r="B2463" t="str">
            <v>COULOMBEL</v>
          </cell>
          <cell r="C2463" t="str">
            <v>Emma</v>
          </cell>
          <cell r="D2463" t="str">
            <v>BF</v>
          </cell>
          <cell r="E2463" t="str">
            <v>19-01-2012</v>
          </cell>
          <cell r="F2463">
            <v>12</v>
          </cell>
          <cell r="G2463" t="str">
            <v>Non</v>
          </cell>
          <cell r="H2463" t="str">
            <v>CLG.PLUM</v>
          </cell>
          <cell r="I2463" t="str">
            <v>Non</v>
          </cell>
          <cell r="J2463" t="str">
            <v>Athlétisme, Cross</v>
          </cell>
        </row>
        <row r="2464">
          <cell r="A2464">
            <v>24237686</v>
          </cell>
          <cell r="B2464" t="str">
            <v>Dauphin</v>
          </cell>
          <cell r="C2464" t="str">
            <v>Neil</v>
          </cell>
          <cell r="D2464" t="str">
            <v>MG</v>
          </cell>
          <cell r="E2464" t="str">
            <v>27-07-2010</v>
          </cell>
          <cell r="F2464">
            <v>14</v>
          </cell>
          <cell r="G2464" t="str">
            <v>Non</v>
          </cell>
          <cell r="H2464" t="str">
            <v>CLG.PLUM</v>
          </cell>
          <cell r="I2464" t="str">
            <v>Non</v>
          </cell>
          <cell r="J2464" t="str">
            <v>Athlétisme, Trails</v>
          </cell>
        </row>
        <row r="2465">
          <cell r="A2465">
            <v>24249085</v>
          </cell>
          <cell r="B2465" t="str">
            <v>Dawano</v>
          </cell>
          <cell r="C2465" t="str">
            <v>Giannic</v>
          </cell>
          <cell r="D2465" t="str">
            <v>BG</v>
          </cell>
          <cell r="E2465" t="str">
            <v>20-05-2012</v>
          </cell>
          <cell r="F2465">
            <v>12</v>
          </cell>
          <cell r="G2465" t="str">
            <v>Non</v>
          </cell>
          <cell r="H2465" t="str">
            <v>CLG.PLUM</v>
          </cell>
          <cell r="I2465" t="str">
            <v>Non</v>
          </cell>
          <cell r="J2465" t="str">
            <v>Badminton, Futsal</v>
          </cell>
        </row>
        <row r="2466">
          <cell r="A2466">
            <v>24249113</v>
          </cell>
          <cell r="B2466" t="str">
            <v>De Oliveira</v>
          </cell>
          <cell r="C2466" t="str">
            <v>Raphaël</v>
          </cell>
          <cell r="D2466" t="str">
            <v>BG</v>
          </cell>
          <cell r="E2466" t="str">
            <v>17-03-2013</v>
          </cell>
          <cell r="F2466">
            <v>11</v>
          </cell>
          <cell r="G2466" t="str">
            <v>Non</v>
          </cell>
          <cell r="H2466" t="str">
            <v>CLG.PLUM</v>
          </cell>
          <cell r="I2466" t="str">
            <v>Non</v>
          </cell>
          <cell r="J2466" t="str">
            <v>Badminton, Futsal, Handball</v>
          </cell>
        </row>
        <row r="2467">
          <cell r="A2467">
            <v>24248039</v>
          </cell>
          <cell r="B2467" t="str">
            <v>DEANE</v>
          </cell>
          <cell r="C2467" t="str">
            <v>Jhazyl</v>
          </cell>
          <cell r="D2467" t="str">
            <v>BG</v>
          </cell>
          <cell r="E2467" t="str">
            <v>10-09-2011</v>
          </cell>
          <cell r="F2467">
            <v>13</v>
          </cell>
          <cell r="G2467" t="str">
            <v>Non</v>
          </cell>
          <cell r="H2467" t="str">
            <v>CLG.PLUM</v>
          </cell>
          <cell r="I2467" t="str">
            <v>Non</v>
          </cell>
          <cell r="J2467" t="str">
            <v>Futsal</v>
          </cell>
        </row>
        <row r="2468">
          <cell r="A2468">
            <v>24248034</v>
          </cell>
          <cell r="B2468" t="str">
            <v>DEANE</v>
          </cell>
          <cell r="C2468" t="str">
            <v>Jhilyane</v>
          </cell>
          <cell r="D2468" t="str">
            <v>BF</v>
          </cell>
          <cell r="E2468" t="str">
            <v>22-04-2013</v>
          </cell>
          <cell r="F2468">
            <v>11</v>
          </cell>
          <cell r="G2468" t="str">
            <v>Non</v>
          </cell>
          <cell r="H2468" t="str">
            <v>CLG.PLUM</v>
          </cell>
          <cell r="I2468" t="str">
            <v>Non</v>
          </cell>
          <cell r="J2468" t="str">
            <v>Badminton, Futsal</v>
          </cell>
        </row>
        <row r="2469">
          <cell r="A2469">
            <v>24245731</v>
          </cell>
          <cell r="B2469" t="str">
            <v>DEVIN</v>
          </cell>
          <cell r="C2469" t="str">
            <v>Thyfène</v>
          </cell>
          <cell r="D2469" t="str">
            <v>BF</v>
          </cell>
          <cell r="E2469" t="str">
            <v>15-04-2013</v>
          </cell>
          <cell r="F2469">
            <v>11</v>
          </cell>
          <cell r="G2469" t="str">
            <v>Non</v>
          </cell>
          <cell r="H2469" t="str">
            <v>CLG.PLUM</v>
          </cell>
          <cell r="I2469" t="str">
            <v>Non</v>
          </cell>
          <cell r="J2469" t="str">
            <v>Athlétisme, Futsal, Handball</v>
          </cell>
        </row>
        <row r="2470">
          <cell r="A2470">
            <v>24222536</v>
          </cell>
          <cell r="B2470" t="str">
            <v>DION</v>
          </cell>
          <cell r="C2470" t="str">
            <v>Matéo</v>
          </cell>
          <cell r="D2470" t="str">
            <v>MG</v>
          </cell>
          <cell r="E2470" t="str">
            <v>24-11-2010</v>
          </cell>
          <cell r="F2470">
            <v>13</v>
          </cell>
          <cell r="G2470" t="str">
            <v>Non</v>
          </cell>
          <cell r="H2470" t="str">
            <v>CLG.PLUM</v>
          </cell>
          <cell r="I2470" t="str">
            <v>Non</v>
          </cell>
          <cell r="J2470" t="str">
            <v>Athlétisme, Cross, Handball, Trails</v>
          </cell>
        </row>
        <row r="2471">
          <cell r="A2471">
            <v>24222252</v>
          </cell>
          <cell r="B2471" t="str">
            <v>DJAWARI</v>
          </cell>
          <cell r="C2471" t="str">
            <v>Germain</v>
          </cell>
          <cell r="D2471" t="str">
            <v>MG</v>
          </cell>
          <cell r="E2471" t="str">
            <v>11-10-2010</v>
          </cell>
          <cell r="F2471">
            <v>14</v>
          </cell>
          <cell r="G2471" t="str">
            <v>Non</v>
          </cell>
          <cell r="H2471" t="str">
            <v>CLG.PLUM</v>
          </cell>
          <cell r="I2471" t="str">
            <v>Non</v>
          </cell>
          <cell r="J2471" t="str">
            <v>Athlétisme, Futsal, Handball</v>
          </cell>
        </row>
        <row r="2472">
          <cell r="A2472">
            <v>24236834</v>
          </cell>
          <cell r="B2472" t="str">
            <v>DOREY</v>
          </cell>
          <cell r="C2472" t="str">
            <v>Misha</v>
          </cell>
          <cell r="D2472" t="str">
            <v>BF</v>
          </cell>
          <cell r="E2472" t="str">
            <v>01-02-2012</v>
          </cell>
          <cell r="F2472">
            <v>12</v>
          </cell>
          <cell r="G2472" t="str">
            <v>Non</v>
          </cell>
          <cell r="H2472" t="str">
            <v>CLG.PLUM</v>
          </cell>
          <cell r="I2472" t="str">
            <v>Non</v>
          </cell>
          <cell r="J2472" t="str">
            <v>Athlétisme, Cross</v>
          </cell>
        </row>
        <row r="2473">
          <cell r="A2473">
            <v>24247623</v>
          </cell>
          <cell r="B2473" t="str">
            <v>DUVIN</v>
          </cell>
          <cell r="C2473" t="str">
            <v>Eline</v>
          </cell>
          <cell r="D2473" t="str">
            <v>BG</v>
          </cell>
          <cell r="E2473" t="str">
            <v>30-06-2012</v>
          </cell>
          <cell r="F2473">
            <v>12</v>
          </cell>
          <cell r="G2473" t="str">
            <v>Non</v>
          </cell>
          <cell r="H2473" t="str">
            <v>CLG.PLUM</v>
          </cell>
          <cell r="I2473" t="str">
            <v>Non</v>
          </cell>
          <cell r="J2473" t="str">
            <v>Badminton</v>
          </cell>
        </row>
        <row r="2474">
          <cell r="A2474">
            <v>24238346</v>
          </cell>
          <cell r="B2474" t="str">
            <v>EURIMINDIA</v>
          </cell>
          <cell r="C2474" t="str">
            <v>Shaélane</v>
          </cell>
          <cell r="D2474" t="str">
            <v>BF</v>
          </cell>
          <cell r="E2474" t="str">
            <v>02-02-2012</v>
          </cell>
          <cell r="F2474">
            <v>12</v>
          </cell>
          <cell r="G2474" t="str">
            <v>Non</v>
          </cell>
          <cell r="H2474" t="str">
            <v>CLG.PLUM</v>
          </cell>
          <cell r="I2474" t="str">
            <v>Non</v>
          </cell>
          <cell r="J2474" t="str">
            <v>Athlétisme, Handball</v>
          </cell>
        </row>
        <row r="2475">
          <cell r="A2475">
            <v>24248038</v>
          </cell>
          <cell r="B2475" t="str">
            <v>FALITUA</v>
          </cell>
          <cell r="C2475" t="str">
            <v>Kasimila</v>
          </cell>
          <cell r="D2475" t="str">
            <v>BF</v>
          </cell>
          <cell r="E2475" t="str">
            <v>23-06-2012</v>
          </cell>
          <cell r="F2475">
            <v>12</v>
          </cell>
          <cell r="G2475" t="str">
            <v>Non</v>
          </cell>
          <cell r="H2475" t="str">
            <v>CLG.PLUM</v>
          </cell>
          <cell r="I2475" t="str">
            <v>Non</v>
          </cell>
          <cell r="J2475" t="str">
            <v>Badminton, Handball</v>
          </cell>
        </row>
        <row r="2476">
          <cell r="A2476">
            <v>24236387</v>
          </cell>
          <cell r="B2476" t="str">
            <v>FAUA</v>
          </cell>
          <cell r="C2476" t="str">
            <v>Miguel</v>
          </cell>
          <cell r="D2476" t="str">
            <v>MG</v>
          </cell>
          <cell r="E2476" t="str">
            <v>12-10-2010</v>
          </cell>
          <cell r="F2476">
            <v>14</v>
          </cell>
          <cell r="G2476" t="str">
            <v>Non</v>
          </cell>
          <cell r="H2476" t="str">
            <v>CLG.PLUM</v>
          </cell>
          <cell r="I2476" t="str">
            <v>Non</v>
          </cell>
          <cell r="J2476" t="str">
            <v>Athlétisme, Futsal, Handball</v>
          </cell>
        </row>
        <row r="2477">
          <cell r="A2477">
            <v>24247779</v>
          </cell>
          <cell r="B2477" t="str">
            <v>FILIPPIGH</v>
          </cell>
          <cell r="C2477" t="str">
            <v>Ange</v>
          </cell>
          <cell r="D2477" t="str">
            <v>BG</v>
          </cell>
          <cell r="E2477" t="str">
            <v>11-10-2012</v>
          </cell>
          <cell r="F2477">
            <v>12</v>
          </cell>
          <cell r="G2477" t="str">
            <v>Non</v>
          </cell>
          <cell r="H2477" t="str">
            <v>CLG.PLUM</v>
          </cell>
          <cell r="I2477" t="str">
            <v>Non</v>
          </cell>
          <cell r="J2477" t="str">
            <v>Badminton, Futsal</v>
          </cell>
        </row>
        <row r="2478">
          <cell r="A2478">
            <v>24248030</v>
          </cell>
          <cell r="B2478" t="str">
            <v>GASSER WATOENE</v>
          </cell>
          <cell r="C2478" t="str">
            <v>Jenny</v>
          </cell>
          <cell r="D2478" t="str">
            <v>BF</v>
          </cell>
          <cell r="E2478" t="str">
            <v>28-02-2013</v>
          </cell>
          <cell r="F2478">
            <v>11</v>
          </cell>
          <cell r="G2478" t="str">
            <v>Non</v>
          </cell>
          <cell r="H2478" t="str">
            <v>CLG.PLUM</v>
          </cell>
          <cell r="I2478" t="str">
            <v>Non</v>
          </cell>
          <cell r="J2478" t="str">
            <v>Badminton, Futsal</v>
          </cell>
        </row>
        <row r="2479">
          <cell r="A2479">
            <v>24247715</v>
          </cell>
          <cell r="B2479" t="str">
            <v>GEIHAZE</v>
          </cell>
          <cell r="C2479" t="str">
            <v>victor</v>
          </cell>
          <cell r="D2479" t="str">
            <v>BG</v>
          </cell>
          <cell r="E2479" t="str">
            <v>11-03-2012</v>
          </cell>
          <cell r="F2479">
            <v>12</v>
          </cell>
          <cell r="G2479" t="str">
            <v>Non</v>
          </cell>
          <cell r="H2479" t="str">
            <v>CLG.PLUM</v>
          </cell>
          <cell r="I2479" t="str">
            <v>Non</v>
          </cell>
          <cell r="J2479" t="str">
            <v>Athlétisme</v>
          </cell>
        </row>
        <row r="2480">
          <cell r="A2480">
            <v>24248026</v>
          </cell>
          <cell r="B2480" t="str">
            <v>GERMAIN TIAOU</v>
          </cell>
          <cell r="C2480" t="str">
            <v>Vénézia</v>
          </cell>
          <cell r="D2480" t="str">
            <v>BF</v>
          </cell>
          <cell r="E2480" t="str">
            <v>11-09-2012</v>
          </cell>
          <cell r="F2480">
            <v>12</v>
          </cell>
          <cell r="G2480" t="str">
            <v>Non</v>
          </cell>
          <cell r="H2480" t="str">
            <v>CLG.PLUM</v>
          </cell>
          <cell r="I2480" t="str">
            <v>Non</v>
          </cell>
          <cell r="J2480" t="str">
            <v>Badminton, Futsal</v>
          </cell>
        </row>
        <row r="2481">
          <cell r="A2481">
            <v>24248428</v>
          </cell>
          <cell r="B2481" t="str">
            <v>Giner</v>
          </cell>
          <cell r="C2481" t="str">
            <v>Lenny</v>
          </cell>
          <cell r="D2481" t="str">
            <v>BG</v>
          </cell>
          <cell r="E2481" t="str">
            <v>14-04-2013</v>
          </cell>
          <cell r="F2481">
            <v>11</v>
          </cell>
          <cell r="G2481" t="str">
            <v>Non</v>
          </cell>
          <cell r="H2481" t="str">
            <v>CLG.PLUM</v>
          </cell>
          <cell r="I2481" t="str">
            <v>Non</v>
          </cell>
          <cell r="J2481" t="str">
            <v>Futsal, Handball</v>
          </cell>
        </row>
        <row r="2482">
          <cell r="A2482">
            <v>24247603</v>
          </cell>
          <cell r="B2482" t="str">
            <v>GIRAUD</v>
          </cell>
          <cell r="C2482" t="str">
            <v>Dylann</v>
          </cell>
          <cell r="D2482" t="str">
            <v>BG</v>
          </cell>
          <cell r="E2482" t="str">
            <v>04-01-2012</v>
          </cell>
          <cell r="F2482">
            <v>12</v>
          </cell>
          <cell r="G2482" t="str">
            <v>Non</v>
          </cell>
          <cell r="H2482" t="str">
            <v>CLG.PLUM</v>
          </cell>
          <cell r="I2482" t="str">
            <v>Non</v>
          </cell>
          <cell r="J2482" t="str">
            <v>Futsal, Handball</v>
          </cell>
        </row>
        <row r="2483">
          <cell r="A2483">
            <v>24248018</v>
          </cell>
          <cell r="B2483" t="str">
            <v>GOUJON</v>
          </cell>
          <cell r="C2483" t="str">
            <v>Zélia</v>
          </cell>
          <cell r="D2483" t="str">
            <v>BF</v>
          </cell>
          <cell r="E2483" t="str">
            <v>19-05-2012</v>
          </cell>
          <cell r="F2483">
            <v>12</v>
          </cell>
          <cell r="G2483" t="str">
            <v>Non</v>
          </cell>
          <cell r="H2483" t="str">
            <v>CLG.PLUM</v>
          </cell>
          <cell r="I2483" t="str">
            <v>Non</v>
          </cell>
          <cell r="J2483" t="str">
            <v>Badminton, Handball</v>
          </cell>
        </row>
        <row r="2484">
          <cell r="A2484">
            <v>24212846</v>
          </cell>
          <cell r="B2484" t="str">
            <v>GUILLERM</v>
          </cell>
          <cell r="C2484" t="str">
            <v>Evan</v>
          </cell>
          <cell r="D2484" t="str">
            <v>MG</v>
          </cell>
          <cell r="E2484" t="str">
            <v>07-05-2010</v>
          </cell>
          <cell r="F2484">
            <v>14</v>
          </cell>
          <cell r="G2484" t="str">
            <v>Non</v>
          </cell>
          <cell r="H2484" t="str">
            <v>CLG.PLUM</v>
          </cell>
          <cell r="I2484" t="str">
            <v>Non</v>
          </cell>
          <cell r="J2484" t="str">
            <v>Futsal</v>
          </cell>
        </row>
        <row r="2485">
          <cell r="A2485">
            <v>24245733</v>
          </cell>
          <cell r="B2485" t="str">
            <v>HAKULA CLAUDEL</v>
          </cell>
          <cell r="C2485" t="str">
            <v>Chris</v>
          </cell>
          <cell r="D2485" t="str">
            <v>BG</v>
          </cell>
          <cell r="E2485" t="str">
            <v>29-09-2012</v>
          </cell>
          <cell r="F2485">
            <v>12</v>
          </cell>
          <cell r="G2485" t="str">
            <v>Non</v>
          </cell>
          <cell r="H2485" t="str">
            <v>CLG.PLUM</v>
          </cell>
          <cell r="I2485" t="str">
            <v>Non</v>
          </cell>
          <cell r="J2485" t="str">
            <v>Athlétisme, Futsal, Handball</v>
          </cell>
        </row>
        <row r="2486">
          <cell r="A2486">
            <v>24248032</v>
          </cell>
          <cell r="B2486" t="str">
            <v>HANOU</v>
          </cell>
          <cell r="C2486" t="str">
            <v>Djada</v>
          </cell>
          <cell r="D2486" t="str">
            <v>BF</v>
          </cell>
          <cell r="E2486" t="str">
            <v>14-06-2012</v>
          </cell>
          <cell r="F2486">
            <v>12</v>
          </cell>
          <cell r="G2486" t="str">
            <v>Non</v>
          </cell>
          <cell r="H2486" t="str">
            <v>CLG.PLUM</v>
          </cell>
          <cell r="I2486" t="str">
            <v>Non</v>
          </cell>
          <cell r="J2486" t="str">
            <v>Badminton</v>
          </cell>
        </row>
        <row r="2487">
          <cell r="A2487">
            <v>24245686</v>
          </cell>
          <cell r="B2487" t="str">
            <v>Hnangenu</v>
          </cell>
          <cell r="C2487" t="str">
            <v>Nora</v>
          </cell>
          <cell r="D2487" t="str">
            <v>BF</v>
          </cell>
          <cell r="E2487" t="str">
            <v>18-02-2013</v>
          </cell>
          <cell r="F2487">
            <v>11</v>
          </cell>
          <cell r="G2487" t="str">
            <v>Non</v>
          </cell>
          <cell r="H2487" t="str">
            <v>CLG.PLUM</v>
          </cell>
          <cell r="I2487" t="str">
            <v>Non</v>
          </cell>
          <cell r="J2487" t="str">
            <v>Handball</v>
          </cell>
        </row>
        <row r="2488">
          <cell r="A2488">
            <v>24248067</v>
          </cell>
          <cell r="B2488" t="str">
            <v>Hue</v>
          </cell>
          <cell r="C2488" t="str">
            <v>Bernard</v>
          </cell>
          <cell r="D2488" t="str">
            <v>BG</v>
          </cell>
          <cell r="E2488" t="str">
            <v>25-04-2013</v>
          </cell>
          <cell r="F2488">
            <v>11</v>
          </cell>
          <cell r="G2488" t="str">
            <v>Non</v>
          </cell>
          <cell r="H2488" t="str">
            <v>CLG.PLUM</v>
          </cell>
          <cell r="I2488" t="str">
            <v>Non</v>
          </cell>
          <cell r="J2488" t="str">
            <v>Badminton, Futsal</v>
          </cell>
        </row>
        <row r="2489">
          <cell r="A2489">
            <v>24245734</v>
          </cell>
          <cell r="B2489" t="str">
            <v>IERISOWA</v>
          </cell>
          <cell r="C2489" t="str">
            <v>Jacintha</v>
          </cell>
          <cell r="D2489" t="str">
            <v>BF</v>
          </cell>
          <cell r="E2489" t="str">
            <v>20-03-2012</v>
          </cell>
          <cell r="F2489">
            <v>12</v>
          </cell>
          <cell r="G2489" t="str">
            <v>Non</v>
          </cell>
          <cell r="H2489" t="str">
            <v>CLG.PLUM</v>
          </cell>
          <cell r="I2489" t="str">
            <v>Non</v>
          </cell>
          <cell r="J2489" t="str">
            <v>Athlétisme, Badminton, Handball</v>
          </cell>
        </row>
        <row r="2490">
          <cell r="A2490">
            <v>24248065</v>
          </cell>
          <cell r="B2490" t="str">
            <v>Jahan</v>
          </cell>
          <cell r="C2490" t="str">
            <v>Juliette</v>
          </cell>
          <cell r="D2490" t="str">
            <v>BF</v>
          </cell>
          <cell r="E2490" t="str">
            <v>18-12-2013</v>
          </cell>
          <cell r="F2490">
            <v>10</v>
          </cell>
          <cell r="G2490" t="str">
            <v>Non</v>
          </cell>
          <cell r="H2490" t="str">
            <v>CLG.PLUM</v>
          </cell>
          <cell r="I2490" t="str">
            <v>Non</v>
          </cell>
          <cell r="J2490" t="str">
            <v>Badminton, Handball</v>
          </cell>
        </row>
        <row r="2491">
          <cell r="A2491">
            <v>24248593</v>
          </cell>
          <cell r="B2491" t="str">
            <v>JIAKO</v>
          </cell>
          <cell r="C2491" t="str">
            <v>Emma</v>
          </cell>
          <cell r="D2491" t="str">
            <v>BF</v>
          </cell>
          <cell r="E2491" t="str">
            <v>16-04-2012</v>
          </cell>
          <cell r="F2491">
            <v>12</v>
          </cell>
          <cell r="G2491" t="str">
            <v>Non</v>
          </cell>
          <cell r="H2491" t="str">
            <v>CLG.PLUM</v>
          </cell>
          <cell r="I2491" t="str">
            <v>Non</v>
          </cell>
          <cell r="J2491" t="str">
            <v>Futsal</v>
          </cell>
        </row>
        <row r="2492">
          <cell r="A2492">
            <v>24248020</v>
          </cell>
          <cell r="B2492" t="str">
            <v>JIAKO</v>
          </cell>
          <cell r="C2492" t="str">
            <v>Jade</v>
          </cell>
          <cell r="D2492" t="str">
            <v>BF</v>
          </cell>
          <cell r="E2492" t="str">
            <v>19-07-2012</v>
          </cell>
          <cell r="F2492">
            <v>12</v>
          </cell>
          <cell r="G2492" t="str">
            <v>Non</v>
          </cell>
          <cell r="H2492" t="str">
            <v>CLG.PLUM</v>
          </cell>
          <cell r="I2492" t="str">
            <v>Non</v>
          </cell>
          <cell r="J2492" t="str">
            <v>Badminton</v>
          </cell>
        </row>
        <row r="2493">
          <cell r="A2493">
            <v>24247625</v>
          </cell>
          <cell r="B2493" t="str">
            <v>KALATO</v>
          </cell>
          <cell r="C2493" t="str">
            <v>Angélus</v>
          </cell>
          <cell r="D2493" t="str">
            <v>BG</v>
          </cell>
          <cell r="E2493" t="str">
            <v>16-05-2013</v>
          </cell>
          <cell r="F2493">
            <v>11</v>
          </cell>
          <cell r="G2493" t="str">
            <v>Non</v>
          </cell>
          <cell r="H2493" t="str">
            <v>CLG.PLUM</v>
          </cell>
          <cell r="I2493" t="str">
            <v>Non</v>
          </cell>
          <cell r="J2493" t="str">
            <v>Athlétisme, Badminton, Cross, Handball, Trails</v>
          </cell>
        </row>
        <row r="2494">
          <cell r="A2494">
            <v>24245688</v>
          </cell>
          <cell r="B2494" t="str">
            <v>Kamodji</v>
          </cell>
          <cell r="C2494" t="str">
            <v>Killian</v>
          </cell>
          <cell r="D2494" t="str">
            <v>BG</v>
          </cell>
          <cell r="E2494" t="str">
            <v>02-09-2011</v>
          </cell>
          <cell r="F2494">
            <v>13</v>
          </cell>
          <cell r="G2494" t="str">
            <v>Non</v>
          </cell>
          <cell r="H2494" t="str">
            <v>CLG.PLUM</v>
          </cell>
          <cell r="I2494" t="str">
            <v>Non</v>
          </cell>
          <cell r="J2494" t="str">
            <v>Futsal</v>
          </cell>
        </row>
        <row r="2495">
          <cell r="A2495">
            <v>24248017</v>
          </cell>
          <cell r="B2495" t="str">
            <v>KATE</v>
          </cell>
          <cell r="C2495" t="str">
            <v>Anne-Lyse</v>
          </cell>
          <cell r="D2495" t="str">
            <v>BF</v>
          </cell>
          <cell r="E2495" t="str">
            <v>18-11-2012</v>
          </cell>
          <cell r="F2495">
            <v>11</v>
          </cell>
          <cell r="G2495" t="str">
            <v>Non</v>
          </cell>
          <cell r="H2495" t="str">
            <v>CLG.PLUM</v>
          </cell>
          <cell r="I2495" t="str">
            <v>Non</v>
          </cell>
          <cell r="J2495" t="str">
            <v>Futsal</v>
          </cell>
        </row>
        <row r="2496">
          <cell r="A2496">
            <v>24220914</v>
          </cell>
          <cell r="B2496" t="str">
            <v>KATRAWI</v>
          </cell>
          <cell r="C2496" t="str">
            <v>Armonie</v>
          </cell>
          <cell r="D2496" t="str">
            <v>MF</v>
          </cell>
          <cell r="E2496" t="str">
            <v>02-04-2010</v>
          </cell>
          <cell r="F2496">
            <v>14</v>
          </cell>
          <cell r="G2496" t="str">
            <v>Non</v>
          </cell>
          <cell r="H2496" t="str">
            <v>CLG.PLUM</v>
          </cell>
          <cell r="I2496" t="str">
            <v>Non</v>
          </cell>
          <cell r="J2496" t="str">
            <v>Athlétisme, Cross, Futsal, Handball</v>
          </cell>
        </row>
        <row r="2497">
          <cell r="A2497">
            <v>24245750</v>
          </cell>
          <cell r="B2497" t="str">
            <v>Keletaona</v>
          </cell>
          <cell r="C2497" t="str">
            <v>Emily</v>
          </cell>
          <cell r="D2497" t="str">
            <v>BF</v>
          </cell>
          <cell r="E2497" t="str">
            <v>22-01-2013</v>
          </cell>
          <cell r="F2497">
            <v>11</v>
          </cell>
          <cell r="G2497" t="str">
            <v>Non</v>
          </cell>
          <cell r="H2497" t="str">
            <v>CLG.PLUM</v>
          </cell>
          <cell r="I2497" t="str">
            <v>Non</v>
          </cell>
          <cell r="J2497" t="str">
            <v>Athlétisme, Handball, Trails</v>
          </cell>
        </row>
        <row r="2498">
          <cell r="A2498">
            <v>24237526</v>
          </cell>
          <cell r="B2498" t="str">
            <v>KOTEUREU</v>
          </cell>
          <cell r="C2498" t="str">
            <v>JACOB</v>
          </cell>
          <cell r="D2498" t="str">
            <v>MG</v>
          </cell>
          <cell r="E2498" t="str">
            <v>09-12-2010</v>
          </cell>
          <cell r="F2498">
            <v>13</v>
          </cell>
          <cell r="G2498" t="str">
            <v>Non</v>
          </cell>
          <cell r="H2498" t="str">
            <v>CLG.PLUM</v>
          </cell>
          <cell r="I2498" t="str">
            <v>Non</v>
          </cell>
          <cell r="J2498" t="str">
            <v>Athlétisme, Cross, Trails</v>
          </cell>
        </row>
        <row r="2499">
          <cell r="A2499">
            <v>24248025</v>
          </cell>
          <cell r="B2499" t="str">
            <v>LABORDE DIT LAGET</v>
          </cell>
          <cell r="C2499" t="str">
            <v>Benjamin</v>
          </cell>
          <cell r="D2499" t="str">
            <v>BG</v>
          </cell>
          <cell r="E2499" t="str">
            <v>08-01-2012</v>
          </cell>
          <cell r="F2499">
            <v>12</v>
          </cell>
          <cell r="G2499" t="str">
            <v>Non</v>
          </cell>
          <cell r="H2499" t="str">
            <v>CLG.PLUM</v>
          </cell>
          <cell r="I2499" t="str">
            <v>Non</v>
          </cell>
          <cell r="J2499" t="str">
            <v>Futsal, Handball</v>
          </cell>
        </row>
        <row r="2500">
          <cell r="A2500">
            <v>24248023</v>
          </cell>
          <cell r="B2500" t="str">
            <v>LAGIKULA</v>
          </cell>
          <cell r="C2500" t="str">
            <v>Nolann</v>
          </cell>
          <cell r="D2500" t="str">
            <v>BG</v>
          </cell>
          <cell r="E2500" t="str">
            <v>12-10-2012</v>
          </cell>
          <cell r="F2500">
            <v>12</v>
          </cell>
          <cell r="G2500" t="str">
            <v>Non</v>
          </cell>
          <cell r="H2500" t="str">
            <v>CLG.PLUM</v>
          </cell>
          <cell r="I2500" t="str">
            <v>Non</v>
          </cell>
          <cell r="J2500" t="str">
            <v>Futsal</v>
          </cell>
        </row>
        <row r="2501">
          <cell r="A2501">
            <v>24233664</v>
          </cell>
          <cell r="B2501" t="str">
            <v>LARPENT</v>
          </cell>
          <cell r="C2501" t="str">
            <v>Tadéo</v>
          </cell>
          <cell r="D2501" t="str">
            <v>BG</v>
          </cell>
          <cell r="E2501" t="str">
            <v>07-04-2012</v>
          </cell>
          <cell r="F2501">
            <v>12</v>
          </cell>
          <cell r="G2501" t="str">
            <v>Non</v>
          </cell>
          <cell r="H2501" t="str">
            <v>CLG.PLUM</v>
          </cell>
          <cell r="I2501" t="str">
            <v>Non</v>
          </cell>
          <cell r="J2501" t="str">
            <v>Badminton, Futsal, Handball</v>
          </cell>
        </row>
        <row r="2502">
          <cell r="A2502">
            <v>24247624</v>
          </cell>
          <cell r="B2502" t="str">
            <v>LE BRETON SANSSAR</v>
          </cell>
          <cell r="C2502" t="str">
            <v>Rita</v>
          </cell>
          <cell r="D2502" t="str">
            <v>BF</v>
          </cell>
          <cell r="E2502" t="str">
            <v>19-07-2012</v>
          </cell>
          <cell r="F2502">
            <v>12</v>
          </cell>
          <cell r="G2502" t="str">
            <v>Non</v>
          </cell>
          <cell r="H2502" t="str">
            <v>CLG.PLUM</v>
          </cell>
          <cell r="I2502" t="str">
            <v>Non</v>
          </cell>
          <cell r="J2502" t="str">
            <v>Badminton</v>
          </cell>
        </row>
        <row r="2503">
          <cell r="A2503">
            <v>24245735</v>
          </cell>
          <cell r="B2503" t="str">
            <v>LE ROUX SANDES</v>
          </cell>
          <cell r="C2503" t="str">
            <v>Joao</v>
          </cell>
          <cell r="D2503" t="str">
            <v>BG</v>
          </cell>
          <cell r="E2503" t="str">
            <v>09-05-2012</v>
          </cell>
          <cell r="F2503">
            <v>12</v>
          </cell>
          <cell r="G2503" t="str">
            <v>Non</v>
          </cell>
          <cell r="H2503" t="str">
            <v>CLG.PLUM</v>
          </cell>
          <cell r="I2503" t="str">
            <v>Non</v>
          </cell>
          <cell r="J2503" t="str">
            <v>Athlétisme, Futsal</v>
          </cell>
        </row>
        <row r="2504">
          <cell r="A2504">
            <v>24248070</v>
          </cell>
          <cell r="B2504" t="str">
            <v>Lecole</v>
          </cell>
          <cell r="C2504" t="str">
            <v>Djélah</v>
          </cell>
          <cell r="D2504" t="str">
            <v>BF</v>
          </cell>
          <cell r="E2504" t="str">
            <v>25-05-2013</v>
          </cell>
          <cell r="F2504">
            <v>11</v>
          </cell>
          <cell r="G2504" t="str">
            <v>Non</v>
          </cell>
          <cell r="H2504" t="str">
            <v>CLG.PLUM</v>
          </cell>
          <cell r="I2504" t="str">
            <v>Non</v>
          </cell>
          <cell r="J2504" t="str">
            <v>Athlétisme</v>
          </cell>
        </row>
        <row r="2505">
          <cell r="A2505">
            <v>24236540</v>
          </cell>
          <cell r="B2505" t="str">
            <v>LEPESTRE</v>
          </cell>
          <cell r="C2505" t="str">
            <v>Sandro</v>
          </cell>
          <cell r="D2505" t="str">
            <v>BG</v>
          </cell>
          <cell r="E2505" t="str">
            <v>16-05-2012</v>
          </cell>
          <cell r="F2505">
            <v>12</v>
          </cell>
          <cell r="G2505" t="str">
            <v>Non</v>
          </cell>
          <cell r="H2505" t="str">
            <v>CLG.PLUM</v>
          </cell>
          <cell r="I2505" t="str">
            <v>Non</v>
          </cell>
          <cell r="J2505" t="str">
            <v>Futsal, Handball</v>
          </cell>
        </row>
        <row r="2506">
          <cell r="A2506">
            <v>24245685</v>
          </cell>
          <cell r="B2506" t="str">
            <v>Mahes</v>
          </cell>
          <cell r="C2506" t="str">
            <v>Wesley</v>
          </cell>
          <cell r="D2506" t="str">
            <v>BG</v>
          </cell>
          <cell r="E2506" t="str">
            <v>26-08-2011</v>
          </cell>
          <cell r="F2506">
            <v>13</v>
          </cell>
          <cell r="G2506" t="str">
            <v>Non</v>
          </cell>
          <cell r="H2506" t="str">
            <v>CLG.PLUM</v>
          </cell>
          <cell r="I2506" t="str">
            <v>Non</v>
          </cell>
          <cell r="J2506" t="str">
            <v>Athlétisme, Cross, Futsal, Handball</v>
          </cell>
        </row>
        <row r="2507">
          <cell r="A2507">
            <v>24237514</v>
          </cell>
          <cell r="B2507" t="str">
            <v>MALARDE</v>
          </cell>
          <cell r="C2507" t="str">
            <v>EDEN</v>
          </cell>
          <cell r="D2507" t="str">
            <v>BF</v>
          </cell>
          <cell r="E2507" t="str">
            <v>07-10-2011</v>
          </cell>
          <cell r="F2507">
            <v>13</v>
          </cell>
          <cell r="G2507" t="str">
            <v>Non</v>
          </cell>
          <cell r="H2507" t="str">
            <v>CLG.PLUM</v>
          </cell>
          <cell r="I2507" t="str">
            <v>Non</v>
          </cell>
          <cell r="J2507" t="str">
            <v>Athlétisme, Cross, Handball, Trails</v>
          </cell>
        </row>
        <row r="2508">
          <cell r="A2508">
            <v>24247563</v>
          </cell>
          <cell r="B2508" t="str">
            <v>MALARDE</v>
          </cell>
          <cell r="C2508" t="str">
            <v>Emmanuelle</v>
          </cell>
          <cell r="D2508" t="str">
            <v>BF</v>
          </cell>
          <cell r="E2508" t="str">
            <v>13-02-2013</v>
          </cell>
          <cell r="F2508">
            <v>11</v>
          </cell>
          <cell r="G2508" t="str">
            <v>Non</v>
          </cell>
          <cell r="H2508" t="str">
            <v>CLG.PLUM</v>
          </cell>
          <cell r="I2508" t="str">
            <v>Non</v>
          </cell>
          <cell r="J2508" t="str">
            <v>Badminton, Handball</v>
          </cell>
        </row>
        <row r="2509">
          <cell r="A2509">
            <v>24248028</v>
          </cell>
          <cell r="B2509" t="str">
            <v>MALARDE TOYON</v>
          </cell>
          <cell r="C2509" t="str">
            <v>Karel</v>
          </cell>
          <cell r="D2509" t="str">
            <v>BG</v>
          </cell>
          <cell r="E2509" t="str">
            <v>07-09-2012</v>
          </cell>
          <cell r="F2509">
            <v>12</v>
          </cell>
          <cell r="G2509" t="str">
            <v>Non</v>
          </cell>
          <cell r="H2509" t="str">
            <v>CLG.PLUM</v>
          </cell>
          <cell r="I2509" t="str">
            <v>Non</v>
          </cell>
          <cell r="J2509" t="str">
            <v>Badminton, Futsal</v>
          </cell>
        </row>
        <row r="2510">
          <cell r="A2510">
            <v>24248069</v>
          </cell>
          <cell r="B2510" t="str">
            <v>Malau</v>
          </cell>
          <cell r="C2510" t="str">
            <v>Nathan</v>
          </cell>
          <cell r="D2510" t="str">
            <v>BG</v>
          </cell>
          <cell r="E2510" t="str">
            <v>05-11-2012</v>
          </cell>
          <cell r="F2510">
            <v>11</v>
          </cell>
          <cell r="G2510" t="str">
            <v>Non</v>
          </cell>
          <cell r="H2510" t="str">
            <v>CLG.PLUM</v>
          </cell>
          <cell r="I2510" t="str">
            <v>Non</v>
          </cell>
          <cell r="J2510" t="str">
            <v>Futsal, Handball</v>
          </cell>
        </row>
        <row r="2511">
          <cell r="A2511">
            <v>24237512</v>
          </cell>
          <cell r="B2511" t="str">
            <v>MANIULUA</v>
          </cell>
          <cell r="C2511" t="str">
            <v>Indira</v>
          </cell>
          <cell r="D2511" t="str">
            <v>BF</v>
          </cell>
          <cell r="E2511" t="str">
            <v>05-04-2012</v>
          </cell>
          <cell r="F2511">
            <v>12</v>
          </cell>
          <cell r="G2511" t="str">
            <v>Non</v>
          </cell>
          <cell r="H2511" t="str">
            <v>CLG.PLUM</v>
          </cell>
          <cell r="I2511" t="str">
            <v>Non</v>
          </cell>
          <cell r="J2511" t="str">
            <v>Athlétisme, Cross, Handball, Trails</v>
          </cell>
        </row>
        <row r="2512">
          <cell r="A2512">
            <v>24248040</v>
          </cell>
          <cell r="B2512" t="str">
            <v>MANUOPUAVA</v>
          </cell>
          <cell r="C2512" t="str">
            <v>Alliance</v>
          </cell>
          <cell r="D2512" t="str">
            <v>BF</v>
          </cell>
          <cell r="E2512" t="str">
            <v>15-04-2013</v>
          </cell>
          <cell r="F2512">
            <v>11</v>
          </cell>
          <cell r="G2512" t="str">
            <v>Non</v>
          </cell>
          <cell r="H2512" t="str">
            <v>CLG.PLUM</v>
          </cell>
          <cell r="I2512" t="str">
            <v>Non</v>
          </cell>
          <cell r="J2512" t="str">
            <v>Badminton, Handball</v>
          </cell>
        </row>
        <row r="2513">
          <cell r="A2513">
            <v>24233653</v>
          </cell>
          <cell r="B2513" t="str">
            <v>MANUTAHI</v>
          </cell>
          <cell r="C2513" t="str">
            <v>TAHIKEA</v>
          </cell>
          <cell r="D2513" t="str">
            <v>BG</v>
          </cell>
          <cell r="E2513" t="str">
            <v>05-07-2011</v>
          </cell>
          <cell r="F2513">
            <v>13</v>
          </cell>
          <cell r="G2513" t="str">
            <v>Non</v>
          </cell>
          <cell r="H2513" t="str">
            <v>CLG.PLUM</v>
          </cell>
          <cell r="I2513" t="str">
            <v>Non</v>
          </cell>
          <cell r="J2513" t="str">
            <v>Handball</v>
          </cell>
        </row>
        <row r="2514">
          <cell r="A2514">
            <v>24247780</v>
          </cell>
          <cell r="B2514" t="str">
            <v>MARO</v>
          </cell>
          <cell r="C2514" t="str">
            <v>Teariieura</v>
          </cell>
          <cell r="D2514" t="str">
            <v>BG</v>
          </cell>
          <cell r="E2514" t="str">
            <v>26-10-2011</v>
          </cell>
          <cell r="F2514">
            <v>13</v>
          </cell>
          <cell r="G2514" t="str">
            <v>Non</v>
          </cell>
          <cell r="H2514" t="str">
            <v>CLG.PLUM</v>
          </cell>
          <cell r="I2514" t="str">
            <v>Non</v>
          </cell>
          <cell r="J2514" t="str">
            <v>Athlétisme, Badminton, Futsal</v>
          </cell>
        </row>
        <row r="2515">
          <cell r="A2515">
            <v>24238295</v>
          </cell>
          <cell r="B2515" t="str">
            <v>MATA</v>
          </cell>
          <cell r="C2515" t="str">
            <v>Saymon</v>
          </cell>
          <cell r="D2515" t="str">
            <v>BG</v>
          </cell>
          <cell r="E2515" t="str">
            <v>18-10-2011</v>
          </cell>
          <cell r="F2515">
            <v>13</v>
          </cell>
          <cell r="G2515" t="str">
            <v>Non</v>
          </cell>
          <cell r="H2515" t="str">
            <v>CLG.PLUM</v>
          </cell>
          <cell r="I2515" t="str">
            <v>Non</v>
          </cell>
          <cell r="J2515" t="str">
            <v>Futsal</v>
          </cell>
        </row>
        <row r="2516">
          <cell r="A2516">
            <v>24210143</v>
          </cell>
          <cell r="B2516" t="str">
            <v>MATAOU</v>
          </cell>
          <cell r="C2516" t="str">
            <v>Samuel</v>
          </cell>
          <cell r="D2516" t="str">
            <v>MG</v>
          </cell>
          <cell r="E2516" t="str">
            <v>15-08-2009</v>
          </cell>
          <cell r="F2516">
            <v>15</v>
          </cell>
          <cell r="G2516" t="str">
            <v>Non</v>
          </cell>
          <cell r="H2516" t="str">
            <v>CLG.PLUM</v>
          </cell>
          <cell r="I2516" t="str">
            <v>Non</v>
          </cell>
          <cell r="J2516" t="str">
            <v>Futsal, Handball</v>
          </cell>
        </row>
        <row r="2517">
          <cell r="A2517">
            <v>24247731</v>
          </cell>
          <cell r="B2517" t="str">
            <v>Moefana</v>
          </cell>
          <cell r="C2517" t="str">
            <v>Pipiena</v>
          </cell>
          <cell r="D2517" t="str">
            <v>BF</v>
          </cell>
          <cell r="E2517" t="str">
            <v>22-06-2012</v>
          </cell>
          <cell r="F2517">
            <v>12</v>
          </cell>
          <cell r="G2517" t="str">
            <v>Non</v>
          </cell>
          <cell r="H2517" t="str">
            <v>CLG.PLUM</v>
          </cell>
          <cell r="I2517" t="str">
            <v>Non</v>
          </cell>
          <cell r="J2517" t="str">
            <v>Futsal, Handball</v>
          </cell>
        </row>
        <row r="2518">
          <cell r="A2518">
            <v>24248926</v>
          </cell>
          <cell r="B2518" t="str">
            <v>MOISAND</v>
          </cell>
          <cell r="C2518" t="str">
            <v>Nora</v>
          </cell>
          <cell r="D2518" t="str">
            <v>BF</v>
          </cell>
          <cell r="E2518" t="str">
            <v>23-07-2012</v>
          </cell>
          <cell r="F2518">
            <v>12</v>
          </cell>
          <cell r="G2518" t="str">
            <v>Non</v>
          </cell>
          <cell r="H2518" t="str">
            <v>CLG.PLUM</v>
          </cell>
          <cell r="I2518" t="str">
            <v>Non</v>
          </cell>
          <cell r="J2518" t="str">
            <v>Athlétisme</v>
          </cell>
        </row>
        <row r="2519">
          <cell r="A2519">
            <v>24245689</v>
          </cell>
          <cell r="B2519" t="str">
            <v>Moleana</v>
          </cell>
          <cell r="C2519" t="str">
            <v>Ezekiel</v>
          </cell>
          <cell r="D2519" t="str">
            <v>BG</v>
          </cell>
          <cell r="E2519" t="str">
            <v>19-09-2012</v>
          </cell>
          <cell r="F2519">
            <v>12</v>
          </cell>
          <cell r="G2519" t="str">
            <v>Non</v>
          </cell>
          <cell r="H2519" t="str">
            <v>CLG.PLUM</v>
          </cell>
          <cell r="I2519" t="str">
            <v>Non</v>
          </cell>
          <cell r="J2519" t="str">
            <v>Athlétisme, Futsal</v>
          </cell>
        </row>
        <row r="2520">
          <cell r="A2520">
            <v>24236534</v>
          </cell>
          <cell r="B2520" t="str">
            <v>MOLEANA</v>
          </cell>
          <cell r="C2520" t="str">
            <v>Joshua</v>
          </cell>
          <cell r="D2520" t="str">
            <v>BG</v>
          </cell>
          <cell r="E2520" t="str">
            <v>16-09-2011</v>
          </cell>
          <cell r="F2520">
            <v>13</v>
          </cell>
          <cell r="G2520" t="str">
            <v>Non</v>
          </cell>
          <cell r="H2520" t="str">
            <v>CLG.PLUM</v>
          </cell>
          <cell r="I2520" t="str">
            <v>Non</v>
          </cell>
          <cell r="J2520" t="str">
            <v>Athlétisme, Cross, Futsal, Handball, Trails</v>
          </cell>
        </row>
        <row r="2521">
          <cell r="A2521">
            <v>24220332</v>
          </cell>
          <cell r="B2521" t="str">
            <v>NANGARD</v>
          </cell>
          <cell r="C2521" t="str">
            <v>Raymond</v>
          </cell>
          <cell r="D2521" t="str">
            <v>CG</v>
          </cell>
          <cell r="E2521" t="str">
            <v>23-06-2008</v>
          </cell>
          <cell r="F2521">
            <v>16</v>
          </cell>
          <cell r="G2521" t="str">
            <v>Non</v>
          </cell>
          <cell r="H2521" t="str">
            <v>CLG.PLUM</v>
          </cell>
          <cell r="I2521" t="str">
            <v>Non</v>
          </cell>
          <cell r="J2521" t="str">
            <v>Futsal</v>
          </cell>
        </row>
        <row r="2522">
          <cell r="A2522">
            <v>24245683</v>
          </cell>
          <cell r="B2522" t="str">
            <v>Nenghaï</v>
          </cell>
          <cell r="C2522" t="str">
            <v>Deune</v>
          </cell>
          <cell r="D2522" t="str">
            <v>BF</v>
          </cell>
          <cell r="E2522" t="str">
            <v>30-12-2012</v>
          </cell>
          <cell r="F2522">
            <v>11</v>
          </cell>
          <cell r="G2522" t="str">
            <v>Non</v>
          </cell>
          <cell r="H2522" t="str">
            <v>CLG.PLUM</v>
          </cell>
          <cell r="I2522" t="str">
            <v>Non</v>
          </cell>
          <cell r="J2522" t="str">
            <v>Handball</v>
          </cell>
        </row>
        <row r="2523">
          <cell r="A2523">
            <v>24245682</v>
          </cell>
          <cell r="B2523" t="str">
            <v>Nézée</v>
          </cell>
          <cell r="C2523" t="str">
            <v>Maël</v>
          </cell>
          <cell r="D2523" t="str">
            <v>BG</v>
          </cell>
          <cell r="E2523" t="str">
            <v>03-12-2012</v>
          </cell>
          <cell r="F2523">
            <v>11</v>
          </cell>
          <cell r="G2523" t="str">
            <v>Non</v>
          </cell>
          <cell r="H2523" t="str">
            <v>CLG.PLUM</v>
          </cell>
          <cell r="I2523" t="str">
            <v>Non</v>
          </cell>
          <cell r="J2523" t="str">
            <v>Futsal, Handball</v>
          </cell>
        </row>
        <row r="2524">
          <cell r="A2524">
            <v>24248041</v>
          </cell>
          <cell r="B2524" t="str">
            <v>NOFONOFO</v>
          </cell>
          <cell r="C2524" t="str">
            <v>Donsy</v>
          </cell>
          <cell r="D2524" t="str">
            <v>BF</v>
          </cell>
          <cell r="E2524" t="str">
            <v>13-10-2012</v>
          </cell>
          <cell r="F2524">
            <v>12</v>
          </cell>
          <cell r="G2524" t="str">
            <v>Non</v>
          </cell>
          <cell r="H2524" t="str">
            <v>CLG.PLUM</v>
          </cell>
          <cell r="I2524" t="str">
            <v>Non</v>
          </cell>
          <cell r="J2524" t="str">
            <v>Badminton, Handball</v>
          </cell>
        </row>
        <row r="2525">
          <cell r="A2525">
            <v>24248031</v>
          </cell>
          <cell r="B2525" t="str">
            <v>NYIKEINE</v>
          </cell>
          <cell r="C2525" t="str">
            <v>Joannyk</v>
          </cell>
          <cell r="D2525" t="str">
            <v>BG</v>
          </cell>
          <cell r="E2525" t="str">
            <v>04-11-2012</v>
          </cell>
          <cell r="F2525">
            <v>11</v>
          </cell>
          <cell r="G2525" t="str">
            <v>Non</v>
          </cell>
          <cell r="H2525" t="str">
            <v>CLG.PLUM</v>
          </cell>
          <cell r="I2525" t="str">
            <v>Non</v>
          </cell>
          <cell r="J2525" t="str">
            <v>Futsal</v>
          </cell>
        </row>
        <row r="2526">
          <cell r="A2526">
            <v>24248927</v>
          </cell>
          <cell r="B2526" t="str">
            <v>PEY</v>
          </cell>
          <cell r="C2526" t="str">
            <v>Braatü</v>
          </cell>
          <cell r="D2526" t="str">
            <v>BG</v>
          </cell>
          <cell r="E2526" t="str">
            <v>27-02-2013</v>
          </cell>
          <cell r="F2526">
            <v>11</v>
          </cell>
          <cell r="G2526" t="str">
            <v>Non</v>
          </cell>
          <cell r="H2526" t="str">
            <v>CLG.PLUM</v>
          </cell>
          <cell r="I2526" t="str">
            <v>Non</v>
          </cell>
          <cell r="J2526" t="str">
            <v>Badminton, Futsal</v>
          </cell>
        </row>
        <row r="2527">
          <cell r="A2527">
            <v>24249069</v>
          </cell>
          <cell r="B2527" t="str">
            <v>PEYRAUD</v>
          </cell>
          <cell r="C2527" t="str">
            <v>WILLIAM</v>
          </cell>
          <cell r="D2527" t="str">
            <v>BG</v>
          </cell>
          <cell r="E2527" t="str">
            <v>13-10-2012</v>
          </cell>
          <cell r="F2527">
            <v>12</v>
          </cell>
          <cell r="G2527" t="str">
            <v>Non</v>
          </cell>
          <cell r="H2527" t="str">
            <v>CLG.PLUM</v>
          </cell>
          <cell r="I2527" t="str">
            <v>Non</v>
          </cell>
          <cell r="J2527" t="str">
            <v>Athlétisme, Basket, Futsal, Handball</v>
          </cell>
        </row>
        <row r="2528">
          <cell r="A2528">
            <v>24245691</v>
          </cell>
          <cell r="B2528" t="str">
            <v>Poareu</v>
          </cell>
          <cell r="C2528" t="str">
            <v>Leylana</v>
          </cell>
          <cell r="D2528" t="str">
            <v>BF</v>
          </cell>
          <cell r="E2528" t="str">
            <v>12-08-2012</v>
          </cell>
          <cell r="F2528">
            <v>12</v>
          </cell>
          <cell r="G2528" t="str">
            <v>Non</v>
          </cell>
          <cell r="H2528" t="str">
            <v>CLG.PLUM</v>
          </cell>
          <cell r="I2528" t="str">
            <v>Non</v>
          </cell>
          <cell r="J2528" t="str">
            <v>Athlétisme, Badminton, Cross, Handball, Trails</v>
          </cell>
        </row>
        <row r="2529">
          <cell r="A2529">
            <v>24245732</v>
          </cell>
          <cell r="B2529" t="str">
            <v>POROU</v>
          </cell>
          <cell r="C2529" t="str">
            <v>Kovat</v>
          </cell>
          <cell r="D2529" t="str">
            <v>BG</v>
          </cell>
          <cell r="E2529" t="str">
            <v>02-06-2012</v>
          </cell>
          <cell r="F2529">
            <v>12</v>
          </cell>
          <cell r="G2529" t="str">
            <v>Non</v>
          </cell>
          <cell r="H2529" t="str">
            <v>CLG.PLUM</v>
          </cell>
          <cell r="I2529" t="str">
            <v>Non</v>
          </cell>
          <cell r="J2529" t="str">
            <v>Athlétisme, Cross, Futsal, Trails</v>
          </cell>
        </row>
        <row r="2530">
          <cell r="A2530">
            <v>24237577</v>
          </cell>
          <cell r="B2530" t="str">
            <v>POURAWA</v>
          </cell>
          <cell r="C2530" t="str">
            <v>Kenrick</v>
          </cell>
          <cell r="D2530" t="str">
            <v>MG</v>
          </cell>
          <cell r="E2530" t="str">
            <v>21-06-2009</v>
          </cell>
          <cell r="F2530">
            <v>15</v>
          </cell>
          <cell r="G2530" t="str">
            <v>Non</v>
          </cell>
          <cell r="H2530" t="str">
            <v>CLG.PLUM</v>
          </cell>
          <cell r="I2530" t="str">
            <v>Non</v>
          </cell>
          <cell r="J2530" t="str">
            <v>Futsal, Handball</v>
          </cell>
        </row>
        <row r="2531">
          <cell r="A2531">
            <v>24248036</v>
          </cell>
          <cell r="B2531" t="str">
            <v>PREVERAUD DE SONNEVILLE</v>
          </cell>
          <cell r="C2531" t="str">
            <v>Lucien</v>
          </cell>
          <cell r="D2531" t="str">
            <v>BG</v>
          </cell>
          <cell r="E2531" t="str">
            <v>29-01-2013</v>
          </cell>
          <cell r="F2531">
            <v>11</v>
          </cell>
          <cell r="G2531" t="str">
            <v>Non</v>
          </cell>
          <cell r="H2531" t="str">
            <v>CLG.PLUM</v>
          </cell>
          <cell r="I2531" t="str">
            <v>Non</v>
          </cell>
          <cell r="J2531" t="str">
            <v>Futsal</v>
          </cell>
        </row>
        <row r="2532">
          <cell r="A2532">
            <v>24236634</v>
          </cell>
          <cell r="B2532" t="str">
            <v>REAL</v>
          </cell>
          <cell r="C2532" t="str">
            <v>Nolan</v>
          </cell>
          <cell r="D2532" t="str">
            <v>BG</v>
          </cell>
          <cell r="E2532" t="str">
            <v>31-08-2011</v>
          </cell>
          <cell r="F2532">
            <v>13</v>
          </cell>
          <cell r="G2532" t="str">
            <v>Non</v>
          </cell>
          <cell r="H2532" t="str">
            <v>CLG.PLUM</v>
          </cell>
          <cell r="I2532" t="str">
            <v>Non</v>
          </cell>
          <cell r="J2532" t="str">
            <v>Futsal, Handball</v>
          </cell>
        </row>
        <row r="2533">
          <cell r="A2533">
            <v>24236650</v>
          </cell>
          <cell r="B2533" t="str">
            <v>ROUGE</v>
          </cell>
          <cell r="C2533" t="str">
            <v>Loan</v>
          </cell>
          <cell r="D2533" t="str">
            <v>BG</v>
          </cell>
          <cell r="E2533" t="str">
            <v>13-07-2011</v>
          </cell>
          <cell r="F2533">
            <v>13</v>
          </cell>
          <cell r="G2533" t="str">
            <v>Non</v>
          </cell>
          <cell r="H2533" t="str">
            <v>CLG.PLUM</v>
          </cell>
          <cell r="I2533" t="str">
            <v>Non</v>
          </cell>
          <cell r="J2533" t="str">
            <v>Futsal, Handball</v>
          </cell>
        </row>
        <row r="2534">
          <cell r="A2534">
            <v>24248021</v>
          </cell>
          <cell r="B2534" t="str">
            <v>SAKILIA</v>
          </cell>
          <cell r="C2534" t="str">
            <v>Suzie</v>
          </cell>
          <cell r="D2534" t="str">
            <v>BF</v>
          </cell>
          <cell r="E2534" t="str">
            <v>10-07-2012</v>
          </cell>
          <cell r="F2534">
            <v>12</v>
          </cell>
          <cell r="G2534" t="str">
            <v>Non</v>
          </cell>
          <cell r="H2534" t="str">
            <v>CLG.PLUM</v>
          </cell>
          <cell r="I2534" t="str">
            <v>Non</v>
          </cell>
          <cell r="J2534" t="str">
            <v>Badminton, Futsal</v>
          </cell>
        </row>
        <row r="2535">
          <cell r="A2535">
            <v>24220336</v>
          </cell>
          <cell r="B2535" t="str">
            <v>SANELE ANDRIEUX</v>
          </cell>
          <cell r="C2535" t="str">
            <v>Leeroy</v>
          </cell>
          <cell r="D2535" t="str">
            <v>BG</v>
          </cell>
          <cell r="E2535" t="str">
            <v>07-05-2011</v>
          </cell>
          <cell r="F2535">
            <v>13</v>
          </cell>
          <cell r="G2535" t="str">
            <v>Non</v>
          </cell>
          <cell r="H2535" t="str">
            <v>CLG.PLUM</v>
          </cell>
          <cell r="I2535" t="str">
            <v>Non</v>
          </cell>
          <cell r="J2535" t="str">
            <v>Athlétisme, Cross, Futsal, Handball, Trails</v>
          </cell>
        </row>
        <row r="2536">
          <cell r="A2536">
            <v>24248068</v>
          </cell>
          <cell r="B2536" t="str">
            <v>Sarmadi</v>
          </cell>
          <cell r="C2536" t="str">
            <v>Jasmine</v>
          </cell>
          <cell r="D2536" t="str">
            <v>BF</v>
          </cell>
          <cell r="E2536" t="str">
            <v>19-04-2012</v>
          </cell>
          <cell r="F2536">
            <v>12</v>
          </cell>
          <cell r="G2536" t="str">
            <v>Non</v>
          </cell>
          <cell r="H2536" t="str">
            <v>CLG.PLUM</v>
          </cell>
          <cell r="I2536" t="str">
            <v>Non</v>
          </cell>
          <cell r="J2536" t="str">
            <v>Athlétisme, Badminton</v>
          </cell>
        </row>
        <row r="2537">
          <cell r="A2537">
            <v>24210142</v>
          </cell>
          <cell r="B2537" t="str">
            <v>SAUVARNO</v>
          </cell>
          <cell r="C2537" t="str">
            <v>Aayhley</v>
          </cell>
          <cell r="D2537" t="str">
            <v>MG</v>
          </cell>
          <cell r="E2537" t="str">
            <v>21-01-2010</v>
          </cell>
          <cell r="F2537">
            <v>14</v>
          </cell>
          <cell r="G2537" t="str">
            <v>Non</v>
          </cell>
          <cell r="H2537" t="str">
            <v>CLG.PLUM</v>
          </cell>
          <cell r="I2537" t="str">
            <v>Non</v>
          </cell>
          <cell r="J2537" t="str">
            <v>Futsal, Handball</v>
          </cell>
        </row>
        <row r="2538">
          <cell r="A2538">
            <v>24249112</v>
          </cell>
          <cell r="B2538" t="str">
            <v>Souénon</v>
          </cell>
          <cell r="C2538" t="str">
            <v>Aïna</v>
          </cell>
          <cell r="D2538" t="str">
            <v>BF</v>
          </cell>
          <cell r="E2538" t="str">
            <v>12-04-2013</v>
          </cell>
          <cell r="F2538">
            <v>11</v>
          </cell>
          <cell r="G2538" t="str">
            <v>Non</v>
          </cell>
          <cell r="H2538" t="str">
            <v>CLG.PLUM</v>
          </cell>
          <cell r="I2538" t="str">
            <v>Non</v>
          </cell>
          <cell r="J2538" t="str">
            <v>Futsal</v>
          </cell>
        </row>
        <row r="2539">
          <cell r="A2539">
            <v>24245692</v>
          </cell>
          <cell r="B2539" t="str">
            <v>sumu</v>
          </cell>
          <cell r="C2539" t="str">
            <v>ismael</v>
          </cell>
          <cell r="D2539" t="str">
            <v>MG</v>
          </cell>
          <cell r="E2539" t="str">
            <v>13-11-2010</v>
          </cell>
          <cell r="F2539">
            <v>13</v>
          </cell>
          <cell r="G2539" t="str">
            <v>Non</v>
          </cell>
          <cell r="H2539" t="str">
            <v>CLG.PLUM</v>
          </cell>
          <cell r="I2539" t="str">
            <v>Non</v>
          </cell>
          <cell r="J2539" t="str">
            <v>Futsal, Handball</v>
          </cell>
        </row>
        <row r="2540">
          <cell r="A2540">
            <v>24237902</v>
          </cell>
          <cell r="B2540" t="str">
            <v>TAINE</v>
          </cell>
          <cell r="C2540" t="str">
            <v>Aimé</v>
          </cell>
          <cell r="D2540" t="str">
            <v>BG</v>
          </cell>
          <cell r="E2540" t="str">
            <v>02-11-2011</v>
          </cell>
          <cell r="F2540">
            <v>12</v>
          </cell>
          <cell r="G2540" t="str">
            <v>Non</v>
          </cell>
          <cell r="H2540" t="str">
            <v>CLG.PLUM</v>
          </cell>
          <cell r="I2540" t="str">
            <v>Non</v>
          </cell>
          <cell r="J2540" t="str">
            <v>Athlétisme, Futsal, Handball</v>
          </cell>
        </row>
        <row r="2541">
          <cell r="A2541">
            <v>24212881</v>
          </cell>
          <cell r="B2541" t="str">
            <v>TAINE</v>
          </cell>
          <cell r="C2541" t="str">
            <v>Marika</v>
          </cell>
          <cell r="D2541" t="str">
            <v>MF</v>
          </cell>
          <cell r="E2541" t="str">
            <v>30-06-2009</v>
          </cell>
          <cell r="F2541">
            <v>15</v>
          </cell>
          <cell r="G2541" t="str">
            <v>Non</v>
          </cell>
          <cell r="H2541" t="str">
            <v>CLG.PLUM</v>
          </cell>
          <cell r="I2541" t="str">
            <v>Non</v>
          </cell>
          <cell r="J2541" t="str">
            <v>Athlétisme, Cross, Futsal, Handball</v>
          </cell>
        </row>
        <row r="2542">
          <cell r="A2542">
            <v>24248022</v>
          </cell>
          <cell r="B2542" t="str">
            <v>TANGHMELEN</v>
          </cell>
          <cell r="C2542" t="str">
            <v>Xazan</v>
          </cell>
          <cell r="D2542" t="str">
            <v>BF</v>
          </cell>
          <cell r="E2542" t="str">
            <v>22-09-2012</v>
          </cell>
          <cell r="F2542">
            <v>12</v>
          </cell>
          <cell r="G2542" t="str">
            <v>Non</v>
          </cell>
          <cell r="H2542" t="str">
            <v>CLG.PLUM</v>
          </cell>
          <cell r="I2542" t="str">
            <v>Non</v>
          </cell>
          <cell r="J2542" t="str">
            <v>Badminton</v>
          </cell>
        </row>
        <row r="2543">
          <cell r="A2543">
            <v>24248064</v>
          </cell>
          <cell r="B2543" t="str">
            <v>Te pitiou</v>
          </cell>
          <cell r="C2543" t="str">
            <v>Myndy</v>
          </cell>
          <cell r="D2543" t="str">
            <v>BF</v>
          </cell>
          <cell r="E2543" t="str">
            <v>24-07-2012</v>
          </cell>
          <cell r="F2543">
            <v>12</v>
          </cell>
          <cell r="G2543" t="str">
            <v>Non</v>
          </cell>
          <cell r="H2543" t="str">
            <v>CLG.PLUM</v>
          </cell>
          <cell r="I2543" t="str">
            <v>Non</v>
          </cell>
          <cell r="J2543" t="str">
            <v>Badminton, Handball</v>
          </cell>
        </row>
        <row r="2544">
          <cell r="A2544">
            <v>24236633</v>
          </cell>
          <cell r="B2544" t="str">
            <v>TEAMBOUEON</v>
          </cell>
          <cell r="C2544" t="str">
            <v>Hubert</v>
          </cell>
          <cell r="D2544" t="str">
            <v>BG</v>
          </cell>
          <cell r="E2544" t="str">
            <v>29-11-2011</v>
          </cell>
          <cell r="F2544">
            <v>12</v>
          </cell>
          <cell r="G2544" t="str">
            <v>Non</v>
          </cell>
          <cell r="H2544" t="str">
            <v>CLG.PLUM</v>
          </cell>
          <cell r="I2544" t="str">
            <v>Non</v>
          </cell>
          <cell r="J2544" t="str">
            <v>Futsal</v>
          </cell>
        </row>
        <row r="2545">
          <cell r="A2545">
            <v>24247621</v>
          </cell>
          <cell r="B2545" t="str">
            <v>TEHAME</v>
          </cell>
          <cell r="C2545" t="str">
            <v>Heiley</v>
          </cell>
          <cell r="D2545" t="str">
            <v>BG</v>
          </cell>
          <cell r="E2545" t="str">
            <v>10-01-2013</v>
          </cell>
          <cell r="F2545">
            <v>11</v>
          </cell>
          <cell r="G2545" t="str">
            <v>Non</v>
          </cell>
          <cell r="H2545" t="str">
            <v>CLG.PLUM</v>
          </cell>
          <cell r="I2545" t="str">
            <v>Non</v>
          </cell>
          <cell r="J2545" t="str">
            <v>Athlétisme, Badminton, Futsal, Handball, Trails</v>
          </cell>
        </row>
        <row r="2546">
          <cell r="A2546">
            <v>24236651</v>
          </cell>
          <cell r="B2546" t="str">
            <v>TEITELBAUM</v>
          </cell>
          <cell r="C2546" t="str">
            <v>Timothée</v>
          </cell>
          <cell r="D2546" t="str">
            <v>BG</v>
          </cell>
          <cell r="E2546" t="str">
            <v>19-10-2011</v>
          </cell>
          <cell r="F2546">
            <v>13</v>
          </cell>
          <cell r="G2546" t="str">
            <v>Non</v>
          </cell>
          <cell r="H2546" t="str">
            <v>CLG.PLUM</v>
          </cell>
          <cell r="I2546" t="str">
            <v>Non</v>
          </cell>
          <cell r="J2546" t="str">
            <v>Cross, Handball</v>
          </cell>
        </row>
        <row r="2547">
          <cell r="A2547">
            <v>24221602</v>
          </cell>
          <cell r="B2547" t="str">
            <v>TERAIEFA KELA</v>
          </cell>
          <cell r="C2547" t="str">
            <v>Kylen</v>
          </cell>
          <cell r="D2547" t="str">
            <v>MF</v>
          </cell>
          <cell r="E2547" t="str">
            <v>28-09-2010</v>
          </cell>
          <cell r="F2547">
            <v>14</v>
          </cell>
          <cell r="G2547" t="str">
            <v>Non</v>
          </cell>
          <cell r="H2547" t="str">
            <v>CLG.PLUM</v>
          </cell>
          <cell r="I2547" t="str">
            <v>Non</v>
          </cell>
          <cell r="J2547" t="str">
            <v>Athlétisme, Cross, Trails</v>
          </cell>
        </row>
        <row r="2548">
          <cell r="A2548">
            <v>24245687</v>
          </cell>
          <cell r="B2548" t="str">
            <v>Tikouré</v>
          </cell>
          <cell r="C2548" t="str">
            <v>Laurence</v>
          </cell>
          <cell r="D2548" t="str">
            <v>BF</v>
          </cell>
          <cell r="E2548" t="str">
            <v>11-11-2012</v>
          </cell>
          <cell r="F2548">
            <v>11</v>
          </cell>
          <cell r="G2548" t="str">
            <v>Non</v>
          </cell>
          <cell r="H2548" t="str">
            <v>CLG.PLUM</v>
          </cell>
          <cell r="I2548" t="str">
            <v>Non</v>
          </cell>
          <cell r="J2548" t="str">
            <v>Handball</v>
          </cell>
        </row>
        <row r="2549">
          <cell r="A2549">
            <v>24247622</v>
          </cell>
          <cell r="B2549" t="str">
            <v>TIKOURE</v>
          </cell>
          <cell r="C2549" t="str">
            <v>Prekoria</v>
          </cell>
          <cell r="D2549" t="str">
            <v>MF</v>
          </cell>
          <cell r="E2549" t="str">
            <v>10-06-2009</v>
          </cell>
          <cell r="F2549">
            <v>15</v>
          </cell>
          <cell r="G2549" t="str">
            <v>Non</v>
          </cell>
          <cell r="H2549" t="str">
            <v>CLG.PLUM</v>
          </cell>
          <cell r="I2549" t="str">
            <v>Non</v>
          </cell>
          <cell r="J2549" t="str">
            <v>Handball</v>
          </cell>
        </row>
        <row r="2550">
          <cell r="A2550">
            <v>24210540</v>
          </cell>
          <cell r="B2550" t="str">
            <v>TOURA</v>
          </cell>
          <cell r="C2550" t="str">
            <v>Grégoire</v>
          </cell>
          <cell r="D2550" t="str">
            <v>CG</v>
          </cell>
          <cell r="E2550" t="str">
            <v>27-11-2008</v>
          </cell>
          <cell r="F2550">
            <v>15</v>
          </cell>
          <cell r="G2550" t="str">
            <v>Non</v>
          </cell>
          <cell r="H2550" t="str">
            <v>CLG.PLUM</v>
          </cell>
          <cell r="I2550" t="str">
            <v>Non</v>
          </cell>
          <cell r="J2550" t="str">
            <v>Futsal</v>
          </cell>
        </row>
        <row r="2551">
          <cell r="A2551">
            <v>24245690</v>
          </cell>
          <cell r="B2551" t="str">
            <v>Trudemp</v>
          </cell>
          <cell r="C2551" t="str">
            <v>Loann</v>
          </cell>
          <cell r="D2551" t="str">
            <v>MG</v>
          </cell>
          <cell r="E2551" t="str">
            <v>10-07-2010</v>
          </cell>
          <cell r="F2551">
            <v>14</v>
          </cell>
          <cell r="G2551" t="str">
            <v>Non</v>
          </cell>
          <cell r="H2551" t="str">
            <v>CLG.PLUM</v>
          </cell>
          <cell r="I2551" t="str">
            <v>Non</v>
          </cell>
          <cell r="J2551" t="str">
            <v>Athlétisme</v>
          </cell>
        </row>
        <row r="2552">
          <cell r="A2552">
            <v>24248019</v>
          </cell>
          <cell r="B2552" t="str">
            <v>TUI</v>
          </cell>
          <cell r="C2552" t="str">
            <v>Wesley</v>
          </cell>
          <cell r="D2552" t="str">
            <v>BG</v>
          </cell>
          <cell r="E2552" t="str">
            <v>29-07-2011</v>
          </cell>
          <cell r="F2552">
            <v>13</v>
          </cell>
          <cell r="G2552" t="str">
            <v>Non</v>
          </cell>
          <cell r="H2552" t="str">
            <v>CLG.PLUM</v>
          </cell>
          <cell r="I2552" t="str">
            <v>Non</v>
          </cell>
          <cell r="J2552" t="str">
            <v>Athlétisme, Futsal, Handball</v>
          </cell>
        </row>
        <row r="2553">
          <cell r="A2553">
            <v>24245751</v>
          </cell>
          <cell r="B2553" t="str">
            <v>Tuulaki</v>
          </cell>
          <cell r="C2553" t="str">
            <v>Jean Donovan</v>
          </cell>
          <cell r="D2553" t="str">
            <v>BG</v>
          </cell>
          <cell r="E2553" t="str">
            <v>16-09-2013</v>
          </cell>
          <cell r="F2553">
            <v>11</v>
          </cell>
          <cell r="G2553" t="str">
            <v>Non</v>
          </cell>
          <cell r="H2553" t="str">
            <v>CLG.PLUM</v>
          </cell>
          <cell r="I2553" t="str">
            <v>Non</v>
          </cell>
          <cell r="J2553" t="str">
            <v>Futsal</v>
          </cell>
        </row>
        <row r="2554">
          <cell r="A2554">
            <v>24248033</v>
          </cell>
          <cell r="B2554" t="str">
            <v>VERGARA</v>
          </cell>
          <cell r="C2554" t="str">
            <v>Nolann</v>
          </cell>
          <cell r="D2554" t="str">
            <v>BG</v>
          </cell>
          <cell r="E2554" t="str">
            <v>03-11-2011</v>
          </cell>
          <cell r="F2554">
            <v>12</v>
          </cell>
          <cell r="G2554" t="str">
            <v>Non</v>
          </cell>
          <cell r="H2554" t="str">
            <v>CLG.PLUM</v>
          </cell>
          <cell r="I2554" t="str">
            <v>Non</v>
          </cell>
          <cell r="J2554" t="str">
            <v>Cross, Futsal, Handball, Trails</v>
          </cell>
        </row>
        <row r="2555">
          <cell r="A2555">
            <v>24220335</v>
          </cell>
          <cell r="B2555" t="str">
            <v>WALA</v>
          </cell>
          <cell r="C2555" t="str">
            <v>Kessy</v>
          </cell>
          <cell r="D2555" t="str">
            <v>MF</v>
          </cell>
          <cell r="E2555" t="str">
            <v>08-08-2010</v>
          </cell>
          <cell r="F2555">
            <v>14</v>
          </cell>
          <cell r="G2555" t="str">
            <v>Non</v>
          </cell>
          <cell r="H2555" t="str">
            <v>CLG.PLUM</v>
          </cell>
          <cell r="I2555" t="str">
            <v>Non</v>
          </cell>
          <cell r="J2555" t="str">
            <v>Athlétisme, Cross, Futsal, Handball</v>
          </cell>
        </row>
        <row r="2556">
          <cell r="A2556">
            <v>24210103</v>
          </cell>
          <cell r="B2556" t="str">
            <v>WALA</v>
          </cell>
          <cell r="C2556" t="str">
            <v>Ky-Mani</v>
          </cell>
          <cell r="D2556" t="str">
            <v>MG</v>
          </cell>
          <cell r="E2556" t="str">
            <v>24-06-2009</v>
          </cell>
          <cell r="F2556">
            <v>15</v>
          </cell>
          <cell r="G2556" t="str">
            <v>Non</v>
          </cell>
          <cell r="H2556" t="str">
            <v>CLG.PLUM</v>
          </cell>
          <cell r="I2556" t="str">
            <v>Non</v>
          </cell>
          <cell r="J2556" t="str">
            <v>Futsal, Handball</v>
          </cell>
        </row>
        <row r="2557">
          <cell r="A2557">
            <v>24248024</v>
          </cell>
          <cell r="B2557" t="str">
            <v>WEDE</v>
          </cell>
          <cell r="C2557" t="str">
            <v>Edna-Laure</v>
          </cell>
          <cell r="D2557" t="str">
            <v>BF</v>
          </cell>
          <cell r="E2557" t="str">
            <v>12-02-2013</v>
          </cell>
          <cell r="F2557">
            <v>11</v>
          </cell>
          <cell r="G2557" t="str">
            <v>Non</v>
          </cell>
          <cell r="H2557" t="str">
            <v>CLG.PLUM</v>
          </cell>
          <cell r="I2557" t="str">
            <v>Non</v>
          </cell>
          <cell r="J2557" t="str">
            <v>Futsal</v>
          </cell>
        </row>
        <row r="2558">
          <cell r="A2558">
            <v>24247463</v>
          </cell>
          <cell r="B2558" t="str">
            <v>wede</v>
          </cell>
          <cell r="C2558" t="str">
            <v>renzo</v>
          </cell>
          <cell r="D2558" t="str">
            <v>BG</v>
          </cell>
          <cell r="E2558" t="str">
            <v>21-10-2011</v>
          </cell>
          <cell r="F2558">
            <v>13</v>
          </cell>
          <cell r="G2558" t="str">
            <v>Non</v>
          </cell>
          <cell r="H2558" t="str">
            <v>CLG.PLUM</v>
          </cell>
          <cell r="I2558" t="str">
            <v>Non</v>
          </cell>
          <cell r="J2558" t="str">
            <v>Futsal, Handball</v>
          </cell>
        </row>
        <row r="2559">
          <cell r="A2559">
            <v>24245684</v>
          </cell>
          <cell r="B2559" t="str">
            <v>Weniewa</v>
          </cell>
          <cell r="C2559" t="str">
            <v>Celestin</v>
          </cell>
          <cell r="D2559" t="str">
            <v>BG</v>
          </cell>
          <cell r="E2559" t="str">
            <v>01-02-2013</v>
          </cell>
          <cell r="F2559">
            <v>11</v>
          </cell>
          <cell r="G2559" t="str">
            <v>Non</v>
          </cell>
          <cell r="H2559" t="str">
            <v>CLG.PLUM</v>
          </cell>
          <cell r="I2559" t="str">
            <v>Non</v>
          </cell>
          <cell r="J2559" t="str">
            <v>Futsal, Handball</v>
          </cell>
        </row>
        <row r="2560">
          <cell r="A2560">
            <v>24247433</v>
          </cell>
          <cell r="B2560" t="str">
            <v>Wepe</v>
          </cell>
          <cell r="C2560" t="str">
            <v>Phéita</v>
          </cell>
          <cell r="D2560" t="str">
            <v>BF</v>
          </cell>
          <cell r="E2560" t="str">
            <v>12-02-2013</v>
          </cell>
          <cell r="F2560">
            <v>11</v>
          </cell>
          <cell r="G2560" t="str">
            <v>Non</v>
          </cell>
          <cell r="H2560" t="str">
            <v>CLG.PLUM</v>
          </cell>
          <cell r="I2560" t="str">
            <v>Non</v>
          </cell>
          <cell r="J2560" t="str">
            <v>Handball</v>
          </cell>
        </row>
        <row r="2561">
          <cell r="A2561">
            <v>24247620</v>
          </cell>
          <cell r="B2561" t="str">
            <v>WETHY</v>
          </cell>
          <cell r="C2561" t="str">
            <v>Lucas</v>
          </cell>
          <cell r="D2561" t="str">
            <v>BG</v>
          </cell>
          <cell r="E2561" t="str">
            <v>03-07-2012</v>
          </cell>
          <cell r="F2561">
            <v>12</v>
          </cell>
          <cell r="G2561" t="str">
            <v>Non</v>
          </cell>
          <cell r="H2561" t="str">
            <v>CLG.PLUM</v>
          </cell>
          <cell r="I2561" t="str">
            <v>Non</v>
          </cell>
          <cell r="J2561" t="str">
            <v>Athlétisme, Badminton, Futsal</v>
          </cell>
        </row>
        <row r="2562">
          <cell r="A2562">
            <v>24238108</v>
          </cell>
          <cell r="B2562" t="str">
            <v>YONGOMENE</v>
          </cell>
          <cell r="C2562" t="str">
            <v>Gilles</v>
          </cell>
          <cell r="D2562" t="str">
            <v>MG</v>
          </cell>
          <cell r="E2562" t="str">
            <v>19-11-2010</v>
          </cell>
          <cell r="F2562">
            <v>13</v>
          </cell>
          <cell r="G2562" t="str">
            <v>Non</v>
          </cell>
          <cell r="H2562" t="str">
            <v>CLG.PLUM</v>
          </cell>
          <cell r="I2562" t="str">
            <v>Non</v>
          </cell>
          <cell r="J2562" t="str">
            <v>Athlétisme, Futsal, Handball</v>
          </cell>
        </row>
        <row r="2563">
          <cell r="A2563">
            <v>24248566</v>
          </cell>
          <cell r="B2563" t="str">
            <v>ARAWA</v>
          </cell>
          <cell r="C2563" t="str">
            <v>Mathitia</v>
          </cell>
          <cell r="D2563" t="str">
            <v>BG</v>
          </cell>
          <cell r="E2563" t="str">
            <v>21-02-2013</v>
          </cell>
          <cell r="F2563">
            <v>11</v>
          </cell>
          <cell r="G2563" t="str">
            <v>Non</v>
          </cell>
          <cell r="H2563" t="str">
            <v>CLG.PORTES DE FER</v>
          </cell>
          <cell r="I2563" t="str">
            <v>Non</v>
          </cell>
          <cell r="J2563" t="str">
            <v>Futsal</v>
          </cell>
        </row>
        <row r="2564">
          <cell r="A2564">
            <v>24248488</v>
          </cell>
          <cell r="B2564" t="str">
            <v>BUAMA</v>
          </cell>
          <cell r="C2564" t="str">
            <v>MICHEL</v>
          </cell>
          <cell r="D2564" t="str">
            <v>BG</v>
          </cell>
          <cell r="E2564" t="str">
            <v>07-05-2013</v>
          </cell>
          <cell r="F2564">
            <v>11</v>
          </cell>
          <cell r="G2564" t="str">
            <v>Non</v>
          </cell>
          <cell r="H2564" t="str">
            <v>CLG.PORTES DE FER</v>
          </cell>
          <cell r="I2564" t="str">
            <v>Non</v>
          </cell>
          <cell r="J2564" t="str">
            <v>Futsal</v>
          </cell>
        </row>
        <row r="2565">
          <cell r="A2565">
            <v>24222092</v>
          </cell>
          <cell r="B2565" t="str">
            <v>FIRIAM</v>
          </cell>
          <cell r="C2565" t="str">
            <v>Teivara</v>
          </cell>
          <cell r="D2565" t="str">
            <v>MG</v>
          </cell>
          <cell r="E2565" t="str">
            <v>19-06-2010</v>
          </cell>
          <cell r="F2565">
            <v>14</v>
          </cell>
          <cell r="G2565" t="str">
            <v>Non</v>
          </cell>
          <cell r="H2565" t="str">
            <v>CLG.PORTES DE FER</v>
          </cell>
          <cell r="I2565" t="str">
            <v>Non</v>
          </cell>
          <cell r="J2565" t="str">
            <v>Futsal, Va'a</v>
          </cell>
        </row>
        <row r="2566">
          <cell r="A2566">
            <v>24248495</v>
          </cell>
          <cell r="B2566" t="str">
            <v>GOGNY</v>
          </cell>
          <cell r="C2566" t="str">
            <v>XAVIER</v>
          </cell>
          <cell r="D2566" t="str">
            <v>BG</v>
          </cell>
          <cell r="E2566" t="str">
            <v>10-08-2011</v>
          </cell>
          <cell r="F2566">
            <v>13</v>
          </cell>
          <cell r="G2566" t="str">
            <v>Non</v>
          </cell>
          <cell r="H2566" t="str">
            <v>CLG.PORTES DE FER</v>
          </cell>
          <cell r="I2566" t="str">
            <v>Non</v>
          </cell>
          <cell r="J2566" t="str">
            <v>Futsal</v>
          </cell>
        </row>
        <row r="2567">
          <cell r="A2567">
            <v>24248484</v>
          </cell>
          <cell r="B2567" t="str">
            <v>GOUROU</v>
          </cell>
          <cell r="C2567" t="str">
            <v>ALVIN</v>
          </cell>
          <cell r="D2567" t="str">
            <v>BG</v>
          </cell>
          <cell r="E2567" t="str">
            <v>14-06-2012</v>
          </cell>
          <cell r="F2567">
            <v>12</v>
          </cell>
          <cell r="G2567" t="str">
            <v>Non</v>
          </cell>
          <cell r="H2567" t="str">
            <v>CLG.PORTES DE FER</v>
          </cell>
          <cell r="I2567" t="str">
            <v>Non</v>
          </cell>
          <cell r="J2567" t="str">
            <v>Futsal</v>
          </cell>
        </row>
        <row r="2568">
          <cell r="A2568">
            <v>24233783</v>
          </cell>
          <cell r="B2568" t="str">
            <v>GUAENERE</v>
          </cell>
          <cell r="C2568" t="str">
            <v>CHRYS</v>
          </cell>
          <cell r="D2568" t="str">
            <v>BG</v>
          </cell>
          <cell r="E2568" t="str">
            <v>28-08-2011</v>
          </cell>
          <cell r="F2568">
            <v>13</v>
          </cell>
          <cell r="G2568" t="str">
            <v>Non</v>
          </cell>
          <cell r="H2568" t="str">
            <v>CLG.PORTES DE FER</v>
          </cell>
          <cell r="I2568" t="str">
            <v>Non</v>
          </cell>
          <cell r="J2568" t="str">
            <v>Futsal</v>
          </cell>
        </row>
        <row r="2569">
          <cell r="A2569">
            <v>24248483</v>
          </cell>
          <cell r="B2569" t="str">
            <v>GUICHARD WAMEJO</v>
          </cell>
          <cell r="C2569" t="str">
            <v>ENZO</v>
          </cell>
          <cell r="D2569" t="str">
            <v>BG</v>
          </cell>
          <cell r="E2569" t="str">
            <v>19-09-2012</v>
          </cell>
          <cell r="F2569">
            <v>12</v>
          </cell>
          <cell r="G2569" t="str">
            <v>Non</v>
          </cell>
          <cell r="H2569" t="str">
            <v>CLG.PORTES DE FER</v>
          </cell>
          <cell r="I2569" t="str">
            <v>Non</v>
          </cell>
          <cell r="J2569" t="str">
            <v>Futsal</v>
          </cell>
        </row>
        <row r="2570">
          <cell r="A2570">
            <v>24248491</v>
          </cell>
          <cell r="B2570" t="str">
            <v>HOHAA</v>
          </cell>
          <cell r="C2570" t="str">
            <v>DEVIS</v>
          </cell>
          <cell r="D2570" t="str">
            <v>BG</v>
          </cell>
          <cell r="E2570" t="str">
            <v>23-05-2012</v>
          </cell>
          <cell r="F2570">
            <v>12</v>
          </cell>
          <cell r="G2570" t="str">
            <v>Non</v>
          </cell>
          <cell r="H2570" t="str">
            <v>CLG.PORTES DE FER</v>
          </cell>
          <cell r="I2570" t="str">
            <v>Non</v>
          </cell>
          <cell r="J2570" t="str">
            <v>Futsal</v>
          </cell>
        </row>
        <row r="2571">
          <cell r="A2571">
            <v>24239121</v>
          </cell>
          <cell r="B2571" t="str">
            <v>INGHANE</v>
          </cell>
          <cell r="C2571" t="str">
            <v>CASIMIR</v>
          </cell>
          <cell r="D2571" t="str">
            <v>MG</v>
          </cell>
          <cell r="E2571" t="str">
            <v>06-08-2010</v>
          </cell>
          <cell r="F2571">
            <v>14</v>
          </cell>
          <cell r="G2571" t="str">
            <v>Non</v>
          </cell>
          <cell r="H2571" t="str">
            <v>CLG.PORTES DE FER</v>
          </cell>
          <cell r="I2571" t="str">
            <v>Non</v>
          </cell>
          <cell r="J2571" t="str">
            <v>Futsal</v>
          </cell>
        </row>
        <row r="2572">
          <cell r="A2572">
            <v>24233810</v>
          </cell>
          <cell r="B2572" t="str">
            <v>IXEKO</v>
          </cell>
          <cell r="C2572" t="str">
            <v>Moise</v>
          </cell>
          <cell r="D2572" t="str">
            <v>BG</v>
          </cell>
          <cell r="E2572" t="str">
            <v>09-04-2011</v>
          </cell>
          <cell r="F2572">
            <v>13</v>
          </cell>
          <cell r="G2572" t="str">
            <v>Non</v>
          </cell>
          <cell r="H2572" t="str">
            <v>CLG.PORTES DE FER</v>
          </cell>
          <cell r="I2572" t="str">
            <v>Non</v>
          </cell>
          <cell r="J2572" t="str">
            <v>Basket, Futsal</v>
          </cell>
        </row>
        <row r="2573">
          <cell r="A2573">
            <v>24248494</v>
          </cell>
          <cell r="B2573" t="str">
            <v>JACOB-ROBINE</v>
          </cell>
          <cell r="C2573" t="str">
            <v>SAM</v>
          </cell>
          <cell r="D2573" t="str">
            <v>BG</v>
          </cell>
          <cell r="E2573" t="str">
            <v>17-12-2012</v>
          </cell>
          <cell r="F2573">
            <v>11</v>
          </cell>
          <cell r="G2573" t="str">
            <v>Non</v>
          </cell>
          <cell r="H2573" t="str">
            <v>CLG.PORTES DE FER</v>
          </cell>
          <cell r="I2573" t="str">
            <v>Non</v>
          </cell>
          <cell r="J2573" t="str">
            <v>Futsal</v>
          </cell>
        </row>
        <row r="2574">
          <cell r="A2574">
            <v>24239120</v>
          </cell>
          <cell r="B2574" t="str">
            <v>JOREDIE</v>
          </cell>
          <cell r="C2574" t="str">
            <v>MIKE</v>
          </cell>
          <cell r="D2574" t="str">
            <v>BG</v>
          </cell>
          <cell r="E2574" t="str">
            <v>25-05-2012</v>
          </cell>
          <cell r="F2574">
            <v>12</v>
          </cell>
          <cell r="G2574" t="str">
            <v>Non</v>
          </cell>
          <cell r="H2574" t="str">
            <v>CLG.PORTES DE FER</v>
          </cell>
          <cell r="I2574" t="str">
            <v>Non</v>
          </cell>
          <cell r="J2574" t="str">
            <v>Futsal</v>
          </cell>
        </row>
        <row r="2575">
          <cell r="A2575">
            <v>24248481</v>
          </cell>
          <cell r="B2575" t="str">
            <v>KILAMA VAEA</v>
          </cell>
          <cell r="C2575" t="str">
            <v>LEYTANE</v>
          </cell>
          <cell r="D2575" t="str">
            <v>BG</v>
          </cell>
          <cell r="E2575" t="str">
            <v>22-05-2013</v>
          </cell>
          <cell r="F2575">
            <v>11</v>
          </cell>
          <cell r="G2575" t="str">
            <v>Non</v>
          </cell>
          <cell r="H2575" t="str">
            <v>CLG.PORTES DE FER</v>
          </cell>
          <cell r="I2575" t="str">
            <v>Non</v>
          </cell>
          <cell r="J2575" t="str">
            <v>Futsal</v>
          </cell>
        </row>
        <row r="2576">
          <cell r="A2576">
            <v>24248486</v>
          </cell>
          <cell r="B2576" t="str">
            <v>KOPILA</v>
          </cell>
          <cell r="C2576" t="str">
            <v>EMMANUEL</v>
          </cell>
          <cell r="D2576" t="str">
            <v>BG</v>
          </cell>
          <cell r="E2576" t="str">
            <v>23-05-2013</v>
          </cell>
          <cell r="F2576">
            <v>11</v>
          </cell>
          <cell r="G2576" t="str">
            <v>Non</v>
          </cell>
          <cell r="H2576" t="str">
            <v>CLG.PORTES DE FER</v>
          </cell>
          <cell r="I2576" t="str">
            <v>Non</v>
          </cell>
          <cell r="J2576" t="str">
            <v>Futsal</v>
          </cell>
        </row>
        <row r="2577">
          <cell r="A2577">
            <v>24248482</v>
          </cell>
          <cell r="B2577" t="str">
            <v>LAOUMANA</v>
          </cell>
          <cell r="C2577" t="str">
            <v>ADOLPH</v>
          </cell>
          <cell r="D2577" t="str">
            <v>MG</v>
          </cell>
          <cell r="E2577" t="str">
            <v>17-09-2010</v>
          </cell>
          <cell r="F2577">
            <v>14</v>
          </cell>
          <cell r="G2577" t="str">
            <v>Non</v>
          </cell>
          <cell r="H2577" t="str">
            <v>CLG.PORTES DE FER</v>
          </cell>
          <cell r="I2577" t="str">
            <v>Non</v>
          </cell>
        </row>
        <row r="2578">
          <cell r="A2578">
            <v>24233904</v>
          </cell>
          <cell r="B2578" t="str">
            <v>LIBALLY</v>
          </cell>
          <cell r="C2578" t="str">
            <v>Tessy</v>
          </cell>
          <cell r="D2578" t="str">
            <v>MG</v>
          </cell>
          <cell r="E2578" t="str">
            <v>13-06-2010</v>
          </cell>
          <cell r="F2578">
            <v>14</v>
          </cell>
          <cell r="G2578" t="str">
            <v>Non</v>
          </cell>
          <cell r="H2578" t="str">
            <v>CLG.PORTES DE FER</v>
          </cell>
          <cell r="I2578" t="str">
            <v>Non</v>
          </cell>
          <cell r="J2578" t="str">
            <v>Futsal</v>
          </cell>
        </row>
        <row r="2579">
          <cell r="A2579">
            <v>24222091</v>
          </cell>
          <cell r="B2579" t="str">
            <v>NAZAIRE</v>
          </cell>
          <cell r="C2579" t="str">
            <v>Martin</v>
          </cell>
          <cell r="D2579" t="str">
            <v>MG</v>
          </cell>
          <cell r="E2579" t="str">
            <v>18-06-2009</v>
          </cell>
          <cell r="F2579">
            <v>15</v>
          </cell>
          <cell r="G2579" t="str">
            <v>Non</v>
          </cell>
          <cell r="H2579" t="str">
            <v>CLG.PORTES DE FER</v>
          </cell>
          <cell r="I2579" t="str">
            <v>Non</v>
          </cell>
          <cell r="J2579" t="str">
            <v>Futsal, Va'a</v>
          </cell>
        </row>
        <row r="2580">
          <cell r="A2580">
            <v>24222012</v>
          </cell>
          <cell r="B2580" t="str">
            <v>NENE</v>
          </cell>
          <cell r="C2580" t="str">
            <v>Andre</v>
          </cell>
          <cell r="D2580" t="str">
            <v>MG</v>
          </cell>
          <cell r="E2580" t="str">
            <v>25-06-2010</v>
          </cell>
          <cell r="F2580">
            <v>14</v>
          </cell>
          <cell r="G2580" t="str">
            <v>Non</v>
          </cell>
          <cell r="H2580" t="str">
            <v>CLG.PORTES DE FER</v>
          </cell>
          <cell r="I2580" t="str">
            <v>Non</v>
          </cell>
          <cell r="J2580" t="str">
            <v>Futsal, Kayak, VTT</v>
          </cell>
        </row>
        <row r="2581">
          <cell r="A2581">
            <v>24248563</v>
          </cell>
          <cell r="B2581" t="str">
            <v>OUMATTU</v>
          </cell>
          <cell r="C2581" t="str">
            <v>NOLAN</v>
          </cell>
          <cell r="D2581" t="str">
            <v>BG</v>
          </cell>
          <cell r="E2581" t="str">
            <v>01-05-2011</v>
          </cell>
          <cell r="F2581">
            <v>13</v>
          </cell>
          <cell r="G2581" t="str">
            <v>Non</v>
          </cell>
          <cell r="H2581" t="str">
            <v>CLG.PORTES DE FER</v>
          </cell>
          <cell r="I2581" t="str">
            <v>Non</v>
          </cell>
          <cell r="J2581" t="str">
            <v>Futsal</v>
          </cell>
        </row>
        <row r="2582">
          <cell r="A2582">
            <v>24248490</v>
          </cell>
          <cell r="B2582" t="str">
            <v>PABOU</v>
          </cell>
          <cell r="C2582" t="str">
            <v>MAX</v>
          </cell>
          <cell r="D2582" t="str">
            <v>BG</v>
          </cell>
          <cell r="E2582" t="str">
            <v>01-07-2013</v>
          </cell>
          <cell r="F2582">
            <v>11</v>
          </cell>
          <cell r="G2582" t="str">
            <v>Non</v>
          </cell>
          <cell r="H2582" t="str">
            <v>CLG.PORTES DE FER</v>
          </cell>
          <cell r="I2582" t="str">
            <v>Non</v>
          </cell>
          <cell r="J2582" t="str">
            <v>Futsal</v>
          </cell>
        </row>
        <row r="2583">
          <cell r="A2583">
            <v>24248489</v>
          </cell>
          <cell r="B2583" t="str">
            <v>QENEGEI</v>
          </cell>
          <cell r="C2583" t="str">
            <v>JEAN-GABRIEL</v>
          </cell>
          <cell r="D2583" t="str">
            <v>BG</v>
          </cell>
          <cell r="E2583" t="str">
            <v>27-08-2012</v>
          </cell>
          <cell r="F2583">
            <v>12</v>
          </cell>
          <cell r="G2583" t="str">
            <v>Non</v>
          </cell>
          <cell r="H2583" t="str">
            <v>CLG.PORTES DE FER</v>
          </cell>
          <cell r="I2583" t="str">
            <v>Non</v>
          </cell>
          <cell r="J2583" t="str">
            <v>Futsal</v>
          </cell>
        </row>
        <row r="2584">
          <cell r="A2584">
            <v>24248480</v>
          </cell>
          <cell r="B2584" t="str">
            <v>TALOUP</v>
          </cell>
          <cell r="C2584" t="str">
            <v>TJEEBEY</v>
          </cell>
          <cell r="D2584" t="str">
            <v>MG</v>
          </cell>
          <cell r="E2584" t="str">
            <v>14-10-2010</v>
          </cell>
          <cell r="F2584">
            <v>14</v>
          </cell>
          <cell r="G2584" t="str">
            <v>Non</v>
          </cell>
          <cell r="H2584" t="str">
            <v>CLG.PORTES DE FER</v>
          </cell>
          <cell r="I2584" t="str">
            <v>Non</v>
          </cell>
          <cell r="J2584" t="str">
            <v>Futsal</v>
          </cell>
        </row>
        <row r="2585">
          <cell r="A2585">
            <v>24248487</v>
          </cell>
          <cell r="B2585" t="str">
            <v>TOÏMOANA</v>
          </cell>
          <cell r="C2585" t="str">
            <v>THEODORE</v>
          </cell>
          <cell r="D2585" t="str">
            <v>BG</v>
          </cell>
          <cell r="E2585" t="str">
            <v>26-05-2013</v>
          </cell>
          <cell r="F2585">
            <v>11</v>
          </cell>
          <cell r="G2585" t="str">
            <v>Non</v>
          </cell>
          <cell r="H2585" t="str">
            <v>CLG.PORTES DE FER</v>
          </cell>
          <cell r="I2585" t="str">
            <v>Non</v>
          </cell>
          <cell r="J2585" t="str">
            <v>Futsal</v>
          </cell>
        </row>
        <row r="2586">
          <cell r="A2586">
            <v>24248492</v>
          </cell>
          <cell r="B2586" t="str">
            <v>WALA</v>
          </cell>
          <cell r="C2586" t="str">
            <v>JONAEL</v>
          </cell>
          <cell r="D2586" t="str">
            <v>MG</v>
          </cell>
          <cell r="E2586" t="str">
            <v>09-12-2010</v>
          </cell>
          <cell r="F2586">
            <v>13</v>
          </cell>
          <cell r="G2586" t="str">
            <v>Non</v>
          </cell>
          <cell r="H2586" t="str">
            <v>CLG.PORTES DE FER</v>
          </cell>
          <cell r="I2586" t="str">
            <v>Non</v>
          </cell>
          <cell r="J2586" t="str">
            <v>Futsal</v>
          </cell>
        </row>
        <row r="2587">
          <cell r="A2587">
            <v>24222030</v>
          </cell>
          <cell r="B2587" t="str">
            <v>WANAKAHME</v>
          </cell>
          <cell r="C2587" t="str">
            <v>Gada</v>
          </cell>
          <cell r="D2587" t="str">
            <v>MG</v>
          </cell>
          <cell r="E2587" t="str">
            <v>26-01-2010</v>
          </cell>
          <cell r="F2587">
            <v>14</v>
          </cell>
          <cell r="G2587" t="str">
            <v>Non</v>
          </cell>
          <cell r="H2587" t="str">
            <v>CLG.PORTES DE FER</v>
          </cell>
          <cell r="I2587" t="str">
            <v>Non</v>
          </cell>
          <cell r="J2587" t="str">
            <v>Futsal</v>
          </cell>
        </row>
        <row r="2588">
          <cell r="A2588">
            <v>24248493</v>
          </cell>
          <cell r="B2588" t="str">
            <v>WATIPANE</v>
          </cell>
          <cell r="C2588" t="str">
            <v>SINATRE</v>
          </cell>
          <cell r="D2588" t="str">
            <v>BG</v>
          </cell>
          <cell r="E2588" t="str">
            <v>19-04-2012</v>
          </cell>
          <cell r="F2588">
            <v>12</v>
          </cell>
          <cell r="G2588" t="str">
            <v>Non</v>
          </cell>
          <cell r="H2588" t="str">
            <v>CLG.PORTES DE FER</v>
          </cell>
          <cell r="I2588" t="str">
            <v>Non</v>
          </cell>
          <cell r="J2588" t="str">
            <v>Futsal</v>
          </cell>
        </row>
        <row r="2589">
          <cell r="A2589">
            <v>24248485</v>
          </cell>
          <cell r="B2589" t="str">
            <v>WETEWEA</v>
          </cell>
          <cell r="C2589" t="str">
            <v>WETRE ALBERT</v>
          </cell>
          <cell r="D2589" t="str">
            <v>BG</v>
          </cell>
          <cell r="E2589" t="str">
            <v>09-05-2012</v>
          </cell>
          <cell r="F2589">
            <v>12</v>
          </cell>
          <cell r="G2589" t="str">
            <v>Non</v>
          </cell>
          <cell r="H2589" t="str">
            <v>CLG.PORTES DE FER</v>
          </cell>
          <cell r="I2589" t="str">
            <v>Non</v>
          </cell>
          <cell r="J2589" t="str">
            <v>Futsal</v>
          </cell>
        </row>
        <row r="2590">
          <cell r="A2590">
            <v>24248496</v>
          </cell>
          <cell r="B2590" t="str">
            <v>XENIHATE</v>
          </cell>
          <cell r="C2590" t="str">
            <v>HNAGONE VICTORIA</v>
          </cell>
          <cell r="D2590" t="str">
            <v>BF</v>
          </cell>
          <cell r="E2590" t="str">
            <v>12-05-2013</v>
          </cell>
          <cell r="F2590">
            <v>11</v>
          </cell>
          <cell r="G2590" t="str">
            <v>Non</v>
          </cell>
          <cell r="H2590" t="str">
            <v>CLG.PORTES DE FER</v>
          </cell>
          <cell r="I2590" t="str">
            <v>Non</v>
          </cell>
          <cell r="J2590" t="str">
            <v>Futsal</v>
          </cell>
        </row>
        <row r="2591">
          <cell r="A2591">
            <v>24245650</v>
          </cell>
          <cell r="B2591" t="str">
            <v>AMATDJOEPRI</v>
          </cell>
          <cell r="C2591" t="str">
            <v>JESSYLIA</v>
          </cell>
          <cell r="D2591" t="str">
            <v>BF</v>
          </cell>
          <cell r="E2591" t="str">
            <v>24-03-2013</v>
          </cell>
          <cell r="F2591">
            <v>11</v>
          </cell>
          <cell r="G2591" t="str">
            <v>Non</v>
          </cell>
          <cell r="H2591" t="str">
            <v>CLG.RAYMOND VAUTHIER</v>
          </cell>
          <cell r="I2591" t="str">
            <v>Non</v>
          </cell>
        </row>
        <row r="2592">
          <cell r="A2592">
            <v>24245801</v>
          </cell>
          <cell r="B2592" t="str">
            <v>BELLARD PARINI</v>
          </cell>
          <cell r="C2592" t="str">
            <v>JONAS</v>
          </cell>
          <cell r="D2592" t="str">
            <v>BG</v>
          </cell>
          <cell r="E2592" t="str">
            <v>04-04-2011</v>
          </cell>
          <cell r="F2592">
            <v>13</v>
          </cell>
          <cell r="G2592" t="str">
            <v>Non</v>
          </cell>
          <cell r="H2592" t="str">
            <v>CLG.RAYMOND VAUTHIER</v>
          </cell>
          <cell r="I2592" t="str">
            <v>Non</v>
          </cell>
        </row>
        <row r="2593">
          <cell r="A2593">
            <v>24245800</v>
          </cell>
          <cell r="B2593" t="str">
            <v>BELLARD PARINI</v>
          </cell>
          <cell r="C2593" t="str">
            <v>SALOME</v>
          </cell>
          <cell r="D2593" t="str">
            <v>BF</v>
          </cell>
          <cell r="E2593" t="str">
            <v>07-04-2011</v>
          </cell>
          <cell r="F2593">
            <v>13</v>
          </cell>
          <cell r="G2593" t="str">
            <v>Non</v>
          </cell>
          <cell r="H2593" t="str">
            <v>CLG.RAYMOND VAUTHIER</v>
          </cell>
          <cell r="I2593" t="str">
            <v>Non</v>
          </cell>
        </row>
        <row r="2594">
          <cell r="A2594">
            <v>24238781</v>
          </cell>
          <cell r="B2594" t="str">
            <v>BOUILLANT</v>
          </cell>
          <cell r="C2594" t="str">
            <v>YORAN</v>
          </cell>
          <cell r="D2594" t="str">
            <v>BG</v>
          </cell>
          <cell r="E2594" t="str">
            <v>09-07-2011</v>
          </cell>
          <cell r="F2594">
            <v>13</v>
          </cell>
          <cell r="G2594" t="str">
            <v>Non</v>
          </cell>
          <cell r="H2594" t="str">
            <v>CLG.RAYMOND VAUTHIER</v>
          </cell>
          <cell r="I2594" t="str">
            <v>Non</v>
          </cell>
          <cell r="J2594" t="str">
            <v>Volleyball</v>
          </cell>
        </row>
        <row r="2595">
          <cell r="A2595">
            <v>24222239</v>
          </cell>
          <cell r="B2595" t="str">
            <v>BOUTEILLIER</v>
          </cell>
          <cell r="C2595" t="str">
            <v>Kristen</v>
          </cell>
          <cell r="D2595" t="str">
            <v>MF</v>
          </cell>
          <cell r="E2595" t="str">
            <v>02-09-2009</v>
          </cell>
          <cell r="F2595">
            <v>15</v>
          </cell>
          <cell r="G2595" t="str">
            <v>Non</v>
          </cell>
          <cell r="H2595" t="str">
            <v>CLG.RAYMOND VAUTHIER</v>
          </cell>
          <cell r="I2595" t="str">
            <v>Non</v>
          </cell>
          <cell r="J2595" t="str">
            <v>Volleyball</v>
          </cell>
        </row>
        <row r="2596">
          <cell r="A2596">
            <v>24249065</v>
          </cell>
          <cell r="B2596" t="str">
            <v>CLEMENT</v>
          </cell>
          <cell r="C2596" t="str">
            <v>SIMON</v>
          </cell>
          <cell r="D2596" t="str">
            <v>BG</v>
          </cell>
          <cell r="E2596" t="str">
            <v>02-06-2012</v>
          </cell>
          <cell r="F2596">
            <v>12</v>
          </cell>
          <cell r="G2596" t="str">
            <v>Non</v>
          </cell>
          <cell r="H2596" t="str">
            <v>CLG.RAYMOND VAUTHIER</v>
          </cell>
          <cell r="I2596" t="str">
            <v>Non</v>
          </cell>
        </row>
        <row r="2597">
          <cell r="A2597">
            <v>24222251</v>
          </cell>
          <cell r="B2597" t="str">
            <v>DE CUBBER</v>
          </cell>
          <cell r="C2597" t="str">
            <v>Kailani</v>
          </cell>
          <cell r="D2597" t="str">
            <v>MF</v>
          </cell>
          <cell r="E2597" t="str">
            <v>29-06-2010</v>
          </cell>
          <cell r="F2597">
            <v>14</v>
          </cell>
          <cell r="G2597" t="str">
            <v>Non</v>
          </cell>
          <cell r="H2597" t="str">
            <v>CLG.RAYMOND VAUTHIER</v>
          </cell>
          <cell r="I2597" t="str">
            <v>Non</v>
          </cell>
          <cell r="J2597" t="str">
            <v>Basket, Cross, Trails, Volleyball</v>
          </cell>
        </row>
        <row r="2598">
          <cell r="A2598">
            <v>24248928</v>
          </cell>
          <cell r="B2598" t="str">
            <v>DEVILLERS</v>
          </cell>
          <cell r="C2598" t="str">
            <v>ANAIS</v>
          </cell>
          <cell r="D2598" t="str">
            <v>MF</v>
          </cell>
          <cell r="E2598" t="str">
            <v>26-07-2009</v>
          </cell>
          <cell r="F2598">
            <v>15</v>
          </cell>
          <cell r="G2598" t="str">
            <v>Non</v>
          </cell>
          <cell r="H2598" t="str">
            <v>CLG.RAYMOND VAUTHIER</v>
          </cell>
          <cell r="I2598" t="str">
            <v>Non</v>
          </cell>
        </row>
        <row r="2599">
          <cell r="A2599">
            <v>24245649</v>
          </cell>
          <cell r="B2599" t="str">
            <v>DYEE</v>
          </cell>
          <cell r="C2599" t="str">
            <v>KEVIN</v>
          </cell>
          <cell r="D2599" t="str">
            <v>BG</v>
          </cell>
          <cell r="E2599" t="str">
            <v>02-12-2012</v>
          </cell>
          <cell r="F2599">
            <v>11</v>
          </cell>
          <cell r="G2599" t="str">
            <v>Non</v>
          </cell>
          <cell r="H2599" t="str">
            <v>CLG.RAYMOND VAUTHIER</v>
          </cell>
          <cell r="I2599" t="str">
            <v>Non</v>
          </cell>
        </row>
        <row r="2600">
          <cell r="A2600">
            <v>24222509</v>
          </cell>
          <cell r="B2600" t="str">
            <v>FABRE</v>
          </cell>
          <cell r="C2600" t="str">
            <v>Peyton</v>
          </cell>
          <cell r="D2600" t="str">
            <v>BF</v>
          </cell>
          <cell r="E2600" t="str">
            <v>16-03-2011</v>
          </cell>
          <cell r="F2600">
            <v>13</v>
          </cell>
          <cell r="G2600" t="str">
            <v>Non</v>
          </cell>
          <cell r="H2600" t="str">
            <v>CLG.RAYMOND VAUTHIER</v>
          </cell>
          <cell r="I2600" t="str">
            <v>Non</v>
          </cell>
          <cell r="J2600" t="str">
            <v>Athlétisme, Basket, Cross, Plongée, Volleyball</v>
          </cell>
        </row>
        <row r="2601">
          <cell r="A2601">
            <v>24237528</v>
          </cell>
          <cell r="B2601" t="str">
            <v>Gayon</v>
          </cell>
          <cell r="C2601" t="str">
            <v>Eric</v>
          </cell>
          <cell r="D2601" t="str">
            <v>BG</v>
          </cell>
          <cell r="E2601" t="str">
            <v>12-06-2011</v>
          </cell>
          <cell r="F2601">
            <v>13</v>
          </cell>
          <cell r="G2601" t="str">
            <v>Non</v>
          </cell>
          <cell r="H2601" t="str">
            <v>CLG.RAYMOND VAUTHIER</v>
          </cell>
          <cell r="I2601" t="str">
            <v>Non</v>
          </cell>
          <cell r="J2601" t="str">
            <v>Basket, Football, Futsal</v>
          </cell>
        </row>
        <row r="2602">
          <cell r="A2602">
            <v>24245521</v>
          </cell>
          <cell r="B2602" t="str">
            <v>GESLAND</v>
          </cell>
          <cell r="C2602" t="str">
            <v>ADELE</v>
          </cell>
          <cell r="D2602" t="str">
            <v>MF</v>
          </cell>
          <cell r="E2602" t="str">
            <v>23-12-2010</v>
          </cell>
          <cell r="F2602">
            <v>13</v>
          </cell>
          <cell r="G2602" t="str">
            <v>Non</v>
          </cell>
          <cell r="H2602" t="str">
            <v>CLG.RAYMOND VAUTHIER</v>
          </cell>
          <cell r="I2602" t="str">
            <v>Non</v>
          </cell>
        </row>
        <row r="2603">
          <cell r="A2603">
            <v>24237706</v>
          </cell>
          <cell r="B2603" t="str">
            <v>GOROYPEWE</v>
          </cell>
          <cell r="C2603" t="str">
            <v>KAREL</v>
          </cell>
          <cell r="D2603" t="str">
            <v>BG</v>
          </cell>
          <cell r="E2603" t="str">
            <v>08-11-2011</v>
          </cell>
          <cell r="F2603">
            <v>12</v>
          </cell>
          <cell r="G2603" t="str">
            <v>Non</v>
          </cell>
          <cell r="H2603" t="str">
            <v>CLG.RAYMOND VAUTHIER</v>
          </cell>
          <cell r="I2603" t="str">
            <v>Non</v>
          </cell>
          <cell r="J2603" t="str">
            <v>Basket, Cross, Volleyball</v>
          </cell>
        </row>
        <row r="2604">
          <cell r="A2604">
            <v>24248929</v>
          </cell>
          <cell r="B2604" t="str">
            <v>GROAIU</v>
          </cell>
          <cell r="C2604" t="str">
            <v>CHRISTOPHE</v>
          </cell>
          <cell r="D2604" t="str">
            <v>BG</v>
          </cell>
          <cell r="E2604" t="str">
            <v>29-03-2012</v>
          </cell>
          <cell r="F2604">
            <v>12</v>
          </cell>
          <cell r="G2604" t="str">
            <v>Non</v>
          </cell>
          <cell r="H2604" t="str">
            <v>CLG.RAYMOND VAUTHIER</v>
          </cell>
          <cell r="I2604" t="str">
            <v>Non</v>
          </cell>
        </row>
        <row r="2605">
          <cell r="A2605">
            <v>24245648</v>
          </cell>
          <cell r="B2605" t="str">
            <v>GRONDIN</v>
          </cell>
          <cell r="C2605" t="str">
            <v>LEILANI</v>
          </cell>
          <cell r="D2605" t="str">
            <v>BF</v>
          </cell>
          <cell r="E2605" t="str">
            <v>19-08-2012</v>
          </cell>
          <cell r="F2605">
            <v>12</v>
          </cell>
          <cell r="G2605" t="str">
            <v>Non</v>
          </cell>
          <cell r="H2605" t="str">
            <v>CLG.RAYMOND VAUTHIER</v>
          </cell>
          <cell r="I2605" t="str">
            <v>Non</v>
          </cell>
        </row>
        <row r="2606">
          <cell r="A2606">
            <v>24248930</v>
          </cell>
          <cell r="B2606" t="str">
            <v>HENEKE</v>
          </cell>
          <cell r="C2606" t="str">
            <v>JAMAEL</v>
          </cell>
          <cell r="D2606" t="str">
            <v>BG</v>
          </cell>
          <cell r="E2606" t="str">
            <v>12-11-2011</v>
          </cell>
          <cell r="F2606">
            <v>12</v>
          </cell>
          <cell r="G2606" t="str">
            <v>Non</v>
          </cell>
          <cell r="H2606" t="str">
            <v>CLG.RAYMOND VAUTHIER</v>
          </cell>
          <cell r="I2606" t="str">
            <v>Non</v>
          </cell>
        </row>
        <row r="2607">
          <cell r="A2607">
            <v>24233750</v>
          </cell>
          <cell r="B2607" t="str">
            <v>Heneke</v>
          </cell>
          <cell r="C2607" t="str">
            <v>Orlanda</v>
          </cell>
          <cell r="D2607" t="str">
            <v>MG</v>
          </cell>
          <cell r="E2607" t="str">
            <v>21-09-2010</v>
          </cell>
          <cell r="F2607">
            <v>14</v>
          </cell>
          <cell r="G2607" t="str">
            <v>Non</v>
          </cell>
          <cell r="H2607" t="str">
            <v>CLG.RAYMOND VAUTHIER</v>
          </cell>
          <cell r="I2607" t="str">
            <v>Non</v>
          </cell>
          <cell r="J2607" t="str">
            <v>Football, Futsal, Volleyball</v>
          </cell>
        </row>
        <row r="2608">
          <cell r="A2608">
            <v>24245520</v>
          </cell>
          <cell r="B2608" t="str">
            <v>HOUON</v>
          </cell>
          <cell r="C2608" t="str">
            <v>Ounine</v>
          </cell>
          <cell r="D2608" t="str">
            <v>BG</v>
          </cell>
          <cell r="E2608" t="str">
            <v>03-09-2011</v>
          </cell>
          <cell r="F2608">
            <v>13</v>
          </cell>
          <cell r="G2608" t="str">
            <v>Non</v>
          </cell>
          <cell r="H2608" t="str">
            <v>CLG.RAYMOND VAUTHIER</v>
          </cell>
          <cell r="I2608" t="str">
            <v>Non</v>
          </cell>
        </row>
        <row r="2609">
          <cell r="A2609">
            <v>24248931</v>
          </cell>
          <cell r="B2609" t="str">
            <v>INAGE</v>
          </cell>
          <cell r="C2609" t="str">
            <v>ANDREA</v>
          </cell>
          <cell r="D2609" t="str">
            <v>MF</v>
          </cell>
          <cell r="E2609" t="str">
            <v>23-03-2010</v>
          </cell>
          <cell r="F2609">
            <v>14</v>
          </cell>
          <cell r="G2609" t="str">
            <v>Non</v>
          </cell>
          <cell r="H2609" t="str">
            <v>CLG.RAYMOND VAUTHIER</v>
          </cell>
          <cell r="I2609" t="str">
            <v>Non</v>
          </cell>
        </row>
        <row r="2610">
          <cell r="A2610">
            <v>24238870</v>
          </cell>
          <cell r="B2610" t="str">
            <v>MARIGNAN</v>
          </cell>
          <cell r="C2610" t="str">
            <v>LUCIE</v>
          </cell>
          <cell r="D2610" t="str">
            <v>BF</v>
          </cell>
          <cell r="E2610" t="str">
            <v>22-11-2011</v>
          </cell>
          <cell r="F2610">
            <v>12</v>
          </cell>
          <cell r="G2610" t="str">
            <v>Non</v>
          </cell>
          <cell r="H2610" t="str">
            <v>CLG.RAYMOND VAUTHIER</v>
          </cell>
          <cell r="I2610" t="str">
            <v>Non</v>
          </cell>
          <cell r="J2610" t="str">
            <v>Basket</v>
          </cell>
        </row>
        <row r="2611">
          <cell r="A2611">
            <v>24248142</v>
          </cell>
          <cell r="B2611" t="str">
            <v>MOMPASSE</v>
          </cell>
          <cell r="C2611" t="str">
            <v>DONAKY</v>
          </cell>
          <cell r="D2611" t="str">
            <v>BG</v>
          </cell>
          <cell r="E2611" t="str">
            <v>11-01-2012</v>
          </cell>
          <cell r="F2611">
            <v>12</v>
          </cell>
          <cell r="G2611" t="str">
            <v>Non</v>
          </cell>
          <cell r="H2611" t="str">
            <v>CLG.RAYMOND VAUTHIER</v>
          </cell>
          <cell r="I2611" t="str">
            <v>Non</v>
          </cell>
        </row>
        <row r="2612">
          <cell r="A2612">
            <v>24247826</v>
          </cell>
          <cell r="B2612" t="str">
            <v>NAAOUTCHOUE</v>
          </cell>
          <cell r="C2612" t="str">
            <v>kiel</v>
          </cell>
          <cell r="D2612" t="str">
            <v>BG</v>
          </cell>
          <cell r="E2612" t="str">
            <v>30-03-2013</v>
          </cell>
          <cell r="F2612">
            <v>11</v>
          </cell>
          <cell r="G2612" t="str">
            <v>Non</v>
          </cell>
          <cell r="H2612" t="str">
            <v>CLG.RAYMOND VAUTHIER</v>
          </cell>
          <cell r="I2612" t="str">
            <v>Non</v>
          </cell>
        </row>
        <row r="2613">
          <cell r="A2613">
            <v>24237705</v>
          </cell>
          <cell r="B2613" t="str">
            <v>NOUARD</v>
          </cell>
          <cell r="C2613" t="str">
            <v>NOAM</v>
          </cell>
          <cell r="D2613" t="str">
            <v>BG</v>
          </cell>
          <cell r="E2613" t="str">
            <v>20-05-2012</v>
          </cell>
          <cell r="F2613">
            <v>12</v>
          </cell>
          <cell r="G2613" t="str">
            <v>Non</v>
          </cell>
          <cell r="H2613" t="str">
            <v>CLG.RAYMOND VAUTHIER</v>
          </cell>
          <cell r="I2613" t="str">
            <v>Non</v>
          </cell>
          <cell r="J2613" t="str">
            <v>Basket, Cross, Football, Futsal, Trails, Volleyball</v>
          </cell>
        </row>
        <row r="2614">
          <cell r="A2614">
            <v>24248932</v>
          </cell>
          <cell r="B2614" t="str">
            <v>OBRY</v>
          </cell>
          <cell r="C2614" t="str">
            <v>AUDREY</v>
          </cell>
          <cell r="D2614" t="str">
            <v>BF</v>
          </cell>
          <cell r="E2614" t="str">
            <v>01-10-2011</v>
          </cell>
          <cell r="F2614">
            <v>13</v>
          </cell>
          <cell r="G2614" t="str">
            <v>Non</v>
          </cell>
          <cell r="H2614" t="str">
            <v>CLG.RAYMOND VAUTHIER</v>
          </cell>
          <cell r="I2614" t="str">
            <v>Non</v>
          </cell>
        </row>
        <row r="2615">
          <cell r="A2615">
            <v>24245770</v>
          </cell>
          <cell r="B2615" t="str">
            <v>OBRY</v>
          </cell>
          <cell r="C2615" t="str">
            <v>AUDREY</v>
          </cell>
          <cell r="D2615" t="str">
            <v>BF</v>
          </cell>
          <cell r="E2615" t="str">
            <v>01-10-2011</v>
          </cell>
          <cell r="F2615">
            <v>13</v>
          </cell>
          <cell r="G2615" t="str">
            <v>Non</v>
          </cell>
          <cell r="H2615" t="str">
            <v>CLG.RAYMOND VAUTHIER</v>
          </cell>
          <cell r="I2615" t="str">
            <v>Non</v>
          </cell>
        </row>
        <row r="2616">
          <cell r="A2616">
            <v>24245775</v>
          </cell>
          <cell r="B2616" t="str">
            <v>OYE</v>
          </cell>
          <cell r="C2616" t="str">
            <v>ELLOUANNE</v>
          </cell>
          <cell r="D2616" t="str">
            <v>BF</v>
          </cell>
          <cell r="E2616" t="str">
            <v>31-03-2012</v>
          </cell>
          <cell r="F2616">
            <v>12</v>
          </cell>
          <cell r="G2616" t="str">
            <v>Non</v>
          </cell>
          <cell r="H2616" t="str">
            <v>CLG.RAYMOND VAUTHIER</v>
          </cell>
          <cell r="I2616" t="str">
            <v>Non</v>
          </cell>
        </row>
        <row r="2617">
          <cell r="A2617">
            <v>24237713</v>
          </cell>
          <cell r="B2617" t="str">
            <v>PANIZZI</v>
          </cell>
          <cell r="C2617" t="str">
            <v>KAREL</v>
          </cell>
          <cell r="D2617" t="str">
            <v>BG</v>
          </cell>
          <cell r="E2617" t="str">
            <v>01-07-2011</v>
          </cell>
          <cell r="F2617">
            <v>13</v>
          </cell>
          <cell r="G2617" t="str">
            <v>Non</v>
          </cell>
          <cell r="H2617" t="str">
            <v>CLG.RAYMOND VAUTHIER</v>
          </cell>
          <cell r="I2617" t="str">
            <v>Non</v>
          </cell>
          <cell r="J2617" t="str">
            <v>Basket, Cross, Football, Futsal, Trails, Volleyball</v>
          </cell>
        </row>
        <row r="2618">
          <cell r="A2618">
            <v>24245514</v>
          </cell>
          <cell r="B2618" t="str">
            <v>PASCAL</v>
          </cell>
          <cell r="C2618" t="str">
            <v>NATHAN</v>
          </cell>
          <cell r="D2618" t="str">
            <v>BG</v>
          </cell>
          <cell r="E2618" t="str">
            <v>08-09-2012</v>
          </cell>
          <cell r="F2618">
            <v>12</v>
          </cell>
          <cell r="G2618" t="str">
            <v>Non</v>
          </cell>
          <cell r="H2618" t="str">
            <v>CLG.RAYMOND VAUTHIER</v>
          </cell>
          <cell r="I2618" t="str">
            <v>Non</v>
          </cell>
          <cell r="J2618" t="str">
            <v>Football, Futsal</v>
          </cell>
        </row>
        <row r="2619">
          <cell r="A2619">
            <v>24248933</v>
          </cell>
          <cell r="B2619" t="str">
            <v>PAWOAP</v>
          </cell>
          <cell r="C2619" t="str">
            <v>ANDY</v>
          </cell>
          <cell r="D2619" t="str">
            <v>BF</v>
          </cell>
          <cell r="E2619" t="str">
            <v>10-02-2012</v>
          </cell>
          <cell r="F2619">
            <v>12</v>
          </cell>
          <cell r="G2619" t="str">
            <v>Non</v>
          </cell>
          <cell r="H2619" t="str">
            <v>CLG.RAYMOND VAUTHIER</v>
          </cell>
          <cell r="I2619" t="str">
            <v>Non</v>
          </cell>
        </row>
        <row r="2620">
          <cell r="A2620">
            <v>24238188</v>
          </cell>
          <cell r="B2620" t="str">
            <v>POARAGNINOU</v>
          </cell>
          <cell r="C2620" t="str">
            <v>CAMELIA</v>
          </cell>
          <cell r="D2620" t="str">
            <v>MF</v>
          </cell>
          <cell r="E2620" t="str">
            <v>10-09-2010</v>
          </cell>
          <cell r="F2620">
            <v>14</v>
          </cell>
          <cell r="G2620" t="str">
            <v>Non</v>
          </cell>
          <cell r="H2620" t="str">
            <v>CLG.RAYMOND VAUTHIER</v>
          </cell>
          <cell r="I2620" t="str">
            <v>Non</v>
          </cell>
          <cell r="J2620" t="str">
            <v>Basket, Football, Volleyball</v>
          </cell>
        </row>
        <row r="2621">
          <cell r="A2621">
            <v>24245652</v>
          </cell>
          <cell r="B2621" t="str">
            <v>POINT</v>
          </cell>
          <cell r="C2621" t="str">
            <v>ALONZO</v>
          </cell>
          <cell r="D2621" t="str">
            <v>BG</v>
          </cell>
          <cell r="E2621" t="str">
            <v>30-09-2012</v>
          </cell>
          <cell r="F2621">
            <v>12</v>
          </cell>
          <cell r="G2621" t="str">
            <v>Non</v>
          </cell>
          <cell r="H2621" t="str">
            <v>CLG.RAYMOND VAUTHIER</v>
          </cell>
          <cell r="I2621" t="str">
            <v>Non</v>
          </cell>
        </row>
        <row r="2622">
          <cell r="A2622">
            <v>24221315</v>
          </cell>
          <cell r="B2622" t="str">
            <v>POINT</v>
          </cell>
          <cell r="C2622" t="str">
            <v>Rubens</v>
          </cell>
          <cell r="D2622" t="str">
            <v>MG</v>
          </cell>
          <cell r="E2622" t="str">
            <v>03-12-2010</v>
          </cell>
          <cell r="F2622">
            <v>13</v>
          </cell>
          <cell r="G2622" t="str">
            <v>Non</v>
          </cell>
          <cell r="H2622" t="str">
            <v>CLG.RAYMOND VAUTHIER</v>
          </cell>
          <cell r="I2622" t="str">
            <v>Non</v>
          </cell>
          <cell r="J2622" t="str">
            <v>Athlétisme, Basket, Cross, Football, Volleyball</v>
          </cell>
        </row>
        <row r="2623">
          <cell r="A2623">
            <v>24210093</v>
          </cell>
          <cell r="B2623" t="str">
            <v>POMA</v>
          </cell>
          <cell r="C2623" t="str">
            <v>Jimmy</v>
          </cell>
          <cell r="D2623" t="str">
            <v>MG</v>
          </cell>
          <cell r="E2623" t="str">
            <v>28-02-2010</v>
          </cell>
          <cell r="F2623">
            <v>14</v>
          </cell>
          <cell r="G2623" t="str">
            <v>Non</v>
          </cell>
          <cell r="H2623" t="str">
            <v>CLG.RAYMOND VAUTHIER</v>
          </cell>
          <cell r="I2623" t="str">
            <v>Non</v>
          </cell>
          <cell r="J2623" t="str">
            <v>Football, Futsal</v>
          </cell>
        </row>
        <row r="2624">
          <cell r="A2624">
            <v>24245519</v>
          </cell>
          <cell r="B2624" t="str">
            <v>POREMPOEA</v>
          </cell>
          <cell r="C2624" t="str">
            <v>GABRIEL</v>
          </cell>
          <cell r="D2624" t="str">
            <v>BG</v>
          </cell>
          <cell r="E2624" t="str">
            <v>01-01-2013</v>
          </cell>
          <cell r="F2624">
            <v>11</v>
          </cell>
          <cell r="G2624" t="str">
            <v>Non</v>
          </cell>
          <cell r="H2624" t="str">
            <v>CLG.RAYMOND VAUTHIER</v>
          </cell>
          <cell r="I2624" t="str">
            <v>Non</v>
          </cell>
        </row>
        <row r="2625">
          <cell r="A2625">
            <v>24245776</v>
          </cell>
          <cell r="B2625" t="str">
            <v>POUAOULOUBEI</v>
          </cell>
          <cell r="C2625" t="str">
            <v>GILBERT</v>
          </cell>
          <cell r="D2625" t="str">
            <v>BG</v>
          </cell>
          <cell r="E2625" t="str">
            <v>22-06-2012</v>
          </cell>
          <cell r="F2625">
            <v>12</v>
          </cell>
          <cell r="G2625" t="str">
            <v>Non</v>
          </cell>
          <cell r="H2625" t="str">
            <v>CLG.RAYMOND VAUTHIER</v>
          </cell>
          <cell r="I2625" t="str">
            <v>Non</v>
          </cell>
        </row>
        <row r="2626">
          <cell r="A2626">
            <v>24248934</v>
          </cell>
          <cell r="B2626" t="str">
            <v>POUITYELA</v>
          </cell>
          <cell r="C2626" t="str">
            <v>ANTONIA</v>
          </cell>
          <cell r="D2626" t="str">
            <v>BF</v>
          </cell>
          <cell r="E2626" t="str">
            <v>04-12-2012</v>
          </cell>
          <cell r="F2626">
            <v>11</v>
          </cell>
          <cell r="G2626" t="str">
            <v>Non</v>
          </cell>
          <cell r="H2626" t="str">
            <v>CLG.RAYMOND VAUTHIER</v>
          </cell>
          <cell r="I2626" t="str">
            <v>Non</v>
          </cell>
        </row>
        <row r="2627">
          <cell r="A2627">
            <v>24245513</v>
          </cell>
          <cell r="B2627" t="str">
            <v>PRESSON HALLYG</v>
          </cell>
          <cell r="C2627" t="str">
            <v>Sasha</v>
          </cell>
          <cell r="D2627" t="str">
            <v>BG</v>
          </cell>
          <cell r="E2627" t="str">
            <v>26-12-2013</v>
          </cell>
          <cell r="F2627">
            <v>10</v>
          </cell>
          <cell r="G2627" t="str">
            <v>Non</v>
          </cell>
          <cell r="H2627" t="str">
            <v>CLG.RAYMOND VAUTHIER</v>
          </cell>
          <cell r="I2627" t="str">
            <v>Non</v>
          </cell>
          <cell r="J2627" t="str">
            <v>Football, Futsal</v>
          </cell>
        </row>
        <row r="2628">
          <cell r="A2628">
            <v>24248935</v>
          </cell>
          <cell r="B2628" t="str">
            <v>RIARIA</v>
          </cell>
          <cell r="C2628" t="str">
            <v>NOAM</v>
          </cell>
          <cell r="D2628" t="str">
            <v>BG</v>
          </cell>
          <cell r="E2628" t="str">
            <v>31-03-2013</v>
          </cell>
          <cell r="F2628">
            <v>11</v>
          </cell>
          <cell r="G2628" t="str">
            <v>Non</v>
          </cell>
          <cell r="H2628" t="str">
            <v>CLG.RAYMOND VAUTHIER</v>
          </cell>
          <cell r="I2628" t="str">
            <v>Non</v>
          </cell>
        </row>
        <row r="2629">
          <cell r="A2629">
            <v>24211067</v>
          </cell>
          <cell r="B2629" t="str">
            <v>STUART</v>
          </cell>
          <cell r="C2629" t="str">
            <v>Nolan</v>
          </cell>
          <cell r="D2629" t="str">
            <v>MG</v>
          </cell>
          <cell r="E2629" t="str">
            <v>24-09-2009</v>
          </cell>
          <cell r="F2629">
            <v>15</v>
          </cell>
          <cell r="G2629" t="str">
            <v>Non</v>
          </cell>
          <cell r="H2629" t="str">
            <v>CLG.RAYMOND VAUTHIER</v>
          </cell>
          <cell r="I2629" t="str">
            <v>Non</v>
          </cell>
          <cell r="J2629" t="str">
            <v>Cross, Trails, Va'a, Volleyball</v>
          </cell>
        </row>
        <row r="2630">
          <cell r="A2630">
            <v>24245774</v>
          </cell>
          <cell r="B2630" t="str">
            <v>TAAE</v>
          </cell>
          <cell r="C2630" t="str">
            <v>TETIARE</v>
          </cell>
          <cell r="D2630" t="str">
            <v>BF</v>
          </cell>
          <cell r="E2630" t="str">
            <v>06-10-2012</v>
          </cell>
          <cell r="F2630">
            <v>12</v>
          </cell>
          <cell r="G2630" t="str">
            <v>Non</v>
          </cell>
          <cell r="H2630" t="str">
            <v>CLG.RAYMOND VAUTHIER</v>
          </cell>
          <cell r="I2630" t="str">
            <v>Non</v>
          </cell>
        </row>
        <row r="2631">
          <cell r="A2631">
            <v>24247827</v>
          </cell>
          <cell r="B2631" t="str">
            <v>TOJIB</v>
          </cell>
          <cell r="C2631" t="str">
            <v>ANAELLE</v>
          </cell>
          <cell r="D2631" t="str">
            <v>BF</v>
          </cell>
          <cell r="E2631" t="str">
            <v>25-05-2013</v>
          </cell>
          <cell r="F2631">
            <v>11</v>
          </cell>
          <cell r="G2631" t="str">
            <v>Non</v>
          </cell>
          <cell r="H2631" t="str">
            <v>CLG.RAYMOND VAUTHIER</v>
          </cell>
          <cell r="I2631" t="str">
            <v>Non</v>
          </cell>
        </row>
        <row r="2632">
          <cell r="A2632">
            <v>24245651</v>
          </cell>
          <cell r="B2632" t="str">
            <v>TOPEE</v>
          </cell>
          <cell r="C2632" t="str">
            <v>TAIRAUDE</v>
          </cell>
          <cell r="D2632" t="str">
            <v>BG</v>
          </cell>
          <cell r="E2632" t="str">
            <v>18-12-2012</v>
          </cell>
          <cell r="F2632">
            <v>11</v>
          </cell>
          <cell r="G2632" t="str">
            <v>Non</v>
          </cell>
          <cell r="H2632" t="str">
            <v>CLG.RAYMOND VAUTHIER</v>
          </cell>
          <cell r="I2632" t="str">
            <v>Non</v>
          </cell>
        </row>
        <row r="2633">
          <cell r="A2633">
            <v>24245715</v>
          </cell>
          <cell r="B2633" t="str">
            <v>TOUKIMAN</v>
          </cell>
          <cell r="C2633" t="str">
            <v>ANDIE</v>
          </cell>
          <cell r="D2633" t="str">
            <v>BF</v>
          </cell>
          <cell r="E2633" t="str">
            <v>26-07-2012</v>
          </cell>
          <cell r="F2633">
            <v>12</v>
          </cell>
          <cell r="G2633" t="str">
            <v>Non</v>
          </cell>
          <cell r="H2633" t="str">
            <v>CLG.RAYMOND VAUTHIER</v>
          </cell>
          <cell r="I2633" t="str">
            <v>Non</v>
          </cell>
        </row>
        <row r="2634">
          <cell r="A2634">
            <v>24248581</v>
          </cell>
          <cell r="B2634" t="str">
            <v>VAIADIMOIN</v>
          </cell>
          <cell r="C2634" t="str">
            <v>DJulian</v>
          </cell>
          <cell r="D2634" t="str">
            <v>BG</v>
          </cell>
          <cell r="E2634" t="str">
            <v>02-03-2012</v>
          </cell>
          <cell r="F2634">
            <v>12</v>
          </cell>
          <cell r="G2634" t="str">
            <v>Non</v>
          </cell>
          <cell r="H2634" t="str">
            <v>CLG.RAYMOND VAUTHIER</v>
          </cell>
          <cell r="I2634" t="str">
            <v>Non</v>
          </cell>
        </row>
        <row r="2635">
          <cell r="A2635">
            <v>24239136</v>
          </cell>
          <cell r="B2635" t="str">
            <v>VONITISHI ZENOKI</v>
          </cell>
          <cell r="C2635" t="str">
            <v>LOUISE</v>
          </cell>
          <cell r="D2635" t="str">
            <v>BF</v>
          </cell>
          <cell r="E2635" t="str">
            <v>12-04-2011</v>
          </cell>
          <cell r="F2635">
            <v>13</v>
          </cell>
          <cell r="G2635" t="str">
            <v>Non</v>
          </cell>
          <cell r="H2635" t="str">
            <v>CLG.RAYMOND VAUTHIER</v>
          </cell>
          <cell r="I2635" t="str">
            <v>Non</v>
          </cell>
          <cell r="J2635" t="str">
            <v>Basket, Cross, Football, Futsal, Volleyball</v>
          </cell>
        </row>
        <row r="2636">
          <cell r="A2636">
            <v>24211264</v>
          </cell>
          <cell r="B2636" t="str">
            <v>WATANABE</v>
          </cell>
          <cell r="C2636" t="str">
            <v>Ethann</v>
          </cell>
          <cell r="D2636" t="str">
            <v>MG</v>
          </cell>
          <cell r="E2636" t="str">
            <v>26-12-2009</v>
          </cell>
          <cell r="F2636">
            <v>14</v>
          </cell>
          <cell r="G2636" t="str">
            <v>Non</v>
          </cell>
          <cell r="H2636" t="str">
            <v>CLG.RAYMOND VAUTHIER</v>
          </cell>
          <cell r="I2636" t="str">
            <v>Non</v>
          </cell>
          <cell r="J2636" t="str">
            <v>Basket, Cross, Volleyball</v>
          </cell>
        </row>
        <row r="2637">
          <cell r="A2637">
            <v>24249184</v>
          </cell>
          <cell r="B2637" t="str">
            <v>WEDE</v>
          </cell>
          <cell r="C2637" t="str">
            <v>NOAH</v>
          </cell>
          <cell r="D2637" t="str">
            <v>BG</v>
          </cell>
          <cell r="E2637" t="str">
            <v>13-09-2012</v>
          </cell>
          <cell r="F2637">
            <v>12</v>
          </cell>
          <cell r="G2637" t="str">
            <v>Non</v>
          </cell>
          <cell r="H2637" t="str">
            <v>CLG.RAYMOND VAUTHIER</v>
          </cell>
          <cell r="I2637" t="str">
            <v>Non</v>
          </cell>
        </row>
        <row r="2638">
          <cell r="A2638">
            <v>24249185</v>
          </cell>
          <cell r="B2638" t="str">
            <v>WEDE</v>
          </cell>
          <cell r="C2638" t="str">
            <v>SUZANNE</v>
          </cell>
          <cell r="D2638" t="str">
            <v>BF</v>
          </cell>
          <cell r="E2638" t="str">
            <v>29-05-2011</v>
          </cell>
          <cell r="F2638">
            <v>13</v>
          </cell>
          <cell r="G2638" t="str">
            <v>Non</v>
          </cell>
          <cell r="H2638" t="str">
            <v>CLG.RAYMOND VAUTHIER</v>
          </cell>
          <cell r="I2638" t="str">
            <v>Non</v>
          </cell>
        </row>
        <row r="2639">
          <cell r="A2639">
            <v>24245773</v>
          </cell>
          <cell r="B2639" t="str">
            <v>WELLET</v>
          </cell>
          <cell r="C2639" t="str">
            <v>AWEA</v>
          </cell>
          <cell r="D2639" t="str">
            <v>BG</v>
          </cell>
          <cell r="E2639" t="str">
            <v>03-11-2012</v>
          </cell>
          <cell r="F2639">
            <v>11</v>
          </cell>
          <cell r="G2639" t="str">
            <v>Non</v>
          </cell>
          <cell r="H2639" t="str">
            <v>CLG.RAYMOND VAUTHIER</v>
          </cell>
          <cell r="I2639" t="str">
            <v>Non</v>
          </cell>
        </row>
        <row r="2640">
          <cell r="A2640">
            <v>24245517</v>
          </cell>
          <cell r="B2640" t="str">
            <v>WIMIAN</v>
          </cell>
          <cell r="C2640" t="str">
            <v>Maleya</v>
          </cell>
          <cell r="D2640" t="str">
            <v>BF</v>
          </cell>
          <cell r="E2640" t="str">
            <v>18-01-2013</v>
          </cell>
          <cell r="F2640">
            <v>11</v>
          </cell>
          <cell r="G2640" t="str">
            <v>Non</v>
          </cell>
          <cell r="H2640" t="str">
            <v>CLG.RAYMOND VAUTHIER</v>
          </cell>
          <cell r="I2640" t="str">
            <v>Non</v>
          </cell>
        </row>
        <row r="2641">
          <cell r="A2641">
            <v>24222663</v>
          </cell>
          <cell r="B2641" t="str">
            <v>AKARO</v>
          </cell>
          <cell r="C2641" t="str">
            <v>Jewel</v>
          </cell>
          <cell r="D2641" t="str">
            <v>MG</v>
          </cell>
          <cell r="E2641" t="str">
            <v>09-08-2010</v>
          </cell>
          <cell r="F2641">
            <v>14</v>
          </cell>
          <cell r="G2641" t="str">
            <v>Non</v>
          </cell>
          <cell r="H2641" t="str">
            <v>CLG.RIVIERE SALEE</v>
          </cell>
          <cell r="I2641" t="str">
            <v>Non</v>
          </cell>
          <cell r="J2641" t="str">
            <v>Athlétisme, Badminton, Basket</v>
          </cell>
        </row>
        <row r="2642">
          <cell r="A2642">
            <v>24249325</v>
          </cell>
          <cell r="B2642" t="str">
            <v>BAYA</v>
          </cell>
          <cell r="C2642" t="str">
            <v>Rose</v>
          </cell>
          <cell r="D2642" t="str">
            <v>BF</v>
          </cell>
          <cell r="E2642" t="str">
            <v>30-05-2012</v>
          </cell>
          <cell r="F2642">
            <v>12</v>
          </cell>
          <cell r="G2642" t="str">
            <v>Non</v>
          </cell>
          <cell r="H2642" t="str">
            <v>CLG.RIVIERE SALEE</v>
          </cell>
          <cell r="I2642" t="str">
            <v>Non</v>
          </cell>
          <cell r="J2642" t="str">
            <v>Badminton</v>
          </cell>
        </row>
        <row r="2643">
          <cell r="A2643">
            <v>24248288</v>
          </cell>
          <cell r="B2643" t="str">
            <v>BERNANOS</v>
          </cell>
          <cell r="C2643" t="str">
            <v>Bayron</v>
          </cell>
          <cell r="D2643" t="str">
            <v>BG</v>
          </cell>
          <cell r="E2643" t="str">
            <v>22-05-2013</v>
          </cell>
          <cell r="F2643">
            <v>11</v>
          </cell>
          <cell r="G2643" t="str">
            <v>Non</v>
          </cell>
          <cell r="H2643" t="str">
            <v>CLG.RIVIERE SALEE</v>
          </cell>
          <cell r="I2643" t="str">
            <v>Non</v>
          </cell>
          <cell r="J2643" t="str">
            <v>Basket</v>
          </cell>
        </row>
        <row r="2644">
          <cell r="A2644">
            <v>24247700</v>
          </cell>
          <cell r="B2644" t="str">
            <v>BOUANAOUE</v>
          </cell>
          <cell r="C2644" t="str">
            <v>LILIANE</v>
          </cell>
          <cell r="D2644" t="str">
            <v>BF</v>
          </cell>
          <cell r="E2644" t="str">
            <v>23-11-2012</v>
          </cell>
          <cell r="F2644">
            <v>11</v>
          </cell>
          <cell r="G2644" t="str">
            <v>Non</v>
          </cell>
          <cell r="H2644" t="str">
            <v>CLG.RIVIERE SALEE</v>
          </cell>
          <cell r="I2644" t="str">
            <v>Non</v>
          </cell>
          <cell r="J2644" t="str">
            <v>Volleyball</v>
          </cell>
        </row>
        <row r="2645">
          <cell r="A2645">
            <v>24247705</v>
          </cell>
          <cell r="B2645" t="str">
            <v>CHELEHY</v>
          </cell>
          <cell r="C2645" t="str">
            <v>LYRIC</v>
          </cell>
          <cell r="D2645" t="str">
            <v>BF</v>
          </cell>
          <cell r="E2645" t="str">
            <v>22-05-2012</v>
          </cell>
          <cell r="F2645">
            <v>12</v>
          </cell>
          <cell r="G2645" t="str">
            <v>Non</v>
          </cell>
          <cell r="H2645" t="str">
            <v>CLG.RIVIERE SALEE</v>
          </cell>
          <cell r="I2645" t="str">
            <v>Non</v>
          </cell>
          <cell r="J2645" t="str">
            <v>Volleyball</v>
          </cell>
        </row>
        <row r="2646">
          <cell r="A2646">
            <v>24236596</v>
          </cell>
          <cell r="B2646" t="str">
            <v>DE GEOFFROY</v>
          </cell>
          <cell r="C2646" t="str">
            <v>Ludoïska</v>
          </cell>
          <cell r="D2646" t="str">
            <v>BF</v>
          </cell>
          <cell r="E2646" t="str">
            <v>10-03-2011</v>
          </cell>
          <cell r="F2646">
            <v>13</v>
          </cell>
          <cell r="G2646" t="str">
            <v>Non</v>
          </cell>
          <cell r="H2646" t="str">
            <v>CLG.RIVIERE SALEE</v>
          </cell>
          <cell r="I2646" t="str">
            <v>Non</v>
          </cell>
          <cell r="J2646" t="str">
            <v>Athlétisme, Basket</v>
          </cell>
        </row>
        <row r="2647">
          <cell r="A2647">
            <v>24238377</v>
          </cell>
          <cell r="B2647" t="str">
            <v>DIECKO</v>
          </cell>
          <cell r="C2647" t="str">
            <v>LEGHA</v>
          </cell>
          <cell r="D2647" t="str">
            <v>BF</v>
          </cell>
          <cell r="E2647" t="str">
            <v>04-04-2012</v>
          </cell>
          <cell r="F2647">
            <v>12</v>
          </cell>
          <cell r="G2647" t="str">
            <v>Non</v>
          </cell>
          <cell r="H2647" t="str">
            <v>CLG.RIVIERE SALEE</v>
          </cell>
          <cell r="I2647" t="str">
            <v>Non</v>
          </cell>
          <cell r="J2647" t="str">
            <v>Athlétisme, Volleyball</v>
          </cell>
        </row>
        <row r="2648">
          <cell r="A2648">
            <v>24247909</v>
          </cell>
          <cell r="B2648" t="str">
            <v>FORTEZ</v>
          </cell>
          <cell r="C2648" t="str">
            <v>RAIMOANA</v>
          </cell>
          <cell r="D2648" t="str">
            <v>BG</v>
          </cell>
          <cell r="E2648" t="str">
            <v>30-07-2011</v>
          </cell>
          <cell r="F2648">
            <v>13</v>
          </cell>
          <cell r="G2648" t="str">
            <v>Non</v>
          </cell>
          <cell r="H2648" t="str">
            <v>CLG.RIVIERE SALEE</v>
          </cell>
          <cell r="I2648" t="str">
            <v>Non</v>
          </cell>
          <cell r="J2648" t="str">
            <v>Volleyball</v>
          </cell>
        </row>
        <row r="2649">
          <cell r="A2649">
            <v>24220933</v>
          </cell>
          <cell r="B2649" t="str">
            <v>HAOCAS</v>
          </cell>
          <cell r="C2649" t="str">
            <v>Aude</v>
          </cell>
          <cell r="D2649" t="str">
            <v>MF</v>
          </cell>
          <cell r="E2649" t="str">
            <v>16-08-2009</v>
          </cell>
          <cell r="F2649">
            <v>15</v>
          </cell>
          <cell r="G2649" t="str">
            <v>Non</v>
          </cell>
          <cell r="H2649" t="str">
            <v>CLG.RIVIERE SALEE</v>
          </cell>
          <cell r="I2649" t="str">
            <v>Non</v>
          </cell>
          <cell r="J2649" t="str">
            <v>Volleyball</v>
          </cell>
        </row>
        <row r="2650">
          <cell r="A2650">
            <v>24222725</v>
          </cell>
          <cell r="B2650" t="str">
            <v>HARPER</v>
          </cell>
          <cell r="C2650" t="str">
            <v>Maïwenne</v>
          </cell>
          <cell r="D2650" t="str">
            <v>BF</v>
          </cell>
          <cell r="E2650" t="str">
            <v>04-01-2011</v>
          </cell>
          <cell r="F2650">
            <v>13</v>
          </cell>
          <cell r="G2650" t="str">
            <v>Non</v>
          </cell>
          <cell r="H2650" t="str">
            <v>CLG.RIVIERE SALEE</v>
          </cell>
          <cell r="I2650" t="str">
            <v>Non</v>
          </cell>
          <cell r="J2650" t="str">
            <v>Badminton</v>
          </cell>
        </row>
        <row r="2651">
          <cell r="A2651">
            <v>24248595</v>
          </cell>
          <cell r="B2651" t="str">
            <v>Hellouin</v>
          </cell>
          <cell r="C2651" t="str">
            <v>Esmée</v>
          </cell>
          <cell r="D2651" t="str">
            <v>BF</v>
          </cell>
          <cell r="E2651" t="str">
            <v>12-05-2013</v>
          </cell>
          <cell r="F2651">
            <v>11</v>
          </cell>
          <cell r="G2651" t="str">
            <v>Non</v>
          </cell>
          <cell r="H2651" t="str">
            <v>CLG.RIVIERE SALEE</v>
          </cell>
          <cell r="I2651" t="str">
            <v>Non</v>
          </cell>
          <cell r="J2651" t="str">
            <v>Badminton</v>
          </cell>
        </row>
        <row r="2652">
          <cell r="A2652">
            <v>24238392</v>
          </cell>
          <cell r="B2652" t="str">
            <v>HNASSIL</v>
          </cell>
          <cell r="C2652" t="str">
            <v>ANAEL</v>
          </cell>
          <cell r="D2652" t="str">
            <v>BF</v>
          </cell>
          <cell r="E2652" t="str">
            <v>23-06-2011</v>
          </cell>
          <cell r="F2652">
            <v>13</v>
          </cell>
          <cell r="G2652" t="str">
            <v>Non</v>
          </cell>
          <cell r="H2652" t="str">
            <v>CLG.RIVIERE SALEE</v>
          </cell>
          <cell r="I2652" t="str">
            <v>Non</v>
          </cell>
          <cell r="J2652" t="str">
            <v>Volleyball</v>
          </cell>
        </row>
        <row r="2653">
          <cell r="A2653">
            <v>24238298</v>
          </cell>
          <cell r="B2653" t="str">
            <v>HNASSIL</v>
          </cell>
          <cell r="C2653" t="str">
            <v>DOUXY</v>
          </cell>
          <cell r="D2653" t="str">
            <v>BG</v>
          </cell>
          <cell r="E2653" t="str">
            <v>01-10-2012</v>
          </cell>
          <cell r="F2653">
            <v>12</v>
          </cell>
          <cell r="G2653" t="str">
            <v>Non</v>
          </cell>
          <cell r="H2653" t="str">
            <v>CLG.RIVIERE SALEE</v>
          </cell>
          <cell r="I2653" t="str">
            <v>Non</v>
          </cell>
          <cell r="J2653" t="str">
            <v>Volleyball</v>
          </cell>
        </row>
        <row r="2654">
          <cell r="A2654">
            <v>24248332</v>
          </cell>
          <cell r="B2654" t="str">
            <v>HNAUTRA</v>
          </cell>
          <cell r="C2654" t="str">
            <v>HAEGEN</v>
          </cell>
          <cell r="D2654" t="str">
            <v>BG</v>
          </cell>
          <cell r="E2654" t="str">
            <v>10-12-2011</v>
          </cell>
          <cell r="F2654">
            <v>12</v>
          </cell>
          <cell r="G2654" t="str">
            <v>Non</v>
          </cell>
          <cell r="H2654" t="str">
            <v>CLG.RIVIERE SALEE</v>
          </cell>
          <cell r="I2654" t="str">
            <v>Non</v>
          </cell>
          <cell r="J2654" t="str">
            <v>Volleyball</v>
          </cell>
        </row>
        <row r="2655">
          <cell r="A2655">
            <v>24236434</v>
          </cell>
          <cell r="B2655" t="str">
            <v>HONAKOKO</v>
          </cell>
          <cell r="C2655" t="str">
            <v>NELLY</v>
          </cell>
          <cell r="D2655" t="str">
            <v>BF</v>
          </cell>
          <cell r="E2655" t="str">
            <v>21-08-2011</v>
          </cell>
          <cell r="F2655">
            <v>13</v>
          </cell>
          <cell r="G2655" t="str">
            <v>Non</v>
          </cell>
          <cell r="H2655" t="str">
            <v>CLG.RIVIERE SALEE</v>
          </cell>
          <cell r="I2655" t="str">
            <v>Non</v>
          </cell>
          <cell r="J2655" t="str">
            <v>Athlétisme, Volleyball</v>
          </cell>
        </row>
        <row r="2656">
          <cell r="A2656">
            <v>24247706</v>
          </cell>
          <cell r="B2656" t="str">
            <v>HUE</v>
          </cell>
          <cell r="C2656" t="str">
            <v>NASAIE</v>
          </cell>
          <cell r="D2656" t="str">
            <v>BF</v>
          </cell>
          <cell r="E2656" t="str">
            <v>19-04-2013</v>
          </cell>
          <cell r="F2656">
            <v>11</v>
          </cell>
          <cell r="G2656" t="str">
            <v>Non</v>
          </cell>
          <cell r="H2656" t="str">
            <v>CLG.RIVIERE SALEE</v>
          </cell>
          <cell r="I2656" t="str">
            <v>Non</v>
          </cell>
          <cell r="J2656" t="str">
            <v>Volleyball</v>
          </cell>
        </row>
        <row r="2657">
          <cell r="A2657">
            <v>24247901</v>
          </cell>
          <cell r="B2657" t="str">
            <v>JENO</v>
          </cell>
          <cell r="C2657" t="str">
            <v>LAURENTINE</v>
          </cell>
          <cell r="D2657" t="str">
            <v>BF</v>
          </cell>
          <cell r="E2657" t="str">
            <v>09-04-2013</v>
          </cell>
          <cell r="F2657">
            <v>11</v>
          </cell>
          <cell r="G2657" t="str">
            <v>Non</v>
          </cell>
          <cell r="H2657" t="str">
            <v>CLG.RIVIERE SALEE</v>
          </cell>
          <cell r="I2657" t="str">
            <v>Non</v>
          </cell>
          <cell r="J2657" t="str">
            <v>Volleyball</v>
          </cell>
        </row>
        <row r="2658">
          <cell r="A2658">
            <v>24248599</v>
          </cell>
          <cell r="B2658" t="str">
            <v>Kapoeri</v>
          </cell>
          <cell r="C2658" t="str">
            <v>Malacky</v>
          </cell>
          <cell r="D2658" t="str">
            <v>BG</v>
          </cell>
          <cell r="E2658" t="str">
            <v>16-08-2012</v>
          </cell>
          <cell r="F2658">
            <v>12</v>
          </cell>
          <cell r="G2658" t="str">
            <v>Non</v>
          </cell>
          <cell r="H2658" t="str">
            <v>CLG.RIVIERE SALEE</v>
          </cell>
          <cell r="I2658" t="str">
            <v>Non</v>
          </cell>
          <cell r="J2658" t="str">
            <v>Badminton</v>
          </cell>
        </row>
        <row r="2659">
          <cell r="A2659">
            <v>24247703</v>
          </cell>
          <cell r="B2659" t="str">
            <v>KONYI</v>
          </cell>
          <cell r="C2659" t="str">
            <v>NILDA</v>
          </cell>
          <cell r="D2659" t="str">
            <v>MF</v>
          </cell>
          <cell r="E2659" t="str">
            <v>14-08-2010</v>
          </cell>
          <cell r="F2659">
            <v>14</v>
          </cell>
          <cell r="G2659" t="str">
            <v>Non</v>
          </cell>
          <cell r="H2659" t="str">
            <v>CLG.RIVIERE SALEE</v>
          </cell>
          <cell r="I2659" t="str">
            <v>Non</v>
          </cell>
          <cell r="J2659" t="str">
            <v>Volleyball</v>
          </cell>
        </row>
        <row r="2660">
          <cell r="A2660">
            <v>24220975</v>
          </cell>
          <cell r="B2660" t="str">
            <v>LACROIX</v>
          </cell>
          <cell r="C2660" t="str">
            <v>Inaya</v>
          </cell>
          <cell r="D2660" t="str">
            <v>MF</v>
          </cell>
          <cell r="E2660" t="str">
            <v>21-04-2010</v>
          </cell>
          <cell r="F2660">
            <v>14</v>
          </cell>
          <cell r="G2660" t="str">
            <v>Non</v>
          </cell>
          <cell r="H2660" t="str">
            <v>CLG.RIVIERE SALEE</v>
          </cell>
          <cell r="I2660" t="str">
            <v>Non</v>
          </cell>
          <cell r="J2660" t="str">
            <v>Athlétisme, Volleyball</v>
          </cell>
        </row>
        <row r="2661">
          <cell r="A2661">
            <v>24247708</v>
          </cell>
          <cell r="B2661" t="str">
            <v>LAURENT</v>
          </cell>
          <cell r="C2661" t="str">
            <v>KEIRA</v>
          </cell>
          <cell r="D2661" t="str">
            <v>BF</v>
          </cell>
          <cell r="E2661" t="str">
            <v>05-04-2013</v>
          </cell>
          <cell r="F2661">
            <v>11</v>
          </cell>
          <cell r="G2661" t="str">
            <v>Non</v>
          </cell>
          <cell r="H2661" t="str">
            <v>CLG.RIVIERE SALEE</v>
          </cell>
          <cell r="I2661" t="str">
            <v>Non</v>
          </cell>
          <cell r="J2661" t="str">
            <v>Volleyball</v>
          </cell>
        </row>
        <row r="2662">
          <cell r="A2662">
            <v>24248598</v>
          </cell>
          <cell r="B2662" t="str">
            <v>Lejeune</v>
          </cell>
          <cell r="C2662" t="str">
            <v>Mayleen</v>
          </cell>
          <cell r="D2662" t="str">
            <v>BF</v>
          </cell>
          <cell r="E2662" t="str">
            <v>20-02-2013</v>
          </cell>
          <cell r="F2662">
            <v>11</v>
          </cell>
          <cell r="G2662" t="str">
            <v>Non</v>
          </cell>
          <cell r="H2662" t="str">
            <v>CLG.RIVIERE SALEE</v>
          </cell>
          <cell r="I2662" t="str">
            <v>Non</v>
          </cell>
          <cell r="J2662" t="str">
            <v>Badminton</v>
          </cell>
        </row>
        <row r="2663">
          <cell r="A2663">
            <v>24248426</v>
          </cell>
          <cell r="B2663" t="str">
            <v>LEROY</v>
          </cell>
          <cell r="C2663" t="str">
            <v>LIAM</v>
          </cell>
          <cell r="D2663" t="str">
            <v>BG</v>
          </cell>
          <cell r="E2663" t="str">
            <v>05-05-2012</v>
          </cell>
          <cell r="F2663">
            <v>12</v>
          </cell>
          <cell r="G2663" t="str">
            <v>Non</v>
          </cell>
          <cell r="H2663" t="str">
            <v>CLG.RIVIERE SALEE</v>
          </cell>
          <cell r="I2663" t="str">
            <v>Non</v>
          </cell>
          <cell r="J2663" t="str">
            <v>Volleyball</v>
          </cell>
        </row>
        <row r="2664">
          <cell r="A2664">
            <v>24247894</v>
          </cell>
          <cell r="B2664" t="str">
            <v>LIKUVALU</v>
          </cell>
          <cell r="C2664" t="str">
            <v>LEIAN</v>
          </cell>
          <cell r="D2664" t="str">
            <v>MG</v>
          </cell>
          <cell r="E2664" t="str">
            <v>19-03-2010</v>
          </cell>
          <cell r="F2664">
            <v>14</v>
          </cell>
          <cell r="G2664" t="str">
            <v>Non</v>
          </cell>
          <cell r="H2664" t="str">
            <v>CLG.RIVIERE SALEE</v>
          </cell>
          <cell r="I2664" t="str">
            <v>Non</v>
          </cell>
          <cell r="J2664" t="str">
            <v>Karaté, Volleyball</v>
          </cell>
        </row>
        <row r="2665">
          <cell r="A2665">
            <v>24247898</v>
          </cell>
          <cell r="B2665" t="str">
            <v>LIKUVALU</v>
          </cell>
          <cell r="C2665" t="str">
            <v>TOGAMANA</v>
          </cell>
          <cell r="D2665" t="str">
            <v>BG</v>
          </cell>
          <cell r="E2665" t="str">
            <v>07-02-2011</v>
          </cell>
          <cell r="F2665">
            <v>13</v>
          </cell>
          <cell r="G2665" t="str">
            <v>Non</v>
          </cell>
          <cell r="H2665" t="str">
            <v>CLG.RIVIERE SALEE</v>
          </cell>
          <cell r="I2665" t="str">
            <v>Non</v>
          </cell>
          <cell r="J2665" t="str">
            <v>Volleyball</v>
          </cell>
        </row>
        <row r="2666">
          <cell r="A2666">
            <v>24248427</v>
          </cell>
          <cell r="B2666" t="str">
            <v>LOLOHEA</v>
          </cell>
          <cell r="C2666" t="str">
            <v>KAMEANGO</v>
          </cell>
          <cell r="D2666" t="str">
            <v>BF</v>
          </cell>
          <cell r="E2666" t="str">
            <v>13-11-2011</v>
          </cell>
          <cell r="F2666">
            <v>12</v>
          </cell>
          <cell r="G2666" t="str">
            <v>Non</v>
          </cell>
          <cell r="H2666" t="str">
            <v>CLG.RIVIERE SALEE</v>
          </cell>
          <cell r="I2666" t="str">
            <v>Non</v>
          </cell>
          <cell r="J2666" t="str">
            <v>Volleyball</v>
          </cell>
        </row>
        <row r="2667">
          <cell r="A2667">
            <v>24247698</v>
          </cell>
          <cell r="B2667" t="str">
            <v>LOLOHEA</v>
          </cell>
          <cell r="C2667" t="str">
            <v>ROUZE</v>
          </cell>
          <cell r="D2667" t="str">
            <v>BF</v>
          </cell>
          <cell r="E2667" t="str">
            <v>13-09-2011</v>
          </cell>
          <cell r="F2667">
            <v>13</v>
          </cell>
          <cell r="G2667" t="str">
            <v>Non</v>
          </cell>
          <cell r="H2667" t="str">
            <v>CLG.RIVIERE SALEE</v>
          </cell>
          <cell r="I2667" t="str">
            <v>Non</v>
          </cell>
          <cell r="J2667" t="str">
            <v>Volleyball</v>
          </cell>
        </row>
        <row r="2668">
          <cell r="A2668">
            <v>24221477</v>
          </cell>
          <cell r="B2668" t="str">
            <v>MAIHURI-MAIRAU</v>
          </cell>
          <cell r="C2668" t="str">
            <v>KalÉna</v>
          </cell>
          <cell r="D2668" t="str">
            <v>MF</v>
          </cell>
          <cell r="E2668" t="str">
            <v>07-11-2009</v>
          </cell>
          <cell r="F2668">
            <v>14</v>
          </cell>
          <cell r="G2668" t="str">
            <v>Non</v>
          </cell>
          <cell r="H2668" t="str">
            <v>CLG.RIVIERE SALEE</v>
          </cell>
          <cell r="I2668" t="str">
            <v>Non</v>
          </cell>
          <cell r="J2668" t="str">
            <v>Athlétisme, Volleyball</v>
          </cell>
        </row>
        <row r="2669">
          <cell r="A2669">
            <v>24248330</v>
          </cell>
          <cell r="B2669" t="str">
            <v>MAILAGI</v>
          </cell>
          <cell r="C2669" t="str">
            <v>FALEHAUMAONIONI</v>
          </cell>
          <cell r="D2669" t="str">
            <v>BG</v>
          </cell>
          <cell r="E2669" t="str">
            <v>19-02-2013</v>
          </cell>
          <cell r="F2669">
            <v>11</v>
          </cell>
          <cell r="G2669" t="str">
            <v>Non</v>
          </cell>
          <cell r="H2669" t="str">
            <v>CLG.RIVIERE SALEE</v>
          </cell>
          <cell r="I2669" t="str">
            <v>Non</v>
          </cell>
          <cell r="J2669" t="str">
            <v>Volleyball</v>
          </cell>
        </row>
        <row r="2670">
          <cell r="A2670">
            <v>24210377</v>
          </cell>
          <cell r="B2670" t="str">
            <v>MAKA</v>
          </cell>
          <cell r="C2670" t="str">
            <v>Natanaël</v>
          </cell>
          <cell r="D2670" t="str">
            <v>MG</v>
          </cell>
          <cell r="E2670" t="str">
            <v>27-08-2009</v>
          </cell>
          <cell r="F2670">
            <v>15</v>
          </cell>
          <cell r="G2670" t="str">
            <v>Non</v>
          </cell>
          <cell r="H2670" t="str">
            <v>CLG.RIVIERE SALEE</v>
          </cell>
          <cell r="I2670" t="str">
            <v>Non</v>
          </cell>
          <cell r="J2670" t="str">
            <v>Athlétisme, Volleyball</v>
          </cell>
        </row>
        <row r="2671">
          <cell r="A2671">
            <v>24247906</v>
          </cell>
          <cell r="B2671" t="str">
            <v>MEUREUREU-GOWE</v>
          </cell>
          <cell r="C2671" t="str">
            <v>WENJIIDEK</v>
          </cell>
          <cell r="D2671" t="str">
            <v>BF</v>
          </cell>
          <cell r="E2671" t="str">
            <v>21-02-2012</v>
          </cell>
          <cell r="F2671">
            <v>12</v>
          </cell>
          <cell r="G2671" t="str">
            <v>Non</v>
          </cell>
          <cell r="H2671" t="str">
            <v>CLG.RIVIERE SALEE</v>
          </cell>
          <cell r="I2671" t="str">
            <v>Non</v>
          </cell>
          <cell r="J2671" t="str">
            <v>Volleyball</v>
          </cell>
        </row>
        <row r="2672">
          <cell r="A2672">
            <v>24247907</v>
          </cell>
          <cell r="B2672" t="str">
            <v>NAU</v>
          </cell>
          <cell r="C2672" t="str">
            <v>YOEL</v>
          </cell>
          <cell r="D2672" t="str">
            <v>BG</v>
          </cell>
          <cell r="E2672" t="str">
            <v>29-03-2012</v>
          </cell>
          <cell r="F2672">
            <v>12</v>
          </cell>
          <cell r="G2672" t="str">
            <v>Non</v>
          </cell>
          <cell r="H2672" t="str">
            <v>CLG.RIVIERE SALEE</v>
          </cell>
          <cell r="I2672" t="str">
            <v>Non</v>
          </cell>
          <cell r="J2672" t="str">
            <v>Volleyball</v>
          </cell>
        </row>
        <row r="2673">
          <cell r="A2673">
            <v>24247704</v>
          </cell>
          <cell r="B2673" t="str">
            <v>NEKOTROTRO</v>
          </cell>
          <cell r="C2673" t="str">
            <v>LOBESI</v>
          </cell>
          <cell r="D2673" t="str">
            <v>BG</v>
          </cell>
          <cell r="E2673" t="str">
            <v>25-04-2012</v>
          </cell>
          <cell r="F2673">
            <v>12</v>
          </cell>
          <cell r="G2673" t="str">
            <v>Non</v>
          </cell>
          <cell r="H2673" t="str">
            <v>CLG.RIVIERE SALEE</v>
          </cell>
          <cell r="I2673" t="str">
            <v>Non</v>
          </cell>
          <cell r="J2673" t="str">
            <v>Volleyball</v>
          </cell>
        </row>
        <row r="2674">
          <cell r="A2674">
            <v>24247707</v>
          </cell>
          <cell r="B2674" t="str">
            <v>NEKOTROTRO</v>
          </cell>
          <cell r="C2674" t="str">
            <v>PIERRE</v>
          </cell>
          <cell r="D2674" t="str">
            <v>MG</v>
          </cell>
          <cell r="E2674" t="str">
            <v>18-10-2009</v>
          </cell>
          <cell r="F2674">
            <v>15</v>
          </cell>
          <cell r="G2674" t="str">
            <v>Non</v>
          </cell>
          <cell r="H2674" t="str">
            <v>CLG.RIVIERE SALEE</v>
          </cell>
          <cell r="I2674" t="str">
            <v>Non</v>
          </cell>
          <cell r="J2674" t="str">
            <v>Volleyball</v>
          </cell>
        </row>
        <row r="2675">
          <cell r="A2675">
            <v>24248474</v>
          </cell>
          <cell r="B2675" t="str">
            <v>NGAIOHNI</v>
          </cell>
          <cell r="C2675" t="str">
            <v>OLIVIER</v>
          </cell>
          <cell r="D2675" t="str">
            <v>BG</v>
          </cell>
          <cell r="E2675" t="str">
            <v>17-03-2011</v>
          </cell>
          <cell r="F2675">
            <v>13</v>
          </cell>
          <cell r="G2675" t="str">
            <v>Non</v>
          </cell>
          <cell r="H2675" t="str">
            <v>CLG.RIVIERE SALEE</v>
          </cell>
          <cell r="I2675" t="str">
            <v>Non</v>
          </cell>
          <cell r="J2675" t="str">
            <v>Volleyball</v>
          </cell>
        </row>
        <row r="2676">
          <cell r="A2676">
            <v>24247904</v>
          </cell>
          <cell r="B2676" t="str">
            <v>NIMBAYE</v>
          </cell>
          <cell r="C2676" t="str">
            <v>RODYAS</v>
          </cell>
          <cell r="D2676" t="str">
            <v>MG</v>
          </cell>
          <cell r="E2676" t="str">
            <v>14-11-2010</v>
          </cell>
          <cell r="F2676">
            <v>13</v>
          </cell>
          <cell r="G2676" t="str">
            <v>Non</v>
          </cell>
          <cell r="H2676" t="str">
            <v>CLG.RIVIERE SALEE</v>
          </cell>
          <cell r="I2676" t="str">
            <v>Non</v>
          </cell>
          <cell r="J2676" t="str">
            <v>Volleyball</v>
          </cell>
        </row>
        <row r="2677">
          <cell r="A2677">
            <v>24247895</v>
          </cell>
          <cell r="B2677" t="str">
            <v>NYIKEINE</v>
          </cell>
          <cell r="C2677" t="str">
            <v>MATROIGUE</v>
          </cell>
          <cell r="D2677" t="str">
            <v>BG</v>
          </cell>
          <cell r="E2677" t="str">
            <v>20-11-2011</v>
          </cell>
          <cell r="F2677">
            <v>12</v>
          </cell>
          <cell r="G2677" t="str">
            <v>Non</v>
          </cell>
          <cell r="H2677" t="str">
            <v>CLG.RIVIERE SALEE</v>
          </cell>
          <cell r="I2677" t="str">
            <v>Non</v>
          </cell>
          <cell r="J2677" t="str">
            <v>Volleyball</v>
          </cell>
        </row>
        <row r="2678">
          <cell r="A2678">
            <v>24247699</v>
          </cell>
          <cell r="B2678" t="str">
            <v>OYE</v>
          </cell>
          <cell r="C2678" t="str">
            <v>CHANTALE</v>
          </cell>
          <cell r="D2678" t="str">
            <v>BF</v>
          </cell>
          <cell r="E2678" t="str">
            <v>25-10-2011</v>
          </cell>
          <cell r="F2678">
            <v>13</v>
          </cell>
          <cell r="G2678" t="str">
            <v>Non</v>
          </cell>
          <cell r="H2678" t="str">
            <v>CLG.RIVIERE SALEE</v>
          </cell>
          <cell r="I2678" t="str">
            <v>Non</v>
          </cell>
          <cell r="J2678" t="str">
            <v>Volleyball</v>
          </cell>
        </row>
        <row r="2679">
          <cell r="A2679">
            <v>24248585</v>
          </cell>
          <cell r="B2679" t="str">
            <v>PAADOO</v>
          </cell>
          <cell r="C2679" t="str">
            <v>DONATIEN</v>
          </cell>
          <cell r="D2679" t="str">
            <v>MG</v>
          </cell>
          <cell r="E2679" t="str">
            <v>09-07-2009</v>
          </cell>
          <cell r="F2679">
            <v>15</v>
          </cell>
          <cell r="G2679" t="str">
            <v>Non</v>
          </cell>
          <cell r="H2679" t="str">
            <v>CLG.RIVIERE SALEE</v>
          </cell>
          <cell r="I2679" t="str">
            <v>Non</v>
          </cell>
          <cell r="J2679" t="str">
            <v>Volleyball</v>
          </cell>
        </row>
        <row r="2680">
          <cell r="A2680">
            <v>24236430</v>
          </cell>
          <cell r="B2680" t="str">
            <v>PAKOA</v>
          </cell>
          <cell r="C2680" t="str">
            <v>KEILANI</v>
          </cell>
          <cell r="D2680" t="str">
            <v>BF</v>
          </cell>
          <cell r="E2680" t="str">
            <v>07-06-2011</v>
          </cell>
          <cell r="F2680">
            <v>13</v>
          </cell>
          <cell r="G2680" t="str">
            <v>Non</v>
          </cell>
          <cell r="H2680" t="str">
            <v>CLG.RIVIERE SALEE</v>
          </cell>
          <cell r="I2680" t="str">
            <v>Non</v>
          </cell>
          <cell r="J2680" t="str">
            <v>Volleyball</v>
          </cell>
        </row>
        <row r="2681">
          <cell r="A2681">
            <v>24236594</v>
          </cell>
          <cell r="B2681" t="str">
            <v>PAOFAI</v>
          </cell>
          <cell r="C2681" t="str">
            <v>Tehei</v>
          </cell>
          <cell r="D2681" t="str">
            <v>BF</v>
          </cell>
          <cell r="E2681" t="str">
            <v>01-09-2011</v>
          </cell>
          <cell r="F2681">
            <v>13</v>
          </cell>
          <cell r="G2681" t="str">
            <v>Non</v>
          </cell>
          <cell r="H2681" t="str">
            <v>CLG.RIVIERE SALEE</v>
          </cell>
          <cell r="I2681" t="str">
            <v>Non</v>
          </cell>
          <cell r="J2681" t="str">
            <v>Athlétisme, Basket, Volleyball</v>
          </cell>
        </row>
        <row r="2682">
          <cell r="A2682">
            <v>24211244</v>
          </cell>
          <cell r="B2682" t="str">
            <v>PAPARA</v>
          </cell>
          <cell r="C2682" t="str">
            <v>Maël</v>
          </cell>
          <cell r="D2682" t="str">
            <v>MG</v>
          </cell>
          <cell r="E2682" t="str">
            <v>03-09-2009</v>
          </cell>
          <cell r="F2682">
            <v>15</v>
          </cell>
          <cell r="G2682" t="str">
            <v>Non</v>
          </cell>
          <cell r="H2682" t="str">
            <v>CLG.RIVIERE SALEE</v>
          </cell>
          <cell r="I2682" t="str">
            <v>Non</v>
          </cell>
          <cell r="J2682" t="str">
            <v>Volleyball</v>
          </cell>
        </row>
        <row r="2683">
          <cell r="A2683">
            <v>24247702</v>
          </cell>
          <cell r="B2683" t="str">
            <v>PASSA</v>
          </cell>
          <cell r="C2683" t="str">
            <v>LEINAH</v>
          </cell>
          <cell r="D2683" t="str">
            <v>BF</v>
          </cell>
          <cell r="E2683" t="str">
            <v>30-03-2012</v>
          </cell>
          <cell r="F2683">
            <v>12</v>
          </cell>
          <cell r="G2683" t="str">
            <v>Non</v>
          </cell>
          <cell r="H2683" t="str">
            <v>CLG.RIVIERE SALEE</v>
          </cell>
          <cell r="I2683" t="str">
            <v>Non</v>
          </cell>
          <cell r="J2683" t="str">
            <v>Volleyball</v>
          </cell>
        </row>
        <row r="2684">
          <cell r="A2684">
            <v>24248596</v>
          </cell>
          <cell r="B2684" t="str">
            <v>Perdrix</v>
          </cell>
          <cell r="C2684" t="str">
            <v>Chloé</v>
          </cell>
          <cell r="D2684" t="str">
            <v>BF</v>
          </cell>
          <cell r="E2684" t="str">
            <v>27-01-2013</v>
          </cell>
          <cell r="F2684">
            <v>11</v>
          </cell>
          <cell r="G2684" t="str">
            <v>Non</v>
          </cell>
          <cell r="H2684" t="str">
            <v>CLG.RIVIERE SALEE</v>
          </cell>
          <cell r="I2684" t="str">
            <v>Non</v>
          </cell>
          <cell r="J2684" t="str">
            <v>Badminton</v>
          </cell>
        </row>
        <row r="2685">
          <cell r="A2685">
            <v>24236435</v>
          </cell>
          <cell r="B2685" t="str">
            <v>PERDRIX</v>
          </cell>
          <cell r="C2685" t="str">
            <v>JORIS</v>
          </cell>
          <cell r="D2685" t="str">
            <v>MG</v>
          </cell>
          <cell r="E2685" t="str">
            <v>04-06-2010</v>
          </cell>
          <cell r="F2685">
            <v>14</v>
          </cell>
          <cell r="G2685" t="str">
            <v>Non</v>
          </cell>
          <cell r="H2685" t="str">
            <v>CLG.RIVIERE SALEE</v>
          </cell>
          <cell r="I2685" t="str">
            <v>Non</v>
          </cell>
          <cell r="J2685" t="str">
            <v>Athlétisme, Basket, Volleyball</v>
          </cell>
        </row>
        <row r="2686">
          <cell r="A2686">
            <v>24248286</v>
          </cell>
          <cell r="B2686" t="str">
            <v>SALIGA</v>
          </cell>
          <cell r="C2686" t="str">
            <v>Lylliana</v>
          </cell>
          <cell r="D2686" t="str">
            <v>MF</v>
          </cell>
          <cell r="E2686" t="str">
            <v>09-12-2010</v>
          </cell>
          <cell r="F2686">
            <v>13</v>
          </cell>
          <cell r="G2686" t="str">
            <v>Non</v>
          </cell>
          <cell r="H2686" t="str">
            <v>CLG.RIVIERE SALEE</v>
          </cell>
          <cell r="I2686" t="str">
            <v>Non</v>
          </cell>
          <cell r="J2686" t="str">
            <v>Basket</v>
          </cell>
        </row>
        <row r="2687">
          <cell r="A2687">
            <v>24222156</v>
          </cell>
          <cell r="B2687" t="str">
            <v>SAUVARNO</v>
          </cell>
          <cell r="C2687" t="str">
            <v>Staphy</v>
          </cell>
          <cell r="D2687" t="str">
            <v>BF</v>
          </cell>
          <cell r="E2687" t="str">
            <v>07-01-2011</v>
          </cell>
          <cell r="F2687">
            <v>13</v>
          </cell>
          <cell r="G2687" t="str">
            <v>Non</v>
          </cell>
          <cell r="H2687" t="str">
            <v>CLG.RIVIERE SALEE</v>
          </cell>
          <cell r="I2687" t="str">
            <v>Non</v>
          </cell>
          <cell r="J2687" t="str">
            <v>Badminton, Basket</v>
          </cell>
        </row>
        <row r="2688">
          <cell r="A2688">
            <v>24248597</v>
          </cell>
          <cell r="B2688" t="str">
            <v>Selefen</v>
          </cell>
          <cell r="C2688" t="str">
            <v>Yamel</v>
          </cell>
          <cell r="D2688" t="str">
            <v>BG</v>
          </cell>
          <cell r="E2688" t="str">
            <v>16-03-2011</v>
          </cell>
          <cell r="F2688">
            <v>13</v>
          </cell>
          <cell r="G2688" t="str">
            <v>Non</v>
          </cell>
          <cell r="H2688" t="str">
            <v>CLG.RIVIERE SALEE</v>
          </cell>
          <cell r="I2688" t="str">
            <v>Non</v>
          </cell>
          <cell r="J2688" t="str">
            <v>Badminton</v>
          </cell>
        </row>
        <row r="2689">
          <cell r="A2689">
            <v>24247905</v>
          </cell>
          <cell r="B2689" t="str">
            <v>TAGATAMANOGI</v>
          </cell>
          <cell r="C2689" t="str">
            <v>IWA</v>
          </cell>
          <cell r="D2689" t="str">
            <v>BG</v>
          </cell>
          <cell r="E2689" t="str">
            <v>28-01-2012</v>
          </cell>
          <cell r="F2689">
            <v>12</v>
          </cell>
          <cell r="G2689" t="str">
            <v>Non</v>
          </cell>
          <cell r="H2689" t="str">
            <v>CLG.RIVIERE SALEE</v>
          </cell>
          <cell r="I2689" t="str">
            <v>Non</v>
          </cell>
          <cell r="J2689" t="str">
            <v>Volleyball</v>
          </cell>
        </row>
        <row r="2690">
          <cell r="A2690">
            <v>24247897</v>
          </cell>
          <cell r="B2690" t="str">
            <v>TAKANIUA</v>
          </cell>
          <cell r="C2690" t="str">
            <v>EMMA</v>
          </cell>
          <cell r="D2690" t="str">
            <v>BF</v>
          </cell>
          <cell r="E2690" t="str">
            <v>01-02-2013</v>
          </cell>
          <cell r="F2690">
            <v>11</v>
          </cell>
          <cell r="G2690" t="str">
            <v>Non</v>
          </cell>
          <cell r="H2690" t="str">
            <v>CLG.RIVIERE SALEE</v>
          </cell>
          <cell r="I2690" t="str">
            <v>Non</v>
          </cell>
          <cell r="J2690" t="str">
            <v>Volleyball</v>
          </cell>
        </row>
        <row r="2691">
          <cell r="A2691">
            <v>24247896</v>
          </cell>
          <cell r="B2691" t="str">
            <v>TAKANIUA</v>
          </cell>
          <cell r="C2691" t="str">
            <v>KURTIS</v>
          </cell>
          <cell r="D2691" t="str">
            <v>BG</v>
          </cell>
          <cell r="E2691" t="str">
            <v>13-02-2012</v>
          </cell>
          <cell r="F2691">
            <v>12</v>
          </cell>
          <cell r="G2691" t="str">
            <v>Non</v>
          </cell>
          <cell r="H2691" t="str">
            <v>CLG.RIVIERE SALEE</v>
          </cell>
          <cell r="I2691" t="str">
            <v>Non</v>
          </cell>
          <cell r="J2691" t="str">
            <v>Volleyball</v>
          </cell>
        </row>
        <row r="2692">
          <cell r="A2692">
            <v>24239203</v>
          </cell>
          <cell r="B2692" t="str">
            <v>TANGOPI</v>
          </cell>
          <cell r="C2692" t="str">
            <v>JANZO</v>
          </cell>
          <cell r="D2692" t="str">
            <v>MG</v>
          </cell>
          <cell r="E2692" t="str">
            <v>28-09-2010</v>
          </cell>
          <cell r="F2692">
            <v>14</v>
          </cell>
          <cell r="G2692" t="str">
            <v>Non</v>
          </cell>
          <cell r="H2692" t="str">
            <v>CLG.RIVIERE SALEE</v>
          </cell>
          <cell r="I2692" t="str">
            <v>Non</v>
          </cell>
          <cell r="J2692" t="str">
            <v>Athlétisme, Volleyball</v>
          </cell>
        </row>
        <row r="2693">
          <cell r="A2693">
            <v>24210780</v>
          </cell>
          <cell r="B2693" t="str">
            <v>TAOM</v>
          </cell>
          <cell r="C2693" t="str">
            <v>Magaly</v>
          </cell>
          <cell r="D2693" t="str">
            <v>MF</v>
          </cell>
          <cell r="E2693" t="str">
            <v>29-12-2009</v>
          </cell>
          <cell r="F2693">
            <v>14</v>
          </cell>
          <cell r="G2693" t="str">
            <v>Non</v>
          </cell>
          <cell r="H2693" t="str">
            <v>CLG.RIVIERE SALEE</v>
          </cell>
          <cell r="I2693" t="str">
            <v>Non</v>
          </cell>
          <cell r="J2693" t="str">
            <v>Athlétisme, Volleyball</v>
          </cell>
        </row>
        <row r="2694">
          <cell r="A2694">
            <v>24212006</v>
          </cell>
          <cell r="B2694" t="str">
            <v>TEVANU</v>
          </cell>
          <cell r="C2694" t="str">
            <v>Cassiopée</v>
          </cell>
          <cell r="D2694" t="str">
            <v>MF</v>
          </cell>
          <cell r="E2694" t="str">
            <v>07-07-2009</v>
          </cell>
          <cell r="F2694">
            <v>15</v>
          </cell>
          <cell r="G2694" t="str">
            <v>Non</v>
          </cell>
          <cell r="H2694" t="str">
            <v>CLG.RIVIERE SALEE</v>
          </cell>
          <cell r="I2694" t="str">
            <v>Non</v>
          </cell>
          <cell r="J2694" t="str">
            <v>Athlétisme, Volleyball</v>
          </cell>
        </row>
        <row r="2695">
          <cell r="A2695">
            <v>24247701</v>
          </cell>
          <cell r="B2695" t="str">
            <v>UE</v>
          </cell>
          <cell r="C2695" t="str">
            <v>GWLADYS</v>
          </cell>
          <cell r="D2695" t="str">
            <v>BF</v>
          </cell>
          <cell r="E2695" t="str">
            <v>14-06-2011</v>
          </cell>
          <cell r="F2695">
            <v>13</v>
          </cell>
          <cell r="G2695" t="str">
            <v>Non</v>
          </cell>
          <cell r="H2695" t="str">
            <v>CLG.RIVIERE SALEE</v>
          </cell>
          <cell r="I2695" t="str">
            <v>Non</v>
          </cell>
          <cell r="J2695" t="str">
            <v>Volleyball</v>
          </cell>
        </row>
        <row r="2696">
          <cell r="A2696">
            <v>24248331</v>
          </cell>
          <cell r="B2696" t="str">
            <v>VAMA</v>
          </cell>
          <cell r="C2696" t="str">
            <v>ALFRED</v>
          </cell>
          <cell r="D2696" t="str">
            <v>BG</v>
          </cell>
          <cell r="E2696" t="str">
            <v>23-02-2012</v>
          </cell>
          <cell r="F2696">
            <v>12</v>
          </cell>
          <cell r="G2696" t="str">
            <v>Non</v>
          </cell>
          <cell r="H2696" t="str">
            <v>CLG.RIVIERE SALEE</v>
          </cell>
          <cell r="I2696" t="str">
            <v>Non</v>
          </cell>
          <cell r="J2696" t="str">
            <v>Volleyball</v>
          </cell>
        </row>
        <row r="2697">
          <cell r="A2697">
            <v>24236724</v>
          </cell>
          <cell r="B2697" t="str">
            <v>VIRATELLE</v>
          </cell>
          <cell r="C2697" t="str">
            <v>WILLIAM</v>
          </cell>
          <cell r="D2697" t="str">
            <v>BG</v>
          </cell>
          <cell r="E2697" t="str">
            <v>28-03-2011</v>
          </cell>
          <cell r="F2697">
            <v>13</v>
          </cell>
          <cell r="G2697" t="str">
            <v>Non</v>
          </cell>
          <cell r="H2697" t="str">
            <v>CLG.RIVIERE SALEE</v>
          </cell>
          <cell r="I2697" t="str">
            <v>Non</v>
          </cell>
          <cell r="J2697" t="str">
            <v>Volleyball</v>
          </cell>
        </row>
        <row r="2698">
          <cell r="A2698">
            <v>24236725</v>
          </cell>
          <cell r="B2698" t="str">
            <v>VIRAYIE</v>
          </cell>
          <cell r="C2698" t="str">
            <v>DYLAN</v>
          </cell>
          <cell r="D2698" t="str">
            <v>BG</v>
          </cell>
          <cell r="E2698" t="str">
            <v>21-07-2011</v>
          </cell>
          <cell r="F2698">
            <v>13</v>
          </cell>
          <cell r="G2698" t="str">
            <v>Non</v>
          </cell>
          <cell r="H2698" t="str">
            <v>CLG.RIVIERE SALEE</v>
          </cell>
          <cell r="I2698" t="str">
            <v>Non</v>
          </cell>
          <cell r="J2698" t="str">
            <v>Volleyball</v>
          </cell>
        </row>
        <row r="2699">
          <cell r="A2699">
            <v>24247910</v>
          </cell>
          <cell r="B2699" t="str">
            <v>WABETE</v>
          </cell>
          <cell r="C2699" t="str">
            <v>HNAWANGE</v>
          </cell>
          <cell r="D2699" t="str">
            <v>BF</v>
          </cell>
          <cell r="E2699" t="str">
            <v>05-08-2011</v>
          </cell>
          <cell r="F2699">
            <v>13</v>
          </cell>
          <cell r="G2699" t="str">
            <v>Non</v>
          </cell>
          <cell r="H2699" t="str">
            <v>CLG.RIVIERE SALEE</v>
          </cell>
          <cell r="I2699" t="str">
            <v>Non</v>
          </cell>
          <cell r="J2699" t="str">
            <v>Volleyball</v>
          </cell>
        </row>
        <row r="2700">
          <cell r="A2700">
            <v>24247709</v>
          </cell>
          <cell r="B2700" t="str">
            <v>WAKANENGO</v>
          </cell>
          <cell r="C2700" t="str">
            <v>HELENE</v>
          </cell>
          <cell r="D2700" t="str">
            <v>BF</v>
          </cell>
          <cell r="E2700" t="str">
            <v>24-06-2012</v>
          </cell>
          <cell r="F2700">
            <v>12</v>
          </cell>
          <cell r="G2700" t="str">
            <v>Non</v>
          </cell>
          <cell r="H2700" t="str">
            <v>CLG.RIVIERE SALEE</v>
          </cell>
          <cell r="I2700" t="str">
            <v>Non</v>
          </cell>
          <cell r="J2700" t="str">
            <v>Volleyball</v>
          </cell>
        </row>
        <row r="2701">
          <cell r="A2701">
            <v>24247903</v>
          </cell>
          <cell r="B2701" t="str">
            <v>WAMEJO</v>
          </cell>
          <cell r="C2701" t="str">
            <v>SIGUEINE</v>
          </cell>
          <cell r="D2701" t="str">
            <v>BF</v>
          </cell>
          <cell r="E2701" t="str">
            <v>22-12-2011</v>
          </cell>
          <cell r="F2701">
            <v>12</v>
          </cell>
          <cell r="G2701" t="str">
            <v>Non</v>
          </cell>
          <cell r="H2701" t="str">
            <v>CLG.RIVIERE SALEE</v>
          </cell>
          <cell r="I2701" t="str">
            <v>Non</v>
          </cell>
          <cell r="J2701" t="str">
            <v>Volleyball</v>
          </cell>
        </row>
        <row r="2702">
          <cell r="A2702">
            <v>24248600</v>
          </cell>
          <cell r="B2702" t="str">
            <v>Wamowe</v>
          </cell>
          <cell r="C2702" t="str">
            <v>Winona</v>
          </cell>
          <cell r="D2702" t="str">
            <v>MF</v>
          </cell>
          <cell r="E2702" t="str">
            <v>12-08-2010</v>
          </cell>
          <cell r="F2702">
            <v>14</v>
          </cell>
          <cell r="G2702" t="str">
            <v>Non</v>
          </cell>
          <cell r="H2702" t="str">
            <v>CLG.RIVIERE SALEE</v>
          </cell>
          <cell r="I2702" t="str">
            <v>Non</v>
          </cell>
          <cell r="J2702" t="str">
            <v>Badminton</v>
          </cell>
        </row>
        <row r="2703">
          <cell r="A2703">
            <v>24210779</v>
          </cell>
          <cell r="B2703" t="str">
            <v>WANAPOPO</v>
          </cell>
          <cell r="C2703" t="str">
            <v>Yzaline</v>
          </cell>
          <cell r="D2703" t="str">
            <v>MF</v>
          </cell>
          <cell r="E2703" t="str">
            <v>05-12-2009</v>
          </cell>
          <cell r="F2703">
            <v>14</v>
          </cell>
          <cell r="G2703" t="str">
            <v>Non</v>
          </cell>
          <cell r="H2703" t="str">
            <v>CLG.RIVIERE SALEE</v>
          </cell>
          <cell r="I2703" t="str">
            <v>Non</v>
          </cell>
          <cell r="J2703" t="str">
            <v>Athlétisme, Volleyball</v>
          </cell>
        </row>
        <row r="2704">
          <cell r="A2704">
            <v>24222190</v>
          </cell>
          <cell r="B2704" t="str">
            <v>WELEQE</v>
          </cell>
          <cell r="C2704" t="str">
            <v>Catherine</v>
          </cell>
          <cell r="D2704" t="str">
            <v>BF</v>
          </cell>
          <cell r="E2704" t="str">
            <v>04-05-2011</v>
          </cell>
          <cell r="F2704">
            <v>13</v>
          </cell>
          <cell r="G2704" t="str">
            <v>Non</v>
          </cell>
          <cell r="H2704" t="str">
            <v>CLG.RIVIERE SALEE</v>
          </cell>
          <cell r="I2704" t="str">
            <v>Non</v>
          </cell>
          <cell r="J2704" t="str">
            <v>Badminton</v>
          </cell>
        </row>
        <row r="2705">
          <cell r="A2705">
            <v>24248594</v>
          </cell>
          <cell r="B2705" t="str">
            <v>WENDT</v>
          </cell>
          <cell r="C2705" t="str">
            <v>Eva</v>
          </cell>
          <cell r="D2705" t="str">
            <v>BF</v>
          </cell>
          <cell r="E2705" t="str">
            <v>07-04-2013</v>
          </cell>
          <cell r="F2705">
            <v>11</v>
          </cell>
          <cell r="G2705" t="str">
            <v>Non</v>
          </cell>
          <cell r="H2705" t="str">
            <v>CLG.RIVIERE SALEE</v>
          </cell>
          <cell r="I2705" t="str">
            <v>Non</v>
          </cell>
          <cell r="J2705" t="str">
            <v>Badminton</v>
          </cell>
        </row>
        <row r="2706">
          <cell r="A2706">
            <v>24210647</v>
          </cell>
          <cell r="B2706" t="str">
            <v>YORINGMAL BESSIERES</v>
          </cell>
          <cell r="C2706" t="str">
            <v>Orlane</v>
          </cell>
          <cell r="D2706" t="str">
            <v>MF</v>
          </cell>
          <cell r="E2706" t="str">
            <v>31-01-2010</v>
          </cell>
          <cell r="F2706">
            <v>14</v>
          </cell>
          <cell r="G2706" t="str">
            <v>Non</v>
          </cell>
          <cell r="H2706" t="str">
            <v>CLG.RIVIERE SALEE</v>
          </cell>
          <cell r="I2706" t="str">
            <v>Non</v>
          </cell>
          <cell r="J2706" t="str">
            <v>Basket</v>
          </cell>
        </row>
        <row r="2707">
          <cell r="A2707">
            <v>24249044</v>
          </cell>
          <cell r="B2707" t="str">
            <v>Abdelkader</v>
          </cell>
          <cell r="C2707" t="str">
            <v>Jade</v>
          </cell>
          <cell r="D2707" t="str">
            <v>BF</v>
          </cell>
          <cell r="E2707" t="str">
            <v>03-02-2013</v>
          </cell>
          <cell r="F2707">
            <v>11</v>
          </cell>
          <cell r="G2707" t="str">
            <v>Non</v>
          </cell>
          <cell r="H2707" t="str">
            <v>CLG.SACRE COEUR</v>
          </cell>
          <cell r="I2707" t="str">
            <v>Non</v>
          </cell>
          <cell r="J2707" t="str">
            <v>Kayak, Trails, VTT</v>
          </cell>
        </row>
        <row r="2708">
          <cell r="A2708">
            <v>24233756</v>
          </cell>
          <cell r="B2708" t="str">
            <v>Atoua</v>
          </cell>
          <cell r="C2708" t="str">
            <v>Joseph</v>
          </cell>
          <cell r="D2708" t="str">
            <v>BG</v>
          </cell>
          <cell r="E2708" t="str">
            <v>12-10-2011</v>
          </cell>
          <cell r="F2708">
            <v>13</v>
          </cell>
          <cell r="G2708" t="str">
            <v>Non</v>
          </cell>
          <cell r="H2708" t="str">
            <v>CLG.SACRE COEUR</v>
          </cell>
          <cell r="I2708" t="str">
            <v>Non</v>
          </cell>
          <cell r="J2708" t="str">
            <v>Football, Trails, VTT</v>
          </cell>
        </row>
        <row r="2709">
          <cell r="A2709">
            <v>24249045</v>
          </cell>
          <cell r="B2709" t="str">
            <v>Avila</v>
          </cell>
          <cell r="C2709" t="str">
            <v>Kellyana</v>
          </cell>
          <cell r="D2709" t="str">
            <v>BF</v>
          </cell>
          <cell r="E2709" t="str">
            <v>05-02-2013</v>
          </cell>
          <cell r="F2709">
            <v>11</v>
          </cell>
          <cell r="G2709" t="str">
            <v>Non</v>
          </cell>
          <cell r="H2709" t="str">
            <v>CLG.SACRE COEUR</v>
          </cell>
          <cell r="I2709" t="str">
            <v>Non</v>
          </cell>
        </row>
        <row r="2710">
          <cell r="A2710">
            <v>24239208</v>
          </cell>
          <cell r="B2710" t="str">
            <v>AZERARI</v>
          </cell>
          <cell r="C2710" t="str">
            <v>Bwé-ma</v>
          </cell>
          <cell r="D2710" t="str">
            <v>BG</v>
          </cell>
          <cell r="E2710" t="str">
            <v>31-01-2011</v>
          </cell>
          <cell r="F2710">
            <v>13</v>
          </cell>
          <cell r="G2710" t="str">
            <v>Non</v>
          </cell>
          <cell r="H2710" t="str">
            <v>CLG.SACRE COEUR</v>
          </cell>
          <cell r="I2710" t="str">
            <v>Non</v>
          </cell>
          <cell r="J2710" t="str">
            <v>VTT</v>
          </cell>
        </row>
        <row r="2711">
          <cell r="A2711">
            <v>24221438</v>
          </cell>
          <cell r="B2711" t="str">
            <v>BASTITA</v>
          </cell>
          <cell r="C2711" t="str">
            <v>Arno</v>
          </cell>
          <cell r="D2711" t="str">
            <v>MG</v>
          </cell>
          <cell r="E2711" t="str">
            <v>26-01-2010</v>
          </cell>
          <cell r="F2711">
            <v>14</v>
          </cell>
          <cell r="G2711" t="str">
            <v>Non</v>
          </cell>
          <cell r="H2711" t="str">
            <v>CLG.SACRE COEUR</v>
          </cell>
          <cell r="I2711" t="str">
            <v>Non</v>
          </cell>
          <cell r="J2711" t="str">
            <v>Trails, VTT</v>
          </cell>
        </row>
        <row r="2712">
          <cell r="A2712">
            <v>24249191</v>
          </cell>
          <cell r="B2712" t="str">
            <v>Boawe</v>
          </cell>
          <cell r="C2712" t="str">
            <v>Shelsea</v>
          </cell>
          <cell r="D2712" t="str">
            <v>BF</v>
          </cell>
          <cell r="E2712" t="str">
            <v>10-04-2013</v>
          </cell>
          <cell r="F2712">
            <v>11</v>
          </cell>
          <cell r="G2712" t="str">
            <v>Non</v>
          </cell>
          <cell r="H2712" t="str">
            <v>CLG.SACRE COEUR</v>
          </cell>
          <cell r="I2712" t="str">
            <v>Non</v>
          </cell>
          <cell r="J2712" t="str">
            <v>Va'a</v>
          </cell>
        </row>
        <row r="2713">
          <cell r="A2713">
            <v>24249053</v>
          </cell>
          <cell r="B2713" t="str">
            <v>Boi</v>
          </cell>
          <cell r="C2713" t="str">
            <v>Kélyvan</v>
          </cell>
          <cell r="D2713" t="str">
            <v>BG</v>
          </cell>
          <cell r="E2713" t="str">
            <v>27-01-2012</v>
          </cell>
          <cell r="F2713">
            <v>12</v>
          </cell>
          <cell r="G2713" t="str">
            <v>Non</v>
          </cell>
          <cell r="H2713" t="str">
            <v>CLG.SACRE COEUR</v>
          </cell>
          <cell r="I2713" t="str">
            <v>Non</v>
          </cell>
          <cell r="J2713" t="str">
            <v>Football</v>
          </cell>
        </row>
        <row r="2714">
          <cell r="A2714">
            <v>24233757</v>
          </cell>
          <cell r="B2714" t="str">
            <v>Boiloa</v>
          </cell>
          <cell r="C2714" t="str">
            <v>Aaron</v>
          </cell>
          <cell r="D2714" t="str">
            <v>BG</v>
          </cell>
          <cell r="E2714" t="str">
            <v>08-03-2011</v>
          </cell>
          <cell r="F2714">
            <v>13</v>
          </cell>
          <cell r="G2714" t="str">
            <v>Non</v>
          </cell>
          <cell r="H2714" t="str">
            <v>CLG.SACRE COEUR</v>
          </cell>
          <cell r="I2714" t="str">
            <v>Oui</v>
          </cell>
          <cell r="J2714" t="str">
            <v>Football, Trails</v>
          </cell>
        </row>
        <row r="2715">
          <cell r="A2715">
            <v>24249054</v>
          </cell>
          <cell r="B2715" t="str">
            <v>Bouearan</v>
          </cell>
          <cell r="C2715" t="str">
            <v>Armand</v>
          </cell>
          <cell r="D2715" t="str">
            <v>BG</v>
          </cell>
          <cell r="E2715" t="str">
            <v>06-08-2012</v>
          </cell>
          <cell r="F2715">
            <v>12</v>
          </cell>
          <cell r="G2715" t="str">
            <v>Non</v>
          </cell>
          <cell r="H2715" t="str">
            <v>CLG.SACRE COEUR</v>
          </cell>
          <cell r="I2715" t="str">
            <v>Non</v>
          </cell>
          <cell r="J2715" t="str">
            <v>Football</v>
          </cell>
        </row>
        <row r="2716">
          <cell r="A2716">
            <v>24249060</v>
          </cell>
          <cell r="B2716" t="str">
            <v>Bourquié</v>
          </cell>
          <cell r="C2716" t="str">
            <v>Margaux</v>
          </cell>
          <cell r="D2716" t="str">
            <v>BF</v>
          </cell>
          <cell r="E2716" t="str">
            <v>03-10-2012</v>
          </cell>
          <cell r="F2716">
            <v>12</v>
          </cell>
          <cell r="G2716" t="str">
            <v>Non</v>
          </cell>
          <cell r="H2716" t="str">
            <v>CLG.SACRE COEUR</v>
          </cell>
          <cell r="I2716" t="str">
            <v>Non</v>
          </cell>
          <cell r="J2716" t="str">
            <v>Trails</v>
          </cell>
        </row>
        <row r="2717">
          <cell r="A2717">
            <v>24248352</v>
          </cell>
          <cell r="B2717" t="str">
            <v>DAHI</v>
          </cell>
          <cell r="C2717" t="str">
            <v>Imelda</v>
          </cell>
          <cell r="D2717" t="str">
            <v>BF</v>
          </cell>
          <cell r="E2717" t="str">
            <v>03-07-2012</v>
          </cell>
          <cell r="F2717">
            <v>12</v>
          </cell>
          <cell r="G2717" t="str">
            <v>Non</v>
          </cell>
          <cell r="H2717" t="str">
            <v>CLG.SACRE COEUR</v>
          </cell>
          <cell r="I2717" t="str">
            <v>Non</v>
          </cell>
          <cell r="J2717" t="str">
            <v>VTT</v>
          </cell>
        </row>
        <row r="2718">
          <cell r="A2718">
            <v>24249061</v>
          </cell>
          <cell r="B2718" t="str">
            <v>Desgrippes</v>
          </cell>
          <cell r="C2718" t="str">
            <v>Jessy</v>
          </cell>
          <cell r="D2718" t="str">
            <v>BF</v>
          </cell>
          <cell r="E2718" t="str">
            <v>10-07-2012</v>
          </cell>
          <cell r="F2718">
            <v>12</v>
          </cell>
          <cell r="G2718" t="str">
            <v>Non</v>
          </cell>
          <cell r="H2718" t="str">
            <v>CLG.SACRE COEUR</v>
          </cell>
          <cell r="I2718" t="str">
            <v>Non</v>
          </cell>
          <cell r="J2718" t="str">
            <v>Trails</v>
          </cell>
        </row>
        <row r="2719">
          <cell r="A2719">
            <v>24249052</v>
          </cell>
          <cell r="B2719" t="str">
            <v>Dijou</v>
          </cell>
          <cell r="C2719" t="str">
            <v>Wylliam</v>
          </cell>
          <cell r="D2719" t="str">
            <v>BG</v>
          </cell>
          <cell r="E2719" t="str">
            <v>05-08-2012</v>
          </cell>
          <cell r="F2719">
            <v>12</v>
          </cell>
          <cell r="G2719" t="str">
            <v>Non</v>
          </cell>
          <cell r="H2719" t="str">
            <v>CLG.SACRE COEUR</v>
          </cell>
          <cell r="I2719" t="str">
            <v>Non</v>
          </cell>
          <cell r="J2719" t="str">
            <v>Football</v>
          </cell>
        </row>
        <row r="2720">
          <cell r="A2720">
            <v>24220217</v>
          </cell>
          <cell r="B2720" t="str">
            <v>DOLBEAU</v>
          </cell>
          <cell r="C2720" t="str">
            <v>Sohan</v>
          </cell>
          <cell r="D2720" t="str">
            <v>MG</v>
          </cell>
          <cell r="E2720" t="str">
            <v>01-02-2010</v>
          </cell>
          <cell r="F2720">
            <v>14</v>
          </cell>
          <cell r="G2720" t="str">
            <v>Non</v>
          </cell>
          <cell r="H2720" t="str">
            <v>CLG.SACRE COEUR</v>
          </cell>
          <cell r="I2720" t="str">
            <v>Non</v>
          </cell>
          <cell r="J2720" t="str">
            <v>Football, Rugby, Trails</v>
          </cell>
        </row>
        <row r="2721">
          <cell r="A2721">
            <v>24238269</v>
          </cell>
          <cell r="B2721" t="str">
            <v>DOTRANE</v>
          </cell>
          <cell r="C2721" t="str">
            <v>Sacha</v>
          </cell>
          <cell r="D2721" t="str">
            <v>BG</v>
          </cell>
          <cell r="E2721" t="str">
            <v>27-08-2011</v>
          </cell>
          <cell r="F2721">
            <v>13</v>
          </cell>
          <cell r="G2721" t="str">
            <v>Non</v>
          </cell>
          <cell r="H2721" t="str">
            <v>CLG.SACRE COEUR</v>
          </cell>
          <cell r="I2721" t="str">
            <v>Non</v>
          </cell>
          <cell r="J2721" t="str">
            <v>Trails, VTT</v>
          </cell>
        </row>
        <row r="2722">
          <cell r="A2722">
            <v>24222202</v>
          </cell>
          <cell r="B2722" t="str">
            <v>DOUMOIN</v>
          </cell>
          <cell r="C2722" t="str">
            <v>Darren</v>
          </cell>
          <cell r="D2722" t="str">
            <v>BG</v>
          </cell>
          <cell r="E2722" t="str">
            <v>04-05-2011</v>
          </cell>
          <cell r="F2722">
            <v>13</v>
          </cell>
          <cell r="G2722" t="str">
            <v>Non</v>
          </cell>
          <cell r="H2722" t="str">
            <v>CLG.SACRE COEUR</v>
          </cell>
          <cell r="I2722" t="str">
            <v>Non</v>
          </cell>
          <cell r="J2722" t="str">
            <v>Trails</v>
          </cell>
        </row>
        <row r="2723">
          <cell r="A2723">
            <v>24222049</v>
          </cell>
          <cell r="B2723" t="str">
            <v>DOUMOIN</v>
          </cell>
          <cell r="C2723" t="str">
            <v>Erwan</v>
          </cell>
          <cell r="D2723" t="str">
            <v>MG</v>
          </cell>
          <cell r="E2723" t="str">
            <v>03-10-2009</v>
          </cell>
          <cell r="F2723">
            <v>15</v>
          </cell>
          <cell r="G2723" t="str">
            <v>Non</v>
          </cell>
          <cell r="H2723" t="str">
            <v>CLG.SACRE COEUR</v>
          </cell>
          <cell r="I2723" t="str">
            <v>Oui</v>
          </cell>
          <cell r="J2723" t="str">
            <v>Football, Futsal, Trails</v>
          </cell>
        </row>
        <row r="2724">
          <cell r="A2724">
            <v>24249046</v>
          </cell>
          <cell r="B2724" t="str">
            <v>Doumoin</v>
          </cell>
          <cell r="C2724" t="str">
            <v>Gwénaelle</v>
          </cell>
          <cell r="D2724" t="str">
            <v>BF</v>
          </cell>
          <cell r="E2724" t="str">
            <v>03-03-2013</v>
          </cell>
          <cell r="F2724">
            <v>11</v>
          </cell>
          <cell r="G2724" t="str">
            <v>Non</v>
          </cell>
          <cell r="H2724" t="str">
            <v>CLG.SACRE COEUR</v>
          </cell>
          <cell r="I2724" t="str">
            <v>Non</v>
          </cell>
          <cell r="J2724" t="str">
            <v>Trails, VTT</v>
          </cell>
        </row>
        <row r="2725">
          <cell r="A2725">
            <v>24222729</v>
          </cell>
          <cell r="B2725" t="str">
            <v>DOUMOIN</v>
          </cell>
          <cell r="C2725" t="str">
            <v>Venceslas</v>
          </cell>
          <cell r="D2725" t="str">
            <v>CG</v>
          </cell>
          <cell r="E2725" t="str">
            <v>15-11-2008</v>
          </cell>
          <cell r="F2725">
            <v>15</v>
          </cell>
          <cell r="G2725" t="str">
            <v>Non</v>
          </cell>
          <cell r="H2725" t="str">
            <v>CLG.SACRE COEUR</v>
          </cell>
          <cell r="I2725" t="str">
            <v>Non</v>
          </cell>
          <cell r="J2725" t="str">
            <v>Trails</v>
          </cell>
        </row>
        <row r="2726">
          <cell r="A2726">
            <v>24220272</v>
          </cell>
          <cell r="B2726" t="str">
            <v>DUMAS</v>
          </cell>
          <cell r="C2726" t="str">
            <v>Yoann</v>
          </cell>
          <cell r="D2726" t="str">
            <v>BG</v>
          </cell>
          <cell r="E2726" t="str">
            <v>09-03-2011</v>
          </cell>
          <cell r="F2726">
            <v>13</v>
          </cell>
          <cell r="G2726" t="str">
            <v>Non</v>
          </cell>
          <cell r="H2726" t="str">
            <v>CLG.SACRE COEUR</v>
          </cell>
          <cell r="I2726" t="str">
            <v>Non</v>
          </cell>
          <cell r="J2726" t="str">
            <v>Football, Futsal, Rugby, Trails</v>
          </cell>
        </row>
        <row r="2727">
          <cell r="A2727">
            <v>24222728</v>
          </cell>
          <cell r="B2727" t="str">
            <v>EATENE</v>
          </cell>
          <cell r="C2727" t="str">
            <v>Jeine</v>
          </cell>
          <cell r="D2727" t="str">
            <v>MF</v>
          </cell>
          <cell r="E2727" t="str">
            <v>19-07-2010</v>
          </cell>
          <cell r="F2727">
            <v>14</v>
          </cell>
          <cell r="G2727" t="str">
            <v>Non</v>
          </cell>
          <cell r="H2727" t="str">
            <v>CLG.SACRE COEUR</v>
          </cell>
          <cell r="I2727" t="str">
            <v>Non</v>
          </cell>
          <cell r="J2727" t="str">
            <v>Basket, Trails, Va'a</v>
          </cell>
        </row>
        <row r="2728">
          <cell r="A2728">
            <v>24249051</v>
          </cell>
          <cell r="B2728" t="str">
            <v>Gaia</v>
          </cell>
          <cell r="C2728" t="str">
            <v>Alvan</v>
          </cell>
          <cell r="D2728" t="str">
            <v>BG</v>
          </cell>
          <cell r="E2728" t="str">
            <v>04-04-2012</v>
          </cell>
          <cell r="F2728">
            <v>12</v>
          </cell>
          <cell r="G2728" t="str">
            <v>Non</v>
          </cell>
          <cell r="H2728" t="str">
            <v>CLG.SACRE COEUR</v>
          </cell>
          <cell r="I2728" t="str">
            <v>Non</v>
          </cell>
          <cell r="J2728" t="str">
            <v>Football</v>
          </cell>
        </row>
        <row r="2729">
          <cell r="A2729">
            <v>24249057</v>
          </cell>
          <cell r="B2729" t="str">
            <v>Galinié</v>
          </cell>
          <cell r="C2729" t="str">
            <v>Emy</v>
          </cell>
          <cell r="D2729" t="str">
            <v>BF</v>
          </cell>
          <cell r="E2729" t="str">
            <v>11-05-2013</v>
          </cell>
          <cell r="F2729">
            <v>11</v>
          </cell>
          <cell r="G2729" t="str">
            <v>Non</v>
          </cell>
          <cell r="H2729" t="str">
            <v>CLG.SACRE COEUR</v>
          </cell>
          <cell r="I2729" t="str">
            <v>Non</v>
          </cell>
          <cell r="J2729" t="str">
            <v>Trails</v>
          </cell>
        </row>
        <row r="2730">
          <cell r="A2730">
            <v>24237308</v>
          </cell>
          <cell r="B2730" t="str">
            <v>Galinié</v>
          </cell>
          <cell r="C2730" t="str">
            <v>Thimoty</v>
          </cell>
          <cell r="D2730" t="str">
            <v>BG</v>
          </cell>
          <cell r="E2730" t="str">
            <v>14-05-2011</v>
          </cell>
          <cell r="F2730">
            <v>13</v>
          </cell>
          <cell r="G2730" t="str">
            <v>Non</v>
          </cell>
          <cell r="H2730" t="str">
            <v>CLG.SACRE COEUR</v>
          </cell>
          <cell r="I2730" t="str">
            <v>Non</v>
          </cell>
          <cell r="J2730" t="str">
            <v>Trails, VTT</v>
          </cell>
        </row>
        <row r="2731">
          <cell r="A2731">
            <v>24222699</v>
          </cell>
          <cell r="B2731" t="str">
            <v>GEORGES</v>
          </cell>
          <cell r="C2731" t="str">
            <v>Leckya</v>
          </cell>
          <cell r="D2731" t="str">
            <v>MF</v>
          </cell>
          <cell r="E2731" t="str">
            <v>18-04-2010</v>
          </cell>
          <cell r="F2731">
            <v>14</v>
          </cell>
          <cell r="G2731" t="str">
            <v>Non</v>
          </cell>
          <cell r="H2731" t="str">
            <v>CLG.SACRE COEUR</v>
          </cell>
          <cell r="I2731" t="str">
            <v>Non</v>
          </cell>
          <cell r="J2731" t="str">
            <v>Trails, VTT</v>
          </cell>
        </row>
        <row r="2732">
          <cell r="A2732">
            <v>24249058</v>
          </cell>
          <cell r="B2732" t="str">
            <v>Gomen</v>
          </cell>
          <cell r="C2732" t="str">
            <v>Agathe</v>
          </cell>
          <cell r="D2732" t="str">
            <v>MF</v>
          </cell>
          <cell r="E2732" t="str">
            <v>05-05-2010</v>
          </cell>
          <cell r="F2732">
            <v>14</v>
          </cell>
          <cell r="G2732" t="str">
            <v>Non</v>
          </cell>
          <cell r="H2732" t="str">
            <v>CLG.SACRE COEUR</v>
          </cell>
          <cell r="I2732" t="str">
            <v>Non</v>
          </cell>
          <cell r="J2732" t="str">
            <v>Trails</v>
          </cell>
        </row>
        <row r="2733">
          <cell r="A2733">
            <v>24248353</v>
          </cell>
          <cell r="B2733" t="str">
            <v>GORO-ATU</v>
          </cell>
          <cell r="C2733" t="str">
            <v>Cuüké</v>
          </cell>
          <cell r="D2733" t="str">
            <v>BF</v>
          </cell>
          <cell r="E2733" t="str">
            <v>19-01-2013</v>
          </cell>
          <cell r="F2733">
            <v>11</v>
          </cell>
          <cell r="G2733" t="str">
            <v>Non</v>
          </cell>
          <cell r="H2733" t="str">
            <v>CLG.SACRE COEUR</v>
          </cell>
          <cell r="I2733" t="str">
            <v>Non</v>
          </cell>
          <cell r="J2733" t="str">
            <v>VTT</v>
          </cell>
        </row>
        <row r="2734">
          <cell r="A2734">
            <v>24239233</v>
          </cell>
          <cell r="B2734" t="str">
            <v>Gowece</v>
          </cell>
          <cell r="C2734" t="str">
            <v>Rowen</v>
          </cell>
          <cell r="D2734" t="str">
            <v>BG</v>
          </cell>
          <cell r="E2734" t="str">
            <v>09-08-2011</v>
          </cell>
          <cell r="F2734">
            <v>13</v>
          </cell>
          <cell r="G2734" t="str">
            <v>Non</v>
          </cell>
          <cell r="H2734" t="str">
            <v>CLG.SACRE COEUR</v>
          </cell>
          <cell r="I2734" t="str">
            <v>Non</v>
          </cell>
          <cell r="J2734" t="str">
            <v>Football, Rugby, Trails</v>
          </cell>
        </row>
        <row r="2735">
          <cell r="A2735">
            <v>24222020</v>
          </cell>
          <cell r="B2735" t="str">
            <v>HA-HO</v>
          </cell>
          <cell r="C2735" t="str">
            <v>Ianoa</v>
          </cell>
          <cell r="D2735" t="str">
            <v>BG</v>
          </cell>
          <cell r="E2735" t="str">
            <v>04-01-2011</v>
          </cell>
          <cell r="F2735">
            <v>13</v>
          </cell>
          <cell r="G2735" t="str">
            <v>Non</v>
          </cell>
          <cell r="H2735" t="str">
            <v>CLG.SACRE COEUR</v>
          </cell>
          <cell r="I2735" t="str">
            <v>Non</v>
          </cell>
          <cell r="J2735" t="str">
            <v>Football, Futsal</v>
          </cell>
        </row>
        <row r="2736">
          <cell r="A2736">
            <v>24233730</v>
          </cell>
          <cell r="B2736" t="str">
            <v>Harry-Caco</v>
          </cell>
          <cell r="C2736" t="str">
            <v>Daniel</v>
          </cell>
          <cell r="D2736" t="str">
            <v>BG</v>
          </cell>
          <cell r="E2736" t="str">
            <v>24-02-2011</v>
          </cell>
          <cell r="F2736">
            <v>13</v>
          </cell>
          <cell r="G2736" t="str">
            <v>Non</v>
          </cell>
          <cell r="H2736" t="str">
            <v>CLG.SACRE COEUR</v>
          </cell>
          <cell r="I2736" t="str">
            <v>Non</v>
          </cell>
          <cell r="J2736" t="str">
            <v>Trails, VTT</v>
          </cell>
        </row>
        <row r="2737">
          <cell r="A2737">
            <v>24249043</v>
          </cell>
          <cell r="B2737" t="str">
            <v>Holero</v>
          </cell>
          <cell r="C2737" t="str">
            <v>Ryckiel</v>
          </cell>
          <cell r="D2737" t="str">
            <v>BG</v>
          </cell>
          <cell r="E2737" t="str">
            <v>24-07-2012</v>
          </cell>
          <cell r="F2737">
            <v>12</v>
          </cell>
          <cell r="G2737" t="str">
            <v>Non</v>
          </cell>
          <cell r="H2737" t="str">
            <v>CLG.SACRE COEUR</v>
          </cell>
          <cell r="I2737" t="str">
            <v>Non</v>
          </cell>
          <cell r="J2737" t="str">
            <v>Football, Trails, VTT</v>
          </cell>
        </row>
        <row r="2738">
          <cell r="A2738">
            <v>24220270</v>
          </cell>
          <cell r="B2738" t="str">
            <v>HONDA</v>
          </cell>
          <cell r="C2738" t="str">
            <v>Angel</v>
          </cell>
          <cell r="D2738" t="str">
            <v>MG</v>
          </cell>
          <cell r="E2738" t="str">
            <v>09-06-2010</v>
          </cell>
          <cell r="F2738">
            <v>14</v>
          </cell>
          <cell r="G2738" t="str">
            <v>Non</v>
          </cell>
          <cell r="H2738" t="str">
            <v>CLG.SACRE COEUR</v>
          </cell>
          <cell r="I2738" t="str">
            <v>Non</v>
          </cell>
          <cell r="J2738" t="str">
            <v>Cross, Football, Futsal, Rugby, Trails</v>
          </cell>
        </row>
        <row r="2739">
          <cell r="A2739">
            <v>24233856</v>
          </cell>
          <cell r="B2739" t="str">
            <v>Kabar</v>
          </cell>
          <cell r="C2739" t="str">
            <v>Doug</v>
          </cell>
          <cell r="D2739" t="str">
            <v>MG</v>
          </cell>
          <cell r="E2739" t="str">
            <v>28-06-2010</v>
          </cell>
          <cell r="F2739">
            <v>14</v>
          </cell>
          <cell r="G2739" t="str">
            <v>Non</v>
          </cell>
          <cell r="H2739" t="str">
            <v>CLG.SACRE COEUR</v>
          </cell>
          <cell r="I2739" t="str">
            <v>Non</v>
          </cell>
          <cell r="J2739" t="str">
            <v>Trails</v>
          </cell>
        </row>
        <row r="2740">
          <cell r="A2740">
            <v>24233876</v>
          </cell>
          <cell r="B2740" t="str">
            <v>KAMEREUMOA</v>
          </cell>
          <cell r="C2740" t="str">
            <v>Guédone</v>
          </cell>
          <cell r="D2740" t="str">
            <v>BG</v>
          </cell>
          <cell r="E2740" t="str">
            <v>23-05-2011</v>
          </cell>
          <cell r="F2740">
            <v>13</v>
          </cell>
          <cell r="G2740" t="str">
            <v>Non</v>
          </cell>
          <cell r="H2740" t="str">
            <v>CLG.SACRE COEUR</v>
          </cell>
          <cell r="I2740" t="str">
            <v>Non</v>
          </cell>
          <cell r="J2740" t="str">
            <v>Rugby, Trails</v>
          </cell>
        </row>
        <row r="2741">
          <cell r="A2741">
            <v>24249194</v>
          </cell>
          <cell r="B2741" t="str">
            <v>Kapissiri</v>
          </cell>
          <cell r="C2741" t="str">
            <v>Jonathan</v>
          </cell>
          <cell r="D2741" t="str">
            <v>BG</v>
          </cell>
          <cell r="E2741" t="str">
            <v>04-03-2013</v>
          </cell>
          <cell r="F2741">
            <v>11</v>
          </cell>
          <cell r="G2741" t="str">
            <v>Non</v>
          </cell>
          <cell r="H2741" t="str">
            <v>CLG.SACRE COEUR</v>
          </cell>
          <cell r="I2741" t="str">
            <v>Non</v>
          </cell>
          <cell r="J2741" t="str">
            <v>Va'a</v>
          </cell>
        </row>
        <row r="2742">
          <cell r="A2742">
            <v>24222189</v>
          </cell>
          <cell r="B2742" t="str">
            <v>KAPISSIRI</v>
          </cell>
          <cell r="C2742" t="str">
            <v>Yoshebed</v>
          </cell>
          <cell r="D2742" t="str">
            <v>MF</v>
          </cell>
          <cell r="E2742" t="str">
            <v>16-07-2010</v>
          </cell>
          <cell r="F2742">
            <v>14</v>
          </cell>
          <cell r="G2742" t="str">
            <v>Non</v>
          </cell>
          <cell r="H2742" t="str">
            <v>CLG.SACRE COEUR</v>
          </cell>
          <cell r="I2742" t="str">
            <v>Non</v>
          </cell>
          <cell r="J2742" t="str">
            <v>Cross, Trails, VTT</v>
          </cell>
        </row>
        <row r="2743">
          <cell r="A2743">
            <v>24233840</v>
          </cell>
          <cell r="B2743" t="str">
            <v>KAREU</v>
          </cell>
          <cell r="C2743" t="str">
            <v>Raydon</v>
          </cell>
          <cell r="D2743" t="str">
            <v>BG</v>
          </cell>
          <cell r="E2743" t="str">
            <v>17-12-2011</v>
          </cell>
          <cell r="F2743">
            <v>12</v>
          </cell>
          <cell r="G2743" t="str">
            <v>Non</v>
          </cell>
          <cell r="H2743" t="str">
            <v>CLG.SACRE COEUR</v>
          </cell>
          <cell r="I2743" t="str">
            <v>Non</v>
          </cell>
          <cell r="J2743" t="str">
            <v>Football, VTT</v>
          </cell>
        </row>
        <row r="2744">
          <cell r="A2744">
            <v>24210125</v>
          </cell>
          <cell r="B2744" t="str">
            <v>LAUNAY</v>
          </cell>
          <cell r="C2744" t="str">
            <v>Gérard</v>
          </cell>
          <cell r="D2744" t="str">
            <v>MG</v>
          </cell>
          <cell r="E2744" t="str">
            <v>06-03-2009</v>
          </cell>
          <cell r="F2744">
            <v>15</v>
          </cell>
          <cell r="G2744" t="str">
            <v>Non</v>
          </cell>
          <cell r="H2744" t="str">
            <v>CLG.SACRE COEUR</v>
          </cell>
          <cell r="I2744" t="str">
            <v>Non</v>
          </cell>
          <cell r="J2744" t="str">
            <v>Cross, Football, Futsal, Trails, VTT</v>
          </cell>
        </row>
        <row r="2745">
          <cell r="A2745">
            <v>24210543</v>
          </cell>
          <cell r="B2745" t="str">
            <v>LECHANTEUR</v>
          </cell>
          <cell r="C2745" t="str">
            <v>Elena</v>
          </cell>
          <cell r="D2745" t="str">
            <v>MF</v>
          </cell>
          <cell r="E2745" t="str">
            <v>06-08-2009</v>
          </cell>
          <cell r="F2745">
            <v>15</v>
          </cell>
          <cell r="G2745" t="str">
            <v>Non</v>
          </cell>
          <cell r="H2745" t="str">
            <v>CLG.SACRE COEUR</v>
          </cell>
          <cell r="I2745" t="str">
            <v>Non</v>
          </cell>
          <cell r="J2745" t="str">
            <v>Cross, Trails</v>
          </cell>
        </row>
        <row r="2746">
          <cell r="A2746">
            <v>24220666</v>
          </cell>
          <cell r="B2746" t="str">
            <v>LECOLE</v>
          </cell>
          <cell r="C2746" t="str">
            <v>Georgy</v>
          </cell>
          <cell r="D2746" t="str">
            <v>MG</v>
          </cell>
          <cell r="E2746" t="str">
            <v>11-08-2009</v>
          </cell>
          <cell r="F2746">
            <v>15</v>
          </cell>
          <cell r="G2746" t="str">
            <v>Non</v>
          </cell>
          <cell r="H2746" t="str">
            <v>CLG.SACRE COEUR</v>
          </cell>
          <cell r="I2746" t="str">
            <v>Non</v>
          </cell>
          <cell r="J2746" t="str">
            <v>Cross, Football, Trails</v>
          </cell>
        </row>
        <row r="2747">
          <cell r="A2747">
            <v>24237777</v>
          </cell>
          <cell r="B2747" t="str">
            <v>MAITUKU</v>
          </cell>
          <cell r="C2747" t="str">
            <v>Anaëlle</v>
          </cell>
          <cell r="D2747" t="str">
            <v>MF</v>
          </cell>
          <cell r="E2747" t="str">
            <v>22-10-2009</v>
          </cell>
          <cell r="F2747">
            <v>15</v>
          </cell>
          <cell r="G2747" t="str">
            <v>Non</v>
          </cell>
          <cell r="H2747" t="str">
            <v>CLG.SACRE COEUR</v>
          </cell>
          <cell r="I2747" t="str">
            <v>Non</v>
          </cell>
          <cell r="J2747" t="str">
            <v>Trails</v>
          </cell>
        </row>
        <row r="2748">
          <cell r="A2748">
            <v>24221344</v>
          </cell>
          <cell r="B2748" t="str">
            <v>MAïTUKU</v>
          </cell>
          <cell r="C2748" t="str">
            <v>Melvynn</v>
          </cell>
          <cell r="D2748" t="str">
            <v>MG</v>
          </cell>
          <cell r="E2748" t="str">
            <v>15-09-2009</v>
          </cell>
          <cell r="F2748">
            <v>15</v>
          </cell>
          <cell r="G2748" t="str">
            <v>Non</v>
          </cell>
          <cell r="H2748" t="str">
            <v>CLG.SACRE COEUR</v>
          </cell>
          <cell r="I2748" t="str">
            <v>Non</v>
          </cell>
          <cell r="J2748" t="str">
            <v>Trails, VTT</v>
          </cell>
        </row>
        <row r="2749">
          <cell r="A2749">
            <v>24249188</v>
          </cell>
          <cell r="B2749" t="str">
            <v>Maituku</v>
          </cell>
          <cell r="C2749" t="str">
            <v>Vakafolau</v>
          </cell>
          <cell r="D2749" t="str">
            <v>BG</v>
          </cell>
          <cell r="E2749" t="str">
            <v>12-11-2011</v>
          </cell>
          <cell r="F2749">
            <v>12</v>
          </cell>
          <cell r="G2749" t="str">
            <v>Non</v>
          </cell>
          <cell r="H2749" t="str">
            <v>CLG.SACRE COEUR</v>
          </cell>
          <cell r="I2749" t="str">
            <v>Non</v>
          </cell>
          <cell r="J2749" t="str">
            <v>Va'a</v>
          </cell>
        </row>
        <row r="2750">
          <cell r="A2750">
            <v>24211033</v>
          </cell>
          <cell r="B2750" t="str">
            <v>MARARI</v>
          </cell>
          <cell r="C2750" t="str">
            <v>Lyana</v>
          </cell>
          <cell r="D2750" t="str">
            <v>MF</v>
          </cell>
          <cell r="E2750" t="str">
            <v>22-05-2010</v>
          </cell>
          <cell r="F2750">
            <v>14</v>
          </cell>
          <cell r="G2750" t="str">
            <v>Non</v>
          </cell>
          <cell r="H2750" t="str">
            <v>CLG.SACRE COEUR</v>
          </cell>
          <cell r="I2750" t="str">
            <v>Non</v>
          </cell>
          <cell r="J2750" t="str">
            <v>Athlétisme, Cross, Trails</v>
          </cell>
        </row>
        <row r="2751">
          <cell r="A2751">
            <v>24249193</v>
          </cell>
          <cell r="B2751" t="str">
            <v>Maurel</v>
          </cell>
          <cell r="C2751" t="str">
            <v>Madison</v>
          </cell>
          <cell r="D2751" t="str">
            <v>BF</v>
          </cell>
          <cell r="E2751" t="str">
            <v>12-03-2012</v>
          </cell>
          <cell r="F2751">
            <v>12</v>
          </cell>
          <cell r="G2751" t="str">
            <v>Non</v>
          </cell>
          <cell r="H2751" t="str">
            <v>CLG.SACRE COEUR</v>
          </cell>
          <cell r="I2751" t="str">
            <v>Non</v>
          </cell>
          <cell r="J2751" t="str">
            <v>Va'a, VTT</v>
          </cell>
        </row>
        <row r="2752">
          <cell r="A2752">
            <v>24249192</v>
          </cell>
          <cell r="B2752" t="str">
            <v>Mercier</v>
          </cell>
          <cell r="C2752" t="str">
            <v>Kyara</v>
          </cell>
          <cell r="D2752" t="str">
            <v>BF</v>
          </cell>
          <cell r="E2752" t="str">
            <v>09-06-2011</v>
          </cell>
          <cell r="F2752">
            <v>13</v>
          </cell>
          <cell r="G2752" t="str">
            <v>Non</v>
          </cell>
          <cell r="H2752" t="str">
            <v>CLG.SACRE COEUR</v>
          </cell>
          <cell r="I2752" t="str">
            <v>Non</v>
          </cell>
          <cell r="J2752" t="str">
            <v>Va'a, VTT</v>
          </cell>
        </row>
        <row r="2753">
          <cell r="A2753">
            <v>24249170</v>
          </cell>
          <cell r="B2753" t="str">
            <v>Mervin Milliard</v>
          </cell>
          <cell r="C2753" t="str">
            <v>Romance</v>
          </cell>
          <cell r="D2753" t="str">
            <v>BF</v>
          </cell>
          <cell r="E2753" t="str">
            <v>18-11-2012</v>
          </cell>
          <cell r="F2753">
            <v>11</v>
          </cell>
          <cell r="G2753" t="str">
            <v>Non</v>
          </cell>
          <cell r="H2753" t="str">
            <v>CLG.SACRE COEUR</v>
          </cell>
          <cell r="I2753" t="str">
            <v>Non</v>
          </cell>
          <cell r="J2753" t="str">
            <v>Trails</v>
          </cell>
        </row>
        <row r="2754">
          <cell r="A2754">
            <v>24221062</v>
          </cell>
          <cell r="B2754" t="str">
            <v>MéZIèRES-GOWE</v>
          </cell>
          <cell r="C2754" t="str">
            <v>Orlando</v>
          </cell>
          <cell r="D2754" t="str">
            <v>CG</v>
          </cell>
          <cell r="E2754" t="str">
            <v>02-06-2008</v>
          </cell>
          <cell r="F2754">
            <v>16</v>
          </cell>
          <cell r="G2754" t="str">
            <v>Non</v>
          </cell>
          <cell r="H2754" t="str">
            <v>CLG.SACRE COEUR</v>
          </cell>
          <cell r="I2754" t="str">
            <v>Non</v>
          </cell>
          <cell r="J2754" t="str">
            <v>Trails</v>
          </cell>
        </row>
        <row r="2755">
          <cell r="A2755">
            <v>24211043</v>
          </cell>
          <cell r="B2755" t="str">
            <v>MOAÏNON</v>
          </cell>
          <cell r="C2755" t="str">
            <v>Mathieu</v>
          </cell>
          <cell r="D2755" t="str">
            <v>MG</v>
          </cell>
          <cell r="E2755" t="str">
            <v>30-01-2010</v>
          </cell>
          <cell r="F2755">
            <v>14</v>
          </cell>
          <cell r="G2755" t="str">
            <v>Non</v>
          </cell>
          <cell r="H2755" t="str">
            <v>CLG.SACRE COEUR</v>
          </cell>
          <cell r="I2755" t="str">
            <v>Non</v>
          </cell>
          <cell r="J2755" t="str">
            <v>Rugby, Trails</v>
          </cell>
        </row>
        <row r="2756">
          <cell r="A2756">
            <v>24249196</v>
          </cell>
          <cell r="B2756" t="str">
            <v>Moeksin</v>
          </cell>
          <cell r="C2756" t="str">
            <v>Manon</v>
          </cell>
          <cell r="D2756" t="str">
            <v>BF</v>
          </cell>
          <cell r="E2756" t="str">
            <v>03-02-2013</v>
          </cell>
          <cell r="F2756">
            <v>11</v>
          </cell>
          <cell r="G2756" t="str">
            <v>Non</v>
          </cell>
          <cell r="H2756" t="str">
            <v>CLG.SACRE COEUR</v>
          </cell>
          <cell r="I2756" t="str">
            <v>Non</v>
          </cell>
          <cell r="J2756" t="str">
            <v>Basket</v>
          </cell>
        </row>
        <row r="2757">
          <cell r="A2757">
            <v>24221305</v>
          </cell>
          <cell r="B2757" t="str">
            <v>MOéKSIN</v>
          </cell>
          <cell r="C2757" t="str">
            <v>Zoé</v>
          </cell>
          <cell r="D2757" t="str">
            <v>MF</v>
          </cell>
          <cell r="E2757" t="str">
            <v>24-01-2010</v>
          </cell>
          <cell r="F2757">
            <v>14</v>
          </cell>
          <cell r="G2757" t="str">
            <v>Non</v>
          </cell>
          <cell r="H2757" t="str">
            <v>CLG.SACRE COEUR</v>
          </cell>
          <cell r="I2757" t="str">
            <v>Non</v>
          </cell>
          <cell r="J2757" t="str">
            <v>Cross, Trails</v>
          </cell>
        </row>
        <row r="2758">
          <cell r="A2758">
            <v>24249169</v>
          </cell>
          <cell r="B2758" t="str">
            <v>Moino</v>
          </cell>
          <cell r="C2758" t="str">
            <v>Eyanorah</v>
          </cell>
          <cell r="D2758" t="str">
            <v>BF</v>
          </cell>
          <cell r="E2758" t="str">
            <v>15-04-2013</v>
          </cell>
          <cell r="F2758">
            <v>11</v>
          </cell>
          <cell r="G2758" t="str">
            <v>Non</v>
          </cell>
          <cell r="H2758" t="str">
            <v>CLG.SACRE COEUR</v>
          </cell>
          <cell r="I2758" t="str">
            <v>Non</v>
          </cell>
          <cell r="J2758" t="str">
            <v>Kayak, Va'a</v>
          </cell>
        </row>
        <row r="2759">
          <cell r="A2759">
            <v>24249048</v>
          </cell>
          <cell r="B2759" t="str">
            <v>Moino</v>
          </cell>
          <cell r="C2759" t="str">
            <v>Yol</v>
          </cell>
          <cell r="D2759" t="str">
            <v>BG</v>
          </cell>
          <cell r="E2759" t="str">
            <v>02-09-2011</v>
          </cell>
          <cell r="F2759">
            <v>13</v>
          </cell>
          <cell r="G2759" t="str">
            <v>Non</v>
          </cell>
          <cell r="H2759" t="str">
            <v>CLG.SACRE COEUR</v>
          </cell>
          <cell r="I2759" t="str">
            <v>Non</v>
          </cell>
          <cell r="J2759" t="str">
            <v>Football, Trails</v>
          </cell>
        </row>
        <row r="2760">
          <cell r="A2760">
            <v>24238128</v>
          </cell>
          <cell r="B2760" t="str">
            <v>MOTUKU</v>
          </cell>
          <cell r="C2760" t="str">
            <v>Nelson</v>
          </cell>
          <cell r="D2760" t="str">
            <v>MG</v>
          </cell>
          <cell r="E2760" t="str">
            <v>11-01-2009</v>
          </cell>
          <cell r="F2760">
            <v>15</v>
          </cell>
          <cell r="G2760" t="str">
            <v>Non</v>
          </cell>
          <cell r="H2760" t="str">
            <v>CLG.SACRE COEUR</v>
          </cell>
          <cell r="I2760" t="str">
            <v>Non</v>
          </cell>
          <cell r="J2760" t="str">
            <v>Trails, VTT</v>
          </cell>
        </row>
        <row r="2761">
          <cell r="A2761">
            <v>24249047</v>
          </cell>
          <cell r="B2761" t="str">
            <v>N Gadiman</v>
          </cell>
          <cell r="C2761" t="str">
            <v>Alonzo</v>
          </cell>
          <cell r="D2761" t="str">
            <v>BG</v>
          </cell>
          <cell r="E2761" t="str">
            <v>02-04-2011</v>
          </cell>
          <cell r="F2761">
            <v>13</v>
          </cell>
          <cell r="G2761" t="str">
            <v>Non</v>
          </cell>
          <cell r="H2761" t="str">
            <v>CLG.SACRE COEUR</v>
          </cell>
          <cell r="I2761" t="str">
            <v>Non</v>
          </cell>
          <cell r="J2761" t="str">
            <v>Football, Trails</v>
          </cell>
        </row>
        <row r="2762">
          <cell r="A2762">
            <v>24211070</v>
          </cell>
          <cell r="B2762" t="str">
            <v>NAPOAREA</v>
          </cell>
          <cell r="C2762" t="str">
            <v>Romain</v>
          </cell>
          <cell r="D2762" t="str">
            <v>MG</v>
          </cell>
          <cell r="E2762" t="str">
            <v>17-05-2010</v>
          </cell>
          <cell r="F2762">
            <v>14</v>
          </cell>
          <cell r="G2762" t="str">
            <v>Non</v>
          </cell>
          <cell r="H2762" t="str">
            <v>CLG.SACRE COEUR</v>
          </cell>
          <cell r="I2762" t="str">
            <v>Non</v>
          </cell>
          <cell r="J2762" t="str">
            <v>Football, Futsal, Trails</v>
          </cell>
        </row>
        <row r="2763">
          <cell r="A2763">
            <v>24248358</v>
          </cell>
          <cell r="B2763" t="str">
            <v>NEBOUROU</v>
          </cell>
          <cell r="C2763" t="str">
            <v>Lanyssia</v>
          </cell>
          <cell r="D2763" t="str">
            <v>MF</v>
          </cell>
          <cell r="E2763" t="str">
            <v>01-10-2009</v>
          </cell>
          <cell r="F2763">
            <v>15</v>
          </cell>
          <cell r="G2763" t="str">
            <v>Non</v>
          </cell>
          <cell r="H2763" t="str">
            <v>CLG.SACRE COEUR</v>
          </cell>
          <cell r="I2763" t="str">
            <v>Non</v>
          </cell>
          <cell r="J2763" t="str">
            <v>Santé</v>
          </cell>
        </row>
        <row r="2764">
          <cell r="A2764">
            <v>24222026</v>
          </cell>
          <cell r="B2764" t="str">
            <v>NEDENON</v>
          </cell>
          <cell r="C2764" t="str">
            <v>Maxime</v>
          </cell>
          <cell r="D2764" t="str">
            <v>MG</v>
          </cell>
          <cell r="E2764" t="str">
            <v>19-12-2010</v>
          </cell>
          <cell r="F2764">
            <v>13</v>
          </cell>
          <cell r="G2764" t="str">
            <v>Non</v>
          </cell>
          <cell r="H2764" t="str">
            <v>CLG.SACRE COEUR</v>
          </cell>
          <cell r="I2764" t="str">
            <v>Non</v>
          </cell>
          <cell r="J2764" t="str">
            <v>Football, Futsal, Trails</v>
          </cell>
        </row>
        <row r="2765">
          <cell r="A2765">
            <v>24249049</v>
          </cell>
          <cell r="B2765" t="str">
            <v>Nédenon</v>
          </cell>
          <cell r="C2765" t="str">
            <v>Moaoudou</v>
          </cell>
          <cell r="D2765" t="str">
            <v>BG</v>
          </cell>
          <cell r="E2765" t="str">
            <v>02-10-2012</v>
          </cell>
          <cell r="F2765">
            <v>12</v>
          </cell>
          <cell r="G2765" t="str">
            <v>Non</v>
          </cell>
          <cell r="H2765" t="str">
            <v>CLG.SACRE COEUR</v>
          </cell>
          <cell r="I2765" t="str">
            <v>Non</v>
          </cell>
          <cell r="J2765" t="str">
            <v>Football, Trails</v>
          </cell>
        </row>
        <row r="2766">
          <cell r="A2766">
            <v>24222005</v>
          </cell>
          <cell r="B2766" t="str">
            <v>NEOERE</v>
          </cell>
          <cell r="C2766" t="str">
            <v>Judicael</v>
          </cell>
          <cell r="D2766" t="str">
            <v>MG</v>
          </cell>
          <cell r="E2766" t="str">
            <v>03-07-2009</v>
          </cell>
          <cell r="F2766">
            <v>15</v>
          </cell>
          <cell r="G2766" t="str">
            <v>Non</v>
          </cell>
          <cell r="H2766" t="str">
            <v>CLG.SACRE COEUR</v>
          </cell>
          <cell r="I2766" t="str">
            <v>Non</v>
          </cell>
          <cell r="J2766" t="str">
            <v>Athlétisme, Trails</v>
          </cell>
        </row>
        <row r="2767">
          <cell r="A2767">
            <v>24220267</v>
          </cell>
          <cell r="B2767" t="str">
            <v>OUNINE</v>
          </cell>
          <cell r="C2767" t="str">
            <v>Ataï</v>
          </cell>
          <cell r="D2767" t="str">
            <v>MG</v>
          </cell>
          <cell r="E2767" t="str">
            <v>01-10-2009</v>
          </cell>
          <cell r="F2767">
            <v>15</v>
          </cell>
          <cell r="G2767" t="str">
            <v>Non</v>
          </cell>
          <cell r="H2767" t="str">
            <v>CLG.SACRE COEUR</v>
          </cell>
          <cell r="I2767" t="str">
            <v>Non</v>
          </cell>
          <cell r="J2767" t="str">
            <v>Football, Futsal, Santé, Trails</v>
          </cell>
        </row>
        <row r="2768">
          <cell r="A2768">
            <v>24249189</v>
          </cell>
          <cell r="B2768" t="str">
            <v>Owhane</v>
          </cell>
          <cell r="C2768" t="str">
            <v>Marceline</v>
          </cell>
          <cell r="D2768" t="str">
            <v>BF</v>
          </cell>
          <cell r="E2768" t="str">
            <v>11-04-2012</v>
          </cell>
          <cell r="F2768">
            <v>12</v>
          </cell>
          <cell r="G2768" t="str">
            <v>Non</v>
          </cell>
          <cell r="H2768" t="str">
            <v>CLG.SACRE COEUR</v>
          </cell>
          <cell r="I2768" t="str">
            <v>Non</v>
          </cell>
          <cell r="J2768" t="str">
            <v>Basket, VTT</v>
          </cell>
        </row>
        <row r="2769">
          <cell r="A2769">
            <v>24249195</v>
          </cell>
          <cell r="B2769" t="str">
            <v>Panier</v>
          </cell>
          <cell r="C2769" t="str">
            <v>Nils</v>
          </cell>
          <cell r="D2769" t="str">
            <v>BG</v>
          </cell>
          <cell r="E2769" t="str">
            <v>07-09-2012</v>
          </cell>
          <cell r="F2769">
            <v>12</v>
          </cell>
          <cell r="G2769" t="str">
            <v>Non</v>
          </cell>
          <cell r="H2769" t="str">
            <v>CLG.SACRE COEUR</v>
          </cell>
          <cell r="I2769" t="str">
            <v>Non</v>
          </cell>
          <cell r="J2769" t="str">
            <v>Va'a</v>
          </cell>
        </row>
        <row r="2770">
          <cell r="A2770">
            <v>24249272</v>
          </cell>
          <cell r="B2770" t="str">
            <v>Paralet</v>
          </cell>
          <cell r="C2770" t="str">
            <v>Nathane</v>
          </cell>
          <cell r="D2770" t="str">
            <v>MG</v>
          </cell>
          <cell r="E2770" t="str">
            <v>31-08-2010</v>
          </cell>
          <cell r="F2770">
            <v>14</v>
          </cell>
          <cell r="G2770" t="str">
            <v>Non</v>
          </cell>
          <cell r="H2770" t="str">
            <v>CLG.SACRE COEUR</v>
          </cell>
          <cell r="I2770" t="str">
            <v>Non</v>
          </cell>
          <cell r="J2770" t="str">
            <v>Futsal</v>
          </cell>
        </row>
        <row r="2771">
          <cell r="A2771">
            <v>24249050</v>
          </cell>
          <cell r="B2771" t="str">
            <v>Pebellier</v>
          </cell>
          <cell r="C2771" t="str">
            <v>Armonn</v>
          </cell>
          <cell r="D2771" t="str">
            <v>BG</v>
          </cell>
          <cell r="E2771" t="str">
            <v>13-10-2012</v>
          </cell>
          <cell r="F2771">
            <v>12</v>
          </cell>
          <cell r="G2771" t="str">
            <v>Non</v>
          </cell>
          <cell r="H2771" t="str">
            <v>CLG.SACRE COEUR</v>
          </cell>
          <cell r="I2771" t="str">
            <v>Non</v>
          </cell>
          <cell r="J2771" t="str">
            <v>Football</v>
          </cell>
        </row>
        <row r="2772">
          <cell r="A2772">
            <v>24220266</v>
          </cell>
          <cell r="B2772" t="str">
            <v>PEBELLIER</v>
          </cell>
          <cell r="C2772" t="str">
            <v>Kamron</v>
          </cell>
          <cell r="D2772" t="str">
            <v>BG</v>
          </cell>
          <cell r="E2772" t="str">
            <v>21-02-2011</v>
          </cell>
          <cell r="F2772">
            <v>13</v>
          </cell>
          <cell r="G2772" t="str">
            <v>Non</v>
          </cell>
          <cell r="H2772" t="str">
            <v>CLG.SACRE COEUR</v>
          </cell>
          <cell r="I2772" t="str">
            <v>Non</v>
          </cell>
          <cell r="J2772" t="str">
            <v>Football, Futsal, Rugby, Trails</v>
          </cell>
        </row>
        <row r="2773">
          <cell r="A2773">
            <v>24220665</v>
          </cell>
          <cell r="B2773" t="str">
            <v>PERRONNET</v>
          </cell>
          <cell r="C2773" t="str">
            <v>Océane</v>
          </cell>
          <cell r="D2773" t="str">
            <v>MF</v>
          </cell>
          <cell r="E2773" t="str">
            <v>01-03-2010</v>
          </cell>
          <cell r="F2773">
            <v>14</v>
          </cell>
          <cell r="G2773" t="str">
            <v>Non</v>
          </cell>
          <cell r="H2773" t="str">
            <v>CLG.SACRE COEUR</v>
          </cell>
          <cell r="I2773" t="str">
            <v>Non</v>
          </cell>
          <cell r="J2773" t="str">
            <v>Cross, Trails</v>
          </cell>
        </row>
        <row r="2774">
          <cell r="A2774">
            <v>24220968</v>
          </cell>
          <cell r="B2774" t="str">
            <v>PERSAN</v>
          </cell>
          <cell r="C2774" t="str">
            <v>Enzo</v>
          </cell>
          <cell r="D2774" t="str">
            <v>MG</v>
          </cell>
          <cell r="E2774" t="str">
            <v>17-09-2009</v>
          </cell>
          <cell r="F2774">
            <v>15</v>
          </cell>
          <cell r="G2774" t="str">
            <v>Non</v>
          </cell>
          <cell r="H2774" t="str">
            <v>CLG.SACRE COEUR</v>
          </cell>
          <cell r="I2774" t="str">
            <v>Non</v>
          </cell>
          <cell r="J2774" t="str">
            <v>Trails, VTT</v>
          </cell>
        </row>
        <row r="2775">
          <cell r="A2775">
            <v>24221162</v>
          </cell>
          <cell r="B2775" t="str">
            <v>POADAE</v>
          </cell>
          <cell r="C2775" t="str">
            <v>Edmée</v>
          </cell>
          <cell r="D2775" t="str">
            <v>BF</v>
          </cell>
          <cell r="E2775" t="str">
            <v>03-03-2011</v>
          </cell>
          <cell r="F2775">
            <v>13</v>
          </cell>
          <cell r="G2775" t="str">
            <v>Non</v>
          </cell>
          <cell r="H2775" t="str">
            <v>CLG.SACRE COEUR</v>
          </cell>
          <cell r="I2775" t="str">
            <v>Non</v>
          </cell>
          <cell r="J2775" t="str">
            <v>Trails</v>
          </cell>
        </row>
        <row r="2776">
          <cell r="A2776">
            <v>24210530</v>
          </cell>
          <cell r="B2776" t="str">
            <v>REUMOIN</v>
          </cell>
          <cell r="C2776" t="str">
            <v>Shania</v>
          </cell>
          <cell r="D2776" t="str">
            <v>MF</v>
          </cell>
          <cell r="E2776" t="str">
            <v>30-01-2009</v>
          </cell>
          <cell r="F2776">
            <v>15</v>
          </cell>
          <cell r="G2776" t="str">
            <v>Non</v>
          </cell>
          <cell r="H2776" t="str">
            <v>CLG.SACRE COEUR</v>
          </cell>
          <cell r="I2776" t="str">
            <v>Non</v>
          </cell>
          <cell r="J2776" t="str">
            <v>Trails</v>
          </cell>
        </row>
        <row r="2777">
          <cell r="A2777">
            <v>24222054</v>
          </cell>
          <cell r="B2777" t="str">
            <v>REVERCE</v>
          </cell>
          <cell r="C2777" t="str">
            <v>Nils</v>
          </cell>
          <cell r="D2777" t="str">
            <v>BG</v>
          </cell>
          <cell r="E2777" t="str">
            <v>24-04-2011</v>
          </cell>
          <cell r="F2777">
            <v>13</v>
          </cell>
          <cell r="G2777" t="str">
            <v>Non</v>
          </cell>
          <cell r="H2777" t="str">
            <v>CLG.SACRE COEUR</v>
          </cell>
          <cell r="I2777" t="str">
            <v>Non</v>
          </cell>
          <cell r="J2777" t="str">
            <v>Basket, Cross</v>
          </cell>
        </row>
        <row r="2778">
          <cell r="A2778">
            <v>24233760</v>
          </cell>
          <cell r="B2778" t="str">
            <v>Reyi</v>
          </cell>
          <cell r="C2778" t="str">
            <v>Pierre</v>
          </cell>
          <cell r="D2778" t="str">
            <v>MG</v>
          </cell>
          <cell r="E2778" t="str">
            <v>25-07-2010</v>
          </cell>
          <cell r="F2778">
            <v>14</v>
          </cell>
          <cell r="G2778" t="str">
            <v>Non</v>
          </cell>
          <cell r="H2778" t="str">
            <v>CLG.SACRE COEUR</v>
          </cell>
          <cell r="I2778" t="str">
            <v>Oui</v>
          </cell>
          <cell r="J2778" t="str">
            <v>Football, Trails, VTT</v>
          </cell>
        </row>
        <row r="2779">
          <cell r="A2779">
            <v>24212850</v>
          </cell>
          <cell r="B2779" t="str">
            <v>ROBELIN</v>
          </cell>
          <cell r="C2779" t="str">
            <v>Rachel</v>
          </cell>
          <cell r="D2779" t="str">
            <v>MF</v>
          </cell>
          <cell r="E2779" t="str">
            <v>03-04-2009</v>
          </cell>
          <cell r="F2779">
            <v>15</v>
          </cell>
          <cell r="G2779" t="str">
            <v>Non</v>
          </cell>
          <cell r="H2779" t="str">
            <v>CLG.SACRE COEUR</v>
          </cell>
          <cell r="I2779" t="str">
            <v>Non</v>
          </cell>
          <cell r="J2779" t="str">
            <v>Cross, Trails</v>
          </cell>
        </row>
        <row r="2780">
          <cell r="A2780">
            <v>24248936</v>
          </cell>
          <cell r="B2780" t="str">
            <v>Robert</v>
          </cell>
          <cell r="C2780" t="str">
            <v>Alex</v>
          </cell>
          <cell r="D2780" t="str">
            <v>BG</v>
          </cell>
          <cell r="E2780" t="str">
            <v>31-07-2019</v>
          </cell>
          <cell r="F2780">
            <v>5</v>
          </cell>
          <cell r="G2780" t="str">
            <v>Non</v>
          </cell>
          <cell r="H2780" t="str">
            <v>CLG.SACRE COEUR</v>
          </cell>
          <cell r="I2780" t="str">
            <v>Non</v>
          </cell>
          <cell r="J2780" t="str">
            <v>Trails</v>
          </cell>
        </row>
        <row r="2781">
          <cell r="A2781">
            <v>24237312</v>
          </cell>
          <cell r="B2781" t="str">
            <v>Roi</v>
          </cell>
          <cell r="C2781" t="str">
            <v>Lana</v>
          </cell>
          <cell r="D2781" t="str">
            <v>BF</v>
          </cell>
          <cell r="E2781" t="str">
            <v>31-05-2011</v>
          </cell>
          <cell r="F2781">
            <v>13</v>
          </cell>
          <cell r="G2781" t="str">
            <v>Non</v>
          </cell>
          <cell r="H2781" t="str">
            <v>CLG.SACRE COEUR</v>
          </cell>
          <cell r="I2781" t="str">
            <v>Non</v>
          </cell>
          <cell r="J2781" t="str">
            <v>Cross, Trails, VTT</v>
          </cell>
        </row>
        <row r="2782">
          <cell r="A2782">
            <v>24248937</v>
          </cell>
          <cell r="B2782" t="str">
            <v>Solomita</v>
          </cell>
          <cell r="C2782" t="str">
            <v>Laura</v>
          </cell>
          <cell r="D2782" t="str">
            <v>MF</v>
          </cell>
          <cell r="E2782" t="str">
            <v>03-05-2010</v>
          </cell>
          <cell r="F2782">
            <v>14</v>
          </cell>
          <cell r="G2782" t="str">
            <v>Non</v>
          </cell>
          <cell r="H2782" t="str">
            <v>CLG.SACRE COEUR</v>
          </cell>
          <cell r="I2782" t="str">
            <v>Non</v>
          </cell>
          <cell r="J2782" t="str">
            <v>Trails</v>
          </cell>
        </row>
        <row r="2783">
          <cell r="A2783">
            <v>24248355</v>
          </cell>
          <cell r="B2783" t="str">
            <v>TETUANUI</v>
          </cell>
          <cell r="C2783" t="str">
            <v>Moïra</v>
          </cell>
          <cell r="D2783" t="str">
            <v>BF</v>
          </cell>
          <cell r="E2783" t="str">
            <v>29-02-2012</v>
          </cell>
          <cell r="F2783">
            <v>12</v>
          </cell>
          <cell r="G2783" t="str">
            <v>Non</v>
          </cell>
          <cell r="H2783" t="str">
            <v>CLG.SACRE COEUR</v>
          </cell>
          <cell r="I2783" t="str">
            <v>Non</v>
          </cell>
          <cell r="J2783" t="str">
            <v>VTT</v>
          </cell>
        </row>
        <row r="2784">
          <cell r="A2784">
            <v>24220264</v>
          </cell>
          <cell r="B2784" t="str">
            <v>TIAIBA</v>
          </cell>
          <cell r="C2784" t="str">
            <v>Thomas</v>
          </cell>
          <cell r="D2784" t="str">
            <v>MG</v>
          </cell>
          <cell r="E2784" t="str">
            <v>10-10-2010</v>
          </cell>
          <cell r="F2784">
            <v>14</v>
          </cell>
          <cell r="G2784" t="str">
            <v>Non</v>
          </cell>
          <cell r="H2784" t="str">
            <v>CLG.SACRE COEUR</v>
          </cell>
          <cell r="I2784" t="str">
            <v>Non</v>
          </cell>
          <cell r="J2784" t="str">
            <v>Cross, Football, Futsal, Trails, VTT</v>
          </cell>
        </row>
        <row r="2785">
          <cell r="A2785">
            <v>24248357</v>
          </cell>
          <cell r="B2785" t="str">
            <v>TJOHOREDJO</v>
          </cell>
          <cell r="C2785" t="str">
            <v>Lukevan</v>
          </cell>
          <cell r="D2785" t="str">
            <v>BG</v>
          </cell>
          <cell r="E2785" t="str">
            <v>20-04-2013</v>
          </cell>
          <cell r="F2785">
            <v>11</v>
          </cell>
          <cell r="G2785" t="str">
            <v>Non</v>
          </cell>
          <cell r="H2785" t="str">
            <v>CLG.SACRE COEUR</v>
          </cell>
          <cell r="I2785" t="str">
            <v>Non</v>
          </cell>
          <cell r="J2785" t="str">
            <v>Santé</v>
          </cell>
        </row>
        <row r="2786">
          <cell r="A2786">
            <v>24248938</v>
          </cell>
          <cell r="B2786" t="str">
            <v>Velayoudon</v>
          </cell>
          <cell r="C2786" t="str">
            <v>Brad</v>
          </cell>
          <cell r="D2786" t="str">
            <v>MG</v>
          </cell>
          <cell r="E2786" t="str">
            <v>25-01-2009</v>
          </cell>
          <cell r="F2786">
            <v>15</v>
          </cell>
          <cell r="G2786" t="str">
            <v>Non</v>
          </cell>
          <cell r="H2786" t="str">
            <v>CLG.SACRE COEUR</v>
          </cell>
          <cell r="I2786" t="str">
            <v>Non</v>
          </cell>
          <cell r="J2786" t="str">
            <v>Trails</v>
          </cell>
        </row>
        <row r="2787">
          <cell r="A2787">
            <v>24248354</v>
          </cell>
          <cell r="B2787" t="str">
            <v>VELAYOUDON</v>
          </cell>
          <cell r="C2787" t="str">
            <v>Liam</v>
          </cell>
          <cell r="D2787" t="str">
            <v>BG</v>
          </cell>
          <cell r="E2787" t="str">
            <v>21-04-2012</v>
          </cell>
          <cell r="F2787">
            <v>12</v>
          </cell>
          <cell r="G2787" t="str">
            <v>Non</v>
          </cell>
          <cell r="H2787" t="str">
            <v>CLG.SACRE COEUR</v>
          </cell>
          <cell r="I2787" t="str">
            <v>Non</v>
          </cell>
          <cell r="J2787" t="str">
            <v>VTT</v>
          </cell>
        </row>
        <row r="2788">
          <cell r="A2788">
            <v>24249190</v>
          </cell>
          <cell r="B2788" t="str">
            <v>Virassamy</v>
          </cell>
          <cell r="C2788" t="str">
            <v>Kyven</v>
          </cell>
          <cell r="D2788" t="str">
            <v>BG</v>
          </cell>
          <cell r="E2788" t="str">
            <v>16-09-2012</v>
          </cell>
          <cell r="F2788">
            <v>12</v>
          </cell>
          <cell r="G2788" t="str">
            <v>Non</v>
          </cell>
          <cell r="H2788" t="str">
            <v>CLG.SACRE COEUR</v>
          </cell>
          <cell r="I2788" t="str">
            <v>Non</v>
          </cell>
          <cell r="J2788" t="str">
            <v>VTT</v>
          </cell>
        </row>
        <row r="2789">
          <cell r="A2789">
            <v>24220265</v>
          </cell>
          <cell r="B2789" t="str">
            <v>VOISIN-Lévèque</v>
          </cell>
          <cell r="C2789" t="str">
            <v>Loys</v>
          </cell>
          <cell r="D2789" t="str">
            <v>BG</v>
          </cell>
          <cell r="E2789" t="str">
            <v>19-05-2011</v>
          </cell>
          <cell r="F2789">
            <v>13</v>
          </cell>
          <cell r="G2789" t="str">
            <v>Non</v>
          </cell>
          <cell r="H2789" t="str">
            <v>CLG.SACRE COEUR</v>
          </cell>
          <cell r="I2789" t="str">
            <v>Non</v>
          </cell>
          <cell r="J2789" t="str">
            <v>Cross, Football, Futsal, Trails</v>
          </cell>
        </row>
        <row r="2790">
          <cell r="A2790">
            <v>24248356</v>
          </cell>
          <cell r="B2790" t="str">
            <v>WEKO</v>
          </cell>
          <cell r="C2790" t="str">
            <v>Doizénon</v>
          </cell>
          <cell r="D2790" t="str">
            <v>MG</v>
          </cell>
          <cell r="E2790" t="str">
            <v>28-07-2010</v>
          </cell>
          <cell r="F2790">
            <v>14</v>
          </cell>
          <cell r="G2790" t="str">
            <v>Non</v>
          </cell>
          <cell r="H2790" t="str">
            <v>CLG.SACRE COEUR</v>
          </cell>
          <cell r="I2790" t="str">
            <v>Non</v>
          </cell>
          <cell r="J2790" t="str">
            <v>Santé</v>
          </cell>
        </row>
        <row r="2791">
          <cell r="A2791">
            <v>24238270</v>
          </cell>
          <cell r="B2791" t="str">
            <v>WEMA</v>
          </cell>
          <cell r="C2791" t="str">
            <v>Ernest</v>
          </cell>
          <cell r="D2791" t="str">
            <v>BG</v>
          </cell>
          <cell r="E2791" t="str">
            <v>13-05-2011</v>
          </cell>
          <cell r="F2791">
            <v>13</v>
          </cell>
          <cell r="G2791" t="str">
            <v>Non</v>
          </cell>
          <cell r="H2791" t="str">
            <v>CLG.SACRE COEUR</v>
          </cell>
          <cell r="I2791" t="str">
            <v>Non</v>
          </cell>
          <cell r="J2791" t="str">
            <v>Football, Trails, VTT</v>
          </cell>
        </row>
        <row r="2792">
          <cell r="A2792">
            <v>24249059</v>
          </cell>
          <cell r="B2792" t="str">
            <v>Zinni</v>
          </cell>
          <cell r="C2792" t="str">
            <v>Léticia</v>
          </cell>
          <cell r="D2792" t="str">
            <v>BF</v>
          </cell>
          <cell r="E2792" t="str">
            <v>12-11-2012</v>
          </cell>
          <cell r="F2792">
            <v>11</v>
          </cell>
          <cell r="G2792" t="str">
            <v>Non</v>
          </cell>
          <cell r="H2792" t="str">
            <v>CLG.SACRE COEUR</v>
          </cell>
          <cell r="I2792" t="str">
            <v>Non</v>
          </cell>
          <cell r="J2792" t="str">
            <v>Trails</v>
          </cell>
        </row>
        <row r="2793">
          <cell r="A2793">
            <v>24248606</v>
          </cell>
          <cell r="B2793" t="str">
            <v>ALEBAT</v>
          </cell>
          <cell r="C2793" t="str">
            <v>Lyzie</v>
          </cell>
          <cell r="D2793" t="str">
            <v>MF</v>
          </cell>
          <cell r="E2793" t="str">
            <v>11-12-2010</v>
          </cell>
          <cell r="F2793">
            <v>13</v>
          </cell>
          <cell r="G2793" t="str">
            <v>Non</v>
          </cell>
          <cell r="H2793" t="str">
            <v>CLG.SAINTE MARIE PAÏTA</v>
          </cell>
          <cell r="I2793" t="str">
            <v>Non</v>
          </cell>
          <cell r="J2793" t="str">
            <v>Football, Futsal</v>
          </cell>
        </row>
        <row r="2794">
          <cell r="A2794">
            <v>24239118</v>
          </cell>
          <cell r="B2794" t="str">
            <v>APIKAOUA</v>
          </cell>
          <cell r="C2794" t="str">
            <v>Dany</v>
          </cell>
          <cell r="D2794" t="str">
            <v>BG</v>
          </cell>
          <cell r="E2794" t="str">
            <v>22-05-2012</v>
          </cell>
          <cell r="F2794">
            <v>12</v>
          </cell>
          <cell r="G2794" t="str">
            <v>Non</v>
          </cell>
          <cell r="H2794" t="str">
            <v>CLG.SAINTE MARIE PAÏTA</v>
          </cell>
          <cell r="I2794" t="str">
            <v>Non</v>
          </cell>
          <cell r="J2794" t="str">
            <v>Football, Futsal</v>
          </cell>
        </row>
        <row r="2795">
          <cell r="A2795">
            <v>24248607</v>
          </cell>
          <cell r="B2795" t="str">
            <v>AVAE</v>
          </cell>
          <cell r="C2795" t="str">
            <v>Vaïhere</v>
          </cell>
          <cell r="D2795" t="str">
            <v>MF</v>
          </cell>
          <cell r="E2795" t="str">
            <v>01-02-2010</v>
          </cell>
          <cell r="F2795">
            <v>14</v>
          </cell>
          <cell r="G2795" t="str">
            <v>Non</v>
          </cell>
          <cell r="H2795" t="str">
            <v>CLG.SAINTE MARIE PAÏTA</v>
          </cell>
          <cell r="I2795" t="str">
            <v>Non</v>
          </cell>
          <cell r="J2795" t="str">
            <v>Badminton</v>
          </cell>
        </row>
        <row r="2796">
          <cell r="A2796">
            <v>24248608</v>
          </cell>
          <cell r="B2796" t="str">
            <v>CANIS</v>
          </cell>
          <cell r="C2796" t="str">
            <v>Ilan</v>
          </cell>
          <cell r="D2796" t="str">
            <v>BG</v>
          </cell>
          <cell r="E2796" t="str">
            <v>17-05-2011</v>
          </cell>
          <cell r="F2796">
            <v>13</v>
          </cell>
          <cell r="G2796" t="str">
            <v>Non</v>
          </cell>
          <cell r="H2796" t="str">
            <v>CLG.SAINTE MARIE PAÏTA</v>
          </cell>
          <cell r="I2796" t="str">
            <v>Non</v>
          </cell>
          <cell r="J2796" t="str">
            <v>Escalade</v>
          </cell>
        </row>
        <row r="2797">
          <cell r="A2797">
            <v>24248567</v>
          </cell>
          <cell r="B2797" t="str">
            <v>DALMAS</v>
          </cell>
          <cell r="C2797" t="str">
            <v>Djamal</v>
          </cell>
          <cell r="D2797" t="str">
            <v>BG</v>
          </cell>
          <cell r="E2797" t="str">
            <v>27-08-2012</v>
          </cell>
          <cell r="F2797">
            <v>12</v>
          </cell>
          <cell r="G2797" t="str">
            <v>Non</v>
          </cell>
          <cell r="H2797" t="str">
            <v>CLG.SAINTE MARIE PAÏTA</v>
          </cell>
          <cell r="I2797" t="str">
            <v>Non</v>
          </cell>
          <cell r="J2797" t="str">
            <v>Football, Futsal</v>
          </cell>
        </row>
        <row r="2798">
          <cell r="A2798">
            <v>24222076</v>
          </cell>
          <cell r="B2798" t="str">
            <v>DAVID</v>
          </cell>
          <cell r="C2798" t="str">
            <v>Gaëtan</v>
          </cell>
          <cell r="D2798" t="str">
            <v>BG</v>
          </cell>
          <cell r="E2798" t="str">
            <v>29-12-2011</v>
          </cell>
          <cell r="F2798">
            <v>12</v>
          </cell>
          <cell r="G2798" t="str">
            <v>Non</v>
          </cell>
          <cell r="H2798" t="str">
            <v>CLG.SAINTE MARIE PAÏTA</v>
          </cell>
          <cell r="I2798" t="str">
            <v>Non</v>
          </cell>
          <cell r="J2798" t="str">
            <v>Cross, Escalade</v>
          </cell>
        </row>
        <row r="2799">
          <cell r="A2799">
            <v>24233755</v>
          </cell>
          <cell r="B2799" t="str">
            <v>DIEMENE</v>
          </cell>
          <cell r="C2799" t="str">
            <v>Mayak</v>
          </cell>
          <cell r="D2799" t="str">
            <v>BG</v>
          </cell>
          <cell r="E2799" t="str">
            <v>21-02-2012</v>
          </cell>
          <cell r="F2799">
            <v>12</v>
          </cell>
          <cell r="G2799" t="str">
            <v>Non</v>
          </cell>
          <cell r="H2799" t="str">
            <v>CLG.SAINTE MARIE PAÏTA</v>
          </cell>
          <cell r="I2799" t="str">
            <v>Non</v>
          </cell>
          <cell r="J2799" t="str">
            <v>Football, Futsal</v>
          </cell>
        </row>
        <row r="2800">
          <cell r="A2800">
            <v>24248568</v>
          </cell>
          <cell r="B2800" t="str">
            <v>FETA</v>
          </cell>
          <cell r="C2800" t="str">
            <v>Nimrod</v>
          </cell>
          <cell r="D2800" t="str">
            <v>BG</v>
          </cell>
          <cell r="E2800" t="str">
            <v>15-06-2012</v>
          </cell>
          <cell r="F2800">
            <v>12</v>
          </cell>
          <cell r="G2800" t="str">
            <v>Non</v>
          </cell>
          <cell r="H2800" t="str">
            <v>CLG.SAINTE MARIE PAÏTA</v>
          </cell>
          <cell r="I2800" t="str">
            <v>Non</v>
          </cell>
          <cell r="J2800" t="str">
            <v>Football, Futsal</v>
          </cell>
        </row>
        <row r="2801">
          <cell r="A2801">
            <v>24239132</v>
          </cell>
          <cell r="B2801" t="str">
            <v>FREMONT</v>
          </cell>
          <cell r="C2801" t="str">
            <v>Lili-Rose</v>
          </cell>
          <cell r="D2801" t="str">
            <v>BF</v>
          </cell>
          <cell r="E2801" t="str">
            <v>18-05-2011</v>
          </cell>
          <cell r="F2801">
            <v>13</v>
          </cell>
          <cell r="G2801" t="str">
            <v>Non</v>
          </cell>
          <cell r="H2801" t="str">
            <v>CLG.SAINTE MARIE PAÏTA</v>
          </cell>
          <cell r="I2801" t="str">
            <v>Non</v>
          </cell>
          <cell r="J2801" t="str">
            <v>Volleyball</v>
          </cell>
        </row>
        <row r="2802">
          <cell r="A2802">
            <v>24248609</v>
          </cell>
          <cell r="B2802" t="str">
            <v>GAHETAU</v>
          </cell>
          <cell r="C2802" t="str">
            <v>Yoqtân</v>
          </cell>
          <cell r="D2802" t="str">
            <v>BG</v>
          </cell>
          <cell r="E2802" t="str">
            <v>25-07-2012</v>
          </cell>
          <cell r="F2802">
            <v>12</v>
          </cell>
          <cell r="G2802" t="str">
            <v>Non</v>
          </cell>
          <cell r="H2802" t="str">
            <v>CLG.SAINTE MARIE PAÏTA</v>
          </cell>
          <cell r="I2802" t="str">
            <v>Non</v>
          </cell>
          <cell r="J2802" t="str">
            <v>Escalade, Santé, Trails, Volleyball</v>
          </cell>
        </row>
        <row r="2803">
          <cell r="A2803">
            <v>24248610</v>
          </cell>
          <cell r="B2803" t="str">
            <v>GIRAUD</v>
          </cell>
          <cell r="C2803" t="str">
            <v>Sacha</v>
          </cell>
          <cell r="D2803" t="str">
            <v>BG</v>
          </cell>
          <cell r="E2803" t="str">
            <v>21-06-2013</v>
          </cell>
          <cell r="F2803">
            <v>11</v>
          </cell>
          <cell r="G2803" t="str">
            <v>Non</v>
          </cell>
          <cell r="H2803" t="str">
            <v>CLG.SAINTE MARIE PAÏTA</v>
          </cell>
          <cell r="I2803" t="str">
            <v>Non</v>
          </cell>
          <cell r="J2803" t="str">
            <v>Escalade</v>
          </cell>
        </row>
        <row r="2804">
          <cell r="A2804">
            <v>24239154</v>
          </cell>
          <cell r="B2804" t="str">
            <v>GNIPATE</v>
          </cell>
          <cell r="C2804" t="str">
            <v>Ruben</v>
          </cell>
          <cell r="D2804" t="str">
            <v>BG</v>
          </cell>
          <cell r="E2804" t="str">
            <v>08-06-2011</v>
          </cell>
          <cell r="F2804">
            <v>13</v>
          </cell>
          <cell r="G2804" t="str">
            <v>Non</v>
          </cell>
          <cell r="H2804" t="str">
            <v>CLG.SAINTE MARIE PAÏTA</v>
          </cell>
          <cell r="I2804" t="str">
            <v>Non</v>
          </cell>
          <cell r="J2804" t="str">
            <v>Escalade, Football, Futsal</v>
          </cell>
        </row>
        <row r="2805">
          <cell r="A2805">
            <v>24222677</v>
          </cell>
          <cell r="B2805" t="str">
            <v>GOWET</v>
          </cell>
          <cell r="C2805" t="str">
            <v>Evan</v>
          </cell>
          <cell r="D2805" t="str">
            <v>MG</v>
          </cell>
          <cell r="E2805" t="str">
            <v>28-10-2010</v>
          </cell>
          <cell r="F2805">
            <v>14</v>
          </cell>
          <cell r="G2805" t="str">
            <v>Non</v>
          </cell>
          <cell r="H2805" t="str">
            <v>CLG.SAINTE MARIE PAÏTA</v>
          </cell>
          <cell r="I2805" t="str">
            <v>Non</v>
          </cell>
          <cell r="J2805" t="str">
            <v>Escalade, Volleyball</v>
          </cell>
        </row>
        <row r="2806">
          <cell r="A2806">
            <v>24239134</v>
          </cell>
          <cell r="B2806" t="str">
            <v>GUELEME</v>
          </cell>
          <cell r="C2806" t="str">
            <v>Julie</v>
          </cell>
          <cell r="D2806" t="str">
            <v>BF</v>
          </cell>
          <cell r="E2806" t="str">
            <v>09-08-2011</v>
          </cell>
          <cell r="F2806">
            <v>13</v>
          </cell>
          <cell r="G2806" t="str">
            <v>Non</v>
          </cell>
          <cell r="H2806" t="str">
            <v>CLG.SAINTE MARIE PAÏTA</v>
          </cell>
          <cell r="I2806" t="str">
            <v>Non</v>
          </cell>
          <cell r="J2806" t="str">
            <v>Cross, Football, Futsal</v>
          </cell>
        </row>
        <row r="2807">
          <cell r="A2807">
            <v>24222161</v>
          </cell>
          <cell r="B2807" t="str">
            <v>GUHENE</v>
          </cell>
          <cell r="C2807" t="str">
            <v>Gabriel</v>
          </cell>
          <cell r="D2807" t="str">
            <v>MG</v>
          </cell>
          <cell r="E2807" t="str">
            <v>10-11-2010</v>
          </cell>
          <cell r="F2807">
            <v>13</v>
          </cell>
          <cell r="G2807" t="str">
            <v>Non</v>
          </cell>
          <cell r="H2807" t="str">
            <v>CLG.SAINTE MARIE PAÏTA</v>
          </cell>
          <cell r="I2807" t="str">
            <v>Non</v>
          </cell>
          <cell r="J2807" t="str">
            <v>Cross, Volleyball</v>
          </cell>
        </row>
        <row r="2808">
          <cell r="A2808">
            <v>24248611</v>
          </cell>
          <cell r="B2808" t="str">
            <v>HAUTEMULLE-DASTE</v>
          </cell>
          <cell r="C2808" t="str">
            <v>Léa</v>
          </cell>
          <cell r="D2808" t="str">
            <v>BF</v>
          </cell>
          <cell r="E2808" t="str">
            <v>31-08-2012</v>
          </cell>
          <cell r="F2808">
            <v>12</v>
          </cell>
          <cell r="G2808" t="str">
            <v>Non</v>
          </cell>
          <cell r="H2808" t="str">
            <v>CLG.SAINTE MARIE PAÏTA</v>
          </cell>
          <cell r="I2808" t="str">
            <v>Non</v>
          </cell>
          <cell r="J2808" t="str">
            <v>Escalade</v>
          </cell>
        </row>
        <row r="2809">
          <cell r="A2809">
            <v>24239135</v>
          </cell>
          <cell r="B2809" t="str">
            <v>HNAWEONGO</v>
          </cell>
          <cell r="C2809" t="str">
            <v>Lydie</v>
          </cell>
          <cell r="D2809" t="str">
            <v>BF</v>
          </cell>
          <cell r="E2809" t="str">
            <v>06-03-2012</v>
          </cell>
          <cell r="F2809">
            <v>12</v>
          </cell>
          <cell r="G2809" t="str">
            <v>Non</v>
          </cell>
          <cell r="H2809" t="str">
            <v>CLG.SAINTE MARIE PAÏTA</v>
          </cell>
          <cell r="I2809" t="str">
            <v>Non</v>
          </cell>
          <cell r="J2809" t="str">
            <v>Football, Futsal</v>
          </cell>
        </row>
        <row r="2810">
          <cell r="A2810">
            <v>24248612</v>
          </cell>
          <cell r="B2810" t="str">
            <v>HOANE</v>
          </cell>
          <cell r="C2810" t="str">
            <v>Richard</v>
          </cell>
          <cell r="D2810" t="str">
            <v>BG</v>
          </cell>
          <cell r="E2810" t="str">
            <v>19-01-2013</v>
          </cell>
          <cell r="F2810">
            <v>11</v>
          </cell>
          <cell r="G2810" t="str">
            <v>Non</v>
          </cell>
          <cell r="H2810" t="str">
            <v>CLG.SAINTE MARIE PAÏTA</v>
          </cell>
          <cell r="I2810" t="str">
            <v>Non</v>
          </cell>
          <cell r="J2810" t="str">
            <v>Volleyball</v>
          </cell>
        </row>
        <row r="2811">
          <cell r="A2811">
            <v>24248613</v>
          </cell>
          <cell r="B2811" t="str">
            <v>HOMOU</v>
          </cell>
          <cell r="C2811" t="str">
            <v>Moïse</v>
          </cell>
          <cell r="D2811" t="str">
            <v>BG</v>
          </cell>
          <cell r="E2811" t="str">
            <v>23-05-2011</v>
          </cell>
          <cell r="F2811">
            <v>13</v>
          </cell>
          <cell r="G2811" t="str">
            <v>Non</v>
          </cell>
          <cell r="H2811" t="str">
            <v>CLG.SAINTE MARIE PAÏTA</v>
          </cell>
          <cell r="I2811" t="str">
            <v>Non</v>
          </cell>
          <cell r="J2811" t="str">
            <v>Escalade</v>
          </cell>
        </row>
        <row r="2812">
          <cell r="A2812">
            <v>24222710</v>
          </cell>
          <cell r="B2812" t="str">
            <v>JIA</v>
          </cell>
          <cell r="C2812" t="str">
            <v>Dalia</v>
          </cell>
          <cell r="D2812" t="str">
            <v>MF</v>
          </cell>
          <cell r="E2812" t="str">
            <v>12-08-2010</v>
          </cell>
          <cell r="F2812">
            <v>14</v>
          </cell>
          <cell r="G2812" t="str">
            <v>Non</v>
          </cell>
          <cell r="H2812" t="str">
            <v>CLG.SAINTE MARIE PAÏTA</v>
          </cell>
          <cell r="I2812" t="str">
            <v>Non</v>
          </cell>
          <cell r="J2812" t="str">
            <v>Volleyball</v>
          </cell>
        </row>
        <row r="2813">
          <cell r="A2813">
            <v>24233742</v>
          </cell>
          <cell r="B2813" t="str">
            <v>KASSO</v>
          </cell>
          <cell r="C2813" t="str">
            <v>Ylan</v>
          </cell>
          <cell r="D2813" t="str">
            <v>BG</v>
          </cell>
          <cell r="E2813" t="str">
            <v>06-06-2011</v>
          </cell>
          <cell r="F2813">
            <v>13</v>
          </cell>
          <cell r="G2813" t="str">
            <v>Non</v>
          </cell>
          <cell r="H2813" t="str">
            <v>CLG.SAINTE MARIE PAÏTA</v>
          </cell>
          <cell r="I2813" t="str">
            <v>Non</v>
          </cell>
          <cell r="J2813" t="str">
            <v>Basket</v>
          </cell>
        </row>
        <row r="2814">
          <cell r="A2814">
            <v>24248614</v>
          </cell>
          <cell r="B2814" t="str">
            <v>LATUNINA</v>
          </cell>
          <cell r="C2814" t="str">
            <v>Simon</v>
          </cell>
          <cell r="D2814" t="str">
            <v>BG</v>
          </cell>
          <cell r="E2814" t="str">
            <v>10-08-2012</v>
          </cell>
          <cell r="F2814">
            <v>12</v>
          </cell>
          <cell r="G2814" t="str">
            <v>Non</v>
          </cell>
          <cell r="H2814" t="str">
            <v>CLG.SAINTE MARIE PAÏTA</v>
          </cell>
          <cell r="I2814" t="str">
            <v>Non</v>
          </cell>
          <cell r="J2814" t="str">
            <v>Escalade</v>
          </cell>
        </row>
        <row r="2815">
          <cell r="A2815">
            <v>24222094</v>
          </cell>
          <cell r="B2815" t="str">
            <v>LIKILIKI</v>
          </cell>
          <cell r="C2815" t="str">
            <v>Edward</v>
          </cell>
          <cell r="D2815" t="str">
            <v>MG</v>
          </cell>
          <cell r="E2815" t="str">
            <v>23-11-2010</v>
          </cell>
          <cell r="F2815">
            <v>13</v>
          </cell>
          <cell r="G2815" t="str">
            <v>Non</v>
          </cell>
          <cell r="H2815" t="str">
            <v>CLG.SAINTE MARIE PAÏTA</v>
          </cell>
          <cell r="I2815" t="str">
            <v>Non</v>
          </cell>
          <cell r="J2815" t="str">
            <v>Volleyball</v>
          </cell>
        </row>
        <row r="2816">
          <cell r="A2816">
            <v>24222688</v>
          </cell>
          <cell r="B2816" t="str">
            <v>LUAKI</v>
          </cell>
          <cell r="C2816" t="str">
            <v>Owen</v>
          </cell>
          <cell r="D2816" t="str">
            <v>BG</v>
          </cell>
          <cell r="E2816" t="str">
            <v>16-05-2011</v>
          </cell>
          <cell r="F2816">
            <v>13</v>
          </cell>
          <cell r="G2816" t="str">
            <v>Non</v>
          </cell>
          <cell r="H2816" t="str">
            <v>CLG.SAINTE MARIE PAÏTA</v>
          </cell>
          <cell r="I2816" t="str">
            <v>Non</v>
          </cell>
          <cell r="J2816" t="str">
            <v>Volleyball</v>
          </cell>
        </row>
        <row r="2817">
          <cell r="A2817">
            <v>24233754</v>
          </cell>
          <cell r="B2817" t="str">
            <v>MABOUMDA</v>
          </cell>
          <cell r="C2817" t="str">
            <v>Djibril</v>
          </cell>
          <cell r="D2817" t="str">
            <v>BG</v>
          </cell>
          <cell r="E2817" t="str">
            <v>08-08-2011</v>
          </cell>
          <cell r="F2817">
            <v>13</v>
          </cell>
          <cell r="G2817" t="str">
            <v>Non</v>
          </cell>
          <cell r="H2817" t="str">
            <v>CLG.SAINTE MARIE PAÏTA</v>
          </cell>
          <cell r="I2817" t="str">
            <v>Non</v>
          </cell>
          <cell r="J2817" t="str">
            <v>Football, Futsal</v>
          </cell>
        </row>
        <row r="2818">
          <cell r="A2818">
            <v>24239117</v>
          </cell>
          <cell r="B2818" t="str">
            <v>MALILI</v>
          </cell>
          <cell r="C2818" t="str">
            <v>Raïme</v>
          </cell>
          <cell r="D2818" t="str">
            <v>BG</v>
          </cell>
          <cell r="E2818" t="str">
            <v>22-02-2012</v>
          </cell>
          <cell r="F2818">
            <v>12</v>
          </cell>
          <cell r="G2818" t="str">
            <v>Non</v>
          </cell>
          <cell r="H2818" t="str">
            <v>CLG.SAINTE MARIE PAÏTA</v>
          </cell>
          <cell r="I2818" t="str">
            <v>Non</v>
          </cell>
          <cell r="J2818" t="str">
            <v>Football, Futsal</v>
          </cell>
        </row>
        <row r="2819">
          <cell r="A2819">
            <v>24248939</v>
          </cell>
          <cell r="B2819" t="str">
            <v>MANUSAUAKI</v>
          </cell>
          <cell r="C2819" t="str">
            <v>Alikipulinoa</v>
          </cell>
          <cell r="D2819" t="str">
            <v>BG</v>
          </cell>
          <cell r="E2819" t="str">
            <v>08-05-2012</v>
          </cell>
          <cell r="F2819">
            <v>12</v>
          </cell>
          <cell r="G2819" t="str">
            <v>Non</v>
          </cell>
          <cell r="H2819" t="str">
            <v>CLG.SAINTE MARIE PAÏTA</v>
          </cell>
          <cell r="I2819" t="str">
            <v>Non</v>
          </cell>
          <cell r="J2819" t="str">
            <v>Volleyball</v>
          </cell>
        </row>
        <row r="2820">
          <cell r="A2820">
            <v>24233801</v>
          </cell>
          <cell r="B2820" t="str">
            <v>MARHADOUR</v>
          </cell>
          <cell r="C2820" t="str">
            <v>Yvannick</v>
          </cell>
          <cell r="D2820" t="str">
            <v>MG</v>
          </cell>
          <cell r="E2820" t="str">
            <v>27-05-2010</v>
          </cell>
          <cell r="F2820">
            <v>14</v>
          </cell>
          <cell r="G2820" t="str">
            <v>Non</v>
          </cell>
          <cell r="H2820" t="str">
            <v>CLG.SAINTE MARIE PAÏTA</v>
          </cell>
          <cell r="I2820" t="str">
            <v>Non</v>
          </cell>
          <cell r="J2820" t="str">
            <v>Volleyball</v>
          </cell>
        </row>
        <row r="2821">
          <cell r="A2821">
            <v>24239131</v>
          </cell>
          <cell r="B2821" t="str">
            <v>MATAVALU</v>
          </cell>
          <cell r="C2821" t="str">
            <v>Amandine</v>
          </cell>
          <cell r="D2821" t="str">
            <v>BF</v>
          </cell>
          <cell r="E2821" t="str">
            <v>30-04-2011</v>
          </cell>
          <cell r="F2821">
            <v>13</v>
          </cell>
          <cell r="G2821" t="str">
            <v>Non</v>
          </cell>
          <cell r="H2821" t="str">
            <v>CLG.SAINTE MARIE PAÏTA</v>
          </cell>
          <cell r="I2821" t="str">
            <v>Non</v>
          </cell>
          <cell r="J2821" t="str">
            <v>Athlétisme, Volleyball</v>
          </cell>
        </row>
        <row r="2822">
          <cell r="A2822">
            <v>24248569</v>
          </cell>
          <cell r="B2822" t="str">
            <v>MEAOU</v>
          </cell>
          <cell r="C2822" t="str">
            <v>Georges</v>
          </cell>
          <cell r="D2822" t="str">
            <v>BG</v>
          </cell>
          <cell r="E2822" t="str">
            <v>07-02-2012</v>
          </cell>
          <cell r="F2822">
            <v>12</v>
          </cell>
          <cell r="G2822" t="str">
            <v>Non</v>
          </cell>
          <cell r="H2822" t="str">
            <v>CLG.SAINTE MARIE PAÏTA</v>
          </cell>
          <cell r="I2822" t="str">
            <v>Non</v>
          </cell>
          <cell r="J2822" t="str">
            <v>Football, Futsal</v>
          </cell>
        </row>
        <row r="2823">
          <cell r="A2823">
            <v>24248570</v>
          </cell>
          <cell r="B2823" t="str">
            <v>MONIN</v>
          </cell>
          <cell r="C2823" t="str">
            <v>Gabriel Francis</v>
          </cell>
          <cell r="D2823" t="str">
            <v>BG</v>
          </cell>
          <cell r="E2823" t="str">
            <v>10-04-2013</v>
          </cell>
          <cell r="F2823">
            <v>11</v>
          </cell>
          <cell r="G2823" t="str">
            <v>Non</v>
          </cell>
          <cell r="H2823" t="str">
            <v>CLG.SAINTE MARIE PAÏTA</v>
          </cell>
          <cell r="I2823" t="str">
            <v>Non</v>
          </cell>
          <cell r="J2823" t="str">
            <v>Escalade, Football, Futsal, Santé, Trails, Volleyball</v>
          </cell>
        </row>
        <row r="2824">
          <cell r="A2824">
            <v>24248615</v>
          </cell>
          <cell r="B2824" t="str">
            <v>NAGIA</v>
          </cell>
          <cell r="C2824" t="str">
            <v>Mélina</v>
          </cell>
          <cell r="D2824" t="str">
            <v>BF</v>
          </cell>
          <cell r="E2824" t="str">
            <v>06-04-2013</v>
          </cell>
          <cell r="F2824">
            <v>11</v>
          </cell>
          <cell r="G2824" t="str">
            <v>Non</v>
          </cell>
          <cell r="H2824" t="str">
            <v>CLG.SAINTE MARIE PAÏTA</v>
          </cell>
          <cell r="I2824" t="str">
            <v>Non</v>
          </cell>
        </row>
        <row r="2825">
          <cell r="A2825">
            <v>24239239</v>
          </cell>
          <cell r="B2825" t="str">
            <v>NAHIET</v>
          </cell>
          <cell r="C2825" t="str">
            <v>Kelya</v>
          </cell>
          <cell r="D2825" t="str">
            <v>BF</v>
          </cell>
          <cell r="E2825" t="str">
            <v>11-04-2011</v>
          </cell>
          <cell r="F2825">
            <v>13</v>
          </cell>
          <cell r="G2825" t="str">
            <v>Non</v>
          </cell>
          <cell r="H2825" t="str">
            <v>CLG.SAINTE MARIE PAÏTA</v>
          </cell>
          <cell r="I2825" t="str">
            <v>Non</v>
          </cell>
          <cell r="J2825" t="str">
            <v>Volleyball</v>
          </cell>
        </row>
        <row r="2826">
          <cell r="A2826">
            <v>24222159</v>
          </cell>
          <cell r="B2826" t="str">
            <v>NAKET</v>
          </cell>
          <cell r="C2826" t="str">
            <v>Adelita</v>
          </cell>
          <cell r="D2826" t="str">
            <v>MF</v>
          </cell>
          <cell r="E2826" t="str">
            <v>21-04-2010</v>
          </cell>
          <cell r="F2826">
            <v>14</v>
          </cell>
          <cell r="G2826" t="str">
            <v>Non</v>
          </cell>
          <cell r="H2826" t="str">
            <v>CLG.SAINTE MARIE PAÏTA</v>
          </cell>
          <cell r="I2826" t="str">
            <v>Non</v>
          </cell>
          <cell r="J2826" t="str">
            <v>Football, Futsal</v>
          </cell>
        </row>
        <row r="2827">
          <cell r="A2827">
            <v>24248616</v>
          </cell>
          <cell r="B2827" t="str">
            <v>NAU</v>
          </cell>
          <cell r="C2827" t="str">
            <v>Temalonika</v>
          </cell>
          <cell r="D2827" t="str">
            <v>BF</v>
          </cell>
          <cell r="E2827" t="str">
            <v>07-02-2013</v>
          </cell>
          <cell r="F2827">
            <v>11</v>
          </cell>
          <cell r="G2827" t="str">
            <v>Non</v>
          </cell>
          <cell r="H2827" t="str">
            <v>CLG.SAINTE MARIE PAÏTA</v>
          </cell>
          <cell r="I2827" t="str">
            <v>Non</v>
          </cell>
          <cell r="J2827" t="str">
            <v>Volleyball</v>
          </cell>
        </row>
        <row r="2828">
          <cell r="A2828">
            <v>24222152</v>
          </cell>
          <cell r="B2828" t="str">
            <v>NONGHAÏ</v>
          </cell>
          <cell r="C2828" t="str">
            <v>Julienne</v>
          </cell>
          <cell r="D2828" t="str">
            <v>BF</v>
          </cell>
          <cell r="E2828" t="str">
            <v>20-01-2011</v>
          </cell>
          <cell r="F2828">
            <v>13</v>
          </cell>
          <cell r="G2828" t="str">
            <v>Non</v>
          </cell>
          <cell r="H2828" t="str">
            <v>CLG.SAINTE MARIE PAÏTA</v>
          </cell>
          <cell r="I2828" t="str">
            <v>Non</v>
          </cell>
          <cell r="J2828" t="str">
            <v>Volleyball</v>
          </cell>
        </row>
        <row r="2829">
          <cell r="A2829">
            <v>24249218</v>
          </cell>
          <cell r="B2829" t="str">
            <v>QENEGEI</v>
          </cell>
          <cell r="C2829" t="str">
            <v>Ellory</v>
          </cell>
          <cell r="D2829" t="str">
            <v>BF</v>
          </cell>
          <cell r="E2829" t="str">
            <v>01-08-2021</v>
          </cell>
          <cell r="F2829">
            <v>3</v>
          </cell>
          <cell r="G2829" t="str">
            <v>Non</v>
          </cell>
          <cell r="H2829" t="str">
            <v>CLG.SAINTE MARIE PAÏTA</v>
          </cell>
          <cell r="I2829" t="str">
            <v>Non</v>
          </cell>
          <cell r="J2829" t="str">
            <v>Escalade, Volleyball</v>
          </cell>
        </row>
        <row r="2830">
          <cell r="A2830">
            <v>24248617</v>
          </cell>
          <cell r="B2830" t="str">
            <v>RURU</v>
          </cell>
          <cell r="C2830" t="str">
            <v>Hereiti</v>
          </cell>
          <cell r="D2830" t="str">
            <v>BF</v>
          </cell>
          <cell r="E2830" t="str">
            <v>11-08-2012</v>
          </cell>
          <cell r="F2830">
            <v>12</v>
          </cell>
          <cell r="G2830" t="str">
            <v>Non</v>
          </cell>
          <cell r="H2830" t="str">
            <v>CLG.SAINTE MARIE PAÏTA</v>
          </cell>
          <cell r="I2830" t="str">
            <v>Non</v>
          </cell>
          <cell r="J2830" t="str">
            <v>Santé, Trails</v>
          </cell>
        </row>
        <row r="2831">
          <cell r="A2831">
            <v>24248618</v>
          </cell>
          <cell r="B2831" t="str">
            <v>SAEZ</v>
          </cell>
          <cell r="C2831" t="str">
            <v>Zoé</v>
          </cell>
          <cell r="D2831" t="str">
            <v>BF</v>
          </cell>
          <cell r="E2831" t="str">
            <v>30-04-2012</v>
          </cell>
          <cell r="F2831">
            <v>12</v>
          </cell>
          <cell r="G2831" t="str">
            <v>Non</v>
          </cell>
          <cell r="H2831" t="str">
            <v>CLG.SAINTE MARIE PAÏTA</v>
          </cell>
          <cell r="I2831" t="str">
            <v>Non</v>
          </cell>
          <cell r="J2831" t="str">
            <v>Volleyball</v>
          </cell>
        </row>
        <row r="2832">
          <cell r="A2832">
            <v>24222087</v>
          </cell>
          <cell r="B2832" t="str">
            <v>SCIENDI</v>
          </cell>
          <cell r="C2832" t="str">
            <v>Ismaël</v>
          </cell>
          <cell r="D2832" t="str">
            <v>MG</v>
          </cell>
          <cell r="E2832" t="str">
            <v>16-04-2010</v>
          </cell>
          <cell r="F2832">
            <v>14</v>
          </cell>
          <cell r="G2832" t="str">
            <v>Non</v>
          </cell>
          <cell r="H2832" t="str">
            <v>CLG.SAINTE MARIE PAÏTA</v>
          </cell>
          <cell r="I2832" t="str">
            <v>Non</v>
          </cell>
          <cell r="J2832" t="str">
            <v>Volleyball</v>
          </cell>
        </row>
        <row r="2833">
          <cell r="A2833">
            <v>24239133</v>
          </cell>
          <cell r="B2833" t="str">
            <v>TABRI</v>
          </cell>
          <cell r="C2833" t="str">
            <v>Enzo</v>
          </cell>
          <cell r="D2833" t="str">
            <v>BG</v>
          </cell>
          <cell r="E2833" t="str">
            <v>19-04-2012</v>
          </cell>
          <cell r="F2833">
            <v>12</v>
          </cell>
          <cell r="G2833" t="str">
            <v>Non</v>
          </cell>
          <cell r="H2833" t="str">
            <v>CLG.SAINTE MARIE PAÏTA</v>
          </cell>
          <cell r="I2833" t="str">
            <v>Non</v>
          </cell>
          <cell r="J2833" t="str">
            <v>Escalade</v>
          </cell>
        </row>
        <row r="2834">
          <cell r="A2834">
            <v>24248571</v>
          </cell>
          <cell r="B2834" t="str">
            <v>TARADE</v>
          </cell>
          <cell r="C2834" t="str">
            <v>Djemalik</v>
          </cell>
          <cell r="D2834" t="str">
            <v>BG</v>
          </cell>
          <cell r="E2834" t="str">
            <v>10-09-2011</v>
          </cell>
          <cell r="F2834">
            <v>13</v>
          </cell>
          <cell r="G2834" t="str">
            <v>Non</v>
          </cell>
          <cell r="H2834" t="str">
            <v>CLG.SAINTE MARIE PAÏTA</v>
          </cell>
          <cell r="I2834" t="str">
            <v>Non</v>
          </cell>
          <cell r="J2834" t="str">
            <v>Futsal</v>
          </cell>
        </row>
        <row r="2835">
          <cell r="A2835">
            <v>24233743</v>
          </cell>
          <cell r="B2835" t="str">
            <v>TAXIER</v>
          </cell>
          <cell r="C2835" t="str">
            <v>Yorik</v>
          </cell>
          <cell r="D2835" t="str">
            <v>BG</v>
          </cell>
          <cell r="E2835" t="str">
            <v>06-10-2011</v>
          </cell>
          <cell r="F2835">
            <v>13</v>
          </cell>
          <cell r="G2835" t="str">
            <v>Non</v>
          </cell>
          <cell r="H2835" t="str">
            <v>CLG.SAINTE MARIE PAÏTA</v>
          </cell>
          <cell r="I2835" t="str">
            <v>Non</v>
          </cell>
          <cell r="J2835" t="str">
            <v>Football, Futsal</v>
          </cell>
        </row>
        <row r="2836">
          <cell r="A2836">
            <v>24248619</v>
          </cell>
          <cell r="B2836" t="str">
            <v>TEIN</v>
          </cell>
          <cell r="C2836" t="str">
            <v>Kayla</v>
          </cell>
          <cell r="D2836" t="str">
            <v>BF</v>
          </cell>
          <cell r="E2836" t="str">
            <v>25-04-2012</v>
          </cell>
          <cell r="F2836">
            <v>12</v>
          </cell>
          <cell r="G2836" t="str">
            <v>Non</v>
          </cell>
          <cell r="H2836" t="str">
            <v>CLG.SAINTE MARIE PAÏTA</v>
          </cell>
          <cell r="I2836" t="str">
            <v>Non</v>
          </cell>
          <cell r="J2836" t="str">
            <v>Volleyball</v>
          </cell>
        </row>
        <row r="2837">
          <cell r="A2837">
            <v>24239116</v>
          </cell>
          <cell r="B2837" t="str">
            <v>TIAOUNIANE</v>
          </cell>
          <cell r="C2837" t="str">
            <v>William</v>
          </cell>
          <cell r="D2837" t="str">
            <v>BG</v>
          </cell>
          <cell r="E2837" t="str">
            <v>13-08-2011</v>
          </cell>
          <cell r="F2837">
            <v>13</v>
          </cell>
          <cell r="G2837" t="str">
            <v>Non</v>
          </cell>
          <cell r="H2837" t="str">
            <v>CLG.SAINTE MARIE PAÏTA</v>
          </cell>
          <cell r="I2837" t="str">
            <v>Non</v>
          </cell>
          <cell r="J2837" t="str">
            <v>Cross, Football, Futsal, Volleyball</v>
          </cell>
        </row>
        <row r="2838">
          <cell r="A2838">
            <v>24249219</v>
          </cell>
          <cell r="B2838" t="str">
            <v>TOTO PULUIUVEA</v>
          </cell>
          <cell r="C2838" t="str">
            <v>Joseph</v>
          </cell>
          <cell r="D2838" t="str">
            <v>BG</v>
          </cell>
          <cell r="E2838" t="str">
            <v>09-06-2012</v>
          </cell>
          <cell r="F2838">
            <v>12</v>
          </cell>
          <cell r="G2838" t="str">
            <v>Non</v>
          </cell>
          <cell r="H2838" t="str">
            <v>CLG.SAINTE MARIE PAÏTA</v>
          </cell>
          <cell r="I2838" t="str">
            <v>Non</v>
          </cell>
          <cell r="J2838" t="str">
            <v>Basket, Volleyball</v>
          </cell>
        </row>
        <row r="2839">
          <cell r="A2839">
            <v>24248620</v>
          </cell>
          <cell r="B2839" t="str">
            <v>TUATAANE</v>
          </cell>
          <cell r="C2839" t="str">
            <v>Kayne</v>
          </cell>
          <cell r="D2839" t="str">
            <v>BG</v>
          </cell>
          <cell r="E2839" t="str">
            <v>17-10-2012</v>
          </cell>
          <cell r="F2839">
            <v>12</v>
          </cell>
          <cell r="G2839" t="str">
            <v>Non</v>
          </cell>
          <cell r="H2839" t="str">
            <v>CLG.SAINTE MARIE PAÏTA</v>
          </cell>
          <cell r="I2839" t="str">
            <v>Non</v>
          </cell>
          <cell r="J2839" t="str">
            <v>Volleyball</v>
          </cell>
        </row>
        <row r="2840">
          <cell r="A2840">
            <v>24222235</v>
          </cell>
          <cell r="B2840" t="str">
            <v>TUATAANE</v>
          </cell>
          <cell r="C2840" t="str">
            <v>Kris</v>
          </cell>
          <cell r="D2840" t="str">
            <v>MG</v>
          </cell>
          <cell r="E2840" t="str">
            <v>31-07-2010</v>
          </cell>
          <cell r="F2840">
            <v>14</v>
          </cell>
          <cell r="G2840" t="str">
            <v>Non</v>
          </cell>
          <cell r="H2840" t="str">
            <v>CLG.SAINTE MARIE PAÏTA</v>
          </cell>
          <cell r="I2840" t="str">
            <v>Non</v>
          </cell>
          <cell r="J2840" t="str">
            <v>Volleyball</v>
          </cell>
        </row>
        <row r="2841">
          <cell r="A2841">
            <v>24248621</v>
          </cell>
          <cell r="B2841" t="str">
            <v>TUIFALAGI</v>
          </cell>
          <cell r="C2841" t="str">
            <v>Lauraline</v>
          </cell>
          <cell r="D2841" t="str">
            <v>BF</v>
          </cell>
          <cell r="E2841" t="str">
            <v>21-06-2013</v>
          </cell>
          <cell r="F2841">
            <v>11</v>
          </cell>
          <cell r="G2841" t="str">
            <v>Non</v>
          </cell>
          <cell r="H2841" t="str">
            <v>CLG.SAINTE MARIE PAÏTA</v>
          </cell>
          <cell r="I2841" t="str">
            <v>Non</v>
          </cell>
          <cell r="J2841" t="str">
            <v>Santé, Trails</v>
          </cell>
        </row>
        <row r="2842">
          <cell r="A2842">
            <v>24248605</v>
          </cell>
          <cell r="B2842" t="str">
            <v>TUPOU</v>
          </cell>
          <cell r="C2842" t="str">
            <v>Taig</v>
          </cell>
          <cell r="D2842" t="str">
            <v>BG</v>
          </cell>
          <cell r="E2842" t="str">
            <v>21-02-2011</v>
          </cell>
          <cell r="F2842">
            <v>13</v>
          </cell>
          <cell r="G2842" t="str">
            <v>Non</v>
          </cell>
          <cell r="H2842" t="str">
            <v>CLG.SAINTE MARIE PAÏTA</v>
          </cell>
          <cell r="I2842" t="str">
            <v>Non</v>
          </cell>
          <cell r="J2842" t="str">
            <v>Volleyball</v>
          </cell>
        </row>
        <row r="2843">
          <cell r="A2843">
            <v>24248622</v>
          </cell>
          <cell r="B2843" t="str">
            <v>TUPUAITUA</v>
          </cell>
          <cell r="C2843" t="str">
            <v>Franck</v>
          </cell>
          <cell r="D2843" t="str">
            <v>BG</v>
          </cell>
          <cell r="E2843" t="str">
            <v>14-12-2011</v>
          </cell>
          <cell r="F2843">
            <v>12</v>
          </cell>
          <cell r="G2843" t="str">
            <v>Non</v>
          </cell>
          <cell r="H2843" t="str">
            <v>CLG.SAINTE MARIE PAÏTA</v>
          </cell>
          <cell r="I2843" t="str">
            <v>Non</v>
          </cell>
          <cell r="J2843" t="str">
            <v>Volleyball</v>
          </cell>
        </row>
        <row r="2844">
          <cell r="A2844">
            <v>24248623</v>
          </cell>
          <cell r="B2844" t="str">
            <v>TUTURU</v>
          </cell>
          <cell r="C2844" t="str">
            <v>Teariki</v>
          </cell>
          <cell r="D2844" t="str">
            <v>MG</v>
          </cell>
          <cell r="E2844" t="str">
            <v>07-03-2010</v>
          </cell>
          <cell r="F2844">
            <v>14</v>
          </cell>
          <cell r="G2844" t="str">
            <v>Non</v>
          </cell>
          <cell r="H2844" t="str">
            <v>CLG.SAINTE MARIE PAÏTA</v>
          </cell>
          <cell r="I2844" t="str">
            <v>Non</v>
          </cell>
          <cell r="J2844" t="str">
            <v>Basket, Santé, Trails, Volleyball</v>
          </cell>
        </row>
        <row r="2845">
          <cell r="A2845">
            <v>24222695</v>
          </cell>
          <cell r="B2845" t="str">
            <v>UHILAMOAFA</v>
          </cell>
          <cell r="C2845" t="str">
            <v>Francki Junior</v>
          </cell>
          <cell r="D2845" t="str">
            <v>MG</v>
          </cell>
          <cell r="E2845" t="str">
            <v>15-03-2010</v>
          </cell>
          <cell r="F2845">
            <v>14</v>
          </cell>
          <cell r="G2845" t="str">
            <v>Non</v>
          </cell>
          <cell r="H2845" t="str">
            <v>CLG.SAINTE MARIE PAÏTA</v>
          </cell>
          <cell r="I2845" t="str">
            <v>Non</v>
          </cell>
          <cell r="J2845" t="str">
            <v>Basket, Santé, Trails, Volleyball</v>
          </cell>
        </row>
        <row r="2846">
          <cell r="A2846">
            <v>24248572</v>
          </cell>
          <cell r="B2846" t="str">
            <v>URENE</v>
          </cell>
          <cell r="C2846" t="str">
            <v>Wangane</v>
          </cell>
          <cell r="D2846" t="str">
            <v>BG</v>
          </cell>
          <cell r="E2846" t="str">
            <v>09-06-2012</v>
          </cell>
          <cell r="F2846">
            <v>12</v>
          </cell>
          <cell r="G2846" t="str">
            <v>Non</v>
          </cell>
          <cell r="H2846" t="str">
            <v>CLG.SAINTE MARIE PAÏTA</v>
          </cell>
          <cell r="I2846" t="str">
            <v>Non</v>
          </cell>
          <cell r="J2846" t="str">
            <v>Football, Futsal</v>
          </cell>
        </row>
        <row r="2847">
          <cell r="A2847">
            <v>24248624</v>
          </cell>
          <cell r="B2847" t="str">
            <v>WAIXACA</v>
          </cell>
          <cell r="C2847" t="str">
            <v>Katieu</v>
          </cell>
          <cell r="D2847" t="str">
            <v>BF</v>
          </cell>
          <cell r="E2847" t="str">
            <v>03-03-2013</v>
          </cell>
          <cell r="F2847">
            <v>11</v>
          </cell>
          <cell r="G2847" t="str">
            <v>Non</v>
          </cell>
          <cell r="H2847" t="str">
            <v>CLG.SAINTE MARIE PAÏTA</v>
          </cell>
          <cell r="I2847" t="str">
            <v>Non</v>
          </cell>
          <cell r="J2847" t="str">
            <v>Santé, Trails, Volleyball</v>
          </cell>
        </row>
        <row r="2848">
          <cell r="A2848">
            <v>24248625</v>
          </cell>
          <cell r="B2848" t="str">
            <v>WAKELI</v>
          </cell>
          <cell r="C2848" t="str">
            <v>Paul</v>
          </cell>
          <cell r="D2848" t="str">
            <v>BG</v>
          </cell>
          <cell r="E2848" t="str">
            <v>29-01-2011</v>
          </cell>
          <cell r="F2848">
            <v>13</v>
          </cell>
          <cell r="G2848" t="str">
            <v>Non</v>
          </cell>
          <cell r="H2848" t="str">
            <v>CLG.SAINTE MARIE PAÏTA</v>
          </cell>
          <cell r="I2848" t="str">
            <v>Non</v>
          </cell>
          <cell r="J2848" t="str">
            <v>Athlétisme, Escalade, Football, Futsal</v>
          </cell>
        </row>
        <row r="2849">
          <cell r="A2849">
            <v>24222218</v>
          </cell>
          <cell r="B2849" t="str">
            <v>WAYA</v>
          </cell>
          <cell r="C2849" t="str">
            <v>Livia</v>
          </cell>
          <cell r="D2849" t="str">
            <v>BF</v>
          </cell>
          <cell r="E2849" t="str">
            <v>20-02-2011</v>
          </cell>
          <cell r="F2849">
            <v>13</v>
          </cell>
          <cell r="G2849" t="str">
            <v>Non</v>
          </cell>
          <cell r="H2849" t="str">
            <v>CLG.SAINTE MARIE PAÏTA</v>
          </cell>
          <cell r="I2849" t="str">
            <v>Non</v>
          </cell>
          <cell r="J2849" t="str">
            <v>Volleyball</v>
          </cell>
        </row>
        <row r="2850">
          <cell r="A2850">
            <v>24248573</v>
          </cell>
          <cell r="B2850" t="str">
            <v>WEDE</v>
          </cell>
          <cell r="C2850" t="str">
            <v>Lanzo</v>
          </cell>
          <cell r="D2850" t="str">
            <v>BG</v>
          </cell>
          <cell r="E2850" t="str">
            <v>12-02-2012</v>
          </cell>
          <cell r="F2850">
            <v>12</v>
          </cell>
          <cell r="G2850" t="str">
            <v>Non</v>
          </cell>
          <cell r="H2850" t="str">
            <v>CLG.SAINTE MARIE PAÏTA</v>
          </cell>
          <cell r="I2850" t="str">
            <v>Non</v>
          </cell>
          <cell r="J2850" t="str">
            <v>Football, Futsal</v>
          </cell>
        </row>
        <row r="2851">
          <cell r="A2851">
            <v>24221800</v>
          </cell>
          <cell r="B2851" t="str">
            <v>ADJOUHGNIOPE</v>
          </cell>
          <cell r="C2851" t="str">
            <v>Heidra</v>
          </cell>
          <cell r="D2851" t="str">
            <v>MF</v>
          </cell>
          <cell r="E2851" t="str">
            <v>22-12-2010</v>
          </cell>
          <cell r="F2851">
            <v>13</v>
          </cell>
          <cell r="G2851" t="str">
            <v>Non</v>
          </cell>
          <cell r="H2851" t="str">
            <v>CLG.SHEA TIAOU</v>
          </cell>
          <cell r="I2851" t="str">
            <v>Non</v>
          </cell>
          <cell r="J2851" t="str">
            <v>Athlétisme, Cross, Football, Futsal, Handball, Volleyball</v>
          </cell>
        </row>
        <row r="2852">
          <cell r="A2852">
            <v>24221796</v>
          </cell>
          <cell r="B2852" t="str">
            <v>ADJOUHGNIOPE</v>
          </cell>
          <cell r="C2852" t="str">
            <v>Hneidra</v>
          </cell>
          <cell r="D2852" t="str">
            <v>MF</v>
          </cell>
          <cell r="E2852" t="str">
            <v>23-10-2009</v>
          </cell>
          <cell r="F2852">
            <v>15</v>
          </cell>
          <cell r="G2852" t="str">
            <v>Non</v>
          </cell>
          <cell r="H2852" t="str">
            <v>CLG.SHEA TIAOU</v>
          </cell>
          <cell r="I2852" t="str">
            <v>Non</v>
          </cell>
          <cell r="J2852" t="str">
            <v>Athlétisme, Cross, Football, Futsal, Handball, Volleyball</v>
          </cell>
        </row>
        <row r="2853">
          <cell r="A2853">
            <v>24236933</v>
          </cell>
          <cell r="B2853" t="str">
            <v>ADJOUHGNIOPE</v>
          </cell>
          <cell r="C2853" t="str">
            <v>ROSE</v>
          </cell>
          <cell r="D2853" t="str">
            <v>BF</v>
          </cell>
          <cell r="E2853" t="str">
            <v>12-11-2011</v>
          </cell>
          <cell r="F2853">
            <v>12</v>
          </cell>
          <cell r="G2853" t="str">
            <v>Non</v>
          </cell>
          <cell r="H2853" t="str">
            <v>CLG.SHEA TIAOU</v>
          </cell>
          <cell r="I2853" t="str">
            <v>Non</v>
          </cell>
          <cell r="J2853" t="str">
            <v>Cross, Football, Futsal, Handball, Voile, Volleyball</v>
          </cell>
        </row>
        <row r="2854">
          <cell r="A2854">
            <v>24248127</v>
          </cell>
          <cell r="B2854" t="str">
            <v>BOUCKO</v>
          </cell>
          <cell r="C2854" t="str">
            <v>HIPVETTO</v>
          </cell>
          <cell r="D2854" t="str">
            <v>BG</v>
          </cell>
          <cell r="E2854" t="str">
            <v>08-07-2012</v>
          </cell>
          <cell r="F2854">
            <v>12</v>
          </cell>
          <cell r="G2854" t="str">
            <v>Non</v>
          </cell>
          <cell r="H2854" t="str">
            <v>CLG.SHEA TIAOU</v>
          </cell>
          <cell r="I2854" t="str">
            <v>Non</v>
          </cell>
        </row>
        <row r="2855">
          <cell r="A2855">
            <v>24248396</v>
          </cell>
          <cell r="B2855" t="str">
            <v>BOUCKO</v>
          </cell>
          <cell r="C2855" t="str">
            <v>MARIE FRANCOISE</v>
          </cell>
          <cell r="D2855" t="str">
            <v>BF</v>
          </cell>
          <cell r="E2855" t="str">
            <v>08-07-2012</v>
          </cell>
          <cell r="F2855">
            <v>12</v>
          </cell>
          <cell r="G2855" t="str">
            <v>Non</v>
          </cell>
          <cell r="H2855" t="str">
            <v>CLG.SHEA TIAOU</v>
          </cell>
          <cell r="I2855" t="str">
            <v>Non</v>
          </cell>
          <cell r="J2855" t="str">
            <v>Athlétisme, Cross, Football, Futsal, Voile, Volleyball</v>
          </cell>
        </row>
        <row r="2856">
          <cell r="A2856">
            <v>24248126</v>
          </cell>
          <cell r="B2856" t="str">
            <v>BOUCKO</v>
          </cell>
          <cell r="C2856" t="str">
            <v>MYANE</v>
          </cell>
          <cell r="D2856" t="str">
            <v>BF</v>
          </cell>
          <cell r="E2856" t="str">
            <v>30-12-2012</v>
          </cell>
          <cell r="F2856">
            <v>11</v>
          </cell>
          <cell r="G2856" t="str">
            <v>Non</v>
          </cell>
          <cell r="H2856" t="str">
            <v>CLG.SHEA TIAOU</v>
          </cell>
          <cell r="I2856" t="str">
            <v>Non</v>
          </cell>
          <cell r="J2856" t="str">
            <v>Athlétisme, Cross, Football, Voile, Volleyball</v>
          </cell>
        </row>
        <row r="2857">
          <cell r="A2857">
            <v>24221790</v>
          </cell>
          <cell r="B2857" t="str">
            <v>CAPOA</v>
          </cell>
          <cell r="C2857" t="str">
            <v>Kykass</v>
          </cell>
          <cell r="D2857" t="str">
            <v>MG</v>
          </cell>
          <cell r="E2857" t="str">
            <v>18-10-2010</v>
          </cell>
          <cell r="F2857">
            <v>14</v>
          </cell>
          <cell r="G2857" t="str">
            <v>Non</v>
          </cell>
          <cell r="H2857" t="str">
            <v>CLG.SHEA TIAOU</v>
          </cell>
          <cell r="I2857" t="str">
            <v>Non</v>
          </cell>
          <cell r="J2857" t="str">
            <v>Athlétisme, Cross, Football, Futsal, Handball, Volleyball</v>
          </cell>
        </row>
        <row r="2858">
          <cell r="A2858">
            <v>24236918</v>
          </cell>
          <cell r="B2858" t="str">
            <v>CATHIE</v>
          </cell>
          <cell r="C2858" t="str">
            <v>SERAPHIN</v>
          </cell>
          <cell r="D2858" t="str">
            <v>MG</v>
          </cell>
          <cell r="E2858" t="str">
            <v>16-10-2010</v>
          </cell>
          <cell r="F2858">
            <v>14</v>
          </cell>
          <cell r="G2858" t="str">
            <v>Non</v>
          </cell>
          <cell r="H2858" t="str">
            <v>CLG.SHEA TIAOU</v>
          </cell>
          <cell r="I2858" t="str">
            <v>Non</v>
          </cell>
          <cell r="J2858" t="str">
            <v>Basket, Cross, Football, Futsal, Handball, Volleyball</v>
          </cell>
        </row>
        <row r="2859">
          <cell r="A2859">
            <v>24248125</v>
          </cell>
          <cell r="B2859" t="str">
            <v>CAWA</v>
          </cell>
          <cell r="C2859" t="str">
            <v>LOULOUZELINE</v>
          </cell>
          <cell r="D2859" t="str">
            <v>MF</v>
          </cell>
          <cell r="E2859" t="str">
            <v>10-11-2010</v>
          </cell>
          <cell r="F2859">
            <v>13</v>
          </cell>
          <cell r="G2859" t="str">
            <v>Non</v>
          </cell>
          <cell r="H2859" t="str">
            <v>CLG.SHEA TIAOU</v>
          </cell>
          <cell r="I2859" t="str">
            <v>Non</v>
          </cell>
          <cell r="J2859" t="str">
            <v>Athlétisme, Cross, Football, Voile, Volleyball</v>
          </cell>
        </row>
        <row r="2860">
          <cell r="A2860">
            <v>24221802</v>
          </cell>
          <cell r="B2860" t="str">
            <v>CEDARE</v>
          </cell>
          <cell r="C2860" t="str">
            <v>AUSTREMOINE</v>
          </cell>
          <cell r="D2860" t="str">
            <v>MF</v>
          </cell>
          <cell r="E2860" t="str">
            <v>25-06-2010</v>
          </cell>
          <cell r="F2860">
            <v>14</v>
          </cell>
          <cell r="G2860" t="str">
            <v>Non</v>
          </cell>
          <cell r="H2860" t="str">
            <v>CLG.SHEA TIAOU</v>
          </cell>
          <cell r="I2860" t="str">
            <v>Non</v>
          </cell>
          <cell r="J2860" t="str">
            <v>Athlétisme, Cross, Football, Futsal, Handball, Volleyball</v>
          </cell>
        </row>
        <row r="2861">
          <cell r="A2861">
            <v>24236925</v>
          </cell>
          <cell r="B2861" t="str">
            <v>DAOUME</v>
          </cell>
          <cell r="C2861" t="str">
            <v>ISMAEL</v>
          </cell>
          <cell r="D2861" t="str">
            <v>MG</v>
          </cell>
          <cell r="E2861" t="str">
            <v>26-08-2009</v>
          </cell>
          <cell r="F2861">
            <v>15</v>
          </cell>
          <cell r="G2861" t="str">
            <v>Non</v>
          </cell>
          <cell r="H2861" t="str">
            <v>CLG.SHEA TIAOU</v>
          </cell>
          <cell r="I2861" t="str">
            <v>Non</v>
          </cell>
          <cell r="J2861" t="str">
            <v>Athlétisme, Basket, Cross, Football, Futsal, Handball</v>
          </cell>
        </row>
        <row r="2862">
          <cell r="A2862">
            <v>24238075</v>
          </cell>
          <cell r="B2862" t="str">
            <v>DELEU</v>
          </cell>
          <cell r="C2862" t="str">
            <v>NOEL</v>
          </cell>
          <cell r="D2862" t="str">
            <v>MG</v>
          </cell>
          <cell r="E2862" t="str">
            <v>16-09-2009</v>
          </cell>
          <cell r="F2862">
            <v>15</v>
          </cell>
          <cell r="G2862" t="str">
            <v>Non</v>
          </cell>
          <cell r="H2862" t="str">
            <v>CLG.SHEA TIAOU</v>
          </cell>
          <cell r="I2862" t="str">
            <v>Non</v>
          </cell>
          <cell r="J2862" t="str">
            <v>Football, Futsal, Handball, Voile, Volleyball</v>
          </cell>
        </row>
        <row r="2863">
          <cell r="A2863">
            <v>24210014</v>
          </cell>
          <cell r="B2863" t="str">
            <v>DOUMAI</v>
          </cell>
          <cell r="C2863" t="str">
            <v>Marc</v>
          </cell>
          <cell r="D2863" t="str">
            <v>MG</v>
          </cell>
          <cell r="E2863" t="str">
            <v>07-07-2009</v>
          </cell>
          <cell r="F2863">
            <v>15</v>
          </cell>
          <cell r="G2863" t="str">
            <v>Non</v>
          </cell>
          <cell r="H2863" t="str">
            <v>CLG.SHEA TIAOU</v>
          </cell>
          <cell r="I2863" t="str">
            <v>Non</v>
          </cell>
          <cell r="J2863" t="str">
            <v>Cross, Football, Futsal, Handball, Voile, Volleyball</v>
          </cell>
        </row>
        <row r="2864">
          <cell r="A2864">
            <v>24247839</v>
          </cell>
          <cell r="B2864" t="str">
            <v>EJAA</v>
          </cell>
          <cell r="C2864" t="str">
            <v>LAURE</v>
          </cell>
          <cell r="D2864" t="str">
            <v>BF</v>
          </cell>
          <cell r="E2864" t="str">
            <v>17-06-2011</v>
          </cell>
          <cell r="F2864">
            <v>13</v>
          </cell>
          <cell r="G2864" t="str">
            <v>Non</v>
          </cell>
          <cell r="H2864" t="str">
            <v>CLG.SHEA TIAOU</v>
          </cell>
          <cell r="I2864" t="str">
            <v>Non</v>
          </cell>
          <cell r="J2864" t="str">
            <v>Athlétisme, Cross, Football, Futsal, Planche à voile, Trails, Voile, Volleyball</v>
          </cell>
        </row>
        <row r="2865">
          <cell r="A2865">
            <v>24221788</v>
          </cell>
          <cell r="B2865" t="str">
            <v>FETA</v>
          </cell>
          <cell r="C2865" t="str">
            <v>Kuyan</v>
          </cell>
          <cell r="D2865" t="str">
            <v>BG</v>
          </cell>
          <cell r="E2865" t="str">
            <v>09-01-2011</v>
          </cell>
          <cell r="F2865">
            <v>13</v>
          </cell>
          <cell r="G2865" t="str">
            <v>Non</v>
          </cell>
          <cell r="H2865" t="str">
            <v>CLG.SHEA TIAOU</v>
          </cell>
          <cell r="I2865" t="str">
            <v>Non</v>
          </cell>
          <cell r="J2865" t="str">
            <v>Athlétisme, Cross, Football, Futsal, Handball, Volleyball</v>
          </cell>
        </row>
        <row r="2866">
          <cell r="A2866">
            <v>24238361</v>
          </cell>
          <cell r="B2866" t="str">
            <v>GAGNE</v>
          </cell>
          <cell r="C2866" t="str">
            <v>WILCLIFF</v>
          </cell>
          <cell r="D2866" t="str">
            <v>BG</v>
          </cell>
          <cell r="E2866" t="str">
            <v>17-04-2011</v>
          </cell>
          <cell r="F2866">
            <v>13</v>
          </cell>
          <cell r="G2866" t="str">
            <v>Non</v>
          </cell>
          <cell r="H2866" t="str">
            <v>CLG.SHEA TIAOU</v>
          </cell>
          <cell r="I2866" t="str">
            <v>Non</v>
          </cell>
          <cell r="J2866" t="str">
            <v>Football, Handball, Voile, Volleyball</v>
          </cell>
        </row>
        <row r="2867">
          <cell r="A2867">
            <v>24248129</v>
          </cell>
          <cell r="B2867" t="str">
            <v>GOPE</v>
          </cell>
          <cell r="C2867" t="str">
            <v>ENISSEMESSE</v>
          </cell>
          <cell r="D2867" t="str">
            <v>BF</v>
          </cell>
          <cell r="E2867" t="str">
            <v>26-12-2011</v>
          </cell>
          <cell r="F2867">
            <v>12</v>
          </cell>
          <cell r="G2867" t="str">
            <v>Non</v>
          </cell>
          <cell r="H2867" t="str">
            <v>CLG.SHEA TIAOU</v>
          </cell>
          <cell r="I2867" t="str">
            <v>Non</v>
          </cell>
          <cell r="J2867" t="str">
            <v>Athlétisme, Cross, Football, Volleyball</v>
          </cell>
        </row>
        <row r="2868">
          <cell r="A2868">
            <v>24236923</v>
          </cell>
          <cell r="B2868" t="str">
            <v>GOPE</v>
          </cell>
          <cell r="C2868" t="str">
            <v>HAMAMELYS</v>
          </cell>
          <cell r="D2868" t="str">
            <v>BG</v>
          </cell>
          <cell r="E2868" t="str">
            <v>31-10-2011</v>
          </cell>
          <cell r="F2868">
            <v>12</v>
          </cell>
          <cell r="G2868" t="str">
            <v>Non</v>
          </cell>
          <cell r="H2868" t="str">
            <v>CLG.SHEA TIAOU</v>
          </cell>
          <cell r="I2868" t="str">
            <v>Non</v>
          </cell>
          <cell r="J2868" t="str">
            <v>Athlétisme, Basket, Cross, Football, Futsal, Handball, Volleyball</v>
          </cell>
        </row>
        <row r="2869">
          <cell r="A2869">
            <v>24248123</v>
          </cell>
          <cell r="B2869" t="str">
            <v>HAIWE</v>
          </cell>
          <cell r="C2869" t="str">
            <v>JEAN</v>
          </cell>
          <cell r="D2869" t="str">
            <v>BG</v>
          </cell>
          <cell r="E2869" t="str">
            <v>29-04-2011</v>
          </cell>
          <cell r="F2869">
            <v>13</v>
          </cell>
          <cell r="G2869" t="str">
            <v>Non</v>
          </cell>
          <cell r="H2869" t="str">
            <v>CLG.SHEA TIAOU</v>
          </cell>
          <cell r="I2869" t="str">
            <v>Non</v>
          </cell>
          <cell r="J2869" t="str">
            <v>Athlétisme, Cross, Football, Voile, Volleyball</v>
          </cell>
        </row>
        <row r="2870">
          <cell r="A2870">
            <v>24248124</v>
          </cell>
          <cell r="B2870" t="str">
            <v>HEIKILI</v>
          </cell>
          <cell r="C2870" t="str">
            <v>MARIE PIERRE</v>
          </cell>
          <cell r="D2870" t="str">
            <v>BF</v>
          </cell>
          <cell r="E2870" t="str">
            <v>26-07-2012</v>
          </cell>
          <cell r="F2870">
            <v>12</v>
          </cell>
          <cell r="G2870" t="str">
            <v>Non</v>
          </cell>
          <cell r="H2870" t="str">
            <v>CLG.SHEA TIAOU</v>
          </cell>
          <cell r="I2870" t="str">
            <v>Non</v>
          </cell>
          <cell r="J2870" t="str">
            <v>Athlétisme, Cross, Football, Volleyball</v>
          </cell>
        </row>
        <row r="2871">
          <cell r="A2871">
            <v>24248132</v>
          </cell>
          <cell r="B2871" t="str">
            <v>HOUQUET</v>
          </cell>
          <cell r="C2871" t="str">
            <v>CLEMENT</v>
          </cell>
          <cell r="D2871" t="str">
            <v>BG</v>
          </cell>
          <cell r="E2871" t="str">
            <v>22-09-2012</v>
          </cell>
          <cell r="F2871">
            <v>12</v>
          </cell>
          <cell r="G2871" t="str">
            <v>Non</v>
          </cell>
          <cell r="H2871" t="str">
            <v>CLG.SHEA TIAOU</v>
          </cell>
          <cell r="I2871" t="str">
            <v>Non</v>
          </cell>
          <cell r="J2871" t="str">
            <v>Athlétisme, Cross, Football, Voile, Volleyball</v>
          </cell>
        </row>
        <row r="2872">
          <cell r="A2872">
            <v>24237778</v>
          </cell>
          <cell r="B2872" t="str">
            <v>ihyli</v>
          </cell>
          <cell r="C2872" t="str">
            <v>ginette</v>
          </cell>
          <cell r="D2872" t="str">
            <v>BF</v>
          </cell>
          <cell r="E2872" t="str">
            <v>06-02-2011</v>
          </cell>
          <cell r="F2872">
            <v>13</v>
          </cell>
          <cell r="G2872" t="str">
            <v>Non</v>
          </cell>
          <cell r="H2872" t="str">
            <v>CLG.SHEA TIAOU</v>
          </cell>
          <cell r="I2872" t="str">
            <v>Non</v>
          </cell>
          <cell r="J2872" t="str">
            <v>Football, Handball, Voile, Volleyball</v>
          </cell>
        </row>
        <row r="2873">
          <cell r="A2873">
            <v>24221787</v>
          </cell>
          <cell r="B2873" t="str">
            <v>MAIOU</v>
          </cell>
          <cell r="C2873" t="str">
            <v>Ehren</v>
          </cell>
          <cell r="D2873" t="str">
            <v>BG</v>
          </cell>
          <cell r="E2873" t="str">
            <v>10-03-2011</v>
          </cell>
          <cell r="F2873">
            <v>13</v>
          </cell>
          <cell r="G2873" t="str">
            <v>Non</v>
          </cell>
          <cell r="H2873" t="str">
            <v>CLG.SHEA TIAOU</v>
          </cell>
          <cell r="I2873" t="str">
            <v>Non</v>
          </cell>
          <cell r="J2873" t="str">
            <v>Athlétisme, Cross, Football, Futsal, Handball, Volleyball</v>
          </cell>
        </row>
        <row r="2874">
          <cell r="A2874">
            <v>24221789</v>
          </cell>
          <cell r="B2874" t="str">
            <v>MATAO</v>
          </cell>
          <cell r="C2874" t="str">
            <v>Steve</v>
          </cell>
          <cell r="D2874" t="str">
            <v>BG</v>
          </cell>
          <cell r="E2874" t="str">
            <v>13-05-2011</v>
          </cell>
          <cell r="F2874">
            <v>13</v>
          </cell>
          <cell r="G2874" t="str">
            <v>Non</v>
          </cell>
          <cell r="H2874" t="str">
            <v>CLG.SHEA TIAOU</v>
          </cell>
          <cell r="I2874" t="str">
            <v>Non</v>
          </cell>
          <cell r="J2874" t="str">
            <v>Athlétisme, Cross, Football, Futsal, Handball, Volleyball</v>
          </cell>
        </row>
        <row r="2875">
          <cell r="A2875">
            <v>24210734</v>
          </cell>
          <cell r="B2875" t="str">
            <v>MILOUD</v>
          </cell>
          <cell r="C2875" t="str">
            <v>Kadidja</v>
          </cell>
          <cell r="D2875" t="str">
            <v>MF</v>
          </cell>
          <cell r="E2875" t="str">
            <v>22-11-2009</v>
          </cell>
          <cell r="F2875">
            <v>14</v>
          </cell>
          <cell r="G2875" t="str">
            <v>Non</v>
          </cell>
          <cell r="H2875" t="str">
            <v>CLG.SHEA TIAOU</v>
          </cell>
          <cell r="I2875" t="str">
            <v>Non</v>
          </cell>
          <cell r="J2875" t="str">
            <v>Athlétisme, Cross, Football, Futsal, Handball, Volleyball</v>
          </cell>
        </row>
        <row r="2876">
          <cell r="A2876">
            <v>24221799</v>
          </cell>
          <cell r="B2876" t="str">
            <v>NAHIET</v>
          </cell>
          <cell r="C2876" t="str">
            <v>Blandine</v>
          </cell>
          <cell r="D2876" t="str">
            <v>MF</v>
          </cell>
          <cell r="E2876" t="str">
            <v>14-08-2010</v>
          </cell>
          <cell r="F2876">
            <v>14</v>
          </cell>
          <cell r="G2876" t="str">
            <v>Non</v>
          </cell>
          <cell r="H2876" t="str">
            <v>CLG.SHEA TIAOU</v>
          </cell>
          <cell r="I2876" t="str">
            <v>Non</v>
          </cell>
          <cell r="J2876" t="str">
            <v>Athlétisme, Cross, Football, Futsal, Handball, Volleyball</v>
          </cell>
        </row>
        <row r="2877">
          <cell r="A2877">
            <v>24221795</v>
          </cell>
          <cell r="B2877" t="str">
            <v>OUCKENE</v>
          </cell>
          <cell r="C2877" t="str">
            <v>Tiahalé</v>
          </cell>
          <cell r="D2877" t="str">
            <v>MF</v>
          </cell>
          <cell r="E2877" t="str">
            <v>01-02-2010</v>
          </cell>
          <cell r="F2877">
            <v>14</v>
          </cell>
          <cell r="G2877" t="str">
            <v>Non</v>
          </cell>
          <cell r="H2877" t="str">
            <v>CLG.SHEA TIAOU</v>
          </cell>
          <cell r="I2877" t="str">
            <v>Non</v>
          </cell>
          <cell r="J2877" t="str">
            <v>Athlétisme, Cross, Football, Futsal, Handball, Voile, Volleyball</v>
          </cell>
        </row>
        <row r="2878">
          <cell r="A2878">
            <v>24221797</v>
          </cell>
          <cell r="B2878" t="str">
            <v>OUNEI</v>
          </cell>
          <cell r="C2878" t="str">
            <v>Alice</v>
          </cell>
          <cell r="D2878" t="str">
            <v>MF</v>
          </cell>
          <cell r="E2878" t="str">
            <v>20-05-2010</v>
          </cell>
          <cell r="F2878">
            <v>14</v>
          </cell>
          <cell r="G2878" t="str">
            <v>Non</v>
          </cell>
          <cell r="H2878" t="str">
            <v>CLG.SHEA TIAOU</v>
          </cell>
          <cell r="I2878" t="str">
            <v>Non</v>
          </cell>
          <cell r="J2878" t="str">
            <v>Athlétisme, Cross, Football, Futsal, Handball, Volleyball</v>
          </cell>
        </row>
        <row r="2879">
          <cell r="A2879">
            <v>24248120</v>
          </cell>
          <cell r="B2879" t="str">
            <v>OUNEI</v>
          </cell>
          <cell r="C2879" t="str">
            <v>DENISE</v>
          </cell>
          <cell r="D2879" t="str">
            <v>BF</v>
          </cell>
          <cell r="E2879" t="str">
            <v>02-08-2012</v>
          </cell>
          <cell r="F2879">
            <v>12</v>
          </cell>
          <cell r="G2879" t="str">
            <v>Non</v>
          </cell>
          <cell r="H2879" t="str">
            <v>CLG.SHEA TIAOU</v>
          </cell>
          <cell r="I2879" t="str">
            <v>Non</v>
          </cell>
          <cell r="J2879" t="str">
            <v>Athlétisme, Cross, Football, Voile, Volleyball</v>
          </cell>
        </row>
        <row r="2880">
          <cell r="A2880">
            <v>24248940</v>
          </cell>
          <cell r="B2880" t="str">
            <v>tiaou</v>
          </cell>
          <cell r="C2880" t="str">
            <v>aymé</v>
          </cell>
          <cell r="D2880" t="str">
            <v>BG</v>
          </cell>
          <cell r="E2880" t="str">
            <v>22-07-2011</v>
          </cell>
          <cell r="F2880">
            <v>13</v>
          </cell>
          <cell r="G2880" t="str">
            <v>Non</v>
          </cell>
          <cell r="H2880" t="str">
            <v>CLG.SHEA TIAOU</v>
          </cell>
          <cell r="I2880" t="str">
            <v>Non</v>
          </cell>
          <cell r="J2880" t="str">
            <v>Athlétisme, Football</v>
          </cell>
        </row>
        <row r="2881">
          <cell r="A2881">
            <v>24221798</v>
          </cell>
          <cell r="B2881" t="str">
            <v>UTCHAOU</v>
          </cell>
          <cell r="C2881" t="str">
            <v>Lynaick</v>
          </cell>
          <cell r="D2881" t="str">
            <v>MF</v>
          </cell>
          <cell r="E2881" t="str">
            <v>08-11-2010</v>
          </cell>
          <cell r="F2881">
            <v>13</v>
          </cell>
          <cell r="G2881" t="str">
            <v>Non</v>
          </cell>
          <cell r="H2881" t="str">
            <v>CLG.SHEA TIAOU</v>
          </cell>
          <cell r="I2881" t="str">
            <v>Non</v>
          </cell>
          <cell r="J2881" t="str">
            <v>Athlétisme, Cross, Football, Futsal, Handball, Volleyball</v>
          </cell>
        </row>
        <row r="2882">
          <cell r="A2882">
            <v>24247841</v>
          </cell>
          <cell r="B2882" t="str">
            <v>UTCHAOU</v>
          </cell>
          <cell r="C2882" t="str">
            <v>SINA</v>
          </cell>
          <cell r="D2882" t="str">
            <v>BF</v>
          </cell>
          <cell r="E2882" t="str">
            <v>29-06-2012</v>
          </cell>
          <cell r="F2882">
            <v>12</v>
          </cell>
          <cell r="G2882" t="str">
            <v>Non</v>
          </cell>
          <cell r="H2882" t="str">
            <v>CLG.SHEA TIAOU</v>
          </cell>
          <cell r="I2882" t="str">
            <v>Non</v>
          </cell>
          <cell r="J2882" t="str">
            <v>Athlétisme, Cross, Football, Futsal, Voile, Volleyball</v>
          </cell>
        </row>
        <row r="2883">
          <cell r="A2883">
            <v>24221793</v>
          </cell>
          <cell r="B2883" t="str">
            <v>WADJIGETH</v>
          </cell>
          <cell r="C2883" t="str">
            <v>Gontran</v>
          </cell>
          <cell r="D2883" t="str">
            <v>BG</v>
          </cell>
          <cell r="E2883" t="str">
            <v>28-01-2011</v>
          </cell>
          <cell r="F2883">
            <v>13</v>
          </cell>
          <cell r="G2883" t="str">
            <v>Non</v>
          </cell>
          <cell r="H2883" t="str">
            <v>CLG.SHEA TIAOU</v>
          </cell>
          <cell r="I2883" t="str">
            <v>Non</v>
          </cell>
          <cell r="J2883" t="str">
            <v>Athlétisme, Cross, Football, Futsal, Handball, Volleyball</v>
          </cell>
        </row>
        <row r="2884">
          <cell r="A2884">
            <v>24221823</v>
          </cell>
          <cell r="B2884" t="str">
            <v>WAHEO</v>
          </cell>
          <cell r="C2884" t="str">
            <v>Hamou</v>
          </cell>
          <cell r="D2884" t="str">
            <v>MG</v>
          </cell>
          <cell r="E2884" t="str">
            <v>06-08-2010</v>
          </cell>
          <cell r="F2884">
            <v>14</v>
          </cell>
          <cell r="G2884" t="str">
            <v>Non</v>
          </cell>
          <cell r="H2884" t="str">
            <v>CLG.SHEA TIAOU</v>
          </cell>
          <cell r="I2884" t="str">
            <v>Non</v>
          </cell>
          <cell r="J2884" t="str">
            <v>Athlétisme, Cross, Football, Futsal, Voile, Volleyball</v>
          </cell>
        </row>
        <row r="2885">
          <cell r="A2885">
            <v>24248121</v>
          </cell>
          <cell r="B2885" t="str">
            <v>WAHEO</v>
          </cell>
          <cell r="C2885" t="str">
            <v>ROCK</v>
          </cell>
          <cell r="D2885" t="str">
            <v>BG</v>
          </cell>
          <cell r="E2885" t="str">
            <v>23-01-2013</v>
          </cell>
          <cell r="F2885">
            <v>11</v>
          </cell>
          <cell r="G2885" t="str">
            <v>Non</v>
          </cell>
          <cell r="H2885" t="str">
            <v>CLG.SHEA TIAOU</v>
          </cell>
          <cell r="I2885" t="str">
            <v>Non</v>
          </cell>
          <cell r="J2885" t="str">
            <v>Athlétisme, Cross, Football, Voile, Volleyball</v>
          </cell>
        </row>
        <row r="2886">
          <cell r="A2886">
            <v>24247840</v>
          </cell>
          <cell r="B2886" t="str">
            <v>WAIMO</v>
          </cell>
          <cell r="C2886" t="str">
            <v>FETU AO</v>
          </cell>
          <cell r="D2886" t="str">
            <v>BF</v>
          </cell>
          <cell r="E2886" t="str">
            <v>21-01-2012</v>
          </cell>
          <cell r="F2886">
            <v>12</v>
          </cell>
          <cell r="G2886" t="str">
            <v>Non</v>
          </cell>
          <cell r="H2886" t="str">
            <v>CLG.SHEA TIAOU</v>
          </cell>
          <cell r="I2886" t="str">
            <v>Non</v>
          </cell>
          <cell r="J2886" t="str">
            <v>Athlétisme, Cross, Football, Futsal, Voile, Volleyball</v>
          </cell>
        </row>
        <row r="2887">
          <cell r="A2887">
            <v>24248130</v>
          </cell>
          <cell r="B2887" t="str">
            <v>WAIMO</v>
          </cell>
          <cell r="C2887" t="str">
            <v>MAFATU</v>
          </cell>
          <cell r="D2887" t="str">
            <v>BG</v>
          </cell>
          <cell r="E2887" t="str">
            <v>29-04-2013</v>
          </cell>
          <cell r="F2887">
            <v>11</v>
          </cell>
          <cell r="G2887" t="str">
            <v>Non</v>
          </cell>
          <cell r="H2887" t="str">
            <v>CLG.SHEA TIAOU</v>
          </cell>
          <cell r="I2887" t="str">
            <v>Non</v>
          </cell>
          <cell r="J2887" t="str">
            <v>Athlétisme, Cross, Football, Volleyball</v>
          </cell>
        </row>
        <row r="2888">
          <cell r="A2888">
            <v>24248128</v>
          </cell>
          <cell r="B2888" t="str">
            <v>WAIMO</v>
          </cell>
          <cell r="C2888" t="str">
            <v>MAULI</v>
          </cell>
          <cell r="D2888" t="str">
            <v>MF</v>
          </cell>
          <cell r="E2888" t="str">
            <v>31-05-2010</v>
          </cell>
          <cell r="F2888">
            <v>14</v>
          </cell>
          <cell r="G2888" t="str">
            <v>Non</v>
          </cell>
          <cell r="H2888" t="str">
            <v>CLG.SHEA TIAOU</v>
          </cell>
          <cell r="I2888" t="str">
            <v>Non</v>
          </cell>
        </row>
        <row r="2889">
          <cell r="A2889">
            <v>24211001</v>
          </cell>
          <cell r="B2889" t="str">
            <v>WANEUX</v>
          </cell>
          <cell r="C2889" t="str">
            <v>Caib</v>
          </cell>
          <cell r="D2889" t="str">
            <v>MG</v>
          </cell>
          <cell r="E2889" t="str">
            <v>05-12-2009</v>
          </cell>
          <cell r="F2889">
            <v>14</v>
          </cell>
          <cell r="G2889" t="str">
            <v>Non</v>
          </cell>
          <cell r="H2889" t="str">
            <v>CLG.SHEA TIAOU</v>
          </cell>
          <cell r="I2889" t="str">
            <v>Non</v>
          </cell>
          <cell r="J2889" t="str">
            <v>Cross, Football, Futsal, Handball, Planche à voile, Voile, Volleyball</v>
          </cell>
        </row>
        <row r="2890">
          <cell r="A2890">
            <v>24221803</v>
          </cell>
          <cell r="B2890" t="str">
            <v>WANEUX</v>
          </cell>
          <cell r="C2890" t="str">
            <v>Jonassienne</v>
          </cell>
          <cell r="D2890" t="str">
            <v>MF</v>
          </cell>
          <cell r="E2890" t="str">
            <v>03-10-2010</v>
          </cell>
          <cell r="F2890">
            <v>14</v>
          </cell>
          <cell r="G2890" t="str">
            <v>Non</v>
          </cell>
          <cell r="H2890" t="str">
            <v>CLG.SHEA TIAOU</v>
          </cell>
          <cell r="I2890" t="str">
            <v>Non</v>
          </cell>
          <cell r="J2890" t="str">
            <v>Athlétisme, Cross, Football, Futsal, Handball, Voile, Volleyball</v>
          </cell>
        </row>
        <row r="2891">
          <cell r="A2891">
            <v>24248122</v>
          </cell>
          <cell r="B2891" t="str">
            <v>WEA</v>
          </cell>
          <cell r="C2891" t="str">
            <v>CELEWEA</v>
          </cell>
          <cell r="D2891" t="str">
            <v>BG</v>
          </cell>
          <cell r="E2891" t="str">
            <v>04-06-2012</v>
          </cell>
          <cell r="F2891">
            <v>12</v>
          </cell>
          <cell r="G2891" t="str">
            <v>Non</v>
          </cell>
          <cell r="H2891" t="str">
            <v>CLG.SHEA TIAOU</v>
          </cell>
          <cell r="I2891" t="str">
            <v>Non</v>
          </cell>
          <cell r="J2891" t="str">
            <v>Athlétisme, Cross, Football, Voile, Volleyball</v>
          </cell>
        </row>
        <row r="2892">
          <cell r="A2892">
            <v>24221792</v>
          </cell>
          <cell r="B2892" t="str">
            <v>WILLA</v>
          </cell>
          <cell r="C2892" t="str">
            <v>Jekop</v>
          </cell>
          <cell r="D2892" t="str">
            <v>MG</v>
          </cell>
          <cell r="E2892" t="str">
            <v>17-08-2010</v>
          </cell>
          <cell r="F2892">
            <v>14</v>
          </cell>
          <cell r="G2892" t="str">
            <v>Non</v>
          </cell>
          <cell r="H2892" t="str">
            <v>CLG.SHEA TIAOU</v>
          </cell>
          <cell r="I2892" t="str">
            <v>Non</v>
          </cell>
          <cell r="J2892" t="str">
            <v>Athlétisme, Cross, Football, Futsal, Handball, Volleyball</v>
          </cell>
        </row>
        <row r="2893">
          <cell r="A2893">
            <v>24238360</v>
          </cell>
          <cell r="B2893" t="str">
            <v>XOLAWAWA</v>
          </cell>
          <cell r="C2893" t="str">
            <v>LAIYIANA</v>
          </cell>
          <cell r="D2893" t="str">
            <v>MF</v>
          </cell>
          <cell r="E2893" t="str">
            <v>02-08-2009</v>
          </cell>
          <cell r="F2893">
            <v>15</v>
          </cell>
          <cell r="G2893" t="str">
            <v>Non</v>
          </cell>
          <cell r="H2893" t="str">
            <v>CLG.SHEA TIAOU</v>
          </cell>
          <cell r="I2893" t="str">
            <v>Non</v>
          </cell>
          <cell r="J2893" t="str">
            <v>Football, Handball, Voile, Volleyball</v>
          </cell>
        </row>
        <row r="2894">
          <cell r="A2894">
            <v>24237779</v>
          </cell>
          <cell r="B2894" t="str">
            <v>xuma</v>
          </cell>
          <cell r="C2894" t="str">
            <v>water samuel</v>
          </cell>
          <cell r="D2894" t="str">
            <v>MG</v>
          </cell>
          <cell r="E2894" t="str">
            <v>23-04-2010</v>
          </cell>
          <cell r="F2894">
            <v>14</v>
          </cell>
          <cell r="G2894" t="str">
            <v>Non</v>
          </cell>
          <cell r="H2894" t="str">
            <v>CLG.SHEA TIAOU</v>
          </cell>
          <cell r="I2894" t="str">
            <v>Non</v>
          </cell>
          <cell r="J2894" t="str">
            <v>Football, Handball, Voile, Volleyball</v>
          </cell>
        </row>
        <row r="2895">
          <cell r="A2895">
            <v>24222404</v>
          </cell>
          <cell r="B2895" t="str">
            <v>ALPI</v>
          </cell>
          <cell r="C2895" t="str">
            <v>Vanina</v>
          </cell>
          <cell r="D2895" t="str">
            <v>MF</v>
          </cell>
          <cell r="E2895" t="str">
            <v>09-03-2010</v>
          </cell>
          <cell r="F2895">
            <v>14</v>
          </cell>
          <cell r="G2895" t="str">
            <v>Non</v>
          </cell>
          <cell r="H2895" t="str">
            <v>CLG.St DOMINIQUE SAVIO</v>
          </cell>
          <cell r="I2895" t="str">
            <v>Non</v>
          </cell>
          <cell r="J2895" t="str">
            <v>Cross, Football, Futsal, Trails</v>
          </cell>
        </row>
        <row r="2896">
          <cell r="A2896">
            <v>24247516</v>
          </cell>
          <cell r="B2896" t="str">
            <v>ASSAO</v>
          </cell>
          <cell r="C2896" t="str">
            <v>Lyovan</v>
          </cell>
          <cell r="D2896" t="str">
            <v>BG</v>
          </cell>
          <cell r="E2896" t="str">
            <v>08-02-2013</v>
          </cell>
          <cell r="F2896">
            <v>11</v>
          </cell>
          <cell r="G2896" t="str">
            <v>Non</v>
          </cell>
          <cell r="H2896" t="str">
            <v>CLG.St DOMINIQUE SAVIO</v>
          </cell>
          <cell r="I2896" t="str">
            <v>Non</v>
          </cell>
        </row>
        <row r="2897">
          <cell r="A2897">
            <v>24248941</v>
          </cell>
          <cell r="B2897" t="str">
            <v>BENE</v>
          </cell>
          <cell r="C2897" t="str">
            <v>Laina</v>
          </cell>
          <cell r="D2897" t="str">
            <v>BF</v>
          </cell>
          <cell r="E2897" t="str">
            <v>02-01-2011</v>
          </cell>
          <cell r="F2897">
            <v>13</v>
          </cell>
          <cell r="G2897" t="str">
            <v>Non</v>
          </cell>
          <cell r="H2897" t="str">
            <v>CLG.St DOMINIQUE SAVIO</v>
          </cell>
          <cell r="I2897" t="str">
            <v>Non</v>
          </cell>
        </row>
        <row r="2898">
          <cell r="A2898">
            <v>24247518</v>
          </cell>
          <cell r="B2898" t="str">
            <v>BEURENO</v>
          </cell>
          <cell r="C2898" t="str">
            <v>Maïwenn</v>
          </cell>
          <cell r="D2898" t="str">
            <v>BF</v>
          </cell>
          <cell r="E2898" t="str">
            <v>11-08-2012</v>
          </cell>
          <cell r="F2898">
            <v>12</v>
          </cell>
          <cell r="G2898" t="str">
            <v>Non</v>
          </cell>
          <cell r="H2898" t="str">
            <v>CLG.St DOMINIQUE SAVIO</v>
          </cell>
          <cell r="I2898" t="str">
            <v>Non</v>
          </cell>
        </row>
        <row r="2899">
          <cell r="A2899">
            <v>24247519</v>
          </cell>
          <cell r="B2899" t="str">
            <v>BOAWE</v>
          </cell>
          <cell r="C2899" t="str">
            <v>Sylvianye</v>
          </cell>
          <cell r="D2899" t="str">
            <v>BF</v>
          </cell>
          <cell r="E2899" t="str">
            <v>22-10-2012</v>
          </cell>
          <cell r="F2899">
            <v>12</v>
          </cell>
          <cell r="G2899" t="str">
            <v>Non</v>
          </cell>
          <cell r="H2899" t="str">
            <v>CLG.St DOMINIQUE SAVIO</v>
          </cell>
          <cell r="I2899" t="str">
            <v>Non</v>
          </cell>
        </row>
        <row r="2900">
          <cell r="A2900">
            <v>24247525</v>
          </cell>
          <cell r="B2900" t="str">
            <v>BOO</v>
          </cell>
          <cell r="C2900" t="str">
            <v>Yemie</v>
          </cell>
          <cell r="D2900" t="str">
            <v>BF</v>
          </cell>
          <cell r="E2900" t="str">
            <v>07-03-2013</v>
          </cell>
          <cell r="F2900">
            <v>11</v>
          </cell>
          <cell r="G2900" t="str">
            <v>Non</v>
          </cell>
          <cell r="H2900" t="str">
            <v>CLG.St DOMINIQUE SAVIO</v>
          </cell>
          <cell r="I2900" t="str">
            <v>Non</v>
          </cell>
        </row>
        <row r="2901">
          <cell r="A2901">
            <v>24221069</v>
          </cell>
          <cell r="B2901" t="str">
            <v>BRINCKFIELT</v>
          </cell>
          <cell r="C2901" t="str">
            <v>Jillian</v>
          </cell>
          <cell r="D2901" t="str">
            <v>MF</v>
          </cell>
          <cell r="E2901" t="str">
            <v>04-02-2010</v>
          </cell>
          <cell r="F2901">
            <v>14</v>
          </cell>
          <cell r="G2901" t="str">
            <v>Non</v>
          </cell>
          <cell r="H2901" t="str">
            <v>CLG.St DOMINIQUE SAVIO</v>
          </cell>
          <cell r="I2901" t="str">
            <v>Non</v>
          </cell>
          <cell r="J2901" t="str">
            <v>Cross, Trails</v>
          </cell>
        </row>
        <row r="2902">
          <cell r="A2902">
            <v>24248942</v>
          </cell>
          <cell r="B2902" t="str">
            <v>BRINON</v>
          </cell>
          <cell r="C2902" t="str">
            <v>Marion</v>
          </cell>
          <cell r="D2902" t="str">
            <v>BF</v>
          </cell>
          <cell r="E2902" t="str">
            <v>01-03-2013</v>
          </cell>
          <cell r="F2902">
            <v>11</v>
          </cell>
          <cell r="G2902" t="str">
            <v>Non</v>
          </cell>
          <cell r="H2902" t="str">
            <v>CLG.St DOMINIQUE SAVIO</v>
          </cell>
          <cell r="I2902" t="str">
            <v>Non</v>
          </cell>
        </row>
        <row r="2903">
          <cell r="A2903">
            <v>24247734</v>
          </cell>
          <cell r="B2903" t="str">
            <v>BRUKOA</v>
          </cell>
          <cell r="C2903" t="str">
            <v>Hailey</v>
          </cell>
          <cell r="D2903" t="str">
            <v>BF</v>
          </cell>
          <cell r="E2903" t="str">
            <v>30-03-2011</v>
          </cell>
          <cell r="F2903">
            <v>13</v>
          </cell>
          <cell r="G2903" t="str">
            <v>Non</v>
          </cell>
          <cell r="H2903" t="str">
            <v>CLG.St DOMINIQUE SAVIO</v>
          </cell>
          <cell r="I2903" t="str">
            <v>Non</v>
          </cell>
        </row>
        <row r="2904">
          <cell r="A2904">
            <v>24247520</v>
          </cell>
          <cell r="B2904" t="str">
            <v>CAGNON</v>
          </cell>
          <cell r="C2904" t="str">
            <v>Kynsley</v>
          </cell>
          <cell r="D2904" t="str">
            <v>BG</v>
          </cell>
          <cell r="E2904" t="str">
            <v>20-04-2013</v>
          </cell>
          <cell r="F2904">
            <v>11</v>
          </cell>
          <cell r="G2904" t="str">
            <v>Non</v>
          </cell>
          <cell r="H2904" t="str">
            <v>CLG.St DOMINIQUE SAVIO</v>
          </cell>
          <cell r="I2904" t="str">
            <v>Non</v>
          </cell>
        </row>
        <row r="2905">
          <cell r="A2905">
            <v>24220985</v>
          </cell>
          <cell r="B2905" t="str">
            <v>CARAMESSI</v>
          </cell>
          <cell r="C2905" t="str">
            <v>Shérazade</v>
          </cell>
          <cell r="D2905" t="str">
            <v>BF</v>
          </cell>
          <cell r="E2905" t="str">
            <v>12-01-2011</v>
          </cell>
          <cell r="F2905">
            <v>13</v>
          </cell>
          <cell r="G2905" t="str">
            <v>Non</v>
          </cell>
          <cell r="H2905" t="str">
            <v>CLG.St DOMINIQUE SAVIO</v>
          </cell>
          <cell r="I2905" t="str">
            <v>Non</v>
          </cell>
          <cell r="J2905" t="str">
            <v>Athlétisme, Cross, Trails</v>
          </cell>
        </row>
        <row r="2906">
          <cell r="A2906">
            <v>24211040</v>
          </cell>
          <cell r="B2906" t="str">
            <v>CHANENE</v>
          </cell>
          <cell r="C2906" t="str">
            <v>Yohanan</v>
          </cell>
          <cell r="D2906" t="str">
            <v>MF</v>
          </cell>
          <cell r="E2906" t="str">
            <v>28-11-2009</v>
          </cell>
          <cell r="F2906">
            <v>14</v>
          </cell>
          <cell r="G2906" t="str">
            <v>Non</v>
          </cell>
          <cell r="H2906" t="str">
            <v>CLG.St DOMINIQUE SAVIO</v>
          </cell>
          <cell r="I2906" t="str">
            <v>Non</v>
          </cell>
          <cell r="J2906" t="str">
            <v>Cross, Football, Futsal, Handball, Trails</v>
          </cell>
        </row>
        <row r="2907">
          <cell r="A2907">
            <v>24220983</v>
          </cell>
          <cell r="B2907" t="str">
            <v>CHELEHY</v>
          </cell>
          <cell r="C2907" t="str">
            <v>Philippe</v>
          </cell>
          <cell r="D2907" t="str">
            <v>MG</v>
          </cell>
          <cell r="E2907" t="str">
            <v>13-10-2010</v>
          </cell>
          <cell r="F2907">
            <v>14</v>
          </cell>
          <cell r="G2907" t="str">
            <v>Non</v>
          </cell>
          <cell r="H2907" t="str">
            <v>CLG.St DOMINIQUE SAVIO</v>
          </cell>
          <cell r="I2907" t="str">
            <v>Non</v>
          </cell>
          <cell r="J2907" t="str">
            <v>Cross, Football, Futsal, Trails</v>
          </cell>
        </row>
        <row r="2908">
          <cell r="A2908">
            <v>24247534</v>
          </cell>
          <cell r="B2908" t="str">
            <v>COLONNA</v>
          </cell>
          <cell r="C2908" t="str">
            <v>Mélyssa</v>
          </cell>
          <cell r="D2908" t="str">
            <v>BF</v>
          </cell>
          <cell r="E2908" t="str">
            <v>08-01-2013</v>
          </cell>
          <cell r="F2908">
            <v>11</v>
          </cell>
          <cell r="G2908" t="str">
            <v>Non</v>
          </cell>
          <cell r="H2908" t="str">
            <v>CLG.St DOMINIQUE SAVIO</v>
          </cell>
          <cell r="I2908" t="str">
            <v>Non</v>
          </cell>
        </row>
        <row r="2909">
          <cell r="A2909">
            <v>24247835</v>
          </cell>
          <cell r="B2909" t="str">
            <v>CRONSTEADT</v>
          </cell>
          <cell r="C2909" t="str">
            <v>Dastan</v>
          </cell>
          <cell r="D2909" t="str">
            <v>BG</v>
          </cell>
          <cell r="E2909" t="str">
            <v>20-07-2012</v>
          </cell>
          <cell r="F2909">
            <v>12</v>
          </cell>
          <cell r="G2909" t="str">
            <v>Non</v>
          </cell>
          <cell r="H2909" t="str">
            <v>CLG.St DOMINIQUE SAVIO</v>
          </cell>
          <cell r="I2909" t="str">
            <v>Non</v>
          </cell>
        </row>
        <row r="2910">
          <cell r="A2910">
            <v>24237885</v>
          </cell>
          <cell r="B2910" t="str">
            <v>DAHI</v>
          </cell>
          <cell r="C2910" t="str">
            <v>Wéu</v>
          </cell>
          <cell r="D2910" t="str">
            <v>BG</v>
          </cell>
          <cell r="E2910" t="str">
            <v>04-05-2011</v>
          </cell>
          <cell r="F2910">
            <v>13</v>
          </cell>
          <cell r="G2910" t="str">
            <v>Non</v>
          </cell>
          <cell r="H2910" t="str">
            <v>CLG.St DOMINIQUE SAVIO</v>
          </cell>
          <cell r="I2910" t="str">
            <v>Non</v>
          </cell>
          <cell r="J2910" t="str">
            <v>Cross, Football, Futsal, Trails, Volleyball</v>
          </cell>
        </row>
        <row r="2911">
          <cell r="A2911">
            <v>24248101</v>
          </cell>
          <cell r="B2911" t="str">
            <v>DAOUITHIEUX</v>
          </cell>
          <cell r="C2911" t="str">
            <v>Djénelly</v>
          </cell>
          <cell r="D2911" t="str">
            <v>BG</v>
          </cell>
          <cell r="E2911" t="str">
            <v>16-12-2012</v>
          </cell>
          <cell r="F2911">
            <v>11</v>
          </cell>
          <cell r="G2911" t="str">
            <v>Non</v>
          </cell>
          <cell r="H2911" t="str">
            <v>CLG.St DOMINIQUE SAVIO</v>
          </cell>
          <cell r="I2911" t="str">
            <v>Non</v>
          </cell>
        </row>
        <row r="2912">
          <cell r="A2912">
            <v>24220316</v>
          </cell>
          <cell r="B2912" t="str">
            <v>DEMBO</v>
          </cell>
          <cell r="C2912" t="str">
            <v>Marlene</v>
          </cell>
          <cell r="D2912" t="str">
            <v>MF</v>
          </cell>
          <cell r="E2912" t="str">
            <v>27-09-2009</v>
          </cell>
          <cell r="F2912">
            <v>15</v>
          </cell>
          <cell r="G2912" t="str">
            <v>Non</v>
          </cell>
          <cell r="H2912" t="str">
            <v>CLG.St DOMINIQUE SAVIO</v>
          </cell>
          <cell r="I2912" t="str">
            <v>Non</v>
          </cell>
          <cell r="J2912" t="str">
            <v>Athlétisme, Football, Futsal, Rugby, Trails</v>
          </cell>
        </row>
        <row r="2913">
          <cell r="A2913">
            <v>24247814</v>
          </cell>
          <cell r="B2913" t="str">
            <v>DIOPOUE</v>
          </cell>
          <cell r="C2913" t="str">
            <v>Marcus</v>
          </cell>
          <cell r="D2913" t="str">
            <v>BG</v>
          </cell>
          <cell r="E2913" t="str">
            <v>08-04-2011</v>
          </cell>
          <cell r="F2913">
            <v>13</v>
          </cell>
          <cell r="G2913" t="str">
            <v>Non</v>
          </cell>
          <cell r="H2913" t="str">
            <v>CLG.St DOMINIQUE SAVIO</v>
          </cell>
          <cell r="I2913" t="str">
            <v>Non</v>
          </cell>
        </row>
        <row r="2914">
          <cell r="A2914">
            <v>24220847</v>
          </cell>
          <cell r="B2914" t="str">
            <v>DIOPOUE</v>
          </cell>
          <cell r="C2914" t="str">
            <v>Marius</v>
          </cell>
          <cell r="D2914" t="str">
            <v>BG</v>
          </cell>
          <cell r="E2914" t="str">
            <v>08-04-2011</v>
          </cell>
          <cell r="F2914">
            <v>13</v>
          </cell>
          <cell r="G2914" t="str">
            <v>Non</v>
          </cell>
          <cell r="H2914" t="str">
            <v>CLG.St DOMINIQUE SAVIO</v>
          </cell>
          <cell r="I2914" t="str">
            <v>Non</v>
          </cell>
          <cell r="J2914" t="str">
            <v>Cross, Football, Futsal, Rugby, Trails</v>
          </cell>
        </row>
        <row r="2915">
          <cell r="A2915">
            <v>24222719</v>
          </cell>
          <cell r="B2915" t="str">
            <v>GALLIOT</v>
          </cell>
          <cell r="C2915" t="str">
            <v>Eythan</v>
          </cell>
          <cell r="D2915" t="str">
            <v>MG</v>
          </cell>
          <cell r="E2915" t="str">
            <v>25-08-2010</v>
          </cell>
          <cell r="F2915">
            <v>14</v>
          </cell>
          <cell r="G2915" t="str">
            <v>Non</v>
          </cell>
          <cell r="H2915" t="str">
            <v>CLG.St DOMINIQUE SAVIO</v>
          </cell>
          <cell r="I2915" t="str">
            <v>Non</v>
          </cell>
          <cell r="J2915" t="str">
            <v>Cross, Football, Futsal, Trails</v>
          </cell>
        </row>
        <row r="2916">
          <cell r="A2916">
            <v>24222564</v>
          </cell>
          <cell r="B2916" t="str">
            <v>GELIMA</v>
          </cell>
          <cell r="C2916" t="str">
            <v>Nawel</v>
          </cell>
          <cell r="D2916" t="str">
            <v>MG</v>
          </cell>
          <cell r="E2916" t="str">
            <v>11-04-2010</v>
          </cell>
          <cell r="F2916">
            <v>14</v>
          </cell>
          <cell r="G2916" t="str">
            <v>Non</v>
          </cell>
          <cell r="H2916" t="str">
            <v>CLG.St DOMINIQUE SAVIO</v>
          </cell>
          <cell r="I2916" t="str">
            <v>Non</v>
          </cell>
          <cell r="J2916" t="str">
            <v>Football, Futsal, Trails</v>
          </cell>
        </row>
        <row r="2917">
          <cell r="A2917">
            <v>24212870</v>
          </cell>
          <cell r="B2917" t="str">
            <v>GLOAGUEN</v>
          </cell>
          <cell r="C2917" t="str">
            <v>Tristan</v>
          </cell>
          <cell r="D2917" t="str">
            <v>MG</v>
          </cell>
          <cell r="E2917" t="str">
            <v>19-11-2009</v>
          </cell>
          <cell r="F2917">
            <v>14</v>
          </cell>
          <cell r="G2917" t="str">
            <v>Non</v>
          </cell>
          <cell r="H2917" t="str">
            <v>CLG.St DOMINIQUE SAVIO</v>
          </cell>
          <cell r="I2917" t="str">
            <v>Non</v>
          </cell>
          <cell r="J2917" t="str">
            <v>Cross, Football, Futsal, Trails</v>
          </cell>
        </row>
        <row r="2918">
          <cell r="A2918">
            <v>24222628</v>
          </cell>
          <cell r="B2918" t="str">
            <v>GONDOU</v>
          </cell>
          <cell r="C2918" t="str">
            <v>Dayan</v>
          </cell>
          <cell r="D2918" t="str">
            <v>MG</v>
          </cell>
          <cell r="E2918" t="str">
            <v>02-11-2009</v>
          </cell>
          <cell r="F2918">
            <v>14</v>
          </cell>
          <cell r="G2918" t="str">
            <v>Non</v>
          </cell>
          <cell r="H2918" t="str">
            <v>CLG.St DOMINIQUE SAVIO</v>
          </cell>
          <cell r="I2918" t="str">
            <v>Non</v>
          </cell>
          <cell r="J2918" t="str">
            <v>Cross, Football, Futsal, Trails</v>
          </cell>
        </row>
        <row r="2919">
          <cell r="A2919">
            <v>24247521</v>
          </cell>
          <cell r="B2919" t="str">
            <v>GONDOU</v>
          </cell>
          <cell r="C2919" t="str">
            <v>Réyheunn</v>
          </cell>
          <cell r="D2919" t="str">
            <v>BF</v>
          </cell>
          <cell r="E2919" t="str">
            <v>07-10-2012</v>
          </cell>
          <cell r="F2919">
            <v>12</v>
          </cell>
          <cell r="G2919" t="str">
            <v>Non</v>
          </cell>
          <cell r="H2919" t="str">
            <v>CLG.St DOMINIQUE SAVIO</v>
          </cell>
          <cell r="I2919" t="str">
            <v>Non</v>
          </cell>
        </row>
        <row r="2920">
          <cell r="A2920">
            <v>24233637</v>
          </cell>
          <cell r="B2920" t="str">
            <v>HARI</v>
          </cell>
          <cell r="C2920" t="str">
            <v>Loann</v>
          </cell>
          <cell r="D2920" t="str">
            <v>BF</v>
          </cell>
          <cell r="E2920" t="str">
            <v>19-07-2012</v>
          </cell>
          <cell r="F2920">
            <v>12</v>
          </cell>
          <cell r="G2920" t="str">
            <v>Non</v>
          </cell>
          <cell r="H2920" t="str">
            <v>CLG.St DOMINIQUE SAVIO</v>
          </cell>
          <cell r="I2920" t="str">
            <v>Non</v>
          </cell>
          <cell r="J2920" t="str">
            <v>Football, Handball</v>
          </cell>
        </row>
        <row r="2921">
          <cell r="A2921">
            <v>24247529</v>
          </cell>
          <cell r="B2921" t="str">
            <v>HOLERO</v>
          </cell>
          <cell r="C2921" t="str">
            <v>Anderson</v>
          </cell>
          <cell r="D2921" t="str">
            <v>BG</v>
          </cell>
          <cell r="E2921" t="str">
            <v>04-07-2011</v>
          </cell>
          <cell r="F2921">
            <v>13</v>
          </cell>
          <cell r="G2921" t="str">
            <v>Non</v>
          </cell>
          <cell r="H2921" t="str">
            <v>CLG.St DOMINIQUE SAVIO</v>
          </cell>
          <cell r="I2921" t="str">
            <v>Non</v>
          </cell>
        </row>
        <row r="2922">
          <cell r="A2922">
            <v>24247735</v>
          </cell>
          <cell r="B2922" t="str">
            <v>HOVEUREUX</v>
          </cell>
          <cell r="C2922" t="str">
            <v>Leyana</v>
          </cell>
          <cell r="D2922" t="str">
            <v>BF</v>
          </cell>
          <cell r="E2922" t="str">
            <v>02-02-2011</v>
          </cell>
          <cell r="F2922">
            <v>13</v>
          </cell>
          <cell r="G2922" t="str">
            <v>Non</v>
          </cell>
          <cell r="H2922" t="str">
            <v>CLG.St DOMINIQUE SAVIO</v>
          </cell>
          <cell r="I2922" t="str">
            <v>Non</v>
          </cell>
        </row>
        <row r="2923">
          <cell r="A2923">
            <v>24248943</v>
          </cell>
          <cell r="B2923" t="str">
            <v>JESSOP</v>
          </cell>
          <cell r="C2923" t="str">
            <v>Marie-Talila</v>
          </cell>
          <cell r="D2923" t="str">
            <v>BF</v>
          </cell>
          <cell r="E2923" t="str">
            <v>03-03-2011</v>
          </cell>
          <cell r="F2923">
            <v>13</v>
          </cell>
          <cell r="G2923" t="str">
            <v>Non</v>
          </cell>
          <cell r="H2923" t="str">
            <v>CLG.St DOMINIQUE SAVIO</v>
          </cell>
          <cell r="I2923" t="str">
            <v>Non</v>
          </cell>
        </row>
        <row r="2924">
          <cell r="A2924">
            <v>24211109</v>
          </cell>
          <cell r="B2924" t="str">
            <v>KAWA</v>
          </cell>
          <cell r="C2924" t="str">
            <v>Mayrone</v>
          </cell>
          <cell r="D2924" t="str">
            <v>MG</v>
          </cell>
          <cell r="E2924" t="str">
            <v>01-07-2009</v>
          </cell>
          <cell r="F2924">
            <v>15</v>
          </cell>
          <cell r="G2924" t="str">
            <v>Non</v>
          </cell>
          <cell r="H2924" t="str">
            <v>CLG.St DOMINIQUE SAVIO</v>
          </cell>
          <cell r="I2924" t="str">
            <v>Non</v>
          </cell>
          <cell r="J2924" t="str">
            <v>Football, Futsal, Natation, Trails</v>
          </cell>
        </row>
        <row r="2925">
          <cell r="A2925">
            <v>24247532</v>
          </cell>
          <cell r="B2925" t="str">
            <v>LECLERCQ</v>
          </cell>
          <cell r="C2925" t="str">
            <v>Océanie</v>
          </cell>
          <cell r="D2925" t="str">
            <v>BF</v>
          </cell>
          <cell r="E2925" t="str">
            <v>21-02-2011</v>
          </cell>
          <cell r="F2925">
            <v>13</v>
          </cell>
          <cell r="G2925" t="str">
            <v>Non</v>
          </cell>
          <cell r="H2925" t="str">
            <v>CLG.St DOMINIQUE SAVIO</v>
          </cell>
          <cell r="I2925" t="str">
            <v>Non</v>
          </cell>
        </row>
        <row r="2926">
          <cell r="A2926">
            <v>24248944</v>
          </cell>
          <cell r="B2926" t="str">
            <v>LEGUERE ROUAUD</v>
          </cell>
          <cell r="C2926" t="str">
            <v>Lylou</v>
          </cell>
          <cell r="D2926" t="str">
            <v>BF</v>
          </cell>
          <cell r="E2926" t="str">
            <v>26-10-2011</v>
          </cell>
          <cell r="F2926">
            <v>13</v>
          </cell>
          <cell r="G2926" t="str">
            <v>Non</v>
          </cell>
          <cell r="H2926" t="str">
            <v>CLG.St DOMINIQUE SAVIO</v>
          </cell>
          <cell r="I2926" t="str">
            <v>Non</v>
          </cell>
        </row>
        <row r="2927">
          <cell r="A2927">
            <v>24222634</v>
          </cell>
          <cell r="B2927" t="str">
            <v>LODS</v>
          </cell>
          <cell r="C2927" t="str">
            <v>Scott</v>
          </cell>
          <cell r="D2927" t="str">
            <v>MG</v>
          </cell>
          <cell r="E2927" t="str">
            <v>16-10-2010</v>
          </cell>
          <cell r="F2927">
            <v>14</v>
          </cell>
          <cell r="G2927" t="str">
            <v>Non</v>
          </cell>
          <cell r="H2927" t="str">
            <v>CLG.St DOMINIQUE SAVIO</v>
          </cell>
          <cell r="I2927" t="str">
            <v>Non</v>
          </cell>
          <cell r="J2927" t="str">
            <v>Football, Futsal, Natation, Trails</v>
          </cell>
        </row>
        <row r="2928">
          <cell r="A2928">
            <v>24222542</v>
          </cell>
          <cell r="B2928" t="str">
            <v>MACHORO</v>
          </cell>
          <cell r="C2928" t="str">
            <v>Pélagie</v>
          </cell>
          <cell r="D2928" t="str">
            <v>MF</v>
          </cell>
          <cell r="E2928" t="str">
            <v>18-06-2010</v>
          </cell>
          <cell r="F2928">
            <v>14</v>
          </cell>
          <cell r="G2928" t="str">
            <v>Non</v>
          </cell>
          <cell r="H2928" t="str">
            <v>CLG.St DOMINIQUE SAVIO</v>
          </cell>
          <cell r="I2928" t="str">
            <v>Non</v>
          </cell>
          <cell r="J2928" t="str">
            <v>Football, Futsal, Handball, Trails, Volleyball</v>
          </cell>
        </row>
        <row r="2929">
          <cell r="A2929">
            <v>24222568</v>
          </cell>
          <cell r="B2929" t="str">
            <v>MANGEOLLE</v>
          </cell>
          <cell r="C2929" t="str">
            <v>Lounina</v>
          </cell>
          <cell r="D2929" t="str">
            <v>MF</v>
          </cell>
          <cell r="E2929" t="str">
            <v>27-07-2010</v>
          </cell>
          <cell r="F2929">
            <v>14</v>
          </cell>
          <cell r="G2929" t="str">
            <v>Non</v>
          </cell>
          <cell r="H2929" t="str">
            <v>CLG.St DOMINIQUE SAVIO</v>
          </cell>
          <cell r="I2929" t="str">
            <v>Non</v>
          </cell>
          <cell r="J2929" t="str">
            <v>Cross, Escalade, Football, Handball, Trails</v>
          </cell>
        </row>
        <row r="2930">
          <cell r="A2930">
            <v>24247522</v>
          </cell>
          <cell r="B2930" t="str">
            <v>MANGEOLLE</v>
          </cell>
          <cell r="C2930" t="str">
            <v>Tessa</v>
          </cell>
          <cell r="D2930" t="str">
            <v>BF</v>
          </cell>
          <cell r="E2930" t="str">
            <v>29-10-2012</v>
          </cell>
          <cell r="F2930">
            <v>11</v>
          </cell>
          <cell r="G2930" t="str">
            <v>Non</v>
          </cell>
          <cell r="H2930" t="str">
            <v>CLG.St DOMINIQUE SAVIO</v>
          </cell>
          <cell r="I2930" t="str">
            <v>Non</v>
          </cell>
        </row>
        <row r="2931">
          <cell r="A2931">
            <v>24247523</v>
          </cell>
          <cell r="B2931" t="str">
            <v>MERROUCHE</v>
          </cell>
          <cell r="C2931" t="str">
            <v>Mathilde</v>
          </cell>
          <cell r="D2931" t="str">
            <v>BF</v>
          </cell>
          <cell r="E2931" t="str">
            <v>22-04-2013</v>
          </cell>
          <cell r="F2931">
            <v>11</v>
          </cell>
          <cell r="G2931" t="str">
            <v>Non</v>
          </cell>
          <cell r="H2931" t="str">
            <v>CLG.St DOMINIQUE SAVIO</v>
          </cell>
          <cell r="I2931" t="str">
            <v>Non</v>
          </cell>
        </row>
        <row r="2932">
          <cell r="A2932">
            <v>24222541</v>
          </cell>
          <cell r="B2932" t="str">
            <v>MERROUCHE</v>
          </cell>
          <cell r="C2932" t="str">
            <v>Romane</v>
          </cell>
          <cell r="D2932" t="str">
            <v>MF</v>
          </cell>
          <cell r="E2932" t="str">
            <v>28-05-2010</v>
          </cell>
          <cell r="F2932">
            <v>14</v>
          </cell>
          <cell r="G2932" t="str">
            <v>Non</v>
          </cell>
          <cell r="H2932" t="str">
            <v>CLG.St DOMINIQUE SAVIO</v>
          </cell>
          <cell r="I2932" t="str">
            <v>Non</v>
          </cell>
          <cell r="J2932" t="str">
            <v>Cross, Natation, Trails</v>
          </cell>
        </row>
        <row r="2933">
          <cell r="A2933">
            <v>24221068</v>
          </cell>
          <cell r="B2933" t="str">
            <v>MOISSON</v>
          </cell>
          <cell r="C2933" t="str">
            <v>Aymie</v>
          </cell>
          <cell r="D2933" t="str">
            <v>BF</v>
          </cell>
          <cell r="E2933" t="str">
            <v>16-01-2011</v>
          </cell>
          <cell r="F2933">
            <v>13</v>
          </cell>
          <cell r="G2933" t="str">
            <v>Non</v>
          </cell>
          <cell r="H2933" t="str">
            <v>CLG.St DOMINIQUE SAVIO</v>
          </cell>
          <cell r="I2933" t="str">
            <v>Non</v>
          </cell>
          <cell r="J2933" t="str">
            <v>Cross, Trails</v>
          </cell>
        </row>
        <row r="2934">
          <cell r="A2934">
            <v>24247657</v>
          </cell>
          <cell r="B2934" t="str">
            <v>MOITEU</v>
          </cell>
          <cell r="C2934" t="str">
            <v>Alixon</v>
          </cell>
          <cell r="D2934" t="str">
            <v>BG</v>
          </cell>
          <cell r="E2934" t="str">
            <v>20-10-2012</v>
          </cell>
          <cell r="F2934">
            <v>12</v>
          </cell>
          <cell r="G2934" t="str">
            <v>Non</v>
          </cell>
          <cell r="H2934" t="str">
            <v>CLG.St DOMINIQUE SAVIO</v>
          </cell>
          <cell r="I2934" t="str">
            <v>Non</v>
          </cell>
        </row>
        <row r="2935">
          <cell r="A2935">
            <v>24212861</v>
          </cell>
          <cell r="B2935" t="str">
            <v>MOITEU</v>
          </cell>
          <cell r="C2935" t="str">
            <v>Bradley</v>
          </cell>
          <cell r="D2935" t="str">
            <v>MG</v>
          </cell>
          <cell r="E2935" t="str">
            <v>02-06-2009</v>
          </cell>
          <cell r="F2935">
            <v>15</v>
          </cell>
          <cell r="G2935" t="str">
            <v>Non</v>
          </cell>
          <cell r="H2935" t="str">
            <v>CLG.St DOMINIQUE SAVIO</v>
          </cell>
          <cell r="I2935" t="str">
            <v>Non</v>
          </cell>
          <cell r="J2935" t="str">
            <v>Football, Futsal</v>
          </cell>
        </row>
        <row r="2936">
          <cell r="A2936">
            <v>24237886</v>
          </cell>
          <cell r="B2936" t="str">
            <v>MONAWA</v>
          </cell>
          <cell r="C2936" t="str">
            <v>Andanna</v>
          </cell>
          <cell r="D2936" t="str">
            <v>BF</v>
          </cell>
          <cell r="E2936" t="str">
            <v>25-07-2011</v>
          </cell>
          <cell r="F2936">
            <v>13</v>
          </cell>
          <cell r="G2936" t="str">
            <v>Non</v>
          </cell>
          <cell r="H2936" t="str">
            <v>CLG.St DOMINIQUE SAVIO</v>
          </cell>
          <cell r="I2936" t="str">
            <v>Non</v>
          </cell>
          <cell r="J2936" t="str">
            <v>Cross, Football, Futsal, Trails, Volleyball</v>
          </cell>
        </row>
        <row r="2937">
          <cell r="A2937">
            <v>24247528</v>
          </cell>
          <cell r="B2937" t="str">
            <v>MONAWA</v>
          </cell>
          <cell r="C2937" t="str">
            <v>Hëyvans</v>
          </cell>
          <cell r="D2937" t="str">
            <v>BG</v>
          </cell>
          <cell r="E2937" t="str">
            <v>13-10-2012</v>
          </cell>
          <cell r="F2937">
            <v>12</v>
          </cell>
          <cell r="G2937" t="str">
            <v>Non</v>
          </cell>
          <cell r="H2937" t="str">
            <v>CLG.St DOMINIQUE SAVIO</v>
          </cell>
          <cell r="I2937" t="str">
            <v>Non</v>
          </cell>
        </row>
        <row r="2938">
          <cell r="A2938">
            <v>24247524</v>
          </cell>
          <cell r="B2938" t="str">
            <v>MONAWA</v>
          </cell>
          <cell r="C2938" t="str">
            <v>Leyha</v>
          </cell>
          <cell r="D2938" t="str">
            <v>BF</v>
          </cell>
          <cell r="E2938" t="str">
            <v>04-04-2012</v>
          </cell>
          <cell r="F2938">
            <v>12</v>
          </cell>
          <cell r="G2938" t="str">
            <v>Non</v>
          </cell>
          <cell r="H2938" t="str">
            <v>CLG.St DOMINIQUE SAVIO</v>
          </cell>
          <cell r="I2938" t="str">
            <v>Non</v>
          </cell>
        </row>
        <row r="2939">
          <cell r="A2939">
            <v>24247531</v>
          </cell>
          <cell r="B2939" t="str">
            <v>NABITOLO</v>
          </cell>
          <cell r="C2939" t="str">
            <v>Calixte</v>
          </cell>
          <cell r="D2939" t="str">
            <v>MG</v>
          </cell>
          <cell r="E2939" t="str">
            <v>05-02-2010</v>
          </cell>
          <cell r="F2939">
            <v>14</v>
          </cell>
          <cell r="G2939" t="str">
            <v>Non</v>
          </cell>
          <cell r="H2939" t="str">
            <v>CLG.St DOMINIQUE SAVIO</v>
          </cell>
          <cell r="I2939" t="str">
            <v>Non</v>
          </cell>
        </row>
        <row r="2940">
          <cell r="A2940">
            <v>24237345</v>
          </cell>
          <cell r="B2940" t="str">
            <v>NAINGUE</v>
          </cell>
          <cell r="C2940" t="str">
            <v>Malik</v>
          </cell>
          <cell r="D2940" t="str">
            <v>BG</v>
          </cell>
          <cell r="E2940" t="str">
            <v>29-10-2011</v>
          </cell>
          <cell r="F2940">
            <v>12</v>
          </cell>
          <cell r="G2940" t="str">
            <v>Non</v>
          </cell>
          <cell r="H2940" t="str">
            <v>CLG.St DOMINIQUE SAVIO</v>
          </cell>
          <cell r="I2940" t="str">
            <v>Non</v>
          </cell>
          <cell r="J2940" t="str">
            <v>Football, Futsal</v>
          </cell>
        </row>
        <row r="2941">
          <cell r="A2941">
            <v>24248945</v>
          </cell>
          <cell r="B2941" t="str">
            <v>NECHERO</v>
          </cell>
          <cell r="C2941" t="str">
            <v>Yakita</v>
          </cell>
          <cell r="D2941" t="str">
            <v>BF</v>
          </cell>
          <cell r="E2941" t="str">
            <v>28-04-2013</v>
          </cell>
          <cell r="F2941">
            <v>11</v>
          </cell>
          <cell r="G2941" t="str">
            <v>Non</v>
          </cell>
          <cell r="H2941" t="str">
            <v>CLG.St DOMINIQUE SAVIO</v>
          </cell>
          <cell r="I2941" t="str">
            <v>Non</v>
          </cell>
        </row>
        <row r="2942">
          <cell r="A2942">
            <v>24239201</v>
          </cell>
          <cell r="B2942" t="str">
            <v>NIRIKANI</v>
          </cell>
          <cell r="C2942" t="str">
            <v>Ezim</v>
          </cell>
          <cell r="D2942" t="str">
            <v>MG</v>
          </cell>
          <cell r="E2942" t="str">
            <v>11-11-2010</v>
          </cell>
          <cell r="F2942">
            <v>13</v>
          </cell>
          <cell r="G2942" t="str">
            <v>Non</v>
          </cell>
          <cell r="H2942" t="str">
            <v>CLG.St DOMINIQUE SAVIO</v>
          </cell>
          <cell r="I2942" t="str">
            <v>Non</v>
          </cell>
          <cell r="J2942" t="str">
            <v>Football, Futsal</v>
          </cell>
        </row>
        <row r="2943">
          <cell r="A2943">
            <v>24247527</v>
          </cell>
          <cell r="B2943" t="str">
            <v>NIRIKANI</v>
          </cell>
          <cell r="C2943" t="str">
            <v>Mickaël</v>
          </cell>
          <cell r="D2943" t="str">
            <v>BG</v>
          </cell>
          <cell r="E2943" t="str">
            <v>07-08-2012</v>
          </cell>
          <cell r="F2943">
            <v>12</v>
          </cell>
          <cell r="G2943" t="str">
            <v>Non</v>
          </cell>
          <cell r="H2943" t="str">
            <v>CLG.St DOMINIQUE SAVIO</v>
          </cell>
          <cell r="I2943" t="str">
            <v>Non</v>
          </cell>
        </row>
        <row r="2944">
          <cell r="A2944">
            <v>24248182</v>
          </cell>
          <cell r="B2944" t="str">
            <v>NONDO</v>
          </cell>
          <cell r="C2944" t="str">
            <v>Xatimie</v>
          </cell>
          <cell r="D2944" t="str">
            <v>BF</v>
          </cell>
          <cell r="E2944" t="str">
            <v>25-06-2011</v>
          </cell>
          <cell r="F2944">
            <v>13</v>
          </cell>
          <cell r="G2944" t="str">
            <v>Non</v>
          </cell>
          <cell r="H2944" t="str">
            <v>CLG.St DOMINIQUE SAVIO</v>
          </cell>
          <cell r="I2944" t="str">
            <v>Non</v>
          </cell>
        </row>
        <row r="2945">
          <cell r="A2945">
            <v>24247526</v>
          </cell>
          <cell r="B2945" t="str">
            <v>ODINO</v>
          </cell>
          <cell r="C2945" t="str">
            <v>Maïwenn</v>
          </cell>
          <cell r="D2945" t="str">
            <v>BF</v>
          </cell>
          <cell r="E2945" t="str">
            <v>09-07-2012</v>
          </cell>
          <cell r="F2945">
            <v>12</v>
          </cell>
          <cell r="G2945" t="str">
            <v>Non</v>
          </cell>
          <cell r="H2945" t="str">
            <v>CLG.St DOMINIQUE SAVIO</v>
          </cell>
          <cell r="I2945" t="str">
            <v>Non</v>
          </cell>
        </row>
        <row r="2946">
          <cell r="A2946">
            <v>24237332</v>
          </cell>
          <cell r="B2946" t="str">
            <v>PATO</v>
          </cell>
          <cell r="C2946" t="str">
            <v>Ezéchiel</v>
          </cell>
          <cell r="D2946" t="str">
            <v>BG</v>
          </cell>
          <cell r="E2946" t="str">
            <v>04-07-2011</v>
          </cell>
          <cell r="F2946">
            <v>13</v>
          </cell>
          <cell r="G2946" t="str">
            <v>Non</v>
          </cell>
          <cell r="H2946" t="str">
            <v>CLG.St DOMINIQUE SAVIO</v>
          </cell>
          <cell r="I2946" t="str">
            <v>Non</v>
          </cell>
          <cell r="J2946" t="str">
            <v>Football, Futsal</v>
          </cell>
        </row>
        <row r="2947">
          <cell r="A2947">
            <v>24247970</v>
          </cell>
          <cell r="B2947" t="str">
            <v>PATO</v>
          </cell>
          <cell r="C2947" t="str">
            <v>Manael</v>
          </cell>
          <cell r="D2947" t="str">
            <v>BG</v>
          </cell>
          <cell r="E2947" t="str">
            <v>02-02-2013</v>
          </cell>
          <cell r="F2947">
            <v>11</v>
          </cell>
          <cell r="G2947" t="str">
            <v>Non</v>
          </cell>
          <cell r="H2947" t="str">
            <v>CLG.St DOMINIQUE SAVIO</v>
          </cell>
          <cell r="I2947" t="str">
            <v>Non</v>
          </cell>
        </row>
        <row r="2948">
          <cell r="A2948">
            <v>24222627</v>
          </cell>
          <cell r="B2948" t="str">
            <v>PAULAUD</v>
          </cell>
          <cell r="C2948" t="str">
            <v>Sarah</v>
          </cell>
          <cell r="D2948" t="str">
            <v>MF</v>
          </cell>
          <cell r="E2948" t="str">
            <v>07-07-2009</v>
          </cell>
          <cell r="F2948">
            <v>15</v>
          </cell>
          <cell r="G2948" t="str">
            <v>Non</v>
          </cell>
          <cell r="H2948" t="str">
            <v>CLG.St DOMINIQUE SAVIO</v>
          </cell>
          <cell r="I2948" t="str">
            <v>Non</v>
          </cell>
          <cell r="J2948" t="str">
            <v>Football, Futsal, Handball</v>
          </cell>
        </row>
        <row r="2949">
          <cell r="A2949">
            <v>24248118</v>
          </cell>
          <cell r="B2949" t="str">
            <v>PEY</v>
          </cell>
          <cell r="C2949" t="str">
            <v>Moise</v>
          </cell>
          <cell r="D2949" t="str">
            <v>BG</v>
          </cell>
          <cell r="E2949" t="str">
            <v>01-12-2012</v>
          </cell>
          <cell r="F2949">
            <v>11</v>
          </cell>
          <cell r="G2949" t="str">
            <v>Non</v>
          </cell>
          <cell r="H2949" t="str">
            <v>CLG.St DOMINIQUE SAVIO</v>
          </cell>
          <cell r="I2949" t="str">
            <v>Non</v>
          </cell>
        </row>
        <row r="2950">
          <cell r="A2950">
            <v>24237887</v>
          </cell>
          <cell r="B2950" t="str">
            <v>PHILIP ONIARY</v>
          </cell>
          <cell r="C2950" t="str">
            <v>Kaelyne</v>
          </cell>
          <cell r="D2950" t="str">
            <v>BF</v>
          </cell>
          <cell r="E2950" t="str">
            <v>23-03-2012</v>
          </cell>
          <cell r="F2950">
            <v>12</v>
          </cell>
          <cell r="G2950" t="str">
            <v>Non</v>
          </cell>
          <cell r="H2950" t="str">
            <v>CLG.St DOMINIQUE SAVIO</v>
          </cell>
          <cell r="I2950" t="str">
            <v>Non</v>
          </cell>
          <cell r="J2950" t="str">
            <v>Cross, Football, Futsal, Handball, Trails, Volleyball</v>
          </cell>
        </row>
        <row r="2951">
          <cell r="A2951">
            <v>24238080</v>
          </cell>
          <cell r="B2951" t="str">
            <v>PHILIP ONIARY</v>
          </cell>
          <cell r="C2951" t="str">
            <v>Kély</v>
          </cell>
          <cell r="D2951" t="str">
            <v>BF</v>
          </cell>
          <cell r="E2951" t="str">
            <v>23-03-2012</v>
          </cell>
          <cell r="F2951">
            <v>12</v>
          </cell>
          <cell r="G2951" t="str">
            <v>Non</v>
          </cell>
          <cell r="H2951" t="str">
            <v>CLG.St DOMINIQUE SAVIO</v>
          </cell>
          <cell r="I2951" t="str">
            <v>Non</v>
          </cell>
          <cell r="J2951" t="str">
            <v>Cross, Football, Futsal, Trails, Volleyball</v>
          </cell>
        </row>
        <row r="2952">
          <cell r="A2952">
            <v>24238351</v>
          </cell>
          <cell r="B2952" t="str">
            <v>PIME</v>
          </cell>
          <cell r="C2952" t="str">
            <v>Kymael</v>
          </cell>
          <cell r="D2952" t="str">
            <v>BG</v>
          </cell>
          <cell r="E2952" t="str">
            <v>25-05-2012</v>
          </cell>
          <cell r="F2952">
            <v>12</v>
          </cell>
          <cell r="G2952" t="str">
            <v>Non</v>
          </cell>
          <cell r="H2952" t="str">
            <v>CLG.St DOMINIQUE SAVIO</v>
          </cell>
          <cell r="I2952" t="str">
            <v>Non</v>
          </cell>
          <cell r="J2952" t="str">
            <v>Football, Trails</v>
          </cell>
        </row>
        <row r="2953">
          <cell r="A2953">
            <v>24222631</v>
          </cell>
          <cell r="B2953" t="str">
            <v>POIDYALIWANE</v>
          </cell>
          <cell r="C2953" t="str">
            <v>David</v>
          </cell>
          <cell r="D2953" t="str">
            <v>BG</v>
          </cell>
          <cell r="E2953" t="str">
            <v>03-05-2011</v>
          </cell>
          <cell r="F2953">
            <v>13</v>
          </cell>
          <cell r="G2953" t="str">
            <v>Non</v>
          </cell>
          <cell r="H2953" t="str">
            <v>CLG.St DOMINIQUE SAVIO</v>
          </cell>
          <cell r="I2953" t="str">
            <v>Non</v>
          </cell>
          <cell r="J2953" t="str">
            <v>Football, Futsal</v>
          </cell>
        </row>
        <row r="2954">
          <cell r="A2954">
            <v>24248601</v>
          </cell>
          <cell r="B2954" t="str">
            <v>POINDI</v>
          </cell>
          <cell r="C2954" t="str">
            <v>Maryse-Michèle</v>
          </cell>
          <cell r="D2954" t="str">
            <v>BF</v>
          </cell>
          <cell r="E2954" t="str">
            <v>18-01-2011</v>
          </cell>
          <cell r="F2954">
            <v>13</v>
          </cell>
          <cell r="G2954" t="str">
            <v>Non</v>
          </cell>
          <cell r="H2954" t="str">
            <v>CLG.St DOMINIQUE SAVIO</v>
          </cell>
          <cell r="I2954" t="str">
            <v>Non</v>
          </cell>
        </row>
        <row r="2955">
          <cell r="A2955">
            <v>24247656</v>
          </cell>
          <cell r="B2955" t="str">
            <v>POIROI</v>
          </cell>
          <cell r="C2955" t="str">
            <v>Cassidy</v>
          </cell>
          <cell r="D2955" t="str">
            <v>BF</v>
          </cell>
          <cell r="E2955" t="str">
            <v>25-12-2012</v>
          </cell>
          <cell r="F2955">
            <v>11</v>
          </cell>
          <cell r="G2955" t="str">
            <v>Non</v>
          </cell>
          <cell r="H2955" t="str">
            <v>CLG.St DOMINIQUE SAVIO</v>
          </cell>
          <cell r="I2955" t="str">
            <v>Non</v>
          </cell>
        </row>
        <row r="2956">
          <cell r="A2956">
            <v>24247892</v>
          </cell>
          <cell r="B2956" t="str">
            <v>POITVIN</v>
          </cell>
          <cell r="C2956" t="str">
            <v>Christine</v>
          </cell>
          <cell r="D2956" t="str">
            <v>BF</v>
          </cell>
          <cell r="E2956" t="str">
            <v>01-01-2013</v>
          </cell>
          <cell r="F2956">
            <v>11</v>
          </cell>
          <cell r="G2956" t="str">
            <v>Non</v>
          </cell>
          <cell r="H2956" t="str">
            <v>CLG.St DOMINIQUE SAVIO</v>
          </cell>
          <cell r="I2956" t="str">
            <v>Non</v>
          </cell>
        </row>
        <row r="2957">
          <cell r="A2957">
            <v>24210551</v>
          </cell>
          <cell r="B2957" t="str">
            <v>PONSARD</v>
          </cell>
          <cell r="C2957" t="str">
            <v>Jérémy</v>
          </cell>
          <cell r="D2957" t="str">
            <v>MG</v>
          </cell>
          <cell r="E2957" t="str">
            <v>29-08-2009</v>
          </cell>
          <cell r="F2957">
            <v>15</v>
          </cell>
          <cell r="G2957" t="str">
            <v>Non</v>
          </cell>
          <cell r="H2957" t="str">
            <v>CLG.St DOMINIQUE SAVIO</v>
          </cell>
          <cell r="I2957" t="str">
            <v>Non</v>
          </cell>
          <cell r="J2957" t="str">
            <v>Cross, Trails</v>
          </cell>
        </row>
        <row r="2958">
          <cell r="A2958">
            <v>24247533</v>
          </cell>
          <cell r="B2958" t="str">
            <v>POUKIOU</v>
          </cell>
          <cell r="C2958" t="str">
            <v>Kimanhy</v>
          </cell>
          <cell r="D2958" t="str">
            <v>BG</v>
          </cell>
          <cell r="E2958" t="str">
            <v>17-08-2011</v>
          </cell>
          <cell r="F2958">
            <v>13</v>
          </cell>
          <cell r="G2958" t="str">
            <v>Non</v>
          </cell>
          <cell r="H2958" t="str">
            <v>CLG.St DOMINIQUE SAVIO</v>
          </cell>
          <cell r="I2958" t="str">
            <v>Non</v>
          </cell>
        </row>
        <row r="2959">
          <cell r="A2959">
            <v>24248946</v>
          </cell>
          <cell r="B2959" t="str">
            <v>POUMO</v>
          </cell>
          <cell r="C2959" t="str">
            <v>Kaila</v>
          </cell>
          <cell r="D2959" t="str">
            <v>BF</v>
          </cell>
          <cell r="E2959" t="str">
            <v>22-12-2011</v>
          </cell>
          <cell r="F2959">
            <v>12</v>
          </cell>
          <cell r="G2959" t="str">
            <v>Non</v>
          </cell>
          <cell r="H2959" t="str">
            <v>CLG.St DOMINIQUE SAVIO</v>
          </cell>
          <cell r="I2959" t="str">
            <v>Non</v>
          </cell>
        </row>
        <row r="2960">
          <cell r="A2960">
            <v>24247733</v>
          </cell>
          <cell r="B2960" t="str">
            <v>QUAN WEL</v>
          </cell>
          <cell r="C2960" t="str">
            <v>Shanone</v>
          </cell>
          <cell r="D2960" t="str">
            <v>MF</v>
          </cell>
          <cell r="E2960" t="str">
            <v>05-09-2010</v>
          </cell>
          <cell r="F2960">
            <v>14</v>
          </cell>
          <cell r="G2960" t="str">
            <v>Non</v>
          </cell>
          <cell r="H2960" t="str">
            <v>CLG.St DOMINIQUE SAVIO</v>
          </cell>
          <cell r="I2960" t="str">
            <v>Non</v>
          </cell>
        </row>
        <row r="2961">
          <cell r="A2961">
            <v>24248181</v>
          </cell>
          <cell r="B2961" t="str">
            <v>ROLLAND</v>
          </cell>
          <cell r="C2961" t="str">
            <v>Vaïtiny</v>
          </cell>
          <cell r="D2961" t="str">
            <v>MF</v>
          </cell>
          <cell r="E2961" t="str">
            <v>06-11-2010</v>
          </cell>
          <cell r="F2961">
            <v>13</v>
          </cell>
          <cell r="G2961" t="str">
            <v>Non</v>
          </cell>
          <cell r="H2961" t="str">
            <v>CLG.St DOMINIQUE SAVIO</v>
          </cell>
          <cell r="I2961" t="str">
            <v>Non</v>
          </cell>
        </row>
        <row r="2962">
          <cell r="A2962">
            <v>24239198</v>
          </cell>
          <cell r="B2962" t="str">
            <v>SALESNE HUYGHUES DES ETAGES</v>
          </cell>
          <cell r="C2962" t="str">
            <v>Axel</v>
          </cell>
          <cell r="D2962" t="str">
            <v>MG</v>
          </cell>
          <cell r="E2962" t="str">
            <v>02-07-2010</v>
          </cell>
          <cell r="F2962">
            <v>14</v>
          </cell>
          <cell r="G2962" t="str">
            <v>Non</v>
          </cell>
          <cell r="H2962" t="str">
            <v>CLG.St DOMINIQUE SAVIO</v>
          </cell>
          <cell r="I2962" t="str">
            <v>Non</v>
          </cell>
          <cell r="J2962" t="str">
            <v>Cross, Football, Trails</v>
          </cell>
        </row>
        <row r="2963">
          <cell r="A2963">
            <v>24212015</v>
          </cell>
          <cell r="B2963" t="str">
            <v>SAVEA</v>
          </cell>
          <cell r="C2963" t="str">
            <v>Haziel</v>
          </cell>
          <cell r="D2963" t="str">
            <v>MG</v>
          </cell>
          <cell r="E2963" t="str">
            <v>17-07-2009</v>
          </cell>
          <cell r="F2963">
            <v>15</v>
          </cell>
          <cell r="G2963" t="str">
            <v>Non</v>
          </cell>
          <cell r="H2963" t="str">
            <v>CLG.St DOMINIQUE SAVIO</v>
          </cell>
          <cell r="I2963" t="str">
            <v>Non</v>
          </cell>
          <cell r="J2963" t="str">
            <v>Badminton, Football, Futsal, Handball, Rugby</v>
          </cell>
        </row>
        <row r="2964">
          <cell r="A2964">
            <v>24248947</v>
          </cell>
          <cell r="B2964" t="str">
            <v>SCOTTO DI PERNA</v>
          </cell>
          <cell r="C2964" t="str">
            <v>Cathy</v>
          </cell>
          <cell r="D2964" t="str">
            <v>MF</v>
          </cell>
          <cell r="E2964" t="str">
            <v>28-08-2010</v>
          </cell>
          <cell r="F2964">
            <v>14</v>
          </cell>
          <cell r="G2964" t="str">
            <v>Non</v>
          </cell>
          <cell r="H2964" t="str">
            <v>CLG.St DOMINIQUE SAVIO</v>
          </cell>
          <cell r="I2964" t="str">
            <v>Non</v>
          </cell>
        </row>
        <row r="2965">
          <cell r="A2965">
            <v>24222626</v>
          </cell>
          <cell r="B2965" t="str">
            <v>SUVE</v>
          </cell>
          <cell r="C2965" t="str">
            <v>Salomon</v>
          </cell>
          <cell r="D2965" t="str">
            <v>MG</v>
          </cell>
          <cell r="E2965" t="str">
            <v>06-02-2010</v>
          </cell>
          <cell r="F2965">
            <v>14</v>
          </cell>
          <cell r="G2965" t="str">
            <v>Non</v>
          </cell>
          <cell r="H2965" t="str">
            <v>CLG.St DOMINIQUE SAVIO</v>
          </cell>
          <cell r="I2965" t="str">
            <v>Non</v>
          </cell>
          <cell r="J2965" t="str">
            <v>Football, Futsal</v>
          </cell>
        </row>
        <row r="2966">
          <cell r="A2966">
            <v>24247691</v>
          </cell>
          <cell r="B2966" t="str">
            <v>TAOFIFENUA</v>
          </cell>
          <cell r="C2966" t="str">
            <v>Millie</v>
          </cell>
          <cell r="D2966" t="str">
            <v>BF</v>
          </cell>
          <cell r="E2966" t="str">
            <v>18-03-2013</v>
          </cell>
          <cell r="F2966">
            <v>11</v>
          </cell>
          <cell r="G2966" t="str">
            <v>Non</v>
          </cell>
          <cell r="H2966" t="str">
            <v>CLG.St DOMINIQUE SAVIO</v>
          </cell>
          <cell r="I2966" t="str">
            <v>Non</v>
          </cell>
        </row>
        <row r="2967">
          <cell r="A2967">
            <v>24247530</v>
          </cell>
          <cell r="B2967" t="str">
            <v>TESSIER</v>
          </cell>
          <cell r="C2967" t="str">
            <v>Kim</v>
          </cell>
          <cell r="D2967" t="str">
            <v>BF</v>
          </cell>
          <cell r="E2967" t="str">
            <v>03-03-2011</v>
          </cell>
          <cell r="F2967">
            <v>13</v>
          </cell>
          <cell r="G2967" t="str">
            <v>Non</v>
          </cell>
          <cell r="H2967" t="str">
            <v>CLG.St DOMINIQUE SAVIO</v>
          </cell>
          <cell r="I2967" t="str">
            <v>Non</v>
          </cell>
        </row>
        <row r="2968">
          <cell r="A2968">
            <v>24238417</v>
          </cell>
          <cell r="B2968" t="str">
            <v>THEVENIOT</v>
          </cell>
          <cell r="C2968" t="str">
            <v>Bryan</v>
          </cell>
          <cell r="D2968" t="str">
            <v>CG</v>
          </cell>
          <cell r="E2968" t="str">
            <v>22-11-2008</v>
          </cell>
          <cell r="F2968">
            <v>15</v>
          </cell>
          <cell r="G2968" t="str">
            <v>Non</v>
          </cell>
          <cell r="H2968" t="str">
            <v>CLG.St DOMINIQUE SAVIO</v>
          </cell>
          <cell r="I2968" t="str">
            <v>Non</v>
          </cell>
          <cell r="J2968" t="str">
            <v>Football, Futsal</v>
          </cell>
        </row>
        <row r="2969">
          <cell r="A2969">
            <v>24222600</v>
          </cell>
          <cell r="B2969" t="str">
            <v>TOKOTUU</v>
          </cell>
          <cell r="C2969" t="str">
            <v>Yonah</v>
          </cell>
          <cell r="D2969" t="str">
            <v>BG</v>
          </cell>
          <cell r="E2969" t="str">
            <v>19-05-2011</v>
          </cell>
          <cell r="F2969">
            <v>13</v>
          </cell>
          <cell r="G2969" t="str">
            <v>Non</v>
          </cell>
          <cell r="H2969" t="str">
            <v>CLG.St DOMINIQUE SAVIO</v>
          </cell>
          <cell r="I2969" t="str">
            <v>Non</v>
          </cell>
          <cell r="J2969" t="str">
            <v>Football, Futsal, Trails</v>
          </cell>
        </row>
        <row r="2970">
          <cell r="A2970">
            <v>24221402</v>
          </cell>
          <cell r="B2970" t="str">
            <v>TONHOUéRI</v>
          </cell>
          <cell r="C2970" t="str">
            <v>Maïley</v>
          </cell>
          <cell r="D2970" t="str">
            <v>MF</v>
          </cell>
          <cell r="E2970" t="str">
            <v>29-03-2009</v>
          </cell>
          <cell r="F2970">
            <v>15</v>
          </cell>
          <cell r="G2970" t="str">
            <v>Non</v>
          </cell>
          <cell r="H2970" t="str">
            <v>CLG.St DOMINIQUE SAVIO</v>
          </cell>
          <cell r="I2970" t="str">
            <v>Non</v>
          </cell>
          <cell r="J2970" t="str">
            <v>Athlétisme, Football, Futsal, Handball, Rugby, Trails, Volleyball</v>
          </cell>
        </row>
        <row r="2971">
          <cell r="A2971">
            <v>24237326</v>
          </cell>
          <cell r="B2971" t="str">
            <v>VINCENT</v>
          </cell>
          <cell r="C2971" t="str">
            <v>Nathanaël</v>
          </cell>
          <cell r="D2971" t="str">
            <v>MG</v>
          </cell>
          <cell r="E2971" t="str">
            <v>08-10-2009</v>
          </cell>
          <cell r="F2971">
            <v>15</v>
          </cell>
          <cell r="G2971" t="str">
            <v>Non</v>
          </cell>
          <cell r="H2971" t="str">
            <v>CLG.St DOMINIQUE SAVIO</v>
          </cell>
          <cell r="I2971" t="str">
            <v>Non</v>
          </cell>
          <cell r="J2971" t="str">
            <v>Football, Futsal, Trails</v>
          </cell>
        </row>
        <row r="2972">
          <cell r="A2972">
            <v>24249066</v>
          </cell>
          <cell r="B2972" t="str">
            <v>VIPOUX</v>
          </cell>
          <cell r="C2972" t="str">
            <v>Alan</v>
          </cell>
          <cell r="D2972" t="str">
            <v>BG</v>
          </cell>
          <cell r="E2972" t="str">
            <v>07-10-2013</v>
          </cell>
          <cell r="F2972">
            <v>11</v>
          </cell>
          <cell r="G2972" t="str">
            <v>Non</v>
          </cell>
          <cell r="H2972" t="str">
            <v>CLG.St DOMINIQUE SAVIO</v>
          </cell>
          <cell r="I2972" t="str">
            <v>Non</v>
          </cell>
        </row>
        <row r="2973">
          <cell r="A2973">
            <v>24247535</v>
          </cell>
          <cell r="B2973" t="str">
            <v>WONG KONG TAO</v>
          </cell>
          <cell r="C2973" t="str">
            <v>Julian</v>
          </cell>
          <cell r="D2973" t="str">
            <v>BG</v>
          </cell>
          <cell r="E2973" t="str">
            <v>29-07-2012</v>
          </cell>
          <cell r="F2973">
            <v>12</v>
          </cell>
          <cell r="G2973" t="str">
            <v>Non</v>
          </cell>
          <cell r="H2973" t="str">
            <v>CLG.St DOMINIQUE SAVIO</v>
          </cell>
          <cell r="I2973" t="str">
            <v>Non</v>
          </cell>
        </row>
        <row r="2974">
          <cell r="A2974">
            <v>24248119</v>
          </cell>
          <cell r="B2974" t="str">
            <v>WRIGHT</v>
          </cell>
          <cell r="C2974" t="str">
            <v>Jimmy</v>
          </cell>
          <cell r="D2974" t="str">
            <v>BG</v>
          </cell>
          <cell r="E2974" t="str">
            <v>10-08-2012</v>
          </cell>
          <cell r="F2974">
            <v>12</v>
          </cell>
          <cell r="G2974" t="str">
            <v>Non</v>
          </cell>
          <cell r="H2974" t="str">
            <v>CLG.St DOMINIQUE SAVIO</v>
          </cell>
          <cell r="I2974" t="str">
            <v>Non</v>
          </cell>
        </row>
        <row r="2975">
          <cell r="A2975">
            <v>24222629</v>
          </cell>
          <cell r="B2975" t="str">
            <v>YANAI</v>
          </cell>
          <cell r="C2975" t="str">
            <v>Matthew</v>
          </cell>
          <cell r="D2975" t="str">
            <v>BG</v>
          </cell>
          <cell r="E2975" t="str">
            <v>23-05-2011</v>
          </cell>
          <cell r="F2975">
            <v>13</v>
          </cell>
          <cell r="G2975" t="str">
            <v>Non</v>
          </cell>
          <cell r="H2975" t="str">
            <v>CLG.St DOMINIQUE SAVIO</v>
          </cell>
          <cell r="I2975" t="str">
            <v>Non</v>
          </cell>
          <cell r="J2975" t="str">
            <v>Football, Futsal</v>
          </cell>
        </row>
        <row r="2976">
          <cell r="A2976">
            <v>24239227</v>
          </cell>
          <cell r="B2976" t="str">
            <v>AZERARI</v>
          </cell>
          <cell r="C2976" t="str">
            <v>Kris</v>
          </cell>
          <cell r="D2976" t="str">
            <v>MG</v>
          </cell>
          <cell r="E2976" t="str">
            <v>15-11-2010</v>
          </cell>
          <cell r="F2976">
            <v>13</v>
          </cell>
          <cell r="G2976" t="str">
            <v>Non</v>
          </cell>
          <cell r="H2976" t="str">
            <v>CLG.St JOSEPH DE CLUNY</v>
          </cell>
          <cell r="I2976" t="str">
            <v>Non</v>
          </cell>
          <cell r="J2976" t="str">
            <v>Futsal</v>
          </cell>
        </row>
        <row r="2977">
          <cell r="A2977">
            <v>24233668</v>
          </cell>
          <cell r="B2977" t="str">
            <v>BADIE</v>
          </cell>
          <cell r="C2977" t="str">
            <v>MARILOU</v>
          </cell>
          <cell r="D2977" t="str">
            <v>MF</v>
          </cell>
          <cell r="E2977" t="str">
            <v>24-12-2010</v>
          </cell>
          <cell r="F2977">
            <v>13</v>
          </cell>
          <cell r="G2977" t="str">
            <v>Non</v>
          </cell>
          <cell r="H2977" t="str">
            <v>CLG.St JOSEPH DE CLUNY</v>
          </cell>
          <cell r="I2977" t="str">
            <v>Non</v>
          </cell>
          <cell r="J2977" t="str">
            <v>Danse</v>
          </cell>
        </row>
        <row r="2978">
          <cell r="A2978">
            <v>24249311</v>
          </cell>
          <cell r="B2978" t="str">
            <v>BERTHELIN</v>
          </cell>
          <cell r="C2978" t="str">
            <v>ADONAI</v>
          </cell>
          <cell r="D2978" t="str">
            <v>BG</v>
          </cell>
          <cell r="E2978" t="str">
            <v>25-09-2012</v>
          </cell>
          <cell r="F2978">
            <v>12</v>
          </cell>
          <cell r="G2978" t="str">
            <v>Non</v>
          </cell>
          <cell r="H2978" t="str">
            <v>CLG.St JOSEPH DE CLUNY</v>
          </cell>
          <cell r="I2978" t="str">
            <v>Non</v>
          </cell>
          <cell r="J2978" t="str">
            <v>Futsal</v>
          </cell>
        </row>
        <row r="2979">
          <cell r="A2979">
            <v>24212877</v>
          </cell>
          <cell r="B2979" t="str">
            <v>BERTHELIN</v>
          </cell>
          <cell r="C2979" t="str">
            <v>Vaiagina</v>
          </cell>
          <cell r="D2979" t="str">
            <v>MF</v>
          </cell>
          <cell r="E2979" t="str">
            <v>21-12-2009</v>
          </cell>
          <cell r="F2979">
            <v>14</v>
          </cell>
          <cell r="G2979" t="str">
            <v>Non</v>
          </cell>
          <cell r="H2979" t="str">
            <v>CLG.St JOSEPH DE CLUNY</v>
          </cell>
          <cell r="I2979" t="str">
            <v>Non</v>
          </cell>
          <cell r="J2979" t="str">
            <v>Handball</v>
          </cell>
        </row>
        <row r="2980">
          <cell r="A2980">
            <v>24249253</v>
          </cell>
          <cell r="B2980" t="str">
            <v>BIGER</v>
          </cell>
          <cell r="C2980" t="str">
            <v>Antonin</v>
          </cell>
          <cell r="D2980" t="str">
            <v>BG</v>
          </cell>
          <cell r="E2980" t="str">
            <v>13-12-2012</v>
          </cell>
          <cell r="F2980">
            <v>11</v>
          </cell>
          <cell r="G2980" t="str">
            <v>Non</v>
          </cell>
          <cell r="H2980" t="str">
            <v>CLG.St JOSEPH DE CLUNY</v>
          </cell>
          <cell r="I2980" t="str">
            <v>Non</v>
          </cell>
          <cell r="J2980" t="str">
            <v>Rugby</v>
          </cell>
        </row>
        <row r="2981">
          <cell r="A2981">
            <v>24249249</v>
          </cell>
          <cell r="B2981" t="str">
            <v>BILOU</v>
          </cell>
          <cell r="C2981" t="str">
            <v>ROMY</v>
          </cell>
          <cell r="D2981" t="str">
            <v>MF</v>
          </cell>
          <cell r="E2981" t="str">
            <v>11-06-2009</v>
          </cell>
          <cell r="F2981">
            <v>15</v>
          </cell>
          <cell r="G2981" t="str">
            <v>Non</v>
          </cell>
          <cell r="H2981" t="str">
            <v>CLG.St JOSEPH DE CLUNY</v>
          </cell>
          <cell r="I2981" t="str">
            <v>Non</v>
          </cell>
          <cell r="J2981" t="str">
            <v>Handball</v>
          </cell>
        </row>
        <row r="2982">
          <cell r="A2982">
            <v>24249308</v>
          </cell>
          <cell r="B2982" t="str">
            <v>CANTIN</v>
          </cell>
          <cell r="C2982" t="str">
            <v>ELIJAH</v>
          </cell>
          <cell r="D2982" t="str">
            <v>BG</v>
          </cell>
          <cell r="E2982" t="str">
            <v>01-12-2012</v>
          </cell>
          <cell r="F2982">
            <v>11</v>
          </cell>
          <cell r="G2982" t="str">
            <v>Non</v>
          </cell>
          <cell r="H2982" t="str">
            <v>CLG.St JOSEPH DE CLUNY</v>
          </cell>
          <cell r="I2982" t="str">
            <v>Non</v>
          </cell>
          <cell r="J2982" t="str">
            <v>Futsal</v>
          </cell>
        </row>
        <row r="2983">
          <cell r="A2983">
            <v>24222145</v>
          </cell>
          <cell r="B2983" t="str">
            <v>CANTIN</v>
          </cell>
          <cell r="C2983" t="str">
            <v>Kimany</v>
          </cell>
          <cell r="D2983" t="str">
            <v>BG</v>
          </cell>
          <cell r="E2983" t="str">
            <v>01-04-2011</v>
          </cell>
          <cell r="F2983">
            <v>13</v>
          </cell>
          <cell r="G2983" t="str">
            <v>Non</v>
          </cell>
          <cell r="H2983" t="str">
            <v>CLG.St JOSEPH DE CLUNY</v>
          </cell>
          <cell r="I2983" t="str">
            <v>Non</v>
          </cell>
          <cell r="J2983" t="str">
            <v>Futsal</v>
          </cell>
        </row>
        <row r="2984">
          <cell r="A2984">
            <v>24249247</v>
          </cell>
          <cell r="B2984" t="str">
            <v>CAROINE</v>
          </cell>
          <cell r="C2984" t="str">
            <v>JYLIANE</v>
          </cell>
          <cell r="D2984" t="str">
            <v>MF</v>
          </cell>
          <cell r="E2984" t="str">
            <v>01-03-2010</v>
          </cell>
          <cell r="F2984">
            <v>14</v>
          </cell>
          <cell r="G2984" t="str">
            <v>Non</v>
          </cell>
          <cell r="H2984" t="str">
            <v>CLG.St JOSEPH DE CLUNY</v>
          </cell>
          <cell r="I2984" t="str">
            <v>Non</v>
          </cell>
          <cell r="J2984" t="str">
            <v>Handball</v>
          </cell>
        </row>
        <row r="2985">
          <cell r="A2985">
            <v>24249319</v>
          </cell>
          <cell r="B2985" t="str">
            <v>DAJEAN</v>
          </cell>
          <cell r="C2985" t="str">
            <v>CELIA</v>
          </cell>
          <cell r="D2985" t="str">
            <v>BF</v>
          </cell>
          <cell r="E2985" t="str">
            <v>25-05-2011</v>
          </cell>
          <cell r="F2985">
            <v>13</v>
          </cell>
          <cell r="G2985" t="str">
            <v>Non</v>
          </cell>
          <cell r="H2985" t="str">
            <v>CLG.St JOSEPH DE CLUNY</v>
          </cell>
          <cell r="I2985" t="str">
            <v>Non</v>
          </cell>
          <cell r="J2985" t="str">
            <v>Danse</v>
          </cell>
        </row>
        <row r="2986">
          <cell r="A2986">
            <v>24249317</v>
          </cell>
          <cell r="B2986" t="str">
            <v>DEMAISTRE</v>
          </cell>
          <cell r="C2986" t="str">
            <v>ISAURE</v>
          </cell>
          <cell r="D2986" t="str">
            <v>BF</v>
          </cell>
          <cell r="E2986" t="str">
            <v>18-04-2012</v>
          </cell>
          <cell r="F2986">
            <v>12</v>
          </cell>
          <cell r="G2986" t="str">
            <v>Non</v>
          </cell>
          <cell r="H2986" t="str">
            <v>CLG.St JOSEPH DE CLUNY</v>
          </cell>
          <cell r="I2986" t="str">
            <v>Non</v>
          </cell>
          <cell r="J2986" t="str">
            <v>Danse</v>
          </cell>
        </row>
        <row r="2987">
          <cell r="A2987">
            <v>24249246</v>
          </cell>
          <cell r="B2987" t="str">
            <v>DOUEPERE</v>
          </cell>
          <cell r="C2987" t="str">
            <v>MATHEO</v>
          </cell>
          <cell r="D2987" t="str">
            <v>MG</v>
          </cell>
          <cell r="E2987" t="str">
            <v>14-04-2010</v>
          </cell>
          <cell r="F2987">
            <v>14</v>
          </cell>
          <cell r="G2987" t="str">
            <v>Non</v>
          </cell>
          <cell r="H2987" t="str">
            <v>CLG.St JOSEPH DE CLUNY</v>
          </cell>
          <cell r="I2987" t="str">
            <v>Non</v>
          </cell>
          <cell r="J2987" t="str">
            <v>Handball</v>
          </cell>
        </row>
        <row r="2988">
          <cell r="A2988">
            <v>24211030</v>
          </cell>
          <cell r="B2988" t="str">
            <v>DURIEUX</v>
          </cell>
          <cell r="C2988" t="str">
            <v>Billie</v>
          </cell>
          <cell r="D2988" t="str">
            <v>MF</v>
          </cell>
          <cell r="E2988" t="str">
            <v>04-03-2010</v>
          </cell>
          <cell r="F2988">
            <v>14</v>
          </cell>
          <cell r="G2988" t="str">
            <v>Non</v>
          </cell>
          <cell r="H2988" t="str">
            <v>CLG.St JOSEPH DE CLUNY</v>
          </cell>
          <cell r="I2988" t="str">
            <v>Non</v>
          </cell>
          <cell r="J2988" t="str">
            <v>Cross, Danse</v>
          </cell>
        </row>
        <row r="2989">
          <cell r="A2989">
            <v>24249073</v>
          </cell>
          <cell r="B2989" t="str">
            <v>Force</v>
          </cell>
          <cell r="C2989" t="str">
            <v>Adan</v>
          </cell>
          <cell r="D2989" t="str">
            <v>BG</v>
          </cell>
          <cell r="E2989" t="str">
            <v>03-03-2013</v>
          </cell>
          <cell r="F2989">
            <v>11</v>
          </cell>
          <cell r="G2989" t="str">
            <v>Non</v>
          </cell>
          <cell r="H2989" t="str">
            <v>CLG.St JOSEPH DE CLUNY</v>
          </cell>
          <cell r="I2989" t="str">
            <v>Non</v>
          </cell>
          <cell r="J2989" t="str">
            <v>Futsal</v>
          </cell>
        </row>
        <row r="2990">
          <cell r="A2990">
            <v>24249321</v>
          </cell>
          <cell r="B2990" t="str">
            <v>GENDRE</v>
          </cell>
          <cell r="C2990" t="str">
            <v>ROXANNE</v>
          </cell>
          <cell r="D2990" t="str">
            <v>BF</v>
          </cell>
          <cell r="E2990" t="str">
            <v>26-09-2012</v>
          </cell>
          <cell r="F2990">
            <v>12</v>
          </cell>
          <cell r="G2990" t="str">
            <v>Non</v>
          </cell>
          <cell r="H2990" t="str">
            <v>CLG.St JOSEPH DE CLUNY</v>
          </cell>
          <cell r="I2990" t="str">
            <v>Non</v>
          </cell>
          <cell r="J2990" t="str">
            <v>Danse</v>
          </cell>
        </row>
        <row r="2991">
          <cell r="A2991">
            <v>24249259</v>
          </cell>
          <cell r="B2991" t="str">
            <v>GENDROT-GOASGUEN</v>
          </cell>
          <cell r="C2991" t="str">
            <v>Thaïs</v>
          </cell>
          <cell r="D2991" t="str">
            <v>BF</v>
          </cell>
          <cell r="E2991" t="str">
            <v>27-06-2011</v>
          </cell>
          <cell r="F2991">
            <v>13</v>
          </cell>
          <cell r="G2991" t="str">
            <v>Non</v>
          </cell>
          <cell r="H2991" t="str">
            <v>CLG.St JOSEPH DE CLUNY</v>
          </cell>
          <cell r="I2991" t="str">
            <v>Non</v>
          </cell>
          <cell r="J2991" t="str">
            <v>Rugby</v>
          </cell>
        </row>
        <row r="2992">
          <cell r="A2992">
            <v>24222000</v>
          </cell>
          <cell r="B2992" t="str">
            <v>GRACIA</v>
          </cell>
          <cell r="C2992" t="str">
            <v>Thomas</v>
          </cell>
          <cell r="D2992" t="str">
            <v>BG</v>
          </cell>
          <cell r="E2992" t="str">
            <v>21-04-2011</v>
          </cell>
          <cell r="F2992">
            <v>13</v>
          </cell>
          <cell r="G2992" t="str">
            <v>Non</v>
          </cell>
          <cell r="H2992" t="str">
            <v>CLG.St JOSEPH DE CLUNY</v>
          </cell>
          <cell r="I2992" t="str">
            <v>Non</v>
          </cell>
          <cell r="J2992" t="str">
            <v>Handball</v>
          </cell>
        </row>
        <row r="2993">
          <cell r="A2993">
            <v>24249077</v>
          </cell>
          <cell r="B2993" t="str">
            <v>Haas-Goetzinger</v>
          </cell>
          <cell r="C2993" t="str">
            <v>Enzo</v>
          </cell>
          <cell r="D2993" t="str">
            <v>BG</v>
          </cell>
          <cell r="E2993" t="str">
            <v>29-02-2012</v>
          </cell>
          <cell r="F2993">
            <v>12</v>
          </cell>
          <cell r="G2993" t="str">
            <v>Non</v>
          </cell>
          <cell r="H2993" t="str">
            <v>CLG.St JOSEPH DE CLUNY</v>
          </cell>
          <cell r="I2993" t="str">
            <v>Non</v>
          </cell>
          <cell r="J2993" t="str">
            <v>Futsal</v>
          </cell>
        </row>
        <row r="2994">
          <cell r="A2994">
            <v>24249250</v>
          </cell>
          <cell r="B2994" t="str">
            <v>HAELEMAI</v>
          </cell>
          <cell r="C2994" t="str">
            <v>NOLWEN</v>
          </cell>
          <cell r="D2994" t="str">
            <v>MF</v>
          </cell>
          <cell r="E2994" t="str">
            <v>09-07-2009</v>
          </cell>
          <cell r="F2994">
            <v>15</v>
          </cell>
          <cell r="G2994" t="str">
            <v>Non</v>
          </cell>
          <cell r="H2994" t="str">
            <v>CLG.St JOSEPH DE CLUNY</v>
          </cell>
          <cell r="I2994" t="str">
            <v>Non</v>
          </cell>
          <cell r="J2994" t="str">
            <v>Handball</v>
          </cell>
        </row>
        <row r="2995">
          <cell r="A2995">
            <v>24249078</v>
          </cell>
          <cell r="B2995" t="str">
            <v>Haocas</v>
          </cell>
          <cell r="C2995" t="str">
            <v>Gabriel</v>
          </cell>
          <cell r="D2995" t="str">
            <v>BG</v>
          </cell>
          <cell r="E2995" t="str">
            <v>24-04-2011</v>
          </cell>
          <cell r="F2995">
            <v>13</v>
          </cell>
          <cell r="G2995" t="str">
            <v>Non</v>
          </cell>
          <cell r="H2995" t="str">
            <v>CLG.St JOSEPH DE CLUNY</v>
          </cell>
          <cell r="I2995" t="str">
            <v>Non</v>
          </cell>
          <cell r="J2995" t="str">
            <v>Futsal</v>
          </cell>
        </row>
        <row r="2996">
          <cell r="A2996">
            <v>24222072</v>
          </cell>
          <cell r="B2996" t="str">
            <v>HARAN</v>
          </cell>
          <cell r="C2996" t="str">
            <v>Lison</v>
          </cell>
          <cell r="D2996" t="str">
            <v>BF</v>
          </cell>
          <cell r="E2996" t="str">
            <v>18-05-2011</v>
          </cell>
          <cell r="F2996">
            <v>13</v>
          </cell>
          <cell r="G2996" t="str">
            <v>Non</v>
          </cell>
          <cell r="H2996" t="str">
            <v>CLG.St JOSEPH DE CLUNY</v>
          </cell>
          <cell r="I2996" t="str">
            <v>Non</v>
          </cell>
          <cell r="J2996" t="str">
            <v>Cross, Danse</v>
          </cell>
        </row>
        <row r="2997">
          <cell r="A2997">
            <v>24249244</v>
          </cell>
          <cell r="B2997" t="str">
            <v>HMEUN</v>
          </cell>
          <cell r="C2997" t="str">
            <v>WEJIMIE</v>
          </cell>
          <cell r="D2997" t="str">
            <v>MG</v>
          </cell>
          <cell r="E2997" t="str">
            <v>06-04-2009</v>
          </cell>
          <cell r="F2997">
            <v>15</v>
          </cell>
          <cell r="G2997" t="str">
            <v>Non</v>
          </cell>
          <cell r="H2997" t="str">
            <v>CLG.St JOSEPH DE CLUNY</v>
          </cell>
          <cell r="I2997" t="str">
            <v>Non</v>
          </cell>
          <cell r="J2997" t="str">
            <v>Handball</v>
          </cell>
        </row>
        <row r="2998">
          <cell r="A2998">
            <v>24249254</v>
          </cell>
          <cell r="B2998" t="str">
            <v>IHMANANG</v>
          </cell>
          <cell r="C2998" t="str">
            <v>Jialy-Lilo</v>
          </cell>
          <cell r="D2998" t="str">
            <v>BF</v>
          </cell>
          <cell r="E2998" t="str">
            <v>16-07-2012</v>
          </cell>
          <cell r="F2998">
            <v>12</v>
          </cell>
          <cell r="G2998" t="str">
            <v>Non</v>
          </cell>
          <cell r="H2998" t="str">
            <v>CLG.St JOSEPH DE CLUNY</v>
          </cell>
          <cell r="I2998" t="str">
            <v>Non</v>
          </cell>
          <cell r="J2998" t="str">
            <v>Rugby</v>
          </cell>
        </row>
        <row r="2999">
          <cell r="A2999">
            <v>24233883</v>
          </cell>
          <cell r="B2999" t="str">
            <v>JEAN-BAPTISTE DIT DOUDOUTE</v>
          </cell>
          <cell r="C2999" t="str">
            <v>Matthew</v>
          </cell>
          <cell r="D2999" t="str">
            <v>BG</v>
          </cell>
          <cell r="E2999" t="str">
            <v>08-08-2011</v>
          </cell>
          <cell r="F2999">
            <v>13</v>
          </cell>
          <cell r="G2999" t="str">
            <v>Non</v>
          </cell>
          <cell r="H2999" t="str">
            <v>CLG.St JOSEPH DE CLUNY</v>
          </cell>
          <cell r="I2999" t="str">
            <v>Non</v>
          </cell>
          <cell r="J2999" t="str">
            <v>Futsal</v>
          </cell>
        </row>
        <row r="3000">
          <cell r="A3000">
            <v>24233729</v>
          </cell>
          <cell r="B3000" t="str">
            <v>LANGERON</v>
          </cell>
          <cell r="C3000" t="str">
            <v>JOSHUA</v>
          </cell>
          <cell r="D3000" t="str">
            <v>BG</v>
          </cell>
          <cell r="E3000" t="str">
            <v>26-07-2011</v>
          </cell>
          <cell r="F3000">
            <v>13</v>
          </cell>
          <cell r="G3000" t="str">
            <v>Non</v>
          </cell>
          <cell r="H3000" t="str">
            <v>CLG.St JOSEPH DE CLUNY</v>
          </cell>
          <cell r="I3000" t="str">
            <v>Non</v>
          </cell>
          <cell r="J3000" t="str">
            <v>Rugby</v>
          </cell>
        </row>
        <row r="3001">
          <cell r="A3001">
            <v>24249245</v>
          </cell>
          <cell r="B3001" t="str">
            <v>LATUNINA</v>
          </cell>
          <cell r="C3001" t="str">
            <v>LILA-MARIE</v>
          </cell>
          <cell r="D3001" t="str">
            <v>MF</v>
          </cell>
          <cell r="E3001" t="str">
            <v>20-06-2009</v>
          </cell>
          <cell r="F3001">
            <v>15</v>
          </cell>
          <cell r="G3001" t="str">
            <v>Non</v>
          </cell>
          <cell r="H3001" t="str">
            <v>CLG.St JOSEPH DE CLUNY</v>
          </cell>
          <cell r="I3001" t="str">
            <v>Non</v>
          </cell>
          <cell r="J3001" t="str">
            <v>Handball</v>
          </cell>
        </row>
        <row r="3002">
          <cell r="A3002">
            <v>24239247</v>
          </cell>
          <cell r="B3002" t="str">
            <v>LEVET</v>
          </cell>
          <cell r="C3002" t="str">
            <v>LEONIE</v>
          </cell>
          <cell r="D3002" t="str">
            <v>BF</v>
          </cell>
          <cell r="E3002" t="str">
            <v>31-05-2011</v>
          </cell>
          <cell r="F3002">
            <v>13</v>
          </cell>
          <cell r="G3002" t="str">
            <v>Non</v>
          </cell>
          <cell r="H3002" t="str">
            <v>CLG.St JOSEPH DE CLUNY</v>
          </cell>
          <cell r="I3002" t="str">
            <v>Non</v>
          </cell>
          <cell r="J3002" t="str">
            <v>Cross, Danse</v>
          </cell>
        </row>
        <row r="3003">
          <cell r="A3003">
            <v>24233681</v>
          </cell>
          <cell r="B3003" t="str">
            <v>MAHIT</v>
          </cell>
          <cell r="C3003" t="str">
            <v>ANDY</v>
          </cell>
          <cell r="D3003" t="str">
            <v>BG</v>
          </cell>
          <cell r="E3003" t="str">
            <v>11-03-2012</v>
          </cell>
          <cell r="F3003">
            <v>12</v>
          </cell>
          <cell r="G3003" t="str">
            <v>Non</v>
          </cell>
          <cell r="H3003" t="str">
            <v>CLG.St JOSEPH DE CLUNY</v>
          </cell>
          <cell r="I3003" t="str">
            <v>Non</v>
          </cell>
          <cell r="J3003" t="str">
            <v>Futsal</v>
          </cell>
        </row>
        <row r="3004">
          <cell r="A3004">
            <v>24239246</v>
          </cell>
          <cell r="B3004" t="str">
            <v>MAHOMET</v>
          </cell>
          <cell r="C3004" t="str">
            <v>ZACK</v>
          </cell>
          <cell r="D3004" t="str">
            <v>BG</v>
          </cell>
          <cell r="E3004" t="str">
            <v>03-10-2011</v>
          </cell>
          <cell r="F3004">
            <v>13</v>
          </cell>
          <cell r="G3004" t="str">
            <v>Non</v>
          </cell>
          <cell r="H3004" t="str">
            <v>CLG.St JOSEPH DE CLUNY</v>
          </cell>
          <cell r="I3004" t="str">
            <v>Non</v>
          </cell>
          <cell r="J3004" t="str">
            <v>Cross, Futsal</v>
          </cell>
        </row>
        <row r="3005">
          <cell r="A3005">
            <v>24222737</v>
          </cell>
          <cell r="B3005" t="str">
            <v>MASEI</v>
          </cell>
          <cell r="C3005" t="str">
            <v>Morgan</v>
          </cell>
          <cell r="D3005" t="str">
            <v>MG</v>
          </cell>
          <cell r="E3005" t="str">
            <v>06-09-2010</v>
          </cell>
          <cell r="F3005">
            <v>14</v>
          </cell>
          <cell r="G3005" t="str">
            <v>Non</v>
          </cell>
          <cell r="H3005" t="str">
            <v>CLG.St JOSEPH DE CLUNY</v>
          </cell>
          <cell r="I3005" t="str">
            <v>Non</v>
          </cell>
          <cell r="J3005" t="str">
            <v>Rugby</v>
          </cell>
        </row>
        <row r="3006">
          <cell r="A3006">
            <v>24222102</v>
          </cell>
          <cell r="B3006" t="str">
            <v>MOSCA BEAUMEL</v>
          </cell>
          <cell r="C3006" t="str">
            <v>Tehani</v>
          </cell>
          <cell r="D3006" t="str">
            <v>MF</v>
          </cell>
          <cell r="E3006" t="str">
            <v>22-02-2010</v>
          </cell>
          <cell r="F3006">
            <v>14</v>
          </cell>
          <cell r="G3006" t="str">
            <v>Non</v>
          </cell>
          <cell r="H3006" t="str">
            <v>CLG.St JOSEPH DE CLUNY</v>
          </cell>
          <cell r="I3006" t="str">
            <v>Non</v>
          </cell>
          <cell r="J3006" t="str">
            <v>Cross, Danse</v>
          </cell>
        </row>
        <row r="3007">
          <cell r="A3007">
            <v>24222724</v>
          </cell>
          <cell r="B3007" t="str">
            <v>MURIMUR</v>
          </cell>
          <cell r="C3007" t="str">
            <v>Kimany</v>
          </cell>
          <cell r="D3007" t="str">
            <v>BG</v>
          </cell>
          <cell r="E3007" t="str">
            <v>05-03-2011</v>
          </cell>
          <cell r="F3007">
            <v>13</v>
          </cell>
          <cell r="G3007" t="str">
            <v>Non</v>
          </cell>
          <cell r="H3007" t="str">
            <v>CLG.St JOSEPH DE CLUNY</v>
          </cell>
          <cell r="I3007" t="str">
            <v>Non</v>
          </cell>
          <cell r="J3007" t="str">
            <v>Futsal</v>
          </cell>
        </row>
        <row r="3008">
          <cell r="A3008">
            <v>24249071</v>
          </cell>
          <cell r="B3008" t="str">
            <v>Neporo</v>
          </cell>
          <cell r="C3008" t="str">
            <v>Djayron</v>
          </cell>
          <cell r="D3008" t="str">
            <v>BG</v>
          </cell>
          <cell r="E3008" t="str">
            <v>24-03-2013</v>
          </cell>
          <cell r="F3008">
            <v>11</v>
          </cell>
          <cell r="G3008" t="str">
            <v>Non</v>
          </cell>
          <cell r="H3008" t="str">
            <v>CLG.St JOSEPH DE CLUNY</v>
          </cell>
          <cell r="I3008" t="str">
            <v>Non</v>
          </cell>
          <cell r="J3008" t="str">
            <v>Futsal</v>
          </cell>
        </row>
        <row r="3009">
          <cell r="A3009">
            <v>24249316</v>
          </cell>
          <cell r="B3009" t="str">
            <v>OINE DERAMANE</v>
          </cell>
          <cell r="C3009" t="str">
            <v>LOU</v>
          </cell>
          <cell r="D3009" t="str">
            <v>BF</v>
          </cell>
          <cell r="E3009" t="str">
            <v>25-10-2012</v>
          </cell>
          <cell r="F3009">
            <v>12</v>
          </cell>
          <cell r="G3009" t="str">
            <v>Non</v>
          </cell>
          <cell r="H3009" t="str">
            <v>CLG.St JOSEPH DE CLUNY</v>
          </cell>
          <cell r="I3009" t="str">
            <v>Non</v>
          </cell>
          <cell r="J3009" t="str">
            <v>Danse</v>
          </cell>
        </row>
        <row r="3010">
          <cell r="A3010">
            <v>24249323</v>
          </cell>
          <cell r="B3010" t="str">
            <v>OINE DERAMANE</v>
          </cell>
          <cell r="C3010" t="str">
            <v>MARLEY</v>
          </cell>
          <cell r="D3010" t="str">
            <v>BF</v>
          </cell>
          <cell r="E3010" t="str">
            <v>25-10-2012</v>
          </cell>
          <cell r="F3010">
            <v>12</v>
          </cell>
          <cell r="G3010" t="str">
            <v>Non</v>
          </cell>
          <cell r="H3010" t="str">
            <v>CLG.St JOSEPH DE CLUNY</v>
          </cell>
          <cell r="I3010" t="str">
            <v>Non</v>
          </cell>
          <cell r="J3010" t="str">
            <v>Danse</v>
          </cell>
        </row>
        <row r="3011">
          <cell r="A3011">
            <v>24248649</v>
          </cell>
          <cell r="B3011" t="str">
            <v>OZOUX</v>
          </cell>
          <cell r="C3011" t="str">
            <v>JILIANE</v>
          </cell>
          <cell r="D3011" t="str">
            <v>BF</v>
          </cell>
          <cell r="E3011" t="str">
            <v>02-09-2011</v>
          </cell>
          <cell r="F3011">
            <v>13</v>
          </cell>
          <cell r="G3011" t="str">
            <v>Non</v>
          </cell>
          <cell r="H3011" t="str">
            <v>CLG.St JOSEPH DE CLUNY</v>
          </cell>
          <cell r="I3011" t="str">
            <v>Non</v>
          </cell>
          <cell r="J3011" t="str">
            <v>Handball</v>
          </cell>
        </row>
        <row r="3012">
          <cell r="A3012">
            <v>24212879</v>
          </cell>
          <cell r="B3012" t="str">
            <v>PIERRON GRAS</v>
          </cell>
          <cell r="C3012" t="str">
            <v>Titaina</v>
          </cell>
          <cell r="D3012" t="str">
            <v>MF</v>
          </cell>
          <cell r="E3012" t="str">
            <v>29-11-2009</v>
          </cell>
          <cell r="F3012">
            <v>14</v>
          </cell>
          <cell r="G3012" t="str">
            <v>Non</v>
          </cell>
          <cell r="H3012" t="str">
            <v>CLG.St JOSEPH DE CLUNY</v>
          </cell>
          <cell r="I3012" t="str">
            <v>Non</v>
          </cell>
          <cell r="J3012" t="str">
            <v>Cross, Danse</v>
          </cell>
        </row>
        <row r="3013">
          <cell r="A3013">
            <v>24233680</v>
          </cell>
          <cell r="B3013" t="str">
            <v>ROUSSEAU</v>
          </cell>
          <cell r="C3013" t="str">
            <v>ALEXANDRE</v>
          </cell>
          <cell r="D3013" t="str">
            <v>MG</v>
          </cell>
          <cell r="E3013" t="str">
            <v>29-08-2010</v>
          </cell>
          <cell r="F3013">
            <v>14</v>
          </cell>
          <cell r="G3013" t="str">
            <v>Non</v>
          </cell>
          <cell r="H3013" t="str">
            <v>CLG.St JOSEPH DE CLUNY</v>
          </cell>
          <cell r="I3013" t="str">
            <v>Non</v>
          </cell>
          <cell r="J3013" t="str">
            <v>Rugby</v>
          </cell>
        </row>
        <row r="3014">
          <cell r="A3014">
            <v>24249262</v>
          </cell>
          <cell r="B3014" t="str">
            <v>SAIHULIWA-TAUTUU</v>
          </cell>
          <cell r="C3014" t="str">
            <v>Gabriel</v>
          </cell>
          <cell r="D3014" t="str">
            <v>BG</v>
          </cell>
          <cell r="E3014" t="str">
            <v>27-02-2013</v>
          </cell>
          <cell r="F3014">
            <v>11</v>
          </cell>
          <cell r="G3014" t="str">
            <v>Non</v>
          </cell>
          <cell r="H3014" t="str">
            <v>CLG.St JOSEPH DE CLUNY</v>
          </cell>
          <cell r="I3014" t="str">
            <v>Non</v>
          </cell>
          <cell r="J3014" t="str">
            <v>Rugby</v>
          </cell>
        </row>
        <row r="3015">
          <cell r="A3015">
            <v>24249079</v>
          </cell>
          <cell r="B3015" t="str">
            <v>Seth-Poyle</v>
          </cell>
          <cell r="C3015" t="str">
            <v>Jahnael</v>
          </cell>
          <cell r="D3015" t="str">
            <v>MG</v>
          </cell>
          <cell r="E3015" t="str">
            <v>10-04-2010</v>
          </cell>
          <cell r="F3015">
            <v>14</v>
          </cell>
          <cell r="G3015" t="str">
            <v>Non</v>
          </cell>
          <cell r="H3015" t="str">
            <v>CLG.St JOSEPH DE CLUNY</v>
          </cell>
          <cell r="I3015" t="str">
            <v>Non</v>
          </cell>
          <cell r="J3015" t="str">
            <v>Futsal</v>
          </cell>
        </row>
        <row r="3016">
          <cell r="A3016">
            <v>24249072</v>
          </cell>
          <cell r="B3016" t="str">
            <v>Sinamo</v>
          </cell>
          <cell r="C3016" t="str">
            <v>Donovan</v>
          </cell>
          <cell r="D3016" t="str">
            <v>BG</v>
          </cell>
          <cell r="E3016" t="str">
            <v>23-03-2014</v>
          </cell>
          <cell r="F3016">
            <v>10</v>
          </cell>
          <cell r="G3016" t="str">
            <v>Non</v>
          </cell>
          <cell r="H3016" t="str">
            <v>CLG.St JOSEPH DE CLUNY</v>
          </cell>
          <cell r="I3016" t="str">
            <v>Non</v>
          </cell>
          <cell r="J3016" t="str">
            <v>Futsal</v>
          </cell>
        </row>
        <row r="3017">
          <cell r="A3017">
            <v>24222730</v>
          </cell>
          <cell r="B3017" t="str">
            <v>SINANO</v>
          </cell>
          <cell r="C3017" t="str">
            <v>Jason</v>
          </cell>
          <cell r="D3017" t="str">
            <v>MG</v>
          </cell>
          <cell r="E3017" t="str">
            <v>17-08-2010</v>
          </cell>
          <cell r="F3017">
            <v>14</v>
          </cell>
          <cell r="G3017" t="str">
            <v>Non</v>
          </cell>
          <cell r="H3017" t="str">
            <v>CLG.St JOSEPH DE CLUNY</v>
          </cell>
          <cell r="I3017" t="str">
            <v>Non</v>
          </cell>
          <cell r="J3017" t="str">
            <v>Rugby</v>
          </cell>
        </row>
        <row r="3018">
          <cell r="A3018">
            <v>24239245</v>
          </cell>
          <cell r="B3018" t="str">
            <v>SLABOLEPSZY</v>
          </cell>
          <cell r="C3018" t="str">
            <v>ARIELLE</v>
          </cell>
          <cell r="D3018" t="str">
            <v>MF</v>
          </cell>
          <cell r="E3018" t="str">
            <v>10-06-2010</v>
          </cell>
          <cell r="F3018">
            <v>14</v>
          </cell>
          <cell r="G3018" t="str">
            <v>Non</v>
          </cell>
          <cell r="H3018" t="str">
            <v>CLG.St JOSEPH DE CLUNY</v>
          </cell>
          <cell r="I3018" t="str">
            <v>Non</v>
          </cell>
          <cell r="J3018" t="str">
            <v>Cross, Danse</v>
          </cell>
        </row>
        <row r="3019">
          <cell r="A3019">
            <v>24249318</v>
          </cell>
          <cell r="B3019" t="str">
            <v>SOMBRET</v>
          </cell>
          <cell r="C3019" t="str">
            <v>KELYA</v>
          </cell>
          <cell r="D3019" t="str">
            <v>MF</v>
          </cell>
          <cell r="E3019" t="str">
            <v>25-06-2010</v>
          </cell>
          <cell r="F3019">
            <v>14</v>
          </cell>
          <cell r="G3019" t="str">
            <v>Non</v>
          </cell>
          <cell r="H3019" t="str">
            <v>CLG.St JOSEPH DE CLUNY</v>
          </cell>
          <cell r="I3019" t="str">
            <v>Non</v>
          </cell>
          <cell r="J3019" t="str">
            <v>Danse</v>
          </cell>
        </row>
        <row r="3020">
          <cell r="A3020">
            <v>24222007</v>
          </cell>
          <cell r="B3020" t="str">
            <v>TAKASI</v>
          </cell>
          <cell r="C3020" t="str">
            <v>Samuel</v>
          </cell>
          <cell r="D3020" t="str">
            <v>BG</v>
          </cell>
          <cell r="E3020" t="str">
            <v>12-04-2011</v>
          </cell>
          <cell r="F3020">
            <v>13</v>
          </cell>
          <cell r="G3020" t="str">
            <v>Non</v>
          </cell>
          <cell r="H3020" t="str">
            <v>CLG.St JOSEPH DE CLUNY</v>
          </cell>
          <cell r="I3020" t="str">
            <v>Non</v>
          </cell>
          <cell r="J3020" t="str">
            <v>Rugby</v>
          </cell>
        </row>
        <row r="3021">
          <cell r="A3021">
            <v>24233865</v>
          </cell>
          <cell r="B3021" t="str">
            <v>TALEB</v>
          </cell>
          <cell r="C3021" t="str">
            <v>ELIOTT</v>
          </cell>
          <cell r="D3021" t="str">
            <v>BG</v>
          </cell>
          <cell r="E3021" t="str">
            <v>10-03-2012</v>
          </cell>
          <cell r="F3021">
            <v>12</v>
          </cell>
          <cell r="G3021" t="str">
            <v>Non</v>
          </cell>
          <cell r="H3021" t="str">
            <v>CLG.St JOSEPH DE CLUNY</v>
          </cell>
          <cell r="I3021" t="str">
            <v>Non</v>
          </cell>
          <cell r="J3021" t="str">
            <v>Futsal</v>
          </cell>
        </row>
        <row r="3022">
          <cell r="A3022">
            <v>24222117</v>
          </cell>
          <cell r="B3022" t="str">
            <v>TAVERGEUX</v>
          </cell>
          <cell r="C3022" t="str">
            <v>Keryan</v>
          </cell>
          <cell r="D3022" t="str">
            <v>MG</v>
          </cell>
          <cell r="E3022" t="str">
            <v>29-01-2010</v>
          </cell>
          <cell r="F3022">
            <v>14</v>
          </cell>
          <cell r="G3022" t="str">
            <v>Non</v>
          </cell>
          <cell r="H3022" t="str">
            <v>CLG.St JOSEPH DE CLUNY</v>
          </cell>
          <cell r="I3022" t="str">
            <v>Non</v>
          </cell>
          <cell r="J3022" t="str">
            <v>Handball</v>
          </cell>
        </row>
        <row r="3023">
          <cell r="A3023">
            <v>24249261</v>
          </cell>
          <cell r="B3023" t="str">
            <v>TEUNU</v>
          </cell>
          <cell r="C3023" t="str">
            <v>Gabriel</v>
          </cell>
          <cell r="D3023" t="str">
            <v>BG</v>
          </cell>
          <cell r="E3023" t="str">
            <v>01-06-2013</v>
          </cell>
          <cell r="F3023">
            <v>11</v>
          </cell>
          <cell r="G3023" t="str">
            <v>Non</v>
          </cell>
          <cell r="H3023" t="str">
            <v>CLG.St JOSEPH DE CLUNY</v>
          </cell>
          <cell r="I3023" t="str">
            <v>Non</v>
          </cell>
          <cell r="J3023" t="str">
            <v>Rugby</v>
          </cell>
        </row>
        <row r="3024">
          <cell r="A3024">
            <v>24233866</v>
          </cell>
          <cell r="B3024" t="str">
            <v>UKEIWE</v>
          </cell>
          <cell r="C3024" t="str">
            <v>Salathiel</v>
          </cell>
          <cell r="D3024" t="str">
            <v>BG</v>
          </cell>
          <cell r="E3024" t="str">
            <v>28-05-2012</v>
          </cell>
          <cell r="F3024">
            <v>12</v>
          </cell>
          <cell r="G3024" t="str">
            <v>Non</v>
          </cell>
          <cell r="H3024" t="str">
            <v>CLG.St JOSEPH DE CLUNY</v>
          </cell>
          <cell r="I3024" t="str">
            <v>Non</v>
          </cell>
          <cell r="J3024" t="str">
            <v>Futsal</v>
          </cell>
        </row>
        <row r="3025">
          <cell r="A3025">
            <v>24248650</v>
          </cell>
          <cell r="B3025" t="str">
            <v>VALEFAKAAGA</v>
          </cell>
          <cell r="C3025" t="str">
            <v>GRACE-EMMANUELLE</v>
          </cell>
          <cell r="D3025" t="str">
            <v>MF</v>
          </cell>
          <cell r="E3025" t="str">
            <v>16-06-2009</v>
          </cell>
          <cell r="F3025">
            <v>15</v>
          </cell>
          <cell r="G3025" t="str">
            <v>Non</v>
          </cell>
          <cell r="H3025" t="str">
            <v>CLG.St JOSEPH DE CLUNY</v>
          </cell>
          <cell r="I3025" t="str">
            <v>Non</v>
          </cell>
          <cell r="J3025" t="str">
            <v>Handball</v>
          </cell>
        </row>
        <row r="3026">
          <cell r="A3026">
            <v>24249255</v>
          </cell>
          <cell r="B3026" t="str">
            <v>VILI</v>
          </cell>
          <cell r="C3026" t="str">
            <v>Summer-Kristen</v>
          </cell>
          <cell r="D3026" t="str">
            <v>BF</v>
          </cell>
          <cell r="E3026" t="str">
            <v>05-10-2012</v>
          </cell>
          <cell r="F3026">
            <v>12</v>
          </cell>
          <cell r="G3026" t="str">
            <v>Non</v>
          </cell>
          <cell r="H3026" t="str">
            <v>CLG.St JOSEPH DE CLUNY</v>
          </cell>
          <cell r="I3026" t="str">
            <v>Non</v>
          </cell>
          <cell r="J3026" t="str">
            <v>Rugby</v>
          </cell>
        </row>
        <row r="3027">
          <cell r="A3027">
            <v>24249221</v>
          </cell>
          <cell r="B3027" t="str">
            <v>WALABOA</v>
          </cell>
          <cell r="C3027" t="str">
            <v>MARECKO</v>
          </cell>
          <cell r="D3027" t="str">
            <v>BG</v>
          </cell>
          <cell r="E3027" t="str">
            <v>09-01-2013</v>
          </cell>
          <cell r="F3027">
            <v>11</v>
          </cell>
          <cell r="G3027" t="str">
            <v>Non</v>
          </cell>
          <cell r="H3027" t="str">
            <v>CLG.St JOSEPH DE CLUNY</v>
          </cell>
          <cell r="I3027" t="str">
            <v>Non</v>
          </cell>
          <cell r="J3027" t="str">
            <v>Futsal</v>
          </cell>
        </row>
        <row r="3028">
          <cell r="A3028">
            <v>24239243</v>
          </cell>
          <cell r="B3028" t="str">
            <v>WALABOA</v>
          </cell>
          <cell r="C3028" t="str">
            <v>MATHILDE</v>
          </cell>
          <cell r="D3028" t="str">
            <v>BF</v>
          </cell>
          <cell r="E3028" t="str">
            <v>20-09-2011</v>
          </cell>
          <cell r="F3028">
            <v>13</v>
          </cell>
          <cell r="G3028" t="str">
            <v>Non</v>
          </cell>
          <cell r="H3028" t="str">
            <v>CLG.St JOSEPH DE CLUNY</v>
          </cell>
          <cell r="I3028" t="str">
            <v>Non</v>
          </cell>
          <cell r="J3028" t="str">
            <v>Handball</v>
          </cell>
        </row>
        <row r="3029">
          <cell r="A3029">
            <v>24222169</v>
          </cell>
          <cell r="B3029" t="str">
            <v>WALOUA</v>
          </cell>
          <cell r="C3029" t="str">
            <v>Pascale</v>
          </cell>
          <cell r="D3029" t="str">
            <v>MF</v>
          </cell>
          <cell r="E3029" t="str">
            <v>10-01-2010</v>
          </cell>
          <cell r="F3029">
            <v>14</v>
          </cell>
          <cell r="G3029" t="str">
            <v>Non</v>
          </cell>
          <cell r="H3029" t="str">
            <v>CLG.St JOSEPH DE CLUNY</v>
          </cell>
          <cell r="I3029" t="str">
            <v>Non</v>
          </cell>
          <cell r="J3029" t="str">
            <v>Handball</v>
          </cell>
        </row>
        <row r="3030">
          <cell r="A3030">
            <v>24236968</v>
          </cell>
          <cell r="B3030" t="str">
            <v>BOULANGO</v>
          </cell>
          <cell r="C3030" t="str">
            <v>ETHAN</v>
          </cell>
          <cell r="D3030" t="str">
            <v>BG</v>
          </cell>
          <cell r="E3030" t="str">
            <v>17-02-2012</v>
          </cell>
          <cell r="F3030">
            <v>12</v>
          </cell>
          <cell r="G3030" t="str">
            <v>Non</v>
          </cell>
          <cell r="H3030" t="str">
            <v>CLG.TADINE</v>
          </cell>
          <cell r="I3030" t="str">
            <v>Non</v>
          </cell>
          <cell r="J3030" t="str">
            <v>Athlétisme, Cross, Football, Handball, Rugby, Volleyball</v>
          </cell>
        </row>
        <row r="3031">
          <cell r="A3031">
            <v>24221746</v>
          </cell>
          <cell r="B3031" t="str">
            <v>CARAWIANE</v>
          </cell>
          <cell r="C3031" t="str">
            <v>Marianne</v>
          </cell>
          <cell r="D3031" t="str">
            <v>BF</v>
          </cell>
          <cell r="E3031" t="str">
            <v>29-01-2011</v>
          </cell>
          <cell r="F3031">
            <v>13</v>
          </cell>
          <cell r="G3031" t="str">
            <v>Non</v>
          </cell>
          <cell r="H3031" t="str">
            <v>CLG.TADINE</v>
          </cell>
          <cell r="I3031" t="str">
            <v>Non</v>
          </cell>
          <cell r="J3031" t="str">
            <v>Athlétisme, Cross, Futsal, Handball, Rugby, Volleyball</v>
          </cell>
        </row>
        <row r="3032">
          <cell r="A3032">
            <v>24233696</v>
          </cell>
          <cell r="B3032" t="str">
            <v>CAWIDRONE</v>
          </cell>
          <cell r="C3032" t="str">
            <v>WEANÉ</v>
          </cell>
          <cell r="D3032" t="str">
            <v>BF</v>
          </cell>
          <cell r="E3032" t="str">
            <v>05-09-2011</v>
          </cell>
          <cell r="F3032">
            <v>13</v>
          </cell>
          <cell r="G3032" t="str">
            <v>Non</v>
          </cell>
          <cell r="H3032" t="str">
            <v>CLG.TADINE</v>
          </cell>
          <cell r="I3032" t="str">
            <v>Oui</v>
          </cell>
          <cell r="J3032" t="str">
            <v>Athlétisme, Cross, Football, Handball, Rugby, Volleyball</v>
          </cell>
        </row>
        <row r="3033">
          <cell r="A3033">
            <v>24245716</v>
          </cell>
          <cell r="B3033" t="str">
            <v>CITRE</v>
          </cell>
          <cell r="C3033" t="str">
            <v>CAEONE</v>
          </cell>
          <cell r="D3033" t="str">
            <v>BF</v>
          </cell>
          <cell r="E3033" t="str">
            <v>26-01-2013</v>
          </cell>
          <cell r="F3033">
            <v>11</v>
          </cell>
          <cell r="G3033" t="str">
            <v>Non</v>
          </cell>
          <cell r="H3033" t="str">
            <v>CLG.TADINE</v>
          </cell>
          <cell r="I3033" t="str">
            <v>Non</v>
          </cell>
          <cell r="J3033" t="str">
            <v>Athlétisme, Cross, Football, Handball, Volleyball</v>
          </cell>
        </row>
        <row r="3034">
          <cell r="A3034">
            <v>24248437</v>
          </cell>
          <cell r="B3034" t="str">
            <v>CITRE</v>
          </cell>
          <cell r="C3034" t="str">
            <v>EDOUARD</v>
          </cell>
          <cell r="D3034" t="str">
            <v>BG</v>
          </cell>
          <cell r="E3034" t="str">
            <v>07-11-2012</v>
          </cell>
          <cell r="F3034">
            <v>11</v>
          </cell>
          <cell r="G3034" t="str">
            <v>Non</v>
          </cell>
          <cell r="H3034" t="str">
            <v>CLG.TADINE</v>
          </cell>
          <cell r="I3034" t="str">
            <v>Non</v>
          </cell>
          <cell r="J3034" t="str">
            <v>Athlétisme, Cross, Football, Handball, Rugby, Volleyball</v>
          </cell>
        </row>
        <row r="3035">
          <cell r="A3035">
            <v>24248574</v>
          </cell>
          <cell r="B3035" t="str">
            <v>DIHACE</v>
          </cell>
          <cell r="C3035" t="str">
            <v>GAYON</v>
          </cell>
          <cell r="D3035" t="str">
            <v>BG</v>
          </cell>
          <cell r="E3035" t="str">
            <v>14-12-2012</v>
          </cell>
          <cell r="F3035">
            <v>11</v>
          </cell>
          <cell r="G3035" t="str">
            <v>Non</v>
          </cell>
          <cell r="H3035" t="str">
            <v>CLG.TADINE</v>
          </cell>
          <cell r="I3035" t="str">
            <v>Non</v>
          </cell>
          <cell r="J3035" t="str">
            <v>Athlétisme, Cross, Football, Handball, Rugby, Volleyball</v>
          </cell>
        </row>
        <row r="3036">
          <cell r="A3036">
            <v>24249134</v>
          </cell>
          <cell r="B3036" t="str">
            <v>DOKUNENGO</v>
          </cell>
          <cell r="C3036" t="str">
            <v>OLIVIER</v>
          </cell>
          <cell r="D3036" t="str">
            <v>BG</v>
          </cell>
          <cell r="E3036" t="str">
            <v>30-01-2012</v>
          </cell>
          <cell r="F3036">
            <v>12</v>
          </cell>
          <cell r="G3036" t="str">
            <v>Non</v>
          </cell>
          <cell r="H3036" t="str">
            <v>CLG.TADINE</v>
          </cell>
          <cell r="I3036" t="str">
            <v>Non</v>
          </cell>
          <cell r="J3036" t="str">
            <v>Athlétisme, Basket, Futsal</v>
          </cell>
        </row>
        <row r="3037">
          <cell r="A3037">
            <v>24221546</v>
          </cell>
          <cell r="B3037" t="str">
            <v>DUHNARA</v>
          </cell>
          <cell r="C3037" t="str">
            <v>Evan</v>
          </cell>
          <cell r="D3037" t="str">
            <v>MG</v>
          </cell>
          <cell r="E3037" t="str">
            <v>03-06-2010</v>
          </cell>
          <cell r="F3037">
            <v>14</v>
          </cell>
          <cell r="G3037" t="str">
            <v>Non</v>
          </cell>
          <cell r="H3037" t="str">
            <v>CLG.TADINE</v>
          </cell>
          <cell r="I3037" t="str">
            <v>Non</v>
          </cell>
          <cell r="J3037" t="str">
            <v>Futsal, Handball</v>
          </cell>
        </row>
        <row r="3038">
          <cell r="A3038">
            <v>24245724</v>
          </cell>
          <cell r="B3038" t="str">
            <v>DUHNARA</v>
          </cell>
          <cell r="C3038" t="str">
            <v>vito</v>
          </cell>
          <cell r="D3038" t="str">
            <v>BG</v>
          </cell>
          <cell r="E3038" t="str">
            <v>06-07-2012</v>
          </cell>
          <cell r="F3038">
            <v>12</v>
          </cell>
          <cell r="G3038" t="str">
            <v>Non</v>
          </cell>
          <cell r="H3038" t="str">
            <v>CLG.TADINE</v>
          </cell>
          <cell r="I3038" t="str">
            <v>Non</v>
          </cell>
          <cell r="J3038" t="str">
            <v>Athlétisme, Cross, Football, Handball, Rugby, Volleyball</v>
          </cell>
        </row>
        <row r="3039">
          <cell r="A3039">
            <v>24249224</v>
          </cell>
          <cell r="B3039" t="str">
            <v>ENOKA</v>
          </cell>
          <cell r="C3039" t="str">
            <v>JOSEPH</v>
          </cell>
          <cell r="D3039" t="str">
            <v>BG</v>
          </cell>
          <cell r="E3039" t="str">
            <v>08-03-2011</v>
          </cell>
          <cell r="F3039">
            <v>13</v>
          </cell>
          <cell r="G3039" t="str">
            <v>Non</v>
          </cell>
          <cell r="H3039" t="str">
            <v>CLG.TADINE</v>
          </cell>
          <cell r="I3039" t="str">
            <v>Non</v>
          </cell>
          <cell r="J3039" t="str">
            <v>Athlétisme, Basket, Futsal</v>
          </cell>
        </row>
        <row r="3040">
          <cell r="A3040">
            <v>24236985</v>
          </cell>
          <cell r="B3040" t="str">
            <v>ENOKA</v>
          </cell>
          <cell r="C3040" t="str">
            <v>LOUIS</v>
          </cell>
          <cell r="D3040" t="str">
            <v>BG</v>
          </cell>
          <cell r="E3040" t="str">
            <v>11-01-2011</v>
          </cell>
          <cell r="F3040">
            <v>13</v>
          </cell>
          <cell r="G3040" t="str">
            <v>Non</v>
          </cell>
          <cell r="H3040" t="str">
            <v>CLG.TADINE</v>
          </cell>
          <cell r="I3040" t="str">
            <v>Non</v>
          </cell>
          <cell r="J3040" t="str">
            <v>Athlétisme, Cross, Football, Handball, Rugby, Volleyball</v>
          </cell>
        </row>
        <row r="3041">
          <cell r="A3041">
            <v>24245725</v>
          </cell>
          <cell r="B3041" t="str">
            <v>GAZE</v>
          </cell>
          <cell r="C3041" t="str">
            <v>ELODIE</v>
          </cell>
          <cell r="D3041" t="str">
            <v>BF</v>
          </cell>
          <cell r="E3041" t="str">
            <v>09-07-2012</v>
          </cell>
          <cell r="F3041">
            <v>12</v>
          </cell>
          <cell r="G3041" t="str">
            <v>Non</v>
          </cell>
          <cell r="H3041" t="str">
            <v>CLG.TADINE</v>
          </cell>
          <cell r="I3041" t="str">
            <v>Non</v>
          </cell>
          <cell r="J3041" t="str">
            <v>Athlétisme, Cross, Football, Handball, Rugby, Volleyball</v>
          </cell>
        </row>
        <row r="3042">
          <cell r="A3042">
            <v>24222207</v>
          </cell>
          <cell r="B3042" t="str">
            <v>GOUBAIRATE</v>
          </cell>
          <cell r="C3042" t="str">
            <v>Julia</v>
          </cell>
          <cell r="D3042" t="str">
            <v>MF</v>
          </cell>
          <cell r="E3042" t="str">
            <v>23-09-2010</v>
          </cell>
          <cell r="F3042">
            <v>14</v>
          </cell>
          <cell r="G3042" t="str">
            <v>Non</v>
          </cell>
          <cell r="H3042" t="str">
            <v>CLG.TADINE</v>
          </cell>
          <cell r="I3042" t="str">
            <v>Oui</v>
          </cell>
          <cell r="J3042" t="str">
            <v>Athlétisme, Cross, Football, Handball, Rugby, Volleyball</v>
          </cell>
        </row>
        <row r="3043">
          <cell r="A3043">
            <v>24245741</v>
          </cell>
          <cell r="B3043" t="str">
            <v>GUAENERE</v>
          </cell>
          <cell r="C3043" t="str">
            <v>ALICE</v>
          </cell>
          <cell r="D3043" t="str">
            <v>CF</v>
          </cell>
          <cell r="E3043" t="str">
            <v>30-11-2008</v>
          </cell>
          <cell r="F3043">
            <v>15</v>
          </cell>
          <cell r="G3043" t="str">
            <v>Non</v>
          </cell>
          <cell r="H3043" t="str">
            <v>CLG.TADINE</v>
          </cell>
          <cell r="I3043" t="str">
            <v>Non</v>
          </cell>
          <cell r="J3043" t="str">
            <v>Athlétisme, Cross, Football, Handball, Rugby, Volleyball</v>
          </cell>
        </row>
        <row r="3044">
          <cell r="A3044">
            <v>24236970</v>
          </cell>
          <cell r="B3044" t="str">
            <v>GUAENERE</v>
          </cell>
          <cell r="C3044" t="str">
            <v>JACKY</v>
          </cell>
          <cell r="D3044" t="str">
            <v>BG</v>
          </cell>
          <cell r="E3044" t="str">
            <v>08-05-2012</v>
          </cell>
          <cell r="F3044">
            <v>12</v>
          </cell>
          <cell r="G3044" t="str">
            <v>Non</v>
          </cell>
          <cell r="H3044" t="str">
            <v>CLG.TADINE</v>
          </cell>
          <cell r="I3044" t="str">
            <v>Non</v>
          </cell>
          <cell r="J3044" t="str">
            <v>Athlétisme, Cross, Football, Handball, Rugby, Volleyball</v>
          </cell>
        </row>
        <row r="3045">
          <cell r="A3045">
            <v>24222090</v>
          </cell>
          <cell r="B3045" t="str">
            <v>GUATHOTI</v>
          </cell>
          <cell r="C3045" t="str">
            <v>Khae</v>
          </cell>
          <cell r="D3045" t="str">
            <v>MG</v>
          </cell>
          <cell r="E3045" t="str">
            <v>22-10-2009</v>
          </cell>
          <cell r="F3045">
            <v>15</v>
          </cell>
          <cell r="G3045" t="str">
            <v>Non</v>
          </cell>
          <cell r="H3045" t="str">
            <v>CLG.TADINE</v>
          </cell>
          <cell r="I3045" t="str">
            <v>Non</v>
          </cell>
          <cell r="J3045" t="str">
            <v>Athlétisme, Cross, Futsal, Handball, Rugby, Volleyball</v>
          </cell>
        </row>
        <row r="3046">
          <cell r="A3046">
            <v>24210834</v>
          </cell>
          <cell r="B3046" t="str">
            <v>GUATHOTI</v>
          </cell>
          <cell r="C3046" t="str">
            <v>Patricia</v>
          </cell>
          <cell r="D3046" t="str">
            <v>MF</v>
          </cell>
          <cell r="E3046" t="str">
            <v>23-12-2009</v>
          </cell>
          <cell r="F3046">
            <v>14</v>
          </cell>
          <cell r="G3046" t="str">
            <v>Non</v>
          </cell>
          <cell r="H3046" t="str">
            <v>CLG.TADINE</v>
          </cell>
          <cell r="I3046" t="str">
            <v>Non</v>
          </cell>
          <cell r="J3046" t="str">
            <v>Athlétisme, Cross, Futsal, Handball, Volleyball</v>
          </cell>
        </row>
        <row r="3047">
          <cell r="A3047">
            <v>24245726</v>
          </cell>
          <cell r="B3047" t="str">
            <v>HAEWEGENE</v>
          </cell>
          <cell r="C3047" t="str">
            <v>DYLAH</v>
          </cell>
          <cell r="D3047" t="str">
            <v>BG</v>
          </cell>
          <cell r="E3047" t="str">
            <v>28-03-2013</v>
          </cell>
          <cell r="F3047">
            <v>11</v>
          </cell>
          <cell r="G3047" t="str">
            <v>Non</v>
          </cell>
          <cell r="H3047" t="str">
            <v>CLG.TADINE</v>
          </cell>
          <cell r="I3047" t="str">
            <v>Non</v>
          </cell>
          <cell r="J3047" t="str">
            <v>Athlétisme, Cross, Football, Handball, Rugby, Volleyball</v>
          </cell>
        </row>
        <row r="3048">
          <cell r="A3048">
            <v>24248438</v>
          </cell>
          <cell r="B3048" t="str">
            <v>HAEWEGENE</v>
          </cell>
          <cell r="C3048" t="str">
            <v>RUTH</v>
          </cell>
          <cell r="D3048" t="str">
            <v>BF</v>
          </cell>
          <cell r="E3048" t="str">
            <v>30-05-2013</v>
          </cell>
          <cell r="F3048">
            <v>11</v>
          </cell>
          <cell r="G3048" t="str">
            <v>Non</v>
          </cell>
          <cell r="H3048" t="str">
            <v>CLG.TADINE</v>
          </cell>
          <cell r="I3048" t="str">
            <v>Non</v>
          </cell>
          <cell r="J3048" t="str">
            <v>Athlétisme, Cross, Football, Handball, Volleyball</v>
          </cell>
        </row>
        <row r="3049">
          <cell r="A3049">
            <v>24222333</v>
          </cell>
          <cell r="B3049" t="str">
            <v>HMAE</v>
          </cell>
          <cell r="C3049" t="str">
            <v>Armelle</v>
          </cell>
          <cell r="D3049" t="str">
            <v>MF</v>
          </cell>
          <cell r="E3049" t="str">
            <v>05-11-2010</v>
          </cell>
          <cell r="F3049">
            <v>13</v>
          </cell>
          <cell r="G3049" t="str">
            <v>Non</v>
          </cell>
          <cell r="H3049" t="str">
            <v>CLG.TADINE</v>
          </cell>
          <cell r="I3049" t="str">
            <v>Non</v>
          </cell>
          <cell r="J3049" t="str">
            <v>Athlétisme, Cross, Football, Handball, Rugby, Volleyball</v>
          </cell>
        </row>
        <row r="3050">
          <cell r="A3050">
            <v>24202821</v>
          </cell>
          <cell r="B3050" t="str">
            <v>HMAE</v>
          </cell>
          <cell r="C3050" t="str">
            <v>JOSEPH</v>
          </cell>
          <cell r="D3050" t="str">
            <v>MG</v>
          </cell>
          <cell r="E3050" t="str">
            <v>18-10-2010</v>
          </cell>
          <cell r="F3050">
            <v>14</v>
          </cell>
          <cell r="G3050" t="str">
            <v>Non</v>
          </cell>
          <cell r="H3050" t="str">
            <v>CLG.TADINE</v>
          </cell>
          <cell r="I3050" t="str">
            <v>Non</v>
          </cell>
          <cell r="J3050" t="str">
            <v>Athlétisme, Cross, Football, Handball, Rugby, Volleyball</v>
          </cell>
        </row>
        <row r="3051">
          <cell r="A3051">
            <v>24248948</v>
          </cell>
          <cell r="B3051" t="str">
            <v>HNAMEKUNE</v>
          </cell>
          <cell r="C3051" t="str">
            <v>WANAC</v>
          </cell>
          <cell r="D3051" t="str">
            <v>BG</v>
          </cell>
          <cell r="E3051" t="str">
            <v>09-06-2012</v>
          </cell>
          <cell r="F3051">
            <v>12</v>
          </cell>
          <cell r="G3051" t="str">
            <v>Non</v>
          </cell>
          <cell r="H3051" t="str">
            <v>CLG.TADINE</v>
          </cell>
          <cell r="I3051" t="str">
            <v>Non</v>
          </cell>
          <cell r="J3051" t="str">
            <v>Athlétisme, Cross, Football, Handball, Rugby, Volleyball</v>
          </cell>
        </row>
        <row r="3052">
          <cell r="A3052">
            <v>24210824</v>
          </cell>
          <cell r="B3052" t="str">
            <v>JEBEZ</v>
          </cell>
          <cell r="C3052" t="str">
            <v>Evelyne</v>
          </cell>
          <cell r="D3052" t="str">
            <v>MF</v>
          </cell>
          <cell r="E3052" t="str">
            <v>19-01-2010</v>
          </cell>
          <cell r="F3052">
            <v>14</v>
          </cell>
          <cell r="G3052" t="str">
            <v>Non</v>
          </cell>
          <cell r="H3052" t="str">
            <v>CLG.TADINE</v>
          </cell>
          <cell r="I3052" t="str">
            <v>Non</v>
          </cell>
          <cell r="J3052" t="str">
            <v>Athlétisme, Cross, Futsal, Handball, Rugby, Volleyball</v>
          </cell>
        </row>
        <row r="3053">
          <cell r="A3053">
            <v>24245727</v>
          </cell>
          <cell r="B3053" t="str">
            <v>JEBEZ</v>
          </cell>
          <cell r="C3053" t="str">
            <v>NIANE</v>
          </cell>
          <cell r="D3053" t="str">
            <v>BG</v>
          </cell>
          <cell r="E3053" t="str">
            <v>14-01-2013</v>
          </cell>
          <cell r="F3053">
            <v>11</v>
          </cell>
          <cell r="G3053" t="str">
            <v>Non</v>
          </cell>
          <cell r="H3053" t="str">
            <v>CLG.TADINE</v>
          </cell>
          <cell r="I3053" t="str">
            <v>Non</v>
          </cell>
          <cell r="J3053" t="str">
            <v>Athlétisme, Cross, Football, Handball, Rugby, Volleyball</v>
          </cell>
        </row>
        <row r="3054">
          <cell r="A3054">
            <v>24245717</v>
          </cell>
          <cell r="B3054" t="str">
            <v>JEWINE</v>
          </cell>
          <cell r="C3054" t="str">
            <v>ALEXANDRE</v>
          </cell>
          <cell r="D3054" t="str">
            <v>BG</v>
          </cell>
          <cell r="E3054" t="str">
            <v>26-11-2012</v>
          </cell>
          <cell r="F3054">
            <v>11</v>
          </cell>
          <cell r="G3054" t="str">
            <v>Non</v>
          </cell>
          <cell r="H3054" t="str">
            <v>CLG.TADINE</v>
          </cell>
          <cell r="I3054" t="str">
            <v>Non</v>
          </cell>
          <cell r="J3054" t="str">
            <v>Athlétisme, Cross, Football, Handball, Volleyball</v>
          </cell>
        </row>
        <row r="3055">
          <cell r="A3055">
            <v>24248439</v>
          </cell>
          <cell r="B3055" t="str">
            <v>JEWINE</v>
          </cell>
          <cell r="C3055" t="str">
            <v>HENRIETTE</v>
          </cell>
          <cell r="D3055" t="str">
            <v>BF</v>
          </cell>
          <cell r="E3055" t="str">
            <v>28-12-2012</v>
          </cell>
          <cell r="F3055">
            <v>11</v>
          </cell>
          <cell r="G3055" t="str">
            <v>Non</v>
          </cell>
          <cell r="H3055" t="str">
            <v>CLG.TADINE</v>
          </cell>
          <cell r="I3055" t="str">
            <v>Non</v>
          </cell>
          <cell r="J3055" t="str">
            <v>Athlétisme, Cross, Football, Handball, Rugby, Volleyball</v>
          </cell>
        </row>
        <row r="3056">
          <cell r="A3056">
            <v>24248575</v>
          </cell>
          <cell r="B3056" t="str">
            <v>JEWINE</v>
          </cell>
          <cell r="C3056" t="str">
            <v>JEANNETTE</v>
          </cell>
          <cell r="D3056" t="str">
            <v>BF</v>
          </cell>
          <cell r="E3056" t="str">
            <v>21-09-2013</v>
          </cell>
          <cell r="F3056">
            <v>11</v>
          </cell>
          <cell r="G3056" t="str">
            <v>Non</v>
          </cell>
          <cell r="H3056" t="str">
            <v>CLG.TADINE</v>
          </cell>
          <cell r="I3056" t="str">
            <v>Non</v>
          </cell>
          <cell r="J3056" t="str">
            <v>Athlétisme, Cross, Football, Handball, Rugby, Volleyball</v>
          </cell>
        </row>
        <row r="3057">
          <cell r="A3057">
            <v>24247655</v>
          </cell>
          <cell r="B3057" t="str">
            <v>KATE</v>
          </cell>
          <cell r="C3057" t="str">
            <v>JEMESS</v>
          </cell>
          <cell r="D3057" t="str">
            <v>BG</v>
          </cell>
          <cell r="E3057" t="str">
            <v>16-11-2011</v>
          </cell>
          <cell r="F3057">
            <v>12</v>
          </cell>
          <cell r="G3057" t="str">
            <v>Non</v>
          </cell>
          <cell r="H3057" t="str">
            <v>CLG.TADINE</v>
          </cell>
          <cell r="I3057" t="str">
            <v>Non</v>
          </cell>
          <cell r="J3057" t="str">
            <v>Athlétisme, Cross, Football, Handball, Rugby, Volleyball</v>
          </cell>
        </row>
        <row r="3058">
          <cell r="A3058">
            <v>24236973</v>
          </cell>
          <cell r="B3058" t="str">
            <v>LAENE</v>
          </cell>
          <cell r="C3058" t="str">
            <v>LUKO</v>
          </cell>
          <cell r="D3058" t="str">
            <v>BG</v>
          </cell>
          <cell r="E3058" t="str">
            <v>05-08-2011</v>
          </cell>
          <cell r="F3058">
            <v>13</v>
          </cell>
          <cell r="G3058" t="str">
            <v>Non</v>
          </cell>
          <cell r="H3058" t="str">
            <v>CLG.TADINE</v>
          </cell>
          <cell r="I3058" t="str">
            <v>Non</v>
          </cell>
          <cell r="J3058" t="str">
            <v>Athlétisme, Cross, Football, Handball, Rugby, Volleyball</v>
          </cell>
        </row>
        <row r="3059">
          <cell r="A3059">
            <v>24211263</v>
          </cell>
          <cell r="B3059" t="str">
            <v>LAKOREDINE</v>
          </cell>
          <cell r="C3059" t="str">
            <v>Hémey</v>
          </cell>
          <cell r="D3059" t="str">
            <v>MG</v>
          </cell>
          <cell r="E3059" t="str">
            <v>10-03-2010</v>
          </cell>
          <cell r="F3059">
            <v>14</v>
          </cell>
          <cell r="G3059" t="str">
            <v>Non</v>
          </cell>
          <cell r="H3059" t="str">
            <v>CLG.TADINE</v>
          </cell>
          <cell r="I3059" t="str">
            <v>Non</v>
          </cell>
          <cell r="J3059" t="str">
            <v>Athlétisme, Cross, Football, Handball, Volleyball</v>
          </cell>
        </row>
        <row r="3060">
          <cell r="A3060">
            <v>24236974</v>
          </cell>
          <cell r="B3060" t="str">
            <v>MATUAFAUFAU</v>
          </cell>
          <cell r="C3060" t="str">
            <v>ADELE</v>
          </cell>
          <cell r="D3060" t="str">
            <v>MF</v>
          </cell>
          <cell r="E3060" t="str">
            <v>05-08-2010</v>
          </cell>
          <cell r="F3060">
            <v>14</v>
          </cell>
          <cell r="G3060" t="str">
            <v>Non</v>
          </cell>
          <cell r="H3060" t="str">
            <v>CLG.TADINE</v>
          </cell>
          <cell r="I3060" t="str">
            <v>Non</v>
          </cell>
          <cell r="J3060" t="str">
            <v>Athlétisme, Cross, Football, Handball, Rugby, Volleyball</v>
          </cell>
        </row>
        <row r="3061">
          <cell r="A3061">
            <v>24222230</v>
          </cell>
          <cell r="B3061" t="str">
            <v>NEMIA</v>
          </cell>
          <cell r="C3061" t="str">
            <v>Alice</v>
          </cell>
          <cell r="D3061" t="str">
            <v>MF</v>
          </cell>
          <cell r="E3061" t="str">
            <v>03-07-2009</v>
          </cell>
          <cell r="F3061">
            <v>15</v>
          </cell>
          <cell r="G3061" t="str">
            <v>Non</v>
          </cell>
          <cell r="H3061" t="str">
            <v>CLG.TADINE</v>
          </cell>
          <cell r="I3061" t="str">
            <v>Non</v>
          </cell>
          <cell r="J3061" t="str">
            <v>Athlétisme, Cross, Futsal, Handball, Volleyball</v>
          </cell>
        </row>
        <row r="3062">
          <cell r="A3062">
            <v>24247777</v>
          </cell>
          <cell r="B3062" t="str">
            <v>NEMIA</v>
          </cell>
          <cell r="C3062" t="str">
            <v>WAYAGUIA</v>
          </cell>
          <cell r="D3062" t="str">
            <v>BG</v>
          </cell>
          <cell r="E3062" t="str">
            <v>13-12-2012</v>
          </cell>
          <cell r="F3062">
            <v>11</v>
          </cell>
          <cell r="G3062" t="str">
            <v>Non</v>
          </cell>
          <cell r="H3062" t="str">
            <v>CLG.TADINE</v>
          </cell>
          <cell r="I3062" t="str">
            <v>Non</v>
          </cell>
          <cell r="J3062" t="str">
            <v>Athlétisme, Cross, Football, Handball, Rugby, Volleyball</v>
          </cell>
        </row>
        <row r="3063">
          <cell r="A3063">
            <v>24233678</v>
          </cell>
          <cell r="B3063" t="str">
            <v>NGADAE</v>
          </cell>
          <cell r="C3063" t="str">
            <v>Teamaru</v>
          </cell>
          <cell r="D3063" t="str">
            <v>MG</v>
          </cell>
          <cell r="E3063" t="str">
            <v>24-04-2009</v>
          </cell>
          <cell r="F3063">
            <v>15</v>
          </cell>
          <cell r="G3063" t="str">
            <v>Non</v>
          </cell>
          <cell r="H3063" t="str">
            <v>CLG.TADINE</v>
          </cell>
          <cell r="I3063" t="str">
            <v>Non</v>
          </cell>
          <cell r="J3063" t="str">
            <v>Athlétisme, Cross, Football, Handball, Volleyball</v>
          </cell>
        </row>
        <row r="3064">
          <cell r="A3064">
            <v>24245737</v>
          </cell>
          <cell r="B3064" t="str">
            <v>NGAIOHNY</v>
          </cell>
          <cell r="C3064" t="str">
            <v>FABRICE</v>
          </cell>
          <cell r="D3064" t="str">
            <v>BG</v>
          </cell>
          <cell r="E3064" t="str">
            <v>24-03-2012</v>
          </cell>
          <cell r="F3064">
            <v>12</v>
          </cell>
          <cell r="G3064" t="str">
            <v>Non</v>
          </cell>
          <cell r="H3064" t="str">
            <v>CLG.TADINE</v>
          </cell>
          <cell r="I3064" t="str">
            <v>Non</v>
          </cell>
          <cell r="J3064" t="str">
            <v>Athlétisme, Cross, Football, Handball, Rugby, Volleyball</v>
          </cell>
        </row>
        <row r="3065">
          <cell r="A3065">
            <v>24248949</v>
          </cell>
          <cell r="B3065" t="str">
            <v>NGAIOHNY</v>
          </cell>
          <cell r="C3065" t="str">
            <v>KOTREDOKU</v>
          </cell>
          <cell r="D3065" t="str">
            <v>BF</v>
          </cell>
          <cell r="E3065" t="str">
            <v>04-09-2011</v>
          </cell>
          <cell r="F3065">
            <v>13</v>
          </cell>
          <cell r="G3065" t="str">
            <v>Non</v>
          </cell>
          <cell r="H3065" t="str">
            <v>CLG.TADINE</v>
          </cell>
          <cell r="I3065" t="str">
            <v>Non</v>
          </cell>
          <cell r="J3065" t="str">
            <v>Athlétisme, Cross, Football, Handball, Rugby, Volleyball</v>
          </cell>
        </row>
        <row r="3066">
          <cell r="A3066">
            <v>24236986</v>
          </cell>
          <cell r="B3066" t="str">
            <v>NGAIOHNY</v>
          </cell>
          <cell r="C3066" t="str">
            <v>MARIE</v>
          </cell>
          <cell r="D3066" t="str">
            <v>BF</v>
          </cell>
          <cell r="E3066" t="str">
            <v>13-09-2011</v>
          </cell>
          <cell r="F3066">
            <v>13</v>
          </cell>
          <cell r="G3066" t="str">
            <v>Non</v>
          </cell>
          <cell r="H3066" t="str">
            <v>CLG.TADINE</v>
          </cell>
          <cell r="I3066" t="str">
            <v>Non</v>
          </cell>
          <cell r="J3066" t="str">
            <v>Athlétisme, Cross, Football, Handball, Rugby, Volleyball</v>
          </cell>
        </row>
        <row r="3067">
          <cell r="A3067">
            <v>24222733</v>
          </cell>
          <cell r="B3067" t="str">
            <v>NGAIOHNY</v>
          </cell>
          <cell r="C3067" t="str">
            <v>Rose Karine</v>
          </cell>
          <cell r="D3067" t="str">
            <v>MF</v>
          </cell>
          <cell r="E3067" t="str">
            <v>02-04-2010</v>
          </cell>
          <cell r="F3067">
            <v>14</v>
          </cell>
          <cell r="G3067" t="str">
            <v>Non</v>
          </cell>
          <cell r="H3067" t="str">
            <v>CLG.TADINE</v>
          </cell>
          <cell r="I3067" t="str">
            <v>Non</v>
          </cell>
          <cell r="J3067" t="str">
            <v>Athlétisme, Cross, Futsal, Handball, Rugby, Volleyball</v>
          </cell>
        </row>
        <row r="3068">
          <cell r="A3068">
            <v>24221726</v>
          </cell>
          <cell r="B3068" t="str">
            <v>PAALA</v>
          </cell>
          <cell r="C3068" t="str">
            <v>Tavaé</v>
          </cell>
          <cell r="D3068" t="str">
            <v>MG</v>
          </cell>
          <cell r="E3068" t="str">
            <v>21-07-2009</v>
          </cell>
          <cell r="F3068">
            <v>15</v>
          </cell>
          <cell r="G3068" t="str">
            <v>Non</v>
          </cell>
          <cell r="H3068" t="str">
            <v>CLG.TADINE</v>
          </cell>
          <cell r="I3068" t="str">
            <v>Non</v>
          </cell>
          <cell r="J3068" t="str">
            <v>Athlétisme, Cross, Football, Futsal, Handball, Volleyball</v>
          </cell>
        </row>
        <row r="3069">
          <cell r="A3069">
            <v>24249133</v>
          </cell>
          <cell r="B3069" t="str">
            <v>PALENE</v>
          </cell>
          <cell r="C3069" t="str">
            <v>ALEXANDRINE</v>
          </cell>
          <cell r="D3069" t="str">
            <v>BF</v>
          </cell>
          <cell r="E3069" t="str">
            <v>06-12-2011</v>
          </cell>
          <cell r="F3069">
            <v>12</v>
          </cell>
          <cell r="G3069" t="str">
            <v>Non</v>
          </cell>
          <cell r="H3069" t="str">
            <v>CLG.TADINE</v>
          </cell>
          <cell r="I3069" t="str">
            <v>Non</v>
          </cell>
          <cell r="J3069" t="str">
            <v>Athlétisme, Basket, Futsal</v>
          </cell>
        </row>
        <row r="3070">
          <cell r="A3070">
            <v>24245739</v>
          </cell>
          <cell r="B3070" t="str">
            <v>PIME</v>
          </cell>
          <cell r="C3070" t="str">
            <v>NATACHA</v>
          </cell>
          <cell r="D3070" t="str">
            <v>BF</v>
          </cell>
          <cell r="E3070" t="str">
            <v>17-12-2011</v>
          </cell>
          <cell r="F3070">
            <v>12</v>
          </cell>
          <cell r="G3070" t="str">
            <v>Non</v>
          </cell>
          <cell r="H3070" t="str">
            <v>CLG.TADINE</v>
          </cell>
          <cell r="I3070" t="str">
            <v>Non</v>
          </cell>
          <cell r="J3070" t="str">
            <v>Athlétisme, Cross, Football, Handball, Rugby, Volleyball</v>
          </cell>
        </row>
        <row r="3071">
          <cell r="A3071">
            <v>24245718</v>
          </cell>
          <cell r="B3071" t="str">
            <v>ROINE</v>
          </cell>
          <cell r="C3071" t="str">
            <v>NOBYC</v>
          </cell>
          <cell r="D3071" t="str">
            <v>BG</v>
          </cell>
          <cell r="E3071" t="str">
            <v>13-12-2013</v>
          </cell>
          <cell r="F3071">
            <v>10</v>
          </cell>
          <cell r="G3071" t="str">
            <v>Non</v>
          </cell>
          <cell r="H3071" t="str">
            <v>CLG.TADINE</v>
          </cell>
          <cell r="I3071" t="str">
            <v>Non</v>
          </cell>
          <cell r="J3071" t="str">
            <v>Athlétisme, Cross, Football, Handball, Rugby, Volleyball</v>
          </cell>
        </row>
        <row r="3072">
          <cell r="A3072">
            <v>24249231</v>
          </cell>
          <cell r="B3072" t="str">
            <v>SALO</v>
          </cell>
          <cell r="C3072" t="str">
            <v>CLOEMY</v>
          </cell>
          <cell r="D3072" t="str">
            <v>BG</v>
          </cell>
          <cell r="E3072" t="str">
            <v>14-09-2024</v>
          </cell>
          <cell r="G3072" t="str">
            <v>Non</v>
          </cell>
          <cell r="H3072" t="str">
            <v>CLG.TADINE</v>
          </cell>
          <cell r="I3072" t="str">
            <v>Non</v>
          </cell>
          <cell r="J3072" t="str">
            <v>Athlétisme, Basket, Futsal</v>
          </cell>
        </row>
        <row r="3073">
          <cell r="A3073">
            <v>24211236</v>
          </cell>
          <cell r="B3073" t="str">
            <v>SALO</v>
          </cell>
          <cell r="C3073" t="str">
            <v>Jacques</v>
          </cell>
          <cell r="D3073" t="str">
            <v>CG</v>
          </cell>
          <cell r="E3073" t="str">
            <v>14-10-2008</v>
          </cell>
          <cell r="F3073">
            <v>16</v>
          </cell>
          <cell r="G3073" t="str">
            <v>Non</v>
          </cell>
          <cell r="H3073" t="str">
            <v>CLG.TADINE</v>
          </cell>
          <cell r="I3073" t="str">
            <v>Oui</v>
          </cell>
          <cell r="J3073" t="str">
            <v>Athlétisme, Cross, Football, Handball, Rugby, Volleyball</v>
          </cell>
        </row>
        <row r="3074">
          <cell r="A3074">
            <v>24245728</v>
          </cell>
          <cell r="B3074" t="str">
            <v>TAHMUMU</v>
          </cell>
          <cell r="C3074" t="str">
            <v>DOMINIQUE</v>
          </cell>
          <cell r="D3074" t="str">
            <v>BG</v>
          </cell>
          <cell r="E3074" t="str">
            <v>17-08-2012</v>
          </cell>
          <cell r="F3074">
            <v>12</v>
          </cell>
          <cell r="G3074" t="str">
            <v>Non</v>
          </cell>
          <cell r="H3074" t="str">
            <v>CLG.TADINE</v>
          </cell>
          <cell r="I3074" t="str">
            <v>Non</v>
          </cell>
          <cell r="J3074" t="str">
            <v>Athlétisme, Cross, Football, Handball, Rugby, Volleyball</v>
          </cell>
        </row>
        <row r="3075">
          <cell r="A3075">
            <v>24211237</v>
          </cell>
          <cell r="B3075" t="str">
            <v>THUPALUA</v>
          </cell>
          <cell r="C3075" t="str">
            <v>Adée</v>
          </cell>
          <cell r="D3075" t="str">
            <v>MG</v>
          </cell>
          <cell r="E3075" t="str">
            <v>02-12-2009</v>
          </cell>
          <cell r="F3075">
            <v>14</v>
          </cell>
          <cell r="G3075" t="str">
            <v>Non</v>
          </cell>
          <cell r="H3075" t="str">
            <v>CLG.TADINE</v>
          </cell>
          <cell r="I3075" t="str">
            <v>Non</v>
          </cell>
          <cell r="J3075" t="str">
            <v>Athlétisme, Cross, Football, Handball, Rugby, Volleyball</v>
          </cell>
        </row>
        <row r="3076">
          <cell r="A3076">
            <v>24236783</v>
          </cell>
          <cell r="B3076" t="str">
            <v>TIDJINE</v>
          </cell>
          <cell r="C3076" t="str">
            <v>Jean-louis</v>
          </cell>
          <cell r="D3076" t="str">
            <v>BG</v>
          </cell>
          <cell r="E3076" t="str">
            <v>11-05-2011</v>
          </cell>
          <cell r="F3076">
            <v>13</v>
          </cell>
          <cell r="G3076" t="str">
            <v>Non</v>
          </cell>
          <cell r="H3076" t="str">
            <v>CLG.TADINE</v>
          </cell>
          <cell r="I3076" t="str">
            <v>Non</v>
          </cell>
          <cell r="J3076" t="str">
            <v>Athlétisme, Cross, Football, Handball, Volleyball</v>
          </cell>
        </row>
        <row r="3077">
          <cell r="A3077">
            <v>24233697</v>
          </cell>
          <cell r="B3077" t="str">
            <v>TRIMARI</v>
          </cell>
          <cell r="C3077" t="str">
            <v>VOLNAY</v>
          </cell>
          <cell r="D3077" t="str">
            <v>BG</v>
          </cell>
          <cell r="E3077" t="str">
            <v>09-06-2012</v>
          </cell>
          <cell r="F3077">
            <v>12</v>
          </cell>
          <cell r="G3077" t="str">
            <v>Non</v>
          </cell>
          <cell r="H3077" t="str">
            <v>CLG.TADINE</v>
          </cell>
          <cell r="I3077" t="str">
            <v>Non</v>
          </cell>
          <cell r="J3077" t="str">
            <v>Athlétisme, Cross, Football, Handball, Rugby, Volleyball</v>
          </cell>
        </row>
        <row r="3078">
          <cell r="A3078">
            <v>24245719</v>
          </cell>
          <cell r="B3078" t="str">
            <v>UEDRE</v>
          </cell>
          <cell r="C3078" t="str">
            <v>BILLY</v>
          </cell>
          <cell r="D3078" t="str">
            <v>BG</v>
          </cell>
          <cell r="E3078" t="str">
            <v>20-02-2013</v>
          </cell>
          <cell r="F3078">
            <v>11</v>
          </cell>
          <cell r="G3078" t="str">
            <v>Non</v>
          </cell>
          <cell r="H3078" t="str">
            <v>CLG.TADINE</v>
          </cell>
          <cell r="I3078" t="str">
            <v>Non</v>
          </cell>
          <cell r="J3078" t="str">
            <v>Athlétisme, Cross, Football, Handball, Rugby, Volleyball</v>
          </cell>
        </row>
        <row r="3079">
          <cell r="A3079">
            <v>24245738</v>
          </cell>
          <cell r="B3079" t="str">
            <v>UEDRE</v>
          </cell>
          <cell r="C3079" t="str">
            <v>POTHIN</v>
          </cell>
          <cell r="D3079" t="str">
            <v>BG</v>
          </cell>
          <cell r="E3079" t="str">
            <v>19-12-2011</v>
          </cell>
          <cell r="F3079">
            <v>12</v>
          </cell>
          <cell r="G3079" t="str">
            <v>Non</v>
          </cell>
          <cell r="H3079" t="str">
            <v>CLG.TADINE</v>
          </cell>
          <cell r="I3079" t="str">
            <v>Non</v>
          </cell>
          <cell r="J3079" t="str">
            <v>Athlétisme, Basket, Cross, Football, Handball, Rugby, Volleyball</v>
          </cell>
        </row>
        <row r="3080">
          <cell r="A3080">
            <v>24245740</v>
          </cell>
          <cell r="B3080" t="str">
            <v>UEDRE</v>
          </cell>
          <cell r="C3080" t="str">
            <v>UEDRE</v>
          </cell>
          <cell r="D3080" t="str">
            <v>BG</v>
          </cell>
          <cell r="E3080" t="str">
            <v>24-01-2012</v>
          </cell>
          <cell r="F3080">
            <v>12</v>
          </cell>
          <cell r="G3080" t="str">
            <v>Non</v>
          </cell>
          <cell r="H3080" t="str">
            <v>CLG.TADINE</v>
          </cell>
          <cell r="I3080" t="str">
            <v>Non</v>
          </cell>
          <cell r="J3080" t="str">
            <v>Athlétisme, Cross, Football, Handball, Rugby, Volleyball</v>
          </cell>
        </row>
        <row r="3081">
          <cell r="A3081">
            <v>24222689</v>
          </cell>
          <cell r="B3081" t="str">
            <v>UREGEI</v>
          </cell>
          <cell r="C3081" t="str">
            <v>Gyanie</v>
          </cell>
          <cell r="D3081" t="str">
            <v>BF</v>
          </cell>
          <cell r="E3081" t="str">
            <v>22-02-2011</v>
          </cell>
          <cell r="F3081">
            <v>13</v>
          </cell>
          <cell r="G3081" t="str">
            <v>Non</v>
          </cell>
          <cell r="H3081" t="str">
            <v>CLG.TADINE</v>
          </cell>
          <cell r="I3081" t="str">
            <v>Non</v>
          </cell>
          <cell r="J3081" t="str">
            <v>Athlétisme, Cross, Futsal, Handball, Volleyball</v>
          </cell>
        </row>
        <row r="3082">
          <cell r="A3082">
            <v>24247763</v>
          </cell>
          <cell r="B3082" t="str">
            <v>WAAHNAADE</v>
          </cell>
          <cell r="C3082" t="str">
            <v>MAKENENE</v>
          </cell>
          <cell r="D3082" t="str">
            <v>BG</v>
          </cell>
          <cell r="E3082" t="str">
            <v>22-12-2012</v>
          </cell>
          <cell r="F3082">
            <v>11</v>
          </cell>
          <cell r="G3082" t="str">
            <v>Non</v>
          </cell>
          <cell r="H3082" t="str">
            <v>CLG.TADINE</v>
          </cell>
          <cell r="I3082" t="str">
            <v>Non</v>
          </cell>
          <cell r="J3082" t="str">
            <v>Athlétisme, Cross, Football, Handball, Rugby, Volleyball</v>
          </cell>
        </row>
        <row r="3083">
          <cell r="A3083">
            <v>24236988</v>
          </cell>
          <cell r="B3083" t="str">
            <v>WADEHNANE</v>
          </cell>
          <cell r="C3083" t="str">
            <v>JEANNE</v>
          </cell>
          <cell r="D3083" t="str">
            <v>BF</v>
          </cell>
          <cell r="E3083" t="str">
            <v>06-07-2011</v>
          </cell>
          <cell r="F3083">
            <v>13</v>
          </cell>
          <cell r="G3083" t="str">
            <v>Non</v>
          </cell>
          <cell r="H3083" t="str">
            <v>CLG.TADINE</v>
          </cell>
          <cell r="I3083" t="str">
            <v>Non</v>
          </cell>
          <cell r="J3083" t="str">
            <v>Athlétisme, Cross, Football, Handball, Rugby, Volleyball</v>
          </cell>
        </row>
        <row r="3084">
          <cell r="A3084">
            <v>24222069</v>
          </cell>
          <cell r="B3084" t="str">
            <v>WADROBERT</v>
          </cell>
          <cell r="C3084" t="str">
            <v>Billy Joel</v>
          </cell>
          <cell r="D3084" t="str">
            <v>MG</v>
          </cell>
          <cell r="E3084" t="str">
            <v>31-07-2010</v>
          </cell>
          <cell r="F3084">
            <v>14</v>
          </cell>
          <cell r="G3084" t="str">
            <v>Non</v>
          </cell>
          <cell r="H3084" t="str">
            <v>CLG.TADINE</v>
          </cell>
          <cell r="I3084" t="str">
            <v>Non</v>
          </cell>
          <cell r="J3084" t="str">
            <v>Athlétisme, Cross, Futsal, Handball, Volleyball</v>
          </cell>
        </row>
        <row r="3085">
          <cell r="A3085">
            <v>24236989</v>
          </cell>
          <cell r="B3085" t="str">
            <v>WADROBERT</v>
          </cell>
          <cell r="C3085" t="str">
            <v>KERYM</v>
          </cell>
          <cell r="D3085" t="str">
            <v>BG</v>
          </cell>
          <cell r="E3085" t="str">
            <v>12-09-2011</v>
          </cell>
          <cell r="F3085">
            <v>13</v>
          </cell>
          <cell r="G3085" t="str">
            <v>Non</v>
          </cell>
          <cell r="H3085" t="str">
            <v>CLG.TADINE</v>
          </cell>
          <cell r="I3085" t="str">
            <v>Non</v>
          </cell>
          <cell r="J3085" t="str">
            <v>Athlétisme, Cross, Football, Handball, Rugby, Volleyball</v>
          </cell>
        </row>
        <row r="3086">
          <cell r="A3086">
            <v>24222330</v>
          </cell>
          <cell r="B3086" t="str">
            <v>WADROBERT</v>
          </cell>
          <cell r="C3086" t="str">
            <v>Lydia</v>
          </cell>
          <cell r="D3086" t="str">
            <v>MF</v>
          </cell>
          <cell r="E3086" t="str">
            <v>22-10-2010</v>
          </cell>
          <cell r="F3086">
            <v>14</v>
          </cell>
          <cell r="G3086" t="str">
            <v>Non</v>
          </cell>
          <cell r="H3086" t="str">
            <v>CLG.TADINE</v>
          </cell>
          <cell r="I3086" t="str">
            <v>Non</v>
          </cell>
          <cell r="J3086" t="str">
            <v>Athlétisme, Cross, Football, Handball, Rugby, Volleyball</v>
          </cell>
        </row>
        <row r="3087">
          <cell r="A3087">
            <v>24222128</v>
          </cell>
          <cell r="B3087" t="str">
            <v>WAETHEANE</v>
          </cell>
          <cell r="C3087" t="str">
            <v>Albert</v>
          </cell>
          <cell r="D3087" t="str">
            <v>MG</v>
          </cell>
          <cell r="E3087" t="str">
            <v>22-06-2009</v>
          </cell>
          <cell r="F3087">
            <v>15</v>
          </cell>
          <cell r="G3087" t="str">
            <v>Non</v>
          </cell>
          <cell r="H3087" t="str">
            <v>CLG.TADINE</v>
          </cell>
          <cell r="I3087" t="str">
            <v>Oui</v>
          </cell>
          <cell r="J3087" t="str">
            <v>Athlétisme, Cross, Futsal, Handball, Rugby, Volleyball</v>
          </cell>
        </row>
        <row r="3088">
          <cell r="A3088">
            <v>24248156</v>
          </cell>
          <cell r="B3088" t="str">
            <v>WAHAGA</v>
          </cell>
          <cell r="C3088" t="str">
            <v>HARIATRE</v>
          </cell>
          <cell r="D3088" t="str">
            <v>BF</v>
          </cell>
          <cell r="E3088" t="str">
            <v>06-03-2013</v>
          </cell>
          <cell r="F3088">
            <v>11</v>
          </cell>
          <cell r="G3088" t="str">
            <v>Non</v>
          </cell>
          <cell r="H3088" t="str">
            <v>CLG.TADINE</v>
          </cell>
          <cell r="I3088" t="str">
            <v>Non</v>
          </cell>
          <cell r="J3088" t="str">
            <v>Athlétisme, Cross, Football, Handball, Volleyball</v>
          </cell>
        </row>
        <row r="3089">
          <cell r="A3089">
            <v>24211205</v>
          </cell>
          <cell r="B3089" t="str">
            <v>WAHEO</v>
          </cell>
          <cell r="C3089" t="str">
            <v>Josephine</v>
          </cell>
          <cell r="D3089" t="str">
            <v>MF</v>
          </cell>
          <cell r="E3089" t="str">
            <v>26-08-2009</v>
          </cell>
          <cell r="F3089">
            <v>15</v>
          </cell>
          <cell r="G3089" t="str">
            <v>Non</v>
          </cell>
          <cell r="H3089" t="str">
            <v>CLG.TADINE</v>
          </cell>
          <cell r="I3089" t="str">
            <v>Non</v>
          </cell>
          <cell r="J3089" t="str">
            <v>Athlétisme, Basket, Cross, Futsal, Secourisme, Trails, Volleyball</v>
          </cell>
        </row>
        <row r="3090">
          <cell r="A3090">
            <v>24212871</v>
          </cell>
          <cell r="B3090" t="str">
            <v>WAHEO</v>
          </cell>
          <cell r="C3090" t="str">
            <v>Raphael</v>
          </cell>
          <cell r="D3090" t="str">
            <v>MG</v>
          </cell>
          <cell r="E3090" t="str">
            <v>30-06-2009</v>
          </cell>
          <cell r="F3090">
            <v>15</v>
          </cell>
          <cell r="G3090" t="str">
            <v>Non</v>
          </cell>
          <cell r="H3090" t="str">
            <v>CLG.TADINE</v>
          </cell>
          <cell r="I3090" t="str">
            <v>Oui</v>
          </cell>
          <cell r="J3090" t="str">
            <v>Athlétisme, Cross, Futsal, Handball, Volleyball</v>
          </cell>
        </row>
        <row r="3091">
          <cell r="A3091">
            <v>24221565</v>
          </cell>
          <cell r="B3091" t="str">
            <v>WAHNAADE</v>
          </cell>
          <cell r="C3091" t="str">
            <v>John</v>
          </cell>
          <cell r="D3091" t="str">
            <v>BG</v>
          </cell>
          <cell r="E3091" t="str">
            <v>27-04-2011</v>
          </cell>
          <cell r="F3091">
            <v>13</v>
          </cell>
          <cell r="G3091" t="str">
            <v>Non</v>
          </cell>
          <cell r="H3091" t="str">
            <v>CLG.TADINE</v>
          </cell>
          <cell r="I3091" t="str">
            <v>Non</v>
          </cell>
          <cell r="J3091" t="str">
            <v>Athlétisme, Cross, Futsal, Handball, Rugby, Volleyball</v>
          </cell>
        </row>
        <row r="3092">
          <cell r="A3092">
            <v>24247556</v>
          </cell>
          <cell r="B3092" t="str">
            <v>WAHNAADE</v>
          </cell>
          <cell r="C3092" t="str">
            <v>RAPHAEL</v>
          </cell>
          <cell r="D3092" t="str">
            <v>BG</v>
          </cell>
          <cell r="E3092" t="str">
            <v>27-04-2011</v>
          </cell>
          <cell r="F3092">
            <v>13</v>
          </cell>
          <cell r="G3092" t="str">
            <v>Non</v>
          </cell>
          <cell r="H3092" t="str">
            <v>CLG.TADINE</v>
          </cell>
          <cell r="I3092" t="str">
            <v>Non</v>
          </cell>
          <cell r="J3092" t="str">
            <v>Athlétisme, Cross, Football, Handball, Rugby, Volleyball</v>
          </cell>
        </row>
        <row r="3093">
          <cell r="A3093">
            <v>24245720</v>
          </cell>
          <cell r="B3093" t="str">
            <v>WAHNARA</v>
          </cell>
          <cell r="C3093" t="str">
            <v>LATU</v>
          </cell>
          <cell r="D3093" t="str">
            <v>BF</v>
          </cell>
          <cell r="E3093" t="str">
            <v>14-05-2013</v>
          </cell>
          <cell r="F3093">
            <v>11</v>
          </cell>
          <cell r="G3093" t="str">
            <v>Non</v>
          </cell>
          <cell r="H3093" t="str">
            <v>CLG.TADINE</v>
          </cell>
          <cell r="I3093" t="str">
            <v>Non</v>
          </cell>
          <cell r="J3093" t="str">
            <v>Athlétisme, Cross, Football, Handball, Rugby, Volleyball</v>
          </cell>
        </row>
        <row r="3094">
          <cell r="A3094">
            <v>24236980</v>
          </cell>
          <cell r="B3094" t="str">
            <v>WAICANE</v>
          </cell>
          <cell r="C3094" t="str">
            <v>JOCELYN</v>
          </cell>
          <cell r="D3094" t="str">
            <v>BG</v>
          </cell>
          <cell r="E3094" t="str">
            <v>06-07-2012</v>
          </cell>
          <cell r="F3094">
            <v>12</v>
          </cell>
          <cell r="G3094" t="str">
            <v>Non</v>
          </cell>
          <cell r="H3094" t="str">
            <v>CLG.TADINE</v>
          </cell>
          <cell r="I3094" t="str">
            <v>Non</v>
          </cell>
          <cell r="J3094" t="str">
            <v>Athlétisme, Cross, Football, Handball, Rugby, Volleyball</v>
          </cell>
        </row>
        <row r="3095">
          <cell r="A3095">
            <v>24238368</v>
          </cell>
          <cell r="B3095" t="str">
            <v>WAICANE</v>
          </cell>
          <cell r="C3095" t="str">
            <v>philippe</v>
          </cell>
          <cell r="D3095" t="str">
            <v>BG</v>
          </cell>
          <cell r="E3095" t="str">
            <v>06-07-2012</v>
          </cell>
          <cell r="F3095">
            <v>12</v>
          </cell>
          <cell r="G3095" t="str">
            <v>Non</v>
          </cell>
          <cell r="H3095" t="str">
            <v>CLG.TADINE</v>
          </cell>
          <cell r="I3095" t="str">
            <v>Non</v>
          </cell>
          <cell r="J3095" t="str">
            <v>Athlétisme, Cross, Football, Handball, Rugby, Volleyball</v>
          </cell>
        </row>
        <row r="3096">
          <cell r="A3096">
            <v>24245729</v>
          </cell>
          <cell r="B3096" t="str">
            <v>WAKAINE</v>
          </cell>
          <cell r="C3096" t="str">
            <v>YORENA</v>
          </cell>
          <cell r="D3096" t="str">
            <v>BG</v>
          </cell>
          <cell r="E3096" t="str">
            <v>19-01-2013</v>
          </cell>
          <cell r="F3096">
            <v>11</v>
          </cell>
          <cell r="G3096" t="str">
            <v>Non</v>
          </cell>
          <cell r="H3096" t="str">
            <v>CLG.TADINE</v>
          </cell>
          <cell r="I3096" t="str">
            <v>Non</v>
          </cell>
          <cell r="J3096" t="str">
            <v>Athlétisme, Cross, Football, Handball, Rugby, Volleyball</v>
          </cell>
        </row>
        <row r="3097">
          <cell r="A3097">
            <v>24211026</v>
          </cell>
          <cell r="B3097" t="str">
            <v>WAMEJONENGO</v>
          </cell>
          <cell r="C3097" t="str">
            <v>Victor</v>
          </cell>
          <cell r="D3097" t="str">
            <v>MG</v>
          </cell>
          <cell r="E3097" t="str">
            <v>06-07-2009</v>
          </cell>
          <cell r="F3097">
            <v>15</v>
          </cell>
          <cell r="G3097" t="str">
            <v>Non</v>
          </cell>
          <cell r="H3097" t="str">
            <v>CLG.TADINE</v>
          </cell>
          <cell r="I3097" t="str">
            <v>Oui</v>
          </cell>
          <cell r="J3097" t="str">
            <v>Athlétisme, Cross, Futsal, Handball, Volleyball</v>
          </cell>
        </row>
        <row r="3098">
          <cell r="A3098">
            <v>24233699</v>
          </cell>
          <cell r="B3098" t="str">
            <v>WAMEJONENGO</v>
          </cell>
          <cell r="C3098" t="str">
            <v>WESLEY</v>
          </cell>
          <cell r="D3098" t="str">
            <v>BG</v>
          </cell>
          <cell r="E3098" t="str">
            <v>13-09-2011</v>
          </cell>
          <cell r="F3098">
            <v>13</v>
          </cell>
          <cell r="G3098" t="str">
            <v>Non</v>
          </cell>
          <cell r="H3098" t="str">
            <v>CLG.TADINE</v>
          </cell>
          <cell r="I3098" t="str">
            <v>Non</v>
          </cell>
          <cell r="J3098" t="str">
            <v>Athlétisme, Cross, Football, Handball, Rugby, Volleyball</v>
          </cell>
        </row>
        <row r="3099">
          <cell r="A3099">
            <v>24222222</v>
          </cell>
          <cell r="B3099" t="str">
            <v>WAREKAICAINE</v>
          </cell>
          <cell r="C3099" t="str">
            <v>Roseline</v>
          </cell>
          <cell r="D3099" t="str">
            <v>MF</v>
          </cell>
          <cell r="E3099" t="str">
            <v>24-05-2010</v>
          </cell>
          <cell r="F3099">
            <v>14</v>
          </cell>
          <cell r="G3099" t="str">
            <v>Non</v>
          </cell>
          <cell r="H3099" t="str">
            <v>CLG.TADINE</v>
          </cell>
          <cell r="I3099" t="str">
            <v>Oui</v>
          </cell>
          <cell r="J3099" t="str">
            <v>Athlétisme, Cross, Futsal, Handball, Volleyball</v>
          </cell>
        </row>
        <row r="3100">
          <cell r="A3100">
            <v>24245721</v>
          </cell>
          <cell r="B3100" t="str">
            <v>WAREKAICANE</v>
          </cell>
          <cell r="C3100" t="str">
            <v>MARVYCK</v>
          </cell>
          <cell r="D3100" t="str">
            <v>BG</v>
          </cell>
          <cell r="E3100" t="str">
            <v>09-04-2012</v>
          </cell>
          <cell r="F3100">
            <v>12</v>
          </cell>
          <cell r="G3100" t="str">
            <v>Non</v>
          </cell>
          <cell r="H3100" t="str">
            <v>CLG.TADINE</v>
          </cell>
          <cell r="I3100" t="str">
            <v>Non</v>
          </cell>
          <cell r="J3100" t="str">
            <v>Athlétisme, Cross, Football, Handball, Rugby, Volleyball</v>
          </cell>
        </row>
        <row r="3101">
          <cell r="A3101">
            <v>24247633</v>
          </cell>
          <cell r="B3101" t="str">
            <v>WAREKAICANE</v>
          </cell>
          <cell r="C3101" t="str">
            <v>VALERY</v>
          </cell>
          <cell r="D3101" t="str">
            <v>BG</v>
          </cell>
          <cell r="E3101" t="str">
            <v>23-07-2012</v>
          </cell>
          <cell r="F3101">
            <v>12</v>
          </cell>
          <cell r="G3101" t="str">
            <v>Non</v>
          </cell>
          <cell r="H3101" t="str">
            <v>CLG.TADINE</v>
          </cell>
          <cell r="I3101" t="str">
            <v>Non</v>
          </cell>
          <cell r="J3101" t="str">
            <v>Futsal, Volleyball</v>
          </cell>
        </row>
        <row r="3102">
          <cell r="A3102">
            <v>24249223</v>
          </cell>
          <cell r="B3102" t="str">
            <v>WATU</v>
          </cell>
          <cell r="C3102" t="str">
            <v>ASRIEL</v>
          </cell>
          <cell r="D3102" t="str">
            <v>BG</v>
          </cell>
          <cell r="E3102" t="str">
            <v>11-10-2012</v>
          </cell>
          <cell r="F3102">
            <v>12</v>
          </cell>
          <cell r="G3102" t="str">
            <v>Non</v>
          </cell>
          <cell r="H3102" t="str">
            <v>CLG.TADINE</v>
          </cell>
          <cell r="I3102" t="str">
            <v>Non</v>
          </cell>
          <cell r="J3102" t="str">
            <v>Athlétisme, Basket, Futsal</v>
          </cell>
        </row>
        <row r="3103">
          <cell r="A3103">
            <v>24245722</v>
          </cell>
          <cell r="B3103" t="str">
            <v>WAYA</v>
          </cell>
          <cell r="C3103" t="str">
            <v>RAYE</v>
          </cell>
          <cell r="D3103" t="str">
            <v>BG</v>
          </cell>
          <cell r="E3103" t="str">
            <v>21-05-2013</v>
          </cell>
          <cell r="F3103">
            <v>11</v>
          </cell>
          <cell r="G3103" t="str">
            <v>Non</v>
          </cell>
          <cell r="H3103" t="str">
            <v>CLG.TADINE</v>
          </cell>
          <cell r="I3103" t="str">
            <v>Non</v>
          </cell>
          <cell r="J3103" t="str">
            <v>Athlétisme, Cross, Football, Handball, Rugby, Volleyball</v>
          </cell>
        </row>
        <row r="3104">
          <cell r="A3104">
            <v>24247778</v>
          </cell>
          <cell r="B3104" t="str">
            <v>WAYENECE</v>
          </cell>
          <cell r="C3104" t="str">
            <v>LIZIE</v>
          </cell>
          <cell r="D3104" t="str">
            <v>MF</v>
          </cell>
          <cell r="E3104" t="str">
            <v>05-08-2010</v>
          </cell>
          <cell r="F3104">
            <v>14</v>
          </cell>
          <cell r="G3104" t="str">
            <v>Non</v>
          </cell>
          <cell r="H3104" t="str">
            <v>CLG.TADINE</v>
          </cell>
          <cell r="I3104" t="str">
            <v>Non</v>
          </cell>
          <cell r="J3104" t="str">
            <v>Athlétisme, Cross, Football, Handball, Rugby, Volleyball</v>
          </cell>
        </row>
        <row r="3105">
          <cell r="A3105">
            <v>24239240</v>
          </cell>
          <cell r="B3105" t="str">
            <v>WAYEWOL</v>
          </cell>
          <cell r="C3105" t="str">
            <v>Waeren</v>
          </cell>
          <cell r="D3105" t="str">
            <v>BG</v>
          </cell>
          <cell r="E3105" t="str">
            <v>20-06-2011</v>
          </cell>
          <cell r="F3105">
            <v>13</v>
          </cell>
          <cell r="G3105" t="str">
            <v>Non</v>
          </cell>
          <cell r="H3105" t="str">
            <v>CLG.TADINE</v>
          </cell>
          <cell r="I3105" t="str">
            <v>Non</v>
          </cell>
          <cell r="J3105" t="str">
            <v>Futsal</v>
          </cell>
        </row>
        <row r="3106">
          <cell r="A3106">
            <v>24220688</v>
          </cell>
          <cell r="B3106" t="str">
            <v>WAZONE</v>
          </cell>
          <cell r="C3106" t="str">
            <v>Jean Paul</v>
          </cell>
          <cell r="D3106" t="str">
            <v>MG</v>
          </cell>
          <cell r="E3106" t="str">
            <v>19-11-2010</v>
          </cell>
          <cell r="F3106">
            <v>13</v>
          </cell>
          <cell r="G3106" t="str">
            <v>Non</v>
          </cell>
          <cell r="H3106" t="str">
            <v>CLG.TADINE</v>
          </cell>
          <cell r="I3106" t="str">
            <v>Non</v>
          </cell>
          <cell r="J3106" t="str">
            <v>Athlétisme, Cross, Futsal, Handball, Rugby, Volleyball</v>
          </cell>
        </row>
        <row r="3107">
          <cell r="A3107">
            <v>24210823</v>
          </cell>
          <cell r="B3107" t="str">
            <v>WAZONE</v>
          </cell>
          <cell r="C3107" t="str">
            <v>Roxane</v>
          </cell>
          <cell r="D3107" t="str">
            <v>MF</v>
          </cell>
          <cell r="E3107" t="str">
            <v>23-06-2009</v>
          </cell>
          <cell r="F3107">
            <v>15</v>
          </cell>
          <cell r="G3107" t="str">
            <v>Non</v>
          </cell>
          <cell r="H3107" t="str">
            <v>CLG.TADINE</v>
          </cell>
          <cell r="I3107" t="str">
            <v>Non</v>
          </cell>
          <cell r="J3107" t="str">
            <v>Athlétisme, Cross, Futsal, Handball, Rugby, Volleyball</v>
          </cell>
        </row>
        <row r="3108">
          <cell r="A3108">
            <v>24249286</v>
          </cell>
          <cell r="B3108" t="str">
            <v>YEIWENE</v>
          </cell>
          <cell r="C3108" t="str">
            <v>HIPPLYTE</v>
          </cell>
          <cell r="D3108" t="str">
            <v>MG</v>
          </cell>
          <cell r="E3108" t="str">
            <v>26-04-2010</v>
          </cell>
          <cell r="F3108">
            <v>14</v>
          </cell>
          <cell r="G3108" t="str">
            <v>Non</v>
          </cell>
          <cell r="H3108" t="str">
            <v>CLG.TADINE</v>
          </cell>
          <cell r="I3108" t="str">
            <v>Non</v>
          </cell>
          <cell r="J3108" t="str">
            <v>Athlétisme, Basket, Cross, Futsal</v>
          </cell>
        </row>
        <row r="3109">
          <cell r="A3109">
            <v>24236982</v>
          </cell>
          <cell r="B3109" t="str">
            <v>YEKAWENE</v>
          </cell>
          <cell r="C3109" t="str">
            <v>AIMEE</v>
          </cell>
          <cell r="D3109" t="str">
            <v>BF</v>
          </cell>
          <cell r="E3109" t="str">
            <v>18-10-2011</v>
          </cell>
          <cell r="F3109">
            <v>13</v>
          </cell>
          <cell r="G3109" t="str">
            <v>Non</v>
          </cell>
          <cell r="H3109" t="str">
            <v>CLG.TADINE</v>
          </cell>
          <cell r="I3109" t="str">
            <v>Non</v>
          </cell>
          <cell r="J3109" t="str">
            <v>Athlétisme, Cross, Football, Handball, Rugby, Volleyball</v>
          </cell>
        </row>
        <row r="3110">
          <cell r="A3110">
            <v>24245723</v>
          </cell>
          <cell r="B3110" t="str">
            <v>YEKAWENE</v>
          </cell>
          <cell r="C3110" t="str">
            <v>HMEREW</v>
          </cell>
          <cell r="D3110" t="str">
            <v>BG</v>
          </cell>
          <cell r="E3110" t="str">
            <v>31-05-2013</v>
          </cell>
          <cell r="F3110">
            <v>11</v>
          </cell>
          <cell r="G3110" t="str">
            <v>Non</v>
          </cell>
          <cell r="H3110" t="str">
            <v>CLG.TADINE</v>
          </cell>
          <cell r="I3110" t="str">
            <v>Non</v>
          </cell>
          <cell r="J3110" t="str">
            <v>Athlétisme, Basket, Cross, Handball, Rugby, Volleyball</v>
          </cell>
        </row>
        <row r="3111">
          <cell r="A3111">
            <v>24245742</v>
          </cell>
          <cell r="B3111" t="str">
            <v>YEKAWENE</v>
          </cell>
          <cell r="C3111" t="str">
            <v>KENNY</v>
          </cell>
          <cell r="D3111" t="str">
            <v>MG</v>
          </cell>
          <cell r="E3111" t="str">
            <v>12-07-2010</v>
          </cell>
          <cell r="F3111">
            <v>14</v>
          </cell>
          <cell r="G3111" t="str">
            <v>Non</v>
          </cell>
          <cell r="H3111" t="str">
            <v>CLG.TADINE</v>
          </cell>
          <cell r="I3111" t="str">
            <v>Non</v>
          </cell>
          <cell r="J3111" t="str">
            <v>Athlétisme, Cross, Football, Handball, Rugby, Volleyball</v>
          </cell>
        </row>
        <row r="3112">
          <cell r="A3112">
            <v>24249167</v>
          </cell>
          <cell r="B3112" t="str">
            <v>YEKAWENE</v>
          </cell>
          <cell r="C3112" t="str">
            <v>MARIE LOOUISE</v>
          </cell>
          <cell r="D3112" t="str">
            <v>BF</v>
          </cell>
          <cell r="E3112" t="str">
            <v>03-12-2012</v>
          </cell>
          <cell r="F3112">
            <v>11</v>
          </cell>
          <cell r="G3112" t="str">
            <v>Non</v>
          </cell>
          <cell r="H3112" t="str">
            <v>CLG.TADINE</v>
          </cell>
          <cell r="I3112" t="str">
            <v>Non</v>
          </cell>
          <cell r="J3112" t="str">
            <v>Athlétisme, Basket, Futsal</v>
          </cell>
        </row>
        <row r="3113">
          <cell r="A3113">
            <v>24202834</v>
          </cell>
          <cell r="B3113" t="str">
            <v>YEKAWENE</v>
          </cell>
          <cell r="C3113" t="str">
            <v>RUBEN</v>
          </cell>
          <cell r="D3113" t="str">
            <v>MG</v>
          </cell>
          <cell r="E3113" t="str">
            <v>31-12-2010</v>
          </cell>
          <cell r="F3113">
            <v>13</v>
          </cell>
          <cell r="G3113" t="str">
            <v>Non</v>
          </cell>
          <cell r="H3113" t="str">
            <v>CLG.TADINE</v>
          </cell>
          <cell r="I3113" t="str">
            <v>Non</v>
          </cell>
          <cell r="J3113" t="str">
            <v>Athlétisme, Cross, Football, Handball, Rugby, Volleyball</v>
          </cell>
        </row>
        <row r="3114">
          <cell r="A3114">
            <v>24245730</v>
          </cell>
          <cell r="B3114" t="str">
            <v>YENGO</v>
          </cell>
          <cell r="C3114" t="str">
            <v>DAVYKAEL</v>
          </cell>
          <cell r="D3114" t="str">
            <v>BG</v>
          </cell>
          <cell r="E3114" t="str">
            <v>28-02-2013</v>
          </cell>
          <cell r="F3114">
            <v>11</v>
          </cell>
          <cell r="G3114" t="str">
            <v>Non</v>
          </cell>
          <cell r="H3114" t="str">
            <v>CLG.TADINE</v>
          </cell>
          <cell r="I3114" t="str">
            <v>Non</v>
          </cell>
          <cell r="J3114" t="str">
            <v>Athlétisme, Cross, Football, Handball, Rugby, Volleyball</v>
          </cell>
        </row>
        <row r="3115">
          <cell r="A3115">
            <v>24249294</v>
          </cell>
          <cell r="B3115" t="str">
            <v>Yongomene</v>
          </cell>
          <cell r="C3115" t="str">
            <v>Paul</v>
          </cell>
          <cell r="D3115" t="str">
            <v>MG</v>
          </cell>
          <cell r="E3115" t="str">
            <v>13-07-2009</v>
          </cell>
          <cell r="F3115">
            <v>15</v>
          </cell>
          <cell r="G3115" t="str">
            <v>Non</v>
          </cell>
          <cell r="H3115" t="str">
            <v>CLG.TADINE</v>
          </cell>
          <cell r="I3115" t="str">
            <v>Non</v>
          </cell>
          <cell r="J3115" t="str">
            <v>Athlétisme</v>
          </cell>
        </row>
        <row r="3116">
          <cell r="A3116">
            <v>24222624</v>
          </cell>
          <cell r="B3116" t="str">
            <v>BEARUNE</v>
          </cell>
          <cell r="C3116" t="str">
            <v>Alban</v>
          </cell>
          <cell r="D3116" t="str">
            <v>MG</v>
          </cell>
          <cell r="E3116" t="str">
            <v>21-05-2010</v>
          </cell>
          <cell r="F3116">
            <v>14</v>
          </cell>
          <cell r="G3116" t="str">
            <v>Non</v>
          </cell>
          <cell r="H3116" t="str">
            <v>CLG.TAREMEN</v>
          </cell>
          <cell r="I3116" t="str">
            <v>Non</v>
          </cell>
          <cell r="J3116" t="str">
            <v>Football, Handball, Volleyball</v>
          </cell>
        </row>
        <row r="3117">
          <cell r="A3117">
            <v>24245803</v>
          </cell>
          <cell r="B3117" t="str">
            <v>Bearune</v>
          </cell>
          <cell r="C3117" t="str">
            <v>Guacewen</v>
          </cell>
          <cell r="D3117" t="str">
            <v>BF</v>
          </cell>
          <cell r="E3117" t="str">
            <v>12-07-2012</v>
          </cell>
          <cell r="F3117">
            <v>12</v>
          </cell>
          <cell r="G3117" t="str">
            <v>Non</v>
          </cell>
          <cell r="H3117" t="str">
            <v>CLG.TAREMEN</v>
          </cell>
          <cell r="I3117" t="str">
            <v>Non</v>
          </cell>
          <cell r="J3117" t="str">
            <v>Cross, Football, Handball, Volleyball</v>
          </cell>
        </row>
        <row r="3118">
          <cell r="A3118">
            <v>24245696</v>
          </cell>
          <cell r="B3118" t="str">
            <v>Bearune</v>
          </cell>
          <cell r="C3118" t="str">
            <v>Henriette</v>
          </cell>
          <cell r="D3118" t="str">
            <v>BF</v>
          </cell>
          <cell r="E3118" t="str">
            <v>23-08-2012</v>
          </cell>
          <cell r="F3118">
            <v>12</v>
          </cell>
          <cell r="G3118" t="str">
            <v>Non</v>
          </cell>
          <cell r="H3118" t="str">
            <v>CLG.TAREMEN</v>
          </cell>
          <cell r="I3118" t="str">
            <v>Non</v>
          </cell>
          <cell r="J3118" t="str">
            <v>Cross, Football, Handball, Volleyball</v>
          </cell>
        </row>
        <row r="3119">
          <cell r="A3119">
            <v>24221219</v>
          </cell>
          <cell r="B3119" t="str">
            <v>BEARUNE</v>
          </cell>
          <cell r="C3119" t="str">
            <v>Kayel</v>
          </cell>
          <cell r="D3119" t="str">
            <v>MG</v>
          </cell>
          <cell r="E3119" t="str">
            <v>16-11-2009</v>
          </cell>
          <cell r="F3119">
            <v>14</v>
          </cell>
          <cell r="G3119" t="str">
            <v>Non</v>
          </cell>
          <cell r="H3119" t="str">
            <v>CLG.TAREMEN</v>
          </cell>
          <cell r="I3119" t="str">
            <v>Non</v>
          </cell>
          <cell r="J3119" t="str">
            <v>Football, Handball, Volleyball</v>
          </cell>
        </row>
        <row r="3120">
          <cell r="A3120">
            <v>24222180</v>
          </cell>
          <cell r="B3120" t="str">
            <v>BEARUNE</v>
          </cell>
          <cell r="C3120" t="str">
            <v>Louise</v>
          </cell>
          <cell r="D3120" t="str">
            <v>MF</v>
          </cell>
          <cell r="E3120" t="str">
            <v>15-09-2010</v>
          </cell>
          <cell r="F3120">
            <v>14</v>
          </cell>
          <cell r="G3120" t="str">
            <v>Non</v>
          </cell>
          <cell r="H3120" t="str">
            <v>CLG.TAREMEN</v>
          </cell>
          <cell r="I3120" t="str">
            <v>Non</v>
          </cell>
          <cell r="J3120" t="str">
            <v>Cross, Football, Handball, Volleyball</v>
          </cell>
        </row>
        <row r="3121">
          <cell r="A3121">
            <v>24236766</v>
          </cell>
          <cell r="B3121" t="str">
            <v>Bearune</v>
          </cell>
          <cell r="C3121" t="str">
            <v>Pierre</v>
          </cell>
          <cell r="D3121" t="str">
            <v>BG</v>
          </cell>
          <cell r="E3121" t="str">
            <v>20-07-2011</v>
          </cell>
          <cell r="F3121">
            <v>13</v>
          </cell>
          <cell r="G3121" t="str">
            <v>Non</v>
          </cell>
          <cell r="H3121" t="str">
            <v>CLG.TAREMEN</v>
          </cell>
          <cell r="I3121" t="str">
            <v>Non</v>
          </cell>
          <cell r="J3121" t="str">
            <v>Football</v>
          </cell>
        </row>
        <row r="3122">
          <cell r="A3122">
            <v>24245597</v>
          </cell>
          <cell r="B3122" t="str">
            <v>Bishop</v>
          </cell>
          <cell r="C3122" t="str">
            <v>Guillaume</v>
          </cell>
          <cell r="D3122" t="str">
            <v>BG</v>
          </cell>
          <cell r="E3122" t="str">
            <v>25-05-2013</v>
          </cell>
          <cell r="F3122">
            <v>11</v>
          </cell>
          <cell r="G3122" t="str">
            <v>Non</v>
          </cell>
          <cell r="H3122" t="str">
            <v>CLG.TAREMEN</v>
          </cell>
          <cell r="I3122" t="str">
            <v>Non</v>
          </cell>
          <cell r="J3122" t="str">
            <v>Cross, Football, Handball, Volleyball</v>
          </cell>
        </row>
        <row r="3123">
          <cell r="A3123">
            <v>24220140</v>
          </cell>
          <cell r="B3123" t="str">
            <v>BUAMA</v>
          </cell>
          <cell r="C3123" t="str">
            <v>Varensia</v>
          </cell>
          <cell r="D3123" t="str">
            <v>BF</v>
          </cell>
          <cell r="E3123" t="str">
            <v>15-04-2011</v>
          </cell>
          <cell r="F3123">
            <v>13</v>
          </cell>
          <cell r="G3123" t="str">
            <v>Non</v>
          </cell>
          <cell r="H3123" t="str">
            <v>CLG.TAREMEN</v>
          </cell>
          <cell r="I3123" t="str">
            <v>Non</v>
          </cell>
          <cell r="J3123" t="str">
            <v>Football, Handball, Volleyball</v>
          </cell>
        </row>
        <row r="3124">
          <cell r="A3124">
            <v>24245603</v>
          </cell>
          <cell r="B3124" t="str">
            <v>Cyprien</v>
          </cell>
          <cell r="C3124" t="str">
            <v>Maël</v>
          </cell>
          <cell r="D3124" t="str">
            <v>BG</v>
          </cell>
          <cell r="E3124" t="str">
            <v>23-07-2011</v>
          </cell>
          <cell r="F3124">
            <v>13</v>
          </cell>
          <cell r="G3124" t="str">
            <v>Non</v>
          </cell>
          <cell r="H3124" t="str">
            <v>CLG.TAREMEN</v>
          </cell>
          <cell r="I3124" t="str">
            <v>Non</v>
          </cell>
          <cell r="J3124" t="str">
            <v>Cross, Football, Handball, Volleyball, VTT</v>
          </cell>
        </row>
        <row r="3125">
          <cell r="A3125">
            <v>24221809</v>
          </cell>
          <cell r="B3125" t="str">
            <v>DESMET</v>
          </cell>
          <cell r="C3125" t="str">
            <v>Marianne</v>
          </cell>
          <cell r="D3125" t="str">
            <v>MF</v>
          </cell>
          <cell r="E3125" t="str">
            <v>07-09-2010</v>
          </cell>
          <cell r="F3125">
            <v>14</v>
          </cell>
          <cell r="G3125" t="str">
            <v>Non</v>
          </cell>
          <cell r="H3125" t="str">
            <v>CLG.TAREMEN</v>
          </cell>
          <cell r="I3125" t="str">
            <v>Non</v>
          </cell>
          <cell r="J3125" t="str">
            <v>Football, Handball, Volleyball</v>
          </cell>
        </row>
        <row r="3126">
          <cell r="A3126">
            <v>24247837</v>
          </cell>
          <cell r="B3126" t="str">
            <v>Desmet</v>
          </cell>
          <cell r="C3126" t="str">
            <v>Ruben</v>
          </cell>
          <cell r="D3126" t="str">
            <v>BG</v>
          </cell>
          <cell r="E3126" t="str">
            <v>13-09-2012</v>
          </cell>
          <cell r="F3126">
            <v>12</v>
          </cell>
          <cell r="G3126" t="str">
            <v>Non</v>
          </cell>
          <cell r="H3126" t="str">
            <v>CLG.TAREMEN</v>
          </cell>
          <cell r="I3126" t="str">
            <v>Non</v>
          </cell>
          <cell r="J3126" t="str">
            <v>Cross, Football, Handball, Volleyball</v>
          </cell>
        </row>
        <row r="3127">
          <cell r="A3127">
            <v>24222046</v>
          </cell>
          <cell r="B3127" t="str">
            <v>ENOKA</v>
          </cell>
          <cell r="C3127" t="str">
            <v>Laura</v>
          </cell>
          <cell r="D3127" t="str">
            <v>MF</v>
          </cell>
          <cell r="E3127" t="str">
            <v>25-02-2010</v>
          </cell>
          <cell r="F3127">
            <v>14</v>
          </cell>
          <cell r="G3127" t="str">
            <v>Non</v>
          </cell>
          <cell r="H3127" t="str">
            <v>CLG.TAREMEN</v>
          </cell>
          <cell r="I3127" t="str">
            <v>Non</v>
          </cell>
          <cell r="J3127" t="str">
            <v>Athlétisme, Volleyball</v>
          </cell>
        </row>
        <row r="3128">
          <cell r="A3128">
            <v>24211110</v>
          </cell>
          <cell r="B3128" t="str">
            <v>ENOKA</v>
          </cell>
          <cell r="C3128" t="str">
            <v>Stanley</v>
          </cell>
          <cell r="D3128" t="str">
            <v>MG</v>
          </cell>
          <cell r="E3128" t="str">
            <v>22-10-2009</v>
          </cell>
          <cell r="F3128">
            <v>15</v>
          </cell>
          <cell r="G3128" t="str">
            <v>Non</v>
          </cell>
          <cell r="H3128" t="str">
            <v>CLG.TAREMEN</v>
          </cell>
          <cell r="I3128" t="str">
            <v>Non</v>
          </cell>
          <cell r="J3128" t="str">
            <v>Cross, Football, Handball, Volleyball</v>
          </cell>
        </row>
        <row r="3129">
          <cell r="A3129">
            <v>24245802</v>
          </cell>
          <cell r="B3129" t="str">
            <v>Etoroi</v>
          </cell>
          <cell r="C3129" t="str">
            <v>Sylviane</v>
          </cell>
          <cell r="D3129" t="str">
            <v>BF</v>
          </cell>
          <cell r="E3129" t="str">
            <v>30-04-2013</v>
          </cell>
          <cell r="F3129">
            <v>11</v>
          </cell>
          <cell r="G3129" t="str">
            <v>Non</v>
          </cell>
          <cell r="H3129" t="str">
            <v>CLG.TAREMEN</v>
          </cell>
          <cell r="I3129" t="str">
            <v>Non</v>
          </cell>
          <cell r="J3129" t="str">
            <v>Cross, Football, Handball, Volleyball</v>
          </cell>
        </row>
        <row r="3130">
          <cell r="A3130">
            <v>24222332</v>
          </cell>
          <cell r="B3130" t="str">
            <v>GORODITE</v>
          </cell>
          <cell r="C3130" t="str">
            <v>Juliette</v>
          </cell>
          <cell r="D3130" t="str">
            <v>MF</v>
          </cell>
          <cell r="E3130" t="str">
            <v>20-07-2010</v>
          </cell>
          <cell r="F3130">
            <v>14</v>
          </cell>
          <cell r="G3130" t="str">
            <v>Non</v>
          </cell>
          <cell r="H3130" t="str">
            <v>CLG.TAREMEN</v>
          </cell>
          <cell r="I3130" t="str">
            <v>Non</v>
          </cell>
          <cell r="J3130" t="str">
            <v>Athlétisme, Cross, Football, Handball, Rugby, Volleyball</v>
          </cell>
        </row>
        <row r="3131">
          <cell r="A3131">
            <v>24210908</v>
          </cell>
          <cell r="B3131" t="str">
            <v>GUYETTE</v>
          </cell>
          <cell r="C3131" t="str">
            <v>Marie</v>
          </cell>
          <cell r="D3131" t="str">
            <v>CF</v>
          </cell>
          <cell r="E3131" t="str">
            <v>20-03-2008</v>
          </cell>
          <cell r="F3131">
            <v>16</v>
          </cell>
          <cell r="G3131" t="str">
            <v>Non</v>
          </cell>
          <cell r="H3131" t="str">
            <v>CLG.TAREMEN</v>
          </cell>
          <cell r="I3131" t="str">
            <v>Non</v>
          </cell>
          <cell r="J3131" t="str">
            <v>Cross, Football, Handball, Volleyball</v>
          </cell>
        </row>
        <row r="3132">
          <cell r="A3132">
            <v>24210907</v>
          </cell>
          <cell r="B3132" t="str">
            <v>GUYETTE</v>
          </cell>
          <cell r="C3132" t="str">
            <v>Yeiwe</v>
          </cell>
          <cell r="D3132" t="str">
            <v>CG</v>
          </cell>
          <cell r="E3132" t="str">
            <v>20-03-2008</v>
          </cell>
          <cell r="F3132">
            <v>16</v>
          </cell>
          <cell r="G3132" t="str">
            <v>Non</v>
          </cell>
          <cell r="H3132" t="str">
            <v>CLG.TAREMEN</v>
          </cell>
          <cell r="I3132" t="str">
            <v>Non</v>
          </cell>
          <cell r="J3132" t="str">
            <v>Cross, Football, Handball, Volleyball</v>
          </cell>
        </row>
        <row r="3133">
          <cell r="A3133">
            <v>24245590</v>
          </cell>
          <cell r="B3133" t="str">
            <v>Hmae</v>
          </cell>
          <cell r="C3133" t="str">
            <v>Kauc</v>
          </cell>
          <cell r="D3133" t="str">
            <v>MG</v>
          </cell>
          <cell r="E3133" t="str">
            <v>14-10-2010</v>
          </cell>
          <cell r="F3133">
            <v>14</v>
          </cell>
          <cell r="G3133" t="str">
            <v>Non</v>
          </cell>
          <cell r="H3133" t="str">
            <v>CLG.TAREMEN</v>
          </cell>
          <cell r="I3133" t="str">
            <v>Non</v>
          </cell>
        </row>
        <row r="3134">
          <cell r="A3134">
            <v>24245804</v>
          </cell>
          <cell r="B3134" t="str">
            <v>Hnaia</v>
          </cell>
          <cell r="C3134" t="str">
            <v>Mayalene</v>
          </cell>
          <cell r="D3134" t="str">
            <v>BF</v>
          </cell>
          <cell r="E3134" t="str">
            <v>22-04-2013</v>
          </cell>
          <cell r="F3134">
            <v>11</v>
          </cell>
          <cell r="G3134" t="str">
            <v>Non</v>
          </cell>
          <cell r="H3134" t="str">
            <v>CLG.TAREMEN</v>
          </cell>
          <cell r="I3134" t="str">
            <v>Non</v>
          </cell>
          <cell r="J3134" t="str">
            <v>Cross, Football, Handball, Volleyball</v>
          </cell>
        </row>
        <row r="3135">
          <cell r="A3135">
            <v>24220908</v>
          </cell>
          <cell r="B3135" t="str">
            <v>HNAIA</v>
          </cell>
          <cell r="C3135" t="str">
            <v>Yuroi</v>
          </cell>
          <cell r="D3135" t="str">
            <v>MG</v>
          </cell>
          <cell r="E3135" t="str">
            <v>08-08-2010</v>
          </cell>
          <cell r="F3135">
            <v>14</v>
          </cell>
          <cell r="G3135" t="str">
            <v>Non</v>
          </cell>
          <cell r="H3135" t="str">
            <v>CLG.TAREMEN</v>
          </cell>
          <cell r="I3135" t="str">
            <v>Non</v>
          </cell>
          <cell r="J3135" t="str">
            <v>Cross, Football, Handball</v>
          </cell>
        </row>
        <row r="3136">
          <cell r="A3136">
            <v>24245589</v>
          </cell>
          <cell r="B3136" t="str">
            <v>Hoye</v>
          </cell>
          <cell r="C3136" t="str">
            <v>Jeremy</v>
          </cell>
          <cell r="D3136" t="str">
            <v>MG</v>
          </cell>
          <cell r="E3136" t="str">
            <v>08-10-2009</v>
          </cell>
          <cell r="F3136">
            <v>15</v>
          </cell>
          <cell r="G3136" t="str">
            <v>Non</v>
          </cell>
          <cell r="H3136" t="str">
            <v>CLG.TAREMEN</v>
          </cell>
          <cell r="I3136" t="str">
            <v>Non</v>
          </cell>
          <cell r="J3136" t="str">
            <v>Football, Handball, Volleyball</v>
          </cell>
        </row>
        <row r="3137">
          <cell r="A3137">
            <v>24220909</v>
          </cell>
          <cell r="B3137" t="str">
            <v>HOYE</v>
          </cell>
          <cell r="C3137" t="str">
            <v>Pascal</v>
          </cell>
          <cell r="D3137" t="str">
            <v>MG</v>
          </cell>
          <cell r="E3137" t="str">
            <v>29-11-2010</v>
          </cell>
          <cell r="F3137">
            <v>13</v>
          </cell>
          <cell r="G3137" t="str">
            <v>Non</v>
          </cell>
          <cell r="H3137" t="str">
            <v>CLG.TAREMEN</v>
          </cell>
          <cell r="I3137" t="str">
            <v>Non</v>
          </cell>
          <cell r="J3137" t="str">
            <v>Cross, Football, Handball</v>
          </cell>
        </row>
        <row r="3138">
          <cell r="A3138">
            <v>24221216</v>
          </cell>
          <cell r="B3138" t="str">
            <v>INEA</v>
          </cell>
          <cell r="C3138" t="str">
            <v>Louka</v>
          </cell>
          <cell r="D3138" t="str">
            <v>MG</v>
          </cell>
          <cell r="E3138" t="str">
            <v>02-11-2010</v>
          </cell>
          <cell r="F3138">
            <v>13</v>
          </cell>
          <cell r="G3138" t="str">
            <v>Non</v>
          </cell>
          <cell r="H3138" t="str">
            <v>CLG.TAREMEN</v>
          </cell>
          <cell r="I3138" t="str">
            <v>Non</v>
          </cell>
          <cell r="J3138" t="str">
            <v>Football, Handball, Volleyball</v>
          </cell>
        </row>
        <row r="3139">
          <cell r="A3139">
            <v>24245707</v>
          </cell>
          <cell r="B3139" t="str">
            <v>Inea</v>
          </cell>
          <cell r="C3139" t="str">
            <v>Mayly</v>
          </cell>
          <cell r="D3139" t="str">
            <v>BF</v>
          </cell>
          <cell r="E3139" t="str">
            <v>31-07-2012</v>
          </cell>
          <cell r="F3139">
            <v>12</v>
          </cell>
          <cell r="G3139" t="str">
            <v>Non</v>
          </cell>
          <cell r="H3139" t="str">
            <v>CLG.TAREMEN</v>
          </cell>
          <cell r="I3139" t="str">
            <v>Non</v>
          </cell>
          <cell r="J3139" t="str">
            <v>Cross, Football, Handball, Volleyball</v>
          </cell>
        </row>
        <row r="3140">
          <cell r="A3140">
            <v>24210056</v>
          </cell>
          <cell r="B3140" t="str">
            <v>JEBEZ</v>
          </cell>
          <cell r="C3140" t="str">
            <v>Anaëlle</v>
          </cell>
          <cell r="D3140" t="str">
            <v>MF</v>
          </cell>
          <cell r="E3140" t="str">
            <v>18-09-2009</v>
          </cell>
          <cell r="F3140">
            <v>15</v>
          </cell>
          <cell r="G3140" t="str">
            <v>Non</v>
          </cell>
          <cell r="H3140" t="str">
            <v>CLG.TAREMEN</v>
          </cell>
          <cell r="I3140" t="str">
            <v>Non</v>
          </cell>
          <cell r="J3140" t="str">
            <v>Cross, Football, Handball, Volleyball</v>
          </cell>
        </row>
        <row r="3141">
          <cell r="A3141">
            <v>24233858</v>
          </cell>
          <cell r="B3141" t="str">
            <v>JEBEZ</v>
          </cell>
          <cell r="C3141" t="str">
            <v>Elyza</v>
          </cell>
          <cell r="D3141" t="str">
            <v>BF</v>
          </cell>
          <cell r="E3141" t="str">
            <v>01-09-2011</v>
          </cell>
          <cell r="F3141">
            <v>13</v>
          </cell>
          <cell r="G3141" t="str">
            <v>Non</v>
          </cell>
          <cell r="H3141" t="str">
            <v>CLG.TAREMEN</v>
          </cell>
          <cell r="I3141" t="str">
            <v>Non</v>
          </cell>
          <cell r="J3141" t="str">
            <v>Athlétisme, Cross, Volleyball</v>
          </cell>
        </row>
        <row r="3142">
          <cell r="A3142">
            <v>24238409</v>
          </cell>
          <cell r="B3142" t="str">
            <v>Jebez</v>
          </cell>
          <cell r="C3142" t="str">
            <v>Kuma</v>
          </cell>
          <cell r="D3142" t="str">
            <v>MG</v>
          </cell>
          <cell r="E3142" t="str">
            <v>19-04-2009</v>
          </cell>
          <cell r="F3142">
            <v>15</v>
          </cell>
          <cell r="G3142" t="str">
            <v>Non</v>
          </cell>
          <cell r="H3142" t="str">
            <v>CLG.TAREMEN</v>
          </cell>
          <cell r="I3142" t="str">
            <v>Non</v>
          </cell>
        </row>
        <row r="3143">
          <cell r="A3143">
            <v>24245591</v>
          </cell>
          <cell r="B3143" t="str">
            <v>Jebez</v>
          </cell>
          <cell r="C3143" t="str">
            <v>Marie-Claire</v>
          </cell>
          <cell r="D3143" t="str">
            <v>BF</v>
          </cell>
          <cell r="E3143" t="str">
            <v>13-10-2012</v>
          </cell>
          <cell r="F3143">
            <v>12</v>
          </cell>
          <cell r="G3143" t="str">
            <v>Non</v>
          </cell>
          <cell r="H3143" t="str">
            <v>CLG.TAREMEN</v>
          </cell>
          <cell r="I3143" t="str">
            <v>Non</v>
          </cell>
          <cell r="J3143" t="str">
            <v>Cross, Football, Handball, Volleyball</v>
          </cell>
        </row>
        <row r="3144">
          <cell r="A3144">
            <v>24212636</v>
          </cell>
          <cell r="B3144" t="str">
            <v>JEBEZ</v>
          </cell>
          <cell r="C3144" t="str">
            <v>Marylene</v>
          </cell>
          <cell r="D3144" t="str">
            <v>MF</v>
          </cell>
          <cell r="E3144" t="str">
            <v>09-07-2010</v>
          </cell>
          <cell r="F3144">
            <v>14</v>
          </cell>
          <cell r="G3144" t="str">
            <v>Non</v>
          </cell>
          <cell r="H3144" t="str">
            <v>CLG.TAREMEN</v>
          </cell>
          <cell r="I3144" t="str">
            <v>Non</v>
          </cell>
          <cell r="J3144" t="str">
            <v>Football, Handball, Volleyball</v>
          </cell>
        </row>
        <row r="3145">
          <cell r="A3145">
            <v>24247823</v>
          </cell>
          <cell r="B3145" t="str">
            <v>Jebez</v>
          </cell>
          <cell r="C3145" t="str">
            <v>Niriwene</v>
          </cell>
          <cell r="D3145" t="str">
            <v>BG</v>
          </cell>
          <cell r="E3145" t="str">
            <v>04-03-2011</v>
          </cell>
          <cell r="F3145">
            <v>13</v>
          </cell>
          <cell r="G3145" t="str">
            <v>Non</v>
          </cell>
          <cell r="H3145" t="str">
            <v>CLG.TAREMEN</v>
          </cell>
          <cell r="I3145" t="str">
            <v>Non</v>
          </cell>
          <cell r="J3145" t="str">
            <v>Cross, Football, Handball, Volleyball</v>
          </cell>
        </row>
        <row r="3146">
          <cell r="A3146">
            <v>24221222</v>
          </cell>
          <cell r="B3146" t="str">
            <v>JEWINE</v>
          </cell>
          <cell r="C3146" t="str">
            <v>Willy</v>
          </cell>
          <cell r="D3146" t="str">
            <v>MG</v>
          </cell>
          <cell r="E3146" t="str">
            <v>07-02-2010</v>
          </cell>
          <cell r="F3146">
            <v>14</v>
          </cell>
          <cell r="G3146" t="str">
            <v>Non</v>
          </cell>
          <cell r="H3146" t="str">
            <v>CLG.TAREMEN</v>
          </cell>
          <cell r="I3146" t="str">
            <v>Non</v>
          </cell>
          <cell r="J3146" t="str">
            <v>Football, Handball, Volleyball</v>
          </cell>
        </row>
        <row r="3147">
          <cell r="A3147">
            <v>24245598</v>
          </cell>
          <cell r="B3147" t="str">
            <v>Koce</v>
          </cell>
          <cell r="C3147" t="str">
            <v>Richard</v>
          </cell>
          <cell r="D3147" t="str">
            <v>BG</v>
          </cell>
          <cell r="E3147" t="str">
            <v>02-07-2012</v>
          </cell>
          <cell r="F3147">
            <v>12</v>
          </cell>
          <cell r="G3147" t="str">
            <v>Non</v>
          </cell>
          <cell r="H3147" t="str">
            <v>CLG.TAREMEN</v>
          </cell>
          <cell r="I3147" t="str">
            <v>Non</v>
          </cell>
          <cell r="J3147" t="str">
            <v>Football, Handball, Volleyball</v>
          </cell>
        </row>
        <row r="3148">
          <cell r="A3148">
            <v>24245595</v>
          </cell>
          <cell r="B3148" t="str">
            <v>Koneco</v>
          </cell>
          <cell r="C3148" t="str">
            <v>Elisabeth</v>
          </cell>
          <cell r="D3148" t="str">
            <v>BF</v>
          </cell>
          <cell r="E3148" t="str">
            <v>27-09-2013</v>
          </cell>
          <cell r="F3148">
            <v>11</v>
          </cell>
          <cell r="G3148" t="str">
            <v>Non</v>
          </cell>
          <cell r="H3148" t="str">
            <v>CLG.TAREMEN</v>
          </cell>
          <cell r="I3148" t="str">
            <v>Non</v>
          </cell>
          <cell r="J3148" t="str">
            <v>Cross, Football, Handball, Volleyball</v>
          </cell>
        </row>
        <row r="3149">
          <cell r="A3149">
            <v>24248334</v>
          </cell>
          <cell r="B3149" t="str">
            <v>KOWINE</v>
          </cell>
          <cell r="C3149" t="str">
            <v>Yadwina</v>
          </cell>
          <cell r="D3149" t="str">
            <v>BF</v>
          </cell>
          <cell r="E3149" t="str">
            <v>10-12-2011</v>
          </cell>
          <cell r="F3149">
            <v>12</v>
          </cell>
          <cell r="G3149" t="str">
            <v>Non</v>
          </cell>
          <cell r="H3149" t="str">
            <v>CLG.TAREMEN</v>
          </cell>
          <cell r="I3149" t="str">
            <v>Non</v>
          </cell>
        </row>
        <row r="3150">
          <cell r="A3150">
            <v>24236761</v>
          </cell>
          <cell r="B3150" t="str">
            <v>Menango</v>
          </cell>
          <cell r="C3150" t="str">
            <v>Georges</v>
          </cell>
          <cell r="D3150" t="str">
            <v>BG</v>
          </cell>
          <cell r="E3150" t="str">
            <v>03-08-2011</v>
          </cell>
          <cell r="F3150">
            <v>13</v>
          </cell>
          <cell r="G3150" t="str">
            <v>Non</v>
          </cell>
          <cell r="H3150" t="str">
            <v>CLG.TAREMEN</v>
          </cell>
          <cell r="I3150" t="str">
            <v>Non</v>
          </cell>
          <cell r="J3150" t="str">
            <v>Football</v>
          </cell>
        </row>
        <row r="3151">
          <cell r="A3151">
            <v>24245808</v>
          </cell>
          <cell r="B3151" t="str">
            <v>Naisseline</v>
          </cell>
          <cell r="C3151" t="str">
            <v>Jesse</v>
          </cell>
          <cell r="D3151" t="str">
            <v>BF</v>
          </cell>
          <cell r="E3151" t="str">
            <v>12-06-2011</v>
          </cell>
          <cell r="F3151">
            <v>13</v>
          </cell>
          <cell r="G3151" t="str">
            <v>Non</v>
          </cell>
          <cell r="H3151" t="str">
            <v>CLG.TAREMEN</v>
          </cell>
          <cell r="I3151" t="str">
            <v>Non</v>
          </cell>
          <cell r="J3151" t="str">
            <v>Cross, Football, Handball, Volleyball</v>
          </cell>
        </row>
        <row r="3152">
          <cell r="A3152">
            <v>24245809</v>
          </cell>
          <cell r="B3152" t="str">
            <v>Naisseline</v>
          </cell>
          <cell r="C3152" t="str">
            <v>Rozaine</v>
          </cell>
          <cell r="D3152" t="str">
            <v>BF</v>
          </cell>
          <cell r="E3152" t="str">
            <v>15-10-2011</v>
          </cell>
          <cell r="F3152">
            <v>13</v>
          </cell>
          <cell r="G3152" t="str">
            <v>Non</v>
          </cell>
          <cell r="H3152" t="str">
            <v>CLG.TAREMEN</v>
          </cell>
          <cell r="I3152" t="str">
            <v>Non</v>
          </cell>
          <cell r="J3152" t="str">
            <v>Cross, Football, Handball</v>
          </cell>
        </row>
        <row r="3153">
          <cell r="A3153">
            <v>24245697</v>
          </cell>
          <cell r="B3153" t="str">
            <v>Nemia</v>
          </cell>
          <cell r="C3153" t="str">
            <v>Jimmy</v>
          </cell>
          <cell r="D3153" t="str">
            <v>CG</v>
          </cell>
          <cell r="E3153" t="str">
            <v>15-10-2008</v>
          </cell>
          <cell r="F3153">
            <v>16</v>
          </cell>
          <cell r="G3153" t="str">
            <v>Non</v>
          </cell>
          <cell r="H3153" t="str">
            <v>CLG.TAREMEN</v>
          </cell>
          <cell r="I3153" t="str">
            <v>Non</v>
          </cell>
          <cell r="J3153" t="str">
            <v>Cross, Football, Handball, Volleyball</v>
          </cell>
        </row>
        <row r="3154">
          <cell r="A3154">
            <v>24221808</v>
          </cell>
          <cell r="B3154" t="str">
            <v>NEMIA</v>
          </cell>
          <cell r="C3154" t="str">
            <v>Sophie</v>
          </cell>
          <cell r="D3154" t="str">
            <v>BF</v>
          </cell>
          <cell r="E3154" t="str">
            <v>07-06-2011</v>
          </cell>
          <cell r="F3154">
            <v>13</v>
          </cell>
          <cell r="G3154" t="str">
            <v>Non</v>
          </cell>
          <cell r="H3154" t="str">
            <v>CLG.TAREMEN</v>
          </cell>
          <cell r="I3154" t="str">
            <v>Non</v>
          </cell>
          <cell r="J3154" t="str">
            <v>Cross, Football, Handball, Volleyball</v>
          </cell>
        </row>
        <row r="3155">
          <cell r="A3155">
            <v>24236762</v>
          </cell>
          <cell r="B3155" t="str">
            <v>Ngaiohni</v>
          </cell>
          <cell r="C3155" t="str">
            <v>Anne-Marina</v>
          </cell>
          <cell r="D3155" t="str">
            <v>BF</v>
          </cell>
          <cell r="E3155" t="str">
            <v>26-01-2011</v>
          </cell>
          <cell r="F3155">
            <v>13</v>
          </cell>
          <cell r="G3155" t="str">
            <v>Non</v>
          </cell>
          <cell r="H3155" t="str">
            <v>CLG.TAREMEN</v>
          </cell>
          <cell r="I3155" t="str">
            <v>Non</v>
          </cell>
        </row>
        <row r="3156">
          <cell r="A3156">
            <v>24245600</v>
          </cell>
          <cell r="B3156" t="str">
            <v>Ngaiohni</v>
          </cell>
          <cell r="C3156" t="str">
            <v>Pierre</v>
          </cell>
          <cell r="D3156" t="str">
            <v>BG</v>
          </cell>
          <cell r="E3156" t="str">
            <v>24-03-2013</v>
          </cell>
          <cell r="F3156">
            <v>11</v>
          </cell>
          <cell r="G3156" t="str">
            <v>Non</v>
          </cell>
          <cell r="H3156" t="str">
            <v>CLG.TAREMEN</v>
          </cell>
          <cell r="I3156" t="str">
            <v>Non</v>
          </cell>
          <cell r="J3156" t="str">
            <v>Cross, Football, Handball, Volleyball</v>
          </cell>
        </row>
        <row r="3157">
          <cell r="A3157">
            <v>24245592</v>
          </cell>
          <cell r="B3157" t="str">
            <v>Paouro</v>
          </cell>
          <cell r="C3157" t="str">
            <v>Mickaella</v>
          </cell>
          <cell r="D3157" t="str">
            <v>BF</v>
          </cell>
          <cell r="E3157" t="str">
            <v>01-09-2012</v>
          </cell>
          <cell r="F3157">
            <v>12</v>
          </cell>
          <cell r="G3157" t="str">
            <v>Non</v>
          </cell>
          <cell r="H3157" t="str">
            <v>CLG.TAREMEN</v>
          </cell>
          <cell r="I3157" t="str">
            <v>Non</v>
          </cell>
          <cell r="J3157" t="str">
            <v>Cross, Football, Handball, Volleyball</v>
          </cell>
        </row>
        <row r="3158">
          <cell r="A3158">
            <v>24212865</v>
          </cell>
          <cell r="B3158" t="str">
            <v>PAUTRE</v>
          </cell>
          <cell r="C3158" t="str">
            <v>Hélène</v>
          </cell>
          <cell r="D3158" t="str">
            <v>MF</v>
          </cell>
          <cell r="E3158" t="str">
            <v>13-10-2009</v>
          </cell>
          <cell r="F3158">
            <v>15</v>
          </cell>
          <cell r="G3158" t="str">
            <v>Non</v>
          </cell>
          <cell r="H3158" t="str">
            <v>CLG.TAREMEN</v>
          </cell>
          <cell r="I3158" t="str">
            <v>Non</v>
          </cell>
          <cell r="J3158" t="str">
            <v>Football, Handball, Volleyball</v>
          </cell>
        </row>
        <row r="3159">
          <cell r="A3159">
            <v>24221810</v>
          </cell>
          <cell r="B3159" t="str">
            <v>PEU</v>
          </cell>
          <cell r="C3159" t="str">
            <v>Suzie</v>
          </cell>
          <cell r="D3159" t="str">
            <v>BF</v>
          </cell>
          <cell r="E3159" t="str">
            <v>05-04-2011</v>
          </cell>
          <cell r="F3159">
            <v>13</v>
          </cell>
          <cell r="G3159" t="str">
            <v>Non</v>
          </cell>
          <cell r="H3159" t="str">
            <v>CLG.TAREMEN</v>
          </cell>
          <cell r="I3159" t="str">
            <v>Non</v>
          </cell>
          <cell r="J3159" t="str">
            <v>Football, Handball, Volleyball</v>
          </cell>
        </row>
        <row r="3160">
          <cell r="A3160">
            <v>24236773</v>
          </cell>
          <cell r="B3160" t="str">
            <v>Rabadridri</v>
          </cell>
          <cell r="C3160" t="str">
            <v>Steeve</v>
          </cell>
          <cell r="D3160" t="str">
            <v>MG</v>
          </cell>
          <cell r="E3160" t="str">
            <v>16-08-2010</v>
          </cell>
          <cell r="F3160">
            <v>14</v>
          </cell>
          <cell r="G3160" t="str">
            <v>Non</v>
          </cell>
          <cell r="H3160" t="str">
            <v>CLG.TAREMEN</v>
          </cell>
          <cell r="I3160" t="str">
            <v>Non</v>
          </cell>
          <cell r="J3160" t="str">
            <v>Football</v>
          </cell>
        </row>
        <row r="3161">
          <cell r="A3161">
            <v>24221872</v>
          </cell>
          <cell r="B3161" t="str">
            <v>ROINE</v>
          </cell>
          <cell r="C3161" t="str">
            <v>Mearo</v>
          </cell>
          <cell r="D3161" t="str">
            <v>MG</v>
          </cell>
          <cell r="E3161" t="str">
            <v>04-02-2009</v>
          </cell>
          <cell r="F3161">
            <v>15</v>
          </cell>
          <cell r="G3161" t="str">
            <v>Non</v>
          </cell>
          <cell r="H3161" t="str">
            <v>CLG.TAREMEN</v>
          </cell>
          <cell r="I3161" t="str">
            <v>Non</v>
          </cell>
          <cell r="J3161" t="str">
            <v>Cross, Football, Handball, Volleyball</v>
          </cell>
        </row>
        <row r="3162">
          <cell r="A3162">
            <v>24220511</v>
          </cell>
          <cell r="B3162" t="str">
            <v>SABOURO</v>
          </cell>
          <cell r="C3162" t="str">
            <v>Dylan</v>
          </cell>
          <cell r="D3162" t="str">
            <v>MG</v>
          </cell>
          <cell r="E3162" t="str">
            <v>23-04-2010</v>
          </cell>
          <cell r="F3162">
            <v>14</v>
          </cell>
          <cell r="G3162" t="str">
            <v>Non</v>
          </cell>
          <cell r="H3162" t="str">
            <v>CLG.TAREMEN</v>
          </cell>
          <cell r="I3162" t="str">
            <v>Non</v>
          </cell>
          <cell r="J3162" t="str">
            <v>Football, Handball</v>
          </cell>
        </row>
        <row r="3163">
          <cell r="A3163">
            <v>24245612</v>
          </cell>
          <cell r="B3163" t="str">
            <v>Sabouro</v>
          </cell>
          <cell r="C3163" t="str">
            <v>Mickael</v>
          </cell>
          <cell r="D3163" t="str">
            <v>BG</v>
          </cell>
          <cell r="E3163" t="str">
            <v>06-05-2013</v>
          </cell>
          <cell r="F3163">
            <v>11</v>
          </cell>
          <cell r="G3163" t="str">
            <v>Non</v>
          </cell>
          <cell r="H3163" t="str">
            <v>CLG.TAREMEN</v>
          </cell>
          <cell r="I3163" t="str">
            <v>Non</v>
          </cell>
          <cell r="J3163" t="str">
            <v>Cross, Football, Handball, Volleyball</v>
          </cell>
        </row>
        <row r="3164">
          <cell r="A3164">
            <v>24247672</v>
          </cell>
          <cell r="B3164" t="str">
            <v>Sipa</v>
          </cell>
          <cell r="C3164" t="str">
            <v>Madeleine</v>
          </cell>
          <cell r="D3164" t="str">
            <v>BF</v>
          </cell>
          <cell r="E3164" t="str">
            <v>17-09-2011</v>
          </cell>
          <cell r="F3164">
            <v>13</v>
          </cell>
          <cell r="G3164" t="str">
            <v>Non</v>
          </cell>
          <cell r="H3164" t="str">
            <v>CLG.TAREMEN</v>
          </cell>
          <cell r="I3164" t="str">
            <v>Non</v>
          </cell>
          <cell r="J3164" t="str">
            <v>Cross, Football, Handball, Volleyball</v>
          </cell>
        </row>
        <row r="3165">
          <cell r="A3165">
            <v>24222623</v>
          </cell>
          <cell r="B3165" t="str">
            <v>SIWENE</v>
          </cell>
          <cell r="C3165" t="str">
            <v>Tylan</v>
          </cell>
          <cell r="D3165" t="str">
            <v>MG</v>
          </cell>
          <cell r="E3165" t="str">
            <v>08-08-2009</v>
          </cell>
          <cell r="F3165">
            <v>15</v>
          </cell>
          <cell r="G3165" t="str">
            <v>Non</v>
          </cell>
          <cell r="H3165" t="str">
            <v>CLG.TAREMEN</v>
          </cell>
          <cell r="I3165" t="str">
            <v>Non</v>
          </cell>
          <cell r="J3165" t="str">
            <v>Football, Handball, Volleyball</v>
          </cell>
        </row>
        <row r="3166">
          <cell r="A3166">
            <v>24249094</v>
          </cell>
          <cell r="B3166" t="str">
            <v>Siwoine</v>
          </cell>
          <cell r="C3166" t="str">
            <v>Hortense</v>
          </cell>
          <cell r="D3166" t="str">
            <v>BF</v>
          </cell>
          <cell r="E3166" t="str">
            <v>27-01-2012</v>
          </cell>
          <cell r="F3166">
            <v>12</v>
          </cell>
          <cell r="G3166" t="str">
            <v>Non</v>
          </cell>
          <cell r="H3166" t="str">
            <v>CLG.TAREMEN</v>
          </cell>
          <cell r="I3166" t="str">
            <v>Non</v>
          </cell>
        </row>
        <row r="3167">
          <cell r="A3167">
            <v>24212842</v>
          </cell>
          <cell r="B3167" t="str">
            <v>TRABE</v>
          </cell>
          <cell r="C3167" t="str">
            <v>Bengy</v>
          </cell>
          <cell r="D3167" t="str">
            <v>MG</v>
          </cell>
          <cell r="E3167" t="str">
            <v>26-07-2009</v>
          </cell>
          <cell r="F3167">
            <v>15</v>
          </cell>
          <cell r="G3167" t="str">
            <v>Non</v>
          </cell>
          <cell r="H3167" t="str">
            <v>CLG.TAREMEN</v>
          </cell>
          <cell r="I3167" t="str">
            <v>Non</v>
          </cell>
          <cell r="J3167" t="str">
            <v>Cross, Football, Handball, Volleyball</v>
          </cell>
        </row>
        <row r="3168">
          <cell r="A3168">
            <v>24236774</v>
          </cell>
          <cell r="B3168" t="str">
            <v>Wadra</v>
          </cell>
          <cell r="C3168" t="str">
            <v>Cecile</v>
          </cell>
          <cell r="D3168" t="str">
            <v>BF</v>
          </cell>
          <cell r="E3168" t="str">
            <v>10-09-2011</v>
          </cell>
          <cell r="F3168">
            <v>13</v>
          </cell>
          <cell r="G3168" t="str">
            <v>Non</v>
          </cell>
          <cell r="H3168" t="str">
            <v>CLG.TAREMEN</v>
          </cell>
          <cell r="I3168" t="str">
            <v>Non</v>
          </cell>
          <cell r="J3168" t="str">
            <v>Football, Handball, Volleyball</v>
          </cell>
        </row>
        <row r="3169">
          <cell r="A3169">
            <v>24236763</v>
          </cell>
          <cell r="B3169" t="str">
            <v>Wadra</v>
          </cell>
          <cell r="C3169" t="str">
            <v>Maki</v>
          </cell>
          <cell r="D3169" t="str">
            <v>BG</v>
          </cell>
          <cell r="E3169" t="str">
            <v>03-03-2012</v>
          </cell>
          <cell r="F3169">
            <v>12</v>
          </cell>
          <cell r="G3169" t="str">
            <v>Non</v>
          </cell>
          <cell r="H3169" t="str">
            <v>CLG.TAREMEN</v>
          </cell>
          <cell r="I3169" t="str">
            <v>Non</v>
          </cell>
          <cell r="J3169" t="str">
            <v>Football</v>
          </cell>
        </row>
        <row r="3170">
          <cell r="A3170">
            <v>24236775</v>
          </cell>
          <cell r="B3170" t="str">
            <v>Wadrobert</v>
          </cell>
          <cell r="C3170" t="str">
            <v>Celina</v>
          </cell>
          <cell r="D3170" t="str">
            <v>BF</v>
          </cell>
          <cell r="E3170" t="str">
            <v>17-04-2012</v>
          </cell>
          <cell r="F3170">
            <v>12</v>
          </cell>
          <cell r="G3170" t="str">
            <v>Non</v>
          </cell>
          <cell r="H3170" t="str">
            <v>CLG.TAREMEN</v>
          </cell>
          <cell r="I3170" t="str">
            <v>Non</v>
          </cell>
          <cell r="J3170" t="str">
            <v>Cross, Football, Handball, Volleyball</v>
          </cell>
        </row>
        <row r="3171">
          <cell r="A3171">
            <v>24222563</v>
          </cell>
          <cell r="B3171" t="str">
            <v>WAHNARA</v>
          </cell>
          <cell r="C3171" t="str">
            <v>Christophe</v>
          </cell>
          <cell r="D3171" t="str">
            <v>MG</v>
          </cell>
          <cell r="E3171" t="str">
            <v>17-08-2009</v>
          </cell>
          <cell r="F3171">
            <v>15</v>
          </cell>
          <cell r="G3171" t="str">
            <v>Non</v>
          </cell>
          <cell r="H3171" t="str">
            <v>CLG.TAREMEN</v>
          </cell>
          <cell r="I3171" t="str">
            <v>Non</v>
          </cell>
          <cell r="J3171" t="str">
            <v>Cross, Football, Handball, Volleyball</v>
          </cell>
        </row>
        <row r="3172">
          <cell r="A3172">
            <v>24221217</v>
          </cell>
          <cell r="B3172" t="str">
            <v>WAHNARA</v>
          </cell>
          <cell r="C3172" t="str">
            <v>Georges</v>
          </cell>
          <cell r="D3172" t="str">
            <v>BG</v>
          </cell>
          <cell r="E3172" t="str">
            <v>31-05-2011</v>
          </cell>
          <cell r="F3172">
            <v>13</v>
          </cell>
          <cell r="G3172" t="str">
            <v>Non</v>
          </cell>
          <cell r="H3172" t="str">
            <v>CLG.TAREMEN</v>
          </cell>
          <cell r="I3172" t="str">
            <v>Non</v>
          </cell>
          <cell r="J3172" t="str">
            <v>Football, Handball, Volleyball</v>
          </cell>
        </row>
        <row r="3173">
          <cell r="A3173">
            <v>24210538</v>
          </cell>
          <cell r="B3173" t="str">
            <v>WAHNARA</v>
          </cell>
          <cell r="C3173" t="str">
            <v>Jacky</v>
          </cell>
          <cell r="D3173" t="str">
            <v>MG</v>
          </cell>
          <cell r="E3173" t="str">
            <v>02-11-2009</v>
          </cell>
          <cell r="F3173">
            <v>14</v>
          </cell>
          <cell r="G3173" t="str">
            <v>Non</v>
          </cell>
          <cell r="H3173" t="str">
            <v>CLG.TAREMEN</v>
          </cell>
          <cell r="I3173" t="str">
            <v>Non</v>
          </cell>
          <cell r="J3173" t="str">
            <v>Football, Futsal, Trails</v>
          </cell>
        </row>
        <row r="3174">
          <cell r="A3174">
            <v>24236776</v>
          </cell>
          <cell r="B3174" t="str">
            <v>Wahnuhnu</v>
          </cell>
          <cell r="C3174" t="str">
            <v>Clémence</v>
          </cell>
          <cell r="D3174" t="str">
            <v>BF</v>
          </cell>
          <cell r="E3174" t="str">
            <v>26-08-2011</v>
          </cell>
          <cell r="F3174">
            <v>13</v>
          </cell>
          <cell r="G3174" t="str">
            <v>Non</v>
          </cell>
          <cell r="H3174" t="str">
            <v>CLG.TAREMEN</v>
          </cell>
          <cell r="I3174" t="str">
            <v>Non</v>
          </cell>
          <cell r="J3174" t="str">
            <v>Cross, Football, Handball, Volleyball</v>
          </cell>
        </row>
        <row r="3175">
          <cell r="A3175">
            <v>24221218</v>
          </cell>
          <cell r="B3175" t="str">
            <v>WAIA</v>
          </cell>
          <cell r="C3175" t="str">
            <v>André</v>
          </cell>
          <cell r="D3175" t="str">
            <v>MG</v>
          </cell>
          <cell r="E3175" t="str">
            <v>04-08-2009</v>
          </cell>
          <cell r="F3175">
            <v>15</v>
          </cell>
          <cell r="G3175" t="str">
            <v>Non</v>
          </cell>
          <cell r="H3175" t="str">
            <v>CLG.TAREMEN</v>
          </cell>
          <cell r="I3175" t="str">
            <v>Non</v>
          </cell>
          <cell r="J3175" t="str">
            <v>Football, Handball, Volleyball</v>
          </cell>
        </row>
        <row r="3176">
          <cell r="A3176">
            <v>24220026</v>
          </cell>
          <cell r="B3176" t="str">
            <v>WAIA</v>
          </cell>
          <cell r="C3176" t="str">
            <v>Emnoral</v>
          </cell>
          <cell r="D3176" t="str">
            <v>MG</v>
          </cell>
          <cell r="E3176" t="str">
            <v>11-02-2010</v>
          </cell>
          <cell r="F3176">
            <v>14</v>
          </cell>
          <cell r="G3176" t="str">
            <v>Non</v>
          </cell>
          <cell r="H3176" t="str">
            <v>CLG.TAREMEN</v>
          </cell>
          <cell r="I3176" t="str">
            <v>Non</v>
          </cell>
          <cell r="J3176" t="str">
            <v>Football, Handball, Volleyball</v>
          </cell>
        </row>
        <row r="3177">
          <cell r="A3177">
            <v>24233676</v>
          </cell>
          <cell r="B3177" t="str">
            <v>Waia</v>
          </cell>
          <cell r="C3177" t="str">
            <v>Evelyne</v>
          </cell>
          <cell r="D3177" t="str">
            <v>BF</v>
          </cell>
          <cell r="E3177" t="str">
            <v>02-01-2012</v>
          </cell>
          <cell r="F3177">
            <v>12</v>
          </cell>
          <cell r="G3177" t="str">
            <v>Non</v>
          </cell>
          <cell r="H3177" t="str">
            <v>CLG.TAREMEN</v>
          </cell>
          <cell r="I3177" t="str">
            <v>Non</v>
          </cell>
        </row>
        <row r="3178">
          <cell r="A3178">
            <v>24220509</v>
          </cell>
          <cell r="B3178" t="str">
            <v>WAIA</v>
          </cell>
          <cell r="C3178" t="str">
            <v>Lucas</v>
          </cell>
          <cell r="D3178" t="str">
            <v>MG</v>
          </cell>
          <cell r="E3178" t="str">
            <v>02-09-2009</v>
          </cell>
          <cell r="F3178">
            <v>15</v>
          </cell>
          <cell r="G3178" t="str">
            <v>Non</v>
          </cell>
          <cell r="H3178" t="str">
            <v>CLG.TAREMEN</v>
          </cell>
          <cell r="I3178" t="str">
            <v>Non</v>
          </cell>
          <cell r="J3178" t="str">
            <v>Football, Handball</v>
          </cell>
        </row>
        <row r="3179">
          <cell r="A3179">
            <v>24245594</v>
          </cell>
          <cell r="B3179" t="str">
            <v>Waicane</v>
          </cell>
          <cell r="C3179" t="str">
            <v>Jeannette</v>
          </cell>
          <cell r="D3179" t="str">
            <v>BF</v>
          </cell>
          <cell r="E3179" t="str">
            <v>20-07-2011</v>
          </cell>
          <cell r="F3179">
            <v>13</v>
          </cell>
          <cell r="G3179" t="str">
            <v>Non</v>
          </cell>
          <cell r="H3179" t="str">
            <v>CLG.TAREMEN</v>
          </cell>
          <cell r="I3179" t="str">
            <v>Non</v>
          </cell>
          <cell r="J3179" t="str">
            <v>Cross, Football, Handball, Volleyball</v>
          </cell>
        </row>
        <row r="3180">
          <cell r="A3180">
            <v>24236777</v>
          </cell>
          <cell r="B3180" t="str">
            <v>Waiemene</v>
          </cell>
          <cell r="C3180" t="str">
            <v>Charles</v>
          </cell>
          <cell r="D3180" t="str">
            <v>BG</v>
          </cell>
          <cell r="E3180" t="str">
            <v>02-09-2011</v>
          </cell>
          <cell r="F3180">
            <v>13</v>
          </cell>
          <cell r="G3180" t="str">
            <v>Non</v>
          </cell>
          <cell r="H3180" t="str">
            <v>CLG.TAREMEN</v>
          </cell>
          <cell r="I3180" t="str">
            <v>Non</v>
          </cell>
          <cell r="J3180" t="str">
            <v>Football</v>
          </cell>
        </row>
        <row r="3181">
          <cell r="A3181">
            <v>24236778</v>
          </cell>
          <cell r="B3181" t="str">
            <v>Waiemene</v>
          </cell>
          <cell r="C3181" t="str">
            <v>Éloi</v>
          </cell>
          <cell r="D3181" t="str">
            <v>BG</v>
          </cell>
          <cell r="E3181" t="str">
            <v>09-01-2012</v>
          </cell>
          <cell r="F3181">
            <v>12</v>
          </cell>
          <cell r="G3181" t="str">
            <v>Non</v>
          </cell>
          <cell r="H3181" t="str">
            <v>CLG.TAREMEN</v>
          </cell>
          <cell r="I3181" t="str">
            <v>Non</v>
          </cell>
          <cell r="J3181" t="str">
            <v>Football</v>
          </cell>
        </row>
        <row r="3182">
          <cell r="A3182">
            <v>24237739</v>
          </cell>
          <cell r="B3182" t="str">
            <v>Waikedre</v>
          </cell>
          <cell r="C3182" t="str">
            <v>Eidra</v>
          </cell>
          <cell r="D3182" t="str">
            <v>MF</v>
          </cell>
          <cell r="E3182" t="str">
            <v>14-09-2010</v>
          </cell>
          <cell r="F3182">
            <v>14</v>
          </cell>
          <cell r="G3182" t="str">
            <v>Non</v>
          </cell>
          <cell r="H3182" t="str">
            <v>CLG.TAREMEN</v>
          </cell>
          <cell r="I3182" t="str">
            <v>Non</v>
          </cell>
          <cell r="J3182" t="str">
            <v>Football, Handball, Volleyball</v>
          </cell>
        </row>
        <row r="3183">
          <cell r="A3183">
            <v>24236779</v>
          </cell>
          <cell r="B3183" t="str">
            <v>Waimadra</v>
          </cell>
          <cell r="C3183" t="str">
            <v>Serennah</v>
          </cell>
          <cell r="D3183" t="str">
            <v>BF</v>
          </cell>
          <cell r="E3183" t="str">
            <v>20-05-2012</v>
          </cell>
          <cell r="F3183">
            <v>12</v>
          </cell>
          <cell r="G3183" t="str">
            <v>Non</v>
          </cell>
          <cell r="H3183" t="str">
            <v>CLG.TAREMEN</v>
          </cell>
          <cell r="I3183" t="str">
            <v>Non</v>
          </cell>
          <cell r="J3183" t="str">
            <v>Football, Handball, Volleyball</v>
          </cell>
        </row>
        <row r="3184">
          <cell r="A3184">
            <v>24245601</v>
          </cell>
          <cell r="B3184" t="str">
            <v>Wakanengo</v>
          </cell>
          <cell r="C3184" t="str">
            <v>Martin</v>
          </cell>
          <cell r="D3184" t="str">
            <v>BG</v>
          </cell>
          <cell r="E3184" t="str">
            <v>12-08-2012</v>
          </cell>
          <cell r="F3184">
            <v>12</v>
          </cell>
          <cell r="G3184" t="str">
            <v>Non</v>
          </cell>
          <cell r="H3184" t="str">
            <v>CLG.TAREMEN</v>
          </cell>
          <cell r="I3184" t="str">
            <v>Non</v>
          </cell>
          <cell r="J3184" t="str">
            <v>Cross, Football, Handball, Volleyball</v>
          </cell>
        </row>
        <row r="3185">
          <cell r="A3185">
            <v>24210728</v>
          </cell>
          <cell r="B3185" t="str">
            <v>WANEGUI</v>
          </cell>
          <cell r="C3185" t="str">
            <v>Leoni</v>
          </cell>
          <cell r="D3185" t="str">
            <v>MF</v>
          </cell>
          <cell r="E3185" t="str">
            <v>07-01-2010</v>
          </cell>
          <cell r="F3185">
            <v>14</v>
          </cell>
          <cell r="G3185" t="str">
            <v>Non</v>
          </cell>
          <cell r="H3185" t="str">
            <v>CLG.TAREMEN</v>
          </cell>
          <cell r="I3185" t="str">
            <v>Non</v>
          </cell>
          <cell r="J3185" t="str">
            <v>Football, Handball, Volleyball</v>
          </cell>
        </row>
        <row r="3186">
          <cell r="A3186">
            <v>24210727</v>
          </cell>
          <cell r="B3186" t="str">
            <v>WANESSE</v>
          </cell>
          <cell r="C3186" t="str">
            <v>Alice</v>
          </cell>
          <cell r="D3186" t="str">
            <v>MF</v>
          </cell>
          <cell r="E3186" t="str">
            <v>04-11-2009</v>
          </cell>
          <cell r="F3186">
            <v>14</v>
          </cell>
          <cell r="G3186" t="str">
            <v>Non</v>
          </cell>
          <cell r="H3186" t="str">
            <v>CLG.TAREMEN</v>
          </cell>
          <cell r="I3186" t="str">
            <v>Non</v>
          </cell>
          <cell r="J3186" t="str">
            <v>Football, Handball, Volleyball</v>
          </cell>
        </row>
        <row r="3187">
          <cell r="A3187">
            <v>24220900</v>
          </cell>
          <cell r="B3187" t="str">
            <v>WARICONE</v>
          </cell>
          <cell r="C3187" t="str">
            <v>Marie</v>
          </cell>
          <cell r="D3187" t="str">
            <v>MF</v>
          </cell>
          <cell r="E3187" t="str">
            <v>26-10-2010</v>
          </cell>
          <cell r="F3187">
            <v>14</v>
          </cell>
          <cell r="G3187" t="str">
            <v>Non</v>
          </cell>
          <cell r="H3187" t="str">
            <v>CLG.TAREMEN</v>
          </cell>
          <cell r="I3187" t="str">
            <v>Non</v>
          </cell>
          <cell r="J3187" t="str">
            <v>Cross, Football, Handball, Volleyball</v>
          </cell>
        </row>
        <row r="3188">
          <cell r="A3188">
            <v>24247600</v>
          </cell>
          <cell r="B3188" t="str">
            <v>Waricone</v>
          </cell>
          <cell r="C3188" t="str">
            <v>Robert</v>
          </cell>
          <cell r="D3188" t="str">
            <v>BG</v>
          </cell>
          <cell r="E3188" t="str">
            <v>18-12-2012</v>
          </cell>
          <cell r="F3188">
            <v>11</v>
          </cell>
          <cell r="G3188" t="str">
            <v>Non</v>
          </cell>
          <cell r="H3188" t="str">
            <v>CLG.TAREMEN</v>
          </cell>
          <cell r="I3188" t="str">
            <v>Non</v>
          </cell>
          <cell r="J3188" t="str">
            <v>Cross, Football, Handball, Volleyball</v>
          </cell>
        </row>
        <row r="3189">
          <cell r="A3189">
            <v>24221806</v>
          </cell>
          <cell r="B3189" t="str">
            <v>WASHETINE</v>
          </cell>
          <cell r="C3189" t="str">
            <v>Andrée</v>
          </cell>
          <cell r="D3189" t="str">
            <v>MF</v>
          </cell>
          <cell r="E3189" t="str">
            <v>08-08-2010</v>
          </cell>
          <cell r="F3189">
            <v>14</v>
          </cell>
          <cell r="G3189" t="str">
            <v>Non</v>
          </cell>
          <cell r="H3189" t="str">
            <v>CLG.TAREMEN</v>
          </cell>
          <cell r="I3189" t="str">
            <v>Non</v>
          </cell>
          <cell r="J3189" t="str">
            <v>Cross, Football, Handball, Volleyball</v>
          </cell>
        </row>
        <row r="3190">
          <cell r="A3190">
            <v>24245602</v>
          </cell>
          <cell r="B3190" t="str">
            <v>Washetine</v>
          </cell>
          <cell r="C3190" t="str">
            <v>Antoine</v>
          </cell>
          <cell r="D3190" t="str">
            <v>BG</v>
          </cell>
          <cell r="E3190" t="str">
            <v>04-07-2012</v>
          </cell>
          <cell r="F3190">
            <v>12</v>
          </cell>
          <cell r="G3190" t="str">
            <v>Non</v>
          </cell>
          <cell r="H3190" t="str">
            <v>CLG.TAREMEN</v>
          </cell>
          <cell r="I3190" t="str">
            <v>Non</v>
          </cell>
          <cell r="J3190" t="str">
            <v>Cross, Football, Handball, Volleyball</v>
          </cell>
        </row>
        <row r="3191">
          <cell r="A3191">
            <v>24221873</v>
          </cell>
          <cell r="B3191" t="str">
            <v>WAYARIDRI</v>
          </cell>
          <cell r="C3191" t="str">
            <v>Bruno</v>
          </cell>
          <cell r="D3191" t="str">
            <v>MG</v>
          </cell>
          <cell r="E3191" t="str">
            <v>27-07-2009</v>
          </cell>
          <cell r="F3191">
            <v>15</v>
          </cell>
          <cell r="G3191" t="str">
            <v>Non</v>
          </cell>
          <cell r="H3191" t="str">
            <v>CLG.TAREMEN</v>
          </cell>
          <cell r="I3191" t="str">
            <v>Non</v>
          </cell>
          <cell r="J3191" t="str">
            <v>Football, Handball, Volleyball</v>
          </cell>
        </row>
        <row r="3192">
          <cell r="A3192">
            <v>24245596</v>
          </cell>
          <cell r="B3192" t="str">
            <v>Weinane</v>
          </cell>
          <cell r="C3192" t="str">
            <v>Adèle</v>
          </cell>
          <cell r="D3192" t="str">
            <v>BF</v>
          </cell>
          <cell r="E3192" t="str">
            <v>30-12-2012</v>
          </cell>
          <cell r="F3192">
            <v>11</v>
          </cell>
          <cell r="G3192" t="str">
            <v>Non</v>
          </cell>
          <cell r="H3192" t="str">
            <v>CLG.TAREMEN</v>
          </cell>
          <cell r="I3192" t="str">
            <v>Non</v>
          </cell>
          <cell r="J3192" t="str">
            <v>Cross, Football, Handball, Volleyball, VTT</v>
          </cell>
        </row>
        <row r="3193">
          <cell r="A3193">
            <v>24247822</v>
          </cell>
          <cell r="B3193" t="str">
            <v>Whine</v>
          </cell>
          <cell r="C3193" t="str">
            <v>Louis</v>
          </cell>
          <cell r="D3193" t="str">
            <v>BG</v>
          </cell>
          <cell r="E3193" t="str">
            <v>06-05-2013</v>
          </cell>
          <cell r="F3193">
            <v>11</v>
          </cell>
          <cell r="G3193" t="str">
            <v>Non</v>
          </cell>
          <cell r="H3193" t="str">
            <v>CLG.TAREMEN</v>
          </cell>
          <cell r="I3193" t="str">
            <v>Non</v>
          </cell>
          <cell r="J3193" t="str">
            <v>Cross, Football, Handball, Volleyball</v>
          </cell>
        </row>
        <row r="3194">
          <cell r="A3194">
            <v>24210725</v>
          </cell>
          <cell r="B3194" t="str">
            <v>WIAKO</v>
          </cell>
          <cell r="C3194" t="str">
            <v>Sarine</v>
          </cell>
          <cell r="D3194" t="str">
            <v>MF</v>
          </cell>
          <cell r="E3194" t="str">
            <v>14-03-2009</v>
          </cell>
          <cell r="F3194">
            <v>15</v>
          </cell>
          <cell r="G3194" t="str">
            <v>Non</v>
          </cell>
          <cell r="H3194" t="str">
            <v>CLG.TAREMEN</v>
          </cell>
          <cell r="I3194" t="str">
            <v>Non</v>
          </cell>
          <cell r="J3194" t="str">
            <v>Football, Handball, Volleyball</v>
          </cell>
        </row>
        <row r="3195">
          <cell r="A3195">
            <v>24245693</v>
          </cell>
          <cell r="B3195" t="str">
            <v>WIAKO</v>
          </cell>
          <cell r="C3195" t="str">
            <v>WAELETA</v>
          </cell>
          <cell r="D3195" t="str">
            <v>BF</v>
          </cell>
          <cell r="E3195" t="str">
            <v>16-02-2013</v>
          </cell>
          <cell r="F3195">
            <v>11</v>
          </cell>
          <cell r="G3195" t="str">
            <v>Non</v>
          </cell>
          <cell r="H3195" t="str">
            <v>CLG.TAREMEN</v>
          </cell>
          <cell r="I3195" t="str">
            <v>Non</v>
          </cell>
          <cell r="J3195" t="str">
            <v>Athlétisme</v>
          </cell>
        </row>
        <row r="3196">
          <cell r="A3196">
            <v>24245593</v>
          </cell>
          <cell r="B3196" t="str">
            <v>Wright</v>
          </cell>
          <cell r="C3196" t="str">
            <v>Wamaié</v>
          </cell>
          <cell r="D3196" t="str">
            <v>BF</v>
          </cell>
          <cell r="E3196" t="str">
            <v>08-02-2013</v>
          </cell>
          <cell r="F3196">
            <v>11</v>
          </cell>
          <cell r="G3196" t="str">
            <v>Non</v>
          </cell>
          <cell r="H3196" t="str">
            <v>CLG.TAREMEN</v>
          </cell>
          <cell r="I3196" t="str">
            <v>Non</v>
          </cell>
          <cell r="J3196" t="str">
            <v>Football, Handball, Volleyball</v>
          </cell>
        </row>
        <row r="3197">
          <cell r="A3197">
            <v>24236764</v>
          </cell>
          <cell r="B3197" t="str">
            <v>Yengo</v>
          </cell>
          <cell r="C3197" t="str">
            <v>Cécile</v>
          </cell>
          <cell r="D3197" t="str">
            <v>BF</v>
          </cell>
          <cell r="E3197" t="str">
            <v>21-09-2011</v>
          </cell>
          <cell r="F3197">
            <v>13</v>
          </cell>
          <cell r="G3197" t="str">
            <v>Non</v>
          </cell>
          <cell r="H3197" t="str">
            <v>CLG.TAREMEN</v>
          </cell>
          <cell r="I3197" t="str">
            <v>Non</v>
          </cell>
          <cell r="J3197" t="str">
            <v>Volleyball</v>
          </cell>
        </row>
        <row r="3198">
          <cell r="A3198">
            <v>24210724</v>
          </cell>
          <cell r="B3198" t="str">
            <v>YENGO</v>
          </cell>
          <cell r="C3198" t="str">
            <v>Guenaelle</v>
          </cell>
          <cell r="D3198" t="str">
            <v>MF</v>
          </cell>
          <cell r="E3198" t="str">
            <v>02-06-2010</v>
          </cell>
          <cell r="F3198">
            <v>14</v>
          </cell>
          <cell r="G3198" t="str">
            <v>Non</v>
          </cell>
          <cell r="H3198" t="str">
            <v>CLG.TAREMEN</v>
          </cell>
          <cell r="I3198" t="str">
            <v>Non</v>
          </cell>
          <cell r="J3198" t="str">
            <v>Football, Handball, Volleyball</v>
          </cell>
        </row>
        <row r="3199">
          <cell r="A3199">
            <v>24245599</v>
          </cell>
          <cell r="B3199" t="str">
            <v>Zeoula</v>
          </cell>
          <cell r="C3199" t="str">
            <v>Louis</v>
          </cell>
          <cell r="D3199" t="str">
            <v>BG</v>
          </cell>
          <cell r="E3199" t="str">
            <v>21-07-2012</v>
          </cell>
          <cell r="F3199">
            <v>12</v>
          </cell>
          <cell r="G3199" t="str">
            <v>Non</v>
          </cell>
          <cell r="H3199" t="str">
            <v>CLG.TAREMEN</v>
          </cell>
          <cell r="I3199" t="str">
            <v>Non</v>
          </cell>
          <cell r="J3199" t="str">
            <v>Cross, Football, Handball, Volleyball</v>
          </cell>
        </row>
        <row r="3200">
          <cell r="A3200">
            <v>24248377</v>
          </cell>
          <cell r="B3200" t="str">
            <v>AJAPUHNYA</v>
          </cell>
          <cell r="C3200" t="str">
            <v>Elysée</v>
          </cell>
          <cell r="D3200" t="str">
            <v>BG</v>
          </cell>
          <cell r="E3200" t="str">
            <v>31-08-2012</v>
          </cell>
          <cell r="F3200">
            <v>12</v>
          </cell>
          <cell r="G3200" t="str">
            <v>Non</v>
          </cell>
          <cell r="H3200" t="str">
            <v>CLG.TIETA</v>
          </cell>
          <cell r="I3200" t="str">
            <v>Non</v>
          </cell>
          <cell r="J3200" t="str">
            <v>Football, Futsal</v>
          </cell>
        </row>
        <row r="3201">
          <cell r="A3201">
            <v>24237394</v>
          </cell>
          <cell r="B3201" t="str">
            <v>BAYES</v>
          </cell>
          <cell r="C3201" t="str">
            <v>Mégan</v>
          </cell>
          <cell r="D3201" t="str">
            <v>MF</v>
          </cell>
          <cell r="E3201" t="str">
            <v>12-09-2010</v>
          </cell>
          <cell r="F3201">
            <v>14</v>
          </cell>
          <cell r="G3201" t="str">
            <v>Non</v>
          </cell>
          <cell r="H3201" t="str">
            <v>CLG.TIETA</v>
          </cell>
          <cell r="I3201" t="str">
            <v>Non</v>
          </cell>
          <cell r="J3201" t="str">
            <v>Football, Futsal</v>
          </cell>
        </row>
        <row r="3202">
          <cell r="A3202">
            <v>24247585</v>
          </cell>
          <cell r="B3202" t="str">
            <v>BEALO</v>
          </cell>
          <cell r="C3202" t="str">
            <v>Bob</v>
          </cell>
          <cell r="D3202" t="str">
            <v>BG</v>
          </cell>
          <cell r="E3202" t="str">
            <v>14-12-2012</v>
          </cell>
          <cell r="F3202">
            <v>11</v>
          </cell>
          <cell r="G3202" t="str">
            <v>Non</v>
          </cell>
          <cell r="H3202" t="str">
            <v>CLG.TIETA</v>
          </cell>
          <cell r="I3202" t="str">
            <v>Non</v>
          </cell>
          <cell r="J3202" t="str">
            <v>Basket, Futsal, Rugby</v>
          </cell>
        </row>
        <row r="3203">
          <cell r="A3203">
            <v>24237477</v>
          </cell>
          <cell r="B3203" t="str">
            <v>BEALO</v>
          </cell>
          <cell r="C3203" t="str">
            <v>Grégory</v>
          </cell>
          <cell r="D3203" t="str">
            <v>BG</v>
          </cell>
          <cell r="E3203" t="str">
            <v>29-07-2011</v>
          </cell>
          <cell r="F3203">
            <v>13</v>
          </cell>
          <cell r="G3203" t="str">
            <v>Non</v>
          </cell>
          <cell r="H3203" t="str">
            <v>CLG.TIETA</v>
          </cell>
          <cell r="I3203" t="str">
            <v>Non</v>
          </cell>
          <cell r="J3203" t="str">
            <v>Football, Futsal, Rugby</v>
          </cell>
        </row>
        <row r="3204">
          <cell r="A3204">
            <v>24220704</v>
          </cell>
          <cell r="B3204" t="str">
            <v>BICIW</v>
          </cell>
          <cell r="C3204" t="str">
            <v>Armel</v>
          </cell>
          <cell r="D3204" t="str">
            <v>MF</v>
          </cell>
          <cell r="E3204" t="str">
            <v>01-07-2010</v>
          </cell>
          <cell r="F3204">
            <v>14</v>
          </cell>
          <cell r="G3204" t="str">
            <v>Non</v>
          </cell>
          <cell r="H3204" t="str">
            <v>CLG.TIETA</v>
          </cell>
          <cell r="I3204" t="str">
            <v>Non</v>
          </cell>
          <cell r="J3204" t="str">
            <v>Athlétisme, Football, Futsal</v>
          </cell>
        </row>
        <row r="3205">
          <cell r="A3205">
            <v>24248374</v>
          </cell>
          <cell r="B3205" t="str">
            <v>BOAE-POATCHILE</v>
          </cell>
          <cell r="C3205" t="str">
            <v>Aïdy</v>
          </cell>
          <cell r="D3205" t="str">
            <v>BF</v>
          </cell>
          <cell r="E3205" t="str">
            <v>17-02-2013</v>
          </cell>
          <cell r="F3205">
            <v>11</v>
          </cell>
          <cell r="G3205" t="str">
            <v>Non</v>
          </cell>
          <cell r="H3205" t="str">
            <v>CLG.TIETA</v>
          </cell>
          <cell r="I3205" t="str">
            <v>Non</v>
          </cell>
          <cell r="J3205" t="str">
            <v>Basket, Football, Futsal, Rugby</v>
          </cell>
        </row>
        <row r="3206">
          <cell r="A3206">
            <v>24247666</v>
          </cell>
          <cell r="B3206" t="str">
            <v>BOAE-POATCHILE</v>
          </cell>
          <cell r="C3206" t="str">
            <v>Moréa</v>
          </cell>
          <cell r="D3206" t="str">
            <v>BF</v>
          </cell>
          <cell r="E3206" t="str">
            <v>17-02-2013</v>
          </cell>
          <cell r="F3206">
            <v>11</v>
          </cell>
          <cell r="G3206" t="str">
            <v>Non</v>
          </cell>
          <cell r="H3206" t="str">
            <v>CLG.TIETA</v>
          </cell>
          <cell r="I3206" t="str">
            <v>Non</v>
          </cell>
          <cell r="J3206" t="str">
            <v>Basket</v>
          </cell>
        </row>
        <row r="3207">
          <cell r="A3207">
            <v>24247671</v>
          </cell>
          <cell r="B3207" t="str">
            <v>BOANEMOA</v>
          </cell>
          <cell r="C3207" t="str">
            <v>Jayson</v>
          </cell>
          <cell r="D3207" t="str">
            <v>MG</v>
          </cell>
          <cell r="E3207" t="str">
            <v>29-09-2010</v>
          </cell>
          <cell r="F3207">
            <v>14</v>
          </cell>
          <cell r="G3207" t="str">
            <v>Non</v>
          </cell>
          <cell r="H3207" t="str">
            <v>CLG.TIETA</v>
          </cell>
          <cell r="I3207" t="str">
            <v>Non</v>
          </cell>
          <cell r="J3207" t="str">
            <v>Football, Futsal</v>
          </cell>
        </row>
        <row r="3208">
          <cell r="A3208">
            <v>24237482</v>
          </cell>
          <cell r="B3208" t="str">
            <v>BOANOU</v>
          </cell>
          <cell r="C3208" t="str">
            <v>Boéhite</v>
          </cell>
          <cell r="D3208" t="str">
            <v>BG</v>
          </cell>
          <cell r="E3208" t="str">
            <v>15-05-2011</v>
          </cell>
          <cell r="F3208">
            <v>13</v>
          </cell>
          <cell r="G3208" t="str">
            <v>Non</v>
          </cell>
          <cell r="H3208" t="str">
            <v>CLG.TIETA</v>
          </cell>
          <cell r="I3208" t="str">
            <v>Non</v>
          </cell>
          <cell r="J3208" t="str">
            <v>Football, Futsal</v>
          </cell>
        </row>
        <row r="3209">
          <cell r="A3209">
            <v>24247574</v>
          </cell>
          <cell r="B3209" t="str">
            <v>BOAOUTHO</v>
          </cell>
          <cell r="C3209" t="str">
            <v>Jayson</v>
          </cell>
          <cell r="D3209" t="str">
            <v>BG</v>
          </cell>
          <cell r="E3209" t="str">
            <v>13-06-2012</v>
          </cell>
          <cell r="F3209">
            <v>12</v>
          </cell>
          <cell r="G3209" t="str">
            <v>Non</v>
          </cell>
          <cell r="H3209" t="str">
            <v>CLG.TIETA</v>
          </cell>
          <cell r="I3209" t="str">
            <v>Non</v>
          </cell>
          <cell r="J3209" t="str">
            <v>Football, Futsal</v>
          </cell>
        </row>
        <row r="3210">
          <cell r="A3210">
            <v>24238340</v>
          </cell>
          <cell r="B3210" t="str">
            <v>BOAOUTHO</v>
          </cell>
          <cell r="C3210" t="str">
            <v>Thykaël</v>
          </cell>
          <cell r="D3210" t="str">
            <v>BG</v>
          </cell>
          <cell r="E3210" t="str">
            <v>01-04-2011</v>
          </cell>
          <cell r="F3210">
            <v>13</v>
          </cell>
          <cell r="G3210" t="str">
            <v>Non</v>
          </cell>
          <cell r="H3210" t="str">
            <v>CLG.TIETA</v>
          </cell>
          <cell r="I3210" t="str">
            <v>Non</v>
          </cell>
          <cell r="J3210" t="str">
            <v>Football, Futsal</v>
          </cell>
        </row>
        <row r="3211">
          <cell r="A3211">
            <v>24247575</v>
          </cell>
          <cell r="B3211" t="str">
            <v>BOAOUTHO</v>
          </cell>
          <cell r="C3211" t="str">
            <v>Thylianna</v>
          </cell>
          <cell r="D3211" t="str">
            <v>BF</v>
          </cell>
          <cell r="E3211" t="str">
            <v>20-06-2012</v>
          </cell>
          <cell r="F3211">
            <v>12</v>
          </cell>
          <cell r="G3211" t="str">
            <v>Non</v>
          </cell>
          <cell r="H3211" t="str">
            <v>CLG.TIETA</v>
          </cell>
          <cell r="I3211" t="str">
            <v>Non</v>
          </cell>
          <cell r="J3211" t="str">
            <v>Football, Futsal</v>
          </cell>
        </row>
        <row r="3212">
          <cell r="A3212">
            <v>24210391</v>
          </cell>
          <cell r="B3212" t="str">
            <v>BOATATE KOLEKOLE</v>
          </cell>
          <cell r="C3212" t="str">
            <v>Abel</v>
          </cell>
          <cell r="D3212" t="str">
            <v>MG</v>
          </cell>
          <cell r="E3212" t="str">
            <v>06-04-2010</v>
          </cell>
          <cell r="F3212">
            <v>14</v>
          </cell>
          <cell r="G3212" t="str">
            <v>Non</v>
          </cell>
          <cell r="H3212" t="str">
            <v>CLG.TIETA</v>
          </cell>
          <cell r="I3212" t="str">
            <v>Non</v>
          </cell>
          <cell r="J3212" t="str">
            <v>Football, Futsal</v>
          </cell>
        </row>
        <row r="3213">
          <cell r="A3213">
            <v>24211039</v>
          </cell>
          <cell r="B3213" t="str">
            <v>CAOUIDJO</v>
          </cell>
          <cell r="C3213" t="str">
            <v>Nyaboome</v>
          </cell>
          <cell r="D3213" t="str">
            <v>MG</v>
          </cell>
          <cell r="E3213" t="str">
            <v>29-12-2009</v>
          </cell>
          <cell r="F3213">
            <v>14</v>
          </cell>
          <cell r="G3213" t="str">
            <v>Non</v>
          </cell>
          <cell r="H3213" t="str">
            <v>CLG.TIETA</v>
          </cell>
          <cell r="I3213" t="str">
            <v>Non</v>
          </cell>
          <cell r="J3213" t="str">
            <v>Football, Futsal</v>
          </cell>
        </row>
        <row r="3214">
          <cell r="A3214">
            <v>24248950</v>
          </cell>
          <cell r="B3214" t="str">
            <v>CHENU</v>
          </cell>
          <cell r="C3214" t="str">
            <v>Sylver</v>
          </cell>
          <cell r="D3214" t="str">
            <v>BG</v>
          </cell>
          <cell r="E3214" t="str">
            <v>26-04-2012</v>
          </cell>
          <cell r="F3214">
            <v>12</v>
          </cell>
          <cell r="G3214" t="str">
            <v>Non</v>
          </cell>
          <cell r="H3214" t="str">
            <v>CLG.TIETA</v>
          </cell>
          <cell r="I3214" t="str">
            <v>Non</v>
          </cell>
          <cell r="J3214" t="str">
            <v>Basket</v>
          </cell>
        </row>
        <row r="3215">
          <cell r="A3215">
            <v>24210276</v>
          </cell>
          <cell r="B3215" t="str">
            <v>CITRE</v>
          </cell>
          <cell r="C3215" t="str">
            <v>Johanes</v>
          </cell>
          <cell r="D3215" t="str">
            <v>MG</v>
          </cell>
          <cell r="E3215" t="str">
            <v>11-09-2009</v>
          </cell>
          <cell r="F3215">
            <v>15</v>
          </cell>
          <cell r="G3215" t="str">
            <v>Non</v>
          </cell>
          <cell r="H3215" t="str">
            <v>CLG.TIETA</v>
          </cell>
          <cell r="I3215" t="str">
            <v>Non</v>
          </cell>
          <cell r="J3215" t="str">
            <v>Athlétisme, Cross, Rugby</v>
          </cell>
        </row>
        <row r="3216">
          <cell r="A3216">
            <v>24247586</v>
          </cell>
          <cell r="B3216" t="str">
            <v>COUTHY</v>
          </cell>
          <cell r="C3216" t="str">
            <v>Jarim</v>
          </cell>
          <cell r="D3216" t="str">
            <v>BG</v>
          </cell>
          <cell r="E3216" t="str">
            <v>11-02-2013</v>
          </cell>
          <cell r="F3216">
            <v>11</v>
          </cell>
          <cell r="G3216" t="str">
            <v>Non</v>
          </cell>
          <cell r="H3216" t="str">
            <v>CLG.TIETA</v>
          </cell>
          <cell r="I3216" t="str">
            <v>Non</v>
          </cell>
          <cell r="J3216" t="str">
            <v>Basket, Futsal, Rugby</v>
          </cell>
        </row>
        <row r="3217">
          <cell r="A3217">
            <v>24237489</v>
          </cell>
          <cell r="B3217" t="str">
            <v>CREUX</v>
          </cell>
          <cell r="C3217" t="str">
            <v>Even</v>
          </cell>
          <cell r="D3217" t="str">
            <v>MG</v>
          </cell>
          <cell r="E3217" t="str">
            <v>08-03-2009</v>
          </cell>
          <cell r="F3217">
            <v>15</v>
          </cell>
          <cell r="G3217" t="str">
            <v>Non</v>
          </cell>
          <cell r="H3217" t="str">
            <v>CLG.TIETA</v>
          </cell>
          <cell r="I3217" t="str">
            <v>Non</v>
          </cell>
          <cell r="J3217" t="str">
            <v>Athlétisme, Basket, Rugby</v>
          </cell>
        </row>
        <row r="3218">
          <cell r="A3218">
            <v>24220698</v>
          </cell>
          <cell r="B3218" t="str">
            <v>DAHAMA</v>
          </cell>
          <cell r="C3218" t="str">
            <v>Adams</v>
          </cell>
          <cell r="D3218" t="str">
            <v>BG</v>
          </cell>
          <cell r="E3218" t="str">
            <v>26-01-2011</v>
          </cell>
          <cell r="F3218">
            <v>13</v>
          </cell>
          <cell r="G3218" t="str">
            <v>Non</v>
          </cell>
          <cell r="H3218" t="str">
            <v>CLG.TIETA</v>
          </cell>
          <cell r="I3218" t="str">
            <v>Non</v>
          </cell>
          <cell r="J3218" t="str">
            <v>Athlétisme, Football, Futsal</v>
          </cell>
        </row>
        <row r="3219">
          <cell r="A3219">
            <v>24247587</v>
          </cell>
          <cell r="B3219" t="str">
            <v>DAHMA</v>
          </cell>
          <cell r="C3219" t="str">
            <v>Janlÿas</v>
          </cell>
          <cell r="D3219" t="str">
            <v>BG</v>
          </cell>
          <cell r="E3219" t="str">
            <v>01-01-2013</v>
          </cell>
          <cell r="F3219">
            <v>11</v>
          </cell>
          <cell r="G3219" t="str">
            <v>Non</v>
          </cell>
          <cell r="H3219" t="str">
            <v>CLG.TIETA</v>
          </cell>
          <cell r="I3219" t="str">
            <v>Non</v>
          </cell>
          <cell r="J3219" t="str">
            <v>Football, Futsal</v>
          </cell>
        </row>
        <row r="3220">
          <cell r="A3220">
            <v>24247588</v>
          </cell>
          <cell r="B3220" t="str">
            <v>DAHMA</v>
          </cell>
          <cell r="C3220" t="str">
            <v>Kayle</v>
          </cell>
          <cell r="D3220" t="str">
            <v>BG</v>
          </cell>
          <cell r="E3220" t="str">
            <v>19-11-2011</v>
          </cell>
          <cell r="F3220">
            <v>12</v>
          </cell>
          <cell r="G3220" t="str">
            <v>Non</v>
          </cell>
          <cell r="H3220" t="str">
            <v>CLG.TIETA</v>
          </cell>
          <cell r="I3220" t="str">
            <v>Non</v>
          </cell>
          <cell r="J3220" t="str">
            <v>Football, Futsal, Rugby</v>
          </cell>
        </row>
        <row r="3221">
          <cell r="A3221">
            <v>24248375</v>
          </cell>
          <cell r="B3221" t="str">
            <v>DAVID</v>
          </cell>
          <cell r="C3221" t="str">
            <v>Stessy</v>
          </cell>
          <cell r="D3221" t="str">
            <v>BF</v>
          </cell>
          <cell r="E3221" t="str">
            <v>28-01-2013</v>
          </cell>
          <cell r="F3221">
            <v>11</v>
          </cell>
          <cell r="G3221" t="str">
            <v>Non</v>
          </cell>
          <cell r="H3221" t="str">
            <v>CLG.TIETA</v>
          </cell>
          <cell r="I3221" t="str">
            <v>Non</v>
          </cell>
          <cell r="J3221" t="str">
            <v>Basket, Futsal, Rugby</v>
          </cell>
        </row>
        <row r="3222">
          <cell r="A3222">
            <v>24210007</v>
          </cell>
          <cell r="B3222" t="str">
            <v>DAWANO</v>
          </cell>
          <cell r="C3222" t="str">
            <v>Marianne</v>
          </cell>
          <cell r="D3222" t="str">
            <v>MF</v>
          </cell>
          <cell r="E3222" t="str">
            <v>13-07-2009</v>
          </cell>
          <cell r="F3222">
            <v>15</v>
          </cell>
          <cell r="G3222" t="str">
            <v>Non</v>
          </cell>
          <cell r="H3222" t="str">
            <v>CLG.TIETA</v>
          </cell>
          <cell r="I3222" t="str">
            <v>Non</v>
          </cell>
          <cell r="J3222" t="str">
            <v>Athlétisme, Cross, Football, Futsal, Rugby</v>
          </cell>
        </row>
        <row r="3223">
          <cell r="A3223">
            <v>24220702</v>
          </cell>
          <cell r="B3223" t="str">
            <v>DEVAUD</v>
          </cell>
          <cell r="C3223" t="str">
            <v>Gabriel</v>
          </cell>
          <cell r="D3223" t="str">
            <v>MG</v>
          </cell>
          <cell r="E3223" t="str">
            <v>26-07-2010</v>
          </cell>
          <cell r="F3223">
            <v>14</v>
          </cell>
          <cell r="G3223" t="str">
            <v>Non</v>
          </cell>
          <cell r="H3223" t="str">
            <v>CLG.TIETA</v>
          </cell>
          <cell r="I3223" t="str">
            <v>Non</v>
          </cell>
          <cell r="J3223" t="str">
            <v>Athlétisme, Football, Futsal</v>
          </cell>
        </row>
        <row r="3224">
          <cell r="A3224">
            <v>24210231</v>
          </cell>
          <cell r="B3224" t="str">
            <v>DIANAI</v>
          </cell>
          <cell r="C3224" t="str">
            <v>Yvanoe</v>
          </cell>
          <cell r="D3224" t="str">
            <v>MG</v>
          </cell>
          <cell r="E3224" t="str">
            <v>03-01-2009</v>
          </cell>
          <cell r="F3224">
            <v>15</v>
          </cell>
          <cell r="G3224" t="str">
            <v>Non</v>
          </cell>
          <cell r="H3224" t="str">
            <v>CLG.TIETA</v>
          </cell>
          <cell r="I3224" t="str">
            <v>Non</v>
          </cell>
          <cell r="J3224" t="str">
            <v>Basket, Football, Futsal</v>
          </cell>
        </row>
        <row r="3225">
          <cell r="A3225">
            <v>24247576</v>
          </cell>
          <cell r="B3225" t="str">
            <v>DIELA</v>
          </cell>
          <cell r="C3225" t="str">
            <v>Kono</v>
          </cell>
          <cell r="D3225" t="str">
            <v>BG</v>
          </cell>
          <cell r="E3225" t="str">
            <v>23-07-2012</v>
          </cell>
          <cell r="F3225">
            <v>12</v>
          </cell>
          <cell r="G3225" t="str">
            <v>Non</v>
          </cell>
          <cell r="H3225" t="str">
            <v>CLG.TIETA</v>
          </cell>
          <cell r="I3225" t="str">
            <v>Non</v>
          </cell>
          <cell r="J3225" t="str">
            <v>Basket, Football, Futsal</v>
          </cell>
        </row>
        <row r="3226">
          <cell r="A3226">
            <v>24247577</v>
          </cell>
          <cell r="B3226" t="str">
            <v>DIELA</v>
          </cell>
          <cell r="C3226" t="str">
            <v>Louis</v>
          </cell>
          <cell r="D3226" t="str">
            <v>BG</v>
          </cell>
          <cell r="E3226" t="str">
            <v>04-04-2013</v>
          </cell>
          <cell r="F3226">
            <v>11</v>
          </cell>
          <cell r="G3226" t="str">
            <v>Non</v>
          </cell>
          <cell r="H3226" t="str">
            <v>CLG.TIETA</v>
          </cell>
          <cell r="I3226" t="str">
            <v>Non</v>
          </cell>
          <cell r="J3226" t="str">
            <v>Basket, Football, Futsal</v>
          </cell>
        </row>
        <row r="3227">
          <cell r="A3227">
            <v>24210277</v>
          </cell>
          <cell r="B3227" t="str">
            <v>DIELA</v>
          </cell>
          <cell r="C3227" t="str">
            <v>Yvannick</v>
          </cell>
          <cell r="D3227" t="str">
            <v>MG</v>
          </cell>
          <cell r="E3227" t="str">
            <v>10-12-2009</v>
          </cell>
          <cell r="F3227">
            <v>14</v>
          </cell>
          <cell r="G3227" t="str">
            <v>Non</v>
          </cell>
          <cell r="H3227" t="str">
            <v>CLG.TIETA</v>
          </cell>
          <cell r="I3227" t="str">
            <v>Non</v>
          </cell>
          <cell r="J3227" t="str">
            <v>Football, Futsal</v>
          </cell>
        </row>
        <row r="3228">
          <cell r="A3228">
            <v>24237366</v>
          </cell>
          <cell r="B3228" t="str">
            <v>DIEUMA</v>
          </cell>
          <cell r="C3228" t="str">
            <v>Raïley</v>
          </cell>
          <cell r="D3228" t="str">
            <v>BG</v>
          </cell>
          <cell r="E3228" t="str">
            <v>08-12-2011</v>
          </cell>
          <cell r="F3228">
            <v>12</v>
          </cell>
          <cell r="G3228" t="str">
            <v>Non</v>
          </cell>
          <cell r="H3228" t="str">
            <v>CLG.TIETA</v>
          </cell>
          <cell r="I3228" t="str">
            <v>Non</v>
          </cell>
          <cell r="J3228" t="str">
            <v>Football, Futsal, Rugby</v>
          </cell>
        </row>
        <row r="3229">
          <cell r="A3229">
            <v>24248545</v>
          </cell>
          <cell r="B3229" t="str">
            <v>DJAOUAIMOA</v>
          </cell>
          <cell r="C3229" t="str">
            <v>Glenda</v>
          </cell>
          <cell r="D3229" t="str">
            <v>BF</v>
          </cell>
          <cell r="E3229" t="str">
            <v>09-03-2013</v>
          </cell>
          <cell r="F3229">
            <v>11</v>
          </cell>
          <cell r="G3229" t="str">
            <v>Non</v>
          </cell>
          <cell r="H3229" t="str">
            <v>CLG.TIETA</v>
          </cell>
          <cell r="I3229" t="str">
            <v>Non</v>
          </cell>
          <cell r="J3229" t="str">
            <v>Basket, Futsal, Rugby</v>
          </cell>
        </row>
        <row r="3230">
          <cell r="A3230">
            <v>24247589</v>
          </cell>
          <cell r="B3230" t="str">
            <v>DJAOUAIMOA</v>
          </cell>
          <cell r="C3230" t="str">
            <v>Yaëlle</v>
          </cell>
          <cell r="D3230" t="str">
            <v>BF</v>
          </cell>
          <cell r="E3230" t="str">
            <v>07-06-2011</v>
          </cell>
          <cell r="F3230">
            <v>13</v>
          </cell>
          <cell r="G3230" t="str">
            <v>Non</v>
          </cell>
          <cell r="H3230" t="str">
            <v>CLG.TIETA</v>
          </cell>
          <cell r="I3230" t="str">
            <v>Non</v>
          </cell>
          <cell r="J3230" t="str">
            <v>Basket, Futsal, Rugby</v>
          </cell>
        </row>
        <row r="3231">
          <cell r="A3231">
            <v>24247578</v>
          </cell>
          <cell r="B3231" t="str">
            <v>DJOTECK</v>
          </cell>
          <cell r="C3231" t="str">
            <v>Manuely</v>
          </cell>
          <cell r="D3231" t="str">
            <v>BG</v>
          </cell>
          <cell r="E3231" t="str">
            <v>08-01-2013</v>
          </cell>
          <cell r="F3231">
            <v>11</v>
          </cell>
          <cell r="G3231" t="str">
            <v>Non</v>
          </cell>
          <cell r="H3231" t="str">
            <v>CLG.TIETA</v>
          </cell>
          <cell r="I3231" t="str">
            <v>Non</v>
          </cell>
          <cell r="J3231" t="str">
            <v>Basket, Football, Futsal</v>
          </cell>
        </row>
        <row r="3232">
          <cell r="A3232">
            <v>24247667</v>
          </cell>
          <cell r="B3232" t="str">
            <v>DOUNEHOTE</v>
          </cell>
          <cell r="C3232" t="str">
            <v>Antoine</v>
          </cell>
          <cell r="D3232" t="str">
            <v>BG</v>
          </cell>
          <cell r="E3232" t="str">
            <v>08-05-2012</v>
          </cell>
          <cell r="F3232">
            <v>12</v>
          </cell>
          <cell r="G3232" t="str">
            <v>Non</v>
          </cell>
          <cell r="H3232" t="str">
            <v>CLG.TIETA</v>
          </cell>
          <cell r="I3232" t="str">
            <v>Non</v>
          </cell>
          <cell r="J3232" t="str">
            <v>Basket, Football, Futsal</v>
          </cell>
        </row>
        <row r="3233">
          <cell r="A3233">
            <v>24233737</v>
          </cell>
          <cell r="B3233" t="str">
            <v>DOUNEZEK</v>
          </cell>
          <cell r="C3233" t="str">
            <v>Djarel</v>
          </cell>
          <cell r="D3233" t="str">
            <v>BG</v>
          </cell>
          <cell r="E3233" t="str">
            <v>19-04-2012</v>
          </cell>
          <cell r="F3233">
            <v>12</v>
          </cell>
          <cell r="G3233" t="str">
            <v>Non</v>
          </cell>
          <cell r="H3233" t="str">
            <v>CLG.TIETA</v>
          </cell>
          <cell r="I3233" t="str">
            <v>Non</v>
          </cell>
          <cell r="J3233" t="str">
            <v>Football, Futsal</v>
          </cell>
        </row>
        <row r="3234">
          <cell r="A3234">
            <v>24237479</v>
          </cell>
          <cell r="B3234" t="str">
            <v>DOUNEZEK</v>
          </cell>
          <cell r="C3234" t="str">
            <v>Edrick</v>
          </cell>
          <cell r="D3234" t="str">
            <v>BG</v>
          </cell>
          <cell r="E3234" t="str">
            <v>22-01-2011</v>
          </cell>
          <cell r="F3234">
            <v>13</v>
          </cell>
          <cell r="G3234" t="str">
            <v>Non</v>
          </cell>
          <cell r="H3234" t="str">
            <v>CLG.TIETA</v>
          </cell>
          <cell r="I3234" t="str">
            <v>Non</v>
          </cell>
          <cell r="J3234" t="str">
            <v>Rugby</v>
          </cell>
        </row>
        <row r="3235">
          <cell r="A3235">
            <v>24248547</v>
          </cell>
          <cell r="B3235" t="str">
            <v>DOUNEZEK</v>
          </cell>
          <cell r="C3235" t="str">
            <v>Joseph</v>
          </cell>
          <cell r="D3235" t="str">
            <v>BG</v>
          </cell>
          <cell r="E3235" t="str">
            <v>31-07-2013</v>
          </cell>
          <cell r="F3235">
            <v>11</v>
          </cell>
          <cell r="G3235" t="str">
            <v>Non</v>
          </cell>
          <cell r="H3235" t="str">
            <v>CLG.TIETA</v>
          </cell>
          <cell r="I3235" t="str">
            <v>Non</v>
          </cell>
          <cell r="J3235" t="str">
            <v>Athlétisme</v>
          </cell>
        </row>
        <row r="3236">
          <cell r="A3236">
            <v>24233778</v>
          </cell>
          <cell r="B3236" t="str">
            <v>DRUMINY</v>
          </cell>
          <cell r="C3236" t="str">
            <v>Asahel</v>
          </cell>
          <cell r="D3236" t="str">
            <v>BG</v>
          </cell>
          <cell r="E3236" t="str">
            <v>07-06-2011</v>
          </cell>
          <cell r="F3236">
            <v>13</v>
          </cell>
          <cell r="G3236" t="str">
            <v>Non</v>
          </cell>
          <cell r="H3236" t="str">
            <v>CLG.TIETA</v>
          </cell>
          <cell r="I3236" t="str">
            <v>Non</v>
          </cell>
          <cell r="J3236" t="str">
            <v>Football, Futsal</v>
          </cell>
        </row>
        <row r="3237">
          <cell r="A3237">
            <v>24247599</v>
          </cell>
          <cell r="B3237" t="str">
            <v>FARAIRE</v>
          </cell>
          <cell r="C3237" t="str">
            <v>Manutini</v>
          </cell>
          <cell r="D3237" t="str">
            <v>MG</v>
          </cell>
          <cell r="E3237" t="str">
            <v>30-04-2010</v>
          </cell>
          <cell r="F3237">
            <v>14</v>
          </cell>
          <cell r="G3237" t="str">
            <v>Non</v>
          </cell>
          <cell r="H3237" t="str">
            <v>CLG.TIETA</v>
          </cell>
          <cell r="I3237" t="str">
            <v>Non</v>
          </cell>
          <cell r="J3237" t="str">
            <v>Basket</v>
          </cell>
        </row>
        <row r="3238">
          <cell r="A3238">
            <v>24220002</v>
          </cell>
          <cell r="B3238" t="str">
            <v>FOAWY</v>
          </cell>
          <cell r="C3238" t="str">
            <v>Asaphe</v>
          </cell>
          <cell r="D3238" t="str">
            <v>BG</v>
          </cell>
          <cell r="E3238" t="str">
            <v>19-04-2011</v>
          </cell>
          <cell r="F3238">
            <v>13</v>
          </cell>
          <cell r="G3238" t="str">
            <v>Non</v>
          </cell>
          <cell r="H3238" t="str">
            <v>CLG.TIETA</v>
          </cell>
          <cell r="I3238" t="str">
            <v>Non</v>
          </cell>
          <cell r="J3238" t="str">
            <v>Athlétisme, Basket, Football, Futsal</v>
          </cell>
        </row>
        <row r="3239">
          <cell r="A3239">
            <v>24237687</v>
          </cell>
          <cell r="B3239" t="str">
            <v>FOAWY</v>
          </cell>
          <cell r="C3239" t="str">
            <v>Tchilo</v>
          </cell>
          <cell r="D3239" t="str">
            <v>BF</v>
          </cell>
          <cell r="E3239" t="str">
            <v>05-08-2011</v>
          </cell>
          <cell r="F3239">
            <v>13</v>
          </cell>
          <cell r="G3239" t="str">
            <v>Non</v>
          </cell>
          <cell r="H3239" t="str">
            <v>CLG.TIETA</v>
          </cell>
          <cell r="I3239" t="str">
            <v>Non</v>
          </cell>
          <cell r="J3239" t="str">
            <v>Football, Futsal</v>
          </cell>
        </row>
        <row r="3240">
          <cell r="A3240">
            <v>24210225</v>
          </cell>
          <cell r="B3240" t="str">
            <v>GOA</v>
          </cell>
          <cell r="C3240" t="str">
            <v>Eleonore</v>
          </cell>
          <cell r="D3240" t="str">
            <v>MF</v>
          </cell>
          <cell r="E3240" t="str">
            <v>29-05-2009</v>
          </cell>
          <cell r="F3240">
            <v>15</v>
          </cell>
          <cell r="G3240" t="str">
            <v>Non</v>
          </cell>
          <cell r="H3240" t="str">
            <v>CLG.TIETA</v>
          </cell>
          <cell r="I3240" t="str">
            <v>Non</v>
          </cell>
          <cell r="J3240" t="str">
            <v>Football, Futsal</v>
          </cell>
        </row>
        <row r="3241">
          <cell r="A3241">
            <v>24221346</v>
          </cell>
          <cell r="B3241" t="str">
            <v>GOA</v>
          </cell>
          <cell r="C3241" t="str">
            <v>Evodie</v>
          </cell>
          <cell r="D3241" t="str">
            <v>MF</v>
          </cell>
          <cell r="E3241" t="str">
            <v>21-07-2010</v>
          </cell>
          <cell r="F3241">
            <v>14</v>
          </cell>
          <cell r="G3241" t="str">
            <v>Non</v>
          </cell>
          <cell r="H3241" t="str">
            <v>CLG.TIETA</v>
          </cell>
          <cell r="I3241" t="str">
            <v>Non</v>
          </cell>
          <cell r="J3241" t="str">
            <v>Football, Futsal</v>
          </cell>
        </row>
        <row r="3242">
          <cell r="A3242">
            <v>24221416</v>
          </cell>
          <cell r="B3242" t="str">
            <v>GOA</v>
          </cell>
          <cell r="C3242" t="str">
            <v>Kinsley</v>
          </cell>
          <cell r="D3242" t="str">
            <v>MF</v>
          </cell>
          <cell r="E3242" t="str">
            <v>22-12-2009</v>
          </cell>
          <cell r="F3242">
            <v>14</v>
          </cell>
          <cell r="G3242" t="str">
            <v>Non</v>
          </cell>
          <cell r="H3242" t="str">
            <v>CLG.TIETA</v>
          </cell>
          <cell r="I3242" t="str">
            <v>Non</v>
          </cell>
          <cell r="J3242" t="str">
            <v>Football, Futsal</v>
          </cell>
        </row>
        <row r="3243">
          <cell r="A3243">
            <v>24210558</v>
          </cell>
          <cell r="B3243" t="str">
            <v>GOA</v>
          </cell>
          <cell r="C3243" t="str">
            <v>Moïse</v>
          </cell>
          <cell r="D3243" t="str">
            <v>MG</v>
          </cell>
          <cell r="E3243" t="str">
            <v>26-04-2009</v>
          </cell>
          <cell r="F3243">
            <v>15</v>
          </cell>
          <cell r="G3243" t="str">
            <v>Non</v>
          </cell>
          <cell r="H3243" t="str">
            <v>CLG.TIETA</v>
          </cell>
          <cell r="I3243" t="str">
            <v>Non</v>
          </cell>
          <cell r="J3243" t="str">
            <v>Football, Futsal, Rugby</v>
          </cell>
        </row>
        <row r="3244">
          <cell r="A3244">
            <v>24222276</v>
          </cell>
          <cell r="B3244" t="str">
            <v>GOA</v>
          </cell>
          <cell r="C3244" t="str">
            <v>Taleat</v>
          </cell>
          <cell r="D3244" t="str">
            <v>MG</v>
          </cell>
          <cell r="E3244" t="str">
            <v>23-08-2010</v>
          </cell>
          <cell r="F3244">
            <v>14</v>
          </cell>
          <cell r="G3244" t="str">
            <v>Non</v>
          </cell>
          <cell r="H3244" t="str">
            <v>CLG.TIETA</v>
          </cell>
          <cell r="I3244" t="str">
            <v>Non</v>
          </cell>
          <cell r="J3244" t="str">
            <v>Basket, Football</v>
          </cell>
        </row>
        <row r="3245">
          <cell r="A3245">
            <v>24211137</v>
          </cell>
          <cell r="B3245" t="str">
            <v>GOA</v>
          </cell>
          <cell r="C3245" t="str">
            <v>Yann</v>
          </cell>
          <cell r="D3245" t="str">
            <v>CG</v>
          </cell>
          <cell r="E3245" t="str">
            <v>02-12-2008</v>
          </cell>
          <cell r="F3245">
            <v>15</v>
          </cell>
          <cell r="G3245" t="str">
            <v>Non</v>
          </cell>
          <cell r="H3245" t="str">
            <v>CLG.TIETA</v>
          </cell>
          <cell r="I3245" t="str">
            <v>Non</v>
          </cell>
          <cell r="J3245" t="str">
            <v>Football, Futsal</v>
          </cell>
        </row>
        <row r="3246">
          <cell r="A3246">
            <v>24247590</v>
          </cell>
          <cell r="B3246" t="str">
            <v>GOAPANA</v>
          </cell>
          <cell r="C3246" t="str">
            <v>Landry</v>
          </cell>
          <cell r="D3246" t="str">
            <v>BG</v>
          </cell>
          <cell r="E3246" t="str">
            <v>09-03-2013</v>
          </cell>
          <cell r="F3246">
            <v>11</v>
          </cell>
          <cell r="G3246" t="str">
            <v>Non</v>
          </cell>
          <cell r="H3246" t="str">
            <v>CLG.TIETA</v>
          </cell>
          <cell r="I3246" t="str">
            <v>Non</v>
          </cell>
          <cell r="J3246" t="str">
            <v>Football, Futsal, Rugby</v>
          </cell>
        </row>
        <row r="3247">
          <cell r="A3247">
            <v>24222070</v>
          </cell>
          <cell r="B3247" t="str">
            <v>GOUNEBOADJANE</v>
          </cell>
          <cell r="C3247" t="str">
            <v>Daniel</v>
          </cell>
          <cell r="D3247" t="str">
            <v>MG</v>
          </cell>
          <cell r="E3247" t="str">
            <v>19-03-2009</v>
          </cell>
          <cell r="F3247">
            <v>15</v>
          </cell>
          <cell r="G3247" t="str">
            <v>Non</v>
          </cell>
          <cell r="H3247" t="str">
            <v>CLG.TIETA</v>
          </cell>
          <cell r="I3247" t="str">
            <v>Non</v>
          </cell>
          <cell r="J3247" t="str">
            <v>Athlétisme, Basket, Cross, Football, Futsal, Rugby</v>
          </cell>
        </row>
        <row r="3248">
          <cell r="A3248">
            <v>24247649</v>
          </cell>
          <cell r="B3248" t="str">
            <v>GUERIN</v>
          </cell>
          <cell r="C3248" t="str">
            <v>Tessa</v>
          </cell>
          <cell r="D3248" t="str">
            <v>BF</v>
          </cell>
          <cell r="E3248" t="str">
            <v>13-12-2012</v>
          </cell>
          <cell r="F3248">
            <v>11</v>
          </cell>
          <cell r="G3248" t="str">
            <v>Non</v>
          </cell>
          <cell r="H3248" t="str">
            <v>CLG.TIETA</v>
          </cell>
          <cell r="I3248" t="str">
            <v>Non</v>
          </cell>
          <cell r="J3248" t="str">
            <v>Basket</v>
          </cell>
        </row>
        <row r="3249">
          <cell r="A3249">
            <v>24237565</v>
          </cell>
          <cell r="B3249" t="str">
            <v>HNAWEONGO</v>
          </cell>
          <cell r="C3249" t="str">
            <v>Luidjy</v>
          </cell>
          <cell r="D3249" t="str">
            <v>BG</v>
          </cell>
          <cell r="E3249" t="str">
            <v>23-07-2011</v>
          </cell>
          <cell r="F3249">
            <v>13</v>
          </cell>
          <cell r="G3249" t="str">
            <v>Non</v>
          </cell>
          <cell r="H3249" t="str">
            <v>CLG.TIETA</v>
          </cell>
          <cell r="I3249" t="str">
            <v>Non</v>
          </cell>
          <cell r="J3249" t="str">
            <v>Basket, Football, Futsal</v>
          </cell>
        </row>
        <row r="3250">
          <cell r="A3250">
            <v>24247579</v>
          </cell>
          <cell r="B3250" t="str">
            <v>HNYEIKONE</v>
          </cell>
          <cell r="C3250" t="str">
            <v>Cezelin</v>
          </cell>
          <cell r="D3250" t="str">
            <v>BG</v>
          </cell>
          <cell r="E3250" t="str">
            <v>24-02-2013</v>
          </cell>
          <cell r="F3250">
            <v>11</v>
          </cell>
          <cell r="G3250" t="str">
            <v>Non</v>
          </cell>
          <cell r="H3250" t="str">
            <v>CLG.TIETA</v>
          </cell>
          <cell r="I3250" t="str">
            <v>Non</v>
          </cell>
          <cell r="J3250" t="str">
            <v>Football, Futsal</v>
          </cell>
        </row>
        <row r="3251">
          <cell r="A3251">
            <v>24220416</v>
          </cell>
          <cell r="B3251" t="str">
            <v>HOUWILI</v>
          </cell>
          <cell r="C3251" t="str">
            <v>Chaëlson</v>
          </cell>
          <cell r="D3251" t="str">
            <v>MG</v>
          </cell>
          <cell r="E3251" t="str">
            <v>27-08-2010</v>
          </cell>
          <cell r="F3251">
            <v>14</v>
          </cell>
          <cell r="G3251" t="str">
            <v>Non</v>
          </cell>
          <cell r="H3251" t="str">
            <v>CLG.TIETA</v>
          </cell>
          <cell r="I3251" t="str">
            <v>Non</v>
          </cell>
          <cell r="J3251" t="str">
            <v>Football, Futsal</v>
          </cell>
        </row>
        <row r="3252">
          <cell r="A3252">
            <v>24220403</v>
          </cell>
          <cell r="B3252" t="str">
            <v>IHILY</v>
          </cell>
          <cell r="C3252" t="str">
            <v>Berithiska</v>
          </cell>
          <cell r="D3252" t="str">
            <v>BG</v>
          </cell>
          <cell r="E3252" t="str">
            <v>06-01-2011</v>
          </cell>
          <cell r="F3252">
            <v>13</v>
          </cell>
          <cell r="G3252" t="str">
            <v>Non</v>
          </cell>
          <cell r="H3252" t="str">
            <v>CLG.TIETA</v>
          </cell>
          <cell r="I3252" t="str">
            <v>Non</v>
          </cell>
          <cell r="J3252" t="str">
            <v>Football, Futsal</v>
          </cell>
        </row>
        <row r="3253">
          <cell r="A3253">
            <v>24210281</v>
          </cell>
          <cell r="B3253" t="str">
            <v>IKAPA</v>
          </cell>
          <cell r="C3253" t="str">
            <v>Marie-Aimée</v>
          </cell>
          <cell r="D3253" t="str">
            <v>MF</v>
          </cell>
          <cell r="E3253" t="str">
            <v>11-05-2010</v>
          </cell>
          <cell r="F3253">
            <v>14</v>
          </cell>
          <cell r="G3253" t="str">
            <v>Non</v>
          </cell>
          <cell r="H3253" t="str">
            <v>CLG.TIETA</v>
          </cell>
          <cell r="I3253" t="str">
            <v>Non</v>
          </cell>
          <cell r="J3253" t="str">
            <v>Rugby</v>
          </cell>
        </row>
        <row r="3254">
          <cell r="A3254">
            <v>24237481</v>
          </cell>
          <cell r="B3254" t="str">
            <v>KAHMENE</v>
          </cell>
          <cell r="C3254" t="str">
            <v>Isabelle</v>
          </cell>
          <cell r="D3254" t="str">
            <v>MF</v>
          </cell>
          <cell r="E3254" t="str">
            <v>10-02-2010</v>
          </cell>
          <cell r="F3254">
            <v>14</v>
          </cell>
          <cell r="G3254" t="str">
            <v>Non</v>
          </cell>
          <cell r="H3254" t="str">
            <v>CLG.TIETA</v>
          </cell>
          <cell r="I3254" t="str">
            <v>Non</v>
          </cell>
          <cell r="J3254" t="str">
            <v>Football, Futsal</v>
          </cell>
        </row>
        <row r="3255">
          <cell r="A3255">
            <v>24237483</v>
          </cell>
          <cell r="B3255" t="str">
            <v>KAHMENE</v>
          </cell>
          <cell r="C3255" t="str">
            <v>Léon</v>
          </cell>
          <cell r="D3255" t="str">
            <v>BG</v>
          </cell>
          <cell r="E3255" t="str">
            <v>06-02-2012</v>
          </cell>
          <cell r="F3255">
            <v>12</v>
          </cell>
          <cell r="G3255" t="str">
            <v>Non</v>
          </cell>
          <cell r="H3255" t="str">
            <v>CLG.TIETA</v>
          </cell>
          <cell r="I3255" t="str">
            <v>Non</v>
          </cell>
          <cell r="J3255" t="str">
            <v>Basket, Rugby</v>
          </cell>
        </row>
        <row r="3256">
          <cell r="A3256">
            <v>24233736</v>
          </cell>
          <cell r="B3256" t="str">
            <v>KAMOU</v>
          </cell>
          <cell r="C3256" t="str">
            <v>Raynold</v>
          </cell>
          <cell r="D3256" t="str">
            <v>BG</v>
          </cell>
          <cell r="E3256" t="str">
            <v>03-10-2011</v>
          </cell>
          <cell r="F3256">
            <v>13</v>
          </cell>
          <cell r="G3256" t="str">
            <v>Non</v>
          </cell>
          <cell r="H3256" t="str">
            <v>CLG.TIETA</v>
          </cell>
          <cell r="I3256" t="str">
            <v>Non</v>
          </cell>
          <cell r="J3256" t="str">
            <v>Football, Futsal</v>
          </cell>
        </row>
        <row r="3257">
          <cell r="A3257">
            <v>24247650</v>
          </cell>
          <cell r="B3257" t="str">
            <v>KARTODIMEDJO</v>
          </cell>
          <cell r="C3257" t="str">
            <v>Kelsy</v>
          </cell>
          <cell r="D3257" t="str">
            <v>BF</v>
          </cell>
          <cell r="E3257" t="str">
            <v>13-07-2012</v>
          </cell>
          <cell r="F3257">
            <v>12</v>
          </cell>
          <cell r="G3257" t="str">
            <v>Non</v>
          </cell>
          <cell r="H3257" t="str">
            <v>CLG.TIETA</v>
          </cell>
          <cell r="I3257" t="str">
            <v>Non</v>
          </cell>
          <cell r="J3257" t="str">
            <v>Basket</v>
          </cell>
        </row>
        <row r="3258">
          <cell r="A3258">
            <v>24239237</v>
          </cell>
          <cell r="B3258" t="str">
            <v>KATRAWI</v>
          </cell>
          <cell r="C3258" t="str">
            <v>Wathaea</v>
          </cell>
          <cell r="D3258" t="str">
            <v>MF</v>
          </cell>
          <cell r="E3258" t="str">
            <v>05-01-2009</v>
          </cell>
          <cell r="F3258">
            <v>15</v>
          </cell>
          <cell r="G3258" t="str">
            <v>Non</v>
          </cell>
          <cell r="H3258" t="str">
            <v>CLG.TIETA</v>
          </cell>
          <cell r="I3258" t="str">
            <v>Non</v>
          </cell>
          <cell r="J3258" t="str">
            <v>Athlétisme, Rugby</v>
          </cell>
        </row>
        <row r="3259">
          <cell r="A3259">
            <v>24247596</v>
          </cell>
          <cell r="B3259" t="str">
            <v>KEDO</v>
          </cell>
          <cell r="C3259" t="str">
            <v>Léhyncé</v>
          </cell>
          <cell r="D3259" t="str">
            <v>BF</v>
          </cell>
          <cell r="E3259" t="str">
            <v>26-04-2011</v>
          </cell>
          <cell r="F3259">
            <v>13</v>
          </cell>
          <cell r="G3259" t="str">
            <v>Non</v>
          </cell>
          <cell r="H3259" t="str">
            <v>CLG.TIETA</v>
          </cell>
          <cell r="I3259" t="str">
            <v>Non</v>
          </cell>
          <cell r="J3259" t="str">
            <v>Basket</v>
          </cell>
        </row>
        <row r="3260">
          <cell r="A3260">
            <v>24247591</v>
          </cell>
          <cell r="B3260" t="str">
            <v>KIOLET</v>
          </cell>
          <cell r="C3260" t="str">
            <v>Fabian</v>
          </cell>
          <cell r="D3260" t="str">
            <v>BG</v>
          </cell>
          <cell r="E3260" t="str">
            <v>27-10-2012</v>
          </cell>
          <cell r="F3260">
            <v>12</v>
          </cell>
          <cell r="G3260" t="str">
            <v>Non</v>
          </cell>
          <cell r="H3260" t="str">
            <v>CLG.TIETA</v>
          </cell>
          <cell r="I3260" t="str">
            <v>Non</v>
          </cell>
          <cell r="J3260" t="str">
            <v>Basket, Futsal, Rugby</v>
          </cell>
        </row>
        <row r="3261">
          <cell r="A3261">
            <v>24237373</v>
          </cell>
          <cell r="B3261" t="str">
            <v>KOUTCHAOUA</v>
          </cell>
          <cell r="C3261" t="str">
            <v>Enrico</v>
          </cell>
          <cell r="D3261" t="str">
            <v>BG</v>
          </cell>
          <cell r="E3261" t="str">
            <v>18-07-2011</v>
          </cell>
          <cell r="F3261">
            <v>13</v>
          </cell>
          <cell r="G3261" t="str">
            <v>Non</v>
          </cell>
          <cell r="H3261" t="str">
            <v>CLG.TIETA</v>
          </cell>
          <cell r="I3261" t="str">
            <v>Non</v>
          </cell>
          <cell r="J3261" t="str">
            <v>Basket, Football, Futsal</v>
          </cell>
        </row>
        <row r="3262">
          <cell r="A3262">
            <v>24237374</v>
          </cell>
          <cell r="B3262" t="str">
            <v>MADIA</v>
          </cell>
          <cell r="C3262" t="str">
            <v>Gabriel</v>
          </cell>
          <cell r="D3262" t="str">
            <v>BG</v>
          </cell>
          <cell r="E3262" t="str">
            <v>18-09-2011</v>
          </cell>
          <cell r="F3262">
            <v>13</v>
          </cell>
          <cell r="G3262" t="str">
            <v>Non</v>
          </cell>
          <cell r="H3262" t="str">
            <v>CLG.TIETA</v>
          </cell>
          <cell r="I3262" t="str">
            <v>Non</v>
          </cell>
          <cell r="J3262" t="str">
            <v>Athlétisme, Football, Rugby</v>
          </cell>
        </row>
        <row r="3263">
          <cell r="A3263">
            <v>24248378</v>
          </cell>
          <cell r="B3263" t="str">
            <v>MAROWITCH</v>
          </cell>
          <cell r="C3263" t="str">
            <v>Emma</v>
          </cell>
          <cell r="D3263" t="str">
            <v>BF</v>
          </cell>
          <cell r="E3263" t="str">
            <v>13-08-2012</v>
          </cell>
          <cell r="F3263">
            <v>12</v>
          </cell>
          <cell r="G3263" t="str">
            <v>Non</v>
          </cell>
          <cell r="H3263" t="str">
            <v>CLG.TIETA</v>
          </cell>
          <cell r="I3263" t="str">
            <v>Non</v>
          </cell>
          <cell r="J3263" t="str">
            <v>Basket</v>
          </cell>
        </row>
        <row r="3264">
          <cell r="A3264">
            <v>24247597</v>
          </cell>
          <cell r="B3264" t="str">
            <v>MATHELON</v>
          </cell>
          <cell r="C3264" t="str">
            <v>Jeck</v>
          </cell>
          <cell r="D3264" t="str">
            <v>MG</v>
          </cell>
          <cell r="E3264" t="str">
            <v>11-09-2010</v>
          </cell>
          <cell r="F3264">
            <v>14</v>
          </cell>
          <cell r="G3264" t="str">
            <v>Non</v>
          </cell>
          <cell r="H3264" t="str">
            <v>CLG.TIETA</v>
          </cell>
          <cell r="I3264" t="str">
            <v>Non</v>
          </cell>
          <cell r="J3264" t="str">
            <v>Basket, Rugby</v>
          </cell>
        </row>
        <row r="3265">
          <cell r="A3265">
            <v>24222143</v>
          </cell>
          <cell r="B3265" t="str">
            <v>MEOUDHIA</v>
          </cell>
          <cell r="C3265" t="str">
            <v>Yoran</v>
          </cell>
          <cell r="D3265" t="str">
            <v>MG</v>
          </cell>
          <cell r="E3265" t="str">
            <v>10-03-2010</v>
          </cell>
          <cell r="F3265">
            <v>14</v>
          </cell>
          <cell r="G3265" t="str">
            <v>Non</v>
          </cell>
          <cell r="H3265" t="str">
            <v>CLG.TIETA</v>
          </cell>
          <cell r="I3265" t="str">
            <v>Non</v>
          </cell>
          <cell r="J3265" t="str">
            <v>Athlétisme, Basket, Football, Futsal</v>
          </cell>
        </row>
        <row r="3266">
          <cell r="A3266">
            <v>24247665</v>
          </cell>
          <cell r="B3266" t="str">
            <v>MOEFANA</v>
          </cell>
          <cell r="C3266" t="str">
            <v>Kelange</v>
          </cell>
          <cell r="D3266" t="str">
            <v>MG</v>
          </cell>
          <cell r="E3266" t="str">
            <v>10-07-2010</v>
          </cell>
          <cell r="F3266">
            <v>14</v>
          </cell>
          <cell r="G3266" t="str">
            <v>Non</v>
          </cell>
          <cell r="H3266" t="str">
            <v>CLG.TIETA</v>
          </cell>
          <cell r="I3266" t="str">
            <v>Non</v>
          </cell>
          <cell r="J3266" t="str">
            <v>Basket, Rugby</v>
          </cell>
        </row>
        <row r="3267">
          <cell r="A3267">
            <v>24210857</v>
          </cell>
          <cell r="B3267" t="str">
            <v>NAOUNA</v>
          </cell>
          <cell r="C3267" t="str">
            <v>Yanis</v>
          </cell>
          <cell r="D3267" t="str">
            <v>MG</v>
          </cell>
          <cell r="E3267" t="str">
            <v>30-03-2010</v>
          </cell>
          <cell r="F3267">
            <v>14</v>
          </cell>
          <cell r="G3267" t="str">
            <v>Non</v>
          </cell>
          <cell r="H3267" t="str">
            <v>CLG.TIETA</v>
          </cell>
          <cell r="I3267" t="str">
            <v>Non</v>
          </cell>
          <cell r="J3267" t="str">
            <v>Athlétisme, Football, Futsal</v>
          </cell>
        </row>
        <row r="3268">
          <cell r="A3268">
            <v>24247717</v>
          </cell>
          <cell r="B3268" t="str">
            <v>OU-PANE</v>
          </cell>
          <cell r="C3268" t="str">
            <v>Marvyn</v>
          </cell>
          <cell r="D3268" t="str">
            <v>MG</v>
          </cell>
          <cell r="E3268" t="str">
            <v>05-06-2009</v>
          </cell>
          <cell r="F3268">
            <v>15</v>
          </cell>
          <cell r="G3268" t="str">
            <v>Non</v>
          </cell>
          <cell r="H3268" t="str">
            <v>CLG.TIETA</v>
          </cell>
          <cell r="I3268" t="str">
            <v>Non</v>
          </cell>
          <cell r="J3268" t="str">
            <v>Basket</v>
          </cell>
        </row>
        <row r="3269">
          <cell r="A3269">
            <v>24237484</v>
          </cell>
          <cell r="B3269" t="str">
            <v>OUDIANE-ANE</v>
          </cell>
          <cell r="C3269" t="str">
            <v>Owen</v>
          </cell>
          <cell r="D3269" t="str">
            <v>MG</v>
          </cell>
          <cell r="E3269" t="str">
            <v>23-09-2010</v>
          </cell>
          <cell r="F3269">
            <v>14</v>
          </cell>
          <cell r="G3269" t="str">
            <v>Non</v>
          </cell>
          <cell r="H3269" t="str">
            <v>CLG.TIETA</v>
          </cell>
          <cell r="I3269" t="str">
            <v>Non</v>
          </cell>
          <cell r="J3269" t="str">
            <v>Basket, Football</v>
          </cell>
        </row>
        <row r="3270">
          <cell r="A3270">
            <v>24247668</v>
          </cell>
          <cell r="B3270" t="str">
            <v>PAETHEN-WHAAP</v>
          </cell>
          <cell r="C3270" t="str">
            <v>Dicky</v>
          </cell>
          <cell r="D3270" t="str">
            <v>BG</v>
          </cell>
          <cell r="E3270" t="str">
            <v>04-12-2011</v>
          </cell>
          <cell r="F3270">
            <v>12</v>
          </cell>
          <cell r="G3270" t="str">
            <v>Non</v>
          </cell>
          <cell r="H3270" t="str">
            <v>CLG.TIETA</v>
          </cell>
          <cell r="I3270" t="str">
            <v>Non</v>
          </cell>
          <cell r="J3270" t="str">
            <v>Football, Futsal</v>
          </cell>
        </row>
        <row r="3271">
          <cell r="A3271">
            <v>24220703</v>
          </cell>
          <cell r="B3271" t="str">
            <v>PAILLY</v>
          </cell>
          <cell r="C3271" t="str">
            <v>Maïra</v>
          </cell>
          <cell r="D3271" t="str">
            <v>MF</v>
          </cell>
          <cell r="E3271" t="str">
            <v>14-06-2009</v>
          </cell>
          <cell r="F3271">
            <v>15</v>
          </cell>
          <cell r="G3271" t="str">
            <v>Non</v>
          </cell>
          <cell r="H3271" t="str">
            <v>CLG.TIETA</v>
          </cell>
          <cell r="I3271" t="str">
            <v>Non</v>
          </cell>
          <cell r="J3271" t="str">
            <v>Athlétisme, Football, Futsal, Rugby</v>
          </cell>
        </row>
        <row r="3272">
          <cell r="A3272">
            <v>24247669</v>
          </cell>
          <cell r="B3272" t="str">
            <v>PAUBA</v>
          </cell>
          <cell r="C3272" t="str">
            <v>Evans</v>
          </cell>
          <cell r="D3272" t="str">
            <v>BG</v>
          </cell>
          <cell r="E3272" t="str">
            <v>17-03-2012</v>
          </cell>
          <cell r="F3272">
            <v>12</v>
          </cell>
          <cell r="G3272" t="str">
            <v>Non</v>
          </cell>
          <cell r="H3272" t="str">
            <v>CLG.TIETA</v>
          </cell>
          <cell r="I3272" t="str">
            <v>Non</v>
          </cell>
          <cell r="J3272" t="str">
            <v>Football, Futsal</v>
          </cell>
        </row>
        <row r="3273">
          <cell r="A3273">
            <v>24247594</v>
          </cell>
          <cell r="B3273" t="str">
            <v>PEAROU</v>
          </cell>
          <cell r="C3273" t="str">
            <v>Ederson</v>
          </cell>
          <cell r="D3273" t="str">
            <v>BG</v>
          </cell>
          <cell r="E3273" t="str">
            <v>14-08-2012</v>
          </cell>
          <cell r="F3273">
            <v>12</v>
          </cell>
          <cell r="G3273" t="str">
            <v>Non</v>
          </cell>
          <cell r="H3273" t="str">
            <v>CLG.TIETA</v>
          </cell>
          <cell r="I3273" t="str">
            <v>Non</v>
          </cell>
          <cell r="J3273" t="str">
            <v>Basket</v>
          </cell>
        </row>
        <row r="3274">
          <cell r="A3274">
            <v>24237376</v>
          </cell>
          <cell r="B3274" t="str">
            <v>PEAUTAU DIT FANO</v>
          </cell>
          <cell r="C3274" t="str">
            <v>Joshua</v>
          </cell>
          <cell r="D3274" t="str">
            <v>BG</v>
          </cell>
          <cell r="E3274" t="str">
            <v>13-02-2012</v>
          </cell>
          <cell r="F3274">
            <v>12</v>
          </cell>
          <cell r="G3274" t="str">
            <v>Non</v>
          </cell>
          <cell r="H3274" t="str">
            <v>CLG.TIETA</v>
          </cell>
          <cell r="I3274" t="str">
            <v>Non</v>
          </cell>
          <cell r="J3274" t="str">
            <v>Football, Futsal, Rugby</v>
          </cell>
        </row>
        <row r="3275">
          <cell r="A3275">
            <v>24247580</v>
          </cell>
          <cell r="B3275" t="str">
            <v>POANI</v>
          </cell>
          <cell r="C3275" t="str">
            <v>Yaelzia</v>
          </cell>
          <cell r="D3275" t="str">
            <v>BF</v>
          </cell>
          <cell r="E3275" t="str">
            <v>23-03-2013</v>
          </cell>
          <cell r="F3275">
            <v>11</v>
          </cell>
          <cell r="G3275" t="str">
            <v>Non</v>
          </cell>
          <cell r="H3275" t="str">
            <v>CLG.TIETA</v>
          </cell>
          <cell r="I3275" t="str">
            <v>Non</v>
          </cell>
          <cell r="J3275" t="str">
            <v>Rugby</v>
          </cell>
        </row>
        <row r="3276">
          <cell r="A3276">
            <v>24247670</v>
          </cell>
          <cell r="B3276" t="str">
            <v>POITCHILI</v>
          </cell>
          <cell r="C3276" t="str">
            <v>Marion</v>
          </cell>
          <cell r="D3276" t="str">
            <v>BF</v>
          </cell>
          <cell r="E3276" t="str">
            <v>04-09-2011</v>
          </cell>
          <cell r="F3276">
            <v>13</v>
          </cell>
          <cell r="G3276" t="str">
            <v>Non</v>
          </cell>
          <cell r="H3276" t="str">
            <v>CLG.TIETA</v>
          </cell>
          <cell r="I3276" t="str">
            <v>Non</v>
          </cell>
          <cell r="J3276" t="str">
            <v>Football, Futsal</v>
          </cell>
        </row>
        <row r="3277">
          <cell r="A3277">
            <v>24237485</v>
          </cell>
          <cell r="B3277" t="str">
            <v>POLI</v>
          </cell>
          <cell r="C3277" t="str">
            <v>Noémie</v>
          </cell>
          <cell r="D3277" t="str">
            <v>BF</v>
          </cell>
          <cell r="E3277" t="str">
            <v>09-08-2011</v>
          </cell>
          <cell r="F3277">
            <v>13</v>
          </cell>
          <cell r="G3277" t="str">
            <v>Non</v>
          </cell>
          <cell r="H3277" t="str">
            <v>CLG.TIETA</v>
          </cell>
          <cell r="I3277" t="str">
            <v>Non</v>
          </cell>
          <cell r="J3277" t="str">
            <v>Athlétisme, Football, Futsal</v>
          </cell>
        </row>
        <row r="3278">
          <cell r="A3278">
            <v>24247598</v>
          </cell>
          <cell r="B3278" t="str">
            <v>PONIDJA</v>
          </cell>
          <cell r="C3278" t="str">
            <v>Keyrinda</v>
          </cell>
          <cell r="D3278" t="str">
            <v>BF</v>
          </cell>
          <cell r="E3278" t="str">
            <v>15-01-2011</v>
          </cell>
          <cell r="F3278">
            <v>13</v>
          </cell>
          <cell r="G3278" t="str">
            <v>Non</v>
          </cell>
          <cell r="H3278" t="str">
            <v>CLG.TIETA</v>
          </cell>
          <cell r="I3278" t="str">
            <v>Non</v>
          </cell>
          <cell r="J3278" t="str">
            <v>Basket</v>
          </cell>
        </row>
        <row r="3279">
          <cell r="A3279">
            <v>24247581</v>
          </cell>
          <cell r="B3279" t="str">
            <v>POURCELOT</v>
          </cell>
          <cell r="C3279" t="str">
            <v>Ismaël</v>
          </cell>
          <cell r="D3279" t="str">
            <v>BG</v>
          </cell>
          <cell r="E3279" t="str">
            <v>28-02-2013</v>
          </cell>
          <cell r="F3279">
            <v>11</v>
          </cell>
          <cell r="G3279" t="str">
            <v>Non</v>
          </cell>
          <cell r="H3279" t="str">
            <v>CLG.TIETA</v>
          </cell>
          <cell r="I3279" t="str">
            <v>Non</v>
          </cell>
          <cell r="J3279" t="str">
            <v>Basket, Football, Futsal</v>
          </cell>
        </row>
        <row r="3280">
          <cell r="A3280">
            <v>24247718</v>
          </cell>
          <cell r="B3280" t="str">
            <v>POUYE</v>
          </cell>
          <cell r="C3280" t="str">
            <v>Enaïm</v>
          </cell>
          <cell r="D3280" t="str">
            <v>MG</v>
          </cell>
          <cell r="E3280" t="str">
            <v>18-06-2010</v>
          </cell>
          <cell r="F3280">
            <v>14</v>
          </cell>
          <cell r="G3280" t="str">
            <v>Non</v>
          </cell>
          <cell r="H3280" t="str">
            <v>CLG.TIETA</v>
          </cell>
          <cell r="I3280" t="str">
            <v>Non</v>
          </cell>
          <cell r="J3280" t="str">
            <v>Athlétisme, Basket, Rugby</v>
          </cell>
        </row>
        <row r="3281">
          <cell r="A3281">
            <v>24247584</v>
          </cell>
          <cell r="B3281" t="str">
            <v>RAGUE</v>
          </cell>
          <cell r="C3281" t="str">
            <v>Bérénice</v>
          </cell>
          <cell r="D3281" t="str">
            <v>BF</v>
          </cell>
          <cell r="E3281" t="str">
            <v>29-09-2012</v>
          </cell>
          <cell r="F3281">
            <v>12</v>
          </cell>
          <cell r="G3281" t="str">
            <v>Non</v>
          </cell>
          <cell r="H3281" t="str">
            <v>CLG.TIETA</v>
          </cell>
          <cell r="I3281" t="str">
            <v>Non</v>
          </cell>
          <cell r="J3281" t="str">
            <v>Basket</v>
          </cell>
        </row>
        <row r="3282">
          <cell r="A3282">
            <v>24247582</v>
          </cell>
          <cell r="B3282" t="str">
            <v>TCHAOUNYANE</v>
          </cell>
          <cell r="C3282" t="str">
            <v>Baptiste</v>
          </cell>
          <cell r="D3282" t="str">
            <v>BG</v>
          </cell>
          <cell r="E3282" t="str">
            <v>25-11-2012</v>
          </cell>
          <cell r="F3282">
            <v>11</v>
          </cell>
          <cell r="G3282" t="str">
            <v>Non</v>
          </cell>
          <cell r="H3282" t="str">
            <v>CLG.TIETA</v>
          </cell>
          <cell r="I3282" t="str">
            <v>Non</v>
          </cell>
          <cell r="J3282" t="str">
            <v>Basket, Football, Futsal, Rugby</v>
          </cell>
        </row>
        <row r="3283">
          <cell r="A3283">
            <v>24237564</v>
          </cell>
          <cell r="B3283" t="str">
            <v>TCHAOUNYANE</v>
          </cell>
          <cell r="C3283" t="str">
            <v>Carlton</v>
          </cell>
          <cell r="D3283" t="str">
            <v>BG</v>
          </cell>
          <cell r="E3283" t="str">
            <v>31-12-2011</v>
          </cell>
          <cell r="F3283">
            <v>12</v>
          </cell>
          <cell r="G3283" t="str">
            <v>Non</v>
          </cell>
          <cell r="H3283" t="str">
            <v>CLG.TIETA</v>
          </cell>
          <cell r="I3283" t="str">
            <v>Non</v>
          </cell>
          <cell r="J3283" t="str">
            <v>Basket, Football, Futsal, Rugby</v>
          </cell>
        </row>
        <row r="3284">
          <cell r="A3284">
            <v>24237369</v>
          </cell>
          <cell r="B3284" t="str">
            <v>TEAIN-VE</v>
          </cell>
          <cell r="C3284" t="str">
            <v>Monalie</v>
          </cell>
          <cell r="D3284" t="str">
            <v>BF</v>
          </cell>
          <cell r="E3284" t="str">
            <v>31-08-2011</v>
          </cell>
          <cell r="F3284">
            <v>13</v>
          </cell>
          <cell r="G3284" t="str">
            <v>Non</v>
          </cell>
          <cell r="H3284" t="str">
            <v>CLG.TIETA</v>
          </cell>
          <cell r="I3284" t="str">
            <v>Non</v>
          </cell>
          <cell r="J3284" t="str">
            <v>Athlétisme, Football, Futsal</v>
          </cell>
        </row>
        <row r="3285">
          <cell r="A3285">
            <v>24222658</v>
          </cell>
          <cell r="B3285" t="str">
            <v>TEIHO</v>
          </cell>
          <cell r="C3285" t="str">
            <v>Esteban</v>
          </cell>
          <cell r="D3285" t="str">
            <v>MG</v>
          </cell>
          <cell r="E3285" t="str">
            <v>14-12-2010</v>
          </cell>
          <cell r="F3285">
            <v>13</v>
          </cell>
          <cell r="G3285" t="str">
            <v>Non</v>
          </cell>
          <cell r="H3285" t="str">
            <v>CLG.TIETA</v>
          </cell>
          <cell r="I3285" t="str">
            <v>Non</v>
          </cell>
          <cell r="J3285" t="str">
            <v>Basket, Cross, Football, Futsal</v>
          </cell>
        </row>
        <row r="3286">
          <cell r="A3286">
            <v>24248951</v>
          </cell>
          <cell r="B3286" t="str">
            <v>TEIN-PADOM</v>
          </cell>
          <cell r="C3286" t="str">
            <v>Djahote</v>
          </cell>
          <cell r="D3286" t="str">
            <v>BG</v>
          </cell>
          <cell r="E3286" t="str">
            <v>10-12-2012</v>
          </cell>
          <cell r="F3286">
            <v>11</v>
          </cell>
          <cell r="G3286" t="str">
            <v>Non</v>
          </cell>
          <cell r="H3286" t="str">
            <v>CLG.TIETA</v>
          </cell>
          <cell r="I3286" t="str">
            <v>Non</v>
          </cell>
          <cell r="J3286" t="str">
            <v>Basket, Football, Futsal</v>
          </cell>
        </row>
        <row r="3287">
          <cell r="A3287">
            <v>24222742</v>
          </cell>
          <cell r="B3287" t="str">
            <v>TEIN-PADOM</v>
          </cell>
          <cell r="C3287" t="str">
            <v>Poingou</v>
          </cell>
          <cell r="D3287" t="str">
            <v>BF</v>
          </cell>
          <cell r="E3287" t="str">
            <v>07-03-2011</v>
          </cell>
          <cell r="F3287">
            <v>13</v>
          </cell>
          <cell r="G3287" t="str">
            <v>Non</v>
          </cell>
          <cell r="H3287" t="str">
            <v>CLG.TIETA</v>
          </cell>
          <cell r="I3287" t="str">
            <v>Non</v>
          </cell>
          <cell r="J3287" t="str">
            <v>Football, Futsal</v>
          </cell>
        </row>
        <row r="3288">
          <cell r="A3288">
            <v>24247595</v>
          </cell>
          <cell r="B3288" t="str">
            <v>TEIN-PADOM</v>
          </cell>
          <cell r="C3288" t="str">
            <v>Rosalie</v>
          </cell>
          <cell r="D3288" t="str">
            <v>BF</v>
          </cell>
          <cell r="E3288" t="str">
            <v>24-04-2013</v>
          </cell>
          <cell r="F3288">
            <v>11</v>
          </cell>
          <cell r="G3288" t="str">
            <v>Non</v>
          </cell>
          <cell r="H3288" t="str">
            <v>CLG.TIETA</v>
          </cell>
          <cell r="I3288" t="str">
            <v>Non</v>
          </cell>
          <cell r="J3288" t="str">
            <v>Football</v>
          </cell>
        </row>
        <row r="3289">
          <cell r="A3289">
            <v>24210257</v>
          </cell>
          <cell r="B3289" t="str">
            <v>TIDJITE-TIMBE</v>
          </cell>
          <cell r="C3289" t="str">
            <v>Nathalie</v>
          </cell>
          <cell r="D3289" t="str">
            <v>MF</v>
          </cell>
          <cell r="E3289" t="str">
            <v>02-12-2009</v>
          </cell>
          <cell r="F3289">
            <v>14</v>
          </cell>
          <cell r="G3289" t="str">
            <v>Non</v>
          </cell>
          <cell r="H3289" t="str">
            <v>CLG.TIETA</v>
          </cell>
          <cell r="I3289" t="str">
            <v>Non</v>
          </cell>
          <cell r="J3289" t="str">
            <v>Football, Futsal, Rugby</v>
          </cell>
        </row>
        <row r="3290">
          <cell r="A3290">
            <v>24210177</v>
          </cell>
          <cell r="B3290" t="str">
            <v>TONCHANE</v>
          </cell>
          <cell r="C3290" t="str">
            <v>Hyppolite</v>
          </cell>
          <cell r="D3290" t="str">
            <v>MG</v>
          </cell>
          <cell r="E3290" t="str">
            <v>15-10-2009</v>
          </cell>
          <cell r="F3290">
            <v>15</v>
          </cell>
          <cell r="G3290" t="str">
            <v>Non</v>
          </cell>
          <cell r="H3290" t="str">
            <v>CLG.TIETA</v>
          </cell>
          <cell r="I3290" t="str">
            <v>Non</v>
          </cell>
          <cell r="J3290" t="str">
            <v>Football, Futsal, Rugby</v>
          </cell>
        </row>
        <row r="3291">
          <cell r="A3291">
            <v>24247592</v>
          </cell>
          <cell r="B3291" t="str">
            <v>WABEALO</v>
          </cell>
          <cell r="C3291" t="str">
            <v>Candice</v>
          </cell>
          <cell r="D3291" t="str">
            <v>BF</v>
          </cell>
          <cell r="E3291" t="str">
            <v>21-09-2012</v>
          </cell>
          <cell r="F3291">
            <v>12</v>
          </cell>
          <cell r="G3291" t="str">
            <v>Non</v>
          </cell>
          <cell r="H3291" t="str">
            <v>CLG.TIETA</v>
          </cell>
          <cell r="I3291" t="str">
            <v>Non</v>
          </cell>
          <cell r="J3291" t="str">
            <v>Basket, Football, Futsal</v>
          </cell>
        </row>
        <row r="3292">
          <cell r="A3292">
            <v>24247593</v>
          </cell>
          <cell r="B3292" t="str">
            <v>WABEALO</v>
          </cell>
          <cell r="C3292" t="str">
            <v>Djared</v>
          </cell>
          <cell r="D3292" t="str">
            <v>BG</v>
          </cell>
          <cell r="E3292" t="str">
            <v>08-04-2013</v>
          </cell>
          <cell r="F3292">
            <v>11</v>
          </cell>
          <cell r="G3292" t="str">
            <v>Non</v>
          </cell>
          <cell r="H3292" t="str">
            <v>CLG.TIETA</v>
          </cell>
          <cell r="I3292" t="str">
            <v>Non</v>
          </cell>
          <cell r="J3292" t="str">
            <v>Basket, Rugby</v>
          </cell>
        </row>
        <row r="3293">
          <cell r="A3293">
            <v>24211092</v>
          </cell>
          <cell r="B3293" t="str">
            <v>WABEALO</v>
          </cell>
          <cell r="C3293" t="str">
            <v>Kyméa</v>
          </cell>
          <cell r="D3293" t="str">
            <v>MG</v>
          </cell>
          <cell r="E3293" t="str">
            <v>17-07-2009</v>
          </cell>
          <cell r="F3293">
            <v>15</v>
          </cell>
          <cell r="G3293" t="str">
            <v>Non</v>
          </cell>
          <cell r="H3293" t="str">
            <v>CLG.TIETA</v>
          </cell>
          <cell r="I3293" t="str">
            <v>Non</v>
          </cell>
          <cell r="J3293" t="str">
            <v>Basket, Football, Futsal</v>
          </cell>
        </row>
        <row r="3294">
          <cell r="A3294">
            <v>24222040</v>
          </cell>
          <cell r="B3294" t="str">
            <v>WABEALO</v>
          </cell>
          <cell r="C3294" t="str">
            <v>Luther</v>
          </cell>
          <cell r="D3294" t="str">
            <v>MG</v>
          </cell>
          <cell r="E3294" t="str">
            <v>13-11-2010</v>
          </cell>
          <cell r="F3294">
            <v>13</v>
          </cell>
          <cell r="G3294" t="str">
            <v>Non</v>
          </cell>
          <cell r="H3294" t="str">
            <v>CLG.TIETA</v>
          </cell>
          <cell r="I3294" t="str">
            <v>Non</v>
          </cell>
          <cell r="J3294" t="str">
            <v>Basket, Cross, Football, Futsal, Rugby</v>
          </cell>
        </row>
        <row r="3295">
          <cell r="A3295">
            <v>24248376</v>
          </cell>
          <cell r="B3295" t="str">
            <v>WABEALO</v>
          </cell>
          <cell r="C3295" t="str">
            <v>Madison</v>
          </cell>
          <cell r="D3295" t="str">
            <v>BF</v>
          </cell>
          <cell r="E3295" t="str">
            <v>22-12-2011</v>
          </cell>
          <cell r="F3295">
            <v>12</v>
          </cell>
          <cell r="G3295" t="str">
            <v>Non</v>
          </cell>
          <cell r="H3295" t="str">
            <v>CLG.TIETA</v>
          </cell>
          <cell r="I3295" t="str">
            <v>Non</v>
          </cell>
          <cell r="J3295" t="str">
            <v>Basket</v>
          </cell>
        </row>
        <row r="3296">
          <cell r="A3296">
            <v>24247716</v>
          </cell>
          <cell r="B3296" t="str">
            <v>WABEALO</v>
          </cell>
          <cell r="C3296" t="str">
            <v>Maywenne</v>
          </cell>
          <cell r="D3296" t="str">
            <v>BF</v>
          </cell>
          <cell r="E3296" t="str">
            <v>03-08-2012</v>
          </cell>
          <cell r="F3296">
            <v>12</v>
          </cell>
          <cell r="G3296" t="str">
            <v>Non</v>
          </cell>
          <cell r="H3296" t="str">
            <v>CLG.TIETA</v>
          </cell>
          <cell r="I3296" t="str">
            <v>Non</v>
          </cell>
          <cell r="J3296" t="str">
            <v>Basket, Futsal</v>
          </cell>
        </row>
        <row r="3297">
          <cell r="A3297">
            <v>24237395</v>
          </cell>
          <cell r="B3297" t="str">
            <v>WABEALO</v>
          </cell>
          <cell r="C3297" t="str">
            <v>Yorick</v>
          </cell>
          <cell r="D3297" t="str">
            <v>CG</v>
          </cell>
          <cell r="E3297" t="str">
            <v>31-07-2008</v>
          </cell>
          <cell r="F3297">
            <v>16</v>
          </cell>
          <cell r="G3297" t="str">
            <v>Non</v>
          </cell>
          <cell r="H3297" t="str">
            <v>CLG.TIETA</v>
          </cell>
          <cell r="I3297" t="str">
            <v>Non</v>
          </cell>
          <cell r="J3297" t="str">
            <v>Athlétisme, Basket, Futsal, Rugby</v>
          </cell>
        </row>
        <row r="3298">
          <cell r="A3298">
            <v>24247583</v>
          </cell>
          <cell r="B3298" t="str">
            <v>WANEISI</v>
          </cell>
          <cell r="C3298" t="str">
            <v>Meune</v>
          </cell>
          <cell r="D3298" t="str">
            <v>BF</v>
          </cell>
          <cell r="E3298" t="str">
            <v>11-06-2012</v>
          </cell>
          <cell r="F3298">
            <v>12</v>
          </cell>
          <cell r="G3298" t="str">
            <v>Non</v>
          </cell>
          <cell r="H3298" t="str">
            <v>CLG.TIETA</v>
          </cell>
          <cell r="I3298" t="str">
            <v>Non</v>
          </cell>
          <cell r="J3298" t="str">
            <v>Football, Futsal</v>
          </cell>
        </row>
        <row r="3299">
          <cell r="A3299">
            <v>24210258</v>
          </cell>
          <cell r="B3299" t="str">
            <v>WAYO</v>
          </cell>
          <cell r="C3299" t="str">
            <v>Elias</v>
          </cell>
          <cell r="D3299" t="str">
            <v>CG</v>
          </cell>
          <cell r="E3299" t="str">
            <v>06-07-2008</v>
          </cell>
          <cell r="F3299">
            <v>16</v>
          </cell>
          <cell r="G3299" t="str">
            <v>Non</v>
          </cell>
          <cell r="H3299" t="str">
            <v>CLG.TIETA</v>
          </cell>
          <cell r="I3299" t="str">
            <v>Non</v>
          </cell>
          <cell r="J3299" t="str">
            <v>Athlétisme, Football, Futsal, Rugby</v>
          </cell>
        </row>
        <row r="3300">
          <cell r="A3300">
            <v>24220354</v>
          </cell>
          <cell r="B3300" t="str">
            <v>WELET</v>
          </cell>
          <cell r="C3300" t="str">
            <v>Francis</v>
          </cell>
          <cell r="D3300" t="str">
            <v>MG</v>
          </cell>
          <cell r="E3300" t="str">
            <v>11-12-2010</v>
          </cell>
          <cell r="F3300">
            <v>13</v>
          </cell>
          <cell r="G3300" t="str">
            <v>Non</v>
          </cell>
          <cell r="H3300" t="str">
            <v>CLG.TIETA</v>
          </cell>
          <cell r="I3300" t="str">
            <v>Non</v>
          </cell>
          <cell r="J3300" t="str">
            <v>Football, Futsal</v>
          </cell>
        </row>
        <row r="3301">
          <cell r="A3301">
            <v>24248379</v>
          </cell>
          <cell r="B3301" t="str">
            <v>WELET</v>
          </cell>
          <cell r="C3301" t="str">
            <v>Francisca</v>
          </cell>
          <cell r="D3301" t="str">
            <v>BF</v>
          </cell>
          <cell r="E3301" t="str">
            <v>15-06-2013</v>
          </cell>
          <cell r="F3301">
            <v>11</v>
          </cell>
          <cell r="G3301" t="str">
            <v>Non</v>
          </cell>
          <cell r="H3301" t="str">
            <v>CLG.TIETA</v>
          </cell>
          <cell r="I3301" t="str">
            <v>Non</v>
          </cell>
          <cell r="J3301" t="str">
            <v>Basket, Football, Futsal</v>
          </cell>
        </row>
        <row r="3302">
          <cell r="A3302">
            <v>24237487</v>
          </cell>
          <cell r="B3302" t="str">
            <v>WETEWEA</v>
          </cell>
          <cell r="C3302" t="str">
            <v>Hnéboa</v>
          </cell>
          <cell r="D3302" t="str">
            <v>MG</v>
          </cell>
          <cell r="E3302" t="str">
            <v>20-06-2010</v>
          </cell>
          <cell r="F3302">
            <v>14</v>
          </cell>
          <cell r="G3302" t="str">
            <v>Non</v>
          </cell>
          <cell r="H3302" t="str">
            <v>CLG.TIETA</v>
          </cell>
          <cell r="I3302" t="str">
            <v>Non</v>
          </cell>
          <cell r="J3302" t="str">
            <v>Football, Futsal</v>
          </cell>
        </row>
        <row r="3303">
          <cell r="A3303">
            <v>24222275</v>
          </cell>
          <cell r="B3303" t="str">
            <v>WHAAP</v>
          </cell>
          <cell r="C3303" t="str">
            <v>Hyloan</v>
          </cell>
          <cell r="D3303" t="str">
            <v>BG</v>
          </cell>
          <cell r="E3303" t="str">
            <v>14-03-2011</v>
          </cell>
          <cell r="F3303">
            <v>13</v>
          </cell>
          <cell r="G3303" t="str">
            <v>Non</v>
          </cell>
          <cell r="H3303" t="str">
            <v>CLG.TIETA</v>
          </cell>
          <cell r="I3303" t="str">
            <v>Non</v>
          </cell>
          <cell r="J3303" t="str">
            <v>Basket, Football, Futsal, Rugby</v>
          </cell>
        </row>
        <row r="3304">
          <cell r="A3304">
            <v>24248324</v>
          </cell>
          <cell r="B3304" t="str">
            <v>Ahrweiller</v>
          </cell>
          <cell r="C3304" t="str">
            <v>Lise</v>
          </cell>
          <cell r="D3304" t="str">
            <v>BF</v>
          </cell>
          <cell r="E3304" t="str">
            <v>13-01-2013</v>
          </cell>
          <cell r="F3304">
            <v>11</v>
          </cell>
          <cell r="G3304" t="str">
            <v>Non</v>
          </cell>
          <cell r="H3304" t="str">
            <v>CLG.TUBAND</v>
          </cell>
          <cell r="I3304" t="str">
            <v>Non</v>
          </cell>
          <cell r="J3304" t="str">
            <v>Escalade</v>
          </cell>
        </row>
        <row r="3305">
          <cell r="A3305">
            <v>24233900</v>
          </cell>
          <cell r="B3305" t="str">
            <v>Alvarez</v>
          </cell>
          <cell r="C3305" t="str">
            <v>Evan</v>
          </cell>
          <cell r="D3305" t="str">
            <v>BG</v>
          </cell>
          <cell r="E3305" t="str">
            <v>07-04-2012</v>
          </cell>
          <cell r="F3305">
            <v>12</v>
          </cell>
          <cell r="G3305" t="str">
            <v>Non</v>
          </cell>
          <cell r="H3305" t="str">
            <v>CLG.TUBAND</v>
          </cell>
          <cell r="I3305" t="str">
            <v>Non</v>
          </cell>
          <cell r="J3305" t="str">
            <v>Athlétisme, Basket</v>
          </cell>
        </row>
        <row r="3306">
          <cell r="A3306">
            <v>24211032</v>
          </cell>
          <cell r="B3306" t="str">
            <v>AUBERT</v>
          </cell>
          <cell r="C3306" t="str">
            <v>Ezechiel</v>
          </cell>
          <cell r="D3306" t="str">
            <v>MG</v>
          </cell>
          <cell r="E3306" t="str">
            <v>07-10-2009</v>
          </cell>
          <cell r="F3306">
            <v>15</v>
          </cell>
          <cell r="G3306" t="str">
            <v>Non</v>
          </cell>
          <cell r="H3306" t="str">
            <v>CLG.TUBAND</v>
          </cell>
          <cell r="I3306" t="str">
            <v>Non</v>
          </cell>
          <cell r="J3306" t="str">
            <v>Escalade, Trails</v>
          </cell>
        </row>
        <row r="3307">
          <cell r="A3307">
            <v>24222153</v>
          </cell>
          <cell r="B3307" t="str">
            <v>AUDRY</v>
          </cell>
          <cell r="C3307" t="str">
            <v>Costa</v>
          </cell>
          <cell r="D3307" t="str">
            <v>MG</v>
          </cell>
          <cell r="E3307" t="str">
            <v>14-11-2009</v>
          </cell>
          <cell r="F3307">
            <v>14</v>
          </cell>
          <cell r="G3307" t="str">
            <v>Non</v>
          </cell>
          <cell r="H3307" t="str">
            <v>CLG.TUBAND</v>
          </cell>
          <cell r="I3307" t="str">
            <v>Non</v>
          </cell>
          <cell r="J3307" t="str">
            <v>Escalade</v>
          </cell>
        </row>
        <row r="3308">
          <cell r="A3308">
            <v>24238056</v>
          </cell>
          <cell r="B3308" t="str">
            <v>Aufant</v>
          </cell>
          <cell r="C3308" t="str">
            <v>Quentin</v>
          </cell>
          <cell r="D3308" t="str">
            <v>MG</v>
          </cell>
          <cell r="E3308" t="str">
            <v>09-09-2010</v>
          </cell>
          <cell r="F3308">
            <v>14</v>
          </cell>
          <cell r="G3308" t="str">
            <v>Non</v>
          </cell>
          <cell r="H3308" t="str">
            <v>CLG.TUBAND</v>
          </cell>
          <cell r="I3308" t="str">
            <v>Non</v>
          </cell>
          <cell r="J3308" t="str">
            <v>Basket, Trails</v>
          </cell>
        </row>
        <row r="3309">
          <cell r="A3309">
            <v>24220798</v>
          </cell>
          <cell r="B3309" t="str">
            <v>AURIN</v>
          </cell>
          <cell r="C3309" t="str">
            <v>Mila</v>
          </cell>
          <cell r="D3309" t="str">
            <v>BF</v>
          </cell>
          <cell r="E3309" t="str">
            <v>18-02-2011</v>
          </cell>
          <cell r="F3309">
            <v>13</v>
          </cell>
          <cell r="G3309" t="str">
            <v>Non</v>
          </cell>
          <cell r="H3309" t="str">
            <v>CLG.TUBAND</v>
          </cell>
          <cell r="I3309" t="str">
            <v>Non</v>
          </cell>
          <cell r="J3309" t="str">
            <v>Athlétisme, Cross, Trails, Volleyball</v>
          </cell>
        </row>
        <row r="3310">
          <cell r="A3310">
            <v>24238071</v>
          </cell>
          <cell r="B3310" t="str">
            <v>Blakiston</v>
          </cell>
          <cell r="C3310" t="str">
            <v>Ella</v>
          </cell>
          <cell r="D3310" t="str">
            <v>BF</v>
          </cell>
          <cell r="E3310" t="str">
            <v>14-11-2011</v>
          </cell>
          <cell r="F3310">
            <v>12</v>
          </cell>
          <cell r="G3310" t="str">
            <v>Non</v>
          </cell>
          <cell r="H3310" t="str">
            <v>CLG.TUBAND</v>
          </cell>
          <cell r="I3310" t="str">
            <v>Non</v>
          </cell>
          <cell r="J3310" t="str">
            <v>Athlétisme, Basket, Cross, Trails</v>
          </cell>
        </row>
        <row r="3311">
          <cell r="A3311">
            <v>24220809</v>
          </cell>
          <cell r="B3311" t="str">
            <v>BOIRON</v>
          </cell>
          <cell r="C3311" t="str">
            <v>Ethan</v>
          </cell>
          <cell r="D3311" t="str">
            <v>MG</v>
          </cell>
          <cell r="E3311" t="str">
            <v>31-07-2010</v>
          </cell>
          <cell r="F3311">
            <v>14</v>
          </cell>
          <cell r="G3311" t="str">
            <v>Non</v>
          </cell>
          <cell r="H3311" t="str">
            <v>CLG.TUBAND</v>
          </cell>
          <cell r="I3311" t="str">
            <v>Non</v>
          </cell>
          <cell r="J3311" t="str">
            <v>Athlétisme, Basket, Cross, Tennis de table, Trails</v>
          </cell>
        </row>
        <row r="3312">
          <cell r="A3312">
            <v>24248267</v>
          </cell>
          <cell r="B3312" t="str">
            <v>Boiron</v>
          </cell>
          <cell r="C3312" t="str">
            <v>Ewen</v>
          </cell>
          <cell r="D3312" t="str">
            <v>BG</v>
          </cell>
          <cell r="E3312" t="str">
            <v>17-12-2012</v>
          </cell>
          <cell r="F3312">
            <v>11</v>
          </cell>
          <cell r="G3312" t="str">
            <v>Non</v>
          </cell>
          <cell r="H3312" t="str">
            <v>CLG.TUBAND</v>
          </cell>
          <cell r="I3312" t="str">
            <v>Non</v>
          </cell>
          <cell r="J3312" t="str">
            <v>Athlétisme, Basket, Trails</v>
          </cell>
        </row>
        <row r="3313">
          <cell r="A3313">
            <v>24248316</v>
          </cell>
          <cell r="B3313" t="str">
            <v>Bournay</v>
          </cell>
          <cell r="C3313" t="str">
            <v>Axel</v>
          </cell>
          <cell r="D3313" t="str">
            <v>BG</v>
          </cell>
          <cell r="E3313" t="str">
            <v>31-07-2012</v>
          </cell>
          <cell r="F3313">
            <v>12</v>
          </cell>
          <cell r="G3313" t="str">
            <v>Non</v>
          </cell>
          <cell r="H3313" t="str">
            <v>CLG.TUBAND</v>
          </cell>
          <cell r="I3313" t="str">
            <v>Non</v>
          </cell>
          <cell r="J3313" t="str">
            <v>Escalade</v>
          </cell>
        </row>
        <row r="3314">
          <cell r="A3314">
            <v>24248416</v>
          </cell>
          <cell r="B3314" t="str">
            <v>BOURNAY</v>
          </cell>
          <cell r="C3314" t="str">
            <v>Nael</v>
          </cell>
          <cell r="D3314" t="str">
            <v>BG</v>
          </cell>
          <cell r="E3314" t="str">
            <v>30-06-2012</v>
          </cell>
          <cell r="F3314">
            <v>12</v>
          </cell>
          <cell r="G3314" t="str">
            <v>Non</v>
          </cell>
          <cell r="H3314" t="str">
            <v>CLG.TUBAND</v>
          </cell>
          <cell r="I3314" t="str">
            <v>Non</v>
          </cell>
          <cell r="J3314" t="str">
            <v>Tennis de table</v>
          </cell>
        </row>
        <row r="3315">
          <cell r="A3315">
            <v>24248284</v>
          </cell>
          <cell r="B3315" t="str">
            <v>Bouvet</v>
          </cell>
          <cell r="C3315" t="str">
            <v>Adrian</v>
          </cell>
          <cell r="D3315" t="str">
            <v>BG</v>
          </cell>
          <cell r="E3315" t="str">
            <v>20-02-2013</v>
          </cell>
          <cell r="F3315">
            <v>11</v>
          </cell>
          <cell r="G3315" t="str">
            <v>Non</v>
          </cell>
          <cell r="H3315" t="str">
            <v>CLG.TUBAND</v>
          </cell>
          <cell r="I3315" t="str">
            <v>Non</v>
          </cell>
          <cell r="J3315" t="str">
            <v>Athlétisme, Basket, Cross, Trails</v>
          </cell>
        </row>
        <row r="3316">
          <cell r="A3316">
            <v>24248418</v>
          </cell>
          <cell r="B3316" t="str">
            <v>BROQUET</v>
          </cell>
          <cell r="C3316" t="str">
            <v>Louis</v>
          </cell>
          <cell r="D3316" t="str">
            <v>BG</v>
          </cell>
          <cell r="E3316" t="str">
            <v>23-04-2013</v>
          </cell>
          <cell r="F3316">
            <v>11</v>
          </cell>
          <cell r="G3316" t="str">
            <v>Non</v>
          </cell>
          <cell r="H3316" t="str">
            <v>CLG.TUBAND</v>
          </cell>
          <cell r="I3316" t="str">
            <v>Non</v>
          </cell>
          <cell r="J3316" t="str">
            <v>Tennis de table</v>
          </cell>
        </row>
        <row r="3317">
          <cell r="A3317">
            <v>24248278</v>
          </cell>
          <cell r="B3317" t="str">
            <v>Broustet</v>
          </cell>
          <cell r="C3317" t="str">
            <v>Adrien</v>
          </cell>
          <cell r="D3317" t="str">
            <v>BG</v>
          </cell>
          <cell r="E3317" t="str">
            <v>13-03-2013</v>
          </cell>
          <cell r="F3317">
            <v>11</v>
          </cell>
          <cell r="G3317" t="str">
            <v>Non</v>
          </cell>
          <cell r="H3317" t="str">
            <v>CLG.TUBAND</v>
          </cell>
          <cell r="I3317" t="str">
            <v>Non</v>
          </cell>
          <cell r="J3317" t="str">
            <v>Basket, Trails</v>
          </cell>
        </row>
        <row r="3318">
          <cell r="A3318">
            <v>24220064</v>
          </cell>
          <cell r="B3318" t="str">
            <v>CHAMPALLE</v>
          </cell>
          <cell r="C3318" t="str">
            <v>Inès</v>
          </cell>
          <cell r="D3318" t="str">
            <v>BF</v>
          </cell>
          <cell r="E3318" t="str">
            <v>09-01-2011</v>
          </cell>
          <cell r="F3318">
            <v>13</v>
          </cell>
          <cell r="G3318" t="str">
            <v>Non</v>
          </cell>
          <cell r="H3318" t="str">
            <v>CLG.TUBAND</v>
          </cell>
          <cell r="I3318" t="str">
            <v>Non</v>
          </cell>
          <cell r="J3318" t="str">
            <v>Athlétisme, Cross, Trails</v>
          </cell>
        </row>
        <row r="3319">
          <cell r="A3319">
            <v>24248421</v>
          </cell>
          <cell r="B3319" t="str">
            <v>CHARLES</v>
          </cell>
          <cell r="C3319" t="str">
            <v>Nalu</v>
          </cell>
          <cell r="D3319" t="str">
            <v>BF</v>
          </cell>
          <cell r="E3319" t="str">
            <v>21-03-2013</v>
          </cell>
          <cell r="F3319">
            <v>11</v>
          </cell>
          <cell r="G3319" t="str">
            <v>Non</v>
          </cell>
          <cell r="H3319" t="str">
            <v>CLG.TUBAND</v>
          </cell>
          <cell r="I3319" t="str">
            <v>Non</v>
          </cell>
          <cell r="J3319" t="str">
            <v>Volleyball</v>
          </cell>
        </row>
        <row r="3320">
          <cell r="A3320">
            <v>24238640</v>
          </cell>
          <cell r="B3320" t="str">
            <v>Cherrier</v>
          </cell>
          <cell r="C3320" t="str">
            <v>Adrien</v>
          </cell>
          <cell r="D3320" t="str">
            <v>BG</v>
          </cell>
          <cell r="E3320" t="str">
            <v>01-04-2012</v>
          </cell>
          <cell r="F3320">
            <v>12</v>
          </cell>
          <cell r="G3320" t="str">
            <v>Non</v>
          </cell>
          <cell r="H3320" t="str">
            <v>CLG.TUBAND</v>
          </cell>
          <cell r="I3320" t="str">
            <v>Non</v>
          </cell>
          <cell r="J3320" t="str">
            <v>Athlétisme, Basket, Cross, Trails</v>
          </cell>
        </row>
        <row r="3321">
          <cell r="A3321">
            <v>24248952</v>
          </cell>
          <cell r="B3321" t="str">
            <v>CHEVAL</v>
          </cell>
          <cell r="C3321" t="str">
            <v>Charlène</v>
          </cell>
          <cell r="D3321" t="str">
            <v>MF</v>
          </cell>
          <cell r="E3321" t="str">
            <v>23-08-2009</v>
          </cell>
          <cell r="F3321">
            <v>15</v>
          </cell>
          <cell r="G3321" t="str">
            <v>Non</v>
          </cell>
          <cell r="H3321" t="str">
            <v>CLG.TUBAND</v>
          </cell>
          <cell r="I3321" t="str">
            <v>Non</v>
          </cell>
          <cell r="J3321" t="str">
            <v>Athlétisme, Escalade</v>
          </cell>
        </row>
        <row r="3322">
          <cell r="A3322">
            <v>24249394</v>
          </cell>
          <cell r="B3322" t="str">
            <v>CHEVAL</v>
          </cell>
          <cell r="C3322" t="str">
            <v>Juliette</v>
          </cell>
          <cell r="D3322" t="str">
            <v>BF</v>
          </cell>
          <cell r="E3322" t="str">
            <v>05-06-2014</v>
          </cell>
          <cell r="F3322">
            <v>10</v>
          </cell>
          <cell r="G3322" t="str">
            <v>Non</v>
          </cell>
          <cell r="H3322" t="str">
            <v>CLG.TUBAND</v>
          </cell>
          <cell r="I3322" t="str">
            <v>Non</v>
          </cell>
          <cell r="J3322" t="str">
            <v>Athlétisme, Cirque</v>
          </cell>
        </row>
        <row r="3323">
          <cell r="A3323">
            <v>24248311</v>
          </cell>
          <cell r="B3323" t="str">
            <v>Clémence</v>
          </cell>
          <cell r="C3323" t="str">
            <v>Millard</v>
          </cell>
          <cell r="D3323" t="str">
            <v>MF</v>
          </cell>
          <cell r="E3323" t="str">
            <v>21-11-2009</v>
          </cell>
          <cell r="F3323">
            <v>14</v>
          </cell>
          <cell r="G3323" t="str">
            <v>Non</v>
          </cell>
          <cell r="H3323" t="str">
            <v>CLG.TUBAND</v>
          </cell>
          <cell r="I3323" t="str">
            <v>Non</v>
          </cell>
          <cell r="J3323" t="str">
            <v>Athlétisme, Cross, Trails</v>
          </cell>
        </row>
        <row r="3324">
          <cell r="A3324">
            <v>24238632</v>
          </cell>
          <cell r="B3324" t="str">
            <v>Cotin</v>
          </cell>
          <cell r="C3324" t="str">
            <v>I-Gusti</v>
          </cell>
          <cell r="D3324" t="str">
            <v>BG</v>
          </cell>
          <cell r="E3324" t="str">
            <v>13-01-2012</v>
          </cell>
          <cell r="F3324">
            <v>12</v>
          </cell>
          <cell r="G3324" t="str">
            <v>Non</v>
          </cell>
          <cell r="H3324" t="str">
            <v>CLG.TUBAND</v>
          </cell>
          <cell r="I3324" t="str">
            <v>Non</v>
          </cell>
          <cell r="J3324" t="str">
            <v>Athlétisme, Cross, Trails</v>
          </cell>
        </row>
        <row r="3325">
          <cell r="A3325">
            <v>24248292</v>
          </cell>
          <cell r="B3325" t="str">
            <v>Courtin</v>
          </cell>
          <cell r="C3325" t="str">
            <v>Liam</v>
          </cell>
          <cell r="D3325" t="str">
            <v>BG</v>
          </cell>
          <cell r="E3325" t="str">
            <v>11-01-2012</v>
          </cell>
          <cell r="F3325">
            <v>12</v>
          </cell>
          <cell r="G3325" t="str">
            <v>Non</v>
          </cell>
          <cell r="H3325" t="str">
            <v>CLG.TUBAND</v>
          </cell>
          <cell r="I3325" t="str">
            <v>Non</v>
          </cell>
          <cell r="J3325" t="str">
            <v>Basket</v>
          </cell>
        </row>
        <row r="3326">
          <cell r="A3326">
            <v>24248405</v>
          </cell>
          <cell r="B3326" t="str">
            <v>COUTURIER</v>
          </cell>
          <cell r="C3326" t="str">
            <v>Ethan</v>
          </cell>
          <cell r="D3326" t="str">
            <v>MG</v>
          </cell>
          <cell r="E3326" t="str">
            <v>16-11-2010</v>
          </cell>
          <cell r="F3326">
            <v>13</v>
          </cell>
          <cell r="G3326" t="str">
            <v>Non</v>
          </cell>
          <cell r="H3326" t="str">
            <v>CLG.TUBAND</v>
          </cell>
          <cell r="I3326" t="str">
            <v>Non</v>
          </cell>
          <cell r="J3326" t="str">
            <v>Tennis de table</v>
          </cell>
        </row>
        <row r="3327">
          <cell r="A3327">
            <v>24221854</v>
          </cell>
          <cell r="B3327" t="str">
            <v>DANES</v>
          </cell>
          <cell r="C3327" t="str">
            <v>Youna</v>
          </cell>
          <cell r="D3327" t="str">
            <v>BF</v>
          </cell>
          <cell r="E3327" t="str">
            <v>10-04-2011</v>
          </cell>
          <cell r="F3327">
            <v>13</v>
          </cell>
          <cell r="G3327" t="str">
            <v>Non</v>
          </cell>
          <cell r="H3327" t="str">
            <v>CLG.TUBAND</v>
          </cell>
          <cell r="I3327" t="str">
            <v>Non</v>
          </cell>
          <cell r="J3327" t="str">
            <v>Athlétisme, Cross, Tennis de table, Trails</v>
          </cell>
        </row>
        <row r="3328">
          <cell r="A3328">
            <v>24248423</v>
          </cell>
          <cell r="B3328" t="str">
            <v>DELAWOEUR</v>
          </cell>
          <cell r="C3328" t="str">
            <v>Nolan</v>
          </cell>
          <cell r="D3328" t="str">
            <v>BG</v>
          </cell>
          <cell r="E3328" t="str">
            <v>20-12-2011</v>
          </cell>
          <cell r="F3328">
            <v>12</v>
          </cell>
          <cell r="G3328" t="str">
            <v>Non</v>
          </cell>
          <cell r="H3328" t="str">
            <v>CLG.TUBAND</v>
          </cell>
          <cell r="I3328" t="str">
            <v>Non</v>
          </cell>
          <cell r="J3328" t="str">
            <v>Tennis de table</v>
          </cell>
        </row>
        <row r="3329">
          <cell r="A3329">
            <v>24222683</v>
          </cell>
          <cell r="B3329" t="str">
            <v>DESVALS</v>
          </cell>
          <cell r="C3329" t="str">
            <v>Julius</v>
          </cell>
          <cell r="D3329" t="str">
            <v>MG</v>
          </cell>
          <cell r="E3329" t="str">
            <v>26-01-2010</v>
          </cell>
          <cell r="F3329">
            <v>14</v>
          </cell>
          <cell r="G3329" t="str">
            <v>Non</v>
          </cell>
          <cell r="H3329" t="str">
            <v>CLG.TUBAND</v>
          </cell>
          <cell r="I3329" t="str">
            <v>Non</v>
          </cell>
          <cell r="J3329" t="str">
            <v>Cross, Escalade</v>
          </cell>
        </row>
        <row r="3330">
          <cell r="A3330">
            <v>24248271</v>
          </cell>
          <cell r="B3330" t="str">
            <v>Dongal Paquier</v>
          </cell>
          <cell r="C3330" t="str">
            <v>Wilhelm</v>
          </cell>
          <cell r="D3330" t="str">
            <v>BG</v>
          </cell>
          <cell r="E3330" t="str">
            <v>25-08-2013</v>
          </cell>
          <cell r="F3330">
            <v>11</v>
          </cell>
          <cell r="G3330" t="str">
            <v>Non</v>
          </cell>
          <cell r="H3330" t="str">
            <v>CLG.TUBAND</v>
          </cell>
          <cell r="I3330" t="str">
            <v>Non</v>
          </cell>
          <cell r="J3330" t="str">
            <v>Basket, Cross, Trails</v>
          </cell>
        </row>
        <row r="3331">
          <cell r="A3331">
            <v>24248419</v>
          </cell>
          <cell r="B3331" t="str">
            <v>DROHNY</v>
          </cell>
          <cell r="C3331" t="str">
            <v>Cloé</v>
          </cell>
          <cell r="D3331" t="str">
            <v>BF</v>
          </cell>
          <cell r="E3331" t="str">
            <v>12-12-2012</v>
          </cell>
          <cell r="F3331">
            <v>11</v>
          </cell>
          <cell r="G3331" t="str">
            <v>Non</v>
          </cell>
          <cell r="H3331" t="str">
            <v>CLG.TUBAND</v>
          </cell>
          <cell r="I3331" t="str">
            <v>Non</v>
          </cell>
          <cell r="J3331" t="str">
            <v>Escalade</v>
          </cell>
        </row>
        <row r="3332">
          <cell r="A3332">
            <v>24222079</v>
          </cell>
          <cell r="B3332" t="str">
            <v>DUCROCQ</v>
          </cell>
          <cell r="C3332" t="str">
            <v>Louise</v>
          </cell>
          <cell r="D3332" t="str">
            <v>BF</v>
          </cell>
          <cell r="E3332" t="str">
            <v>31-07-2011</v>
          </cell>
          <cell r="F3332">
            <v>13</v>
          </cell>
          <cell r="G3332" t="str">
            <v>Non</v>
          </cell>
          <cell r="H3332" t="str">
            <v>CLG.TUBAND</v>
          </cell>
          <cell r="I3332" t="str">
            <v>Non</v>
          </cell>
          <cell r="J3332" t="str">
            <v>Athlétisme, Cross, Trails</v>
          </cell>
        </row>
        <row r="3333">
          <cell r="A3333">
            <v>24239016</v>
          </cell>
          <cell r="B3333" t="str">
            <v>D’amato</v>
          </cell>
          <cell r="C3333" t="str">
            <v>Alabama</v>
          </cell>
          <cell r="D3333" t="str">
            <v>BF</v>
          </cell>
          <cell r="E3333" t="str">
            <v>11-04-2011</v>
          </cell>
          <cell r="F3333">
            <v>13</v>
          </cell>
          <cell r="G3333" t="str">
            <v>Non</v>
          </cell>
          <cell r="H3333" t="str">
            <v>CLG.TUBAND</v>
          </cell>
          <cell r="I3333" t="str">
            <v>Non</v>
          </cell>
          <cell r="J3333" t="str">
            <v>Athlétisme, Cross, Trails, Volleyball</v>
          </cell>
        </row>
        <row r="3334">
          <cell r="A3334">
            <v>24220804</v>
          </cell>
          <cell r="B3334" t="str">
            <v>FAO</v>
          </cell>
          <cell r="C3334" t="str">
            <v>Euphrasie</v>
          </cell>
          <cell r="D3334" t="str">
            <v>MF</v>
          </cell>
          <cell r="E3334" t="str">
            <v>09-05-2009</v>
          </cell>
          <cell r="F3334">
            <v>15</v>
          </cell>
          <cell r="G3334" t="str">
            <v>Non</v>
          </cell>
          <cell r="H3334" t="str">
            <v>CLG.TUBAND</v>
          </cell>
          <cell r="I3334" t="str">
            <v>Non</v>
          </cell>
          <cell r="J3334" t="str">
            <v>Basket, Trails, Volleyball</v>
          </cell>
        </row>
        <row r="3335">
          <cell r="A3335">
            <v>24248414</v>
          </cell>
          <cell r="B3335" t="str">
            <v>FAURE</v>
          </cell>
          <cell r="C3335" t="str">
            <v>Camille</v>
          </cell>
          <cell r="D3335" t="str">
            <v>BF</v>
          </cell>
          <cell r="E3335" t="str">
            <v>13-09-2012</v>
          </cell>
          <cell r="F3335">
            <v>12</v>
          </cell>
          <cell r="G3335" t="str">
            <v>Non</v>
          </cell>
          <cell r="H3335" t="str">
            <v>CLG.TUBAND</v>
          </cell>
          <cell r="I3335" t="str">
            <v>Non</v>
          </cell>
          <cell r="J3335" t="str">
            <v>Athlétisme</v>
          </cell>
        </row>
        <row r="3336">
          <cell r="A3336">
            <v>24248300</v>
          </cell>
          <cell r="B3336" t="str">
            <v>Flegel</v>
          </cell>
          <cell r="C3336" t="str">
            <v>Jade</v>
          </cell>
          <cell r="D3336" t="str">
            <v>BF</v>
          </cell>
          <cell r="E3336" t="str">
            <v>09-04-2013</v>
          </cell>
          <cell r="F3336">
            <v>11</v>
          </cell>
          <cell r="G3336" t="str">
            <v>Non</v>
          </cell>
          <cell r="H3336" t="str">
            <v>CLG.TUBAND</v>
          </cell>
          <cell r="I3336" t="str">
            <v>Non</v>
          </cell>
          <cell r="J3336" t="str">
            <v>Athlétisme, Cross, Trails</v>
          </cell>
        </row>
        <row r="3337">
          <cell r="A3337">
            <v>24248325</v>
          </cell>
          <cell r="B3337" t="str">
            <v>Foïama Crespo</v>
          </cell>
          <cell r="C3337" t="str">
            <v>Roméo</v>
          </cell>
          <cell r="D3337" t="str">
            <v>BG</v>
          </cell>
          <cell r="E3337" t="str">
            <v>04-04-2013</v>
          </cell>
          <cell r="F3337">
            <v>11</v>
          </cell>
          <cell r="G3337" t="str">
            <v>Non</v>
          </cell>
          <cell r="H3337" t="str">
            <v>CLG.TUBAND</v>
          </cell>
          <cell r="I3337" t="str">
            <v>Non</v>
          </cell>
          <cell r="J3337" t="str">
            <v>Pétanque</v>
          </cell>
        </row>
        <row r="3338">
          <cell r="A3338">
            <v>24248953</v>
          </cell>
          <cell r="B3338" t="str">
            <v>Franzi</v>
          </cell>
          <cell r="C3338" t="str">
            <v>Novak</v>
          </cell>
          <cell r="D3338" t="str">
            <v>BG</v>
          </cell>
          <cell r="E3338" t="str">
            <v>29-11-2011</v>
          </cell>
          <cell r="F3338">
            <v>12</v>
          </cell>
          <cell r="G3338" t="str">
            <v>Non</v>
          </cell>
          <cell r="H3338" t="str">
            <v>CLG.TUBAND</v>
          </cell>
          <cell r="I3338" t="str">
            <v>Non</v>
          </cell>
          <cell r="J3338" t="str">
            <v>Volleyball</v>
          </cell>
        </row>
        <row r="3339">
          <cell r="A3339">
            <v>24248404</v>
          </cell>
          <cell r="B3339" t="str">
            <v>GAERTNER</v>
          </cell>
          <cell r="C3339" t="str">
            <v>Julien</v>
          </cell>
          <cell r="D3339" t="str">
            <v>BG</v>
          </cell>
          <cell r="E3339" t="str">
            <v>27-12-2012</v>
          </cell>
          <cell r="F3339">
            <v>11</v>
          </cell>
          <cell r="G3339" t="str">
            <v>Non</v>
          </cell>
          <cell r="H3339" t="str">
            <v>CLG.TUBAND</v>
          </cell>
          <cell r="I3339" t="str">
            <v>Non</v>
          </cell>
          <cell r="J3339" t="str">
            <v>Tennis de table</v>
          </cell>
        </row>
        <row r="3340">
          <cell r="A3340">
            <v>24233863</v>
          </cell>
          <cell r="B3340" t="str">
            <v>Girbal</v>
          </cell>
          <cell r="C3340" t="str">
            <v>Lucas</v>
          </cell>
          <cell r="D3340" t="str">
            <v>BG</v>
          </cell>
          <cell r="E3340" t="str">
            <v>22-01-2012</v>
          </cell>
          <cell r="F3340">
            <v>12</v>
          </cell>
          <cell r="G3340" t="str">
            <v>Non</v>
          </cell>
          <cell r="H3340" t="str">
            <v>CLG.TUBAND</v>
          </cell>
          <cell r="I3340" t="str">
            <v>Non</v>
          </cell>
          <cell r="J3340" t="str">
            <v>Athlétisme, Cross, Trails</v>
          </cell>
        </row>
        <row r="3341">
          <cell r="A3341">
            <v>24222203</v>
          </cell>
          <cell r="B3341" t="str">
            <v>GUILLOUX</v>
          </cell>
          <cell r="C3341" t="str">
            <v>Zoé</v>
          </cell>
          <cell r="D3341" t="str">
            <v>MF</v>
          </cell>
          <cell r="E3341" t="str">
            <v>10-11-2010</v>
          </cell>
          <cell r="F3341">
            <v>13</v>
          </cell>
          <cell r="G3341" t="str">
            <v>Non</v>
          </cell>
          <cell r="H3341" t="str">
            <v>CLG.TUBAND</v>
          </cell>
          <cell r="I3341" t="str">
            <v>Non</v>
          </cell>
          <cell r="J3341" t="str">
            <v>Athlétisme, Cross, Escalade, Trails</v>
          </cell>
        </row>
        <row r="3342">
          <cell r="A3342">
            <v>24248279</v>
          </cell>
          <cell r="B3342" t="str">
            <v>Hauet</v>
          </cell>
          <cell r="C3342" t="str">
            <v>Martin</v>
          </cell>
          <cell r="D3342" t="str">
            <v>BG</v>
          </cell>
          <cell r="E3342" t="str">
            <v>13-10-2012</v>
          </cell>
          <cell r="F3342">
            <v>12</v>
          </cell>
          <cell r="G3342" t="str">
            <v>Non</v>
          </cell>
          <cell r="H3342" t="str">
            <v>CLG.TUBAND</v>
          </cell>
          <cell r="I3342" t="str">
            <v>Non</v>
          </cell>
          <cell r="J3342" t="str">
            <v>Athlétisme, Cross, Trails</v>
          </cell>
        </row>
        <row r="3343">
          <cell r="A3343">
            <v>24239144</v>
          </cell>
          <cell r="B3343" t="str">
            <v>HAUTBOIS</v>
          </cell>
          <cell r="C3343" t="str">
            <v>Octave</v>
          </cell>
          <cell r="D3343" t="str">
            <v>BG</v>
          </cell>
          <cell r="E3343" t="str">
            <v>04-08-2011</v>
          </cell>
          <cell r="F3343">
            <v>13</v>
          </cell>
          <cell r="G3343" t="str">
            <v>Non</v>
          </cell>
          <cell r="H3343" t="str">
            <v>CLG.TUBAND</v>
          </cell>
          <cell r="I3343" t="str">
            <v>Non</v>
          </cell>
          <cell r="J3343" t="str">
            <v>Cross, Tennis de table, Trails</v>
          </cell>
        </row>
        <row r="3344">
          <cell r="A3344">
            <v>24210757</v>
          </cell>
          <cell r="B3344" t="str">
            <v>HELVIG</v>
          </cell>
          <cell r="C3344" t="str">
            <v>Eliott</v>
          </cell>
          <cell r="D3344" t="str">
            <v>MG</v>
          </cell>
          <cell r="E3344" t="str">
            <v>07-08-2010</v>
          </cell>
          <cell r="F3344">
            <v>14</v>
          </cell>
          <cell r="G3344" t="str">
            <v>Non</v>
          </cell>
          <cell r="H3344" t="str">
            <v>CLG.TUBAND</v>
          </cell>
          <cell r="I3344" t="str">
            <v>Non</v>
          </cell>
          <cell r="J3344" t="str">
            <v>Athlétisme, Basket, Cross, Escalade, Trails</v>
          </cell>
        </row>
        <row r="3345">
          <cell r="A3345">
            <v>24238074</v>
          </cell>
          <cell r="B3345" t="str">
            <v>Helvig</v>
          </cell>
          <cell r="C3345" t="str">
            <v>Tom</v>
          </cell>
          <cell r="D3345" t="str">
            <v>BG</v>
          </cell>
          <cell r="E3345" t="str">
            <v>13-12-2012</v>
          </cell>
          <cell r="F3345">
            <v>11</v>
          </cell>
          <cell r="G3345" t="str">
            <v>Non</v>
          </cell>
          <cell r="H3345" t="str">
            <v>CLG.TUBAND</v>
          </cell>
          <cell r="I3345" t="str">
            <v>Non</v>
          </cell>
          <cell r="J3345" t="str">
            <v>Basket, Cross</v>
          </cell>
        </row>
        <row r="3346">
          <cell r="A3346">
            <v>24237780</v>
          </cell>
          <cell r="B3346" t="str">
            <v>Hiot</v>
          </cell>
          <cell r="C3346" t="str">
            <v>Amaury</v>
          </cell>
          <cell r="D3346" t="str">
            <v>BG</v>
          </cell>
          <cell r="E3346" t="str">
            <v>07-01-2011</v>
          </cell>
          <cell r="F3346">
            <v>13</v>
          </cell>
          <cell r="G3346" t="str">
            <v>Non</v>
          </cell>
          <cell r="H3346" t="str">
            <v>CLG.TUBAND</v>
          </cell>
          <cell r="I3346" t="str">
            <v>Non</v>
          </cell>
          <cell r="J3346" t="str">
            <v>Athlétisme, Basket, Cross, Trails</v>
          </cell>
        </row>
        <row r="3347">
          <cell r="A3347">
            <v>24248276</v>
          </cell>
          <cell r="B3347" t="str">
            <v>Hiot</v>
          </cell>
          <cell r="C3347" t="str">
            <v>Romane</v>
          </cell>
          <cell r="D3347" t="str">
            <v>BF</v>
          </cell>
          <cell r="E3347" t="str">
            <v>05-05-2013</v>
          </cell>
          <cell r="F3347">
            <v>11</v>
          </cell>
          <cell r="G3347" t="str">
            <v>Non</v>
          </cell>
          <cell r="H3347" t="str">
            <v>CLG.TUBAND</v>
          </cell>
          <cell r="I3347" t="str">
            <v>Non</v>
          </cell>
          <cell r="J3347" t="str">
            <v>Athlétisme, Cross, Trails</v>
          </cell>
        </row>
        <row r="3348">
          <cell r="A3348">
            <v>24248954</v>
          </cell>
          <cell r="B3348" t="str">
            <v>Hnamekune</v>
          </cell>
          <cell r="C3348" t="str">
            <v>Jemina</v>
          </cell>
          <cell r="D3348" t="str">
            <v>BF</v>
          </cell>
          <cell r="E3348" t="str">
            <v>28-02-2013</v>
          </cell>
          <cell r="F3348">
            <v>11</v>
          </cell>
          <cell r="G3348" t="str">
            <v>Non</v>
          </cell>
          <cell r="H3348" t="str">
            <v>CLG.TUBAND</v>
          </cell>
          <cell r="I3348" t="str">
            <v>Non</v>
          </cell>
          <cell r="J3348" t="str">
            <v>Pétanque</v>
          </cell>
        </row>
        <row r="3349">
          <cell r="A3349">
            <v>24220808</v>
          </cell>
          <cell r="B3349" t="str">
            <v>JEAN</v>
          </cell>
          <cell r="C3349" t="str">
            <v>Lola</v>
          </cell>
          <cell r="D3349" t="str">
            <v>MF</v>
          </cell>
          <cell r="E3349" t="str">
            <v>03-02-2010</v>
          </cell>
          <cell r="F3349">
            <v>14</v>
          </cell>
          <cell r="G3349" t="str">
            <v>Non</v>
          </cell>
          <cell r="H3349" t="str">
            <v>CLG.TUBAND</v>
          </cell>
          <cell r="I3349" t="str">
            <v>Non</v>
          </cell>
          <cell r="J3349" t="str">
            <v>Athlétisme, Cross, Trails</v>
          </cell>
        </row>
        <row r="3350">
          <cell r="A3350">
            <v>24236582</v>
          </cell>
          <cell r="B3350" t="str">
            <v>JOUSSELIN</v>
          </cell>
          <cell r="C3350" t="str">
            <v>MAËL</v>
          </cell>
          <cell r="D3350" t="str">
            <v>BG</v>
          </cell>
          <cell r="E3350" t="str">
            <v>18-04-2012</v>
          </cell>
          <cell r="F3350">
            <v>12</v>
          </cell>
          <cell r="G3350" t="str">
            <v>Non</v>
          </cell>
          <cell r="H3350" t="str">
            <v>CLG.TUBAND</v>
          </cell>
          <cell r="I3350" t="str">
            <v>Non</v>
          </cell>
          <cell r="J3350" t="str">
            <v>Futsal</v>
          </cell>
        </row>
        <row r="3351">
          <cell r="A3351">
            <v>24248420</v>
          </cell>
          <cell r="B3351" t="str">
            <v>KAHLEMU</v>
          </cell>
          <cell r="C3351" t="str">
            <v>Sanima</v>
          </cell>
          <cell r="D3351" t="str">
            <v>BF</v>
          </cell>
          <cell r="E3351" t="str">
            <v>28-07-2012</v>
          </cell>
          <cell r="F3351">
            <v>12</v>
          </cell>
          <cell r="G3351" t="str">
            <v>Non</v>
          </cell>
          <cell r="H3351" t="str">
            <v>CLG.TUBAND</v>
          </cell>
          <cell r="I3351" t="str">
            <v>Non</v>
          </cell>
          <cell r="J3351" t="str">
            <v>Athlétisme</v>
          </cell>
        </row>
        <row r="3352">
          <cell r="A3352">
            <v>24248319</v>
          </cell>
          <cell r="B3352" t="str">
            <v>Kurpisz</v>
          </cell>
          <cell r="C3352" t="str">
            <v>Lou</v>
          </cell>
          <cell r="D3352" t="str">
            <v>BF</v>
          </cell>
          <cell r="E3352" t="str">
            <v>11-04-2013</v>
          </cell>
          <cell r="F3352">
            <v>11</v>
          </cell>
          <cell r="G3352" t="str">
            <v>Non</v>
          </cell>
          <cell r="H3352" t="str">
            <v>CLG.TUBAND</v>
          </cell>
          <cell r="I3352" t="str">
            <v>Non</v>
          </cell>
          <cell r="J3352" t="str">
            <v>Athlétisme, Cross, Trails</v>
          </cell>
        </row>
        <row r="3353">
          <cell r="A3353">
            <v>24248413</v>
          </cell>
          <cell r="B3353" t="str">
            <v>laufilitoga</v>
          </cell>
          <cell r="C3353" t="str">
            <v>Nicolas</v>
          </cell>
          <cell r="D3353" t="str">
            <v>BG</v>
          </cell>
          <cell r="E3353" t="str">
            <v>09-06-2011</v>
          </cell>
          <cell r="F3353">
            <v>13</v>
          </cell>
          <cell r="G3353" t="str">
            <v>Non</v>
          </cell>
          <cell r="H3353" t="str">
            <v>CLG.TUBAND</v>
          </cell>
          <cell r="I3353" t="str">
            <v>Non</v>
          </cell>
          <cell r="J3353" t="str">
            <v>Volleyball</v>
          </cell>
        </row>
        <row r="3354">
          <cell r="A3354">
            <v>24222137</v>
          </cell>
          <cell r="B3354" t="str">
            <v>LE PECHOUX</v>
          </cell>
          <cell r="C3354" t="str">
            <v>Neil</v>
          </cell>
          <cell r="D3354" t="str">
            <v>BG</v>
          </cell>
          <cell r="E3354" t="str">
            <v>27-01-2011</v>
          </cell>
          <cell r="F3354">
            <v>13</v>
          </cell>
          <cell r="G3354" t="str">
            <v>Non</v>
          </cell>
          <cell r="H3354" t="str">
            <v>CLG.TUBAND</v>
          </cell>
          <cell r="I3354" t="str">
            <v>Non</v>
          </cell>
          <cell r="J3354" t="str">
            <v>Basket, Tennis de table, Trails</v>
          </cell>
        </row>
        <row r="3355">
          <cell r="A3355">
            <v>24248282</v>
          </cell>
          <cell r="B3355" t="str">
            <v>Leborne</v>
          </cell>
          <cell r="C3355" t="str">
            <v>Lilou</v>
          </cell>
          <cell r="D3355" t="str">
            <v>BG</v>
          </cell>
          <cell r="E3355" t="str">
            <v>19-08-2012</v>
          </cell>
          <cell r="F3355">
            <v>12</v>
          </cell>
          <cell r="G3355" t="str">
            <v>Non</v>
          </cell>
          <cell r="H3355" t="str">
            <v>CLG.TUBAND</v>
          </cell>
          <cell r="I3355" t="str">
            <v>Non</v>
          </cell>
          <cell r="J3355" t="str">
            <v>Pétanque</v>
          </cell>
        </row>
        <row r="3356">
          <cell r="A3356">
            <v>24248313</v>
          </cell>
          <cell r="B3356" t="str">
            <v>Leddet</v>
          </cell>
          <cell r="C3356" t="str">
            <v>Cyprien</v>
          </cell>
          <cell r="D3356" t="str">
            <v>BG</v>
          </cell>
          <cell r="E3356" t="str">
            <v>19-01-2013</v>
          </cell>
          <cell r="F3356">
            <v>11</v>
          </cell>
          <cell r="G3356" t="str">
            <v>Non</v>
          </cell>
          <cell r="H3356" t="str">
            <v>CLG.TUBAND</v>
          </cell>
          <cell r="I3356" t="str">
            <v>Non</v>
          </cell>
          <cell r="J3356" t="str">
            <v>Athlétisme, Basket, Cross</v>
          </cell>
        </row>
        <row r="3357">
          <cell r="A3357">
            <v>24248401</v>
          </cell>
          <cell r="B3357" t="str">
            <v>LEON</v>
          </cell>
          <cell r="C3357" t="str">
            <v>Roxane</v>
          </cell>
          <cell r="D3357" t="str">
            <v>MF</v>
          </cell>
          <cell r="E3357" t="str">
            <v>31-03-2010</v>
          </cell>
          <cell r="F3357">
            <v>14</v>
          </cell>
          <cell r="G3357" t="str">
            <v>Non</v>
          </cell>
          <cell r="H3357" t="str">
            <v>CLG.TUBAND</v>
          </cell>
          <cell r="I3357" t="str">
            <v>Non</v>
          </cell>
          <cell r="J3357" t="str">
            <v>Baseball</v>
          </cell>
        </row>
        <row r="3358">
          <cell r="A3358">
            <v>24248402</v>
          </cell>
          <cell r="B3358" t="str">
            <v>LIE</v>
          </cell>
          <cell r="C3358" t="str">
            <v>Lituvina</v>
          </cell>
          <cell r="D3358" t="str">
            <v>BF</v>
          </cell>
          <cell r="E3358" t="str">
            <v>10-01-2013</v>
          </cell>
          <cell r="F3358">
            <v>11</v>
          </cell>
          <cell r="G3358" t="str">
            <v>Non</v>
          </cell>
          <cell r="H3358" t="str">
            <v>CLG.TUBAND</v>
          </cell>
          <cell r="I3358" t="str">
            <v>Non</v>
          </cell>
          <cell r="J3358" t="str">
            <v>Tennis de table</v>
          </cell>
        </row>
        <row r="3359">
          <cell r="A3359">
            <v>24222718</v>
          </cell>
          <cell r="B3359" t="str">
            <v>LUNG-TAKIJIRI</v>
          </cell>
          <cell r="C3359" t="str">
            <v>Zoé</v>
          </cell>
          <cell r="D3359" t="str">
            <v>BF</v>
          </cell>
          <cell r="E3359" t="str">
            <v>14-02-2011</v>
          </cell>
          <cell r="F3359">
            <v>13</v>
          </cell>
          <cell r="G3359" t="str">
            <v>Non</v>
          </cell>
          <cell r="H3359" t="str">
            <v>CLG.TUBAND</v>
          </cell>
          <cell r="I3359" t="str">
            <v>Non</v>
          </cell>
          <cell r="J3359" t="str">
            <v>Athlétisme, Cross, Escalade, Trails</v>
          </cell>
        </row>
        <row r="3360">
          <cell r="A3360">
            <v>24248417</v>
          </cell>
          <cell r="B3360" t="str">
            <v>MARARI</v>
          </cell>
          <cell r="C3360" t="str">
            <v>Maileya</v>
          </cell>
          <cell r="D3360" t="str">
            <v>BF</v>
          </cell>
          <cell r="E3360" t="str">
            <v>13-03-2013</v>
          </cell>
          <cell r="F3360">
            <v>11</v>
          </cell>
          <cell r="G3360" t="str">
            <v>Non</v>
          </cell>
          <cell r="H3360" t="str">
            <v>CLG.TUBAND</v>
          </cell>
          <cell r="I3360" t="str">
            <v>Non</v>
          </cell>
          <cell r="J3360" t="str">
            <v>Athlétisme, Cross, Trails</v>
          </cell>
        </row>
        <row r="3361">
          <cell r="A3361">
            <v>24249393</v>
          </cell>
          <cell r="B3361" t="str">
            <v>MARTELIN</v>
          </cell>
          <cell r="C3361" t="str">
            <v>Roxane</v>
          </cell>
          <cell r="D3361" t="str">
            <v>BF</v>
          </cell>
          <cell r="E3361" t="str">
            <v>14-05-2013</v>
          </cell>
          <cell r="F3361">
            <v>11</v>
          </cell>
          <cell r="G3361" t="str">
            <v>Non</v>
          </cell>
          <cell r="H3361" t="str">
            <v>CLG.TUBAND</v>
          </cell>
          <cell r="I3361" t="str">
            <v>Non</v>
          </cell>
          <cell r="J3361" t="str">
            <v>Cirque</v>
          </cell>
        </row>
        <row r="3362">
          <cell r="A3362">
            <v>24248497</v>
          </cell>
          <cell r="B3362" t="str">
            <v>Mei</v>
          </cell>
          <cell r="C3362" t="str">
            <v>Sarah</v>
          </cell>
          <cell r="D3362" t="str">
            <v>BF</v>
          </cell>
          <cell r="E3362" t="str">
            <v>06-07-2012</v>
          </cell>
          <cell r="F3362">
            <v>12</v>
          </cell>
          <cell r="G3362" t="str">
            <v>Non</v>
          </cell>
          <cell r="H3362" t="str">
            <v>CLG.TUBAND</v>
          </cell>
          <cell r="I3362" t="str">
            <v>Non</v>
          </cell>
          <cell r="J3362" t="str">
            <v>Cross, Trails</v>
          </cell>
        </row>
        <row r="3363">
          <cell r="A3363">
            <v>24248406</v>
          </cell>
          <cell r="B3363" t="str">
            <v>METAYER</v>
          </cell>
          <cell r="C3363" t="str">
            <v>Côme</v>
          </cell>
          <cell r="D3363" t="str">
            <v>BG</v>
          </cell>
          <cell r="E3363" t="str">
            <v>10-08-2012</v>
          </cell>
          <cell r="F3363">
            <v>12</v>
          </cell>
          <cell r="G3363" t="str">
            <v>Non</v>
          </cell>
          <cell r="H3363" t="str">
            <v>CLG.TUBAND</v>
          </cell>
          <cell r="I3363" t="str">
            <v>Non</v>
          </cell>
          <cell r="J3363" t="str">
            <v>Tennis de table</v>
          </cell>
        </row>
        <row r="3364">
          <cell r="A3364">
            <v>24248291</v>
          </cell>
          <cell r="B3364" t="str">
            <v>Mille</v>
          </cell>
          <cell r="C3364" t="str">
            <v>Adam</v>
          </cell>
          <cell r="D3364" t="str">
            <v>MG</v>
          </cell>
          <cell r="E3364" t="str">
            <v>03-09-2010</v>
          </cell>
          <cell r="F3364">
            <v>14</v>
          </cell>
          <cell r="G3364" t="str">
            <v>Non</v>
          </cell>
          <cell r="H3364" t="str">
            <v>CLG.TUBAND</v>
          </cell>
          <cell r="I3364" t="str">
            <v>Non</v>
          </cell>
          <cell r="J3364" t="str">
            <v>Tennis de table</v>
          </cell>
        </row>
        <row r="3365">
          <cell r="A3365">
            <v>24248281</v>
          </cell>
          <cell r="B3365" t="str">
            <v>Owczarzak</v>
          </cell>
          <cell r="C3365" t="str">
            <v>Maxine</v>
          </cell>
          <cell r="D3365" t="str">
            <v>BF</v>
          </cell>
          <cell r="E3365" t="str">
            <v>17-07-2012</v>
          </cell>
          <cell r="F3365">
            <v>12</v>
          </cell>
          <cell r="G3365" t="str">
            <v>Non</v>
          </cell>
          <cell r="H3365" t="str">
            <v>CLG.TUBAND</v>
          </cell>
          <cell r="I3365" t="str">
            <v>Non</v>
          </cell>
          <cell r="J3365" t="str">
            <v>Basket</v>
          </cell>
        </row>
        <row r="3366">
          <cell r="A3366">
            <v>24238060</v>
          </cell>
          <cell r="B3366" t="str">
            <v>Oxford</v>
          </cell>
          <cell r="C3366" t="str">
            <v>Erine</v>
          </cell>
          <cell r="D3366" t="str">
            <v>MF</v>
          </cell>
          <cell r="E3366" t="str">
            <v>16-12-2010</v>
          </cell>
          <cell r="F3366">
            <v>13</v>
          </cell>
          <cell r="G3366" t="str">
            <v>Non</v>
          </cell>
          <cell r="H3366" t="str">
            <v>CLG.TUBAND</v>
          </cell>
          <cell r="I3366" t="str">
            <v>Non</v>
          </cell>
          <cell r="J3366" t="str">
            <v>Athlétisme, Cross, Trails</v>
          </cell>
        </row>
        <row r="3367">
          <cell r="A3367">
            <v>24237444</v>
          </cell>
          <cell r="B3367" t="str">
            <v>Peltier Leroy</v>
          </cell>
          <cell r="C3367" t="str">
            <v>Quentin</v>
          </cell>
          <cell r="D3367" t="str">
            <v>MG</v>
          </cell>
          <cell r="E3367" t="str">
            <v>05-08-2010</v>
          </cell>
          <cell r="F3367">
            <v>14</v>
          </cell>
          <cell r="G3367" t="str">
            <v>Non</v>
          </cell>
          <cell r="H3367" t="str">
            <v>CLG.TUBAND</v>
          </cell>
          <cell r="I3367" t="str">
            <v>Non</v>
          </cell>
          <cell r="J3367" t="str">
            <v>Basket, Cross, Trails</v>
          </cell>
        </row>
        <row r="3368">
          <cell r="A3368">
            <v>24222075</v>
          </cell>
          <cell r="B3368" t="str">
            <v>POINAS</v>
          </cell>
          <cell r="C3368" t="str">
            <v>Kylian</v>
          </cell>
          <cell r="D3368" t="str">
            <v>MG</v>
          </cell>
          <cell r="E3368" t="str">
            <v>23-07-2010</v>
          </cell>
          <cell r="F3368">
            <v>14</v>
          </cell>
          <cell r="G3368" t="str">
            <v>Non</v>
          </cell>
          <cell r="H3368" t="str">
            <v>CLG.TUBAND</v>
          </cell>
          <cell r="I3368" t="str">
            <v>Non</v>
          </cell>
          <cell r="J3368" t="str">
            <v>Athlétisme, Cross, Trails</v>
          </cell>
        </row>
        <row r="3369">
          <cell r="A3369">
            <v>24248307</v>
          </cell>
          <cell r="B3369" t="str">
            <v>Poitvin</v>
          </cell>
          <cell r="C3369" t="str">
            <v>Louise</v>
          </cell>
          <cell r="D3369" t="str">
            <v>BF</v>
          </cell>
          <cell r="E3369" t="str">
            <v>27-11-2012</v>
          </cell>
          <cell r="F3369">
            <v>11</v>
          </cell>
          <cell r="G3369" t="str">
            <v>Non</v>
          </cell>
          <cell r="H3369" t="str">
            <v>CLG.TUBAND</v>
          </cell>
          <cell r="I3369" t="str">
            <v>Non</v>
          </cell>
          <cell r="J3369" t="str">
            <v>Athlétisme, Cross, Trails</v>
          </cell>
        </row>
        <row r="3370">
          <cell r="A3370">
            <v>24248269</v>
          </cell>
          <cell r="B3370" t="str">
            <v>Poitvin</v>
          </cell>
          <cell r="C3370" t="str">
            <v>Margaux</v>
          </cell>
          <cell r="D3370" t="str">
            <v>BF</v>
          </cell>
          <cell r="E3370" t="str">
            <v>22-03-2011</v>
          </cell>
          <cell r="F3370">
            <v>13</v>
          </cell>
          <cell r="G3370" t="str">
            <v>Non</v>
          </cell>
          <cell r="H3370" t="str">
            <v>CLG.TUBAND</v>
          </cell>
          <cell r="I3370" t="str">
            <v>Non</v>
          </cell>
          <cell r="J3370" t="str">
            <v>Athlétisme, Trails</v>
          </cell>
        </row>
        <row r="3371">
          <cell r="A3371">
            <v>24248287</v>
          </cell>
          <cell r="B3371" t="str">
            <v>Quilici</v>
          </cell>
          <cell r="C3371" t="str">
            <v>Ketsia</v>
          </cell>
          <cell r="D3371" t="str">
            <v>BF</v>
          </cell>
          <cell r="E3371" t="str">
            <v>04-11-2011</v>
          </cell>
          <cell r="F3371">
            <v>12</v>
          </cell>
          <cell r="G3371" t="str">
            <v>Non</v>
          </cell>
          <cell r="H3371" t="str">
            <v>CLG.TUBAND</v>
          </cell>
          <cell r="I3371" t="str">
            <v>Non</v>
          </cell>
          <cell r="J3371" t="str">
            <v>Athlétisme, Basket, Cross, Trails</v>
          </cell>
        </row>
        <row r="3372">
          <cell r="A3372">
            <v>24238068</v>
          </cell>
          <cell r="B3372" t="str">
            <v>Reignault</v>
          </cell>
          <cell r="C3372" t="str">
            <v>Clément</v>
          </cell>
          <cell r="D3372" t="str">
            <v>BG</v>
          </cell>
          <cell r="E3372" t="str">
            <v>17-06-2011</v>
          </cell>
          <cell r="F3372">
            <v>13</v>
          </cell>
          <cell r="G3372" t="str">
            <v>Non</v>
          </cell>
          <cell r="H3372" t="str">
            <v>CLG.TUBAND</v>
          </cell>
          <cell r="I3372" t="str">
            <v>Non</v>
          </cell>
          <cell r="J3372" t="str">
            <v>Athlétisme, Basket, Cross, Trails</v>
          </cell>
        </row>
        <row r="3373">
          <cell r="A3373">
            <v>24248285</v>
          </cell>
          <cell r="B3373" t="str">
            <v>Roger</v>
          </cell>
          <cell r="C3373" t="str">
            <v>Baptiste</v>
          </cell>
          <cell r="D3373" t="str">
            <v>BG</v>
          </cell>
          <cell r="E3373" t="str">
            <v>14-03-2013</v>
          </cell>
          <cell r="F3373">
            <v>11</v>
          </cell>
          <cell r="G3373" t="str">
            <v>Non</v>
          </cell>
          <cell r="H3373" t="str">
            <v>CLG.TUBAND</v>
          </cell>
          <cell r="I3373" t="str">
            <v>Non</v>
          </cell>
          <cell r="J3373" t="str">
            <v>Athlétisme, Basket, Cross, Trails</v>
          </cell>
        </row>
        <row r="3374">
          <cell r="A3374">
            <v>24248320</v>
          </cell>
          <cell r="B3374" t="str">
            <v>Rolland</v>
          </cell>
          <cell r="C3374" t="str">
            <v>Inès</v>
          </cell>
          <cell r="D3374" t="str">
            <v>BF</v>
          </cell>
          <cell r="E3374" t="str">
            <v>16-02-2013</v>
          </cell>
          <cell r="F3374">
            <v>11</v>
          </cell>
          <cell r="G3374" t="str">
            <v>Non</v>
          </cell>
          <cell r="H3374" t="str">
            <v>CLG.TUBAND</v>
          </cell>
          <cell r="I3374" t="str">
            <v>Non</v>
          </cell>
          <cell r="J3374" t="str">
            <v>Volleyball</v>
          </cell>
        </row>
        <row r="3375">
          <cell r="A3375">
            <v>24238055</v>
          </cell>
          <cell r="B3375" t="str">
            <v>Saïdi Fiorentino</v>
          </cell>
          <cell r="C3375" t="str">
            <v>Vadim</v>
          </cell>
          <cell r="D3375" t="str">
            <v>BG</v>
          </cell>
          <cell r="E3375" t="str">
            <v>11-12-2012</v>
          </cell>
          <cell r="F3375">
            <v>11</v>
          </cell>
          <cell r="G3375" t="str">
            <v>Non</v>
          </cell>
          <cell r="H3375" t="str">
            <v>CLG.TUBAND</v>
          </cell>
          <cell r="I3375" t="str">
            <v>Non</v>
          </cell>
          <cell r="J3375" t="str">
            <v>Athlétisme, Basket, Cross</v>
          </cell>
        </row>
        <row r="3376">
          <cell r="A3376">
            <v>24248403</v>
          </cell>
          <cell r="B3376" t="str">
            <v>SAUNIER</v>
          </cell>
          <cell r="C3376" t="str">
            <v>Maël</v>
          </cell>
          <cell r="D3376" t="str">
            <v>BG</v>
          </cell>
          <cell r="E3376" t="str">
            <v>10-01-2012</v>
          </cell>
          <cell r="F3376">
            <v>12</v>
          </cell>
          <cell r="G3376" t="str">
            <v>Non</v>
          </cell>
          <cell r="H3376" t="str">
            <v>CLG.TUBAND</v>
          </cell>
          <cell r="I3376" t="str">
            <v>Non</v>
          </cell>
          <cell r="J3376" t="str">
            <v>Tennis de table</v>
          </cell>
        </row>
        <row r="3377">
          <cell r="A3377">
            <v>24248293</v>
          </cell>
          <cell r="B3377" t="str">
            <v>Sawaza</v>
          </cell>
          <cell r="C3377" t="str">
            <v>Josué</v>
          </cell>
          <cell r="D3377" t="str">
            <v>BG</v>
          </cell>
          <cell r="E3377" t="str">
            <v>08-04-2012</v>
          </cell>
          <cell r="F3377">
            <v>12</v>
          </cell>
          <cell r="G3377" t="str">
            <v>Non</v>
          </cell>
          <cell r="H3377" t="str">
            <v>CLG.TUBAND</v>
          </cell>
          <cell r="I3377" t="str">
            <v>Non</v>
          </cell>
          <cell r="J3377" t="str">
            <v>Volleyball</v>
          </cell>
        </row>
        <row r="3378">
          <cell r="A3378">
            <v>24248298</v>
          </cell>
          <cell r="B3378" t="str">
            <v>Schmitt</v>
          </cell>
          <cell r="C3378" t="str">
            <v>Ana-louise</v>
          </cell>
          <cell r="D3378" t="str">
            <v>MF</v>
          </cell>
          <cell r="E3378" t="str">
            <v>26-10-2010</v>
          </cell>
          <cell r="F3378">
            <v>14</v>
          </cell>
          <cell r="G3378" t="str">
            <v>Non</v>
          </cell>
          <cell r="H3378" t="str">
            <v>CLG.TUBAND</v>
          </cell>
          <cell r="I3378" t="str">
            <v>Non</v>
          </cell>
          <cell r="J3378" t="str">
            <v>Athlétisme, Cross, Trails</v>
          </cell>
        </row>
        <row r="3379">
          <cell r="A3379">
            <v>24238057</v>
          </cell>
          <cell r="B3379" t="str">
            <v>Seck Martin</v>
          </cell>
          <cell r="C3379" t="str">
            <v>Maïana</v>
          </cell>
          <cell r="D3379" t="str">
            <v>BF</v>
          </cell>
          <cell r="E3379" t="str">
            <v>01-02-2011</v>
          </cell>
          <cell r="F3379">
            <v>13</v>
          </cell>
          <cell r="G3379" t="str">
            <v>Non</v>
          </cell>
          <cell r="H3379" t="str">
            <v>CLG.TUBAND</v>
          </cell>
          <cell r="I3379" t="str">
            <v>Non</v>
          </cell>
          <cell r="J3379" t="str">
            <v>Danse</v>
          </cell>
        </row>
        <row r="3380">
          <cell r="A3380">
            <v>24222653</v>
          </cell>
          <cell r="B3380" t="str">
            <v>SKALLI DELAUNAY</v>
          </cell>
          <cell r="C3380" t="str">
            <v>Lewen</v>
          </cell>
          <cell r="D3380" t="str">
            <v>MG</v>
          </cell>
          <cell r="E3380" t="str">
            <v>28-12-2010</v>
          </cell>
          <cell r="F3380">
            <v>13</v>
          </cell>
          <cell r="G3380" t="str">
            <v>Non</v>
          </cell>
          <cell r="H3380" t="str">
            <v>CLG.TUBAND</v>
          </cell>
          <cell r="I3380" t="str">
            <v>Non</v>
          </cell>
          <cell r="J3380" t="str">
            <v>Basket, Cross, Escalade</v>
          </cell>
        </row>
        <row r="3381">
          <cell r="A3381">
            <v>24248400</v>
          </cell>
          <cell r="B3381" t="str">
            <v>SOKO</v>
          </cell>
          <cell r="C3381" t="str">
            <v>Rwann</v>
          </cell>
          <cell r="D3381" t="str">
            <v>BG</v>
          </cell>
          <cell r="E3381" t="str">
            <v>31-10-2013</v>
          </cell>
          <cell r="F3381">
            <v>10</v>
          </cell>
          <cell r="G3381" t="str">
            <v>Non</v>
          </cell>
          <cell r="H3381" t="str">
            <v>CLG.TUBAND</v>
          </cell>
          <cell r="I3381" t="str">
            <v>Non</v>
          </cell>
          <cell r="J3381" t="str">
            <v>Tennis de table</v>
          </cell>
        </row>
        <row r="3382">
          <cell r="A3382">
            <v>24239010</v>
          </cell>
          <cell r="B3382" t="str">
            <v>Soulard</v>
          </cell>
          <cell r="C3382" t="str">
            <v>Matt</v>
          </cell>
          <cell r="D3382" t="str">
            <v>BG</v>
          </cell>
          <cell r="E3382" t="str">
            <v>10-11-2011</v>
          </cell>
          <cell r="F3382">
            <v>12</v>
          </cell>
          <cell r="G3382" t="str">
            <v>Non</v>
          </cell>
          <cell r="H3382" t="str">
            <v>CLG.TUBAND</v>
          </cell>
          <cell r="I3382" t="str">
            <v>Non</v>
          </cell>
          <cell r="J3382" t="str">
            <v>Athlétisme, Basket, Cross, Trails</v>
          </cell>
        </row>
        <row r="3383">
          <cell r="A3383">
            <v>24248422</v>
          </cell>
          <cell r="B3383" t="str">
            <v>TAORA</v>
          </cell>
          <cell r="C3383" t="str">
            <v>Rinnie</v>
          </cell>
          <cell r="D3383" t="str">
            <v>BF</v>
          </cell>
          <cell r="E3383" t="str">
            <v>13-08-2012</v>
          </cell>
          <cell r="F3383">
            <v>12</v>
          </cell>
          <cell r="G3383" t="str">
            <v>Non</v>
          </cell>
          <cell r="H3383" t="str">
            <v>CLG.TUBAND</v>
          </cell>
          <cell r="I3383" t="str">
            <v>Non</v>
          </cell>
          <cell r="J3383" t="str">
            <v>Badminton, Basket, Tennis de table, Volleyball</v>
          </cell>
        </row>
        <row r="3384">
          <cell r="A3384">
            <v>24248290</v>
          </cell>
          <cell r="B3384" t="str">
            <v>Testud</v>
          </cell>
          <cell r="C3384" t="str">
            <v>Morgane</v>
          </cell>
          <cell r="D3384" t="str">
            <v>MF</v>
          </cell>
          <cell r="E3384" t="str">
            <v>17-11-2010</v>
          </cell>
          <cell r="F3384">
            <v>13</v>
          </cell>
          <cell r="G3384" t="str">
            <v>Non</v>
          </cell>
          <cell r="H3384" t="str">
            <v>CLG.TUBAND</v>
          </cell>
          <cell r="I3384" t="str">
            <v>Non</v>
          </cell>
          <cell r="J3384" t="str">
            <v>Athlétisme, Trails</v>
          </cell>
        </row>
        <row r="3385">
          <cell r="A3385">
            <v>24222199</v>
          </cell>
          <cell r="B3385" t="str">
            <v>THEBAULT</v>
          </cell>
          <cell r="C3385" t="str">
            <v>Tom</v>
          </cell>
          <cell r="D3385" t="str">
            <v>BG</v>
          </cell>
          <cell r="E3385" t="str">
            <v>23-02-2011</v>
          </cell>
          <cell r="F3385">
            <v>13</v>
          </cell>
          <cell r="G3385" t="str">
            <v>Non</v>
          </cell>
          <cell r="H3385" t="str">
            <v>CLG.TUBAND</v>
          </cell>
          <cell r="I3385" t="str">
            <v>Non</v>
          </cell>
          <cell r="J3385" t="str">
            <v>Basket, Cross, Escalade</v>
          </cell>
        </row>
        <row r="3386">
          <cell r="A3386">
            <v>24237443</v>
          </cell>
          <cell r="B3386" t="str">
            <v>Tirel</v>
          </cell>
          <cell r="C3386" t="str">
            <v>Manon</v>
          </cell>
          <cell r="D3386" t="str">
            <v>BF</v>
          </cell>
          <cell r="E3386" t="str">
            <v>05-04-2012</v>
          </cell>
          <cell r="F3386">
            <v>12</v>
          </cell>
          <cell r="G3386" t="str">
            <v>Non</v>
          </cell>
          <cell r="H3386" t="str">
            <v>CLG.TUBAND</v>
          </cell>
          <cell r="I3386" t="str">
            <v>Non</v>
          </cell>
          <cell r="J3386" t="str">
            <v>Athlétisme, Basket, Cross, Trails</v>
          </cell>
        </row>
        <row r="3387">
          <cell r="A3387">
            <v>24233811</v>
          </cell>
          <cell r="B3387" t="str">
            <v>Titilaki</v>
          </cell>
          <cell r="C3387" t="str">
            <v>Elaseto</v>
          </cell>
          <cell r="D3387" t="str">
            <v>MG</v>
          </cell>
          <cell r="E3387" t="str">
            <v>28-06-2010</v>
          </cell>
          <cell r="F3387">
            <v>14</v>
          </cell>
          <cell r="G3387" t="str">
            <v>Non</v>
          </cell>
          <cell r="H3387" t="str">
            <v>CLG.TUBAND</v>
          </cell>
          <cell r="I3387" t="str">
            <v>Non</v>
          </cell>
          <cell r="J3387" t="str">
            <v>Basket</v>
          </cell>
        </row>
        <row r="3388">
          <cell r="A3388">
            <v>24249395</v>
          </cell>
          <cell r="B3388" t="str">
            <v>TOARA</v>
          </cell>
          <cell r="C3388" t="str">
            <v>Rinie</v>
          </cell>
          <cell r="D3388" t="str">
            <v>BF</v>
          </cell>
          <cell r="E3388" t="str">
            <v>13-08-2012</v>
          </cell>
          <cell r="F3388">
            <v>12</v>
          </cell>
          <cell r="G3388" t="str">
            <v>Non</v>
          </cell>
          <cell r="H3388" t="str">
            <v>CLG.TUBAND</v>
          </cell>
          <cell r="I3388" t="str">
            <v>Non</v>
          </cell>
          <cell r="J3388" t="str">
            <v>Basket, Tennis de table</v>
          </cell>
        </row>
        <row r="3389">
          <cell r="A3389">
            <v>24248280</v>
          </cell>
          <cell r="B3389" t="str">
            <v>Tual</v>
          </cell>
          <cell r="C3389" t="str">
            <v>Myla</v>
          </cell>
          <cell r="D3389" t="str">
            <v>BF</v>
          </cell>
          <cell r="E3389" t="str">
            <v>21-06-2012</v>
          </cell>
          <cell r="F3389">
            <v>12</v>
          </cell>
          <cell r="G3389" t="str">
            <v>Non</v>
          </cell>
          <cell r="H3389" t="str">
            <v>CLG.TUBAND</v>
          </cell>
          <cell r="I3389" t="str">
            <v>Non</v>
          </cell>
          <cell r="J3389" t="str">
            <v>Escalade</v>
          </cell>
        </row>
        <row r="3390">
          <cell r="A3390">
            <v>24239009</v>
          </cell>
          <cell r="B3390" t="str">
            <v>Vialatte</v>
          </cell>
          <cell r="C3390" t="str">
            <v>Charlie</v>
          </cell>
          <cell r="D3390" t="str">
            <v>MF</v>
          </cell>
          <cell r="E3390" t="str">
            <v>15-10-2010</v>
          </cell>
          <cell r="F3390">
            <v>14</v>
          </cell>
          <cell r="G3390" t="str">
            <v>Non</v>
          </cell>
          <cell r="H3390" t="str">
            <v>CLG.TUBAND</v>
          </cell>
          <cell r="I3390" t="str">
            <v>Non</v>
          </cell>
          <cell r="J3390" t="str">
            <v>Athlétisme, Cross, Trails</v>
          </cell>
        </row>
        <row r="3391">
          <cell r="A3391">
            <v>24248299</v>
          </cell>
          <cell r="B3391" t="str">
            <v>Vialatte</v>
          </cell>
          <cell r="C3391" t="str">
            <v>Marcus</v>
          </cell>
          <cell r="D3391" t="str">
            <v>BG</v>
          </cell>
          <cell r="E3391" t="str">
            <v>02-11-2012</v>
          </cell>
          <cell r="F3391">
            <v>11</v>
          </cell>
          <cell r="G3391" t="str">
            <v>Non</v>
          </cell>
          <cell r="H3391" t="str">
            <v>CLG.TUBAND</v>
          </cell>
          <cell r="I3391" t="str">
            <v>Non</v>
          </cell>
          <cell r="J3391" t="str">
            <v>Basket</v>
          </cell>
        </row>
        <row r="3392">
          <cell r="A3392">
            <v>24239004</v>
          </cell>
          <cell r="B3392" t="str">
            <v>Villaume</v>
          </cell>
          <cell r="C3392" t="str">
            <v>Noah</v>
          </cell>
          <cell r="D3392" t="str">
            <v>BG</v>
          </cell>
          <cell r="E3392" t="str">
            <v>12-08-2013</v>
          </cell>
          <cell r="F3392">
            <v>11</v>
          </cell>
          <cell r="G3392" t="str">
            <v>Non</v>
          </cell>
          <cell r="H3392" t="str">
            <v>CLG.TUBAND</v>
          </cell>
          <cell r="I3392" t="str">
            <v>Non</v>
          </cell>
          <cell r="J3392" t="str">
            <v>Basket</v>
          </cell>
        </row>
        <row r="3393">
          <cell r="A3393">
            <v>24248415</v>
          </cell>
          <cell r="B3393" t="str">
            <v>VOGT</v>
          </cell>
          <cell r="C3393" t="str">
            <v>Thorvald</v>
          </cell>
          <cell r="D3393" t="str">
            <v>BG</v>
          </cell>
          <cell r="E3393" t="str">
            <v>13-12-2012</v>
          </cell>
          <cell r="F3393">
            <v>11</v>
          </cell>
          <cell r="G3393" t="str">
            <v>Non</v>
          </cell>
          <cell r="H3393" t="str">
            <v>CLG.TUBAND</v>
          </cell>
          <cell r="I3393" t="str">
            <v>Non</v>
          </cell>
          <cell r="J3393" t="str">
            <v>Athlétisme, Cross, Pétanque, Tennis de table, Trails, Volleyball</v>
          </cell>
        </row>
        <row r="3394">
          <cell r="A3394">
            <v>24248321</v>
          </cell>
          <cell r="B3394" t="str">
            <v>WEA</v>
          </cell>
          <cell r="C3394" t="str">
            <v>Wazana</v>
          </cell>
          <cell r="D3394" t="str">
            <v>BF</v>
          </cell>
          <cell r="E3394" t="str">
            <v>23-05-2012</v>
          </cell>
          <cell r="F3394">
            <v>12</v>
          </cell>
          <cell r="G3394" t="str">
            <v>Non</v>
          </cell>
          <cell r="H3394" t="str">
            <v>CLG.TUBAND</v>
          </cell>
          <cell r="I3394" t="str">
            <v>Non</v>
          </cell>
          <cell r="J3394" t="str">
            <v>Escalade</v>
          </cell>
        </row>
        <row r="3395">
          <cell r="A3395">
            <v>24222220</v>
          </cell>
          <cell r="B3395" t="str">
            <v>WEJIEME</v>
          </cell>
          <cell r="C3395" t="str">
            <v>Leenzy</v>
          </cell>
          <cell r="D3395" t="str">
            <v>MF</v>
          </cell>
          <cell r="E3395" t="str">
            <v>14-07-2009</v>
          </cell>
          <cell r="F3395">
            <v>15</v>
          </cell>
          <cell r="G3395" t="str">
            <v>Non</v>
          </cell>
          <cell r="H3395" t="str">
            <v>CLG.TUBAND</v>
          </cell>
          <cell r="I3395" t="str">
            <v>Non</v>
          </cell>
          <cell r="J3395" t="str">
            <v>Basket, Escalade, Trails</v>
          </cell>
        </row>
        <row r="3396">
          <cell r="A3396">
            <v>24248955</v>
          </cell>
          <cell r="B3396" t="str">
            <v>Wejieme</v>
          </cell>
          <cell r="C3396" t="str">
            <v>Lindsay</v>
          </cell>
          <cell r="D3396" t="str">
            <v>BF</v>
          </cell>
          <cell r="E3396" t="str">
            <v>31-08-2011</v>
          </cell>
          <cell r="F3396">
            <v>13</v>
          </cell>
          <cell r="G3396" t="str">
            <v>Non</v>
          </cell>
          <cell r="H3396" t="str">
            <v>CLG.TUBAND</v>
          </cell>
          <cell r="I3396" t="str">
            <v>Non</v>
          </cell>
          <cell r="J3396" t="str">
            <v>Pétanque, Volleyball</v>
          </cell>
        </row>
        <row r="3397">
          <cell r="A3397">
            <v>24245846</v>
          </cell>
          <cell r="B3397" t="str">
            <v>AFCHAIN</v>
          </cell>
          <cell r="C3397" t="str">
            <v>DEYAN</v>
          </cell>
          <cell r="D3397" t="str">
            <v>BG</v>
          </cell>
          <cell r="E3397" t="str">
            <v>23-01-2013</v>
          </cell>
          <cell r="F3397">
            <v>11</v>
          </cell>
          <cell r="G3397" t="str">
            <v>Non</v>
          </cell>
          <cell r="H3397" t="str">
            <v>CLG.WANI</v>
          </cell>
          <cell r="I3397" t="str">
            <v>Non</v>
          </cell>
          <cell r="J3397" t="str">
            <v>Football, Voile</v>
          </cell>
        </row>
        <row r="3398">
          <cell r="A3398">
            <v>24210872</v>
          </cell>
          <cell r="B3398" t="str">
            <v>AUBRY</v>
          </cell>
          <cell r="C3398" t="str">
            <v>Stéphane</v>
          </cell>
          <cell r="D3398" t="str">
            <v>MG</v>
          </cell>
          <cell r="E3398" t="str">
            <v>19-02-2010</v>
          </cell>
          <cell r="F3398">
            <v>14</v>
          </cell>
          <cell r="G3398" t="str">
            <v>Non</v>
          </cell>
          <cell r="H3398" t="str">
            <v>CLG.WANI</v>
          </cell>
          <cell r="I3398" t="str">
            <v>Non</v>
          </cell>
          <cell r="J3398" t="str">
            <v>Athlétisme, Basket, Handball, Rugby</v>
          </cell>
        </row>
        <row r="3399">
          <cell r="A3399">
            <v>24247817</v>
          </cell>
          <cell r="B3399" t="str">
            <v>BATY</v>
          </cell>
          <cell r="C3399" t="str">
            <v>AARON</v>
          </cell>
          <cell r="D3399" t="str">
            <v>MG</v>
          </cell>
          <cell r="E3399" t="str">
            <v>02-10-2009</v>
          </cell>
          <cell r="F3399">
            <v>15</v>
          </cell>
          <cell r="G3399" t="str">
            <v>Non</v>
          </cell>
          <cell r="H3399" t="str">
            <v>CLG.WANI</v>
          </cell>
          <cell r="I3399" t="str">
            <v>Non</v>
          </cell>
          <cell r="J3399" t="str">
            <v>Football, Futsal, Trails</v>
          </cell>
        </row>
        <row r="3400">
          <cell r="A3400">
            <v>24247434</v>
          </cell>
          <cell r="B3400" t="str">
            <v>BLOC</v>
          </cell>
          <cell r="C3400" t="str">
            <v>VIRGINIE</v>
          </cell>
          <cell r="D3400" t="str">
            <v>BF</v>
          </cell>
          <cell r="E3400" t="str">
            <v>07-08-2012</v>
          </cell>
          <cell r="F3400">
            <v>12</v>
          </cell>
          <cell r="G3400" t="str">
            <v>Non</v>
          </cell>
          <cell r="H3400" t="str">
            <v>CLG.WANI</v>
          </cell>
          <cell r="I3400" t="str">
            <v>Non</v>
          </cell>
          <cell r="J3400" t="str">
            <v>Football, Trails</v>
          </cell>
        </row>
        <row r="3401">
          <cell r="A3401">
            <v>24245845</v>
          </cell>
          <cell r="B3401" t="str">
            <v>BOAWE</v>
          </cell>
          <cell r="C3401" t="str">
            <v>FRANTZIA</v>
          </cell>
          <cell r="D3401" t="str">
            <v>BF</v>
          </cell>
          <cell r="E3401" t="str">
            <v>11-08-2012</v>
          </cell>
          <cell r="F3401">
            <v>12</v>
          </cell>
          <cell r="G3401" t="str">
            <v>Non</v>
          </cell>
          <cell r="H3401" t="str">
            <v>CLG.WANI</v>
          </cell>
          <cell r="I3401" t="str">
            <v>Non</v>
          </cell>
          <cell r="J3401" t="str">
            <v>Cross, Trails, Voile</v>
          </cell>
        </row>
        <row r="3402">
          <cell r="A3402">
            <v>24247852</v>
          </cell>
          <cell r="B3402" t="str">
            <v>BOERE</v>
          </cell>
          <cell r="C3402" t="str">
            <v>RAYMOND</v>
          </cell>
          <cell r="D3402" t="str">
            <v>BG</v>
          </cell>
          <cell r="E3402" t="str">
            <v>13-03-2012</v>
          </cell>
          <cell r="F3402">
            <v>12</v>
          </cell>
          <cell r="G3402" t="str">
            <v>Non</v>
          </cell>
          <cell r="H3402" t="str">
            <v>CLG.WANI</v>
          </cell>
          <cell r="I3402" t="str">
            <v>Non</v>
          </cell>
          <cell r="J3402" t="str">
            <v>Football, Futsal, Trails</v>
          </cell>
        </row>
        <row r="3403">
          <cell r="A3403">
            <v>24247652</v>
          </cell>
          <cell r="B3403" t="str">
            <v>BWEOWE</v>
          </cell>
          <cell r="C3403" t="str">
            <v>ILLYONA</v>
          </cell>
          <cell r="D3403" t="str">
            <v>CF</v>
          </cell>
          <cell r="E3403" t="str">
            <v>23-12-2008</v>
          </cell>
          <cell r="F3403">
            <v>15</v>
          </cell>
          <cell r="G3403" t="str">
            <v>Non</v>
          </cell>
          <cell r="H3403" t="str">
            <v>CLG.WANI</v>
          </cell>
          <cell r="I3403" t="str">
            <v>Non</v>
          </cell>
          <cell r="J3403" t="str">
            <v>Trails, Volleyball</v>
          </cell>
        </row>
        <row r="3404">
          <cell r="A3404">
            <v>24248477</v>
          </cell>
          <cell r="B3404" t="str">
            <v>CHELEHY</v>
          </cell>
          <cell r="C3404" t="str">
            <v>Steevy</v>
          </cell>
          <cell r="D3404" t="str">
            <v>BG</v>
          </cell>
          <cell r="E3404" t="str">
            <v>23-06-2012</v>
          </cell>
          <cell r="F3404">
            <v>12</v>
          </cell>
          <cell r="G3404" t="str">
            <v>Non</v>
          </cell>
          <cell r="H3404" t="str">
            <v>CLG.WANI</v>
          </cell>
          <cell r="I3404" t="str">
            <v>Non</v>
          </cell>
          <cell r="J3404" t="str">
            <v>Badminton, Trails, Voile</v>
          </cell>
        </row>
        <row r="3405">
          <cell r="A3405">
            <v>24233784</v>
          </cell>
          <cell r="B3405" t="str">
            <v>CLAUDEL</v>
          </cell>
          <cell r="C3405" t="str">
            <v>Laïza</v>
          </cell>
          <cell r="D3405" t="str">
            <v>BF</v>
          </cell>
          <cell r="E3405" t="str">
            <v>12-07-2011</v>
          </cell>
          <cell r="F3405">
            <v>13</v>
          </cell>
          <cell r="G3405" t="str">
            <v>Non</v>
          </cell>
          <cell r="H3405" t="str">
            <v>CLG.WANI</v>
          </cell>
          <cell r="I3405" t="str">
            <v>Non</v>
          </cell>
          <cell r="J3405" t="str">
            <v>Cross, Trails</v>
          </cell>
        </row>
        <row r="3406">
          <cell r="A3406">
            <v>24248579</v>
          </cell>
          <cell r="B3406" t="str">
            <v>DIOPOSOI</v>
          </cell>
          <cell r="C3406" t="str">
            <v>Tracylia</v>
          </cell>
          <cell r="D3406" t="str">
            <v>BF</v>
          </cell>
          <cell r="E3406" t="str">
            <v>07-04-2012</v>
          </cell>
          <cell r="F3406">
            <v>12</v>
          </cell>
          <cell r="G3406" t="str">
            <v>Non</v>
          </cell>
          <cell r="H3406" t="str">
            <v>CLG.WANI</v>
          </cell>
          <cell r="I3406" t="str">
            <v>Non</v>
          </cell>
          <cell r="J3406" t="str">
            <v>Athlétisme, Trails</v>
          </cell>
        </row>
        <row r="3407">
          <cell r="A3407">
            <v>24238798</v>
          </cell>
          <cell r="B3407" t="str">
            <v>Euriboa</v>
          </cell>
          <cell r="C3407" t="str">
            <v>Morgane</v>
          </cell>
          <cell r="D3407" t="str">
            <v>BF</v>
          </cell>
          <cell r="E3407" t="str">
            <v>08-02-2012</v>
          </cell>
          <cell r="F3407">
            <v>12</v>
          </cell>
          <cell r="G3407" t="str">
            <v>Non</v>
          </cell>
          <cell r="H3407" t="str">
            <v>CLG.WANI</v>
          </cell>
          <cell r="I3407" t="str">
            <v>Non</v>
          </cell>
          <cell r="J3407" t="str">
            <v>Cross</v>
          </cell>
        </row>
        <row r="3408">
          <cell r="A3408">
            <v>24233779</v>
          </cell>
          <cell r="B3408" t="str">
            <v>EURIBOA</v>
          </cell>
          <cell r="C3408" t="str">
            <v>SONIA</v>
          </cell>
          <cell r="D3408" t="str">
            <v>CF</v>
          </cell>
          <cell r="E3408" t="str">
            <v>12-08-2008</v>
          </cell>
          <cell r="F3408">
            <v>16</v>
          </cell>
          <cell r="G3408" t="str">
            <v>Non</v>
          </cell>
          <cell r="H3408" t="str">
            <v>CLG.WANI</v>
          </cell>
          <cell r="I3408" t="str">
            <v>Non</v>
          </cell>
          <cell r="J3408" t="str">
            <v>Trails</v>
          </cell>
        </row>
        <row r="3409">
          <cell r="A3409">
            <v>24220621</v>
          </cell>
          <cell r="B3409" t="str">
            <v>EURITEIN</v>
          </cell>
          <cell r="C3409" t="str">
            <v>Victor</v>
          </cell>
          <cell r="D3409" t="str">
            <v>MG</v>
          </cell>
          <cell r="E3409" t="str">
            <v>13-09-2010</v>
          </cell>
          <cell r="F3409">
            <v>14</v>
          </cell>
          <cell r="G3409" t="str">
            <v>Non</v>
          </cell>
          <cell r="H3409" t="str">
            <v>CLG.WANI</v>
          </cell>
          <cell r="I3409" t="str">
            <v>Non</v>
          </cell>
          <cell r="J3409" t="str">
            <v>Cross, Football, Futsal, Trails, Volleyball</v>
          </cell>
        </row>
        <row r="3410">
          <cell r="A3410">
            <v>24237186</v>
          </cell>
          <cell r="B3410" t="str">
            <v>GAYON</v>
          </cell>
          <cell r="C3410" t="str">
            <v>Kilian</v>
          </cell>
          <cell r="D3410" t="str">
            <v>MG</v>
          </cell>
          <cell r="E3410" t="str">
            <v>08-12-2010</v>
          </cell>
          <cell r="F3410">
            <v>13</v>
          </cell>
          <cell r="G3410" t="str">
            <v>Non</v>
          </cell>
          <cell r="H3410" t="str">
            <v>CLG.WANI</v>
          </cell>
          <cell r="I3410" t="str">
            <v>Non</v>
          </cell>
          <cell r="J3410" t="str">
            <v>Football, Futsal</v>
          </cell>
        </row>
        <row r="3411">
          <cell r="A3411">
            <v>24238799</v>
          </cell>
          <cell r="B3411" t="str">
            <v>Gowemeuhou</v>
          </cell>
          <cell r="C3411" t="str">
            <v>Gérald</v>
          </cell>
          <cell r="D3411" t="str">
            <v>BG</v>
          </cell>
          <cell r="E3411" t="str">
            <v>31-08-2011</v>
          </cell>
          <cell r="F3411">
            <v>13</v>
          </cell>
          <cell r="G3411" t="str">
            <v>Non</v>
          </cell>
          <cell r="H3411" t="str">
            <v>CLG.WANI</v>
          </cell>
          <cell r="I3411" t="str">
            <v>Non</v>
          </cell>
          <cell r="J3411" t="str">
            <v>Cross</v>
          </cell>
        </row>
        <row r="3412">
          <cell r="A3412">
            <v>24247819</v>
          </cell>
          <cell r="B3412" t="str">
            <v>KABEU</v>
          </cell>
          <cell r="C3412" t="str">
            <v>BRADLEY</v>
          </cell>
          <cell r="D3412" t="str">
            <v>MG</v>
          </cell>
          <cell r="E3412" t="str">
            <v>16-03-2010</v>
          </cell>
          <cell r="F3412">
            <v>14</v>
          </cell>
          <cell r="G3412" t="str">
            <v>Non</v>
          </cell>
          <cell r="H3412" t="str">
            <v>CLG.WANI</v>
          </cell>
          <cell r="I3412" t="str">
            <v>Non</v>
          </cell>
          <cell r="J3412" t="str">
            <v>Football, Futsal, Trails</v>
          </cell>
        </row>
        <row r="3413">
          <cell r="A3413">
            <v>24236966</v>
          </cell>
          <cell r="B3413" t="str">
            <v>KABEU</v>
          </cell>
          <cell r="C3413" t="str">
            <v>Jason</v>
          </cell>
          <cell r="D3413" t="str">
            <v>BG</v>
          </cell>
          <cell r="E3413" t="str">
            <v>08-08-2011</v>
          </cell>
          <cell r="F3413">
            <v>13</v>
          </cell>
          <cell r="G3413" t="str">
            <v>Non</v>
          </cell>
          <cell r="H3413" t="str">
            <v>CLG.WANI</v>
          </cell>
          <cell r="I3413" t="str">
            <v>Non</v>
          </cell>
          <cell r="J3413" t="str">
            <v>Athlétisme, Football, Trails</v>
          </cell>
        </row>
        <row r="3414">
          <cell r="A3414">
            <v>24247853</v>
          </cell>
          <cell r="B3414" t="str">
            <v>KABEU</v>
          </cell>
          <cell r="C3414" t="str">
            <v>JIMMY</v>
          </cell>
          <cell r="D3414" t="str">
            <v>BG</v>
          </cell>
          <cell r="E3414" t="str">
            <v>03-06-2013</v>
          </cell>
          <cell r="F3414">
            <v>11</v>
          </cell>
          <cell r="G3414" t="str">
            <v>Non</v>
          </cell>
          <cell r="H3414" t="str">
            <v>CLG.WANI</v>
          </cell>
          <cell r="I3414" t="str">
            <v>Non</v>
          </cell>
          <cell r="J3414" t="str">
            <v>Football, Futsal, Trails</v>
          </cell>
        </row>
        <row r="3415">
          <cell r="A3415">
            <v>24247435</v>
          </cell>
          <cell r="B3415" t="str">
            <v>KABEU</v>
          </cell>
          <cell r="C3415" t="str">
            <v>LILAS</v>
          </cell>
          <cell r="D3415" t="str">
            <v>BF</v>
          </cell>
          <cell r="E3415" t="str">
            <v>20-08-2011</v>
          </cell>
          <cell r="F3415">
            <v>13</v>
          </cell>
          <cell r="G3415" t="str">
            <v>Non</v>
          </cell>
          <cell r="H3415" t="str">
            <v>CLG.WANI</v>
          </cell>
          <cell r="I3415" t="str">
            <v>Non</v>
          </cell>
          <cell r="J3415" t="str">
            <v>Football, Trails</v>
          </cell>
        </row>
        <row r="3416">
          <cell r="A3416">
            <v>24210537</v>
          </cell>
          <cell r="B3416" t="str">
            <v>KABEU</v>
          </cell>
          <cell r="C3416" t="str">
            <v>Marie-Pierre</v>
          </cell>
          <cell r="D3416" t="str">
            <v>MF</v>
          </cell>
          <cell r="E3416" t="str">
            <v>13-11-2009</v>
          </cell>
          <cell r="F3416">
            <v>14</v>
          </cell>
          <cell r="G3416" t="str">
            <v>Non</v>
          </cell>
          <cell r="H3416" t="str">
            <v>CLG.WANI</v>
          </cell>
          <cell r="I3416" t="str">
            <v>Non</v>
          </cell>
          <cell r="J3416" t="str">
            <v>Futsal, Trails, Volleyball</v>
          </cell>
        </row>
        <row r="3417">
          <cell r="A3417">
            <v>24247815</v>
          </cell>
          <cell r="B3417" t="str">
            <v>KABEU</v>
          </cell>
          <cell r="C3417" t="str">
            <v>MYLENE</v>
          </cell>
          <cell r="D3417" t="str">
            <v>BF</v>
          </cell>
          <cell r="E3417" t="str">
            <v>10-02-2013</v>
          </cell>
          <cell r="F3417">
            <v>11</v>
          </cell>
          <cell r="G3417" t="str">
            <v>Non</v>
          </cell>
          <cell r="H3417" t="str">
            <v>CLG.WANI</v>
          </cell>
          <cell r="I3417" t="str">
            <v>Non</v>
          </cell>
          <cell r="J3417" t="str">
            <v>Football, Futsal, Trails</v>
          </cell>
        </row>
        <row r="3418">
          <cell r="A3418">
            <v>24220526</v>
          </cell>
          <cell r="B3418" t="str">
            <v>KAKE</v>
          </cell>
          <cell r="C3418" t="str">
            <v>Rhyta</v>
          </cell>
          <cell r="D3418" t="str">
            <v>MF</v>
          </cell>
          <cell r="E3418" t="str">
            <v>27-07-2010</v>
          </cell>
          <cell r="F3418">
            <v>14</v>
          </cell>
          <cell r="G3418" t="str">
            <v>Non</v>
          </cell>
          <cell r="H3418" t="str">
            <v>CLG.WANI</v>
          </cell>
          <cell r="I3418" t="str">
            <v>Non</v>
          </cell>
          <cell r="J3418" t="str">
            <v>Cross, Futsal, Trails, Voile</v>
          </cell>
        </row>
        <row r="3419">
          <cell r="A3419">
            <v>24236735</v>
          </cell>
          <cell r="B3419" t="str">
            <v>KAMEREUMOA</v>
          </cell>
          <cell r="C3419" t="str">
            <v>Rolan</v>
          </cell>
          <cell r="D3419" t="str">
            <v>BG</v>
          </cell>
          <cell r="E3419" t="str">
            <v>27-03-2012</v>
          </cell>
          <cell r="F3419">
            <v>12</v>
          </cell>
          <cell r="G3419" t="str">
            <v>Non</v>
          </cell>
          <cell r="H3419" t="str">
            <v>CLG.WANI</v>
          </cell>
          <cell r="I3419" t="str">
            <v>Non</v>
          </cell>
          <cell r="J3419" t="str">
            <v>Athlétisme, Cross, Football, Trails</v>
          </cell>
        </row>
        <row r="3420">
          <cell r="A3420">
            <v>24222617</v>
          </cell>
          <cell r="B3420" t="str">
            <v>KAMEUREUMOA</v>
          </cell>
          <cell r="C3420" t="str">
            <v>Rayden</v>
          </cell>
          <cell r="D3420" t="str">
            <v>MG</v>
          </cell>
          <cell r="E3420" t="str">
            <v>10-08-2009</v>
          </cell>
          <cell r="F3420">
            <v>15</v>
          </cell>
          <cell r="G3420" t="str">
            <v>Non</v>
          </cell>
          <cell r="H3420" t="str">
            <v>CLG.WANI</v>
          </cell>
          <cell r="I3420" t="str">
            <v>Non</v>
          </cell>
          <cell r="J3420" t="str">
            <v>Athlétisme, Cross, Football, Trails</v>
          </cell>
        </row>
        <row r="3421">
          <cell r="A3421">
            <v>24222616</v>
          </cell>
          <cell r="B3421" t="str">
            <v>KAMEUREUMOA</v>
          </cell>
          <cell r="C3421" t="str">
            <v>Reyniss</v>
          </cell>
          <cell r="D3421" t="str">
            <v>MG</v>
          </cell>
          <cell r="E3421" t="str">
            <v>10-08-2009</v>
          </cell>
          <cell r="F3421">
            <v>15</v>
          </cell>
          <cell r="G3421" t="str">
            <v>Non</v>
          </cell>
          <cell r="H3421" t="str">
            <v>CLG.WANI</v>
          </cell>
          <cell r="I3421" t="str">
            <v>Non</v>
          </cell>
          <cell r="J3421" t="str">
            <v>Athlétisme, Cross, Football, Trails</v>
          </cell>
        </row>
        <row r="3422">
          <cell r="A3422">
            <v>24222595</v>
          </cell>
          <cell r="B3422" t="str">
            <v>KAMEUREUMOIN</v>
          </cell>
          <cell r="C3422" t="str">
            <v>Rowan</v>
          </cell>
          <cell r="D3422" t="str">
            <v>BG</v>
          </cell>
          <cell r="E3422" t="str">
            <v>24-01-2011</v>
          </cell>
          <cell r="F3422">
            <v>13</v>
          </cell>
          <cell r="G3422" t="str">
            <v>Non</v>
          </cell>
          <cell r="H3422" t="str">
            <v>CLG.WANI</v>
          </cell>
          <cell r="I3422" t="str">
            <v>Non</v>
          </cell>
          <cell r="J3422" t="str">
            <v>Athlétisme, Cross, Football, Trails</v>
          </cell>
        </row>
        <row r="3423">
          <cell r="A3423">
            <v>24245841</v>
          </cell>
          <cell r="B3423" t="str">
            <v>KANANOU</v>
          </cell>
          <cell r="C3423" t="str">
            <v>JESSY</v>
          </cell>
          <cell r="D3423" t="str">
            <v>BG</v>
          </cell>
          <cell r="E3423" t="str">
            <v>07-03-2013</v>
          </cell>
          <cell r="F3423">
            <v>11</v>
          </cell>
          <cell r="G3423" t="str">
            <v>Non</v>
          </cell>
          <cell r="H3423" t="str">
            <v>CLG.WANI</v>
          </cell>
          <cell r="I3423" t="str">
            <v>Non</v>
          </cell>
          <cell r="J3423" t="str">
            <v>Trails, Voile</v>
          </cell>
        </row>
        <row r="3424">
          <cell r="A3424">
            <v>24238797</v>
          </cell>
          <cell r="B3424" t="str">
            <v>Kananou</v>
          </cell>
          <cell r="C3424" t="str">
            <v>Morgane</v>
          </cell>
          <cell r="D3424" t="str">
            <v>BF</v>
          </cell>
          <cell r="E3424" t="str">
            <v>23-02-2012</v>
          </cell>
          <cell r="F3424">
            <v>12</v>
          </cell>
          <cell r="G3424" t="str">
            <v>Non</v>
          </cell>
          <cell r="H3424" t="str">
            <v>CLG.WANI</v>
          </cell>
          <cell r="I3424" t="str">
            <v>Non</v>
          </cell>
          <cell r="J3424" t="str">
            <v>Cross</v>
          </cell>
        </row>
        <row r="3425">
          <cell r="A3425">
            <v>24233777</v>
          </cell>
          <cell r="B3425" t="str">
            <v>KAVISOBURU</v>
          </cell>
          <cell r="C3425" t="str">
            <v>DALYWAN</v>
          </cell>
          <cell r="D3425" t="str">
            <v>BF</v>
          </cell>
          <cell r="E3425" t="str">
            <v>22-02-2011</v>
          </cell>
          <cell r="F3425">
            <v>13</v>
          </cell>
          <cell r="G3425" t="str">
            <v>Non</v>
          </cell>
          <cell r="H3425" t="str">
            <v>CLG.WANI</v>
          </cell>
          <cell r="I3425" t="str">
            <v>Non</v>
          </cell>
          <cell r="J3425" t="str">
            <v>Trails</v>
          </cell>
        </row>
        <row r="3426">
          <cell r="A3426">
            <v>24239137</v>
          </cell>
          <cell r="B3426" t="str">
            <v>KAVITYA</v>
          </cell>
          <cell r="C3426" t="str">
            <v>SARAI</v>
          </cell>
          <cell r="D3426" t="str">
            <v>BF</v>
          </cell>
          <cell r="E3426" t="str">
            <v>09-02-2011</v>
          </cell>
          <cell r="F3426">
            <v>13</v>
          </cell>
          <cell r="G3426" t="str">
            <v>Non</v>
          </cell>
          <cell r="H3426" t="str">
            <v>CLG.WANI</v>
          </cell>
          <cell r="I3426" t="str">
            <v>Non</v>
          </cell>
          <cell r="J3426" t="str">
            <v>Athlétisme, Cross, Trails</v>
          </cell>
        </row>
        <row r="3427">
          <cell r="A3427">
            <v>24222597</v>
          </cell>
          <cell r="B3427" t="str">
            <v>MANDAOUE</v>
          </cell>
          <cell r="C3427" t="str">
            <v>Clément</v>
          </cell>
          <cell r="D3427" t="str">
            <v>MG</v>
          </cell>
          <cell r="E3427" t="str">
            <v>05-07-2010</v>
          </cell>
          <cell r="F3427">
            <v>14</v>
          </cell>
          <cell r="G3427" t="str">
            <v>Non</v>
          </cell>
          <cell r="H3427" t="str">
            <v>CLG.WANI</v>
          </cell>
          <cell r="I3427" t="str">
            <v>Non</v>
          </cell>
          <cell r="J3427" t="str">
            <v>Athlétisme, Football, Trails</v>
          </cell>
        </row>
        <row r="3428">
          <cell r="A3428">
            <v>24237537</v>
          </cell>
          <cell r="B3428" t="str">
            <v>MARARHEU</v>
          </cell>
          <cell r="C3428" t="str">
            <v>Evan</v>
          </cell>
          <cell r="D3428" t="str">
            <v>BG</v>
          </cell>
          <cell r="E3428" t="str">
            <v>30-03-2012</v>
          </cell>
          <cell r="F3428">
            <v>12</v>
          </cell>
          <cell r="G3428" t="str">
            <v>Non</v>
          </cell>
          <cell r="H3428" t="str">
            <v>CLG.WANI</v>
          </cell>
          <cell r="I3428" t="str">
            <v>Non</v>
          </cell>
          <cell r="J3428" t="str">
            <v>Trails</v>
          </cell>
        </row>
        <row r="3429">
          <cell r="A3429">
            <v>24245843</v>
          </cell>
          <cell r="B3429" t="str">
            <v>MEVIN</v>
          </cell>
          <cell r="C3429" t="str">
            <v>GILKA</v>
          </cell>
          <cell r="D3429" t="str">
            <v>BG</v>
          </cell>
          <cell r="E3429" t="str">
            <v>23-01-2012</v>
          </cell>
          <cell r="F3429">
            <v>12</v>
          </cell>
          <cell r="G3429" t="str">
            <v>Non</v>
          </cell>
          <cell r="H3429" t="str">
            <v>CLG.WANI</v>
          </cell>
          <cell r="I3429" t="str">
            <v>Non</v>
          </cell>
          <cell r="J3429" t="str">
            <v>Football, Trails</v>
          </cell>
        </row>
        <row r="3430">
          <cell r="A3430">
            <v>24245844</v>
          </cell>
          <cell r="B3430" t="str">
            <v>MEVIN</v>
          </cell>
          <cell r="C3430" t="str">
            <v>HEMITI</v>
          </cell>
          <cell r="D3430" t="str">
            <v>BF</v>
          </cell>
          <cell r="E3430" t="str">
            <v>11-01-2013</v>
          </cell>
          <cell r="F3430">
            <v>11</v>
          </cell>
          <cell r="G3430" t="str">
            <v>Non</v>
          </cell>
          <cell r="H3430" t="str">
            <v>CLG.WANI</v>
          </cell>
          <cell r="I3430" t="str">
            <v>Non</v>
          </cell>
          <cell r="J3430" t="str">
            <v>Cross, Trails, Voile</v>
          </cell>
        </row>
        <row r="3431">
          <cell r="A3431">
            <v>24238805</v>
          </cell>
          <cell r="B3431" t="str">
            <v>Mevin</v>
          </cell>
          <cell r="C3431" t="str">
            <v>Koi-Daa</v>
          </cell>
          <cell r="D3431" t="str">
            <v>MF</v>
          </cell>
          <cell r="E3431" t="str">
            <v>30-03-2010</v>
          </cell>
          <cell r="F3431">
            <v>14</v>
          </cell>
          <cell r="G3431" t="str">
            <v>Non</v>
          </cell>
          <cell r="H3431" t="str">
            <v>CLG.WANI</v>
          </cell>
          <cell r="I3431" t="str">
            <v>Non</v>
          </cell>
          <cell r="J3431" t="str">
            <v>Athlétisme, Cross</v>
          </cell>
        </row>
        <row r="3432">
          <cell r="A3432">
            <v>24248141</v>
          </cell>
          <cell r="B3432" t="str">
            <v>MEVIN</v>
          </cell>
          <cell r="C3432" t="str">
            <v>OCEANIE</v>
          </cell>
          <cell r="D3432" t="str">
            <v>BF</v>
          </cell>
          <cell r="E3432" t="str">
            <v>11-09-2011</v>
          </cell>
          <cell r="F3432">
            <v>13</v>
          </cell>
          <cell r="G3432" t="str">
            <v>Non</v>
          </cell>
          <cell r="H3432" t="str">
            <v>CLG.WANI</v>
          </cell>
          <cell r="I3432" t="str">
            <v>Non</v>
          </cell>
          <cell r="J3432" t="str">
            <v>Trails</v>
          </cell>
        </row>
        <row r="3433">
          <cell r="A3433">
            <v>24247436</v>
          </cell>
          <cell r="B3433" t="str">
            <v>MOINBURU</v>
          </cell>
          <cell r="C3433" t="str">
            <v>DJEFERSON</v>
          </cell>
          <cell r="D3433" t="str">
            <v>BG</v>
          </cell>
          <cell r="E3433" t="str">
            <v>13-02-2013</v>
          </cell>
          <cell r="F3433">
            <v>11</v>
          </cell>
          <cell r="G3433" t="str">
            <v>Non</v>
          </cell>
          <cell r="H3433" t="str">
            <v>CLG.WANI</v>
          </cell>
          <cell r="I3433" t="str">
            <v>Non</v>
          </cell>
          <cell r="J3433" t="str">
            <v>Football, Trails</v>
          </cell>
        </row>
        <row r="3434">
          <cell r="A3434">
            <v>24221711</v>
          </cell>
          <cell r="B3434" t="str">
            <v>MOINBURU</v>
          </cell>
          <cell r="C3434" t="str">
            <v>Gwenrick</v>
          </cell>
          <cell r="D3434" t="str">
            <v>MG</v>
          </cell>
          <cell r="E3434" t="str">
            <v>24-02-2010</v>
          </cell>
          <cell r="F3434">
            <v>14</v>
          </cell>
          <cell r="G3434" t="str">
            <v>Non</v>
          </cell>
          <cell r="H3434" t="str">
            <v>CLG.WANI</v>
          </cell>
          <cell r="I3434" t="str">
            <v>Non</v>
          </cell>
          <cell r="J3434" t="str">
            <v>Football, Trails</v>
          </cell>
        </row>
        <row r="3435">
          <cell r="A3435">
            <v>24236737</v>
          </cell>
          <cell r="B3435" t="str">
            <v>MOINRIBURU</v>
          </cell>
          <cell r="C3435" t="str">
            <v>JENSONN</v>
          </cell>
          <cell r="D3435" t="str">
            <v>BG</v>
          </cell>
          <cell r="E3435" t="str">
            <v>10-03-2012</v>
          </cell>
          <cell r="F3435">
            <v>12</v>
          </cell>
          <cell r="G3435" t="str">
            <v>Non</v>
          </cell>
          <cell r="H3435" t="str">
            <v>CLG.WANI</v>
          </cell>
          <cell r="I3435" t="str">
            <v>Non</v>
          </cell>
          <cell r="J3435" t="str">
            <v>Athlétisme, Football, Trails</v>
          </cell>
        </row>
        <row r="3436">
          <cell r="A3436">
            <v>24222590</v>
          </cell>
          <cell r="B3436" t="str">
            <v>MY</v>
          </cell>
          <cell r="C3436" t="str">
            <v>Ulrick</v>
          </cell>
          <cell r="D3436" t="str">
            <v>BG</v>
          </cell>
          <cell r="E3436" t="str">
            <v>22-03-2011</v>
          </cell>
          <cell r="F3436">
            <v>13</v>
          </cell>
          <cell r="G3436" t="str">
            <v>Non</v>
          </cell>
          <cell r="H3436" t="str">
            <v>CLG.WANI</v>
          </cell>
          <cell r="I3436" t="str">
            <v>Non</v>
          </cell>
          <cell r="J3436" t="str">
            <v>Athlétisme, Football, Trails</v>
          </cell>
        </row>
        <row r="3437">
          <cell r="A3437">
            <v>24245842</v>
          </cell>
          <cell r="B3437" t="str">
            <v>NEGOVIN</v>
          </cell>
          <cell r="C3437" t="str">
            <v>DJENA</v>
          </cell>
          <cell r="D3437" t="str">
            <v>BF</v>
          </cell>
          <cell r="E3437" t="str">
            <v>26-08-2012</v>
          </cell>
          <cell r="F3437">
            <v>12</v>
          </cell>
          <cell r="G3437" t="str">
            <v>Non</v>
          </cell>
          <cell r="H3437" t="str">
            <v>CLG.WANI</v>
          </cell>
          <cell r="I3437" t="str">
            <v>Non</v>
          </cell>
          <cell r="J3437" t="str">
            <v>Trails, Voile, Volleyball</v>
          </cell>
        </row>
        <row r="3438">
          <cell r="A3438">
            <v>24247437</v>
          </cell>
          <cell r="B3438" t="str">
            <v>NEKIRIAI</v>
          </cell>
          <cell r="C3438" t="str">
            <v>EDSON</v>
          </cell>
          <cell r="D3438" t="str">
            <v>BG</v>
          </cell>
          <cell r="E3438" t="str">
            <v>11-09-2011</v>
          </cell>
          <cell r="F3438">
            <v>13</v>
          </cell>
          <cell r="G3438" t="str">
            <v>Non</v>
          </cell>
          <cell r="H3438" t="str">
            <v>CLG.WANI</v>
          </cell>
          <cell r="I3438" t="str">
            <v>Non</v>
          </cell>
          <cell r="J3438" t="str">
            <v>Football, Trails, Voile</v>
          </cell>
        </row>
        <row r="3439">
          <cell r="A3439">
            <v>24222594</v>
          </cell>
          <cell r="B3439" t="str">
            <v>NEPOROZE</v>
          </cell>
          <cell r="C3439" t="str">
            <v>Yael</v>
          </cell>
          <cell r="D3439" t="str">
            <v>MF</v>
          </cell>
          <cell r="E3439" t="str">
            <v>02-11-2010</v>
          </cell>
          <cell r="F3439">
            <v>13</v>
          </cell>
          <cell r="G3439" t="str">
            <v>Non</v>
          </cell>
          <cell r="H3439" t="str">
            <v>CLG.WANI</v>
          </cell>
          <cell r="I3439" t="str">
            <v>Non</v>
          </cell>
          <cell r="J3439" t="str">
            <v>Athlétisme, Cross, Football, Futsal, Trails</v>
          </cell>
        </row>
        <row r="3440">
          <cell r="A3440">
            <v>24222593</v>
          </cell>
          <cell r="B3440" t="str">
            <v>NEPOROZE</v>
          </cell>
          <cell r="C3440" t="str">
            <v>Yannick</v>
          </cell>
          <cell r="D3440" t="str">
            <v>MG</v>
          </cell>
          <cell r="E3440" t="str">
            <v>09-12-2009</v>
          </cell>
          <cell r="F3440">
            <v>14</v>
          </cell>
          <cell r="G3440" t="str">
            <v>Non</v>
          </cell>
          <cell r="H3440" t="str">
            <v>CLG.WANI</v>
          </cell>
          <cell r="I3440" t="str">
            <v>Non</v>
          </cell>
          <cell r="J3440" t="str">
            <v>Athlétisme, Cross, Football, Trails</v>
          </cell>
        </row>
        <row r="3441">
          <cell r="A3441">
            <v>24247438</v>
          </cell>
          <cell r="B3441" t="str">
            <v>NERHON</v>
          </cell>
          <cell r="C3441" t="str">
            <v>ALAIN</v>
          </cell>
          <cell r="D3441" t="str">
            <v>BG</v>
          </cell>
          <cell r="E3441" t="str">
            <v>12-08-2011</v>
          </cell>
          <cell r="F3441">
            <v>13</v>
          </cell>
          <cell r="G3441" t="str">
            <v>Non</v>
          </cell>
          <cell r="H3441" t="str">
            <v>CLG.WANI</v>
          </cell>
          <cell r="I3441" t="str">
            <v>Non</v>
          </cell>
          <cell r="J3441" t="str">
            <v>Football, Trails</v>
          </cell>
        </row>
        <row r="3442">
          <cell r="A3442">
            <v>24247439</v>
          </cell>
          <cell r="B3442" t="str">
            <v>NERHON</v>
          </cell>
          <cell r="C3442" t="str">
            <v>AUGUSTIN</v>
          </cell>
          <cell r="D3442" t="str">
            <v>BG</v>
          </cell>
          <cell r="E3442" t="str">
            <v>23-04-2013</v>
          </cell>
          <cell r="F3442">
            <v>11</v>
          </cell>
          <cell r="G3442" t="str">
            <v>Non</v>
          </cell>
          <cell r="H3442" t="str">
            <v>CLG.WANI</v>
          </cell>
          <cell r="I3442" t="str">
            <v>Non</v>
          </cell>
          <cell r="J3442" t="str">
            <v>Football, Trails</v>
          </cell>
        </row>
        <row r="3443">
          <cell r="A3443">
            <v>24237895</v>
          </cell>
          <cell r="B3443" t="str">
            <v>NIRIKANI</v>
          </cell>
          <cell r="C3443" t="str">
            <v>OLIVIER</v>
          </cell>
          <cell r="D3443" t="str">
            <v>BG</v>
          </cell>
          <cell r="E3443" t="str">
            <v>14-10-2011</v>
          </cell>
          <cell r="F3443">
            <v>13</v>
          </cell>
          <cell r="G3443" t="str">
            <v>Non</v>
          </cell>
          <cell r="H3443" t="str">
            <v>CLG.WANI</v>
          </cell>
          <cell r="I3443" t="str">
            <v>Non</v>
          </cell>
          <cell r="J3443" t="str">
            <v>Athlétisme, Cross, Football, Trails</v>
          </cell>
        </row>
        <row r="3444">
          <cell r="A3444">
            <v>24212863</v>
          </cell>
          <cell r="B3444" t="str">
            <v>OMOATU</v>
          </cell>
          <cell r="C3444" t="str">
            <v>Elia</v>
          </cell>
          <cell r="D3444" t="str">
            <v>MG</v>
          </cell>
          <cell r="E3444" t="str">
            <v>30-06-2009</v>
          </cell>
          <cell r="F3444">
            <v>15</v>
          </cell>
          <cell r="G3444" t="str">
            <v>Non</v>
          </cell>
          <cell r="H3444" t="str">
            <v>CLG.WANI</v>
          </cell>
          <cell r="I3444" t="str">
            <v>Non</v>
          </cell>
          <cell r="J3444" t="str">
            <v>Football</v>
          </cell>
        </row>
        <row r="3445">
          <cell r="A3445">
            <v>24247816</v>
          </cell>
          <cell r="B3445" t="str">
            <v>OUILLATE</v>
          </cell>
          <cell r="C3445" t="str">
            <v>RUDY</v>
          </cell>
          <cell r="D3445" t="str">
            <v>BG</v>
          </cell>
          <cell r="E3445" t="str">
            <v>20-02-2013</v>
          </cell>
          <cell r="F3445">
            <v>11</v>
          </cell>
          <cell r="G3445" t="str">
            <v>Non</v>
          </cell>
          <cell r="H3445" t="str">
            <v>CLG.WANI</v>
          </cell>
          <cell r="I3445" t="str">
            <v>Non</v>
          </cell>
          <cell r="J3445" t="str">
            <v>Football, Futsal, Trails</v>
          </cell>
        </row>
        <row r="3446">
          <cell r="A3446">
            <v>24245840</v>
          </cell>
          <cell r="B3446" t="str">
            <v>PARAWI</v>
          </cell>
          <cell r="C3446" t="str">
            <v>LOLA</v>
          </cell>
          <cell r="D3446" t="str">
            <v>BF</v>
          </cell>
          <cell r="E3446" t="str">
            <v>03-11-2012</v>
          </cell>
          <cell r="F3446">
            <v>11</v>
          </cell>
          <cell r="G3446" t="str">
            <v>Non</v>
          </cell>
          <cell r="H3446" t="str">
            <v>CLG.WANI</v>
          </cell>
          <cell r="I3446" t="str">
            <v>Non</v>
          </cell>
          <cell r="J3446" t="str">
            <v>Voile, Volleyball</v>
          </cell>
        </row>
        <row r="3447">
          <cell r="A3447">
            <v>24210040</v>
          </cell>
          <cell r="B3447" t="str">
            <v>PARAWI</v>
          </cell>
          <cell r="C3447" t="str">
            <v>Patrick</v>
          </cell>
          <cell r="D3447" t="str">
            <v>MG</v>
          </cell>
          <cell r="E3447" t="str">
            <v>16-07-2009</v>
          </cell>
          <cell r="F3447">
            <v>15</v>
          </cell>
          <cell r="G3447" t="str">
            <v>Non</v>
          </cell>
          <cell r="H3447" t="str">
            <v>CLG.WANI</v>
          </cell>
          <cell r="I3447" t="str">
            <v>Non</v>
          </cell>
          <cell r="J3447" t="str">
            <v>Football, Trails</v>
          </cell>
        </row>
        <row r="3448">
          <cell r="A3448">
            <v>24247818</v>
          </cell>
          <cell r="B3448" t="str">
            <v>POEDI</v>
          </cell>
          <cell r="C3448" t="str">
            <v>ALFRED</v>
          </cell>
          <cell r="D3448" t="str">
            <v>BG</v>
          </cell>
          <cell r="E3448" t="str">
            <v>11-03-2013</v>
          </cell>
          <cell r="F3448">
            <v>11</v>
          </cell>
          <cell r="G3448" t="str">
            <v>Non</v>
          </cell>
          <cell r="H3448" t="str">
            <v>CLG.WANI</v>
          </cell>
          <cell r="I3448" t="str">
            <v>Non</v>
          </cell>
          <cell r="J3448" t="str">
            <v>Football, Futsal, Trails</v>
          </cell>
        </row>
        <row r="3449">
          <cell r="A3449">
            <v>24222596</v>
          </cell>
          <cell r="B3449" t="str">
            <v>POEDI</v>
          </cell>
          <cell r="C3449" t="str">
            <v>Jael</v>
          </cell>
          <cell r="D3449" t="str">
            <v>MF</v>
          </cell>
          <cell r="E3449" t="str">
            <v>03-09-2010</v>
          </cell>
          <cell r="F3449">
            <v>14</v>
          </cell>
          <cell r="G3449" t="str">
            <v>Non</v>
          </cell>
          <cell r="H3449" t="str">
            <v>CLG.WANI</v>
          </cell>
          <cell r="I3449" t="str">
            <v>Non</v>
          </cell>
          <cell r="J3449" t="str">
            <v>Athlétisme, Cross, Football, Futsal, Trails</v>
          </cell>
        </row>
        <row r="3450">
          <cell r="A3450">
            <v>24245839</v>
          </cell>
          <cell r="B3450" t="str">
            <v>POUKIOU</v>
          </cell>
          <cell r="C3450" t="str">
            <v>JULIAN</v>
          </cell>
          <cell r="D3450" t="str">
            <v>BG</v>
          </cell>
          <cell r="E3450" t="str">
            <v>09-05-2013</v>
          </cell>
          <cell r="F3450">
            <v>11</v>
          </cell>
          <cell r="G3450" t="str">
            <v>Non</v>
          </cell>
          <cell r="H3450" t="str">
            <v>CLG.WANI</v>
          </cell>
          <cell r="I3450" t="str">
            <v>Non</v>
          </cell>
          <cell r="J3450" t="str">
            <v>Football</v>
          </cell>
        </row>
        <row r="3451">
          <cell r="A3451">
            <v>24222591</v>
          </cell>
          <cell r="B3451" t="str">
            <v>POUROUORO</v>
          </cell>
          <cell r="C3451" t="str">
            <v>Jeiel</v>
          </cell>
          <cell r="D3451" t="str">
            <v>BF</v>
          </cell>
          <cell r="E3451" t="str">
            <v>09-03-2011</v>
          </cell>
          <cell r="F3451">
            <v>13</v>
          </cell>
          <cell r="G3451" t="str">
            <v>Non</v>
          </cell>
          <cell r="H3451" t="str">
            <v>CLG.WANI</v>
          </cell>
          <cell r="I3451" t="str">
            <v>Non</v>
          </cell>
          <cell r="J3451" t="str">
            <v>Athlétisme, Badminton, Cross, Trails, Voile, Volleyball</v>
          </cell>
        </row>
        <row r="3452">
          <cell r="A3452">
            <v>24239138</v>
          </cell>
          <cell r="B3452" t="str">
            <v>SANGARNE</v>
          </cell>
          <cell r="C3452" t="str">
            <v>Francine</v>
          </cell>
          <cell r="D3452" t="str">
            <v>BF</v>
          </cell>
          <cell r="E3452" t="str">
            <v>30-04-2011</v>
          </cell>
          <cell r="F3452">
            <v>13</v>
          </cell>
          <cell r="G3452" t="str">
            <v>Non</v>
          </cell>
          <cell r="H3452" t="str">
            <v>CLG.WANI</v>
          </cell>
          <cell r="I3452" t="str">
            <v>Non</v>
          </cell>
          <cell r="J3452" t="str">
            <v>Cross, Trails</v>
          </cell>
        </row>
        <row r="3453">
          <cell r="A3453">
            <v>24221912</v>
          </cell>
          <cell r="B3453" t="str">
            <v>SARI</v>
          </cell>
          <cell r="C3453" t="str">
            <v>Aynerick</v>
          </cell>
          <cell r="D3453" t="str">
            <v>MG</v>
          </cell>
          <cell r="E3453" t="str">
            <v>27-06-2010</v>
          </cell>
          <cell r="F3453">
            <v>14</v>
          </cell>
          <cell r="G3453" t="str">
            <v>Non</v>
          </cell>
          <cell r="H3453" t="str">
            <v>CLG.WANI</v>
          </cell>
          <cell r="I3453" t="str">
            <v>Non</v>
          </cell>
          <cell r="J3453" t="str">
            <v>Athlétisme, Cross, Football, Futsal, Trails, Volleyball</v>
          </cell>
        </row>
        <row r="3454">
          <cell r="A3454">
            <v>24248476</v>
          </cell>
          <cell r="B3454" t="str">
            <v>SARI</v>
          </cell>
          <cell r="C3454" t="str">
            <v>Gabriella</v>
          </cell>
          <cell r="D3454" t="str">
            <v>BF</v>
          </cell>
          <cell r="E3454" t="str">
            <v>26-07-2013</v>
          </cell>
          <cell r="F3454">
            <v>11</v>
          </cell>
          <cell r="G3454" t="str">
            <v>Non</v>
          </cell>
          <cell r="H3454" t="str">
            <v>CLG.WANI</v>
          </cell>
          <cell r="I3454" t="str">
            <v>Non</v>
          </cell>
          <cell r="J3454" t="str">
            <v>Athlétisme, Badminton, Trails, Voile</v>
          </cell>
        </row>
        <row r="3455">
          <cell r="A3455">
            <v>24236732</v>
          </cell>
          <cell r="B3455" t="str">
            <v>SARI</v>
          </cell>
          <cell r="C3455" t="str">
            <v>Jean</v>
          </cell>
          <cell r="D3455" t="str">
            <v>BG</v>
          </cell>
          <cell r="E3455" t="str">
            <v>06-06-2011</v>
          </cell>
          <cell r="F3455">
            <v>13</v>
          </cell>
          <cell r="G3455" t="str">
            <v>Non</v>
          </cell>
          <cell r="H3455" t="str">
            <v>CLG.WANI</v>
          </cell>
          <cell r="I3455" t="str">
            <v>Non</v>
          </cell>
          <cell r="J3455" t="str">
            <v>Cross, Football, Trails</v>
          </cell>
        </row>
        <row r="3456">
          <cell r="A3456">
            <v>24212859</v>
          </cell>
          <cell r="B3456" t="str">
            <v>SAWA</v>
          </cell>
          <cell r="C3456" t="str">
            <v>Leslie</v>
          </cell>
          <cell r="D3456" t="str">
            <v>MF</v>
          </cell>
          <cell r="E3456" t="str">
            <v>14-01-2010</v>
          </cell>
          <cell r="F3456">
            <v>14</v>
          </cell>
          <cell r="G3456" t="str">
            <v>Non</v>
          </cell>
          <cell r="H3456" t="str">
            <v>CLG.WANI</v>
          </cell>
          <cell r="I3456" t="str">
            <v>Non</v>
          </cell>
          <cell r="J3456" t="str">
            <v>Athlétisme, Cross, Football, Futsal</v>
          </cell>
        </row>
        <row r="3457">
          <cell r="A3457">
            <v>24236734</v>
          </cell>
          <cell r="B3457" t="str">
            <v>SAWA</v>
          </cell>
          <cell r="C3457" t="str">
            <v>Mama</v>
          </cell>
          <cell r="D3457" t="str">
            <v>BG</v>
          </cell>
          <cell r="E3457" t="str">
            <v>28-10-2011</v>
          </cell>
          <cell r="F3457">
            <v>13</v>
          </cell>
          <cell r="G3457" t="str">
            <v>Non</v>
          </cell>
          <cell r="H3457" t="str">
            <v>CLG.WANI</v>
          </cell>
          <cell r="I3457" t="str">
            <v>Non</v>
          </cell>
          <cell r="J3457" t="str">
            <v>Athlétisme, Cross, Football, Trails</v>
          </cell>
        </row>
        <row r="3458">
          <cell r="A3458">
            <v>24248140</v>
          </cell>
          <cell r="B3458" t="str">
            <v>SAWA</v>
          </cell>
          <cell r="C3458" t="str">
            <v>Marina</v>
          </cell>
          <cell r="D3458" t="str">
            <v>BF</v>
          </cell>
          <cell r="E3458" t="str">
            <v>04-05-2012</v>
          </cell>
          <cell r="F3458">
            <v>12</v>
          </cell>
          <cell r="G3458" t="str">
            <v>Non</v>
          </cell>
          <cell r="H3458" t="str">
            <v>CLG.WANI</v>
          </cell>
          <cell r="I3458" t="str">
            <v>Non</v>
          </cell>
          <cell r="J3458" t="str">
            <v>Trails</v>
          </cell>
        </row>
        <row r="3459">
          <cell r="A3459">
            <v>24237767</v>
          </cell>
          <cell r="B3459" t="str">
            <v>TRABE</v>
          </cell>
          <cell r="C3459" t="str">
            <v>YOLINA</v>
          </cell>
          <cell r="D3459" t="str">
            <v>MF</v>
          </cell>
          <cell r="E3459" t="str">
            <v>04-09-2010</v>
          </cell>
          <cell r="F3459">
            <v>14</v>
          </cell>
          <cell r="G3459" t="str">
            <v>Non</v>
          </cell>
          <cell r="H3459" t="str">
            <v>CLG.WANI</v>
          </cell>
          <cell r="I3459" t="str">
            <v>Non</v>
          </cell>
          <cell r="J3459" t="str">
            <v>Trails</v>
          </cell>
        </row>
        <row r="3460">
          <cell r="A3460">
            <v>24222598</v>
          </cell>
          <cell r="B3460" t="str">
            <v>VOUDJO</v>
          </cell>
          <cell r="C3460" t="str">
            <v>Auvensea</v>
          </cell>
          <cell r="D3460" t="str">
            <v>MF</v>
          </cell>
          <cell r="E3460" t="str">
            <v>25-10-2010</v>
          </cell>
          <cell r="F3460">
            <v>14</v>
          </cell>
          <cell r="G3460" t="str">
            <v>Non</v>
          </cell>
          <cell r="H3460" t="str">
            <v>CLG.WANI</v>
          </cell>
          <cell r="I3460" t="str">
            <v>Non</v>
          </cell>
          <cell r="J3460" t="str">
            <v>Athlétisme, Cross, Football, Futsal, Trails</v>
          </cell>
        </row>
        <row r="3461">
          <cell r="A3461">
            <v>24212864</v>
          </cell>
          <cell r="B3461" t="str">
            <v>WABOUROUROU</v>
          </cell>
          <cell r="C3461" t="str">
            <v>Djémaël</v>
          </cell>
          <cell r="D3461" t="str">
            <v>MG</v>
          </cell>
          <cell r="E3461" t="str">
            <v>14-05-2009</v>
          </cell>
          <cell r="F3461">
            <v>15</v>
          </cell>
          <cell r="G3461" t="str">
            <v>Non</v>
          </cell>
          <cell r="H3461" t="str">
            <v>CLG.WANI</v>
          </cell>
          <cell r="I3461" t="str">
            <v>Non</v>
          </cell>
          <cell r="J3461" t="str">
            <v>Cross, Football, Trails</v>
          </cell>
        </row>
        <row r="3462">
          <cell r="A3462">
            <v>24222052</v>
          </cell>
          <cell r="B3462" t="str">
            <v>WABOUROUROU</v>
          </cell>
          <cell r="C3462" t="str">
            <v>Nelson</v>
          </cell>
          <cell r="D3462" t="str">
            <v>MG</v>
          </cell>
          <cell r="E3462" t="str">
            <v>25-10-2010</v>
          </cell>
          <cell r="F3462">
            <v>14</v>
          </cell>
          <cell r="G3462" t="str">
            <v>Non</v>
          </cell>
          <cell r="H3462" t="str">
            <v>CLG.WANI</v>
          </cell>
          <cell r="I3462" t="str">
            <v>Non</v>
          </cell>
          <cell r="J3462" t="str">
            <v>Athlétisme, Cross, Football</v>
          </cell>
        </row>
        <row r="3463">
          <cell r="A3463">
            <v>24248540</v>
          </cell>
          <cell r="B3463" t="str">
            <v>ATINOUA</v>
          </cell>
          <cell r="C3463" t="str">
            <v>CASSIDY</v>
          </cell>
          <cell r="D3463" t="str">
            <v>BF</v>
          </cell>
          <cell r="E3463" t="str">
            <v>25-06-2012</v>
          </cell>
          <cell r="F3463">
            <v>12</v>
          </cell>
          <cell r="G3463" t="str">
            <v>Non</v>
          </cell>
          <cell r="H3463" t="str">
            <v>CLG.YATE</v>
          </cell>
          <cell r="I3463" t="str">
            <v>Non</v>
          </cell>
          <cell r="J3463" t="str">
            <v>Football, Futsal</v>
          </cell>
        </row>
        <row r="3464">
          <cell r="A3464">
            <v>24239253</v>
          </cell>
          <cell r="B3464" t="str">
            <v>ATINOUA</v>
          </cell>
          <cell r="C3464" t="str">
            <v>Orlane</v>
          </cell>
          <cell r="D3464" t="str">
            <v>BF</v>
          </cell>
          <cell r="E3464" t="str">
            <v>05-01-2012</v>
          </cell>
          <cell r="F3464">
            <v>12</v>
          </cell>
          <cell r="G3464" t="str">
            <v>Non</v>
          </cell>
          <cell r="H3464" t="str">
            <v>CLG.YATE</v>
          </cell>
          <cell r="I3464" t="str">
            <v>Oui</v>
          </cell>
          <cell r="J3464" t="str">
            <v>Athlétisme, Basket, Futsal, Volleyball</v>
          </cell>
        </row>
        <row r="3465">
          <cell r="A3465">
            <v>24248564</v>
          </cell>
          <cell r="B3465" t="str">
            <v>ATITI</v>
          </cell>
          <cell r="C3465" t="str">
            <v>ZANNAH</v>
          </cell>
          <cell r="D3465" t="str">
            <v>BF</v>
          </cell>
          <cell r="E3465" t="str">
            <v>01-02-2012</v>
          </cell>
          <cell r="F3465">
            <v>12</v>
          </cell>
          <cell r="G3465" t="str">
            <v>Non</v>
          </cell>
          <cell r="H3465" t="str">
            <v>CLG.YATE</v>
          </cell>
          <cell r="I3465" t="str">
            <v>Non</v>
          </cell>
          <cell r="J3465" t="str">
            <v>Football, Futsal</v>
          </cell>
        </row>
        <row r="3466">
          <cell r="A3466">
            <v>24248524</v>
          </cell>
          <cell r="B3466" t="str">
            <v>ATITI</v>
          </cell>
          <cell r="C3466" t="str">
            <v>ZITAH</v>
          </cell>
          <cell r="D3466" t="str">
            <v>BF</v>
          </cell>
          <cell r="E3466" t="str">
            <v>07-04-2012</v>
          </cell>
          <cell r="F3466">
            <v>12</v>
          </cell>
          <cell r="G3466" t="str">
            <v>Non</v>
          </cell>
          <cell r="H3466" t="str">
            <v>CLG.YATE</v>
          </cell>
          <cell r="I3466" t="str">
            <v>Non</v>
          </cell>
          <cell r="J3466" t="str">
            <v>Football, Futsal</v>
          </cell>
        </row>
        <row r="3467">
          <cell r="A3467">
            <v>24248531</v>
          </cell>
          <cell r="B3467" t="str">
            <v>ATTI</v>
          </cell>
          <cell r="C3467" t="str">
            <v>KYLLIAN</v>
          </cell>
          <cell r="D3467" t="str">
            <v>BG</v>
          </cell>
          <cell r="E3467" t="str">
            <v>05-07-2012</v>
          </cell>
          <cell r="F3467">
            <v>12</v>
          </cell>
          <cell r="G3467" t="str">
            <v>Non</v>
          </cell>
          <cell r="H3467" t="str">
            <v>CLG.YATE</v>
          </cell>
          <cell r="I3467" t="str">
            <v>Non</v>
          </cell>
          <cell r="J3467" t="str">
            <v>Football, Futsal</v>
          </cell>
        </row>
        <row r="3468">
          <cell r="A3468">
            <v>24248529</v>
          </cell>
          <cell r="B3468" t="str">
            <v>ATTI</v>
          </cell>
          <cell r="C3468" t="str">
            <v>WARREN</v>
          </cell>
          <cell r="D3468" t="str">
            <v>BG</v>
          </cell>
          <cell r="E3468" t="str">
            <v>19-05-2011</v>
          </cell>
          <cell r="F3468">
            <v>13</v>
          </cell>
          <cell r="G3468" t="str">
            <v>Non</v>
          </cell>
          <cell r="H3468" t="str">
            <v>CLG.YATE</v>
          </cell>
          <cell r="I3468" t="str">
            <v>Non</v>
          </cell>
          <cell r="J3468" t="str">
            <v>Football, Futsal</v>
          </cell>
        </row>
        <row r="3469">
          <cell r="A3469">
            <v>24248526</v>
          </cell>
          <cell r="B3469" t="str">
            <v>ATTI-MENARD</v>
          </cell>
          <cell r="C3469" t="str">
            <v>SOLEY</v>
          </cell>
          <cell r="D3469" t="str">
            <v>BF</v>
          </cell>
          <cell r="E3469" t="str">
            <v>12-05-2011</v>
          </cell>
          <cell r="F3469">
            <v>13</v>
          </cell>
          <cell r="G3469" t="str">
            <v>Non</v>
          </cell>
          <cell r="H3469" t="str">
            <v>CLG.YATE</v>
          </cell>
          <cell r="I3469" t="str">
            <v>Non</v>
          </cell>
          <cell r="J3469" t="str">
            <v>Football, Futsal</v>
          </cell>
        </row>
        <row r="3470">
          <cell r="A3470">
            <v>24248538</v>
          </cell>
          <cell r="B3470" t="str">
            <v>DREMON</v>
          </cell>
          <cell r="C3470" t="str">
            <v>PAUL</v>
          </cell>
          <cell r="D3470" t="str">
            <v>BG</v>
          </cell>
          <cell r="E3470" t="str">
            <v>03-09-2012</v>
          </cell>
          <cell r="F3470">
            <v>12</v>
          </cell>
          <cell r="G3470" t="str">
            <v>Non</v>
          </cell>
          <cell r="H3470" t="str">
            <v>CLG.YATE</v>
          </cell>
          <cell r="I3470" t="str">
            <v>Non</v>
          </cell>
          <cell r="J3470" t="str">
            <v>Football, Futsal</v>
          </cell>
        </row>
        <row r="3471">
          <cell r="A3471">
            <v>24248530</v>
          </cell>
          <cell r="B3471" t="str">
            <v>EDE</v>
          </cell>
          <cell r="C3471" t="str">
            <v>LOUIS</v>
          </cell>
          <cell r="D3471" t="str">
            <v>BG</v>
          </cell>
          <cell r="E3471" t="str">
            <v>02-11-2011</v>
          </cell>
          <cell r="F3471">
            <v>12</v>
          </cell>
          <cell r="G3471" t="str">
            <v>Non</v>
          </cell>
          <cell r="H3471" t="str">
            <v>CLG.YATE</v>
          </cell>
          <cell r="I3471" t="str">
            <v>Non</v>
          </cell>
          <cell r="J3471" t="str">
            <v>Football, Futsal</v>
          </cell>
        </row>
        <row r="3472">
          <cell r="A3472">
            <v>24248536</v>
          </cell>
          <cell r="B3472" t="str">
            <v>FILIOLEATA</v>
          </cell>
          <cell r="C3472" t="str">
            <v>EZECHIEL</v>
          </cell>
          <cell r="D3472" t="str">
            <v>BG</v>
          </cell>
          <cell r="E3472" t="str">
            <v>04-06-2012</v>
          </cell>
          <cell r="F3472">
            <v>12</v>
          </cell>
          <cell r="G3472" t="str">
            <v>Non</v>
          </cell>
          <cell r="H3472" t="str">
            <v>CLG.YATE</v>
          </cell>
          <cell r="I3472" t="str">
            <v>Non</v>
          </cell>
          <cell r="J3472" t="str">
            <v>Football, Futsal</v>
          </cell>
        </row>
        <row r="3473">
          <cell r="A3473">
            <v>24248532</v>
          </cell>
          <cell r="B3473" t="str">
            <v>GATEFAIT</v>
          </cell>
          <cell r="C3473" t="str">
            <v>ANTONIN</v>
          </cell>
          <cell r="D3473" t="str">
            <v>BG</v>
          </cell>
          <cell r="E3473" t="str">
            <v>11-12-2011</v>
          </cell>
          <cell r="F3473">
            <v>12</v>
          </cell>
          <cell r="G3473" t="str">
            <v>Non</v>
          </cell>
          <cell r="H3473" t="str">
            <v>CLG.YATE</v>
          </cell>
          <cell r="I3473" t="str">
            <v>Non</v>
          </cell>
          <cell r="J3473" t="str">
            <v>Football, Futsal</v>
          </cell>
        </row>
        <row r="3474">
          <cell r="A3474">
            <v>24248525</v>
          </cell>
          <cell r="B3474" t="str">
            <v>GOROMARA</v>
          </cell>
          <cell r="C3474" t="str">
            <v>STELLA</v>
          </cell>
          <cell r="D3474" t="str">
            <v>BF</v>
          </cell>
          <cell r="E3474" t="str">
            <v>02-02-2012</v>
          </cell>
          <cell r="F3474">
            <v>12</v>
          </cell>
          <cell r="G3474" t="str">
            <v>Non</v>
          </cell>
          <cell r="H3474" t="str">
            <v>CLG.YATE</v>
          </cell>
          <cell r="I3474" t="str">
            <v>Non</v>
          </cell>
          <cell r="J3474" t="str">
            <v>Football, Futsal</v>
          </cell>
        </row>
        <row r="3475">
          <cell r="A3475">
            <v>24248527</v>
          </cell>
          <cell r="B3475" t="str">
            <v>KOROMA</v>
          </cell>
          <cell r="C3475" t="str">
            <v>EUGENE</v>
          </cell>
          <cell r="D3475" t="str">
            <v>BG</v>
          </cell>
          <cell r="E3475" t="str">
            <v>01-03-2012</v>
          </cell>
          <cell r="F3475">
            <v>12</v>
          </cell>
          <cell r="G3475" t="str">
            <v>Non</v>
          </cell>
          <cell r="H3475" t="str">
            <v>CLG.YATE</v>
          </cell>
          <cell r="I3475" t="str">
            <v>Non</v>
          </cell>
          <cell r="J3475" t="str">
            <v>Football, Futsal</v>
          </cell>
        </row>
        <row r="3476">
          <cell r="A3476">
            <v>24248565</v>
          </cell>
          <cell r="B3476" t="str">
            <v>KOROMA</v>
          </cell>
          <cell r="C3476" t="str">
            <v>LARISSA</v>
          </cell>
          <cell r="D3476" t="str">
            <v>BF</v>
          </cell>
          <cell r="E3476" t="str">
            <v>16-03-2012</v>
          </cell>
          <cell r="F3476">
            <v>12</v>
          </cell>
          <cell r="G3476" t="str">
            <v>Non</v>
          </cell>
          <cell r="H3476" t="str">
            <v>CLG.YATE</v>
          </cell>
          <cell r="I3476" t="str">
            <v>Non</v>
          </cell>
          <cell r="J3476" t="str">
            <v>Football, Futsal</v>
          </cell>
        </row>
        <row r="3477">
          <cell r="A3477">
            <v>24248539</v>
          </cell>
          <cell r="B3477" t="str">
            <v>KOROMA</v>
          </cell>
          <cell r="C3477" t="str">
            <v>RAPHAELLA</v>
          </cell>
          <cell r="D3477" t="str">
            <v>BF</v>
          </cell>
          <cell r="E3477" t="str">
            <v>01-08-2012</v>
          </cell>
          <cell r="F3477">
            <v>12</v>
          </cell>
          <cell r="G3477" t="str">
            <v>Non</v>
          </cell>
          <cell r="H3477" t="str">
            <v>CLG.YATE</v>
          </cell>
          <cell r="I3477" t="str">
            <v>Non</v>
          </cell>
          <cell r="J3477" t="str">
            <v>Football, Futsal</v>
          </cell>
        </row>
        <row r="3478">
          <cell r="A3478">
            <v>24233749</v>
          </cell>
          <cell r="B3478" t="str">
            <v>MEI</v>
          </cell>
          <cell r="C3478" t="str">
            <v>Mathy</v>
          </cell>
          <cell r="D3478" t="str">
            <v>BG</v>
          </cell>
          <cell r="E3478" t="str">
            <v>27-12-2011</v>
          </cell>
          <cell r="F3478">
            <v>12</v>
          </cell>
          <cell r="G3478" t="str">
            <v>Non</v>
          </cell>
          <cell r="H3478" t="str">
            <v>CLG.YATE</v>
          </cell>
          <cell r="I3478" t="str">
            <v>Non</v>
          </cell>
          <cell r="J3478" t="str">
            <v>Football, Futsal, Volleyball</v>
          </cell>
        </row>
        <row r="3479">
          <cell r="A3479">
            <v>24248535</v>
          </cell>
          <cell r="B3479" t="str">
            <v>NAAOUTCHOUE</v>
          </cell>
          <cell r="C3479" t="str">
            <v>KENZO</v>
          </cell>
          <cell r="D3479" t="str">
            <v>BG</v>
          </cell>
          <cell r="E3479" t="str">
            <v>29-10-2012</v>
          </cell>
          <cell r="F3479">
            <v>11</v>
          </cell>
          <cell r="G3479" t="str">
            <v>Non</v>
          </cell>
          <cell r="H3479" t="str">
            <v>CLG.YATE</v>
          </cell>
          <cell r="I3479" t="str">
            <v>Non</v>
          </cell>
          <cell r="J3479" t="str">
            <v>Football, Futsal</v>
          </cell>
        </row>
        <row r="3480">
          <cell r="A3480">
            <v>24248533</v>
          </cell>
          <cell r="B3480" t="str">
            <v>OUETCHO</v>
          </cell>
          <cell r="C3480" t="str">
            <v>JOHN</v>
          </cell>
          <cell r="D3480" t="str">
            <v>BG</v>
          </cell>
          <cell r="E3480" t="str">
            <v>25-02-2011</v>
          </cell>
          <cell r="F3480">
            <v>13</v>
          </cell>
          <cell r="G3480" t="str">
            <v>Non</v>
          </cell>
          <cell r="H3480" t="str">
            <v>CLG.YATE</v>
          </cell>
          <cell r="I3480" t="str">
            <v>Non</v>
          </cell>
          <cell r="J3480" t="str">
            <v>Football, Futsal</v>
          </cell>
        </row>
        <row r="3481">
          <cell r="A3481">
            <v>24248534</v>
          </cell>
          <cell r="B3481" t="str">
            <v>TCHEMBO</v>
          </cell>
          <cell r="C3481" t="str">
            <v>EZECHIEL</v>
          </cell>
          <cell r="D3481" t="str">
            <v>BG</v>
          </cell>
          <cell r="E3481" t="str">
            <v>22-12-2011</v>
          </cell>
          <cell r="F3481">
            <v>12</v>
          </cell>
          <cell r="G3481" t="str">
            <v>Non</v>
          </cell>
          <cell r="H3481" t="str">
            <v>CLG.YATE</v>
          </cell>
          <cell r="I3481" t="str">
            <v>Non</v>
          </cell>
          <cell r="J3481" t="str">
            <v>Football, Futsal</v>
          </cell>
        </row>
        <row r="3482">
          <cell r="A3482">
            <v>24248537</v>
          </cell>
          <cell r="B3482" t="str">
            <v>TEREBO</v>
          </cell>
          <cell r="C3482" t="str">
            <v>RUBEN</v>
          </cell>
          <cell r="D3482" t="str">
            <v>BG</v>
          </cell>
          <cell r="E3482" t="str">
            <v>17-11-2012</v>
          </cell>
          <cell r="F3482">
            <v>11</v>
          </cell>
          <cell r="G3482" t="str">
            <v>Non</v>
          </cell>
          <cell r="H3482" t="str">
            <v>CLG.YATE</v>
          </cell>
          <cell r="I3482" t="str">
            <v>Non</v>
          </cell>
          <cell r="J3482" t="str">
            <v>Football, Futsal</v>
          </cell>
        </row>
        <row r="3483">
          <cell r="A3483">
            <v>24220185</v>
          </cell>
          <cell r="B3483" t="str">
            <v>APIAZARI</v>
          </cell>
          <cell r="C3483" t="str">
            <v>Enzo</v>
          </cell>
          <cell r="D3483" t="str">
            <v>BG</v>
          </cell>
          <cell r="E3483" t="str">
            <v>20-05-2011</v>
          </cell>
          <cell r="F3483">
            <v>13</v>
          </cell>
          <cell r="G3483" t="str">
            <v>Non</v>
          </cell>
          <cell r="H3483" t="str">
            <v>CLG.YVES-MARIE HILY</v>
          </cell>
          <cell r="I3483" t="str">
            <v>Non</v>
          </cell>
          <cell r="J3483" t="str">
            <v>Athlétisme, Cross, Football, Futsal</v>
          </cell>
        </row>
        <row r="3484">
          <cell r="A3484">
            <v>24222741</v>
          </cell>
          <cell r="B3484" t="str">
            <v>APIAZARI</v>
          </cell>
          <cell r="C3484" t="str">
            <v>Nelly</v>
          </cell>
          <cell r="D3484" t="str">
            <v>BF</v>
          </cell>
          <cell r="E3484" t="str">
            <v>09-06-2011</v>
          </cell>
          <cell r="F3484">
            <v>13</v>
          </cell>
          <cell r="G3484" t="str">
            <v>Non</v>
          </cell>
          <cell r="H3484" t="str">
            <v>CLG.YVES-MARIE HILY</v>
          </cell>
          <cell r="I3484" t="str">
            <v>Non</v>
          </cell>
          <cell r="J3484" t="str">
            <v>Athlétisme, Cross, Futsal, Volleyball</v>
          </cell>
        </row>
        <row r="3485">
          <cell r="A3485">
            <v>24222018</v>
          </cell>
          <cell r="B3485" t="str">
            <v>ARAMOTO</v>
          </cell>
          <cell r="C3485" t="str">
            <v>Aïto</v>
          </cell>
          <cell r="D3485" t="str">
            <v>MG</v>
          </cell>
          <cell r="E3485" t="str">
            <v>23-12-2010</v>
          </cell>
          <cell r="F3485">
            <v>13</v>
          </cell>
          <cell r="G3485" t="str">
            <v>Non</v>
          </cell>
          <cell r="H3485" t="str">
            <v>CLG.YVES-MARIE HILY</v>
          </cell>
          <cell r="I3485" t="str">
            <v>Non</v>
          </cell>
          <cell r="J3485" t="str">
            <v>Athlétisme, Cross, Futsal</v>
          </cell>
        </row>
        <row r="3486">
          <cell r="A3486">
            <v>24233807</v>
          </cell>
          <cell r="B3486" t="str">
            <v>Dedane</v>
          </cell>
          <cell r="C3486" t="str">
            <v>All-Jazyrone</v>
          </cell>
          <cell r="D3486" t="str">
            <v>BG</v>
          </cell>
          <cell r="E3486" t="str">
            <v>07-02-2012</v>
          </cell>
          <cell r="F3486">
            <v>12</v>
          </cell>
          <cell r="G3486" t="str">
            <v>Non</v>
          </cell>
          <cell r="H3486" t="str">
            <v>CLG.YVES-MARIE HILY</v>
          </cell>
          <cell r="I3486" t="str">
            <v>Non</v>
          </cell>
          <cell r="J3486" t="str">
            <v>Football, Futsal, Trails, Volleyball</v>
          </cell>
        </row>
        <row r="3487">
          <cell r="A3487">
            <v>24247602</v>
          </cell>
          <cell r="B3487" t="str">
            <v>Dedane</v>
          </cell>
          <cell r="C3487" t="str">
            <v>Jean-Yves</v>
          </cell>
          <cell r="D3487" t="str">
            <v>BG</v>
          </cell>
          <cell r="E3487" t="str">
            <v>07-02-2013</v>
          </cell>
          <cell r="F3487">
            <v>11</v>
          </cell>
          <cell r="G3487" t="str">
            <v>Non</v>
          </cell>
          <cell r="H3487" t="str">
            <v>CLG.YVES-MARIE HILY</v>
          </cell>
          <cell r="I3487" t="str">
            <v>Non</v>
          </cell>
          <cell r="J3487" t="str">
            <v>Football, Futsal, Rugby, Trails</v>
          </cell>
        </row>
        <row r="3488">
          <cell r="A3488">
            <v>24237288</v>
          </cell>
          <cell r="B3488" t="str">
            <v>DOÏ</v>
          </cell>
          <cell r="C3488" t="str">
            <v>Djéoula</v>
          </cell>
          <cell r="D3488" t="str">
            <v>BG</v>
          </cell>
          <cell r="E3488" t="str">
            <v>13-12-2011</v>
          </cell>
          <cell r="F3488">
            <v>12</v>
          </cell>
          <cell r="G3488" t="str">
            <v>Non</v>
          </cell>
          <cell r="H3488" t="str">
            <v>CLG.YVES-MARIE HILY</v>
          </cell>
          <cell r="I3488" t="str">
            <v>Non</v>
          </cell>
          <cell r="J3488" t="str">
            <v>Cross, Football, Futsal, Trails</v>
          </cell>
        </row>
        <row r="3489">
          <cell r="A3489">
            <v>24210109</v>
          </cell>
          <cell r="B3489" t="str">
            <v>DOÏ</v>
          </cell>
          <cell r="C3489" t="str">
            <v>Djidjahön</v>
          </cell>
          <cell r="D3489" t="str">
            <v>MF</v>
          </cell>
          <cell r="E3489" t="str">
            <v>24-08-2009</v>
          </cell>
          <cell r="F3489">
            <v>15</v>
          </cell>
          <cell r="G3489" t="str">
            <v>Non</v>
          </cell>
          <cell r="H3489" t="str">
            <v>CLG.YVES-MARIE HILY</v>
          </cell>
          <cell r="I3489" t="str">
            <v>Non</v>
          </cell>
          <cell r="J3489" t="str">
            <v>Football, Futsal, Trails, Volleyball</v>
          </cell>
        </row>
        <row r="3490">
          <cell r="A3490">
            <v>24222047</v>
          </cell>
          <cell r="B3490" t="str">
            <v>GOPOEA</v>
          </cell>
          <cell r="C3490" t="str">
            <v>Irina</v>
          </cell>
          <cell r="D3490" t="str">
            <v>MF</v>
          </cell>
          <cell r="E3490" t="str">
            <v>31-08-2009</v>
          </cell>
          <cell r="F3490">
            <v>15</v>
          </cell>
          <cell r="G3490" t="str">
            <v>Non</v>
          </cell>
          <cell r="H3490" t="str">
            <v>CLG.YVES-MARIE HILY</v>
          </cell>
          <cell r="I3490" t="str">
            <v>Non</v>
          </cell>
          <cell r="J3490" t="str">
            <v>Futsal, Volleyball</v>
          </cell>
        </row>
        <row r="3491">
          <cell r="A3491">
            <v>24249328</v>
          </cell>
          <cell r="B3491" t="str">
            <v>Gorodja</v>
          </cell>
          <cell r="C3491" t="str">
            <v>Sherley</v>
          </cell>
          <cell r="D3491" t="str">
            <v>BF</v>
          </cell>
          <cell r="E3491" t="str">
            <v>17-12-2012</v>
          </cell>
          <cell r="F3491">
            <v>11</v>
          </cell>
          <cell r="G3491" t="str">
            <v>Non</v>
          </cell>
          <cell r="H3491" t="str">
            <v>CLG.YVES-MARIE HILY</v>
          </cell>
          <cell r="I3491" t="str">
            <v>Non</v>
          </cell>
          <cell r="J3491" t="str">
            <v>Athlétisme, Football, Futsal</v>
          </cell>
        </row>
        <row r="3492">
          <cell r="A3492">
            <v>24220697</v>
          </cell>
          <cell r="B3492" t="str">
            <v>GROCHAIN</v>
          </cell>
          <cell r="C3492" t="str">
            <v>Samira</v>
          </cell>
          <cell r="D3492" t="str">
            <v>MF</v>
          </cell>
          <cell r="E3492" t="str">
            <v>13-02-2009</v>
          </cell>
          <cell r="F3492">
            <v>15</v>
          </cell>
          <cell r="G3492" t="str">
            <v>Non</v>
          </cell>
          <cell r="H3492" t="str">
            <v>CLG.YVES-MARIE HILY</v>
          </cell>
          <cell r="I3492" t="str">
            <v>Non</v>
          </cell>
          <cell r="J3492" t="str">
            <v>Athlétisme, Football, Futsal, Volleyball</v>
          </cell>
        </row>
        <row r="3493">
          <cell r="A3493">
            <v>24220618</v>
          </cell>
          <cell r="B3493" t="str">
            <v>HNAMUKO</v>
          </cell>
          <cell r="C3493" t="str">
            <v>Pascal</v>
          </cell>
          <cell r="D3493" t="str">
            <v>MG</v>
          </cell>
          <cell r="E3493" t="str">
            <v>05-03-2010</v>
          </cell>
          <cell r="F3493">
            <v>14</v>
          </cell>
          <cell r="G3493" t="str">
            <v>Non</v>
          </cell>
          <cell r="H3493" t="str">
            <v>CLG.YVES-MARIE HILY</v>
          </cell>
          <cell r="I3493" t="str">
            <v>Non</v>
          </cell>
          <cell r="J3493" t="str">
            <v>Cross, Football, Futsal, Trails, Volleyball</v>
          </cell>
        </row>
        <row r="3494">
          <cell r="A3494">
            <v>24222744</v>
          </cell>
          <cell r="B3494" t="str">
            <v>MEINDU</v>
          </cell>
          <cell r="C3494" t="str">
            <v>Djop</v>
          </cell>
          <cell r="D3494" t="str">
            <v>MG</v>
          </cell>
          <cell r="E3494" t="str">
            <v>23-09-2010</v>
          </cell>
          <cell r="F3494">
            <v>14</v>
          </cell>
          <cell r="G3494" t="str">
            <v>Non</v>
          </cell>
          <cell r="H3494" t="str">
            <v>CLG.YVES-MARIE HILY</v>
          </cell>
          <cell r="I3494" t="str">
            <v>Non</v>
          </cell>
          <cell r="J3494" t="str">
            <v>Athlétisme, Cross, Football, Futsal</v>
          </cell>
        </row>
        <row r="3495">
          <cell r="A3495">
            <v>24211027</v>
          </cell>
          <cell r="B3495" t="str">
            <v>MENREMPON</v>
          </cell>
          <cell r="C3495" t="str">
            <v>Bradley</v>
          </cell>
          <cell r="D3495" t="str">
            <v>MG</v>
          </cell>
          <cell r="E3495" t="str">
            <v>22-05-2010</v>
          </cell>
          <cell r="F3495">
            <v>14</v>
          </cell>
          <cell r="G3495" t="str">
            <v>Non</v>
          </cell>
          <cell r="H3495" t="str">
            <v>CLG.YVES-MARIE HILY</v>
          </cell>
          <cell r="I3495" t="str">
            <v>Non</v>
          </cell>
          <cell r="J3495" t="str">
            <v>Futsal</v>
          </cell>
        </row>
        <row r="3496">
          <cell r="A3496">
            <v>24245702</v>
          </cell>
          <cell r="B3496" t="str">
            <v>Menrempon</v>
          </cell>
          <cell r="C3496" t="str">
            <v>Kayel</v>
          </cell>
          <cell r="D3496" t="str">
            <v>BG</v>
          </cell>
          <cell r="E3496" t="str">
            <v>28-11-2011</v>
          </cell>
          <cell r="F3496">
            <v>12</v>
          </cell>
          <cell r="G3496" t="str">
            <v>Non</v>
          </cell>
          <cell r="H3496" t="str">
            <v>CLG.YVES-MARIE HILY</v>
          </cell>
          <cell r="I3496" t="str">
            <v>Non</v>
          </cell>
          <cell r="J3496" t="str">
            <v>Cross, Football, Futsal</v>
          </cell>
        </row>
        <row r="3497">
          <cell r="A3497">
            <v>24238837</v>
          </cell>
          <cell r="B3497" t="str">
            <v>NAAOUTCHOUE</v>
          </cell>
          <cell r="C3497" t="str">
            <v>Alphonse</v>
          </cell>
          <cell r="D3497" t="str">
            <v>BG</v>
          </cell>
          <cell r="E3497" t="str">
            <v>24-10-2011</v>
          </cell>
          <cell r="F3497">
            <v>13</v>
          </cell>
          <cell r="G3497" t="str">
            <v>Non</v>
          </cell>
          <cell r="H3497" t="str">
            <v>CLG.YVES-MARIE HILY</v>
          </cell>
          <cell r="I3497" t="str">
            <v>Non</v>
          </cell>
          <cell r="J3497" t="str">
            <v>Football, Futsal</v>
          </cell>
        </row>
        <row r="3498">
          <cell r="A3498">
            <v>24222740</v>
          </cell>
          <cell r="B3498" t="str">
            <v>NAAOUTCHOUE</v>
          </cell>
          <cell r="C3498" t="str">
            <v>Claudy</v>
          </cell>
          <cell r="D3498" t="str">
            <v>BF</v>
          </cell>
          <cell r="E3498" t="str">
            <v>05-08-2011</v>
          </cell>
          <cell r="F3498">
            <v>13</v>
          </cell>
          <cell r="G3498" t="str">
            <v>Non</v>
          </cell>
          <cell r="H3498" t="str">
            <v>CLG.YVES-MARIE HILY</v>
          </cell>
          <cell r="I3498" t="str">
            <v>Non</v>
          </cell>
          <cell r="J3498" t="str">
            <v>Football, Futsal, Volleyball</v>
          </cell>
        </row>
        <row r="3499">
          <cell r="A3499">
            <v>24210271</v>
          </cell>
          <cell r="B3499" t="str">
            <v>NAAOUTCHOUE</v>
          </cell>
          <cell r="C3499" t="str">
            <v>Marie-Michelle</v>
          </cell>
          <cell r="D3499" t="str">
            <v>MF</v>
          </cell>
          <cell r="E3499" t="str">
            <v>26-01-2010</v>
          </cell>
          <cell r="F3499">
            <v>14</v>
          </cell>
          <cell r="G3499" t="str">
            <v>Non</v>
          </cell>
          <cell r="H3499" t="str">
            <v>CLG.YVES-MARIE HILY</v>
          </cell>
          <cell r="I3499" t="str">
            <v>Non</v>
          </cell>
          <cell r="J3499" t="str">
            <v>Athlétisme, Cross, Football, Futsal, Volleyball</v>
          </cell>
        </row>
        <row r="3500">
          <cell r="A3500">
            <v>24220177</v>
          </cell>
          <cell r="B3500" t="str">
            <v>NAPORAPOE</v>
          </cell>
          <cell r="C3500" t="str">
            <v>Tyronn</v>
          </cell>
          <cell r="D3500" t="str">
            <v>MG</v>
          </cell>
          <cell r="E3500" t="str">
            <v>16-09-2009</v>
          </cell>
          <cell r="F3500">
            <v>15</v>
          </cell>
          <cell r="G3500" t="str">
            <v>Non</v>
          </cell>
          <cell r="H3500" t="str">
            <v>CLG.YVES-MARIE HILY</v>
          </cell>
          <cell r="I3500" t="str">
            <v>Non</v>
          </cell>
          <cell r="J3500" t="str">
            <v>Athlétisme, Cross, Football, Futsal</v>
          </cell>
        </row>
        <row r="3501">
          <cell r="A3501">
            <v>24249372</v>
          </cell>
          <cell r="B3501" t="str">
            <v>NEMEBREU</v>
          </cell>
          <cell r="C3501" t="str">
            <v>Kaïssan</v>
          </cell>
          <cell r="D3501" t="str">
            <v>BF</v>
          </cell>
          <cell r="E3501" t="str">
            <v>07-02-2013</v>
          </cell>
          <cell r="F3501">
            <v>11</v>
          </cell>
          <cell r="G3501" t="str">
            <v>Non</v>
          </cell>
          <cell r="H3501" t="str">
            <v>CLG.YVES-MARIE HILY</v>
          </cell>
          <cell r="I3501" t="str">
            <v>Non</v>
          </cell>
          <cell r="J3501" t="str">
            <v>Athlétisme, Basket, Futsal</v>
          </cell>
        </row>
        <row r="3502">
          <cell r="A3502">
            <v>24249330</v>
          </cell>
          <cell r="B3502" t="str">
            <v>Pey</v>
          </cell>
          <cell r="C3502" t="str">
            <v>poapie</v>
          </cell>
          <cell r="D3502" t="str">
            <v>MF</v>
          </cell>
          <cell r="E3502" t="str">
            <v>23-05-2010</v>
          </cell>
          <cell r="F3502">
            <v>14</v>
          </cell>
          <cell r="G3502" t="str">
            <v>Non</v>
          </cell>
          <cell r="H3502" t="str">
            <v>CLG.YVES-MARIE HILY</v>
          </cell>
          <cell r="I3502" t="str">
            <v>Non</v>
          </cell>
          <cell r="J3502" t="str">
            <v>Athlétisme, Football, Futsal</v>
          </cell>
        </row>
        <row r="3503">
          <cell r="A3503">
            <v>24222017</v>
          </cell>
          <cell r="B3503" t="str">
            <v>POUINIMBAYE</v>
          </cell>
          <cell r="C3503" t="str">
            <v>Jean-Michel</v>
          </cell>
          <cell r="D3503" t="str">
            <v>BG</v>
          </cell>
          <cell r="E3503" t="str">
            <v>18-01-2011</v>
          </cell>
          <cell r="F3503">
            <v>13</v>
          </cell>
          <cell r="G3503" t="str">
            <v>Non</v>
          </cell>
          <cell r="H3503" t="str">
            <v>CLG.YVES-MARIE HILY</v>
          </cell>
          <cell r="I3503" t="str">
            <v>Non</v>
          </cell>
          <cell r="J3503" t="str">
            <v>Volleyball</v>
          </cell>
        </row>
        <row r="3504">
          <cell r="A3504">
            <v>24220176</v>
          </cell>
          <cell r="B3504" t="str">
            <v>POYLE</v>
          </cell>
          <cell r="C3504" t="str">
            <v>Djémila</v>
          </cell>
          <cell r="D3504" t="str">
            <v>MF</v>
          </cell>
          <cell r="E3504" t="str">
            <v>02-12-2010</v>
          </cell>
          <cell r="F3504">
            <v>13</v>
          </cell>
          <cell r="G3504" t="str">
            <v>Non</v>
          </cell>
          <cell r="H3504" t="str">
            <v>CLG.YVES-MARIE HILY</v>
          </cell>
          <cell r="I3504" t="str">
            <v>Non</v>
          </cell>
          <cell r="J3504" t="str">
            <v>Athlétisme, Cross, Futsal, Trails, Volleyball</v>
          </cell>
        </row>
        <row r="3505">
          <cell r="A3505">
            <v>24212868</v>
          </cell>
          <cell r="B3505" t="str">
            <v>TAUSIE</v>
          </cell>
          <cell r="C3505" t="str">
            <v>Elie</v>
          </cell>
          <cell r="D3505" t="str">
            <v>MG</v>
          </cell>
          <cell r="E3505" t="str">
            <v>05-03-2009</v>
          </cell>
          <cell r="F3505">
            <v>15</v>
          </cell>
          <cell r="G3505" t="str">
            <v>Non</v>
          </cell>
          <cell r="H3505" t="str">
            <v>CLG.YVES-MARIE HILY</v>
          </cell>
          <cell r="I3505" t="str">
            <v>Non</v>
          </cell>
          <cell r="J3505" t="str">
            <v>Athlétisme, Cross, Futsal, Trails, Volleyball</v>
          </cell>
        </row>
        <row r="3506">
          <cell r="A3506">
            <v>24233747</v>
          </cell>
          <cell r="B3506" t="str">
            <v>UTRAMADRA</v>
          </cell>
          <cell r="C3506" t="str">
            <v>Stella</v>
          </cell>
          <cell r="D3506" t="str">
            <v>BF</v>
          </cell>
          <cell r="E3506" t="str">
            <v>12-03-2012</v>
          </cell>
          <cell r="F3506">
            <v>12</v>
          </cell>
          <cell r="G3506" t="str">
            <v>Non</v>
          </cell>
          <cell r="H3506" t="str">
            <v>CLG.YVES-MARIE HILY</v>
          </cell>
          <cell r="I3506" t="str">
            <v>Non</v>
          </cell>
          <cell r="J3506" t="str">
            <v>Cross, Football, Handball, Rugby, Trails, Volleyball</v>
          </cell>
        </row>
        <row r="3507">
          <cell r="A3507">
            <v>24248107</v>
          </cell>
          <cell r="B3507" t="str">
            <v>BEALO</v>
          </cell>
          <cell r="C3507" t="str">
            <v>Gwenaëlle</v>
          </cell>
          <cell r="D3507" t="str">
            <v>BF</v>
          </cell>
          <cell r="E3507" t="str">
            <v>20-01-2012</v>
          </cell>
          <cell r="F3507">
            <v>12</v>
          </cell>
          <cell r="G3507" t="str">
            <v>Non</v>
          </cell>
          <cell r="H3507" t="str">
            <v>CLY.RIVAT-BONOU</v>
          </cell>
          <cell r="I3507" t="str">
            <v>Non</v>
          </cell>
          <cell r="J3507" t="str">
            <v>Athlétisme, Cross, Football, Futsal, Trails, Volleyball</v>
          </cell>
        </row>
        <row r="3508">
          <cell r="A3508">
            <v>24248105</v>
          </cell>
          <cell r="B3508" t="str">
            <v>BEALO</v>
          </cell>
          <cell r="C3508" t="str">
            <v>Haÿdan</v>
          </cell>
          <cell r="D3508" t="str">
            <v>BF</v>
          </cell>
          <cell r="E3508" t="str">
            <v>01-08-2012</v>
          </cell>
          <cell r="F3508">
            <v>12</v>
          </cell>
          <cell r="G3508" t="str">
            <v>Non</v>
          </cell>
          <cell r="H3508" t="str">
            <v>CLY.RIVAT-BONOU</v>
          </cell>
          <cell r="I3508" t="str">
            <v>Non</v>
          </cell>
          <cell r="J3508" t="str">
            <v>Athlétisme, Cross, Football, Futsal, Trails, Volleyball</v>
          </cell>
        </row>
        <row r="3509">
          <cell r="A3509">
            <v>24248106</v>
          </cell>
          <cell r="B3509" t="str">
            <v>BILOU</v>
          </cell>
          <cell r="C3509" t="str">
            <v>Alixiane</v>
          </cell>
          <cell r="D3509" t="str">
            <v>BF</v>
          </cell>
          <cell r="E3509" t="str">
            <v>04-07-2012</v>
          </cell>
          <cell r="F3509">
            <v>12</v>
          </cell>
          <cell r="G3509" t="str">
            <v>Non</v>
          </cell>
          <cell r="H3509" t="str">
            <v>CLY.RIVAT-BONOU</v>
          </cell>
          <cell r="I3509" t="str">
            <v>Non</v>
          </cell>
          <cell r="J3509" t="str">
            <v>Athlétisme, Trails, Volleyball</v>
          </cell>
        </row>
        <row r="3510">
          <cell r="A3510">
            <v>24239197</v>
          </cell>
          <cell r="B3510" t="str">
            <v>BOILOA</v>
          </cell>
          <cell r="C3510" t="str">
            <v>Ydrisse</v>
          </cell>
          <cell r="D3510" t="str">
            <v>BG</v>
          </cell>
          <cell r="E3510" t="str">
            <v>07-02-2011</v>
          </cell>
          <cell r="F3510">
            <v>13</v>
          </cell>
          <cell r="G3510" t="str">
            <v>Non</v>
          </cell>
          <cell r="H3510" t="str">
            <v>CLY.RIVAT-BONOU</v>
          </cell>
          <cell r="I3510" t="str">
            <v>Non</v>
          </cell>
          <cell r="J3510" t="str">
            <v>Futsal, Trails</v>
          </cell>
        </row>
        <row r="3511">
          <cell r="A3511">
            <v>24237287</v>
          </cell>
          <cell r="B3511" t="str">
            <v>DEVATH</v>
          </cell>
          <cell r="C3511" t="str">
            <v>Karyl</v>
          </cell>
          <cell r="D3511" t="str">
            <v>BG</v>
          </cell>
          <cell r="E3511" t="str">
            <v>03-07-2011</v>
          </cell>
          <cell r="F3511">
            <v>13</v>
          </cell>
          <cell r="G3511" t="str">
            <v>Non</v>
          </cell>
          <cell r="H3511" t="str">
            <v>CLY.RIVAT-BONOU</v>
          </cell>
          <cell r="I3511" t="str">
            <v>Non</v>
          </cell>
          <cell r="J3511" t="str">
            <v>Futsal, Trails, Volleyball</v>
          </cell>
        </row>
        <row r="3512">
          <cell r="A3512">
            <v>24248114</v>
          </cell>
          <cell r="B3512" t="str">
            <v>GOHA</v>
          </cell>
          <cell r="C3512" t="str">
            <v>Nathalia</v>
          </cell>
          <cell r="D3512" t="str">
            <v>BF</v>
          </cell>
          <cell r="E3512" t="str">
            <v>29-11-2012</v>
          </cell>
          <cell r="F3512">
            <v>11</v>
          </cell>
          <cell r="G3512" t="str">
            <v>Non</v>
          </cell>
          <cell r="H3512" t="str">
            <v>CLY.RIVAT-BONOU</v>
          </cell>
          <cell r="I3512" t="str">
            <v>Non</v>
          </cell>
          <cell r="J3512" t="str">
            <v>Athlétisme, Football, Futsal, Trails, Volleyball</v>
          </cell>
        </row>
        <row r="3513">
          <cell r="A3513">
            <v>24220891</v>
          </cell>
          <cell r="B3513" t="str">
            <v>HEIEC</v>
          </cell>
          <cell r="C3513" t="str">
            <v>Jason</v>
          </cell>
          <cell r="D3513" t="str">
            <v>MG</v>
          </cell>
          <cell r="E3513" t="str">
            <v>17-11-2010</v>
          </cell>
          <cell r="F3513">
            <v>13</v>
          </cell>
          <cell r="G3513" t="str">
            <v>Non</v>
          </cell>
          <cell r="H3513" t="str">
            <v>CLY.RIVAT-BONOU</v>
          </cell>
          <cell r="I3513" t="str">
            <v>Non</v>
          </cell>
          <cell r="J3513" t="str">
            <v>Basket, Football, Futsal, Volleyball, VTT</v>
          </cell>
        </row>
        <row r="3514">
          <cell r="A3514">
            <v>24248112</v>
          </cell>
          <cell r="B3514" t="str">
            <v>IEBEMOI</v>
          </cell>
          <cell r="C3514" t="str">
            <v>Gerzino</v>
          </cell>
          <cell r="D3514" t="str">
            <v>BG</v>
          </cell>
          <cell r="E3514" t="str">
            <v>20-09-2012</v>
          </cell>
          <cell r="F3514">
            <v>12</v>
          </cell>
          <cell r="G3514" t="str">
            <v>Non</v>
          </cell>
          <cell r="H3514" t="str">
            <v>CLY.RIVAT-BONOU</v>
          </cell>
          <cell r="I3514" t="str">
            <v>Non</v>
          </cell>
          <cell r="J3514" t="str">
            <v>Athlétisme, Football, Futsal, Trails, Volleyball</v>
          </cell>
        </row>
        <row r="3515">
          <cell r="A3515">
            <v>24248111</v>
          </cell>
          <cell r="B3515" t="str">
            <v>IEBEMOI</v>
          </cell>
          <cell r="C3515" t="str">
            <v>Pwaë</v>
          </cell>
          <cell r="D3515" t="str">
            <v>BF</v>
          </cell>
          <cell r="E3515" t="str">
            <v>20-01-2013</v>
          </cell>
          <cell r="F3515">
            <v>11</v>
          </cell>
          <cell r="G3515" t="str">
            <v>Non</v>
          </cell>
          <cell r="H3515" t="str">
            <v>CLY.RIVAT-BONOU</v>
          </cell>
          <cell r="I3515" t="str">
            <v>Non</v>
          </cell>
          <cell r="J3515" t="str">
            <v>Athlétisme, Football, Futsal, Trails, Volleyball</v>
          </cell>
        </row>
        <row r="3516">
          <cell r="A3516">
            <v>24248115</v>
          </cell>
          <cell r="B3516" t="str">
            <v>Nunewaïe</v>
          </cell>
          <cell r="C3516" t="str">
            <v>Yorhan</v>
          </cell>
          <cell r="D3516" t="str">
            <v>BG</v>
          </cell>
          <cell r="E3516" t="str">
            <v>27-08-2012</v>
          </cell>
          <cell r="F3516">
            <v>12</v>
          </cell>
          <cell r="G3516" t="str">
            <v>Non</v>
          </cell>
          <cell r="H3516" t="str">
            <v>CLY.RIVAT-BONOU</v>
          </cell>
          <cell r="I3516" t="str">
            <v>Non</v>
          </cell>
          <cell r="J3516" t="str">
            <v>Athlétisme, Football, Futsal, Trails, Volleyball</v>
          </cell>
        </row>
        <row r="3517">
          <cell r="A3517">
            <v>24248113</v>
          </cell>
          <cell r="B3517" t="str">
            <v>POIRHANE</v>
          </cell>
          <cell r="C3517" t="str">
            <v>Angela</v>
          </cell>
          <cell r="D3517" t="str">
            <v>BF</v>
          </cell>
          <cell r="E3517" t="str">
            <v>18-06-2012</v>
          </cell>
          <cell r="F3517">
            <v>12</v>
          </cell>
          <cell r="G3517" t="str">
            <v>Non</v>
          </cell>
          <cell r="H3517" t="str">
            <v>CLY.RIVAT-BONOU</v>
          </cell>
          <cell r="I3517" t="str">
            <v>Non</v>
          </cell>
          <cell r="J3517" t="str">
            <v>Athlétisme, Football, Futsal, Trails, Volleyball</v>
          </cell>
        </row>
        <row r="3518">
          <cell r="A3518">
            <v>24248110</v>
          </cell>
          <cell r="B3518" t="str">
            <v>POUMALIS</v>
          </cell>
          <cell r="C3518" t="str">
            <v>Erine</v>
          </cell>
          <cell r="D3518" t="str">
            <v>BF</v>
          </cell>
          <cell r="E3518" t="str">
            <v>02-05-2013</v>
          </cell>
          <cell r="F3518">
            <v>11</v>
          </cell>
          <cell r="G3518" t="str">
            <v>Non</v>
          </cell>
          <cell r="H3518" t="str">
            <v>CLY.RIVAT-BONOU</v>
          </cell>
          <cell r="I3518" t="str">
            <v>Non</v>
          </cell>
          <cell r="J3518" t="str">
            <v>Athlétisme, Football, Futsal, Trails, Volleyball</v>
          </cell>
        </row>
        <row r="3519">
          <cell r="A3519">
            <v>24248109</v>
          </cell>
          <cell r="B3519" t="str">
            <v>POUMALIS</v>
          </cell>
          <cell r="C3519" t="str">
            <v>Sywel</v>
          </cell>
          <cell r="D3519" t="str">
            <v>BG</v>
          </cell>
          <cell r="E3519" t="str">
            <v>05-10-2012</v>
          </cell>
          <cell r="F3519">
            <v>12</v>
          </cell>
          <cell r="G3519" t="str">
            <v>Non</v>
          </cell>
          <cell r="H3519" t="str">
            <v>CLY.RIVAT-BONOU</v>
          </cell>
          <cell r="I3519" t="str">
            <v>Non</v>
          </cell>
          <cell r="J3519" t="str">
            <v>Athlétisme, Football, Futsal, Trails, Volleyball</v>
          </cell>
        </row>
        <row r="3520">
          <cell r="A3520">
            <v>24248108</v>
          </cell>
          <cell r="B3520" t="str">
            <v>TIAGUIO</v>
          </cell>
          <cell r="C3520" t="str">
            <v>Mweaou</v>
          </cell>
          <cell r="D3520" t="str">
            <v>BG</v>
          </cell>
          <cell r="E3520" t="str">
            <v>05-11-2012</v>
          </cell>
          <cell r="F3520">
            <v>11</v>
          </cell>
          <cell r="G3520" t="str">
            <v>Non</v>
          </cell>
          <cell r="H3520" t="str">
            <v>CLY.RIVAT-BONOU</v>
          </cell>
          <cell r="I3520" t="str">
            <v>Non</v>
          </cell>
          <cell r="J3520" t="str">
            <v>Football, Futsal, Trails, Volleyball</v>
          </cell>
        </row>
        <row r="3521">
          <cell r="A3521">
            <v>24238356</v>
          </cell>
          <cell r="B3521" t="str">
            <v>TOUYADA</v>
          </cell>
          <cell r="C3521" t="str">
            <v>Lisa</v>
          </cell>
          <cell r="D3521" t="str">
            <v>BF</v>
          </cell>
          <cell r="E3521" t="str">
            <v>31-03-2012</v>
          </cell>
          <cell r="F3521">
            <v>12</v>
          </cell>
          <cell r="G3521" t="str">
            <v>Non</v>
          </cell>
          <cell r="H3521" t="str">
            <v>CLY.RIVAT-BONOU</v>
          </cell>
          <cell r="I3521" t="str">
            <v>Non</v>
          </cell>
          <cell r="J3521" t="str">
            <v>Basket, Cross, Danse, Football, Futsal, Step, Trails, Volleyball</v>
          </cell>
        </row>
        <row r="3522">
          <cell r="A3522">
            <v>24210695</v>
          </cell>
          <cell r="B3522" t="str">
            <v>TOUYADA</v>
          </cell>
          <cell r="C3522" t="str">
            <v>Nell</v>
          </cell>
          <cell r="D3522" t="str">
            <v>MG</v>
          </cell>
          <cell r="E3522" t="str">
            <v>31-10-2009</v>
          </cell>
          <cell r="F3522">
            <v>14</v>
          </cell>
          <cell r="G3522" t="str">
            <v>Non</v>
          </cell>
          <cell r="H3522" t="str">
            <v>CLY.RIVAT-BONOU</v>
          </cell>
          <cell r="I3522" t="str">
            <v>Non</v>
          </cell>
          <cell r="J3522" t="str">
            <v>Cross, Futsal, Tennis de table, Volleyball, VTT</v>
          </cell>
        </row>
        <row r="3523">
          <cell r="A3523">
            <v>24210411</v>
          </cell>
          <cell r="B3523" t="str">
            <v>WAHIO</v>
          </cell>
          <cell r="C3523" t="str">
            <v>Elia</v>
          </cell>
          <cell r="D3523" t="str">
            <v>MG</v>
          </cell>
          <cell r="E3523" t="str">
            <v>22-06-2009</v>
          </cell>
          <cell r="F3523">
            <v>15</v>
          </cell>
          <cell r="G3523" t="str">
            <v>Non</v>
          </cell>
          <cell r="H3523" t="str">
            <v>CLY.RIVAT-BONOU</v>
          </cell>
          <cell r="I3523" t="str">
            <v>Non</v>
          </cell>
          <cell r="J3523" t="str">
            <v>Cross, Football, Futsal, Volleyball, VTT</v>
          </cell>
        </row>
        <row r="3524">
          <cell r="A3524">
            <v>24248500</v>
          </cell>
          <cell r="B3524" t="str">
            <v>WEDIO</v>
          </cell>
          <cell r="C3524" t="str">
            <v>Keylane</v>
          </cell>
          <cell r="D3524" t="str">
            <v>BF</v>
          </cell>
          <cell r="E3524" t="str">
            <v>07-07-2012</v>
          </cell>
          <cell r="F3524">
            <v>12</v>
          </cell>
          <cell r="G3524" t="str">
            <v>Non</v>
          </cell>
          <cell r="H3524" t="str">
            <v>CLY.RIVAT-BONOU</v>
          </cell>
          <cell r="I3524" t="str">
            <v>Non</v>
          </cell>
          <cell r="J3524" t="str">
            <v>Trails</v>
          </cell>
        </row>
        <row r="3525">
          <cell r="A3525">
            <v>24212824</v>
          </cell>
          <cell r="B3525" t="str">
            <v>AGNIEL</v>
          </cell>
          <cell r="C3525" t="str">
            <v>Eva</v>
          </cell>
          <cell r="D3525" t="str">
            <v>MF</v>
          </cell>
          <cell r="E3525" t="str">
            <v>03-04-2010</v>
          </cell>
          <cell r="F3525">
            <v>14</v>
          </cell>
          <cell r="G3525" t="str">
            <v>Non</v>
          </cell>
          <cell r="H3525" t="str">
            <v>GOD.KOUAOUA</v>
          </cell>
          <cell r="I3525" t="str">
            <v>Non</v>
          </cell>
          <cell r="J3525" t="str">
            <v>Cross, Futsal, Handball, Rugby, Trails, Volleyball</v>
          </cell>
        </row>
        <row r="3526">
          <cell r="A3526">
            <v>24212843</v>
          </cell>
          <cell r="B3526" t="str">
            <v>ARAMION</v>
          </cell>
          <cell r="C3526" t="str">
            <v>Ethan</v>
          </cell>
          <cell r="D3526" t="str">
            <v>MG</v>
          </cell>
          <cell r="E3526" t="str">
            <v>29-09-2009</v>
          </cell>
          <cell r="F3526">
            <v>15</v>
          </cell>
          <cell r="G3526" t="str">
            <v>Non</v>
          </cell>
          <cell r="H3526" t="str">
            <v>GOD.KOUAOUA</v>
          </cell>
          <cell r="I3526" t="str">
            <v>Non</v>
          </cell>
          <cell r="J3526" t="str">
            <v>Cross, Football, Futsal, Rugby, Trails</v>
          </cell>
        </row>
        <row r="3527">
          <cell r="A3527">
            <v>24248956</v>
          </cell>
          <cell r="B3527" t="str">
            <v>ARAMION</v>
          </cell>
          <cell r="C3527" t="str">
            <v>Perle</v>
          </cell>
          <cell r="D3527" t="str">
            <v>BF</v>
          </cell>
          <cell r="E3527" t="str">
            <v>28-01-2013</v>
          </cell>
          <cell r="F3527">
            <v>11</v>
          </cell>
          <cell r="G3527" t="str">
            <v>Non</v>
          </cell>
          <cell r="H3527" t="str">
            <v>GOD.KOUAOUA</v>
          </cell>
          <cell r="I3527" t="str">
            <v>Non</v>
          </cell>
          <cell r="J3527" t="str">
            <v>Cross, Football, Futsal, Rugby, Trails</v>
          </cell>
        </row>
        <row r="3528">
          <cell r="A3528">
            <v>24211087</v>
          </cell>
          <cell r="B3528" t="str">
            <v>BEMARON</v>
          </cell>
          <cell r="C3528" t="str">
            <v>Florinda</v>
          </cell>
          <cell r="D3528" t="str">
            <v>MF</v>
          </cell>
          <cell r="E3528" t="str">
            <v>04-01-2010</v>
          </cell>
          <cell r="F3528">
            <v>14</v>
          </cell>
          <cell r="G3528" t="str">
            <v>Non</v>
          </cell>
          <cell r="H3528" t="str">
            <v>GOD.KOUAOUA</v>
          </cell>
          <cell r="I3528" t="str">
            <v>Non</v>
          </cell>
          <cell r="J3528" t="str">
            <v>Cross, Football, Futsal, Handball, Rugby, Trails, Volleyball</v>
          </cell>
        </row>
        <row r="3529">
          <cell r="A3529">
            <v>24245541</v>
          </cell>
          <cell r="B3529" t="str">
            <v>BEMARON</v>
          </cell>
          <cell r="C3529" t="str">
            <v>Luckyric</v>
          </cell>
          <cell r="D3529" t="str">
            <v>BG</v>
          </cell>
          <cell r="E3529" t="str">
            <v>02-05-2013</v>
          </cell>
          <cell r="F3529">
            <v>11</v>
          </cell>
          <cell r="G3529" t="str">
            <v>Non</v>
          </cell>
          <cell r="H3529" t="str">
            <v>GOD.KOUAOUA</v>
          </cell>
          <cell r="I3529" t="str">
            <v>Non</v>
          </cell>
          <cell r="J3529" t="str">
            <v>Cross, Football, Futsal, Rugby, Santé, Trails</v>
          </cell>
        </row>
        <row r="3530">
          <cell r="A3530">
            <v>24221474</v>
          </cell>
          <cell r="B3530" t="str">
            <v>BOGIHONDIA</v>
          </cell>
          <cell r="C3530" t="str">
            <v>Eli-Greg</v>
          </cell>
          <cell r="D3530" t="str">
            <v>BG</v>
          </cell>
          <cell r="E3530" t="str">
            <v>12-03-2011</v>
          </cell>
          <cell r="F3530">
            <v>13</v>
          </cell>
          <cell r="G3530" t="str">
            <v>Non</v>
          </cell>
          <cell r="H3530" t="str">
            <v>GOD.KOUAOUA</v>
          </cell>
          <cell r="I3530" t="str">
            <v>Non</v>
          </cell>
          <cell r="J3530" t="str">
            <v>Cross, Football, Futsal, Rugby, Trails</v>
          </cell>
        </row>
        <row r="3531">
          <cell r="A3531">
            <v>24237281</v>
          </cell>
          <cell r="B3531" t="str">
            <v>BOUSSET</v>
          </cell>
          <cell r="C3531" t="str">
            <v>LAURA</v>
          </cell>
          <cell r="D3531" t="str">
            <v>BF</v>
          </cell>
          <cell r="E3531" t="str">
            <v>14-01-2012</v>
          </cell>
          <cell r="F3531">
            <v>12</v>
          </cell>
          <cell r="G3531" t="str">
            <v>Non</v>
          </cell>
          <cell r="H3531" t="str">
            <v>GOD.KOUAOUA</v>
          </cell>
          <cell r="I3531" t="str">
            <v>Non</v>
          </cell>
          <cell r="J3531" t="str">
            <v>Cross, Football, Futsal, Handball, Rugby, Trails, Volleyball</v>
          </cell>
        </row>
        <row r="3532">
          <cell r="A3532">
            <v>24245543</v>
          </cell>
          <cell r="B3532" t="str">
            <v>COUIEMOIN</v>
          </cell>
          <cell r="C3532" t="str">
            <v>Conrad</v>
          </cell>
          <cell r="D3532" t="str">
            <v>BG</v>
          </cell>
          <cell r="E3532" t="str">
            <v>03-12-2012</v>
          </cell>
          <cell r="F3532">
            <v>11</v>
          </cell>
          <cell r="G3532" t="str">
            <v>Non</v>
          </cell>
          <cell r="H3532" t="str">
            <v>GOD.KOUAOUA</v>
          </cell>
          <cell r="I3532" t="str">
            <v>Non</v>
          </cell>
          <cell r="J3532" t="str">
            <v>Cross, Football, Futsal, Rugby, Santé, Trails</v>
          </cell>
        </row>
        <row r="3533">
          <cell r="A3533">
            <v>24211086</v>
          </cell>
          <cell r="B3533" t="str">
            <v>COUIEMOIN</v>
          </cell>
          <cell r="C3533" t="str">
            <v>Sarah</v>
          </cell>
          <cell r="D3533" t="str">
            <v>MF</v>
          </cell>
          <cell r="E3533" t="str">
            <v>21-04-2010</v>
          </cell>
          <cell r="F3533">
            <v>14</v>
          </cell>
          <cell r="G3533" t="str">
            <v>Non</v>
          </cell>
          <cell r="H3533" t="str">
            <v>GOD.KOUAOUA</v>
          </cell>
          <cell r="I3533" t="str">
            <v>Non</v>
          </cell>
          <cell r="J3533" t="str">
            <v>Cross, Futsal, Handball, Rugby, Trails, Volleyball</v>
          </cell>
        </row>
        <row r="3534">
          <cell r="A3534">
            <v>24236844</v>
          </cell>
          <cell r="B3534" t="str">
            <v>DEBAOUE</v>
          </cell>
          <cell r="C3534" t="str">
            <v>ALOIZIA</v>
          </cell>
          <cell r="D3534" t="str">
            <v>BF</v>
          </cell>
          <cell r="E3534" t="str">
            <v>18-03-2011</v>
          </cell>
          <cell r="F3534">
            <v>13</v>
          </cell>
          <cell r="G3534" t="str">
            <v>Non</v>
          </cell>
          <cell r="H3534" t="str">
            <v>GOD.KOUAOUA</v>
          </cell>
          <cell r="I3534" t="str">
            <v>Non</v>
          </cell>
          <cell r="J3534" t="str">
            <v>Cross, Football, Futsal, Handball, Trails, Volleyball</v>
          </cell>
        </row>
        <row r="3535">
          <cell r="A3535">
            <v>24221473</v>
          </cell>
          <cell r="B3535" t="str">
            <v>DIOPOUE</v>
          </cell>
          <cell r="C3535" t="str">
            <v>Yörn</v>
          </cell>
          <cell r="D3535" t="str">
            <v>MG</v>
          </cell>
          <cell r="E3535" t="str">
            <v>06-05-2010</v>
          </cell>
          <cell r="F3535">
            <v>14</v>
          </cell>
          <cell r="G3535" t="str">
            <v>Non</v>
          </cell>
          <cell r="H3535" t="str">
            <v>GOD.KOUAOUA</v>
          </cell>
          <cell r="I3535" t="str">
            <v>Non</v>
          </cell>
          <cell r="J3535" t="str">
            <v>Cross, Football, Futsal, Rugby, Trails</v>
          </cell>
        </row>
        <row r="3536">
          <cell r="A3536">
            <v>24245545</v>
          </cell>
          <cell r="B3536" t="str">
            <v>DJAÏEREU</v>
          </cell>
          <cell r="C3536" t="str">
            <v>Téin</v>
          </cell>
          <cell r="D3536" t="str">
            <v>BG</v>
          </cell>
          <cell r="E3536" t="str">
            <v>07-12-2012</v>
          </cell>
          <cell r="F3536">
            <v>11</v>
          </cell>
          <cell r="G3536" t="str">
            <v>Non</v>
          </cell>
          <cell r="H3536" t="str">
            <v>GOD.KOUAOUA</v>
          </cell>
          <cell r="I3536" t="str">
            <v>Non</v>
          </cell>
          <cell r="J3536" t="str">
            <v>Cross, Football, Futsal, Rugby, Santé, Trails</v>
          </cell>
        </row>
        <row r="3537">
          <cell r="A3537">
            <v>24211085</v>
          </cell>
          <cell r="B3537" t="str">
            <v>DJAÏEUREU</v>
          </cell>
          <cell r="C3537" t="str">
            <v>Edwige</v>
          </cell>
          <cell r="D3537" t="str">
            <v>MF</v>
          </cell>
          <cell r="E3537" t="str">
            <v>24-09-2009</v>
          </cell>
          <cell r="F3537">
            <v>15</v>
          </cell>
          <cell r="G3537" t="str">
            <v>Non</v>
          </cell>
          <cell r="H3537" t="str">
            <v>GOD.KOUAOUA</v>
          </cell>
          <cell r="I3537" t="str">
            <v>Non</v>
          </cell>
          <cell r="J3537" t="str">
            <v>Cross, Futsal, Handball, Rugby, Trails, Volleyball</v>
          </cell>
        </row>
        <row r="3538">
          <cell r="A3538">
            <v>24245540</v>
          </cell>
          <cell r="B3538" t="str">
            <v>GOWEHOU</v>
          </cell>
          <cell r="C3538" t="str">
            <v>Kyle</v>
          </cell>
          <cell r="D3538" t="str">
            <v>BG</v>
          </cell>
          <cell r="E3538" t="str">
            <v>25-10-2012</v>
          </cell>
          <cell r="F3538">
            <v>12</v>
          </cell>
          <cell r="G3538" t="str">
            <v>Non</v>
          </cell>
          <cell r="H3538" t="str">
            <v>GOD.KOUAOUA</v>
          </cell>
          <cell r="I3538" t="str">
            <v>Non</v>
          </cell>
          <cell r="J3538" t="str">
            <v>Cross, Football, Futsal, Rugby, Santé, Tennis de table, Trails</v>
          </cell>
        </row>
        <row r="3539">
          <cell r="A3539">
            <v>24245542</v>
          </cell>
          <cell r="B3539" t="str">
            <v>HARI</v>
          </cell>
          <cell r="C3539" t="str">
            <v>Ethan</v>
          </cell>
          <cell r="D3539" t="str">
            <v>BG</v>
          </cell>
          <cell r="E3539" t="str">
            <v>08-03-2013</v>
          </cell>
          <cell r="F3539">
            <v>11</v>
          </cell>
          <cell r="G3539" t="str">
            <v>Non</v>
          </cell>
          <cell r="H3539" t="str">
            <v>GOD.KOUAOUA</v>
          </cell>
          <cell r="I3539" t="str">
            <v>Non</v>
          </cell>
          <cell r="J3539" t="str">
            <v>Cross, Football, Futsal, Rugby, Santé, Trails</v>
          </cell>
        </row>
        <row r="3540">
          <cell r="A3540">
            <v>24220271</v>
          </cell>
          <cell r="B3540" t="str">
            <v>HARI</v>
          </cell>
          <cell r="C3540" t="str">
            <v>Kameron</v>
          </cell>
          <cell r="D3540" t="str">
            <v>MG</v>
          </cell>
          <cell r="E3540" t="str">
            <v>23-06-2010</v>
          </cell>
          <cell r="F3540">
            <v>14</v>
          </cell>
          <cell r="G3540" t="str">
            <v>Non</v>
          </cell>
          <cell r="H3540" t="str">
            <v>GOD.KOUAOUA</v>
          </cell>
          <cell r="I3540" t="str">
            <v>Non</v>
          </cell>
          <cell r="J3540" t="str">
            <v>Football, Futsal, Rugby, Trails</v>
          </cell>
        </row>
        <row r="3541">
          <cell r="A3541">
            <v>24221472</v>
          </cell>
          <cell r="B3541" t="str">
            <v>HARI</v>
          </cell>
          <cell r="C3541" t="str">
            <v>Lorenzo</v>
          </cell>
          <cell r="D3541" t="str">
            <v>MG</v>
          </cell>
          <cell r="E3541" t="str">
            <v>01-12-2009</v>
          </cell>
          <cell r="F3541">
            <v>14</v>
          </cell>
          <cell r="G3541" t="str">
            <v>Non</v>
          </cell>
          <cell r="H3541" t="str">
            <v>GOD.KOUAOUA</v>
          </cell>
          <cell r="I3541" t="str">
            <v>Non</v>
          </cell>
          <cell r="J3541" t="str">
            <v>Cross, Football, Futsal, Rugby, Trails</v>
          </cell>
        </row>
        <row r="3542">
          <cell r="A3542">
            <v>24212837</v>
          </cell>
          <cell r="B3542" t="str">
            <v>HOMBOE</v>
          </cell>
          <cell r="C3542" t="str">
            <v>Jason</v>
          </cell>
          <cell r="D3542" t="str">
            <v>MG</v>
          </cell>
          <cell r="E3542" t="str">
            <v>26-07-2009</v>
          </cell>
          <cell r="F3542">
            <v>15</v>
          </cell>
          <cell r="G3542" t="str">
            <v>Non</v>
          </cell>
          <cell r="H3542" t="str">
            <v>GOD.KOUAOUA</v>
          </cell>
          <cell r="I3542" t="str">
            <v>Non</v>
          </cell>
          <cell r="J3542" t="str">
            <v>Cross, Football, Futsal, Rugby, Trails</v>
          </cell>
        </row>
        <row r="3543">
          <cell r="A3543">
            <v>24236848</v>
          </cell>
          <cell r="B3543" t="str">
            <v>HOXYI</v>
          </cell>
          <cell r="C3543" t="str">
            <v>KAYEL</v>
          </cell>
          <cell r="D3543" t="str">
            <v>BG</v>
          </cell>
          <cell r="E3543" t="str">
            <v>31-07-2011</v>
          </cell>
          <cell r="F3543">
            <v>13</v>
          </cell>
          <cell r="G3543" t="str">
            <v>Non</v>
          </cell>
          <cell r="H3543" t="str">
            <v>GOD.KOUAOUA</v>
          </cell>
          <cell r="I3543" t="str">
            <v>Non</v>
          </cell>
          <cell r="J3543" t="str">
            <v>Cross, Football, Futsal, Rugby, Trails</v>
          </cell>
        </row>
        <row r="3544">
          <cell r="A3544">
            <v>24237894</v>
          </cell>
          <cell r="B3544" t="str">
            <v>KAPA</v>
          </cell>
          <cell r="C3544" t="str">
            <v>ODILE</v>
          </cell>
          <cell r="D3544" t="str">
            <v>MF</v>
          </cell>
          <cell r="E3544" t="str">
            <v>10-06-2009</v>
          </cell>
          <cell r="F3544">
            <v>15</v>
          </cell>
          <cell r="G3544" t="str">
            <v>Non</v>
          </cell>
          <cell r="H3544" t="str">
            <v>GOD.KOUAOUA</v>
          </cell>
          <cell r="I3544" t="str">
            <v>Non</v>
          </cell>
          <cell r="J3544" t="str">
            <v>Cross, Football, Futsal, Handball, Rugby, Trails, Volleyball</v>
          </cell>
        </row>
        <row r="3545">
          <cell r="A3545">
            <v>24211084</v>
          </cell>
          <cell r="B3545" t="str">
            <v>KAPA</v>
          </cell>
          <cell r="C3545" t="str">
            <v>Samira</v>
          </cell>
          <cell r="D3545" t="str">
            <v>MF</v>
          </cell>
          <cell r="E3545" t="str">
            <v>06-03-2010</v>
          </cell>
          <cell r="F3545">
            <v>14</v>
          </cell>
          <cell r="G3545" t="str">
            <v>Non</v>
          </cell>
          <cell r="H3545" t="str">
            <v>GOD.KOUAOUA</v>
          </cell>
          <cell r="I3545" t="str">
            <v>Non</v>
          </cell>
          <cell r="J3545" t="str">
            <v>Cross, Futsal, Handball, Rugby, Trails, Volleyball</v>
          </cell>
        </row>
        <row r="3546">
          <cell r="A3546">
            <v>24221471</v>
          </cell>
          <cell r="B3546" t="str">
            <v>KAVISOYE</v>
          </cell>
          <cell r="C3546" t="str">
            <v>Kaïsha</v>
          </cell>
          <cell r="D3546" t="str">
            <v>BG</v>
          </cell>
          <cell r="E3546" t="str">
            <v>08-01-2011</v>
          </cell>
          <cell r="F3546">
            <v>13</v>
          </cell>
          <cell r="G3546" t="str">
            <v>Non</v>
          </cell>
          <cell r="H3546" t="str">
            <v>GOD.KOUAOUA</v>
          </cell>
          <cell r="I3546" t="str">
            <v>Non</v>
          </cell>
          <cell r="J3546" t="str">
            <v>Cross, Football, Futsal, Rugby, Trails</v>
          </cell>
        </row>
        <row r="3547">
          <cell r="A3547">
            <v>24236850</v>
          </cell>
          <cell r="B3547" t="str">
            <v>KAYDIEU</v>
          </cell>
          <cell r="C3547" t="str">
            <v>JEMIMA</v>
          </cell>
          <cell r="D3547" t="str">
            <v>BF</v>
          </cell>
          <cell r="E3547" t="str">
            <v>25-11-2011</v>
          </cell>
          <cell r="F3547">
            <v>12</v>
          </cell>
          <cell r="G3547" t="str">
            <v>Non</v>
          </cell>
          <cell r="H3547" t="str">
            <v>GOD.KOUAOUA</v>
          </cell>
          <cell r="I3547" t="str">
            <v>Non</v>
          </cell>
          <cell r="J3547" t="str">
            <v>Cross, Football, Futsal, Handball, Rugby, Trails, Volleyball</v>
          </cell>
        </row>
        <row r="3548">
          <cell r="A3548">
            <v>24236849</v>
          </cell>
          <cell r="B3548" t="str">
            <v>KAYDIEU</v>
          </cell>
          <cell r="C3548" t="str">
            <v>RENE</v>
          </cell>
          <cell r="D3548" t="str">
            <v>BG</v>
          </cell>
          <cell r="E3548" t="str">
            <v>25-06-2011</v>
          </cell>
          <cell r="F3548">
            <v>13</v>
          </cell>
          <cell r="G3548" t="str">
            <v>Non</v>
          </cell>
          <cell r="H3548" t="str">
            <v>GOD.KOUAOUA</v>
          </cell>
          <cell r="I3548" t="str">
            <v>Non</v>
          </cell>
          <cell r="J3548" t="str">
            <v>Cross, Football, Futsal, Rugby, Trails</v>
          </cell>
        </row>
        <row r="3549">
          <cell r="A3549">
            <v>24211083</v>
          </cell>
          <cell r="B3549" t="str">
            <v>LEVY</v>
          </cell>
          <cell r="C3549" t="str">
            <v>Emilie</v>
          </cell>
          <cell r="D3549" t="str">
            <v>MF</v>
          </cell>
          <cell r="E3549" t="str">
            <v>26-12-2009</v>
          </cell>
          <cell r="F3549">
            <v>14</v>
          </cell>
          <cell r="G3549" t="str">
            <v>Non</v>
          </cell>
          <cell r="H3549" t="str">
            <v>GOD.KOUAOUA</v>
          </cell>
          <cell r="I3549" t="str">
            <v>Non</v>
          </cell>
          <cell r="J3549" t="str">
            <v>Cross, Football, Futsal, Handball, Rugby, Trails, Volleyball</v>
          </cell>
        </row>
        <row r="3550">
          <cell r="A3550">
            <v>24245539</v>
          </cell>
          <cell r="B3550" t="str">
            <v>Mezida</v>
          </cell>
          <cell r="C3550" t="str">
            <v>Adam</v>
          </cell>
          <cell r="D3550" t="str">
            <v>BG</v>
          </cell>
          <cell r="E3550" t="str">
            <v>16-12-2012</v>
          </cell>
          <cell r="F3550">
            <v>11</v>
          </cell>
          <cell r="G3550" t="str">
            <v>Non</v>
          </cell>
          <cell r="H3550" t="str">
            <v>GOD.KOUAOUA</v>
          </cell>
          <cell r="I3550" t="str">
            <v>Non</v>
          </cell>
          <cell r="J3550" t="str">
            <v>Cross, Football, Futsal, Rugby, Santé, Trails</v>
          </cell>
        </row>
        <row r="3551">
          <cell r="A3551">
            <v>24245546</v>
          </cell>
          <cell r="B3551" t="str">
            <v>MOAÏNON</v>
          </cell>
          <cell r="C3551" t="str">
            <v>Marika</v>
          </cell>
          <cell r="D3551" t="str">
            <v>BF</v>
          </cell>
          <cell r="E3551" t="str">
            <v>08-09-2012</v>
          </cell>
          <cell r="F3551">
            <v>12</v>
          </cell>
          <cell r="G3551" t="str">
            <v>Non</v>
          </cell>
          <cell r="H3551" t="str">
            <v>GOD.KOUAOUA</v>
          </cell>
          <cell r="I3551" t="str">
            <v>Non</v>
          </cell>
          <cell r="J3551" t="str">
            <v>Cross, Football, Futsal, Rugby, Santé, Trails</v>
          </cell>
        </row>
        <row r="3552">
          <cell r="A3552">
            <v>24221470</v>
          </cell>
          <cell r="B3552" t="str">
            <v>MOUGHE</v>
          </cell>
          <cell r="C3552" t="str">
            <v>Maysson</v>
          </cell>
          <cell r="D3552" t="str">
            <v>MG</v>
          </cell>
          <cell r="E3552" t="str">
            <v>03-06-2010</v>
          </cell>
          <cell r="F3552">
            <v>14</v>
          </cell>
          <cell r="G3552" t="str">
            <v>Non</v>
          </cell>
          <cell r="H3552" t="str">
            <v>GOD.KOUAOUA</v>
          </cell>
          <cell r="I3552" t="str">
            <v>Non</v>
          </cell>
          <cell r="J3552" t="str">
            <v>Cross, Football, Futsal, Rugby, Trails</v>
          </cell>
        </row>
        <row r="3553">
          <cell r="A3553">
            <v>24245537</v>
          </cell>
          <cell r="B3553" t="str">
            <v>NEDENON</v>
          </cell>
          <cell r="C3553" t="str">
            <v>Jean Gabriel</v>
          </cell>
          <cell r="D3553" t="str">
            <v>BG</v>
          </cell>
          <cell r="E3553" t="str">
            <v>04-08-2012</v>
          </cell>
          <cell r="F3553">
            <v>12</v>
          </cell>
          <cell r="G3553" t="str">
            <v>Non</v>
          </cell>
          <cell r="H3553" t="str">
            <v>GOD.KOUAOUA</v>
          </cell>
          <cell r="I3553" t="str">
            <v>Non</v>
          </cell>
          <cell r="J3553" t="str">
            <v>Cross, Football, Futsal, Rugby, Santé, Tennis de table, Trails, Volleyball</v>
          </cell>
        </row>
        <row r="3554">
          <cell r="A3554">
            <v>24236845</v>
          </cell>
          <cell r="B3554" t="str">
            <v>NIMOIRI</v>
          </cell>
          <cell r="C3554" t="str">
            <v>ALEZIA</v>
          </cell>
          <cell r="D3554" t="str">
            <v>MF</v>
          </cell>
          <cell r="E3554" t="str">
            <v>09-09-2009</v>
          </cell>
          <cell r="F3554">
            <v>15</v>
          </cell>
          <cell r="G3554" t="str">
            <v>Non</v>
          </cell>
          <cell r="H3554" t="str">
            <v>GOD.KOUAOUA</v>
          </cell>
          <cell r="I3554" t="str">
            <v>Non</v>
          </cell>
          <cell r="J3554" t="str">
            <v>Cross, Football, Futsal, Handball, Rugby, Trails, Volleyball</v>
          </cell>
        </row>
        <row r="3555">
          <cell r="A3555">
            <v>24245544</v>
          </cell>
          <cell r="B3555" t="str">
            <v>NIMOIRI</v>
          </cell>
          <cell r="C3555" t="str">
            <v>Ghyann</v>
          </cell>
          <cell r="D3555" t="str">
            <v>BG</v>
          </cell>
          <cell r="E3555" t="str">
            <v>27-07-2012</v>
          </cell>
          <cell r="F3555">
            <v>12</v>
          </cell>
          <cell r="G3555" t="str">
            <v>Non</v>
          </cell>
          <cell r="H3555" t="str">
            <v>GOD.KOUAOUA</v>
          </cell>
          <cell r="I3555" t="str">
            <v>Non</v>
          </cell>
          <cell r="J3555" t="str">
            <v>Cross, Football, Futsal, Rugby, Santé, Trails</v>
          </cell>
        </row>
        <row r="3556">
          <cell r="A3556">
            <v>24221468</v>
          </cell>
          <cell r="B3556" t="str">
            <v>NOMAÏ</v>
          </cell>
          <cell r="C3556" t="str">
            <v>Maïley</v>
          </cell>
          <cell r="D3556" t="str">
            <v>MG</v>
          </cell>
          <cell r="E3556" t="str">
            <v>22-09-2010</v>
          </cell>
          <cell r="F3556">
            <v>14</v>
          </cell>
          <cell r="G3556" t="str">
            <v>Non</v>
          </cell>
          <cell r="H3556" t="str">
            <v>GOD.KOUAOUA</v>
          </cell>
          <cell r="I3556" t="str">
            <v>Non</v>
          </cell>
          <cell r="J3556" t="str">
            <v>Cross, Football, Futsal, Rugby, Trails</v>
          </cell>
        </row>
        <row r="3557">
          <cell r="A3557">
            <v>24221467</v>
          </cell>
          <cell r="B3557" t="str">
            <v>NYIPIE</v>
          </cell>
          <cell r="C3557" t="str">
            <v>Daniel</v>
          </cell>
          <cell r="D3557" t="str">
            <v>MG</v>
          </cell>
          <cell r="E3557" t="str">
            <v>19-06-2010</v>
          </cell>
          <cell r="F3557">
            <v>14</v>
          </cell>
          <cell r="G3557" t="str">
            <v>Non</v>
          </cell>
          <cell r="H3557" t="str">
            <v>GOD.KOUAOUA</v>
          </cell>
          <cell r="I3557" t="str">
            <v>Non</v>
          </cell>
          <cell r="J3557" t="str">
            <v>Cross, Football, Futsal, Rugby, Trails</v>
          </cell>
        </row>
        <row r="3558">
          <cell r="A3558">
            <v>24236851</v>
          </cell>
          <cell r="B3558" t="str">
            <v>PARAWI</v>
          </cell>
          <cell r="C3558" t="str">
            <v>ISIDORE</v>
          </cell>
          <cell r="D3558" t="str">
            <v>BG</v>
          </cell>
          <cell r="E3558" t="str">
            <v>01-03-2012</v>
          </cell>
          <cell r="F3558">
            <v>12</v>
          </cell>
          <cell r="G3558" t="str">
            <v>Non</v>
          </cell>
          <cell r="H3558" t="str">
            <v>GOD.KOUAOUA</v>
          </cell>
          <cell r="I3558" t="str">
            <v>Non</v>
          </cell>
          <cell r="J3558" t="str">
            <v>Cross, Football, Futsal, Rugby, Trails, Volleyball</v>
          </cell>
        </row>
        <row r="3559">
          <cell r="A3559">
            <v>24236853</v>
          </cell>
          <cell r="B3559" t="str">
            <v>PERREAU</v>
          </cell>
          <cell r="C3559" t="str">
            <v>VAÏNUI</v>
          </cell>
          <cell r="D3559" t="str">
            <v>BF</v>
          </cell>
          <cell r="E3559" t="str">
            <v>19-07-2011</v>
          </cell>
          <cell r="F3559">
            <v>13</v>
          </cell>
          <cell r="G3559" t="str">
            <v>Non</v>
          </cell>
          <cell r="H3559" t="str">
            <v>GOD.KOUAOUA</v>
          </cell>
          <cell r="I3559" t="str">
            <v>Non</v>
          </cell>
          <cell r="J3559" t="str">
            <v>Cross, Football, Futsal, Handball, Rugby, Trails, Volleyball</v>
          </cell>
        </row>
        <row r="3560">
          <cell r="A3560">
            <v>24236846</v>
          </cell>
          <cell r="B3560" t="str">
            <v>PHILIPPE</v>
          </cell>
          <cell r="C3560" t="str">
            <v>JAMELIA</v>
          </cell>
          <cell r="D3560" t="str">
            <v>BF</v>
          </cell>
          <cell r="E3560" t="str">
            <v>21-05-2011</v>
          </cell>
          <cell r="F3560">
            <v>13</v>
          </cell>
          <cell r="G3560" t="str">
            <v>Non</v>
          </cell>
          <cell r="H3560" t="str">
            <v>GOD.KOUAOUA</v>
          </cell>
          <cell r="I3560" t="str">
            <v>Non</v>
          </cell>
          <cell r="J3560" t="str">
            <v>Cross, Football, Futsal, Handball, Rugby, Trails, Volleyball</v>
          </cell>
        </row>
        <row r="3561">
          <cell r="A3561">
            <v>24245538</v>
          </cell>
          <cell r="B3561" t="str">
            <v>philippe</v>
          </cell>
          <cell r="C3561" t="str">
            <v>livaï</v>
          </cell>
          <cell r="D3561" t="str">
            <v>BG</v>
          </cell>
          <cell r="E3561" t="str">
            <v>09-12-2012</v>
          </cell>
          <cell r="F3561">
            <v>11</v>
          </cell>
          <cell r="G3561" t="str">
            <v>Non</v>
          </cell>
          <cell r="H3561" t="str">
            <v>GOD.KOUAOUA</v>
          </cell>
          <cell r="I3561" t="str">
            <v>Non</v>
          </cell>
          <cell r="J3561" t="str">
            <v>Cross, Football, Futsal, Rugby, Santé, Trails</v>
          </cell>
        </row>
        <row r="3562">
          <cell r="A3562">
            <v>24236854</v>
          </cell>
          <cell r="B3562" t="str">
            <v>THAVOAVIANON</v>
          </cell>
          <cell r="C3562" t="str">
            <v>NAYLY</v>
          </cell>
          <cell r="D3562" t="str">
            <v>BF</v>
          </cell>
          <cell r="E3562" t="str">
            <v>17-02-2012</v>
          </cell>
          <cell r="F3562">
            <v>12</v>
          </cell>
          <cell r="G3562" t="str">
            <v>Non</v>
          </cell>
          <cell r="H3562" t="str">
            <v>GOD.KOUAOUA</v>
          </cell>
          <cell r="I3562" t="str">
            <v>Non</v>
          </cell>
          <cell r="J3562" t="str">
            <v>Cross, Football, Futsal, Rugby, Trails, Volleyball</v>
          </cell>
        </row>
        <row r="3563">
          <cell r="A3563">
            <v>24236855</v>
          </cell>
          <cell r="B3563" t="str">
            <v>TONCHANE</v>
          </cell>
          <cell r="C3563" t="str">
            <v>HUBERT</v>
          </cell>
          <cell r="D3563" t="str">
            <v>MG</v>
          </cell>
          <cell r="E3563" t="str">
            <v>29-08-2010</v>
          </cell>
          <cell r="F3563">
            <v>14</v>
          </cell>
          <cell r="G3563" t="str">
            <v>Non</v>
          </cell>
          <cell r="H3563" t="str">
            <v>GOD.KOUAOUA</v>
          </cell>
          <cell r="I3563" t="str">
            <v>Non</v>
          </cell>
          <cell r="J3563" t="str">
            <v>Cross, Football, Futsal, Rugby, Trails</v>
          </cell>
        </row>
        <row r="3564">
          <cell r="A3564">
            <v>24239030</v>
          </cell>
          <cell r="B3564" t="str">
            <v>WATRONE</v>
          </cell>
          <cell r="C3564" t="str">
            <v>ASHLEY</v>
          </cell>
          <cell r="D3564" t="str">
            <v>BF</v>
          </cell>
          <cell r="E3564" t="str">
            <v>12-10-2011</v>
          </cell>
          <cell r="F3564">
            <v>13</v>
          </cell>
          <cell r="G3564" t="str">
            <v>Non</v>
          </cell>
          <cell r="H3564" t="str">
            <v>GOD.KOUAOUA</v>
          </cell>
          <cell r="I3564" t="str">
            <v>Non</v>
          </cell>
          <cell r="J3564" t="str">
            <v>Cross, Futsal</v>
          </cell>
        </row>
        <row r="3565">
          <cell r="A3565">
            <v>24211096</v>
          </cell>
          <cell r="B3565" t="str">
            <v>WHEJOINE</v>
          </cell>
          <cell r="C3565" t="str">
            <v>Dedzary</v>
          </cell>
          <cell r="D3565" t="str">
            <v>MG</v>
          </cell>
          <cell r="E3565" t="str">
            <v>18-05-2010</v>
          </cell>
          <cell r="F3565">
            <v>14</v>
          </cell>
          <cell r="G3565" t="str">
            <v>Non</v>
          </cell>
          <cell r="H3565" t="str">
            <v>GOD.KOUAOUA</v>
          </cell>
          <cell r="I3565" t="str">
            <v>Non</v>
          </cell>
          <cell r="J3565" t="str">
            <v>Cross, Football, Futsal, Rugby, Trails</v>
          </cell>
        </row>
        <row r="3566">
          <cell r="A3566">
            <v>24233889</v>
          </cell>
          <cell r="B3566" t="str">
            <v>OUNEMOA</v>
          </cell>
          <cell r="C3566" t="str">
            <v>LOVAINA</v>
          </cell>
          <cell r="D3566" t="str">
            <v>JF</v>
          </cell>
          <cell r="E3566" t="str">
            <v>01-11-2006</v>
          </cell>
          <cell r="F3566">
            <v>17</v>
          </cell>
          <cell r="G3566" t="str">
            <v>Non</v>
          </cell>
          <cell r="H3566" t="str">
            <v>LP.AUGUSTIN TY</v>
          </cell>
          <cell r="I3566" t="str">
            <v>Oui</v>
          </cell>
          <cell r="J3566" t="str">
            <v>Futsal</v>
          </cell>
        </row>
        <row r="3567">
          <cell r="A3567">
            <v>24211068</v>
          </cell>
          <cell r="B3567" t="str">
            <v>TEAMBOUEON</v>
          </cell>
          <cell r="C3567" t="str">
            <v>Mosyah</v>
          </cell>
          <cell r="D3567" t="str">
            <v>CG</v>
          </cell>
          <cell r="E3567" t="str">
            <v>24-07-2008</v>
          </cell>
          <cell r="F3567">
            <v>16</v>
          </cell>
          <cell r="G3567" t="str">
            <v>Non</v>
          </cell>
          <cell r="H3567" t="str">
            <v>LP.AUGUSTIN TY</v>
          </cell>
          <cell r="I3567" t="str">
            <v>Non</v>
          </cell>
          <cell r="J3567" t="str">
            <v>Athlétisme, Basket, Course d'orientation, Cross, Football, Futsal, Handball, Trails, Volleyball</v>
          </cell>
        </row>
        <row r="3568">
          <cell r="A3568">
            <v>24222743</v>
          </cell>
          <cell r="B3568" t="str">
            <v>TIDSITE</v>
          </cell>
          <cell r="C3568" t="str">
            <v>Charlotte</v>
          </cell>
          <cell r="D3568" t="str">
            <v>JF</v>
          </cell>
          <cell r="E3568" t="str">
            <v>12-08-2006</v>
          </cell>
          <cell r="F3568">
            <v>18</v>
          </cell>
          <cell r="G3568" t="str">
            <v>Non</v>
          </cell>
          <cell r="H3568" t="str">
            <v>LP.AUGUSTIN TY</v>
          </cell>
          <cell r="I3568" t="str">
            <v>Non</v>
          </cell>
          <cell r="J3568" t="str">
            <v>Futsal, Musculation, Pétanque, Volleyball</v>
          </cell>
        </row>
        <row r="3569">
          <cell r="A3569">
            <v>24188114</v>
          </cell>
          <cell r="B3569" t="str">
            <v>ADJOUHGNIOPE</v>
          </cell>
          <cell r="C3569" t="str">
            <v>Yohanan</v>
          </cell>
          <cell r="D3569" t="str">
            <v>CG</v>
          </cell>
          <cell r="E3569" t="str">
            <v>21-03-2007</v>
          </cell>
          <cell r="F3569">
            <v>17</v>
          </cell>
          <cell r="G3569" t="str">
            <v>Non</v>
          </cell>
          <cell r="H3569" t="str">
            <v>LP.COMM. HOTELIER ESCOFFIER</v>
          </cell>
          <cell r="I3569" t="str">
            <v>Non</v>
          </cell>
          <cell r="J3569" t="str">
            <v>Futsal, Trails</v>
          </cell>
        </row>
        <row r="3570">
          <cell r="A3570">
            <v>24202835</v>
          </cell>
          <cell r="B3570" t="str">
            <v>BOULA</v>
          </cell>
          <cell r="C3570" t="str">
            <v>Pierre</v>
          </cell>
          <cell r="D3570" t="str">
            <v>CG</v>
          </cell>
          <cell r="E3570" t="str">
            <v>01-04-2008</v>
          </cell>
          <cell r="F3570">
            <v>16</v>
          </cell>
          <cell r="G3570" t="str">
            <v>Non</v>
          </cell>
          <cell r="H3570" t="str">
            <v>LP.COMM. HOTELIER ESCOFFIER</v>
          </cell>
          <cell r="I3570" t="str">
            <v>Non</v>
          </cell>
          <cell r="J3570" t="str">
            <v>Athlétisme, Cross, Football, Handball, Rugby, Volleyball</v>
          </cell>
        </row>
        <row r="3571">
          <cell r="A3571">
            <v>24190428</v>
          </cell>
          <cell r="B3571" t="str">
            <v>CAROINE</v>
          </cell>
          <cell r="C3571" t="str">
            <v>Auriane</v>
          </cell>
          <cell r="D3571" t="str">
            <v>CF</v>
          </cell>
          <cell r="E3571" t="str">
            <v>16-10-2007</v>
          </cell>
          <cell r="F3571">
            <v>17</v>
          </cell>
          <cell r="G3571" t="str">
            <v>Non</v>
          </cell>
          <cell r="H3571" t="str">
            <v>LP.COMM. HOTELIER ESCOFFIER</v>
          </cell>
          <cell r="I3571" t="str">
            <v>Non</v>
          </cell>
          <cell r="J3571" t="str">
            <v>Volleyball</v>
          </cell>
        </row>
        <row r="3572">
          <cell r="A3572">
            <v>24202649</v>
          </cell>
          <cell r="B3572" t="str">
            <v>CUME</v>
          </cell>
          <cell r="C3572" t="str">
            <v>André Martial</v>
          </cell>
          <cell r="D3572" t="str">
            <v>CG</v>
          </cell>
          <cell r="E3572" t="str">
            <v>04-05-2008</v>
          </cell>
          <cell r="F3572">
            <v>16</v>
          </cell>
          <cell r="G3572" t="str">
            <v>Non</v>
          </cell>
          <cell r="H3572" t="str">
            <v>LP.COMM. HOTELIER ESCOFFIER</v>
          </cell>
          <cell r="I3572" t="str">
            <v>Non</v>
          </cell>
          <cell r="J3572" t="str">
            <v>Football, Futsal, Volleyball</v>
          </cell>
        </row>
        <row r="3573">
          <cell r="A3573">
            <v>24200624</v>
          </cell>
          <cell r="B3573" t="str">
            <v>DIHACE</v>
          </cell>
          <cell r="C3573" t="str">
            <v>Lohini</v>
          </cell>
          <cell r="D3573" t="str">
            <v>MF</v>
          </cell>
          <cell r="E3573" t="str">
            <v>17-03-2009</v>
          </cell>
          <cell r="F3573">
            <v>15</v>
          </cell>
          <cell r="G3573" t="str">
            <v>Non</v>
          </cell>
          <cell r="H3573" t="str">
            <v>LP.COMM. HOTELIER ESCOFFIER</v>
          </cell>
          <cell r="I3573" t="str">
            <v>Non</v>
          </cell>
          <cell r="J3573" t="str">
            <v>Volleyball</v>
          </cell>
        </row>
        <row r="3574">
          <cell r="A3574">
            <v>24180245</v>
          </cell>
          <cell r="B3574" t="str">
            <v>FELOMAKI</v>
          </cell>
          <cell r="C3574" t="str">
            <v>Mickaël</v>
          </cell>
          <cell r="D3574" t="str">
            <v>CG</v>
          </cell>
          <cell r="E3574" t="str">
            <v>21-03-2007</v>
          </cell>
          <cell r="F3574">
            <v>17</v>
          </cell>
          <cell r="G3574" t="str">
            <v>Non</v>
          </cell>
          <cell r="H3574" t="str">
            <v>LP.COMM. HOTELIER ESCOFFIER</v>
          </cell>
          <cell r="I3574" t="str">
            <v>Non</v>
          </cell>
          <cell r="J3574" t="str">
            <v>Volleyball</v>
          </cell>
        </row>
        <row r="3575">
          <cell r="A3575">
            <v>24200326</v>
          </cell>
          <cell r="B3575" t="str">
            <v>HMAÉ</v>
          </cell>
          <cell r="C3575" t="str">
            <v>Brian</v>
          </cell>
          <cell r="D3575" t="str">
            <v>CG</v>
          </cell>
          <cell r="E3575" t="str">
            <v>22-11-2008</v>
          </cell>
          <cell r="F3575">
            <v>15</v>
          </cell>
          <cell r="G3575" t="str">
            <v>Non</v>
          </cell>
          <cell r="H3575" t="str">
            <v>LP.COMM. HOTELIER ESCOFFIER</v>
          </cell>
          <cell r="I3575" t="str">
            <v>Non</v>
          </cell>
          <cell r="J3575" t="str">
            <v>Football, Futsal, Volleyball</v>
          </cell>
        </row>
        <row r="3576">
          <cell r="A3576">
            <v>24180790</v>
          </cell>
          <cell r="B3576" t="str">
            <v>HUMUNI</v>
          </cell>
          <cell r="C3576" t="str">
            <v>Ezeckiel</v>
          </cell>
          <cell r="D3576" t="str">
            <v>JG</v>
          </cell>
          <cell r="E3576" t="str">
            <v>08-02-2006</v>
          </cell>
          <cell r="F3576">
            <v>18</v>
          </cell>
          <cell r="G3576" t="str">
            <v>Non</v>
          </cell>
          <cell r="H3576" t="str">
            <v>LP.COMM. HOTELIER ESCOFFIER</v>
          </cell>
          <cell r="I3576" t="str">
            <v>Non</v>
          </cell>
          <cell r="J3576" t="str">
            <v>Athlétisme, Cross, Football, Volleyball</v>
          </cell>
        </row>
        <row r="3577">
          <cell r="A3577">
            <v>24180246</v>
          </cell>
          <cell r="B3577" t="str">
            <v>HUMUNIE</v>
          </cell>
          <cell r="C3577" t="str">
            <v>Paul</v>
          </cell>
          <cell r="D3577" t="str">
            <v>JG</v>
          </cell>
          <cell r="E3577" t="str">
            <v>08-08-2006</v>
          </cell>
          <cell r="F3577">
            <v>18</v>
          </cell>
          <cell r="G3577" t="str">
            <v>Non</v>
          </cell>
          <cell r="H3577" t="str">
            <v>LP.COMM. HOTELIER ESCOFFIER</v>
          </cell>
          <cell r="I3577" t="str">
            <v>Non</v>
          </cell>
          <cell r="J3577" t="str">
            <v>Football, Futsal, Volleyball</v>
          </cell>
        </row>
        <row r="3578">
          <cell r="A3578">
            <v>24210155</v>
          </cell>
          <cell r="B3578" t="str">
            <v>JEWINE</v>
          </cell>
          <cell r="C3578" t="str">
            <v>Thérèse</v>
          </cell>
          <cell r="D3578" t="str">
            <v>CF</v>
          </cell>
          <cell r="E3578" t="str">
            <v>17-07-2008</v>
          </cell>
          <cell r="F3578">
            <v>16</v>
          </cell>
          <cell r="G3578" t="str">
            <v>Non</v>
          </cell>
          <cell r="H3578" t="str">
            <v>LP.COMM. HOTELIER ESCOFFIER</v>
          </cell>
          <cell r="I3578" t="str">
            <v>Non</v>
          </cell>
          <cell r="J3578" t="str">
            <v>Volleyball</v>
          </cell>
        </row>
        <row r="3579">
          <cell r="A3579">
            <v>24247966</v>
          </cell>
          <cell r="B3579" t="str">
            <v>LAPE</v>
          </cell>
          <cell r="C3579" t="str">
            <v>Petelo</v>
          </cell>
          <cell r="D3579" t="str">
            <v>CG</v>
          </cell>
          <cell r="E3579" t="str">
            <v>05-08-2008</v>
          </cell>
          <cell r="F3579">
            <v>16</v>
          </cell>
          <cell r="G3579" t="str">
            <v>Non</v>
          </cell>
          <cell r="H3579" t="str">
            <v>LP.COMM. HOTELIER ESCOFFIER</v>
          </cell>
          <cell r="I3579" t="str">
            <v>Non</v>
          </cell>
          <cell r="J3579" t="str">
            <v>Volleyball</v>
          </cell>
        </row>
        <row r="3580">
          <cell r="A3580">
            <v>24222044</v>
          </cell>
          <cell r="B3580" t="str">
            <v>MAITUKU</v>
          </cell>
          <cell r="C3580" t="str">
            <v>Patrice</v>
          </cell>
          <cell r="D3580" t="str">
            <v>SG</v>
          </cell>
          <cell r="E3580" t="str">
            <v>07-01-2004</v>
          </cell>
          <cell r="F3580">
            <v>20</v>
          </cell>
          <cell r="G3580" t="str">
            <v>Non</v>
          </cell>
          <cell r="H3580" t="str">
            <v>LP.COMM. HOTELIER ESCOFFIER</v>
          </cell>
          <cell r="I3580" t="str">
            <v>Non</v>
          </cell>
          <cell r="J3580" t="str">
            <v>Boxe, Volleyball</v>
          </cell>
        </row>
        <row r="3581">
          <cell r="A3581">
            <v>24211094</v>
          </cell>
          <cell r="B3581" t="str">
            <v>MAROWITCH</v>
          </cell>
          <cell r="C3581" t="str">
            <v>Nolwenn</v>
          </cell>
          <cell r="D3581" t="str">
            <v>CF</v>
          </cell>
          <cell r="E3581" t="str">
            <v>10-10-2007</v>
          </cell>
          <cell r="F3581">
            <v>17</v>
          </cell>
          <cell r="G3581" t="str">
            <v>Non</v>
          </cell>
          <cell r="H3581" t="str">
            <v>LP.COMM. HOTELIER ESCOFFIER</v>
          </cell>
          <cell r="I3581" t="str">
            <v>Non</v>
          </cell>
          <cell r="J3581" t="str">
            <v>Athlétisme, Santé, Trails</v>
          </cell>
        </row>
        <row r="3582">
          <cell r="A3582">
            <v>24199090</v>
          </cell>
          <cell r="B3582" t="str">
            <v>MOLI</v>
          </cell>
          <cell r="C3582" t="str">
            <v>Dylan</v>
          </cell>
          <cell r="D3582" t="str">
            <v>JG</v>
          </cell>
          <cell r="E3582" t="str">
            <v>08-10-2006</v>
          </cell>
          <cell r="F3582">
            <v>18</v>
          </cell>
          <cell r="G3582" t="str">
            <v>Non</v>
          </cell>
          <cell r="H3582" t="str">
            <v>LP.COMM. HOTELIER ESCOFFIER</v>
          </cell>
          <cell r="I3582" t="str">
            <v>Non</v>
          </cell>
          <cell r="J3582" t="str">
            <v>Trails</v>
          </cell>
        </row>
        <row r="3583">
          <cell r="A3583">
            <v>24249161</v>
          </cell>
          <cell r="B3583" t="str">
            <v>NYIPI</v>
          </cell>
          <cell r="C3583" t="str">
            <v>Ukene</v>
          </cell>
          <cell r="D3583" t="str">
            <v>JG</v>
          </cell>
          <cell r="E3583" t="str">
            <v>26-07-2006</v>
          </cell>
          <cell r="F3583">
            <v>18</v>
          </cell>
          <cell r="G3583" t="str">
            <v>Non</v>
          </cell>
          <cell r="H3583" t="str">
            <v>LP.COMM. HOTELIER ESCOFFIER</v>
          </cell>
          <cell r="I3583" t="str">
            <v>Non</v>
          </cell>
          <cell r="J3583" t="str">
            <v>Volleyball</v>
          </cell>
        </row>
        <row r="3584">
          <cell r="A3584">
            <v>24247967</v>
          </cell>
          <cell r="B3584" t="str">
            <v>PASSIMIN</v>
          </cell>
          <cell r="C3584" t="str">
            <v>Kilian</v>
          </cell>
          <cell r="D3584" t="str">
            <v>CG</v>
          </cell>
          <cell r="E3584" t="str">
            <v>15-10-2008</v>
          </cell>
          <cell r="F3584">
            <v>16</v>
          </cell>
          <cell r="G3584" t="str">
            <v>Non</v>
          </cell>
          <cell r="H3584" t="str">
            <v>LP.COMM. HOTELIER ESCOFFIER</v>
          </cell>
          <cell r="I3584" t="str">
            <v>Non</v>
          </cell>
          <cell r="J3584" t="str">
            <v>Volleyball</v>
          </cell>
        </row>
        <row r="3585">
          <cell r="A3585">
            <v>24247968</v>
          </cell>
          <cell r="B3585" t="str">
            <v>PUHAIO</v>
          </cell>
          <cell r="C3585" t="str">
            <v>Enzo</v>
          </cell>
          <cell r="D3585" t="str">
            <v>JG</v>
          </cell>
          <cell r="E3585" t="str">
            <v>24-08-2006</v>
          </cell>
          <cell r="F3585">
            <v>18</v>
          </cell>
          <cell r="G3585" t="str">
            <v>Non</v>
          </cell>
          <cell r="H3585" t="str">
            <v>LP.COMM. HOTELIER ESCOFFIER</v>
          </cell>
          <cell r="I3585" t="str">
            <v>Non</v>
          </cell>
          <cell r="J3585" t="str">
            <v>Volleyball</v>
          </cell>
        </row>
        <row r="3586">
          <cell r="A3586">
            <v>24193054</v>
          </cell>
          <cell r="B3586" t="str">
            <v>SARRAMEGNA</v>
          </cell>
          <cell r="C3586" t="str">
            <v>Giovanny</v>
          </cell>
          <cell r="D3586" t="str">
            <v>CG</v>
          </cell>
          <cell r="E3586" t="str">
            <v>10-06-2007</v>
          </cell>
          <cell r="F3586">
            <v>17</v>
          </cell>
          <cell r="G3586" t="str">
            <v>Non</v>
          </cell>
          <cell r="H3586" t="str">
            <v>LP.COMM. HOTELIER ESCOFFIER</v>
          </cell>
          <cell r="I3586" t="str">
            <v>Non</v>
          </cell>
          <cell r="J3586" t="str">
            <v>Athlétisme, Futsal, Volleyball</v>
          </cell>
        </row>
        <row r="3587">
          <cell r="A3587">
            <v>24239214</v>
          </cell>
          <cell r="B3587" t="str">
            <v>SINEWAMI</v>
          </cell>
          <cell r="C3587" t="str">
            <v>Marie-Claire</v>
          </cell>
          <cell r="D3587" t="str">
            <v>CF</v>
          </cell>
          <cell r="E3587" t="str">
            <v>28-06-2007</v>
          </cell>
          <cell r="F3587">
            <v>17</v>
          </cell>
          <cell r="G3587" t="str">
            <v>Non</v>
          </cell>
          <cell r="H3587" t="str">
            <v>LP.COMM. HOTELIER ESCOFFIER</v>
          </cell>
          <cell r="I3587" t="str">
            <v>Non</v>
          </cell>
          <cell r="J3587" t="str">
            <v>Futsal, Volleyball</v>
          </cell>
        </row>
        <row r="3588">
          <cell r="A3588">
            <v>24200096</v>
          </cell>
          <cell r="B3588" t="str">
            <v>TAFILI</v>
          </cell>
          <cell r="C3588" t="str">
            <v>Aukusitino</v>
          </cell>
          <cell r="D3588" t="str">
            <v>CG</v>
          </cell>
          <cell r="E3588" t="str">
            <v>03-06-2008</v>
          </cell>
          <cell r="F3588">
            <v>16</v>
          </cell>
          <cell r="G3588" t="str">
            <v>Non</v>
          </cell>
          <cell r="H3588" t="str">
            <v>LP.COMM. HOTELIER ESCOFFIER</v>
          </cell>
          <cell r="I3588" t="str">
            <v>Non</v>
          </cell>
          <cell r="J3588" t="str">
            <v>Football, Trails, Volleyball</v>
          </cell>
        </row>
        <row r="3589">
          <cell r="A3589">
            <v>24200469</v>
          </cell>
          <cell r="B3589" t="str">
            <v>TAKANIKO</v>
          </cell>
          <cell r="C3589" t="str">
            <v>Mauricio</v>
          </cell>
          <cell r="D3589" t="str">
            <v>CG</v>
          </cell>
          <cell r="E3589" t="str">
            <v>14-07-2007</v>
          </cell>
          <cell r="F3589">
            <v>17</v>
          </cell>
          <cell r="G3589" t="str">
            <v>Non</v>
          </cell>
          <cell r="H3589" t="str">
            <v>LP.COMM. HOTELIER ESCOFFIER</v>
          </cell>
          <cell r="I3589" t="str">
            <v>Non</v>
          </cell>
          <cell r="J3589" t="str">
            <v>Volleyball</v>
          </cell>
        </row>
        <row r="3590">
          <cell r="A3590">
            <v>24191207</v>
          </cell>
          <cell r="B3590" t="str">
            <v>TAUAFU</v>
          </cell>
          <cell r="C3590" t="str">
            <v>Yvanoe</v>
          </cell>
          <cell r="D3590" t="str">
            <v>CG</v>
          </cell>
          <cell r="E3590" t="str">
            <v>23-11-2008</v>
          </cell>
          <cell r="F3590">
            <v>15</v>
          </cell>
          <cell r="G3590" t="str">
            <v>Non</v>
          </cell>
          <cell r="H3590" t="str">
            <v>LP.COMM. HOTELIER ESCOFFIER</v>
          </cell>
          <cell r="I3590" t="str">
            <v>Non</v>
          </cell>
          <cell r="J3590" t="str">
            <v>Athlétisme, Volleyball</v>
          </cell>
        </row>
        <row r="3591">
          <cell r="A3591">
            <v>24200442</v>
          </cell>
          <cell r="B3591" t="str">
            <v>TODORI</v>
          </cell>
          <cell r="C3591" t="str">
            <v>Jade</v>
          </cell>
          <cell r="D3591" t="str">
            <v>MF</v>
          </cell>
          <cell r="E3591" t="str">
            <v>12-01-2009</v>
          </cell>
          <cell r="F3591">
            <v>15</v>
          </cell>
          <cell r="G3591" t="str">
            <v>Non</v>
          </cell>
          <cell r="H3591" t="str">
            <v>LP.COMM. HOTELIER ESCOFFIER</v>
          </cell>
          <cell r="I3591" t="str">
            <v>Non</v>
          </cell>
          <cell r="J3591" t="str">
            <v>Volleyball</v>
          </cell>
        </row>
        <row r="3592">
          <cell r="A3592">
            <v>24247963</v>
          </cell>
          <cell r="B3592" t="str">
            <v>TOEVALU</v>
          </cell>
          <cell r="C3592" t="str">
            <v>Vaka</v>
          </cell>
          <cell r="D3592" t="str">
            <v>CG</v>
          </cell>
          <cell r="E3592" t="str">
            <v>13-01-2008</v>
          </cell>
          <cell r="F3592">
            <v>16</v>
          </cell>
          <cell r="G3592" t="str">
            <v>Non</v>
          </cell>
          <cell r="H3592" t="str">
            <v>LP.COMM. HOTELIER ESCOFFIER</v>
          </cell>
          <cell r="I3592" t="str">
            <v>Non</v>
          </cell>
          <cell r="J3592" t="str">
            <v>Volleyball</v>
          </cell>
        </row>
        <row r="3593">
          <cell r="A3593">
            <v>24200867</v>
          </cell>
          <cell r="B3593" t="str">
            <v>TOGIAKI</v>
          </cell>
          <cell r="C3593" t="str">
            <v>Owen</v>
          </cell>
          <cell r="D3593" t="str">
            <v>CG</v>
          </cell>
          <cell r="E3593" t="str">
            <v>13-08-2008</v>
          </cell>
          <cell r="F3593">
            <v>16</v>
          </cell>
          <cell r="G3593" t="str">
            <v>Non</v>
          </cell>
          <cell r="H3593" t="str">
            <v>LP.COMM. HOTELIER ESCOFFIER</v>
          </cell>
          <cell r="I3593" t="str">
            <v>Non</v>
          </cell>
          <cell r="J3593" t="str">
            <v>Volleyball</v>
          </cell>
        </row>
        <row r="3594">
          <cell r="A3594">
            <v>24237273</v>
          </cell>
          <cell r="B3594" t="str">
            <v>TUFALE</v>
          </cell>
          <cell r="C3594" t="str">
            <v>James</v>
          </cell>
          <cell r="D3594" t="str">
            <v>JG</v>
          </cell>
          <cell r="E3594" t="str">
            <v>21-06-2006</v>
          </cell>
          <cell r="F3594">
            <v>18</v>
          </cell>
          <cell r="G3594" t="str">
            <v>Non</v>
          </cell>
          <cell r="H3594" t="str">
            <v>LP.COMM. HOTELIER ESCOFFIER</v>
          </cell>
          <cell r="I3594" t="str">
            <v>Non</v>
          </cell>
          <cell r="J3594" t="str">
            <v>Volleyball</v>
          </cell>
        </row>
        <row r="3595">
          <cell r="A3595">
            <v>24211637</v>
          </cell>
          <cell r="B3595" t="str">
            <v>TUI</v>
          </cell>
          <cell r="C3595" t="str">
            <v>Jean Marc</v>
          </cell>
          <cell r="D3595" t="str">
            <v>CG</v>
          </cell>
          <cell r="E3595" t="str">
            <v>26-12-2007</v>
          </cell>
          <cell r="F3595">
            <v>16</v>
          </cell>
          <cell r="G3595" t="str">
            <v>Non</v>
          </cell>
          <cell r="H3595" t="str">
            <v>LP.COMM. HOTELIER ESCOFFIER</v>
          </cell>
          <cell r="I3595" t="str">
            <v>Non</v>
          </cell>
          <cell r="J3595" t="str">
            <v>Volleyball</v>
          </cell>
        </row>
        <row r="3596">
          <cell r="A3596">
            <v>24247965</v>
          </cell>
          <cell r="B3596" t="str">
            <v>TUI</v>
          </cell>
          <cell r="C3596" t="str">
            <v>Lorenzo</v>
          </cell>
          <cell r="D3596" t="str">
            <v>CG</v>
          </cell>
          <cell r="E3596" t="str">
            <v>20-10-2008</v>
          </cell>
          <cell r="F3596">
            <v>16</v>
          </cell>
          <cell r="G3596" t="str">
            <v>Non</v>
          </cell>
          <cell r="H3596" t="str">
            <v>LP.COMM. HOTELIER ESCOFFIER</v>
          </cell>
          <cell r="I3596" t="str">
            <v>Non</v>
          </cell>
          <cell r="J3596" t="str">
            <v>Volleyball</v>
          </cell>
        </row>
        <row r="3597">
          <cell r="A3597">
            <v>24211050</v>
          </cell>
          <cell r="B3597" t="str">
            <v>UPA</v>
          </cell>
          <cell r="C3597" t="str">
            <v>Martha</v>
          </cell>
          <cell r="D3597" t="str">
            <v>CF</v>
          </cell>
          <cell r="E3597" t="str">
            <v>13-06-2008</v>
          </cell>
          <cell r="F3597">
            <v>16</v>
          </cell>
          <cell r="G3597" t="str">
            <v>Non</v>
          </cell>
          <cell r="H3597" t="str">
            <v>LP.COMM. HOTELIER ESCOFFIER</v>
          </cell>
          <cell r="I3597" t="str">
            <v>Non</v>
          </cell>
          <cell r="J3597" t="str">
            <v>Trails</v>
          </cell>
        </row>
        <row r="3598">
          <cell r="A3598">
            <v>24210161</v>
          </cell>
          <cell r="B3598" t="str">
            <v>UVEAKOVI</v>
          </cell>
          <cell r="C3598" t="str">
            <v>Tamaso</v>
          </cell>
          <cell r="D3598" t="str">
            <v>MG</v>
          </cell>
          <cell r="E3598" t="str">
            <v>30-04-2009</v>
          </cell>
          <cell r="F3598">
            <v>15</v>
          </cell>
          <cell r="G3598" t="str">
            <v>Non</v>
          </cell>
          <cell r="H3598" t="str">
            <v>LP.COMM. HOTELIER ESCOFFIER</v>
          </cell>
          <cell r="I3598" t="str">
            <v>Non</v>
          </cell>
          <cell r="J3598" t="str">
            <v>Volleyball</v>
          </cell>
        </row>
        <row r="3599">
          <cell r="A3599">
            <v>24247964</v>
          </cell>
          <cell r="B3599" t="str">
            <v>VAITULUKINA</v>
          </cell>
          <cell r="C3599" t="str">
            <v>Mickael</v>
          </cell>
          <cell r="D3599" t="str">
            <v>CG</v>
          </cell>
          <cell r="E3599" t="str">
            <v>03-12-2008</v>
          </cell>
          <cell r="F3599">
            <v>15</v>
          </cell>
          <cell r="G3599" t="str">
            <v>Non</v>
          </cell>
          <cell r="H3599" t="str">
            <v>LP.COMM. HOTELIER ESCOFFIER</v>
          </cell>
          <cell r="I3599" t="str">
            <v>Non</v>
          </cell>
          <cell r="J3599" t="str">
            <v>Volleyball</v>
          </cell>
        </row>
        <row r="3600">
          <cell r="A3600">
            <v>24211446</v>
          </cell>
          <cell r="B3600" t="str">
            <v>VIKENA</v>
          </cell>
          <cell r="C3600" t="str">
            <v>Joseph</v>
          </cell>
          <cell r="D3600" t="str">
            <v>CG</v>
          </cell>
          <cell r="E3600" t="str">
            <v>07-09-2007</v>
          </cell>
          <cell r="F3600">
            <v>17</v>
          </cell>
          <cell r="G3600" t="str">
            <v>Non</v>
          </cell>
          <cell r="H3600" t="str">
            <v>LP.COMM. HOTELIER ESCOFFIER</v>
          </cell>
          <cell r="I3600" t="str">
            <v>Non</v>
          </cell>
          <cell r="J3600" t="str">
            <v>Volleyball</v>
          </cell>
        </row>
        <row r="3601">
          <cell r="A3601">
            <v>24180349</v>
          </cell>
          <cell r="B3601" t="str">
            <v>WACHOIMA</v>
          </cell>
          <cell r="C3601" t="str">
            <v>Mathilde</v>
          </cell>
          <cell r="D3601" t="str">
            <v>JF</v>
          </cell>
          <cell r="E3601" t="str">
            <v>26-07-2006</v>
          </cell>
          <cell r="F3601">
            <v>18</v>
          </cell>
          <cell r="G3601" t="str">
            <v>Non</v>
          </cell>
          <cell r="H3601" t="str">
            <v>LP.COMM. HOTELIER ESCOFFIER</v>
          </cell>
          <cell r="I3601" t="str">
            <v>Non</v>
          </cell>
          <cell r="J3601" t="str">
            <v>Athlétisme, Volleyball</v>
          </cell>
        </row>
        <row r="3602">
          <cell r="A3602">
            <v>24170187</v>
          </cell>
          <cell r="B3602" t="str">
            <v>WALLEPE</v>
          </cell>
          <cell r="C3602" t="str">
            <v>Benimajo</v>
          </cell>
          <cell r="D3602" t="str">
            <v>JG</v>
          </cell>
          <cell r="E3602" t="str">
            <v>17-12-2005</v>
          </cell>
          <cell r="F3602">
            <v>18</v>
          </cell>
          <cell r="G3602" t="str">
            <v>Non</v>
          </cell>
          <cell r="H3602" t="str">
            <v>LP.COMM. HOTELIER ESCOFFIER</v>
          </cell>
          <cell r="I3602" t="str">
            <v>Non</v>
          </cell>
          <cell r="J3602" t="str">
            <v>Volleyball</v>
          </cell>
        </row>
        <row r="3603">
          <cell r="A3603">
            <v>24200696</v>
          </cell>
          <cell r="B3603" t="str">
            <v>WAPAE</v>
          </cell>
          <cell r="C3603" t="str">
            <v>Truala</v>
          </cell>
          <cell r="D3603" t="str">
            <v>CG</v>
          </cell>
          <cell r="E3603" t="str">
            <v>23-12-2008</v>
          </cell>
          <cell r="F3603">
            <v>15</v>
          </cell>
          <cell r="G3603" t="str">
            <v>Non</v>
          </cell>
          <cell r="H3603" t="str">
            <v>LP.COMM. HOTELIER ESCOFFIER</v>
          </cell>
          <cell r="I3603" t="str">
            <v>Non</v>
          </cell>
          <cell r="J3603" t="str">
            <v>Basket, Volleyball</v>
          </cell>
        </row>
        <row r="3604">
          <cell r="A3604">
            <v>24180566</v>
          </cell>
          <cell r="B3604" t="str">
            <v>WAWIA</v>
          </cell>
          <cell r="C3604" t="str">
            <v>Djamilla</v>
          </cell>
          <cell r="D3604" t="str">
            <v>JF</v>
          </cell>
          <cell r="E3604" t="str">
            <v>31-05-2006</v>
          </cell>
          <cell r="F3604">
            <v>18</v>
          </cell>
          <cell r="G3604" t="str">
            <v>Non</v>
          </cell>
          <cell r="H3604" t="str">
            <v>LP.COMM. HOTELIER ESCOFFIER</v>
          </cell>
          <cell r="I3604" t="str">
            <v>Non</v>
          </cell>
          <cell r="J3604" t="str">
            <v>Trails, Volleyball</v>
          </cell>
        </row>
        <row r="3605">
          <cell r="A3605">
            <v>24221865</v>
          </cell>
          <cell r="B3605" t="str">
            <v>WAWINE</v>
          </cell>
          <cell r="C3605" t="str">
            <v>Jimmy</v>
          </cell>
          <cell r="D3605" t="str">
            <v>CG</v>
          </cell>
          <cell r="E3605" t="str">
            <v>01-06-2007</v>
          </cell>
          <cell r="F3605">
            <v>17</v>
          </cell>
          <cell r="G3605" t="str">
            <v>Non</v>
          </cell>
          <cell r="H3605" t="str">
            <v>LP.COMM. HOTELIER ESCOFFIER</v>
          </cell>
          <cell r="I3605" t="str">
            <v>Non</v>
          </cell>
          <cell r="J3605" t="str">
            <v>Volleyball</v>
          </cell>
        </row>
        <row r="3606">
          <cell r="A3606">
            <v>24247969</v>
          </cell>
          <cell r="B3606" t="str">
            <v>WENEMIT</v>
          </cell>
          <cell r="C3606" t="str">
            <v>Sabrina</v>
          </cell>
          <cell r="D3606" t="str">
            <v>CF</v>
          </cell>
          <cell r="E3606" t="str">
            <v>03-10-2007</v>
          </cell>
          <cell r="F3606">
            <v>17</v>
          </cell>
          <cell r="G3606" t="str">
            <v>Non</v>
          </cell>
          <cell r="H3606" t="str">
            <v>LP.COMM. HOTELIER ESCOFFIER</v>
          </cell>
          <cell r="I3606" t="str">
            <v>Non</v>
          </cell>
          <cell r="J3606" t="str">
            <v>Volleyball</v>
          </cell>
        </row>
        <row r="3607">
          <cell r="A3607">
            <v>24248393</v>
          </cell>
          <cell r="B3607" t="str">
            <v>BADIMOIN</v>
          </cell>
          <cell r="C3607" t="str">
            <v>NADIA</v>
          </cell>
          <cell r="D3607" t="str">
            <v>SG</v>
          </cell>
          <cell r="E3607" t="str">
            <v>15-07-2004</v>
          </cell>
          <cell r="F3607">
            <v>20</v>
          </cell>
          <cell r="G3607" t="str">
            <v>Non</v>
          </cell>
          <cell r="H3607" t="str">
            <v>LP.FRANCOIS D ASSISE</v>
          </cell>
          <cell r="I3607" t="str">
            <v>Non</v>
          </cell>
          <cell r="J3607" t="str">
            <v>Trails, Va'a</v>
          </cell>
        </row>
        <row r="3608">
          <cell r="A3608">
            <v>24248389</v>
          </cell>
          <cell r="B3608" t="str">
            <v>BELICHOMA</v>
          </cell>
          <cell r="C3608" t="str">
            <v>GINETTE</v>
          </cell>
          <cell r="D3608" t="str">
            <v>CF</v>
          </cell>
          <cell r="E3608" t="str">
            <v>03-01-2008</v>
          </cell>
          <cell r="F3608">
            <v>16</v>
          </cell>
          <cell r="G3608" t="str">
            <v>Non</v>
          </cell>
          <cell r="H3608" t="str">
            <v>LP.FRANCOIS D ASSISE</v>
          </cell>
          <cell r="I3608" t="str">
            <v>Non</v>
          </cell>
          <cell r="J3608" t="str">
            <v>Futsal, Trails, Va'a</v>
          </cell>
        </row>
        <row r="3609">
          <cell r="A3609">
            <v>24190510</v>
          </cell>
          <cell r="B3609" t="str">
            <v>CHANENE</v>
          </cell>
          <cell r="C3609" t="str">
            <v>Jhanaël</v>
          </cell>
          <cell r="D3609" t="str">
            <v>CF</v>
          </cell>
          <cell r="E3609" t="str">
            <v>27-07-2007</v>
          </cell>
          <cell r="F3609">
            <v>17</v>
          </cell>
          <cell r="G3609" t="str">
            <v>Non</v>
          </cell>
          <cell r="H3609" t="str">
            <v>LP.FRANCOIS D ASSISE</v>
          </cell>
          <cell r="I3609" t="str">
            <v>Non</v>
          </cell>
          <cell r="J3609" t="str">
            <v>Handball</v>
          </cell>
        </row>
        <row r="3610">
          <cell r="A3610">
            <v>24248390</v>
          </cell>
          <cell r="B3610" t="str">
            <v>CHOUNE</v>
          </cell>
          <cell r="C3610" t="str">
            <v>COLLINS</v>
          </cell>
          <cell r="D3610" t="str">
            <v>CG</v>
          </cell>
          <cell r="E3610" t="str">
            <v>17-04-2008</v>
          </cell>
          <cell r="F3610">
            <v>16</v>
          </cell>
          <cell r="G3610" t="str">
            <v>Non</v>
          </cell>
          <cell r="H3610" t="str">
            <v>LP.FRANCOIS D ASSISE</v>
          </cell>
          <cell r="I3610" t="str">
            <v>Non</v>
          </cell>
          <cell r="J3610" t="str">
            <v>Trails, Va'a</v>
          </cell>
        </row>
        <row r="3611">
          <cell r="A3611">
            <v>24180284</v>
          </cell>
          <cell r="B3611" t="str">
            <v>DIOPOE</v>
          </cell>
          <cell r="C3611" t="str">
            <v>Keline</v>
          </cell>
          <cell r="D3611" t="str">
            <v>CF</v>
          </cell>
          <cell r="E3611" t="str">
            <v>15-03-2007</v>
          </cell>
          <cell r="F3611">
            <v>17</v>
          </cell>
          <cell r="G3611" t="str">
            <v>Non</v>
          </cell>
          <cell r="H3611" t="str">
            <v>LP.FRANCOIS D ASSISE</v>
          </cell>
          <cell r="I3611" t="str">
            <v>Non</v>
          </cell>
          <cell r="J3611" t="str">
            <v>Futsal, Tir à l'arc, Va'a, Volleyball</v>
          </cell>
        </row>
        <row r="3612">
          <cell r="A3612">
            <v>24222619</v>
          </cell>
          <cell r="B3612" t="str">
            <v>KAZOUE</v>
          </cell>
          <cell r="C3612" t="str">
            <v>Kazuko</v>
          </cell>
          <cell r="D3612" t="str">
            <v>CF</v>
          </cell>
          <cell r="E3612" t="str">
            <v>01-10-2008</v>
          </cell>
          <cell r="F3612">
            <v>16</v>
          </cell>
          <cell r="G3612" t="str">
            <v>Non</v>
          </cell>
          <cell r="H3612" t="str">
            <v>LP.FRANCOIS D ASSISE</v>
          </cell>
          <cell r="I3612" t="str">
            <v>Non</v>
          </cell>
          <cell r="J3612" t="str">
            <v>Athlétisme, Trails, Volleyball</v>
          </cell>
        </row>
        <row r="3613">
          <cell r="A3613">
            <v>24248391</v>
          </cell>
          <cell r="B3613" t="str">
            <v>LIMOUSIN</v>
          </cell>
          <cell r="C3613" t="str">
            <v>ADRIAN</v>
          </cell>
          <cell r="D3613" t="str">
            <v>JG</v>
          </cell>
          <cell r="E3613" t="str">
            <v>08-06-2006</v>
          </cell>
          <cell r="F3613">
            <v>18</v>
          </cell>
          <cell r="G3613" t="str">
            <v>Non</v>
          </cell>
          <cell r="H3613" t="str">
            <v>LP.FRANCOIS D ASSISE</v>
          </cell>
          <cell r="I3613" t="str">
            <v>Non</v>
          </cell>
          <cell r="J3613" t="str">
            <v>Trails, Va'a</v>
          </cell>
        </row>
        <row r="3614">
          <cell r="A3614">
            <v>24190413</v>
          </cell>
          <cell r="B3614" t="str">
            <v>PETHIGOU</v>
          </cell>
          <cell r="C3614" t="str">
            <v>Jasmine</v>
          </cell>
          <cell r="D3614" t="str">
            <v>JF</v>
          </cell>
          <cell r="E3614" t="str">
            <v>18-02-2006</v>
          </cell>
          <cell r="F3614">
            <v>18</v>
          </cell>
          <cell r="G3614" t="str">
            <v>Non</v>
          </cell>
          <cell r="H3614" t="str">
            <v>LP.FRANCOIS D ASSISE</v>
          </cell>
          <cell r="I3614" t="str">
            <v>Non</v>
          </cell>
          <cell r="J3614" t="str">
            <v>Cross, Football, Futsal, Rugby, Sport partagé, Trails</v>
          </cell>
        </row>
        <row r="3615">
          <cell r="A3615">
            <v>24248392</v>
          </cell>
          <cell r="B3615" t="str">
            <v>POANIMA</v>
          </cell>
          <cell r="C3615" t="str">
            <v>CHLOE</v>
          </cell>
          <cell r="D3615" t="str">
            <v>MF</v>
          </cell>
          <cell r="E3615" t="str">
            <v>15-05-2009</v>
          </cell>
          <cell r="F3615">
            <v>15</v>
          </cell>
          <cell r="G3615" t="str">
            <v>Non</v>
          </cell>
          <cell r="H3615" t="str">
            <v>LP.FRANCOIS D ASSISE</v>
          </cell>
          <cell r="I3615" t="str">
            <v>Non</v>
          </cell>
          <cell r="J3615" t="str">
            <v>Trails, Va'a, Volleyball</v>
          </cell>
        </row>
        <row r="3616">
          <cell r="A3616">
            <v>24190509</v>
          </cell>
          <cell r="B3616" t="str">
            <v>POINDYNEHITI</v>
          </cell>
          <cell r="C3616" t="str">
            <v>Djénarose</v>
          </cell>
          <cell r="D3616" t="str">
            <v>CF</v>
          </cell>
          <cell r="E3616" t="str">
            <v>15-01-2007</v>
          </cell>
          <cell r="F3616">
            <v>17</v>
          </cell>
          <cell r="G3616" t="str">
            <v>Non</v>
          </cell>
          <cell r="H3616" t="str">
            <v>LP.FRANCOIS D ASSISE</v>
          </cell>
          <cell r="I3616" t="str">
            <v>Non</v>
          </cell>
          <cell r="J3616" t="str">
            <v>Handball, Trails</v>
          </cell>
        </row>
        <row r="3617">
          <cell r="A3617">
            <v>24211846</v>
          </cell>
          <cell r="B3617" t="str">
            <v>VIRASSAMY</v>
          </cell>
          <cell r="C3617" t="str">
            <v>Shanonn</v>
          </cell>
          <cell r="D3617" t="str">
            <v>CF</v>
          </cell>
          <cell r="E3617" t="str">
            <v>26-05-2008</v>
          </cell>
          <cell r="F3617">
            <v>16</v>
          </cell>
          <cell r="G3617" t="str">
            <v>Non</v>
          </cell>
          <cell r="H3617" t="str">
            <v>LP.FRANCOIS D ASSISE</v>
          </cell>
          <cell r="I3617" t="str">
            <v>Non</v>
          </cell>
          <cell r="J3617" t="str">
            <v>Trails</v>
          </cell>
        </row>
        <row r="3618">
          <cell r="A3618">
            <v>24200072</v>
          </cell>
          <cell r="B3618" t="str">
            <v>BOERE</v>
          </cell>
          <cell r="C3618" t="str">
            <v>Ludwig</v>
          </cell>
          <cell r="D3618" t="str">
            <v>CG</v>
          </cell>
          <cell r="E3618" t="str">
            <v>29-03-2008</v>
          </cell>
          <cell r="F3618">
            <v>16</v>
          </cell>
          <cell r="G3618" t="str">
            <v>Non</v>
          </cell>
          <cell r="H3618" t="str">
            <v>LP.JEAN XXIII</v>
          </cell>
          <cell r="I3618" t="str">
            <v>Non</v>
          </cell>
          <cell r="J3618" t="str">
            <v>Cross, Football, Futsal, Rugby, Tir à l'arc, Trails</v>
          </cell>
        </row>
        <row r="3619">
          <cell r="A3619">
            <v>24180840</v>
          </cell>
          <cell r="B3619" t="str">
            <v>BROWN</v>
          </cell>
          <cell r="C3619" t="str">
            <v>Simone</v>
          </cell>
          <cell r="D3619" t="str">
            <v>CF</v>
          </cell>
          <cell r="E3619" t="str">
            <v>01-03-2007</v>
          </cell>
          <cell r="F3619">
            <v>17</v>
          </cell>
          <cell r="G3619" t="str">
            <v>Non</v>
          </cell>
          <cell r="H3619" t="str">
            <v>LP.JEAN XXIII</v>
          </cell>
          <cell r="I3619" t="str">
            <v>Non</v>
          </cell>
          <cell r="J3619" t="str">
            <v>Cross, Santé, Trails</v>
          </cell>
        </row>
        <row r="3620">
          <cell r="A3620">
            <v>24248268</v>
          </cell>
          <cell r="B3620" t="str">
            <v>DONARDIN BONNIERE</v>
          </cell>
          <cell r="C3620" t="str">
            <v>NORA</v>
          </cell>
          <cell r="D3620" t="str">
            <v>CF</v>
          </cell>
          <cell r="E3620" t="str">
            <v>16-09-2008</v>
          </cell>
          <cell r="F3620">
            <v>16</v>
          </cell>
          <cell r="G3620" t="str">
            <v>Non</v>
          </cell>
          <cell r="H3620" t="str">
            <v>LP.JEAN XXIII</v>
          </cell>
          <cell r="I3620" t="str">
            <v>Non</v>
          </cell>
          <cell r="J3620" t="str">
            <v>Santé, Trails</v>
          </cell>
        </row>
        <row r="3621">
          <cell r="A3621">
            <v>24248273</v>
          </cell>
          <cell r="B3621" t="str">
            <v>FAATUARAI</v>
          </cell>
          <cell r="C3621" t="str">
            <v>VAIMITI</v>
          </cell>
          <cell r="D3621" t="str">
            <v>JF</v>
          </cell>
          <cell r="E3621" t="str">
            <v>28-11-2006</v>
          </cell>
          <cell r="F3621">
            <v>17</v>
          </cell>
          <cell r="G3621" t="str">
            <v>Non</v>
          </cell>
          <cell r="H3621" t="str">
            <v>LP.JEAN XXIII</v>
          </cell>
          <cell r="I3621" t="str">
            <v>Non</v>
          </cell>
          <cell r="J3621" t="str">
            <v>Santé, Trails</v>
          </cell>
        </row>
        <row r="3622">
          <cell r="A3622">
            <v>24248275</v>
          </cell>
          <cell r="B3622" t="str">
            <v>HAOA</v>
          </cell>
          <cell r="C3622" t="str">
            <v>DEBORAH</v>
          </cell>
          <cell r="D3622" t="str">
            <v>JF</v>
          </cell>
          <cell r="E3622" t="str">
            <v>27-02-2006</v>
          </cell>
          <cell r="F3622">
            <v>18</v>
          </cell>
          <cell r="G3622" t="str">
            <v>Non</v>
          </cell>
          <cell r="H3622" t="str">
            <v>LP.JEAN XXIII</v>
          </cell>
          <cell r="I3622" t="str">
            <v>Non</v>
          </cell>
          <cell r="J3622" t="str">
            <v>Santé, Trails</v>
          </cell>
        </row>
        <row r="3623">
          <cell r="A3623">
            <v>24248265</v>
          </cell>
          <cell r="B3623" t="str">
            <v>MOHAMED</v>
          </cell>
          <cell r="C3623" t="str">
            <v>YELENA</v>
          </cell>
          <cell r="D3623" t="str">
            <v>JF</v>
          </cell>
          <cell r="E3623" t="str">
            <v>25-02-2006</v>
          </cell>
          <cell r="F3623">
            <v>18</v>
          </cell>
          <cell r="G3623" t="str">
            <v>Non</v>
          </cell>
          <cell r="H3623" t="str">
            <v>LP.JEAN XXIII</v>
          </cell>
          <cell r="I3623" t="str">
            <v>Non</v>
          </cell>
          <cell r="J3623" t="str">
            <v>Santé, Trails</v>
          </cell>
        </row>
        <row r="3624">
          <cell r="A3624">
            <v>24248266</v>
          </cell>
          <cell r="B3624" t="str">
            <v>MOHI</v>
          </cell>
          <cell r="C3624" t="str">
            <v>BRISCA</v>
          </cell>
          <cell r="D3624" t="str">
            <v>MF</v>
          </cell>
          <cell r="E3624" t="str">
            <v>24-06-2009</v>
          </cell>
          <cell r="F3624">
            <v>15</v>
          </cell>
          <cell r="G3624" t="str">
            <v>Non</v>
          </cell>
          <cell r="H3624" t="str">
            <v>LP.JEAN XXIII</v>
          </cell>
          <cell r="I3624" t="str">
            <v>Non</v>
          </cell>
          <cell r="J3624" t="str">
            <v>Santé, Trails</v>
          </cell>
        </row>
        <row r="3625">
          <cell r="A3625">
            <v>24248296</v>
          </cell>
          <cell r="B3625" t="str">
            <v>NEPORON</v>
          </cell>
          <cell r="C3625" t="str">
            <v>KELIANE</v>
          </cell>
          <cell r="D3625" t="str">
            <v>JF</v>
          </cell>
          <cell r="E3625" t="str">
            <v>12-08-2006</v>
          </cell>
          <cell r="F3625">
            <v>18</v>
          </cell>
          <cell r="G3625" t="str">
            <v>Non</v>
          </cell>
          <cell r="H3625" t="str">
            <v>LP.JEAN XXIII</v>
          </cell>
          <cell r="I3625" t="str">
            <v>Non</v>
          </cell>
          <cell r="J3625" t="str">
            <v>Santé, Trails</v>
          </cell>
        </row>
        <row r="3626">
          <cell r="A3626">
            <v>24248272</v>
          </cell>
          <cell r="B3626" t="str">
            <v>OMOATOU</v>
          </cell>
          <cell r="C3626" t="str">
            <v>ADELAIDE</v>
          </cell>
          <cell r="D3626" t="str">
            <v>JF</v>
          </cell>
          <cell r="E3626" t="str">
            <v>17-11-2006</v>
          </cell>
          <cell r="F3626">
            <v>17</v>
          </cell>
          <cell r="G3626" t="str">
            <v>Non</v>
          </cell>
          <cell r="H3626" t="str">
            <v>LP.JEAN XXIII</v>
          </cell>
          <cell r="I3626" t="str">
            <v>Non</v>
          </cell>
          <cell r="J3626" t="str">
            <v>Santé, Trails</v>
          </cell>
        </row>
        <row r="3627">
          <cell r="A3627">
            <v>24248576</v>
          </cell>
          <cell r="B3627" t="str">
            <v>Paita</v>
          </cell>
          <cell r="C3627" t="str">
            <v>Jamila</v>
          </cell>
          <cell r="D3627" t="str">
            <v>JF</v>
          </cell>
          <cell r="E3627" t="str">
            <v>02-06-2006</v>
          </cell>
          <cell r="F3627">
            <v>18</v>
          </cell>
          <cell r="G3627" t="str">
            <v>Non</v>
          </cell>
          <cell r="H3627" t="str">
            <v>LP.JEAN XXIII</v>
          </cell>
          <cell r="I3627" t="str">
            <v>Non</v>
          </cell>
          <cell r="J3627" t="str">
            <v>Santé, Trails</v>
          </cell>
        </row>
        <row r="3628">
          <cell r="A3628">
            <v>24248274</v>
          </cell>
          <cell r="B3628" t="str">
            <v>SAMEKE</v>
          </cell>
          <cell r="C3628" t="str">
            <v>MIREILLE</v>
          </cell>
          <cell r="D3628" t="str">
            <v>JF</v>
          </cell>
          <cell r="E3628" t="str">
            <v>21-06-2006</v>
          </cell>
          <cell r="F3628">
            <v>18</v>
          </cell>
          <cell r="G3628" t="str">
            <v>Non</v>
          </cell>
          <cell r="H3628" t="str">
            <v>LP.JEAN XXIII</v>
          </cell>
          <cell r="I3628" t="str">
            <v>Non</v>
          </cell>
          <cell r="J3628" t="str">
            <v>Santé, Trails</v>
          </cell>
        </row>
        <row r="3629">
          <cell r="A3629">
            <v>24248277</v>
          </cell>
          <cell r="B3629" t="str">
            <v>TAFILAGI</v>
          </cell>
          <cell r="C3629" t="str">
            <v>ILENIA</v>
          </cell>
          <cell r="D3629" t="str">
            <v>JF</v>
          </cell>
          <cell r="E3629" t="str">
            <v>26-08-2006</v>
          </cell>
          <cell r="F3629">
            <v>18</v>
          </cell>
          <cell r="G3629" t="str">
            <v>Non</v>
          </cell>
          <cell r="H3629" t="str">
            <v>LP.JEAN XXIII</v>
          </cell>
          <cell r="I3629" t="str">
            <v>Non</v>
          </cell>
          <cell r="J3629" t="str">
            <v>Santé, Trails</v>
          </cell>
        </row>
        <row r="3630">
          <cell r="A3630">
            <v>24248297</v>
          </cell>
          <cell r="B3630" t="str">
            <v>TRUIJIJ</v>
          </cell>
          <cell r="C3630" t="str">
            <v>JEANETTE</v>
          </cell>
          <cell r="D3630" t="str">
            <v>JF</v>
          </cell>
          <cell r="E3630" t="str">
            <v>30-11-2006</v>
          </cell>
          <cell r="F3630">
            <v>17</v>
          </cell>
          <cell r="G3630" t="str">
            <v>Non</v>
          </cell>
          <cell r="H3630" t="str">
            <v>LP.JEAN XXIII</v>
          </cell>
          <cell r="I3630" t="str">
            <v>Non</v>
          </cell>
          <cell r="J3630" t="str">
            <v>Santé, Trails</v>
          </cell>
        </row>
        <row r="3631">
          <cell r="A3631">
            <v>24248270</v>
          </cell>
          <cell r="B3631" t="str">
            <v>VALEFAKAAGA</v>
          </cell>
          <cell r="C3631" t="str">
            <v>ELEONA</v>
          </cell>
          <cell r="D3631" t="str">
            <v>CF</v>
          </cell>
          <cell r="E3631" t="str">
            <v>16-05-2007</v>
          </cell>
          <cell r="F3631">
            <v>17</v>
          </cell>
          <cell r="G3631" t="str">
            <v>Non</v>
          </cell>
          <cell r="H3631" t="str">
            <v>LP.JEAN XXIII</v>
          </cell>
          <cell r="I3631" t="str">
            <v>Non</v>
          </cell>
          <cell r="J3631" t="str">
            <v>Santé, Trails</v>
          </cell>
        </row>
        <row r="3632">
          <cell r="A3632">
            <v>24188054</v>
          </cell>
          <cell r="B3632" t="str">
            <v>WAMYTAN</v>
          </cell>
          <cell r="C3632" t="str">
            <v>Amel</v>
          </cell>
          <cell r="D3632" t="str">
            <v>CF</v>
          </cell>
          <cell r="E3632" t="str">
            <v>21-05-2007</v>
          </cell>
          <cell r="F3632">
            <v>17</v>
          </cell>
          <cell r="G3632" t="str">
            <v>Non</v>
          </cell>
          <cell r="H3632" t="str">
            <v>LP.JEAN XXIII</v>
          </cell>
          <cell r="I3632" t="str">
            <v>Non</v>
          </cell>
          <cell r="J3632" t="str">
            <v>Santé, Trails</v>
          </cell>
        </row>
        <row r="3633">
          <cell r="A3633">
            <v>24237162</v>
          </cell>
          <cell r="B3633" t="str">
            <v>WANYANO</v>
          </cell>
          <cell r="C3633" t="str">
            <v>ENRIETTE</v>
          </cell>
          <cell r="D3633" t="str">
            <v>SF</v>
          </cell>
          <cell r="E3633" t="str">
            <v>24-06-2003</v>
          </cell>
          <cell r="F3633">
            <v>21</v>
          </cell>
          <cell r="G3633" t="str">
            <v>Non</v>
          </cell>
          <cell r="H3633" t="str">
            <v>LP.JEAN XXIII</v>
          </cell>
          <cell r="I3633" t="str">
            <v>Non</v>
          </cell>
          <cell r="J3633" t="str">
            <v>Santé, Trails</v>
          </cell>
        </row>
        <row r="3634">
          <cell r="A3634">
            <v>24202815</v>
          </cell>
          <cell r="B3634" t="str">
            <v>ABEN</v>
          </cell>
          <cell r="C3634" t="str">
            <v>Oupinou</v>
          </cell>
          <cell r="D3634" t="str">
            <v>CG</v>
          </cell>
          <cell r="E3634" t="str">
            <v>03-11-2008</v>
          </cell>
          <cell r="F3634">
            <v>15</v>
          </cell>
          <cell r="G3634" t="str">
            <v>Non</v>
          </cell>
          <cell r="H3634" t="str">
            <v>LP.MARCELLIN CHAMPAGNAT</v>
          </cell>
          <cell r="I3634" t="str">
            <v>Non</v>
          </cell>
          <cell r="J3634" t="str">
            <v>Echecs, Football, Futsal, Trails, Volleyball</v>
          </cell>
        </row>
        <row r="3635">
          <cell r="A3635">
            <v>24248083</v>
          </cell>
          <cell r="B3635" t="str">
            <v>AGOURERE</v>
          </cell>
          <cell r="C3635" t="str">
            <v>William</v>
          </cell>
          <cell r="D3635" t="str">
            <v>CG</v>
          </cell>
          <cell r="E3635" t="str">
            <v>27-05-2008</v>
          </cell>
          <cell r="F3635">
            <v>16</v>
          </cell>
          <cell r="G3635" t="str">
            <v>Non</v>
          </cell>
          <cell r="H3635" t="str">
            <v>LP.MARCELLIN CHAMPAGNAT</v>
          </cell>
          <cell r="I3635" t="str">
            <v>Non</v>
          </cell>
          <cell r="J3635" t="str">
            <v>Football, Kayak, Pétanque, Santé</v>
          </cell>
        </row>
        <row r="3636">
          <cell r="A3636">
            <v>24201000</v>
          </cell>
          <cell r="B3636" t="str">
            <v>ATINOUA</v>
          </cell>
          <cell r="C3636" t="str">
            <v>Claudia</v>
          </cell>
          <cell r="D3636" t="str">
            <v>CF</v>
          </cell>
          <cell r="E3636" t="str">
            <v>10-01-2008</v>
          </cell>
          <cell r="F3636">
            <v>16</v>
          </cell>
          <cell r="G3636" t="str">
            <v>Non</v>
          </cell>
          <cell r="H3636" t="str">
            <v>LP.MARCELLIN CHAMPAGNAT</v>
          </cell>
          <cell r="I3636" t="str">
            <v>Non</v>
          </cell>
          <cell r="J3636" t="str">
            <v>Football, Futsal, Kayak, Pétanque, Santé</v>
          </cell>
        </row>
        <row r="3637">
          <cell r="A3637">
            <v>24177019</v>
          </cell>
          <cell r="B3637" t="str">
            <v>BADIOU</v>
          </cell>
          <cell r="C3637" t="str">
            <v>Joem</v>
          </cell>
          <cell r="D3637" t="str">
            <v>JG</v>
          </cell>
          <cell r="E3637" t="str">
            <v>24-05-2006</v>
          </cell>
          <cell r="F3637">
            <v>18</v>
          </cell>
          <cell r="G3637" t="str">
            <v>Non</v>
          </cell>
          <cell r="H3637" t="str">
            <v>LP.MARCELLIN CHAMPAGNAT</v>
          </cell>
          <cell r="I3637" t="str">
            <v>Non</v>
          </cell>
          <cell r="J3637" t="str">
            <v>Athlétisme, Football, Futsal, Kayak</v>
          </cell>
        </row>
        <row r="3638">
          <cell r="A3638">
            <v>24200013</v>
          </cell>
          <cell r="B3638" t="str">
            <v>BALY</v>
          </cell>
          <cell r="C3638" t="str">
            <v>Emmanuel</v>
          </cell>
          <cell r="D3638" t="str">
            <v>CG</v>
          </cell>
          <cell r="E3638" t="str">
            <v>01-08-2008</v>
          </cell>
          <cell r="F3638">
            <v>16</v>
          </cell>
          <cell r="G3638" t="str">
            <v>Non</v>
          </cell>
          <cell r="H3638" t="str">
            <v>LP.MARCELLIN CHAMPAGNAT</v>
          </cell>
          <cell r="I3638" t="str">
            <v>Non</v>
          </cell>
          <cell r="J3638" t="str">
            <v>Athlétisme, Cross, Football, Futsal, Handball, Volleyball</v>
          </cell>
        </row>
        <row r="3639">
          <cell r="A3639">
            <v>24200016</v>
          </cell>
          <cell r="B3639" t="str">
            <v>BALY</v>
          </cell>
          <cell r="C3639" t="str">
            <v>Monikarl</v>
          </cell>
          <cell r="D3639" t="str">
            <v>CG</v>
          </cell>
          <cell r="E3639" t="str">
            <v>01-08-2008</v>
          </cell>
          <cell r="F3639">
            <v>16</v>
          </cell>
          <cell r="G3639" t="str">
            <v>Non</v>
          </cell>
          <cell r="H3639" t="str">
            <v>LP.MARCELLIN CHAMPAGNAT</v>
          </cell>
          <cell r="I3639" t="str">
            <v>Non</v>
          </cell>
          <cell r="J3639" t="str">
            <v>Athlétisme, Cross, Football, Futsal, Handball, Voile, Volleyball</v>
          </cell>
        </row>
        <row r="3640">
          <cell r="A3640">
            <v>24199212</v>
          </cell>
          <cell r="B3640" t="str">
            <v>BEALO</v>
          </cell>
          <cell r="C3640" t="str">
            <v>Djylyan</v>
          </cell>
          <cell r="D3640" t="str">
            <v>CG</v>
          </cell>
          <cell r="E3640" t="str">
            <v>18-05-2007</v>
          </cell>
          <cell r="F3640">
            <v>17</v>
          </cell>
          <cell r="G3640" t="str">
            <v>Non</v>
          </cell>
          <cell r="H3640" t="str">
            <v>LP.MARCELLIN CHAMPAGNAT</v>
          </cell>
          <cell r="I3640" t="str">
            <v>Non</v>
          </cell>
          <cell r="J3640" t="str">
            <v>Athlétisme, Football, Futsal, Trails</v>
          </cell>
        </row>
        <row r="3641">
          <cell r="A3641">
            <v>24188068</v>
          </cell>
          <cell r="B3641" t="str">
            <v>BOO</v>
          </cell>
          <cell r="C3641" t="str">
            <v>Etienne</v>
          </cell>
          <cell r="D3641" t="str">
            <v>JG</v>
          </cell>
          <cell r="E3641" t="str">
            <v>27-09-2006</v>
          </cell>
          <cell r="F3641">
            <v>18</v>
          </cell>
          <cell r="G3641" t="str">
            <v>Non</v>
          </cell>
          <cell r="H3641" t="str">
            <v>LP.MARCELLIN CHAMPAGNAT</v>
          </cell>
          <cell r="I3641" t="str">
            <v>Non</v>
          </cell>
          <cell r="J3641" t="str">
            <v>Football, Futsal</v>
          </cell>
        </row>
        <row r="3642">
          <cell r="A3642">
            <v>24192437</v>
          </cell>
          <cell r="B3642" t="str">
            <v>BOUANAOUE</v>
          </cell>
          <cell r="C3642" t="str">
            <v>Cyrielle</v>
          </cell>
          <cell r="D3642" t="str">
            <v>CF</v>
          </cell>
          <cell r="E3642" t="str">
            <v>28-01-2008</v>
          </cell>
          <cell r="F3642">
            <v>16</v>
          </cell>
          <cell r="G3642" t="str">
            <v>Non</v>
          </cell>
          <cell r="H3642" t="str">
            <v>LP.MARCELLIN CHAMPAGNAT</v>
          </cell>
          <cell r="I3642" t="str">
            <v>Non</v>
          </cell>
          <cell r="J3642" t="str">
            <v>Futsal, Kayak, Pétanque, Santé, Volleyball</v>
          </cell>
        </row>
        <row r="3643">
          <cell r="A3643">
            <v>24248588</v>
          </cell>
          <cell r="B3643" t="str">
            <v>Boulesakaui</v>
          </cell>
          <cell r="C3643" t="str">
            <v>Bayron</v>
          </cell>
          <cell r="D3643" t="str">
            <v>JG</v>
          </cell>
          <cell r="E3643" t="str">
            <v>04-08-2006</v>
          </cell>
          <cell r="F3643">
            <v>18</v>
          </cell>
          <cell r="G3643" t="str">
            <v>Non</v>
          </cell>
          <cell r="H3643" t="str">
            <v>LP.MARCELLIN CHAMPAGNAT</v>
          </cell>
          <cell r="I3643" t="str">
            <v>Non</v>
          </cell>
          <cell r="J3643" t="str">
            <v>Boxe, Football, Futsal</v>
          </cell>
        </row>
        <row r="3644">
          <cell r="A3644">
            <v>24211077</v>
          </cell>
          <cell r="B3644" t="str">
            <v>BOUQUET</v>
          </cell>
          <cell r="C3644" t="str">
            <v>Owen</v>
          </cell>
          <cell r="D3644" t="str">
            <v>CG</v>
          </cell>
          <cell r="E3644" t="str">
            <v>04-11-2007</v>
          </cell>
          <cell r="F3644">
            <v>16</v>
          </cell>
          <cell r="G3644" t="str">
            <v>Non</v>
          </cell>
          <cell r="H3644" t="str">
            <v>LP.MARCELLIN CHAMPAGNAT</v>
          </cell>
          <cell r="I3644" t="str">
            <v>Non</v>
          </cell>
          <cell r="J3644" t="str">
            <v>Cross, Football, Futsal, Trails</v>
          </cell>
        </row>
        <row r="3645">
          <cell r="A3645">
            <v>24201269</v>
          </cell>
          <cell r="B3645" t="str">
            <v>CHAORI</v>
          </cell>
          <cell r="C3645" t="str">
            <v>Florence</v>
          </cell>
          <cell r="D3645" t="str">
            <v>CF</v>
          </cell>
          <cell r="E3645" t="str">
            <v>02-08-2008</v>
          </cell>
          <cell r="F3645">
            <v>16</v>
          </cell>
          <cell r="G3645" t="str">
            <v>Non</v>
          </cell>
          <cell r="H3645" t="str">
            <v>LP.MARCELLIN CHAMPAGNAT</v>
          </cell>
          <cell r="I3645" t="str">
            <v>Non</v>
          </cell>
          <cell r="J3645" t="str">
            <v>Futsal, Kayak, Pétanque, Santé, Volleyball</v>
          </cell>
        </row>
        <row r="3646">
          <cell r="A3646">
            <v>24193294</v>
          </cell>
          <cell r="B3646" t="str">
            <v>CHAOURI</v>
          </cell>
          <cell r="C3646" t="str">
            <v>Jeanckorin</v>
          </cell>
          <cell r="D3646" t="str">
            <v>JG</v>
          </cell>
          <cell r="E3646" t="str">
            <v>15-01-2005</v>
          </cell>
          <cell r="F3646">
            <v>19</v>
          </cell>
          <cell r="G3646" t="str">
            <v>Non</v>
          </cell>
          <cell r="H3646" t="str">
            <v>LP.MARCELLIN CHAMPAGNAT</v>
          </cell>
          <cell r="I3646" t="str">
            <v>Non</v>
          </cell>
          <cell r="J3646" t="str">
            <v>Athlétisme, Football, Futsal, Volleyball</v>
          </cell>
        </row>
        <row r="3647">
          <cell r="A3647">
            <v>24191443</v>
          </cell>
          <cell r="B3647" t="str">
            <v>COUIEMOIN</v>
          </cell>
          <cell r="C3647" t="str">
            <v>Alicia</v>
          </cell>
          <cell r="D3647" t="str">
            <v>CF</v>
          </cell>
          <cell r="E3647" t="str">
            <v>24-07-2007</v>
          </cell>
          <cell r="F3647">
            <v>17</v>
          </cell>
          <cell r="G3647" t="str">
            <v>Non</v>
          </cell>
          <cell r="H3647" t="str">
            <v>LP.MARCELLIN CHAMPAGNAT</v>
          </cell>
          <cell r="I3647" t="str">
            <v>Non</v>
          </cell>
          <cell r="J3647" t="str">
            <v>Futsal, Kayak, Pétanque, Santé</v>
          </cell>
        </row>
        <row r="3648">
          <cell r="A3648">
            <v>24199059</v>
          </cell>
          <cell r="B3648" t="str">
            <v>DATHIEUX</v>
          </cell>
          <cell r="C3648" t="str">
            <v>Yarsen</v>
          </cell>
          <cell r="D3648" t="str">
            <v>CG</v>
          </cell>
          <cell r="E3648" t="str">
            <v>06-08-2008</v>
          </cell>
          <cell r="F3648">
            <v>16</v>
          </cell>
          <cell r="G3648" t="str">
            <v>Non</v>
          </cell>
          <cell r="H3648" t="str">
            <v>LP.MARCELLIN CHAMPAGNAT</v>
          </cell>
          <cell r="I3648" t="str">
            <v>Non</v>
          </cell>
          <cell r="J3648" t="str">
            <v>Football, Futsal</v>
          </cell>
        </row>
        <row r="3649">
          <cell r="A3649">
            <v>24233671</v>
          </cell>
          <cell r="B3649" t="str">
            <v>Delrieu</v>
          </cell>
          <cell r="C3649" t="str">
            <v>Roman</v>
          </cell>
          <cell r="D3649" t="str">
            <v>JG</v>
          </cell>
          <cell r="E3649" t="str">
            <v>20-03-2005</v>
          </cell>
          <cell r="F3649">
            <v>19</v>
          </cell>
          <cell r="G3649" t="str">
            <v>Non</v>
          </cell>
          <cell r="H3649" t="str">
            <v>LP.MARCELLIN CHAMPAGNAT</v>
          </cell>
          <cell r="I3649" t="str">
            <v>Non</v>
          </cell>
          <cell r="J3649" t="str">
            <v>Football, Futsal</v>
          </cell>
        </row>
        <row r="3650">
          <cell r="A3650">
            <v>24200175</v>
          </cell>
          <cell r="B3650" t="str">
            <v>DJOEWAIR</v>
          </cell>
          <cell r="C3650" t="str">
            <v>Kendall</v>
          </cell>
          <cell r="D3650" t="str">
            <v>CG</v>
          </cell>
          <cell r="E3650" t="str">
            <v>27-06-2008</v>
          </cell>
          <cell r="F3650">
            <v>16</v>
          </cell>
          <cell r="G3650" t="str">
            <v>Non</v>
          </cell>
          <cell r="H3650" t="str">
            <v>LP.MARCELLIN CHAMPAGNAT</v>
          </cell>
          <cell r="I3650" t="str">
            <v>Non</v>
          </cell>
          <cell r="J3650" t="str">
            <v>Rugby</v>
          </cell>
        </row>
        <row r="3651">
          <cell r="A3651">
            <v>24166002</v>
          </cell>
          <cell r="B3651" t="str">
            <v>GOUE</v>
          </cell>
          <cell r="C3651" t="str">
            <v>Celestin</v>
          </cell>
          <cell r="D3651" t="str">
            <v>SG</v>
          </cell>
          <cell r="E3651" t="str">
            <v>22-04-2003</v>
          </cell>
          <cell r="F3651">
            <v>21</v>
          </cell>
          <cell r="G3651" t="str">
            <v>Non</v>
          </cell>
          <cell r="H3651" t="str">
            <v>LP.MARCELLIN CHAMPAGNAT</v>
          </cell>
          <cell r="I3651" t="str">
            <v>Non</v>
          </cell>
          <cell r="J3651" t="str">
            <v>Trails, Va'a, VTT</v>
          </cell>
        </row>
        <row r="3652">
          <cell r="A3652">
            <v>24199055</v>
          </cell>
          <cell r="B3652" t="str">
            <v>HALUATR</v>
          </cell>
          <cell r="C3652" t="str">
            <v>Enzo Taua</v>
          </cell>
          <cell r="D3652" t="str">
            <v>CG</v>
          </cell>
          <cell r="E3652" t="str">
            <v>07-07-2007</v>
          </cell>
          <cell r="F3652">
            <v>17</v>
          </cell>
          <cell r="G3652" t="str">
            <v>Non</v>
          </cell>
          <cell r="H3652" t="str">
            <v>LP.MARCELLIN CHAMPAGNAT</v>
          </cell>
          <cell r="I3652" t="str">
            <v>Non</v>
          </cell>
          <cell r="J3652" t="str">
            <v>Football</v>
          </cell>
        </row>
        <row r="3653">
          <cell r="A3653">
            <v>24192053</v>
          </cell>
          <cell r="B3653" t="str">
            <v>IRIBA</v>
          </cell>
          <cell r="C3653" t="str">
            <v>Ornella</v>
          </cell>
          <cell r="D3653" t="str">
            <v>CF</v>
          </cell>
          <cell r="E3653" t="str">
            <v>30-07-2007</v>
          </cell>
          <cell r="F3653">
            <v>17</v>
          </cell>
          <cell r="G3653" t="str">
            <v>Non</v>
          </cell>
          <cell r="H3653" t="str">
            <v>LP.MARCELLIN CHAMPAGNAT</v>
          </cell>
          <cell r="I3653" t="str">
            <v>Non</v>
          </cell>
          <cell r="J3653" t="str">
            <v>Futsal, Kayak, Pétanque, Santé, Volleyball</v>
          </cell>
        </row>
        <row r="3654">
          <cell r="A3654">
            <v>24201242</v>
          </cell>
          <cell r="B3654" t="str">
            <v>KASOVIMOIN</v>
          </cell>
          <cell r="C3654" t="str">
            <v>Shaïna</v>
          </cell>
          <cell r="D3654" t="str">
            <v>CF</v>
          </cell>
          <cell r="E3654" t="str">
            <v>15-10-2008</v>
          </cell>
          <cell r="F3654">
            <v>16</v>
          </cell>
          <cell r="G3654" t="str">
            <v>Non</v>
          </cell>
          <cell r="H3654" t="str">
            <v>LP.MARCELLIN CHAMPAGNAT</v>
          </cell>
          <cell r="I3654" t="str">
            <v>Non</v>
          </cell>
          <cell r="J3654" t="str">
            <v>Futsal, Kayak, Pétanque, Santé</v>
          </cell>
        </row>
        <row r="3655">
          <cell r="A3655">
            <v>24222141</v>
          </cell>
          <cell r="B3655" t="str">
            <v>MAPéRI</v>
          </cell>
          <cell r="C3655" t="str">
            <v>Marc-Axel</v>
          </cell>
          <cell r="D3655" t="str">
            <v>CG</v>
          </cell>
          <cell r="E3655" t="str">
            <v>02-09-2008</v>
          </cell>
          <cell r="F3655">
            <v>16</v>
          </cell>
          <cell r="G3655" t="str">
            <v>Non</v>
          </cell>
          <cell r="H3655" t="str">
            <v>LP.MARCELLIN CHAMPAGNAT</v>
          </cell>
          <cell r="I3655" t="str">
            <v>Non</v>
          </cell>
          <cell r="J3655" t="str">
            <v>Athlétisme, Football, Futsal, Rugby, Trails</v>
          </cell>
        </row>
        <row r="3656">
          <cell r="A3656">
            <v>24201730</v>
          </cell>
          <cell r="B3656" t="str">
            <v>MEE</v>
          </cell>
          <cell r="C3656" t="str">
            <v>Maylis</v>
          </cell>
          <cell r="D3656" t="str">
            <v>CF</v>
          </cell>
          <cell r="E3656" t="str">
            <v>08-11-2008</v>
          </cell>
          <cell r="F3656">
            <v>15</v>
          </cell>
          <cell r="G3656" t="str">
            <v>Non</v>
          </cell>
          <cell r="H3656" t="str">
            <v>LP.MARCELLIN CHAMPAGNAT</v>
          </cell>
          <cell r="I3656" t="str">
            <v>Non</v>
          </cell>
          <cell r="J3656" t="str">
            <v>Futsal, Handball, Kayak, Pétanque, Santé</v>
          </cell>
        </row>
        <row r="3657">
          <cell r="A3657">
            <v>24210968</v>
          </cell>
          <cell r="B3657" t="str">
            <v>MEOUAINON</v>
          </cell>
          <cell r="C3657" t="str">
            <v>Djeff</v>
          </cell>
          <cell r="D3657" t="str">
            <v>CG</v>
          </cell>
          <cell r="E3657" t="str">
            <v>16-05-2008</v>
          </cell>
          <cell r="F3657">
            <v>16</v>
          </cell>
          <cell r="G3657" t="str">
            <v>Non</v>
          </cell>
          <cell r="H3657" t="str">
            <v>LP.MARCELLIN CHAMPAGNAT</v>
          </cell>
          <cell r="I3657" t="str">
            <v>Non</v>
          </cell>
          <cell r="J3657" t="str">
            <v>Football, Kayak, Pétanque, Santé</v>
          </cell>
        </row>
        <row r="3658">
          <cell r="A3658">
            <v>24248591</v>
          </cell>
          <cell r="B3658" t="str">
            <v>Moinburu</v>
          </cell>
          <cell r="C3658" t="str">
            <v>Gaël</v>
          </cell>
          <cell r="D3658" t="str">
            <v>CG</v>
          </cell>
          <cell r="E3658" t="str">
            <v>03-08-2008</v>
          </cell>
          <cell r="F3658">
            <v>16</v>
          </cell>
          <cell r="G3658" t="str">
            <v>Non</v>
          </cell>
          <cell r="H3658" t="str">
            <v>LP.MARCELLIN CHAMPAGNAT</v>
          </cell>
          <cell r="I3658" t="str">
            <v>Non</v>
          </cell>
          <cell r="J3658" t="str">
            <v>Football, Futsal</v>
          </cell>
        </row>
        <row r="3659">
          <cell r="A3659">
            <v>24200825</v>
          </cell>
          <cell r="B3659" t="str">
            <v>MONAWA</v>
          </cell>
          <cell r="C3659" t="str">
            <v>Iréna</v>
          </cell>
          <cell r="D3659" t="str">
            <v>CF</v>
          </cell>
          <cell r="E3659" t="str">
            <v>28-12-2008</v>
          </cell>
          <cell r="F3659">
            <v>15</v>
          </cell>
          <cell r="G3659" t="str">
            <v>Non</v>
          </cell>
          <cell r="H3659" t="str">
            <v>LP.MARCELLIN CHAMPAGNAT</v>
          </cell>
          <cell r="I3659" t="str">
            <v>Non</v>
          </cell>
          <cell r="J3659" t="str">
            <v>Football, Futsal, Kayak, Pétanque, Santé</v>
          </cell>
        </row>
        <row r="3660">
          <cell r="A3660">
            <v>24190418</v>
          </cell>
          <cell r="B3660" t="str">
            <v>NAAOUTCHOUE</v>
          </cell>
          <cell r="C3660" t="str">
            <v>Djémina</v>
          </cell>
          <cell r="D3660" t="str">
            <v>CF</v>
          </cell>
          <cell r="E3660" t="str">
            <v>17-01-2007</v>
          </cell>
          <cell r="F3660">
            <v>17</v>
          </cell>
          <cell r="G3660" t="str">
            <v>Non</v>
          </cell>
          <cell r="H3660" t="str">
            <v>LP.MARCELLIN CHAMPAGNAT</v>
          </cell>
          <cell r="I3660" t="str">
            <v>Non</v>
          </cell>
          <cell r="J3660" t="str">
            <v>Futsal, Kayak, Santé, Secourisme, Trails</v>
          </cell>
        </row>
        <row r="3661">
          <cell r="A3661">
            <v>24200742</v>
          </cell>
          <cell r="B3661" t="str">
            <v>NEMEBREUX</v>
          </cell>
          <cell r="C3661" t="str">
            <v>Jianny</v>
          </cell>
          <cell r="D3661" t="str">
            <v>CG</v>
          </cell>
          <cell r="E3661" t="str">
            <v>23-01-2007</v>
          </cell>
          <cell r="F3661">
            <v>17</v>
          </cell>
          <cell r="G3661" t="str">
            <v>Non</v>
          </cell>
          <cell r="H3661" t="str">
            <v>LP.MARCELLIN CHAMPAGNAT</v>
          </cell>
          <cell r="I3661" t="str">
            <v>Non</v>
          </cell>
          <cell r="J3661" t="str">
            <v>Football, Futsal, Kayak, Pétanque, Santé</v>
          </cell>
        </row>
        <row r="3662">
          <cell r="A3662">
            <v>24200082</v>
          </cell>
          <cell r="B3662" t="str">
            <v>NEMOUARE</v>
          </cell>
          <cell r="C3662" t="str">
            <v>Floyd</v>
          </cell>
          <cell r="D3662" t="str">
            <v>MG</v>
          </cell>
          <cell r="E3662" t="str">
            <v>16-05-2009</v>
          </cell>
          <cell r="F3662">
            <v>15</v>
          </cell>
          <cell r="G3662" t="str">
            <v>Non</v>
          </cell>
          <cell r="H3662" t="str">
            <v>LP.MARCELLIN CHAMPAGNAT</v>
          </cell>
          <cell r="I3662" t="str">
            <v>Non</v>
          </cell>
          <cell r="J3662" t="str">
            <v>Football, Futsal, Trails</v>
          </cell>
        </row>
        <row r="3663">
          <cell r="A3663">
            <v>24248082</v>
          </cell>
          <cell r="B3663" t="str">
            <v>OUNDO</v>
          </cell>
          <cell r="C3663" t="str">
            <v>Raphaëlla</v>
          </cell>
          <cell r="D3663" t="str">
            <v>MF</v>
          </cell>
          <cell r="E3663" t="str">
            <v>30-04-2009</v>
          </cell>
          <cell r="F3663">
            <v>15</v>
          </cell>
          <cell r="G3663" t="str">
            <v>Non</v>
          </cell>
          <cell r="H3663" t="str">
            <v>LP.MARCELLIN CHAMPAGNAT</v>
          </cell>
          <cell r="I3663" t="str">
            <v>Non</v>
          </cell>
          <cell r="J3663" t="str">
            <v>Futsal, Kayak, Pétanque, Santé</v>
          </cell>
        </row>
        <row r="3664">
          <cell r="A3664">
            <v>24177011</v>
          </cell>
          <cell r="B3664" t="str">
            <v>PEU</v>
          </cell>
          <cell r="C3664" t="str">
            <v>Poena</v>
          </cell>
          <cell r="D3664" t="str">
            <v>SG</v>
          </cell>
          <cell r="E3664" t="str">
            <v>17-09-2004</v>
          </cell>
          <cell r="F3664">
            <v>20</v>
          </cell>
          <cell r="G3664" t="str">
            <v>Non</v>
          </cell>
          <cell r="H3664" t="str">
            <v>LP.MARCELLIN CHAMPAGNAT</v>
          </cell>
          <cell r="I3664" t="str">
            <v>Non</v>
          </cell>
          <cell r="J3664" t="str">
            <v>Football, Futsal, Volleyball</v>
          </cell>
        </row>
        <row r="3665">
          <cell r="A3665">
            <v>24211041</v>
          </cell>
          <cell r="B3665" t="str">
            <v>POULAWA</v>
          </cell>
          <cell r="C3665" t="str">
            <v>Jean-Dylan</v>
          </cell>
          <cell r="D3665" t="str">
            <v>CG</v>
          </cell>
          <cell r="E3665" t="str">
            <v>03-02-2008</v>
          </cell>
          <cell r="F3665">
            <v>16</v>
          </cell>
          <cell r="G3665" t="str">
            <v>Non</v>
          </cell>
          <cell r="H3665" t="str">
            <v>LP.MARCELLIN CHAMPAGNAT</v>
          </cell>
          <cell r="I3665" t="str">
            <v>Non</v>
          </cell>
          <cell r="J3665" t="str">
            <v>Cross, Football, Futsal, Trails</v>
          </cell>
        </row>
        <row r="3666">
          <cell r="A3666">
            <v>24200015</v>
          </cell>
          <cell r="B3666" t="str">
            <v>POUROUORO</v>
          </cell>
          <cell r="C3666" t="str">
            <v>Kyeran</v>
          </cell>
          <cell r="D3666" t="str">
            <v>MG</v>
          </cell>
          <cell r="E3666" t="str">
            <v>27-04-2009</v>
          </cell>
          <cell r="F3666">
            <v>15</v>
          </cell>
          <cell r="G3666" t="str">
            <v>Non</v>
          </cell>
          <cell r="H3666" t="str">
            <v>LP.MARCELLIN CHAMPAGNAT</v>
          </cell>
          <cell r="I3666" t="str">
            <v>Non</v>
          </cell>
          <cell r="J3666" t="str">
            <v>Echecs, Football, Futsal, Trails, Volleyball</v>
          </cell>
        </row>
        <row r="3667">
          <cell r="A3667">
            <v>24200003</v>
          </cell>
          <cell r="B3667" t="str">
            <v>SALAUN</v>
          </cell>
          <cell r="C3667" t="str">
            <v>Joris</v>
          </cell>
          <cell r="D3667" t="str">
            <v>CG</v>
          </cell>
          <cell r="E3667" t="str">
            <v>26-11-2008</v>
          </cell>
          <cell r="F3667">
            <v>15</v>
          </cell>
          <cell r="G3667" t="str">
            <v>Non</v>
          </cell>
          <cell r="H3667" t="str">
            <v>LP.MARCELLIN CHAMPAGNAT</v>
          </cell>
          <cell r="I3667" t="str">
            <v>Non</v>
          </cell>
          <cell r="J3667" t="str">
            <v>Athlétisme, Cross, Football, Trails</v>
          </cell>
        </row>
        <row r="3668">
          <cell r="A3668">
            <v>24190236</v>
          </cell>
          <cell r="B3668" t="str">
            <v>SCIENDI</v>
          </cell>
          <cell r="C3668" t="str">
            <v>Emmy</v>
          </cell>
          <cell r="D3668" t="str">
            <v>CF</v>
          </cell>
          <cell r="E3668" t="str">
            <v>11-11-2007</v>
          </cell>
          <cell r="F3668">
            <v>16</v>
          </cell>
          <cell r="G3668" t="str">
            <v>Non</v>
          </cell>
          <cell r="H3668" t="str">
            <v>LP.MARCELLIN CHAMPAGNAT</v>
          </cell>
          <cell r="I3668" t="str">
            <v>Non</v>
          </cell>
          <cell r="J3668" t="str">
            <v>Football, Futsal, Kayak, Santé</v>
          </cell>
        </row>
        <row r="3669">
          <cell r="A3669">
            <v>24188040</v>
          </cell>
          <cell r="B3669" t="str">
            <v>TASSO</v>
          </cell>
          <cell r="C3669" t="str">
            <v>Mike</v>
          </cell>
          <cell r="D3669" t="str">
            <v>JG</v>
          </cell>
          <cell r="E3669" t="str">
            <v>10-09-2006</v>
          </cell>
          <cell r="F3669">
            <v>18</v>
          </cell>
          <cell r="G3669" t="str">
            <v>Non</v>
          </cell>
          <cell r="H3669" t="str">
            <v>LP.MARCELLIN CHAMPAGNAT</v>
          </cell>
          <cell r="I3669" t="str">
            <v>Non</v>
          </cell>
          <cell r="J3669" t="str">
            <v>Cross, Futsal</v>
          </cell>
        </row>
        <row r="3670">
          <cell r="A3670">
            <v>24199039</v>
          </cell>
          <cell r="B3670" t="str">
            <v>TEOURI</v>
          </cell>
          <cell r="C3670" t="str">
            <v>Jean-Yves</v>
          </cell>
          <cell r="D3670" t="str">
            <v>JG</v>
          </cell>
          <cell r="E3670" t="str">
            <v>16-12-2006</v>
          </cell>
          <cell r="F3670">
            <v>17</v>
          </cell>
          <cell r="G3670" t="str">
            <v>Non</v>
          </cell>
          <cell r="H3670" t="str">
            <v>LP.MARCELLIN CHAMPAGNAT</v>
          </cell>
          <cell r="I3670" t="str">
            <v>Non</v>
          </cell>
          <cell r="J3670" t="str">
            <v>Cross, Football, Futsal, Trails, Volleyball</v>
          </cell>
        </row>
        <row r="3671">
          <cell r="A3671">
            <v>24199045</v>
          </cell>
          <cell r="B3671" t="str">
            <v>TONCHANE</v>
          </cell>
          <cell r="C3671" t="str">
            <v>Albert</v>
          </cell>
          <cell r="D3671" t="str">
            <v>CG</v>
          </cell>
          <cell r="E3671" t="str">
            <v>31-08-2007</v>
          </cell>
          <cell r="F3671">
            <v>17</v>
          </cell>
          <cell r="G3671" t="str">
            <v>Non</v>
          </cell>
          <cell r="H3671" t="str">
            <v>LP.MARCELLIN CHAMPAGNAT</v>
          </cell>
          <cell r="I3671" t="str">
            <v>Non</v>
          </cell>
          <cell r="J3671" t="str">
            <v>Cross, Football, Futsal, Trails</v>
          </cell>
        </row>
        <row r="3672">
          <cell r="A3672">
            <v>24248590</v>
          </cell>
          <cell r="B3672" t="str">
            <v>Valou-Poithily</v>
          </cell>
          <cell r="C3672" t="str">
            <v>Joris</v>
          </cell>
          <cell r="D3672" t="str">
            <v>MG</v>
          </cell>
          <cell r="E3672" t="str">
            <v>07-01-2009</v>
          </cell>
          <cell r="F3672">
            <v>15</v>
          </cell>
          <cell r="G3672" t="str">
            <v>Non</v>
          </cell>
          <cell r="H3672" t="str">
            <v>LP.MARCELLIN CHAMPAGNAT</v>
          </cell>
          <cell r="I3672" t="str">
            <v>Non</v>
          </cell>
          <cell r="J3672" t="str">
            <v>Boxe, Football, Futsal</v>
          </cell>
        </row>
        <row r="3673">
          <cell r="A3673">
            <v>24248148</v>
          </cell>
          <cell r="B3673" t="str">
            <v>VENDEGOU</v>
          </cell>
          <cell r="C3673" t="str">
            <v>Edwidge</v>
          </cell>
          <cell r="D3673" t="str">
            <v>CF</v>
          </cell>
          <cell r="E3673" t="str">
            <v>21-05-2008</v>
          </cell>
          <cell r="F3673">
            <v>16</v>
          </cell>
          <cell r="G3673" t="str">
            <v>Non</v>
          </cell>
          <cell r="H3673" t="str">
            <v>LP.MARCELLIN CHAMPAGNAT</v>
          </cell>
          <cell r="I3673" t="str">
            <v>Non</v>
          </cell>
          <cell r="J3673" t="str">
            <v>Kayak, Pétanque, Santé</v>
          </cell>
        </row>
        <row r="3674">
          <cell r="A3674">
            <v>24248589</v>
          </cell>
          <cell r="B3674" t="str">
            <v>Wanguene</v>
          </cell>
          <cell r="C3674" t="str">
            <v>Romuald</v>
          </cell>
          <cell r="D3674" t="str">
            <v>CG</v>
          </cell>
          <cell r="E3674" t="str">
            <v>16-05-2008</v>
          </cell>
          <cell r="F3674">
            <v>16</v>
          </cell>
          <cell r="G3674" t="str">
            <v>Non</v>
          </cell>
          <cell r="H3674" t="str">
            <v>LP.MARCELLIN CHAMPAGNAT</v>
          </cell>
          <cell r="I3674" t="str">
            <v>Non</v>
          </cell>
          <cell r="J3674" t="str">
            <v>Football, Futsal</v>
          </cell>
        </row>
        <row r="3675">
          <cell r="A3675">
            <v>24188023</v>
          </cell>
          <cell r="B3675" t="str">
            <v>WHAAP</v>
          </cell>
          <cell r="C3675" t="str">
            <v>Louis</v>
          </cell>
          <cell r="D3675" t="str">
            <v>JG</v>
          </cell>
          <cell r="E3675" t="str">
            <v>17-04-2006</v>
          </cell>
          <cell r="F3675">
            <v>18</v>
          </cell>
          <cell r="G3675" t="str">
            <v>Non</v>
          </cell>
          <cell r="H3675" t="str">
            <v>LP.MARCELLIN CHAMPAGNAT</v>
          </cell>
          <cell r="I3675" t="str">
            <v>Non</v>
          </cell>
          <cell r="J3675" t="str">
            <v>Football, Futsal, Volleyball</v>
          </cell>
        </row>
        <row r="3676">
          <cell r="A3676">
            <v>24180235</v>
          </cell>
          <cell r="B3676" t="str">
            <v>ADJOUHGNIOPE</v>
          </cell>
          <cell r="C3676" t="str">
            <v>Julie</v>
          </cell>
          <cell r="D3676" t="str">
            <v>CF</v>
          </cell>
          <cell r="E3676" t="str">
            <v>10-05-2007</v>
          </cell>
          <cell r="F3676">
            <v>17</v>
          </cell>
          <cell r="G3676" t="str">
            <v>Non</v>
          </cell>
          <cell r="H3676" t="str">
            <v>LP.PETRO ATTITI</v>
          </cell>
          <cell r="I3676" t="str">
            <v>Non</v>
          </cell>
          <cell r="J3676" t="str">
            <v>Volleyball</v>
          </cell>
        </row>
        <row r="3677">
          <cell r="A3677">
            <v>24248087</v>
          </cell>
          <cell r="B3677" t="str">
            <v>AGJOUHGNIOPE</v>
          </cell>
          <cell r="C3677" t="str">
            <v>Geisère</v>
          </cell>
          <cell r="D3677" t="str">
            <v>CF</v>
          </cell>
          <cell r="E3677" t="str">
            <v>31-10-2007</v>
          </cell>
          <cell r="F3677">
            <v>16</v>
          </cell>
          <cell r="G3677" t="str">
            <v>Non</v>
          </cell>
          <cell r="H3677" t="str">
            <v>LP.PETRO ATTITI</v>
          </cell>
          <cell r="I3677" t="str">
            <v>Non</v>
          </cell>
          <cell r="J3677" t="str">
            <v>Volleyball</v>
          </cell>
        </row>
        <row r="3678">
          <cell r="A3678">
            <v>24200234</v>
          </cell>
          <cell r="B3678" t="str">
            <v>AKAPO</v>
          </cell>
          <cell r="C3678" t="str">
            <v>Louise</v>
          </cell>
          <cell r="D3678" t="str">
            <v>JF</v>
          </cell>
          <cell r="E3678" t="str">
            <v>01-03-2006</v>
          </cell>
          <cell r="F3678">
            <v>18</v>
          </cell>
          <cell r="G3678" t="str">
            <v>Non</v>
          </cell>
          <cell r="H3678" t="str">
            <v>LP.PETRO ATTITI</v>
          </cell>
          <cell r="I3678" t="str">
            <v>Non</v>
          </cell>
          <cell r="J3678" t="str">
            <v>Volleyball</v>
          </cell>
        </row>
        <row r="3679">
          <cell r="A3679">
            <v>24248394</v>
          </cell>
          <cell r="B3679" t="str">
            <v>ALIKIE</v>
          </cell>
          <cell r="C3679" t="str">
            <v>Elyas</v>
          </cell>
          <cell r="D3679" t="str">
            <v>CG</v>
          </cell>
          <cell r="E3679" t="str">
            <v>11-06-2008</v>
          </cell>
          <cell r="F3679">
            <v>16</v>
          </cell>
          <cell r="G3679" t="str">
            <v>Non</v>
          </cell>
          <cell r="H3679" t="str">
            <v>LP.PETRO ATTITI</v>
          </cell>
          <cell r="I3679" t="str">
            <v>Non</v>
          </cell>
          <cell r="J3679" t="str">
            <v>Trails</v>
          </cell>
        </row>
        <row r="3680">
          <cell r="A3680">
            <v>24190322</v>
          </cell>
          <cell r="B3680" t="str">
            <v>BAE</v>
          </cell>
          <cell r="C3680" t="str">
            <v>Sheryla</v>
          </cell>
          <cell r="D3680" t="str">
            <v>JF</v>
          </cell>
          <cell r="E3680" t="str">
            <v>07-06-2006</v>
          </cell>
          <cell r="F3680">
            <v>18</v>
          </cell>
          <cell r="G3680" t="str">
            <v>Non</v>
          </cell>
          <cell r="H3680" t="str">
            <v>LP.PETRO ATTITI</v>
          </cell>
          <cell r="I3680" t="str">
            <v>Non</v>
          </cell>
          <cell r="J3680" t="str">
            <v>Volleyball</v>
          </cell>
        </row>
        <row r="3681">
          <cell r="A3681">
            <v>24199060</v>
          </cell>
          <cell r="B3681" t="str">
            <v>BETTO</v>
          </cell>
          <cell r="C3681" t="str">
            <v>Orlane</v>
          </cell>
          <cell r="D3681" t="str">
            <v>CF</v>
          </cell>
          <cell r="E3681" t="str">
            <v>05-04-2008</v>
          </cell>
          <cell r="F3681">
            <v>16</v>
          </cell>
          <cell r="G3681" t="str">
            <v>Non</v>
          </cell>
          <cell r="H3681" t="str">
            <v>LP.PETRO ATTITI</v>
          </cell>
          <cell r="I3681" t="str">
            <v>Non</v>
          </cell>
          <cell r="J3681" t="str">
            <v>Trails</v>
          </cell>
        </row>
        <row r="3682">
          <cell r="A3682">
            <v>24248957</v>
          </cell>
          <cell r="B3682" t="str">
            <v>BOEMARA</v>
          </cell>
          <cell r="C3682" t="str">
            <v>Stella</v>
          </cell>
          <cell r="D3682" t="str">
            <v>CF</v>
          </cell>
          <cell r="E3682" t="str">
            <v>17-08-2007</v>
          </cell>
          <cell r="F3682">
            <v>17</v>
          </cell>
          <cell r="G3682" t="str">
            <v>Non</v>
          </cell>
          <cell r="H3682" t="str">
            <v>LP.PETRO ATTITI</v>
          </cell>
          <cell r="I3682" t="str">
            <v>Non</v>
          </cell>
          <cell r="J3682" t="str">
            <v>Cross, Trails, Volleyball</v>
          </cell>
        </row>
        <row r="3683">
          <cell r="A3683">
            <v>24248092</v>
          </cell>
          <cell r="B3683" t="str">
            <v>CAHMA</v>
          </cell>
          <cell r="C3683" t="str">
            <v>Casy Dee</v>
          </cell>
          <cell r="D3683" t="str">
            <v>JF</v>
          </cell>
          <cell r="E3683" t="str">
            <v>19-05-2006</v>
          </cell>
          <cell r="F3683">
            <v>18</v>
          </cell>
          <cell r="G3683" t="str">
            <v>Non</v>
          </cell>
          <cell r="H3683" t="str">
            <v>LP.PETRO ATTITI</v>
          </cell>
          <cell r="I3683" t="str">
            <v>Non</v>
          </cell>
          <cell r="J3683" t="str">
            <v>Volleyball</v>
          </cell>
        </row>
        <row r="3684">
          <cell r="A3684">
            <v>24200880</v>
          </cell>
          <cell r="B3684" t="str">
            <v>CAHMA</v>
          </cell>
          <cell r="C3684" t="str">
            <v>Vinciana</v>
          </cell>
          <cell r="D3684" t="str">
            <v>MF</v>
          </cell>
          <cell r="E3684" t="str">
            <v>16-05-2009</v>
          </cell>
          <cell r="F3684">
            <v>15</v>
          </cell>
          <cell r="G3684" t="str">
            <v>Non</v>
          </cell>
          <cell r="H3684" t="str">
            <v>LP.PETRO ATTITI</v>
          </cell>
          <cell r="I3684" t="str">
            <v>Non</v>
          </cell>
          <cell r="J3684" t="str">
            <v>Cross, Volleyball</v>
          </cell>
        </row>
        <row r="3685">
          <cell r="A3685">
            <v>24211060</v>
          </cell>
          <cell r="B3685" t="str">
            <v>COUTHY</v>
          </cell>
          <cell r="C3685" t="str">
            <v>Serena</v>
          </cell>
          <cell r="D3685" t="str">
            <v>CF</v>
          </cell>
          <cell r="E3685" t="str">
            <v>23-12-2008</v>
          </cell>
          <cell r="F3685">
            <v>15</v>
          </cell>
          <cell r="G3685" t="str">
            <v>Non</v>
          </cell>
          <cell r="H3685" t="str">
            <v>LP.PETRO ATTITI</v>
          </cell>
          <cell r="I3685" t="str">
            <v>Non</v>
          </cell>
          <cell r="J3685" t="str">
            <v>Athlétisme, Basket, Football, Futsal, Trails, Volleyball</v>
          </cell>
        </row>
        <row r="3686">
          <cell r="A3686">
            <v>24248958</v>
          </cell>
          <cell r="B3686" t="str">
            <v>DAHOTE</v>
          </cell>
          <cell r="C3686" t="str">
            <v>Indianna Shirley</v>
          </cell>
          <cell r="D3686" t="str">
            <v>JF</v>
          </cell>
          <cell r="E3686" t="str">
            <v>28-02-2006</v>
          </cell>
          <cell r="F3686">
            <v>18</v>
          </cell>
          <cell r="G3686" t="str">
            <v>Non</v>
          </cell>
          <cell r="H3686" t="str">
            <v>LP.PETRO ATTITI</v>
          </cell>
          <cell r="I3686" t="str">
            <v>Non</v>
          </cell>
        </row>
        <row r="3687">
          <cell r="A3687">
            <v>24248397</v>
          </cell>
          <cell r="B3687" t="str">
            <v>DJOREMI</v>
          </cell>
          <cell r="C3687" t="str">
            <v>Isaac</v>
          </cell>
          <cell r="D3687" t="str">
            <v>CG</v>
          </cell>
          <cell r="E3687" t="str">
            <v>09-12-2008</v>
          </cell>
          <cell r="F3687">
            <v>15</v>
          </cell>
          <cell r="G3687" t="str">
            <v>Non</v>
          </cell>
          <cell r="H3687" t="str">
            <v>LP.PETRO ATTITI</v>
          </cell>
          <cell r="I3687" t="str">
            <v>Non</v>
          </cell>
          <cell r="J3687" t="str">
            <v>Trails</v>
          </cell>
        </row>
        <row r="3688">
          <cell r="A3688">
            <v>24221860</v>
          </cell>
          <cell r="B3688" t="str">
            <v>DRUDRI</v>
          </cell>
          <cell r="C3688" t="str">
            <v>Kassy</v>
          </cell>
          <cell r="D3688" t="str">
            <v>JF</v>
          </cell>
          <cell r="E3688" t="str">
            <v>19-05-2006</v>
          </cell>
          <cell r="F3688">
            <v>18</v>
          </cell>
          <cell r="G3688" t="str">
            <v>Non</v>
          </cell>
          <cell r="H3688" t="str">
            <v>LP.PETRO ATTITI</v>
          </cell>
          <cell r="I3688" t="str">
            <v>Non</v>
          </cell>
          <cell r="J3688" t="str">
            <v>Volleyball</v>
          </cell>
        </row>
        <row r="3689">
          <cell r="A3689">
            <v>24202833</v>
          </cell>
          <cell r="B3689" t="str">
            <v>DUQUESNE</v>
          </cell>
          <cell r="C3689" t="str">
            <v>Hélia-Marley</v>
          </cell>
          <cell r="D3689" t="str">
            <v>MG</v>
          </cell>
          <cell r="E3689" t="str">
            <v>09-02-2009</v>
          </cell>
          <cell r="F3689">
            <v>15</v>
          </cell>
          <cell r="G3689" t="str">
            <v>Non</v>
          </cell>
          <cell r="H3689" t="str">
            <v>LP.PETRO ATTITI</v>
          </cell>
          <cell r="I3689" t="str">
            <v>Non</v>
          </cell>
          <cell r="J3689" t="str">
            <v>Trails</v>
          </cell>
        </row>
        <row r="3690">
          <cell r="A3690">
            <v>24248959</v>
          </cell>
          <cell r="B3690" t="str">
            <v>GOFIN</v>
          </cell>
          <cell r="C3690" t="str">
            <v>Pearly</v>
          </cell>
          <cell r="D3690" t="str">
            <v>CF</v>
          </cell>
          <cell r="E3690" t="str">
            <v>24-01-2007</v>
          </cell>
          <cell r="F3690">
            <v>17</v>
          </cell>
          <cell r="G3690" t="str">
            <v>Non</v>
          </cell>
          <cell r="H3690" t="str">
            <v>LP.PETRO ATTITI</v>
          </cell>
          <cell r="I3690" t="str">
            <v>Non</v>
          </cell>
          <cell r="J3690" t="str">
            <v>Cross, Trails</v>
          </cell>
        </row>
        <row r="3691">
          <cell r="A3691">
            <v>24248399</v>
          </cell>
          <cell r="B3691" t="str">
            <v>GOURAYA</v>
          </cell>
          <cell r="C3691" t="str">
            <v>Jules</v>
          </cell>
          <cell r="D3691" t="str">
            <v>MG</v>
          </cell>
          <cell r="E3691" t="str">
            <v>14-04-2009</v>
          </cell>
          <cell r="F3691">
            <v>15</v>
          </cell>
          <cell r="G3691" t="str">
            <v>Non</v>
          </cell>
          <cell r="H3691" t="str">
            <v>LP.PETRO ATTITI</v>
          </cell>
          <cell r="I3691" t="str">
            <v>Non</v>
          </cell>
          <cell r="J3691" t="str">
            <v>Trails</v>
          </cell>
        </row>
        <row r="3692">
          <cell r="A3692">
            <v>24200650</v>
          </cell>
          <cell r="B3692" t="str">
            <v>GOWE</v>
          </cell>
          <cell r="C3692" t="str">
            <v>Hailey</v>
          </cell>
          <cell r="D3692" t="str">
            <v>CF</v>
          </cell>
          <cell r="E3692" t="str">
            <v>25-07-2008</v>
          </cell>
          <cell r="F3692">
            <v>16</v>
          </cell>
          <cell r="G3692" t="str">
            <v>Non</v>
          </cell>
          <cell r="H3692" t="str">
            <v>LP.PETRO ATTITI</v>
          </cell>
          <cell r="I3692" t="str">
            <v>Non</v>
          </cell>
          <cell r="J3692" t="str">
            <v>Athlétisme, Cross, Futsal, Trails, Volleyball</v>
          </cell>
        </row>
        <row r="3693">
          <cell r="A3693">
            <v>24248084</v>
          </cell>
          <cell r="B3693" t="str">
            <v>HELLOA</v>
          </cell>
          <cell r="C3693" t="str">
            <v>Marie Noelle</v>
          </cell>
          <cell r="D3693" t="str">
            <v>CF</v>
          </cell>
          <cell r="E3693" t="str">
            <v>09-05-2008</v>
          </cell>
          <cell r="F3693">
            <v>16</v>
          </cell>
          <cell r="G3693" t="str">
            <v>Non</v>
          </cell>
          <cell r="H3693" t="str">
            <v>LP.PETRO ATTITI</v>
          </cell>
          <cell r="I3693" t="str">
            <v>Non</v>
          </cell>
          <cell r="J3693" t="str">
            <v>Volleyball</v>
          </cell>
        </row>
        <row r="3694">
          <cell r="A3694">
            <v>24201775</v>
          </cell>
          <cell r="B3694" t="str">
            <v>HENRY</v>
          </cell>
          <cell r="C3694" t="str">
            <v>Gaetane</v>
          </cell>
          <cell r="D3694" t="str">
            <v>CF</v>
          </cell>
          <cell r="E3694" t="str">
            <v>10-04-2008</v>
          </cell>
          <cell r="F3694">
            <v>16</v>
          </cell>
          <cell r="G3694" t="str">
            <v>Non</v>
          </cell>
          <cell r="H3694" t="str">
            <v>LP.PETRO ATTITI</v>
          </cell>
          <cell r="I3694" t="str">
            <v>Non</v>
          </cell>
          <cell r="J3694" t="str">
            <v>Trails</v>
          </cell>
        </row>
        <row r="3695">
          <cell r="A3695">
            <v>24188007</v>
          </cell>
          <cell r="B3695" t="str">
            <v>HIDELE</v>
          </cell>
          <cell r="C3695" t="str">
            <v>Ornella</v>
          </cell>
          <cell r="D3695" t="str">
            <v>JF</v>
          </cell>
          <cell r="E3695" t="str">
            <v>07-06-2006</v>
          </cell>
          <cell r="F3695">
            <v>18</v>
          </cell>
          <cell r="G3695" t="str">
            <v>Non</v>
          </cell>
          <cell r="H3695" t="str">
            <v>LP.PETRO ATTITI</v>
          </cell>
          <cell r="I3695" t="str">
            <v>Non</v>
          </cell>
          <cell r="J3695" t="str">
            <v>Football, Volleyball</v>
          </cell>
        </row>
        <row r="3696">
          <cell r="A3696">
            <v>24220475</v>
          </cell>
          <cell r="B3696" t="str">
            <v>HNAMANO</v>
          </cell>
          <cell r="C3696" t="str">
            <v>Lené</v>
          </cell>
          <cell r="D3696" t="str">
            <v>JF</v>
          </cell>
          <cell r="E3696" t="str">
            <v>23-12-2005</v>
          </cell>
          <cell r="F3696">
            <v>18</v>
          </cell>
          <cell r="G3696" t="str">
            <v>Non</v>
          </cell>
          <cell r="H3696" t="str">
            <v>LP.PETRO ATTITI</v>
          </cell>
          <cell r="I3696" t="str">
            <v>Non</v>
          </cell>
          <cell r="J3696" t="str">
            <v>Volleyball</v>
          </cell>
        </row>
        <row r="3697">
          <cell r="A3697">
            <v>24220473</v>
          </cell>
          <cell r="B3697" t="str">
            <v>HNAWOSSE</v>
          </cell>
          <cell r="C3697" t="str">
            <v>Hnawangue</v>
          </cell>
          <cell r="D3697" t="str">
            <v>CF</v>
          </cell>
          <cell r="E3697" t="str">
            <v>26-02-2007</v>
          </cell>
          <cell r="F3697">
            <v>17</v>
          </cell>
          <cell r="G3697" t="str">
            <v>Non</v>
          </cell>
          <cell r="H3697" t="str">
            <v>LP.PETRO ATTITI</v>
          </cell>
          <cell r="I3697" t="str">
            <v>Non</v>
          </cell>
          <cell r="J3697" t="str">
            <v>Volleyball</v>
          </cell>
        </row>
        <row r="3698">
          <cell r="A3698">
            <v>24248098</v>
          </cell>
          <cell r="B3698" t="str">
            <v>IWA</v>
          </cell>
          <cell r="C3698" t="str">
            <v>Luan</v>
          </cell>
          <cell r="D3698" t="str">
            <v>JG</v>
          </cell>
          <cell r="E3698" t="str">
            <v>07-12-2006</v>
          </cell>
          <cell r="F3698">
            <v>17</v>
          </cell>
          <cell r="G3698" t="str">
            <v>Non</v>
          </cell>
          <cell r="H3698" t="str">
            <v>LP.PETRO ATTITI</v>
          </cell>
          <cell r="I3698" t="str">
            <v>Non</v>
          </cell>
          <cell r="J3698" t="str">
            <v>Volleyball</v>
          </cell>
        </row>
        <row r="3699">
          <cell r="A3699">
            <v>24201928</v>
          </cell>
          <cell r="B3699" t="str">
            <v>IWEDE</v>
          </cell>
          <cell r="C3699" t="str">
            <v>Ludmilla</v>
          </cell>
          <cell r="D3699" t="str">
            <v>CF</v>
          </cell>
          <cell r="E3699" t="str">
            <v>02-05-2007</v>
          </cell>
          <cell r="F3699">
            <v>17</v>
          </cell>
          <cell r="G3699" t="str">
            <v>Non</v>
          </cell>
          <cell r="H3699" t="str">
            <v>LP.PETRO ATTITI</v>
          </cell>
          <cell r="I3699" t="str">
            <v>Non</v>
          </cell>
          <cell r="J3699" t="str">
            <v>Volleyball</v>
          </cell>
        </row>
        <row r="3700">
          <cell r="A3700">
            <v>24200084</v>
          </cell>
          <cell r="B3700" t="str">
            <v>JASEMIN</v>
          </cell>
          <cell r="C3700" t="str">
            <v>Ghislaine</v>
          </cell>
          <cell r="D3700" t="str">
            <v>MF</v>
          </cell>
          <cell r="E3700" t="str">
            <v>19-01-2009</v>
          </cell>
          <cell r="F3700">
            <v>15</v>
          </cell>
          <cell r="G3700" t="str">
            <v>Non</v>
          </cell>
          <cell r="H3700" t="str">
            <v>LP.PETRO ATTITI</v>
          </cell>
          <cell r="I3700" t="str">
            <v>Non</v>
          </cell>
          <cell r="J3700" t="str">
            <v>Handball, Volleyball</v>
          </cell>
        </row>
        <row r="3701">
          <cell r="A3701">
            <v>24200137</v>
          </cell>
          <cell r="B3701" t="str">
            <v>KAINDA</v>
          </cell>
          <cell r="C3701" t="str">
            <v>Agnès</v>
          </cell>
          <cell r="D3701" t="str">
            <v>CF</v>
          </cell>
          <cell r="E3701" t="str">
            <v>23-11-2008</v>
          </cell>
          <cell r="F3701">
            <v>15</v>
          </cell>
          <cell r="G3701" t="str">
            <v>Non</v>
          </cell>
          <cell r="H3701" t="str">
            <v>LP.PETRO ATTITI</v>
          </cell>
          <cell r="I3701" t="str">
            <v>Non</v>
          </cell>
          <cell r="J3701" t="str">
            <v>Cross, Trails</v>
          </cell>
        </row>
        <row r="3702">
          <cell r="A3702">
            <v>24220158</v>
          </cell>
          <cell r="B3702" t="str">
            <v>KARUGUE</v>
          </cell>
          <cell r="C3702" t="str">
            <v>Djemilla</v>
          </cell>
          <cell r="D3702" t="str">
            <v>CF</v>
          </cell>
          <cell r="E3702" t="str">
            <v>15-06-2007</v>
          </cell>
          <cell r="F3702">
            <v>17</v>
          </cell>
          <cell r="G3702" t="str">
            <v>Non</v>
          </cell>
          <cell r="H3702" t="str">
            <v>LP.PETRO ATTITI</v>
          </cell>
          <cell r="I3702" t="str">
            <v>Non</v>
          </cell>
          <cell r="J3702" t="str">
            <v>Trails</v>
          </cell>
        </row>
        <row r="3703">
          <cell r="A3703">
            <v>24190741</v>
          </cell>
          <cell r="B3703" t="str">
            <v>KATIE</v>
          </cell>
          <cell r="C3703" t="str">
            <v>Johany</v>
          </cell>
          <cell r="D3703" t="str">
            <v>CG</v>
          </cell>
          <cell r="E3703" t="str">
            <v>12-09-2007</v>
          </cell>
          <cell r="F3703">
            <v>17</v>
          </cell>
          <cell r="G3703" t="str">
            <v>Non</v>
          </cell>
          <cell r="H3703" t="str">
            <v>LP.PETRO ATTITI</v>
          </cell>
          <cell r="I3703" t="str">
            <v>Non</v>
          </cell>
          <cell r="J3703" t="str">
            <v>Football, Futsal, Volleyball</v>
          </cell>
        </row>
        <row r="3704">
          <cell r="A3704">
            <v>24248960</v>
          </cell>
          <cell r="B3704" t="str">
            <v>KOCE</v>
          </cell>
          <cell r="C3704" t="str">
            <v>Rebecca</v>
          </cell>
          <cell r="D3704" t="str">
            <v>CF</v>
          </cell>
          <cell r="E3704" t="str">
            <v>29-06-2007</v>
          </cell>
          <cell r="F3704">
            <v>17</v>
          </cell>
          <cell r="G3704" t="str">
            <v>Non</v>
          </cell>
          <cell r="H3704" t="str">
            <v>LP.PETRO ATTITI</v>
          </cell>
          <cell r="I3704" t="str">
            <v>Non</v>
          </cell>
          <cell r="J3704" t="str">
            <v>Cross, Trails</v>
          </cell>
        </row>
        <row r="3705">
          <cell r="A3705">
            <v>24248961</v>
          </cell>
          <cell r="B3705" t="str">
            <v>LALIE</v>
          </cell>
          <cell r="C3705" t="str">
            <v>Christiane</v>
          </cell>
          <cell r="D3705" t="str">
            <v>CF</v>
          </cell>
          <cell r="E3705" t="str">
            <v>06-02-2008</v>
          </cell>
          <cell r="F3705">
            <v>16</v>
          </cell>
          <cell r="G3705" t="str">
            <v>Non</v>
          </cell>
          <cell r="H3705" t="str">
            <v>LP.PETRO ATTITI</v>
          </cell>
          <cell r="I3705" t="str">
            <v>Non</v>
          </cell>
        </row>
        <row r="3706">
          <cell r="A3706">
            <v>24200672</v>
          </cell>
          <cell r="B3706" t="str">
            <v>LAPACAS</v>
          </cell>
          <cell r="C3706" t="str">
            <v>Yahmael</v>
          </cell>
          <cell r="D3706" t="str">
            <v>MG</v>
          </cell>
          <cell r="E3706" t="str">
            <v>06-01-2009</v>
          </cell>
          <cell r="F3706">
            <v>15</v>
          </cell>
          <cell r="G3706" t="str">
            <v>Non</v>
          </cell>
          <cell r="H3706" t="str">
            <v>LP.PETRO ATTITI</v>
          </cell>
          <cell r="I3706" t="str">
            <v>Non</v>
          </cell>
          <cell r="J3706" t="str">
            <v>Athlétisme, Cross, Football, Futsal, Trails</v>
          </cell>
        </row>
        <row r="3707">
          <cell r="A3707">
            <v>24248962</v>
          </cell>
          <cell r="B3707" t="str">
            <v>LGANY</v>
          </cell>
          <cell r="C3707" t="str">
            <v>Alphonse</v>
          </cell>
          <cell r="D3707" t="str">
            <v>CG</v>
          </cell>
          <cell r="E3707" t="str">
            <v>28-03-2007</v>
          </cell>
          <cell r="F3707">
            <v>17</v>
          </cell>
          <cell r="G3707" t="str">
            <v>Non</v>
          </cell>
          <cell r="H3707" t="str">
            <v>LP.PETRO ATTITI</v>
          </cell>
          <cell r="I3707" t="str">
            <v>Non</v>
          </cell>
          <cell r="J3707" t="str">
            <v>Volleyball</v>
          </cell>
        </row>
        <row r="3708">
          <cell r="A3708">
            <v>24248097</v>
          </cell>
          <cell r="B3708" t="str">
            <v>LOLOHEA</v>
          </cell>
          <cell r="C3708" t="str">
            <v>Ismael</v>
          </cell>
          <cell r="D3708" t="str">
            <v>CG</v>
          </cell>
          <cell r="E3708" t="str">
            <v>10-01-2007</v>
          </cell>
          <cell r="F3708">
            <v>17</v>
          </cell>
          <cell r="G3708" t="str">
            <v>Non</v>
          </cell>
          <cell r="H3708" t="str">
            <v>LP.PETRO ATTITI</v>
          </cell>
          <cell r="I3708" t="str">
            <v>Non</v>
          </cell>
          <cell r="J3708" t="str">
            <v>Volleyball</v>
          </cell>
        </row>
        <row r="3709">
          <cell r="A3709">
            <v>24244954</v>
          </cell>
          <cell r="B3709" t="str">
            <v>MARAMIN</v>
          </cell>
          <cell r="C3709" t="str">
            <v>Junior</v>
          </cell>
          <cell r="D3709" t="str">
            <v>CG</v>
          </cell>
          <cell r="E3709" t="str">
            <v>18-05-2008</v>
          </cell>
          <cell r="F3709">
            <v>16</v>
          </cell>
          <cell r="G3709" t="str">
            <v>Non</v>
          </cell>
          <cell r="H3709" t="str">
            <v>LP.PETRO ATTITI</v>
          </cell>
          <cell r="I3709" t="str">
            <v>Non</v>
          </cell>
          <cell r="J3709" t="str">
            <v>Trails</v>
          </cell>
        </row>
        <row r="3710">
          <cell r="A3710">
            <v>24222080</v>
          </cell>
          <cell r="B3710" t="str">
            <v>MATAICKA</v>
          </cell>
          <cell r="C3710" t="str">
            <v>Joremi</v>
          </cell>
          <cell r="D3710" t="str">
            <v>CG</v>
          </cell>
          <cell r="E3710" t="str">
            <v>19-02-2008</v>
          </cell>
          <cell r="F3710">
            <v>16</v>
          </cell>
          <cell r="G3710" t="str">
            <v>Non</v>
          </cell>
          <cell r="H3710" t="str">
            <v>LP.PETRO ATTITI</v>
          </cell>
          <cell r="I3710" t="str">
            <v>Non</v>
          </cell>
          <cell r="J3710" t="str">
            <v>Handball, Trails</v>
          </cell>
        </row>
        <row r="3711">
          <cell r="A3711">
            <v>24199097</v>
          </cell>
          <cell r="B3711" t="str">
            <v>MOILOU</v>
          </cell>
          <cell r="C3711" t="str">
            <v>Ingrid</v>
          </cell>
          <cell r="D3711" t="str">
            <v>CF</v>
          </cell>
          <cell r="E3711" t="str">
            <v>15-05-2007</v>
          </cell>
          <cell r="F3711">
            <v>17</v>
          </cell>
          <cell r="G3711" t="str">
            <v>Non</v>
          </cell>
          <cell r="H3711" t="str">
            <v>LP.PETRO ATTITI</v>
          </cell>
          <cell r="I3711" t="str">
            <v>Non</v>
          </cell>
          <cell r="J3711" t="str">
            <v>Trails</v>
          </cell>
        </row>
        <row r="3712">
          <cell r="A3712">
            <v>24200651</v>
          </cell>
          <cell r="B3712" t="str">
            <v>MOINDOU</v>
          </cell>
          <cell r="C3712" t="str">
            <v>Aïnoha</v>
          </cell>
          <cell r="D3712" t="str">
            <v>CF</v>
          </cell>
          <cell r="E3712" t="str">
            <v>28-04-2008</v>
          </cell>
          <cell r="F3712">
            <v>16</v>
          </cell>
          <cell r="G3712" t="str">
            <v>Non</v>
          </cell>
          <cell r="H3712" t="str">
            <v>LP.PETRO ATTITI</v>
          </cell>
          <cell r="I3712" t="str">
            <v>Non</v>
          </cell>
          <cell r="J3712" t="str">
            <v>Athlétisme, Cross, Futsal, Trails, Volleyball</v>
          </cell>
        </row>
        <row r="3713">
          <cell r="A3713">
            <v>24200652</v>
          </cell>
          <cell r="B3713" t="str">
            <v>MOINDOU</v>
          </cell>
          <cell r="C3713" t="str">
            <v>Anélia</v>
          </cell>
          <cell r="D3713" t="str">
            <v>CF</v>
          </cell>
          <cell r="E3713" t="str">
            <v>28-04-2008</v>
          </cell>
          <cell r="F3713">
            <v>16</v>
          </cell>
          <cell r="G3713" t="str">
            <v>Non</v>
          </cell>
          <cell r="H3713" t="str">
            <v>LP.PETRO ATTITI</v>
          </cell>
          <cell r="I3713" t="str">
            <v>Non</v>
          </cell>
          <cell r="J3713" t="str">
            <v>Athlétisme, Cross, Futsal, Trails, Volleyball</v>
          </cell>
        </row>
        <row r="3714">
          <cell r="A3714">
            <v>24170640</v>
          </cell>
          <cell r="B3714" t="str">
            <v>MOINDOU</v>
          </cell>
          <cell r="C3714" t="str">
            <v>Jeannick</v>
          </cell>
          <cell r="D3714" t="str">
            <v>JG</v>
          </cell>
          <cell r="E3714" t="str">
            <v>04-04-2005</v>
          </cell>
          <cell r="F3714">
            <v>19</v>
          </cell>
          <cell r="G3714" t="str">
            <v>Non</v>
          </cell>
          <cell r="H3714" t="str">
            <v>LP.PETRO ATTITI</v>
          </cell>
          <cell r="I3714" t="str">
            <v>Non</v>
          </cell>
          <cell r="J3714" t="str">
            <v>Cross, Football, Futsal, Trails</v>
          </cell>
        </row>
        <row r="3715">
          <cell r="A3715">
            <v>24222662</v>
          </cell>
          <cell r="B3715" t="str">
            <v>NEOERE</v>
          </cell>
          <cell r="C3715" t="str">
            <v>Kelly</v>
          </cell>
          <cell r="D3715" t="str">
            <v>CF</v>
          </cell>
          <cell r="E3715" t="str">
            <v>14-02-2008</v>
          </cell>
          <cell r="F3715">
            <v>16</v>
          </cell>
          <cell r="G3715" t="str">
            <v>Non</v>
          </cell>
          <cell r="H3715" t="str">
            <v>LP.PETRO ATTITI</v>
          </cell>
          <cell r="I3715" t="str">
            <v>Non</v>
          </cell>
          <cell r="J3715" t="str">
            <v>Trails, Volleyball</v>
          </cell>
        </row>
        <row r="3716">
          <cell r="A3716">
            <v>24248085</v>
          </cell>
          <cell r="B3716" t="str">
            <v>NIGAILLE</v>
          </cell>
          <cell r="C3716" t="str">
            <v>Leyna</v>
          </cell>
          <cell r="D3716" t="str">
            <v>CF</v>
          </cell>
          <cell r="E3716" t="str">
            <v>09-10-2008</v>
          </cell>
          <cell r="F3716">
            <v>16</v>
          </cell>
          <cell r="G3716" t="str">
            <v>Non</v>
          </cell>
          <cell r="H3716" t="str">
            <v>LP.PETRO ATTITI</v>
          </cell>
          <cell r="I3716" t="str">
            <v>Non</v>
          </cell>
          <cell r="J3716" t="str">
            <v>Volleyball</v>
          </cell>
        </row>
        <row r="3717">
          <cell r="A3717">
            <v>24248963</v>
          </cell>
          <cell r="B3717" t="str">
            <v>OHUA</v>
          </cell>
          <cell r="C3717" t="str">
            <v>Laïna</v>
          </cell>
          <cell r="D3717" t="str">
            <v>JF</v>
          </cell>
          <cell r="E3717" t="str">
            <v>30-12-2006</v>
          </cell>
          <cell r="F3717">
            <v>17</v>
          </cell>
          <cell r="G3717" t="str">
            <v>Non</v>
          </cell>
          <cell r="H3717" t="str">
            <v>LP.PETRO ATTITI</v>
          </cell>
          <cell r="I3717" t="str">
            <v>Non</v>
          </cell>
        </row>
        <row r="3718">
          <cell r="A3718">
            <v>24190998</v>
          </cell>
          <cell r="B3718" t="str">
            <v>OTHUS</v>
          </cell>
          <cell r="C3718" t="str">
            <v>Thomas</v>
          </cell>
          <cell r="D3718" t="str">
            <v>CG</v>
          </cell>
          <cell r="E3718" t="str">
            <v>18-12-2007</v>
          </cell>
          <cell r="F3718">
            <v>16</v>
          </cell>
          <cell r="G3718" t="str">
            <v>Non</v>
          </cell>
          <cell r="H3718" t="str">
            <v>LP.PETRO ATTITI</v>
          </cell>
          <cell r="I3718" t="str">
            <v>Non</v>
          </cell>
          <cell r="J3718" t="str">
            <v>Handball, Trails</v>
          </cell>
        </row>
        <row r="3719">
          <cell r="A3719">
            <v>24248091</v>
          </cell>
          <cell r="B3719" t="str">
            <v>OUNINE</v>
          </cell>
          <cell r="C3719" t="str">
            <v>Enora</v>
          </cell>
          <cell r="D3719" t="str">
            <v>CF</v>
          </cell>
          <cell r="E3719" t="str">
            <v>06-07-2007</v>
          </cell>
          <cell r="F3719">
            <v>17</v>
          </cell>
          <cell r="G3719" t="str">
            <v>Non</v>
          </cell>
          <cell r="H3719" t="str">
            <v>LP.PETRO ATTITI</v>
          </cell>
          <cell r="I3719" t="str">
            <v>Non</v>
          </cell>
          <cell r="J3719" t="str">
            <v>Volleyball</v>
          </cell>
        </row>
        <row r="3720">
          <cell r="A3720">
            <v>24211408</v>
          </cell>
          <cell r="B3720" t="str">
            <v>OUTYOUTE</v>
          </cell>
          <cell r="C3720" t="str">
            <v>Djail</v>
          </cell>
          <cell r="D3720" t="str">
            <v>CG</v>
          </cell>
          <cell r="E3720" t="str">
            <v>27-09-2008</v>
          </cell>
          <cell r="F3720">
            <v>16</v>
          </cell>
          <cell r="G3720" t="str">
            <v>Non</v>
          </cell>
          <cell r="H3720" t="str">
            <v>LP.PETRO ATTITI</v>
          </cell>
          <cell r="I3720" t="str">
            <v>Non</v>
          </cell>
          <cell r="J3720" t="str">
            <v>Futsal, Handball, Trails</v>
          </cell>
        </row>
        <row r="3721">
          <cell r="A3721">
            <v>24201414</v>
          </cell>
          <cell r="B3721" t="str">
            <v>PASSA</v>
          </cell>
          <cell r="C3721" t="str">
            <v>Shaïna</v>
          </cell>
          <cell r="D3721" t="str">
            <v>CF</v>
          </cell>
          <cell r="E3721" t="str">
            <v>21-12-2007</v>
          </cell>
          <cell r="F3721">
            <v>16</v>
          </cell>
          <cell r="G3721" t="str">
            <v>Non</v>
          </cell>
          <cell r="H3721" t="str">
            <v>LP.PETRO ATTITI</v>
          </cell>
          <cell r="I3721" t="str">
            <v>Non</v>
          </cell>
          <cell r="J3721" t="str">
            <v>Escalade, Trails</v>
          </cell>
        </row>
        <row r="3722">
          <cell r="A3722">
            <v>24248964</v>
          </cell>
          <cell r="B3722" t="str">
            <v>POAGOU</v>
          </cell>
          <cell r="C3722" t="str">
            <v>Madjing</v>
          </cell>
          <cell r="D3722" t="str">
            <v>CF</v>
          </cell>
          <cell r="E3722" t="str">
            <v>03-11-2007</v>
          </cell>
          <cell r="F3722">
            <v>16</v>
          </cell>
          <cell r="G3722" t="str">
            <v>Non</v>
          </cell>
          <cell r="H3722" t="str">
            <v>LP.PETRO ATTITI</v>
          </cell>
          <cell r="I3722" t="str">
            <v>Non</v>
          </cell>
          <cell r="J3722" t="str">
            <v>Cross, Trails</v>
          </cell>
        </row>
        <row r="3723">
          <cell r="A3723">
            <v>24210781</v>
          </cell>
          <cell r="B3723" t="str">
            <v>POAPALE</v>
          </cell>
          <cell r="C3723" t="str">
            <v>Loriane</v>
          </cell>
          <cell r="D3723" t="str">
            <v>CF</v>
          </cell>
          <cell r="E3723" t="str">
            <v>16-10-2007</v>
          </cell>
          <cell r="F3723">
            <v>17</v>
          </cell>
          <cell r="G3723" t="str">
            <v>Non</v>
          </cell>
          <cell r="H3723" t="str">
            <v>LP.PETRO ATTITI</v>
          </cell>
          <cell r="I3723" t="str">
            <v>Non</v>
          </cell>
          <cell r="J3723" t="str">
            <v>Athlétisme, Trails, Volleyball</v>
          </cell>
        </row>
        <row r="3724">
          <cell r="A3724">
            <v>24248242</v>
          </cell>
          <cell r="B3724" t="str">
            <v>POINRIN-HIBOU</v>
          </cell>
          <cell r="C3724" t="str">
            <v>Frédéricka</v>
          </cell>
          <cell r="D3724" t="str">
            <v>JF</v>
          </cell>
          <cell r="E3724" t="str">
            <v>19-12-2006</v>
          </cell>
          <cell r="F3724">
            <v>17</v>
          </cell>
          <cell r="G3724" t="str">
            <v>Non</v>
          </cell>
          <cell r="H3724" t="str">
            <v>LP.PETRO ATTITI</v>
          </cell>
          <cell r="I3724" t="str">
            <v>Non</v>
          </cell>
          <cell r="J3724" t="str">
            <v>Trails</v>
          </cell>
        </row>
        <row r="3725">
          <cell r="A3725">
            <v>24211004</v>
          </cell>
          <cell r="B3725" t="str">
            <v>POITHILI</v>
          </cell>
          <cell r="C3725" t="str">
            <v>Preston</v>
          </cell>
          <cell r="D3725" t="str">
            <v>CG</v>
          </cell>
          <cell r="E3725" t="str">
            <v>28-03-2007</v>
          </cell>
          <cell r="F3725">
            <v>17</v>
          </cell>
          <cell r="G3725" t="str">
            <v>Non</v>
          </cell>
          <cell r="H3725" t="str">
            <v>LP.PETRO ATTITI</v>
          </cell>
          <cell r="I3725" t="str">
            <v>Non</v>
          </cell>
          <cell r="J3725" t="str">
            <v>Futsal, Volleyball</v>
          </cell>
        </row>
        <row r="3726">
          <cell r="A3726">
            <v>24180588</v>
          </cell>
          <cell r="B3726" t="str">
            <v>PRESIDENT</v>
          </cell>
          <cell r="C3726" t="str">
            <v>Yohann</v>
          </cell>
          <cell r="D3726" t="str">
            <v>JG</v>
          </cell>
          <cell r="E3726" t="str">
            <v>18-11-2006</v>
          </cell>
          <cell r="F3726">
            <v>17</v>
          </cell>
          <cell r="G3726" t="str">
            <v>Non</v>
          </cell>
          <cell r="H3726" t="str">
            <v>LP.PETRO ATTITI</v>
          </cell>
          <cell r="I3726" t="str">
            <v>Non</v>
          </cell>
          <cell r="J3726" t="str">
            <v>Basket, Handball, Trails</v>
          </cell>
        </row>
        <row r="3727">
          <cell r="A3727">
            <v>24237636</v>
          </cell>
          <cell r="B3727" t="str">
            <v>Rosere</v>
          </cell>
          <cell r="C3727" t="str">
            <v>Bille</v>
          </cell>
          <cell r="D3727" t="str">
            <v>CG</v>
          </cell>
          <cell r="E3727" t="str">
            <v>13-05-2008</v>
          </cell>
          <cell r="F3727">
            <v>16</v>
          </cell>
          <cell r="G3727" t="str">
            <v>Non</v>
          </cell>
          <cell r="H3727" t="str">
            <v>LP.PETRO ATTITI</v>
          </cell>
          <cell r="I3727" t="str">
            <v>Non</v>
          </cell>
          <cell r="J3727" t="str">
            <v>Cross, Futsal, Trails</v>
          </cell>
        </row>
        <row r="3728">
          <cell r="A3728">
            <v>24180141</v>
          </cell>
          <cell r="B3728" t="str">
            <v>RUCKEBUSCH</v>
          </cell>
          <cell r="C3728" t="str">
            <v>Ceylane</v>
          </cell>
          <cell r="D3728" t="str">
            <v>JF</v>
          </cell>
          <cell r="E3728" t="str">
            <v>20-02-2006</v>
          </cell>
          <cell r="F3728">
            <v>18</v>
          </cell>
          <cell r="G3728" t="str">
            <v>Non</v>
          </cell>
          <cell r="H3728" t="str">
            <v>LP.PETRO ATTITI</v>
          </cell>
          <cell r="I3728" t="str">
            <v>Non</v>
          </cell>
          <cell r="J3728" t="str">
            <v>Athlétisme, Cross, Rugby, Santé, Trails</v>
          </cell>
        </row>
        <row r="3729">
          <cell r="A3729">
            <v>24248089</v>
          </cell>
          <cell r="B3729" t="str">
            <v>RUONE</v>
          </cell>
          <cell r="C3729" t="str">
            <v>Elisabeth</v>
          </cell>
          <cell r="D3729" t="str">
            <v>CF</v>
          </cell>
          <cell r="E3729" t="str">
            <v>19-06-2007</v>
          </cell>
          <cell r="F3729">
            <v>17</v>
          </cell>
          <cell r="G3729" t="str">
            <v>Non</v>
          </cell>
          <cell r="H3729" t="str">
            <v>LP.PETRO ATTITI</v>
          </cell>
          <cell r="I3729" t="str">
            <v>Non</v>
          </cell>
          <cell r="J3729" t="str">
            <v>Volleyball</v>
          </cell>
        </row>
        <row r="3730">
          <cell r="A3730">
            <v>24248965</v>
          </cell>
          <cell r="B3730" t="str">
            <v>SELE</v>
          </cell>
          <cell r="C3730" t="str">
            <v>Carole</v>
          </cell>
          <cell r="D3730" t="str">
            <v>CF</v>
          </cell>
          <cell r="E3730" t="str">
            <v>21-09-2007</v>
          </cell>
          <cell r="F3730">
            <v>17</v>
          </cell>
          <cell r="G3730" t="str">
            <v>Non</v>
          </cell>
          <cell r="H3730" t="str">
            <v>LP.PETRO ATTITI</v>
          </cell>
          <cell r="I3730" t="str">
            <v>Non</v>
          </cell>
        </row>
        <row r="3731">
          <cell r="A3731">
            <v>24200553</v>
          </cell>
          <cell r="B3731" t="str">
            <v>SIMANE</v>
          </cell>
          <cell r="C3731" t="str">
            <v>Odette</v>
          </cell>
          <cell r="D3731" t="str">
            <v>JF</v>
          </cell>
          <cell r="E3731" t="str">
            <v>26-08-2006</v>
          </cell>
          <cell r="F3731">
            <v>18</v>
          </cell>
          <cell r="G3731" t="str">
            <v>Non</v>
          </cell>
          <cell r="H3731" t="str">
            <v>LP.PETRO ATTITI</v>
          </cell>
          <cell r="I3731" t="str">
            <v>Non</v>
          </cell>
          <cell r="J3731" t="str">
            <v>Volleyball</v>
          </cell>
        </row>
        <row r="3732">
          <cell r="A3732">
            <v>24201609</v>
          </cell>
          <cell r="B3732" t="str">
            <v>SIMIN</v>
          </cell>
          <cell r="C3732" t="str">
            <v>Alexis</v>
          </cell>
          <cell r="D3732" t="str">
            <v>CG</v>
          </cell>
          <cell r="E3732" t="str">
            <v>01-03-2008</v>
          </cell>
          <cell r="F3732">
            <v>16</v>
          </cell>
          <cell r="G3732" t="str">
            <v>Non</v>
          </cell>
          <cell r="H3732" t="str">
            <v>LP.PETRO ATTITI</v>
          </cell>
          <cell r="I3732" t="str">
            <v>Non</v>
          </cell>
          <cell r="J3732" t="str">
            <v>Trails</v>
          </cell>
        </row>
        <row r="3733">
          <cell r="A3733">
            <v>24248090</v>
          </cell>
          <cell r="B3733" t="str">
            <v>SIOREMU</v>
          </cell>
          <cell r="C3733" t="str">
            <v>Nicole</v>
          </cell>
          <cell r="D3733" t="str">
            <v>JF</v>
          </cell>
          <cell r="E3733" t="str">
            <v>23-12-2005</v>
          </cell>
          <cell r="F3733">
            <v>18</v>
          </cell>
          <cell r="G3733" t="str">
            <v>Non</v>
          </cell>
          <cell r="H3733" t="str">
            <v>LP.PETRO ATTITI</v>
          </cell>
          <cell r="I3733" t="str">
            <v>Non</v>
          </cell>
          <cell r="J3733" t="str">
            <v>Volleyball</v>
          </cell>
        </row>
        <row r="3734">
          <cell r="A3734">
            <v>24200098</v>
          </cell>
          <cell r="B3734" t="str">
            <v>SIWA</v>
          </cell>
          <cell r="C3734" t="str">
            <v>Madeleine</v>
          </cell>
          <cell r="D3734" t="str">
            <v>CF</v>
          </cell>
          <cell r="E3734" t="str">
            <v>04-04-2008</v>
          </cell>
          <cell r="F3734">
            <v>16</v>
          </cell>
          <cell r="G3734" t="str">
            <v>Non</v>
          </cell>
          <cell r="H3734" t="str">
            <v>LP.PETRO ATTITI</v>
          </cell>
          <cell r="I3734" t="str">
            <v>Non</v>
          </cell>
          <cell r="J3734" t="str">
            <v>Cross, Volleyball</v>
          </cell>
        </row>
        <row r="3735">
          <cell r="A3735">
            <v>24212254</v>
          </cell>
          <cell r="B3735" t="str">
            <v>SIWOINE</v>
          </cell>
          <cell r="C3735" t="str">
            <v>Christiana</v>
          </cell>
          <cell r="D3735" t="str">
            <v>MF</v>
          </cell>
          <cell r="E3735" t="str">
            <v>20-05-2009</v>
          </cell>
          <cell r="F3735">
            <v>15</v>
          </cell>
          <cell r="G3735" t="str">
            <v>Non</v>
          </cell>
          <cell r="H3735" t="str">
            <v>LP.PETRO ATTITI</v>
          </cell>
          <cell r="I3735" t="str">
            <v>Non</v>
          </cell>
          <cell r="J3735" t="str">
            <v>Athlétisme, Football, Futsal, Trails, Voile, Volleyball</v>
          </cell>
        </row>
        <row r="3736">
          <cell r="A3736">
            <v>24211206</v>
          </cell>
          <cell r="B3736" t="str">
            <v>SODIE</v>
          </cell>
          <cell r="C3736" t="str">
            <v>Soraya</v>
          </cell>
          <cell r="D3736" t="str">
            <v>MF</v>
          </cell>
          <cell r="E3736" t="str">
            <v>24-03-2009</v>
          </cell>
          <cell r="F3736">
            <v>15</v>
          </cell>
          <cell r="G3736" t="str">
            <v>Non</v>
          </cell>
          <cell r="H3736" t="str">
            <v>LP.PETRO ATTITI</v>
          </cell>
          <cell r="I3736" t="str">
            <v>Non</v>
          </cell>
          <cell r="J3736" t="str">
            <v>Volleyball</v>
          </cell>
        </row>
        <row r="3737">
          <cell r="A3737">
            <v>24210939</v>
          </cell>
          <cell r="B3737" t="str">
            <v>TARA</v>
          </cell>
          <cell r="C3737" t="str">
            <v>Aïlé</v>
          </cell>
          <cell r="D3737" t="str">
            <v>CG</v>
          </cell>
          <cell r="E3737" t="str">
            <v>30-06-2008</v>
          </cell>
          <cell r="F3737">
            <v>16</v>
          </cell>
          <cell r="G3737" t="str">
            <v>Non</v>
          </cell>
          <cell r="H3737" t="str">
            <v>LP.PETRO ATTITI</v>
          </cell>
          <cell r="I3737" t="str">
            <v>Non</v>
          </cell>
          <cell r="J3737" t="str">
            <v>Basket, Football, Futsal, Trails</v>
          </cell>
        </row>
        <row r="3738">
          <cell r="A3738">
            <v>24220429</v>
          </cell>
          <cell r="B3738" t="str">
            <v>TAUGAMOA</v>
          </cell>
          <cell r="C3738" t="str">
            <v>Aisea</v>
          </cell>
          <cell r="D3738" t="str">
            <v>JG</v>
          </cell>
          <cell r="E3738" t="str">
            <v>26-09-2006</v>
          </cell>
          <cell r="F3738">
            <v>18</v>
          </cell>
          <cell r="G3738" t="str">
            <v>Non</v>
          </cell>
          <cell r="H3738" t="str">
            <v>LP.PETRO ATTITI</v>
          </cell>
          <cell r="I3738" t="str">
            <v>Non</v>
          </cell>
          <cell r="J3738" t="str">
            <v>Volleyball</v>
          </cell>
        </row>
        <row r="3739">
          <cell r="A3739">
            <v>24201510</v>
          </cell>
          <cell r="B3739" t="str">
            <v>TCHOUARAME</v>
          </cell>
          <cell r="C3739" t="str">
            <v>Huschai</v>
          </cell>
          <cell r="D3739" t="str">
            <v>MG</v>
          </cell>
          <cell r="E3739" t="str">
            <v>31-01-2009</v>
          </cell>
          <cell r="F3739">
            <v>15</v>
          </cell>
          <cell r="G3739" t="str">
            <v>Non</v>
          </cell>
          <cell r="H3739" t="str">
            <v>LP.PETRO ATTITI</v>
          </cell>
          <cell r="I3739" t="str">
            <v>Non</v>
          </cell>
          <cell r="J3739" t="str">
            <v>Futsal, Trails</v>
          </cell>
        </row>
        <row r="3740">
          <cell r="A3740">
            <v>24238803</v>
          </cell>
          <cell r="B3740" t="str">
            <v>THEAIN-BOANOUMA</v>
          </cell>
          <cell r="C3740" t="str">
            <v>Roman</v>
          </cell>
          <cell r="D3740" t="str">
            <v>JG</v>
          </cell>
          <cell r="E3740" t="str">
            <v>19-10-2006</v>
          </cell>
          <cell r="F3740">
            <v>18</v>
          </cell>
          <cell r="G3740" t="str">
            <v>Non</v>
          </cell>
          <cell r="H3740" t="str">
            <v>LP.PETRO ATTITI</v>
          </cell>
          <cell r="I3740" t="str">
            <v>Non</v>
          </cell>
          <cell r="J3740" t="str">
            <v>Futsal, Volleyball</v>
          </cell>
        </row>
        <row r="3741">
          <cell r="A3741">
            <v>24220450</v>
          </cell>
          <cell r="B3741" t="str">
            <v>TOMA</v>
          </cell>
          <cell r="C3741" t="str">
            <v>Sarai</v>
          </cell>
          <cell r="D3741" t="str">
            <v>CF</v>
          </cell>
          <cell r="E3741" t="str">
            <v>06-07-2007</v>
          </cell>
          <cell r="F3741">
            <v>17</v>
          </cell>
          <cell r="G3741" t="str">
            <v>Non</v>
          </cell>
          <cell r="H3741" t="str">
            <v>LP.PETRO ATTITI</v>
          </cell>
          <cell r="I3741" t="str">
            <v>Non</v>
          </cell>
          <cell r="J3741" t="str">
            <v>Volleyball</v>
          </cell>
        </row>
        <row r="3742">
          <cell r="A3742">
            <v>24220887</v>
          </cell>
          <cell r="B3742" t="str">
            <v>TONE</v>
          </cell>
          <cell r="C3742" t="str">
            <v>Evylienka</v>
          </cell>
          <cell r="D3742" t="str">
            <v>MF</v>
          </cell>
          <cell r="E3742" t="str">
            <v>27-03-2009</v>
          </cell>
          <cell r="F3742">
            <v>15</v>
          </cell>
          <cell r="G3742" t="str">
            <v>Non</v>
          </cell>
          <cell r="H3742" t="str">
            <v>LP.PETRO ATTITI</v>
          </cell>
          <cell r="I3742" t="str">
            <v>Non</v>
          </cell>
          <cell r="J3742" t="str">
            <v>Volleyball</v>
          </cell>
        </row>
        <row r="3743">
          <cell r="A3743">
            <v>24200281</v>
          </cell>
          <cell r="B3743" t="str">
            <v>TONHOUERI</v>
          </cell>
          <cell r="C3743" t="str">
            <v>Hassan</v>
          </cell>
          <cell r="D3743" t="str">
            <v>MG</v>
          </cell>
          <cell r="E3743" t="str">
            <v>14-01-2009</v>
          </cell>
          <cell r="F3743">
            <v>15</v>
          </cell>
          <cell r="G3743" t="str">
            <v>Non</v>
          </cell>
          <cell r="H3743" t="str">
            <v>LP.PETRO ATTITI</v>
          </cell>
          <cell r="I3743" t="str">
            <v>Non</v>
          </cell>
          <cell r="J3743" t="str">
            <v>Futsal, Trails</v>
          </cell>
        </row>
        <row r="3744">
          <cell r="A3744">
            <v>24248966</v>
          </cell>
          <cell r="B3744" t="str">
            <v>TOROMONA</v>
          </cell>
          <cell r="C3744" t="str">
            <v>Eyltone</v>
          </cell>
          <cell r="D3744" t="str">
            <v>CG</v>
          </cell>
          <cell r="E3744" t="str">
            <v>29-05-2008</v>
          </cell>
          <cell r="F3744">
            <v>16</v>
          </cell>
          <cell r="G3744" t="str">
            <v>Non</v>
          </cell>
          <cell r="H3744" t="str">
            <v>LP.PETRO ATTITI</v>
          </cell>
          <cell r="I3744" t="str">
            <v>Non</v>
          </cell>
          <cell r="J3744" t="str">
            <v>Volleyball</v>
          </cell>
        </row>
        <row r="3745">
          <cell r="A3745">
            <v>24248243</v>
          </cell>
          <cell r="B3745" t="str">
            <v>TOURTE</v>
          </cell>
          <cell r="C3745" t="str">
            <v>Noélane</v>
          </cell>
          <cell r="D3745" t="str">
            <v>CF</v>
          </cell>
          <cell r="E3745" t="str">
            <v>09-09-2008</v>
          </cell>
          <cell r="F3745">
            <v>16</v>
          </cell>
          <cell r="G3745" t="str">
            <v>Non</v>
          </cell>
          <cell r="H3745" t="str">
            <v>LP.PETRO ATTITI</v>
          </cell>
          <cell r="I3745" t="str">
            <v>Non</v>
          </cell>
          <cell r="J3745" t="str">
            <v>Trails</v>
          </cell>
        </row>
        <row r="3746">
          <cell r="A3746">
            <v>24180248</v>
          </cell>
          <cell r="B3746" t="str">
            <v>UEDRE</v>
          </cell>
          <cell r="C3746" t="str">
            <v>Lydie</v>
          </cell>
          <cell r="D3746" t="str">
            <v>JF</v>
          </cell>
          <cell r="E3746" t="str">
            <v>24-10-2006</v>
          </cell>
          <cell r="F3746">
            <v>18</v>
          </cell>
          <cell r="G3746" t="str">
            <v>Non</v>
          </cell>
          <cell r="H3746" t="str">
            <v>LP.PETRO ATTITI</v>
          </cell>
          <cell r="I3746" t="str">
            <v>Non</v>
          </cell>
          <cell r="J3746" t="str">
            <v>Volleyball</v>
          </cell>
        </row>
        <row r="3747">
          <cell r="A3747">
            <v>24180206</v>
          </cell>
          <cell r="B3747" t="str">
            <v>UJICAS</v>
          </cell>
          <cell r="C3747" t="str">
            <v>Obé Jacques</v>
          </cell>
          <cell r="D3747" t="str">
            <v>JG</v>
          </cell>
          <cell r="E3747" t="str">
            <v>31-01-2006</v>
          </cell>
          <cell r="F3747">
            <v>18</v>
          </cell>
          <cell r="G3747" t="str">
            <v>Non</v>
          </cell>
          <cell r="H3747" t="str">
            <v>LP.PETRO ATTITI</v>
          </cell>
          <cell r="I3747" t="str">
            <v>Non</v>
          </cell>
          <cell r="J3747" t="str">
            <v>Football, Futsal, Volleyball</v>
          </cell>
        </row>
        <row r="3748">
          <cell r="A3748">
            <v>24200060</v>
          </cell>
          <cell r="B3748" t="str">
            <v>WAETHEANE</v>
          </cell>
          <cell r="C3748" t="str">
            <v>Nidoish</v>
          </cell>
          <cell r="D3748" t="str">
            <v>CG</v>
          </cell>
          <cell r="E3748" t="str">
            <v>30-05-2008</v>
          </cell>
          <cell r="F3748">
            <v>16</v>
          </cell>
          <cell r="G3748" t="str">
            <v>Non</v>
          </cell>
          <cell r="H3748" t="str">
            <v>LP.PETRO ATTITI</v>
          </cell>
          <cell r="I3748" t="str">
            <v>Non</v>
          </cell>
          <cell r="J3748" t="str">
            <v>Football, Futsal, Volleyball</v>
          </cell>
        </row>
        <row r="3749">
          <cell r="A3749">
            <v>24248088</v>
          </cell>
          <cell r="B3749" t="str">
            <v>WAHEO</v>
          </cell>
          <cell r="C3749" t="str">
            <v>Aurore</v>
          </cell>
          <cell r="D3749" t="str">
            <v>CF</v>
          </cell>
          <cell r="E3749" t="str">
            <v>13-02-2007</v>
          </cell>
          <cell r="F3749">
            <v>17</v>
          </cell>
          <cell r="G3749" t="str">
            <v>Non</v>
          </cell>
          <cell r="H3749" t="str">
            <v>LP.PETRO ATTITI</v>
          </cell>
          <cell r="I3749" t="str">
            <v>Non</v>
          </cell>
          <cell r="J3749" t="str">
            <v>Volleyball</v>
          </cell>
        </row>
        <row r="3750">
          <cell r="A3750">
            <v>24210200</v>
          </cell>
          <cell r="B3750" t="str">
            <v>WAHMEREUNGO</v>
          </cell>
          <cell r="C3750" t="str">
            <v>Evelyne</v>
          </cell>
          <cell r="D3750" t="str">
            <v>CF</v>
          </cell>
          <cell r="E3750" t="str">
            <v>06-06-2007</v>
          </cell>
          <cell r="F3750">
            <v>17</v>
          </cell>
          <cell r="G3750" t="str">
            <v>Non</v>
          </cell>
          <cell r="H3750" t="str">
            <v>LP.PETRO ATTITI</v>
          </cell>
          <cell r="I3750" t="str">
            <v>Non</v>
          </cell>
          <cell r="J3750" t="str">
            <v>Volleyball</v>
          </cell>
        </row>
        <row r="3751">
          <cell r="A3751">
            <v>24248086</v>
          </cell>
          <cell r="B3751" t="str">
            <v>WAIECKO</v>
          </cell>
          <cell r="C3751" t="str">
            <v>Gwenaelle</v>
          </cell>
          <cell r="D3751" t="str">
            <v>MF</v>
          </cell>
          <cell r="E3751" t="str">
            <v>11-10-2010</v>
          </cell>
          <cell r="F3751">
            <v>14</v>
          </cell>
          <cell r="G3751" t="str">
            <v>Non</v>
          </cell>
          <cell r="H3751" t="str">
            <v>LP.PETRO ATTITI</v>
          </cell>
          <cell r="I3751" t="str">
            <v>Non</v>
          </cell>
          <cell r="J3751" t="str">
            <v>Volleyball</v>
          </cell>
        </row>
        <row r="3752">
          <cell r="A3752">
            <v>24190867</v>
          </cell>
          <cell r="B3752" t="str">
            <v>WAIMO</v>
          </cell>
          <cell r="C3752" t="str">
            <v>Christian</v>
          </cell>
          <cell r="D3752" t="str">
            <v>CG</v>
          </cell>
          <cell r="E3752" t="str">
            <v>25-03-2008</v>
          </cell>
          <cell r="F3752">
            <v>16</v>
          </cell>
          <cell r="G3752" t="str">
            <v>Non</v>
          </cell>
          <cell r="H3752" t="str">
            <v>LP.PETRO ATTITI</v>
          </cell>
          <cell r="I3752" t="str">
            <v>Non</v>
          </cell>
          <cell r="J3752" t="str">
            <v>Athlétisme, Cross, Football, Futsal, Handball, Volleyball</v>
          </cell>
        </row>
        <row r="3753">
          <cell r="A3753">
            <v>24180695</v>
          </cell>
          <cell r="B3753" t="str">
            <v>WAKA-CEOU</v>
          </cell>
          <cell r="C3753" t="str">
            <v>Larik</v>
          </cell>
          <cell r="D3753" t="str">
            <v>CG</v>
          </cell>
          <cell r="E3753" t="str">
            <v>18-03-2007</v>
          </cell>
          <cell r="F3753">
            <v>17</v>
          </cell>
          <cell r="G3753" t="str">
            <v>Non</v>
          </cell>
          <cell r="H3753" t="str">
            <v>LP.PETRO ATTITI</v>
          </cell>
          <cell r="I3753" t="str">
            <v>Non</v>
          </cell>
          <cell r="J3753" t="str">
            <v>Cross, Football, Futsal, Trails, Volleyball</v>
          </cell>
        </row>
        <row r="3754">
          <cell r="A3754">
            <v>24248967</v>
          </cell>
          <cell r="B3754" t="str">
            <v>WAKAJAWA</v>
          </cell>
          <cell r="C3754" t="str">
            <v>Joanna</v>
          </cell>
          <cell r="D3754" t="str">
            <v>CF</v>
          </cell>
          <cell r="E3754" t="str">
            <v>10-12-2007</v>
          </cell>
          <cell r="F3754">
            <v>16</v>
          </cell>
          <cell r="G3754" t="str">
            <v>Non</v>
          </cell>
          <cell r="H3754" t="str">
            <v>LP.PETRO ATTITI</v>
          </cell>
          <cell r="I3754" t="str">
            <v>Non</v>
          </cell>
          <cell r="J3754" t="str">
            <v>Volleyball</v>
          </cell>
        </row>
        <row r="3755">
          <cell r="A3755">
            <v>24248099</v>
          </cell>
          <cell r="B3755" t="str">
            <v>WAMALO</v>
          </cell>
          <cell r="C3755" t="str">
            <v>Roderick</v>
          </cell>
          <cell r="D3755" t="str">
            <v>MG</v>
          </cell>
          <cell r="E3755" t="str">
            <v>21-02-2009</v>
          </cell>
          <cell r="F3755">
            <v>15</v>
          </cell>
          <cell r="G3755" t="str">
            <v>Non</v>
          </cell>
          <cell r="H3755" t="str">
            <v>LP.PETRO ATTITI</v>
          </cell>
          <cell r="I3755" t="str">
            <v>Non</v>
          </cell>
          <cell r="J3755" t="str">
            <v>Volleyball</v>
          </cell>
        </row>
        <row r="3756">
          <cell r="A3756">
            <v>24180090</v>
          </cell>
          <cell r="B3756" t="str">
            <v>WAMO</v>
          </cell>
          <cell r="C3756" t="str">
            <v>Rosy</v>
          </cell>
          <cell r="D3756" t="str">
            <v>CF</v>
          </cell>
          <cell r="E3756" t="str">
            <v>28-02-2007</v>
          </cell>
          <cell r="F3756">
            <v>17</v>
          </cell>
          <cell r="G3756" t="str">
            <v>Non</v>
          </cell>
          <cell r="H3756" t="str">
            <v>LP.PETRO ATTITI</v>
          </cell>
          <cell r="I3756" t="str">
            <v>Non</v>
          </cell>
          <cell r="J3756" t="str">
            <v>Volleyball</v>
          </cell>
        </row>
        <row r="3757">
          <cell r="A3757">
            <v>24190381</v>
          </cell>
          <cell r="B3757" t="str">
            <v>WANYANO</v>
          </cell>
          <cell r="C3757" t="str">
            <v>Jacques</v>
          </cell>
          <cell r="D3757" t="str">
            <v>CG</v>
          </cell>
          <cell r="E3757" t="str">
            <v>31-08-2007</v>
          </cell>
          <cell r="F3757">
            <v>17</v>
          </cell>
          <cell r="G3757" t="str">
            <v>Non</v>
          </cell>
          <cell r="H3757" t="str">
            <v>LP.PETRO ATTITI</v>
          </cell>
          <cell r="I3757" t="str">
            <v>Non</v>
          </cell>
          <cell r="J3757" t="str">
            <v>Futsal, Volleyball</v>
          </cell>
        </row>
        <row r="3758">
          <cell r="A3758">
            <v>24190457</v>
          </cell>
          <cell r="B3758" t="str">
            <v>WATHA</v>
          </cell>
          <cell r="C3758" t="str">
            <v>Françoise</v>
          </cell>
          <cell r="D3758" t="str">
            <v>CF</v>
          </cell>
          <cell r="E3758" t="str">
            <v>11-02-2008</v>
          </cell>
          <cell r="F3758">
            <v>16</v>
          </cell>
          <cell r="G3758" t="str">
            <v>Non</v>
          </cell>
          <cell r="H3758" t="str">
            <v>LP.PETRO ATTITI</v>
          </cell>
          <cell r="I3758" t="str">
            <v>Non</v>
          </cell>
          <cell r="J3758" t="str">
            <v>Athlétisme, Cross, Futsal, Handball, Rugby, Volleyball</v>
          </cell>
        </row>
        <row r="3759">
          <cell r="A3759">
            <v>24192883</v>
          </cell>
          <cell r="B3759" t="str">
            <v>WATHA</v>
          </cell>
          <cell r="C3759" t="str">
            <v>Paulo</v>
          </cell>
          <cell r="D3759" t="str">
            <v>JG</v>
          </cell>
          <cell r="E3759" t="str">
            <v>01-07-2005</v>
          </cell>
          <cell r="F3759">
            <v>19</v>
          </cell>
          <cell r="G3759" t="str">
            <v>Non</v>
          </cell>
          <cell r="H3759" t="str">
            <v>LP.PETRO ATTITI</v>
          </cell>
          <cell r="I3759" t="str">
            <v>Non</v>
          </cell>
          <cell r="J3759" t="str">
            <v>Athlétisme, Futsal, Volleyball</v>
          </cell>
        </row>
        <row r="3760">
          <cell r="A3760">
            <v>24200017</v>
          </cell>
          <cell r="B3760" t="str">
            <v>WAUNIE</v>
          </cell>
          <cell r="C3760" t="str">
            <v>Jean Philippe</v>
          </cell>
          <cell r="D3760" t="str">
            <v>MG</v>
          </cell>
          <cell r="E3760" t="str">
            <v>02-01-2009</v>
          </cell>
          <cell r="F3760">
            <v>15</v>
          </cell>
          <cell r="G3760" t="str">
            <v>Non</v>
          </cell>
          <cell r="H3760" t="str">
            <v>LP.PETRO ATTITI</v>
          </cell>
          <cell r="I3760" t="str">
            <v>Non</v>
          </cell>
          <cell r="J3760" t="str">
            <v>Football, Futsal</v>
          </cell>
        </row>
        <row r="3761">
          <cell r="A3761">
            <v>24193207</v>
          </cell>
          <cell r="B3761" t="str">
            <v>WAYA</v>
          </cell>
          <cell r="C3761" t="str">
            <v>Christopher</v>
          </cell>
          <cell r="D3761" t="str">
            <v>CG</v>
          </cell>
          <cell r="E3761" t="str">
            <v>05-12-2007</v>
          </cell>
          <cell r="F3761">
            <v>16</v>
          </cell>
          <cell r="G3761" t="str">
            <v>Non</v>
          </cell>
          <cell r="H3761" t="str">
            <v>LP.PETRO ATTITI</v>
          </cell>
          <cell r="I3761" t="str">
            <v>Non</v>
          </cell>
          <cell r="J3761" t="str">
            <v>Athlétisme, Football, Trails</v>
          </cell>
        </row>
        <row r="3762">
          <cell r="A3762">
            <v>24248398</v>
          </cell>
          <cell r="B3762" t="str">
            <v>WEDE</v>
          </cell>
          <cell r="C3762" t="str">
            <v>Bradley</v>
          </cell>
          <cell r="D3762" t="str">
            <v>CG</v>
          </cell>
          <cell r="E3762" t="str">
            <v>06-05-2008</v>
          </cell>
          <cell r="F3762">
            <v>16</v>
          </cell>
          <cell r="G3762" t="str">
            <v>Non</v>
          </cell>
          <cell r="H3762" t="str">
            <v>LP.PETRO ATTITI</v>
          </cell>
          <cell r="I3762" t="str">
            <v>Non</v>
          </cell>
          <cell r="J3762" t="str">
            <v>Trails</v>
          </cell>
        </row>
        <row r="3763">
          <cell r="A3763">
            <v>24248096</v>
          </cell>
          <cell r="B3763" t="str">
            <v>WEJIN</v>
          </cell>
          <cell r="C3763" t="str">
            <v>Eduard</v>
          </cell>
          <cell r="D3763" t="str">
            <v>CG</v>
          </cell>
          <cell r="E3763" t="str">
            <v>18-12-2008</v>
          </cell>
          <cell r="F3763">
            <v>15</v>
          </cell>
          <cell r="G3763" t="str">
            <v>Non</v>
          </cell>
          <cell r="H3763" t="str">
            <v>LP.PETRO ATTITI</v>
          </cell>
          <cell r="I3763" t="str">
            <v>Non</v>
          </cell>
          <cell r="J3763" t="str">
            <v>Volleyball</v>
          </cell>
        </row>
        <row r="3764">
          <cell r="A3764">
            <v>24248095</v>
          </cell>
          <cell r="B3764" t="str">
            <v>WRIGHT</v>
          </cell>
          <cell r="C3764" t="str">
            <v>Kyriam</v>
          </cell>
          <cell r="D3764" t="str">
            <v>CG</v>
          </cell>
          <cell r="E3764" t="str">
            <v>02-03-2008</v>
          </cell>
          <cell r="F3764">
            <v>16</v>
          </cell>
          <cell r="G3764" t="str">
            <v>Non</v>
          </cell>
          <cell r="H3764" t="str">
            <v>LP.PETRO ATTITI</v>
          </cell>
          <cell r="I3764" t="str">
            <v>Non</v>
          </cell>
          <cell r="J3764" t="str">
            <v>Volleyball</v>
          </cell>
        </row>
        <row r="3765">
          <cell r="A3765">
            <v>24238544</v>
          </cell>
          <cell r="B3765" t="str">
            <v>ALIKIE</v>
          </cell>
          <cell r="C3765" t="str">
            <v>Marie Brigitte</v>
          </cell>
          <cell r="D3765" t="str">
            <v>SF</v>
          </cell>
          <cell r="E3765" t="str">
            <v>07-11-2003</v>
          </cell>
          <cell r="F3765">
            <v>20</v>
          </cell>
          <cell r="G3765" t="str">
            <v>Non</v>
          </cell>
          <cell r="H3765" t="str">
            <v>LP.St JOSEPH DE CLUNY</v>
          </cell>
          <cell r="I3765" t="str">
            <v>Non</v>
          </cell>
          <cell r="J3765" t="str">
            <v>Cross, Volleyball, VTT</v>
          </cell>
        </row>
        <row r="3766">
          <cell r="A3766">
            <v>24249379</v>
          </cell>
          <cell r="B3766" t="str">
            <v>Atufele</v>
          </cell>
          <cell r="C3766" t="str">
            <v>Menantia</v>
          </cell>
          <cell r="D3766" t="str">
            <v>MF</v>
          </cell>
          <cell r="E3766" t="str">
            <v>02-04-2009</v>
          </cell>
          <cell r="F3766">
            <v>15</v>
          </cell>
          <cell r="G3766" t="str">
            <v>Non</v>
          </cell>
          <cell r="H3766" t="str">
            <v>LP.St JOSEPH DE CLUNY</v>
          </cell>
          <cell r="I3766" t="str">
            <v>Non</v>
          </cell>
        </row>
        <row r="3767">
          <cell r="A3767">
            <v>24249037</v>
          </cell>
          <cell r="B3767" t="str">
            <v>DOUEPERE</v>
          </cell>
          <cell r="C3767" t="str">
            <v>Kenny</v>
          </cell>
          <cell r="D3767" t="str">
            <v>JG</v>
          </cell>
          <cell r="E3767" t="str">
            <v>10-06-2006</v>
          </cell>
          <cell r="F3767">
            <v>18</v>
          </cell>
          <cell r="G3767" t="str">
            <v>Non</v>
          </cell>
          <cell r="H3767" t="str">
            <v>LP.St JOSEPH DE CLUNY</v>
          </cell>
          <cell r="I3767" t="str">
            <v>Non</v>
          </cell>
          <cell r="J3767" t="str">
            <v>Volleyball</v>
          </cell>
        </row>
        <row r="3768">
          <cell r="A3768">
            <v>24249373</v>
          </cell>
          <cell r="B3768" t="str">
            <v>Favan</v>
          </cell>
          <cell r="C3768" t="str">
            <v>Liam</v>
          </cell>
          <cell r="D3768" t="str">
            <v>CG</v>
          </cell>
          <cell r="E3768" t="str">
            <v>01-10-2008</v>
          </cell>
          <cell r="F3768">
            <v>16</v>
          </cell>
          <cell r="G3768" t="str">
            <v>Non</v>
          </cell>
          <cell r="H3768" t="str">
            <v>LP.St JOSEPH DE CLUNY</v>
          </cell>
          <cell r="I3768" t="str">
            <v>Non</v>
          </cell>
          <cell r="J3768" t="str">
            <v>Athlétisme, Basket, Futsal, Volleyball</v>
          </cell>
        </row>
        <row r="3769">
          <cell r="A3769">
            <v>24211003</v>
          </cell>
          <cell r="B3769" t="str">
            <v>FETAULAKI</v>
          </cell>
          <cell r="C3769" t="str">
            <v>Ezekiel</v>
          </cell>
          <cell r="D3769" t="str">
            <v>CG</v>
          </cell>
          <cell r="E3769" t="str">
            <v>13-06-2008</v>
          </cell>
          <cell r="F3769">
            <v>16</v>
          </cell>
          <cell r="G3769" t="str">
            <v>Non</v>
          </cell>
          <cell r="H3769" t="str">
            <v>LP.St JOSEPH DE CLUNY</v>
          </cell>
          <cell r="I3769" t="str">
            <v>Non</v>
          </cell>
          <cell r="J3769" t="str">
            <v>Athlétisme, Basket, Futsal, Rugby</v>
          </cell>
        </row>
        <row r="3770">
          <cell r="A3770">
            <v>24211200</v>
          </cell>
          <cell r="B3770" t="str">
            <v>GIES</v>
          </cell>
          <cell r="C3770" t="str">
            <v>Kristy</v>
          </cell>
          <cell r="D3770" t="str">
            <v>CF</v>
          </cell>
          <cell r="E3770" t="str">
            <v>20-05-2008</v>
          </cell>
          <cell r="F3770">
            <v>16</v>
          </cell>
          <cell r="G3770" t="str">
            <v>Non</v>
          </cell>
          <cell r="H3770" t="str">
            <v>LP.St JOSEPH DE CLUNY</v>
          </cell>
          <cell r="I3770" t="str">
            <v>Non</v>
          </cell>
          <cell r="J3770" t="str">
            <v>Planche à voile</v>
          </cell>
        </row>
        <row r="3771">
          <cell r="A3771">
            <v>24249026</v>
          </cell>
          <cell r="B3771" t="str">
            <v>GUCAKE</v>
          </cell>
          <cell r="C3771" t="str">
            <v>Salanieta</v>
          </cell>
          <cell r="D3771" t="str">
            <v>SF</v>
          </cell>
          <cell r="E3771" t="str">
            <v>10-12-2004</v>
          </cell>
          <cell r="F3771">
            <v>19</v>
          </cell>
          <cell r="G3771" t="str">
            <v>Non</v>
          </cell>
          <cell r="H3771" t="str">
            <v>LP.St JOSEPH DE CLUNY</v>
          </cell>
          <cell r="I3771" t="str">
            <v>Non</v>
          </cell>
          <cell r="J3771" t="str">
            <v>Volleyball</v>
          </cell>
        </row>
        <row r="3772">
          <cell r="A3772">
            <v>24180036</v>
          </cell>
          <cell r="B3772" t="str">
            <v>HEUTRO</v>
          </cell>
          <cell r="C3772" t="str">
            <v>Sylvestre</v>
          </cell>
          <cell r="D3772" t="str">
            <v>SG</v>
          </cell>
          <cell r="E3772" t="str">
            <v>10-12-2004</v>
          </cell>
          <cell r="F3772">
            <v>19</v>
          </cell>
          <cell r="G3772" t="str">
            <v>Non</v>
          </cell>
          <cell r="H3772" t="str">
            <v>LP.St JOSEPH DE CLUNY</v>
          </cell>
          <cell r="I3772" t="str">
            <v>Non</v>
          </cell>
          <cell r="J3772" t="str">
            <v>Cross, Futsal, Volleyball</v>
          </cell>
        </row>
        <row r="3773">
          <cell r="A3773">
            <v>24248103</v>
          </cell>
          <cell r="B3773" t="str">
            <v>HOALA</v>
          </cell>
          <cell r="C3773" t="str">
            <v>Kurt</v>
          </cell>
          <cell r="D3773" t="str">
            <v>JG</v>
          </cell>
          <cell r="E3773" t="str">
            <v>01-06-2006</v>
          </cell>
          <cell r="F3773">
            <v>18</v>
          </cell>
          <cell r="G3773" t="str">
            <v>Non</v>
          </cell>
          <cell r="H3773" t="str">
            <v>LP.St JOSEPH DE CLUNY</v>
          </cell>
          <cell r="I3773" t="str">
            <v>Non</v>
          </cell>
          <cell r="J3773" t="str">
            <v>Volleyball</v>
          </cell>
        </row>
        <row r="3774">
          <cell r="A3774">
            <v>24188264</v>
          </cell>
          <cell r="B3774" t="str">
            <v>IHILY</v>
          </cell>
          <cell r="C3774" t="str">
            <v>Jonathane</v>
          </cell>
          <cell r="D3774" t="str">
            <v>CF</v>
          </cell>
          <cell r="E3774" t="str">
            <v>05-05-2007</v>
          </cell>
          <cell r="F3774">
            <v>17</v>
          </cell>
          <cell r="G3774" t="str">
            <v>Non</v>
          </cell>
          <cell r="H3774" t="str">
            <v>LP.St JOSEPH DE CLUNY</v>
          </cell>
          <cell r="I3774" t="str">
            <v>Non</v>
          </cell>
          <cell r="J3774" t="str">
            <v>Futsal, Volleyball</v>
          </cell>
        </row>
        <row r="3775">
          <cell r="A3775">
            <v>24249377</v>
          </cell>
          <cell r="B3775" t="str">
            <v>Iloai</v>
          </cell>
          <cell r="C3775" t="str">
            <v>Sagato</v>
          </cell>
          <cell r="D3775" t="str">
            <v>CG</v>
          </cell>
          <cell r="E3775" t="str">
            <v>19-04-2007</v>
          </cell>
          <cell r="F3775">
            <v>17</v>
          </cell>
          <cell r="G3775" t="str">
            <v>Non</v>
          </cell>
          <cell r="H3775" t="str">
            <v>LP.St JOSEPH DE CLUNY</v>
          </cell>
          <cell r="I3775" t="str">
            <v>Non</v>
          </cell>
        </row>
        <row r="3776">
          <cell r="A3776">
            <v>24220242</v>
          </cell>
          <cell r="B3776" t="str">
            <v>KAHLEMU</v>
          </cell>
          <cell r="C3776" t="str">
            <v>Emma</v>
          </cell>
          <cell r="D3776" t="str">
            <v>JF</v>
          </cell>
          <cell r="E3776" t="str">
            <v>29-12-2006</v>
          </cell>
          <cell r="F3776">
            <v>17</v>
          </cell>
          <cell r="G3776" t="str">
            <v>Non</v>
          </cell>
          <cell r="H3776" t="str">
            <v>LP.St JOSEPH DE CLUNY</v>
          </cell>
          <cell r="I3776" t="str">
            <v>Non</v>
          </cell>
          <cell r="J3776" t="str">
            <v>Futsal, Volleyball</v>
          </cell>
        </row>
        <row r="3777">
          <cell r="A3777">
            <v>24188108</v>
          </cell>
          <cell r="B3777" t="str">
            <v>KAOUDA</v>
          </cell>
          <cell r="C3777" t="str">
            <v>Appolonie</v>
          </cell>
          <cell r="D3777" t="str">
            <v>CF</v>
          </cell>
          <cell r="E3777" t="str">
            <v>13-02-2007</v>
          </cell>
          <cell r="F3777">
            <v>17</v>
          </cell>
          <cell r="G3777" t="str">
            <v>Non</v>
          </cell>
          <cell r="H3777" t="str">
            <v>LP.St JOSEPH DE CLUNY</v>
          </cell>
          <cell r="I3777" t="str">
            <v>Non</v>
          </cell>
          <cell r="J3777" t="str">
            <v>Futsal, Volleyball</v>
          </cell>
        </row>
        <row r="3778">
          <cell r="A3778">
            <v>24239207</v>
          </cell>
          <cell r="B3778" t="str">
            <v>lAOUMANA</v>
          </cell>
          <cell r="C3778" t="str">
            <v>andré</v>
          </cell>
          <cell r="D3778" t="str">
            <v>JG</v>
          </cell>
          <cell r="E3778" t="str">
            <v>17-06-2006</v>
          </cell>
          <cell r="F3778">
            <v>18</v>
          </cell>
          <cell r="G3778" t="str">
            <v>Non</v>
          </cell>
          <cell r="H3778" t="str">
            <v>LP.St JOSEPH DE CLUNY</v>
          </cell>
          <cell r="I3778" t="str">
            <v>Non</v>
          </cell>
          <cell r="J3778" t="str">
            <v>Football, Futsal, Volleyball</v>
          </cell>
        </row>
        <row r="3779">
          <cell r="A3779">
            <v>24211278</v>
          </cell>
          <cell r="B3779" t="str">
            <v>MARTOPAVIRO</v>
          </cell>
          <cell r="C3779" t="str">
            <v>Charlene</v>
          </cell>
          <cell r="D3779" t="str">
            <v>CF</v>
          </cell>
          <cell r="E3779" t="str">
            <v>26-10-2008</v>
          </cell>
          <cell r="F3779">
            <v>16</v>
          </cell>
          <cell r="G3779" t="str">
            <v>Non</v>
          </cell>
          <cell r="H3779" t="str">
            <v>LP.St JOSEPH DE CLUNY</v>
          </cell>
          <cell r="I3779" t="str">
            <v>Non</v>
          </cell>
          <cell r="J3779" t="str">
            <v>Basket</v>
          </cell>
        </row>
        <row r="3780">
          <cell r="A3780">
            <v>24192227</v>
          </cell>
          <cell r="B3780" t="str">
            <v>MEKENESE</v>
          </cell>
          <cell r="C3780" t="str">
            <v>Lorenzo</v>
          </cell>
          <cell r="D3780" t="str">
            <v>CG</v>
          </cell>
          <cell r="E3780" t="str">
            <v>30-05-2007</v>
          </cell>
          <cell r="F3780">
            <v>17</v>
          </cell>
          <cell r="G3780" t="str">
            <v>Non</v>
          </cell>
          <cell r="H3780" t="str">
            <v>LP.St JOSEPH DE CLUNY</v>
          </cell>
          <cell r="I3780" t="str">
            <v>Non</v>
          </cell>
          <cell r="J3780" t="str">
            <v>Football, Futsal, Volleyball</v>
          </cell>
        </row>
        <row r="3781">
          <cell r="A3781">
            <v>24249378</v>
          </cell>
          <cell r="B3781" t="str">
            <v>Mekenese</v>
          </cell>
          <cell r="C3781" t="str">
            <v>Tessa</v>
          </cell>
          <cell r="D3781" t="str">
            <v>CF</v>
          </cell>
          <cell r="E3781" t="str">
            <v>02-09-2008</v>
          </cell>
          <cell r="F3781">
            <v>16</v>
          </cell>
          <cell r="G3781" t="str">
            <v>Non</v>
          </cell>
          <cell r="H3781" t="str">
            <v>LP.St JOSEPH DE CLUNY</v>
          </cell>
          <cell r="I3781" t="str">
            <v>Non</v>
          </cell>
        </row>
        <row r="3782">
          <cell r="A3782">
            <v>24249381</v>
          </cell>
          <cell r="B3782" t="str">
            <v>Meltecoin</v>
          </cell>
          <cell r="C3782" t="str">
            <v>Ashley</v>
          </cell>
          <cell r="D3782" t="str">
            <v>BF</v>
          </cell>
          <cell r="E3782" t="str">
            <v>05-09-2208</v>
          </cell>
          <cell r="F3782">
            <v>-184</v>
          </cell>
          <cell r="G3782" t="str">
            <v>Non</v>
          </cell>
          <cell r="H3782" t="str">
            <v>LP.St JOSEPH DE CLUNY</v>
          </cell>
          <cell r="I3782" t="str">
            <v>Non</v>
          </cell>
        </row>
        <row r="3783">
          <cell r="A3783">
            <v>24248180</v>
          </cell>
          <cell r="B3783" t="str">
            <v>NAU</v>
          </cell>
          <cell r="C3783" t="str">
            <v>SEBASTIEN</v>
          </cell>
          <cell r="D3783" t="str">
            <v>CG</v>
          </cell>
          <cell r="E3783" t="str">
            <v>19-11-2007</v>
          </cell>
          <cell r="F3783">
            <v>16</v>
          </cell>
          <cell r="G3783" t="str">
            <v>Non</v>
          </cell>
          <cell r="H3783" t="str">
            <v>LP.St JOSEPH DE CLUNY</v>
          </cell>
          <cell r="I3783" t="str">
            <v>Non</v>
          </cell>
          <cell r="J3783" t="str">
            <v>Football, Volleyball</v>
          </cell>
        </row>
        <row r="3784">
          <cell r="A3784">
            <v>24238949</v>
          </cell>
          <cell r="B3784" t="str">
            <v>Nemia</v>
          </cell>
          <cell r="C3784" t="str">
            <v>Baptiste</v>
          </cell>
          <cell r="D3784" t="str">
            <v>CG</v>
          </cell>
          <cell r="E3784" t="str">
            <v>22-08-2007</v>
          </cell>
          <cell r="F3784">
            <v>17</v>
          </cell>
          <cell r="G3784" t="str">
            <v>Non</v>
          </cell>
          <cell r="H3784" t="str">
            <v>LP.St JOSEPH DE CLUNY</v>
          </cell>
          <cell r="I3784" t="str">
            <v>Non</v>
          </cell>
          <cell r="J3784" t="str">
            <v>Football, Futsal, Volleyball</v>
          </cell>
        </row>
        <row r="3785">
          <cell r="A3785">
            <v>24211261</v>
          </cell>
          <cell r="B3785" t="str">
            <v>NGADAE</v>
          </cell>
          <cell r="C3785" t="str">
            <v>Joseph</v>
          </cell>
          <cell r="D3785" t="str">
            <v>MG</v>
          </cell>
          <cell r="E3785" t="str">
            <v>26-04-2009</v>
          </cell>
          <cell r="F3785">
            <v>15</v>
          </cell>
          <cell r="G3785" t="str">
            <v>Non</v>
          </cell>
          <cell r="H3785" t="str">
            <v>LP.St JOSEPH DE CLUNY</v>
          </cell>
          <cell r="I3785" t="str">
            <v>Non</v>
          </cell>
          <cell r="J3785" t="str">
            <v>Football, Volleyball</v>
          </cell>
        </row>
        <row r="3786">
          <cell r="A3786">
            <v>24190310</v>
          </cell>
          <cell r="B3786" t="str">
            <v>PAARUA</v>
          </cell>
          <cell r="C3786" t="str">
            <v>Florian</v>
          </cell>
          <cell r="D3786" t="str">
            <v>CG</v>
          </cell>
          <cell r="E3786" t="str">
            <v>06-12-2007</v>
          </cell>
          <cell r="F3786">
            <v>16</v>
          </cell>
          <cell r="G3786" t="str">
            <v>Non</v>
          </cell>
          <cell r="H3786" t="str">
            <v>LP.St JOSEPH DE CLUNY</v>
          </cell>
          <cell r="I3786" t="str">
            <v>Non</v>
          </cell>
          <cell r="J3786" t="str">
            <v>Handball, Volleyball</v>
          </cell>
        </row>
        <row r="3787">
          <cell r="A3787">
            <v>24249040</v>
          </cell>
          <cell r="B3787" t="str">
            <v>SAO</v>
          </cell>
          <cell r="C3787" t="str">
            <v>Giovanni</v>
          </cell>
          <cell r="D3787" t="str">
            <v>CG</v>
          </cell>
          <cell r="E3787" t="str">
            <v>07-05-2007</v>
          </cell>
          <cell r="F3787">
            <v>17</v>
          </cell>
          <cell r="G3787" t="str">
            <v>Non</v>
          </cell>
          <cell r="H3787" t="str">
            <v>LP.St JOSEPH DE CLUNY</v>
          </cell>
          <cell r="I3787" t="str">
            <v>Non</v>
          </cell>
          <cell r="J3787" t="str">
            <v>Volleyball</v>
          </cell>
        </row>
        <row r="3788">
          <cell r="A3788">
            <v>24200121</v>
          </cell>
          <cell r="B3788" t="str">
            <v>SEUVEA</v>
          </cell>
          <cell r="C3788" t="str">
            <v>Filioiketonu</v>
          </cell>
          <cell r="D3788" t="str">
            <v>CG</v>
          </cell>
          <cell r="E3788" t="str">
            <v>07-07-2008</v>
          </cell>
          <cell r="F3788">
            <v>16</v>
          </cell>
          <cell r="G3788" t="str">
            <v>Non</v>
          </cell>
          <cell r="H3788" t="str">
            <v>LP.St JOSEPH DE CLUNY</v>
          </cell>
          <cell r="I3788" t="str">
            <v>Non</v>
          </cell>
          <cell r="J3788" t="str">
            <v>Rugby</v>
          </cell>
        </row>
        <row r="3789">
          <cell r="A3789">
            <v>24222522</v>
          </cell>
          <cell r="B3789" t="str">
            <v>SIAPO</v>
          </cell>
          <cell r="C3789" t="str">
            <v>Adrien</v>
          </cell>
          <cell r="D3789" t="str">
            <v>CG</v>
          </cell>
          <cell r="E3789" t="str">
            <v>27-07-2007</v>
          </cell>
          <cell r="F3789">
            <v>17</v>
          </cell>
          <cell r="G3789" t="str">
            <v>Non</v>
          </cell>
          <cell r="H3789" t="str">
            <v>LP.St JOSEPH DE CLUNY</v>
          </cell>
          <cell r="I3789" t="str">
            <v>Non</v>
          </cell>
          <cell r="J3789" t="str">
            <v>Football, Futsal, Volleyball</v>
          </cell>
        </row>
        <row r="3790">
          <cell r="A3790">
            <v>24200049</v>
          </cell>
          <cell r="B3790" t="str">
            <v>SINAMO</v>
          </cell>
          <cell r="C3790" t="str">
            <v>Dylan</v>
          </cell>
          <cell r="D3790" t="str">
            <v>CG</v>
          </cell>
          <cell r="E3790" t="str">
            <v>29-04-2007</v>
          </cell>
          <cell r="F3790">
            <v>17</v>
          </cell>
          <cell r="G3790" t="str">
            <v>Non</v>
          </cell>
          <cell r="H3790" t="str">
            <v>LP.St JOSEPH DE CLUNY</v>
          </cell>
          <cell r="I3790" t="str">
            <v>Non</v>
          </cell>
          <cell r="J3790" t="str">
            <v>Futsal, Volleyball</v>
          </cell>
        </row>
        <row r="3791">
          <cell r="A3791">
            <v>24212646</v>
          </cell>
          <cell r="B3791" t="str">
            <v>SITRITA</v>
          </cell>
          <cell r="C3791" t="str">
            <v>Abigail</v>
          </cell>
          <cell r="D3791" t="str">
            <v>JF</v>
          </cell>
          <cell r="E3791" t="str">
            <v>04-09-2006</v>
          </cell>
          <cell r="F3791">
            <v>18</v>
          </cell>
          <cell r="G3791" t="str">
            <v>Non</v>
          </cell>
          <cell r="H3791" t="str">
            <v>LP.St JOSEPH DE CLUNY</v>
          </cell>
          <cell r="I3791" t="str">
            <v>Non</v>
          </cell>
          <cell r="J3791" t="str">
            <v>Volleyball</v>
          </cell>
        </row>
        <row r="3792">
          <cell r="A3792">
            <v>24249383</v>
          </cell>
          <cell r="B3792" t="str">
            <v>Sulioka</v>
          </cell>
          <cell r="C3792" t="str">
            <v>Kyliann</v>
          </cell>
          <cell r="D3792" t="str">
            <v>CG</v>
          </cell>
          <cell r="E3792" t="str">
            <v>05-10-2008</v>
          </cell>
          <cell r="F3792">
            <v>16</v>
          </cell>
          <cell r="G3792" t="str">
            <v>Non</v>
          </cell>
          <cell r="H3792" t="str">
            <v>LP.St JOSEPH DE CLUNY</v>
          </cell>
          <cell r="I3792" t="str">
            <v>Non</v>
          </cell>
        </row>
        <row r="3793">
          <cell r="A3793">
            <v>24190642</v>
          </cell>
          <cell r="B3793" t="str">
            <v>TAVITA</v>
          </cell>
          <cell r="C3793" t="str">
            <v>Dylan</v>
          </cell>
          <cell r="D3793" t="str">
            <v>CG</v>
          </cell>
          <cell r="E3793" t="str">
            <v>06-02-2008</v>
          </cell>
          <cell r="F3793">
            <v>16</v>
          </cell>
          <cell r="G3793" t="str">
            <v>Non</v>
          </cell>
          <cell r="H3793" t="str">
            <v>LP.St JOSEPH DE CLUNY</v>
          </cell>
          <cell r="I3793" t="str">
            <v>Non</v>
          </cell>
          <cell r="J3793" t="str">
            <v>Football, Futsal, Volleyball</v>
          </cell>
        </row>
        <row r="3794">
          <cell r="A3794">
            <v>24210815</v>
          </cell>
          <cell r="B3794" t="str">
            <v>TRIMARI</v>
          </cell>
          <cell r="C3794" t="str">
            <v>Edmond</v>
          </cell>
          <cell r="D3794" t="str">
            <v>CG</v>
          </cell>
          <cell r="E3794" t="str">
            <v>29-02-2008</v>
          </cell>
          <cell r="F3794">
            <v>16</v>
          </cell>
          <cell r="G3794" t="str">
            <v>Non</v>
          </cell>
          <cell r="H3794" t="str">
            <v>LP.St JOSEPH DE CLUNY</v>
          </cell>
          <cell r="I3794" t="str">
            <v>Non</v>
          </cell>
          <cell r="J3794" t="str">
            <v>Football, Futsal, Volleyball</v>
          </cell>
        </row>
        <row r="3795">
          <cell r="A3795">
            <v>24211112</v>
          </cell>
          <cell r="B3795" t="str">
            <v>TROJANI</v>
          </cell>
          <cell r="C3795" t="str">
            <v>Ryan</v>
          </cell>
          <cell r="D3795" t="str">
            <v>JG</v>
          </cell>
          <cell r="E3795" t="str">
            <v>18-10-2006</v>
          </cell>
          <cell r="F3795">
            <v>18</v>
          </cell>
          <cell r="G3795" t="str">
            <v>Non</v>
          </cell>
          <cell r="H3795" t="str">
            <v>LP.St JOSEPH DE CLUNY</v>
          </cell>
          <cell r="I3795" t="str">
            <v>Non</v>
          </cell>
          <cell r="J3795" t="str">
            <v>Football, Futsal, Volleyball</v>
          </cell>
        </row>
        <row r="3796">
          <cell r="A3796">
            <v>24177051</v>
          </cell>
          <cell r="B3796" t="str">
            <v>TUULAKI</v>
          </cell>
          <cell r="C3796" t="str">
            <v>Maelyss</v>
          </cell>
          <cell r="D3796" t="str">
            <v>JF</v>
          </cell>
          <cell r="E3796" t="str">
            <v>31-10-2005</v>
          </cell>
          <cell r="F3796">
            <v>18</v>
          </cell>
          <cell r="G3796" t="str">
            <v>Non</v>
          </cell>
          <cell r="H3796" t="str">
            <v>LP.St JOSEPH DE CLUNY</v>
          </cell>
          <cell r="I3796" t="str">
            <v>Non</v>
          </cell>
          <cell r="J3796" t="str">
            <v>Futsal</v>
          </cell>
        </row>
        <row r="3797">
          <cell r="A3797">
            <v>24248456</v>
          </cell>
          <cell r="B3797" t="str">
            <v>APIAZARI</v>
          </cell>
          <cell r="C3797" t="str">
            <v>Péroline</v>
          </cell>
          <cell r="D3797" t="str">
            <v>CF</v>
          </cell>
          <cell r="E3797" t="str">
            <v>30-10-2007</v>
          </cell>
          <cell r="F3797">
            <v>16</v>
          </cell>
          <cell r="G3797" t="str">
            <v>Non</v>
          </cell>
          <cell r="H3797" t="str">
            <v>LP.St PIERRE. CHANEL</v>
          </cell>
          <cell r="I3797" t="str">
            <v>Non</v>
          </cell>
          <cell r="J3797" t="str">
            <v>Boxe</v>
          </cell>
        </row>
        <row r="3798">
          <cell r="A3798">
            <v>24248455</v>
          </cell>
          <cell r="B3798" t="str">
            <v>GENET</v>
          </cell>
          <cell r="C3798" t="str">
            <v>Teïnaki</v>
          </cell>
          <cell r="D3798" t="str">
            <v>CG</v>
          </cell>
          <cell r="E3798" t="str">
            <v>30-10-2007</v>
          </cell>
          <cell r="F3798">
            <v>16</v>
          </cell>
          <cell r="G3798" t="str">
            <v>Non</v>
          </cell>
          <cell r="H3798" t="str">
            <v>LP.St PIERRE. CHANEL</v>
          </cell>
          <cell r="I3798" t="str">
            <v>Non</v>
          </cell>
          <cell r="J3798" t="str">
            <v>Boxe</v>
          </cell>
        </row>
        <row r="3799">
          <cell r="A3799">
            <v>24201613</v>
          </cell>
          <cell r="B3799" t="str">
            <v>GEWEU</v>
          </cell>
          <cell r="C3799" t="str">
            <v>Cassandre</v>
          </cell>
          <cell r="D3799" t="str">
            <v>CF</v>
          </cell>
          <cell r="E3799" t="str">
            <v>03-05-2008</v>
          </cell>
          <cell r="F3799">
            <v>16</v>
          </cell>
          <cell r="G3799" t="str">
            <v>Non</v>
          </cell>
          <cell r="H3799" t="str">
            <v>LP.St PIERRE. CHANEL</v>
          </cell>
          <cell r="I3799" t="str">
            <v>Non</v>
          </cell>
          <cell r="J3799" t="str">
            <v>Boxe, Trails</v>
          </cell>
        </row>
        <row r="3800">
          <cell r="A3800">
            <v>24248457</v>
          </cell>
          <cell r="B3800" t="str">
            <v>HAYRA</v>
          </cell>
          <cell r="C3800" t="str">
            <v>Israël</v>
          </cell>
          <cell r="D3800" t="str">
            <v>CG</v>
          </cell>
          <cell r="E3800" t="str">
            <v>28-10-2008</v>
          </cell>
          <cell r="F3800">
            <v>16</v>
          </cell>
          <cell r="G3800" t="str">
            <v>Non</v>
          </cell>
          <cell r="H3800" t="str">
            <v>LP.St PIERRE. CHANEL</v>
          </cell>
          <cell r="I3800" t="str">
            <v>Non</v>
          </cell>
          <cell r="J3800" t="str">
            <v>Boxe</v>
          </cell>
        </row>
        <row r="3801">
          <cell r="A3801">
            <v>24248117</v>
          </cell>
          <cell r="B3801" t="str">
            <v>Jiane</v>
          </cell>
          <cell r="C3801" t="str">
            <v>Jacqueline</v>
          </cell>
          <cell r="D3801" t="str">
            <v>CF</v>
          </cell>
          <cell r="E3801" t="str">
            <v>24-07-2007</v>
          </cell>
          <cell r="F3801">
            <v>17</v>
          </cell>
          <cell r="G3801" t="str">
            <v>Non</v>
          </cell>
          <cell r="H3801" t="str">
            <v>LP.St PIERRE. CHANEL</v>
          </cell>
          <cell r="I3801" t="str">
            <v>Non</v>
          </cell>
          <cell r="J3801" t="str">
            <v>Boxe, Volleyball</v>
          </cell>
        </row>
        <row r="3802">
          <cell r="A3802">
            <v>24200021</v>
          </cell>
          <cell r="B3802" t="str">
            <v>RATULAILAI</v>
          </cell>
          <cell r="C3802" t="str">
            <v>Erwan</v>
          </cell>
          <cell r="D3802" t="str">
            <v>CG</v>
          </cell>
          <cell r="E3802" t="str">
            <v>09-06-2008</v>
          </cell>
          <cell r="F3802">
            <v>16</v>
          </cell>
          <cell r="G3802" t="str">
            <v>Non</v>
          </cell>
          <cell r="H3802" t="str">
            <v>LP.St PIERRE. CHANEL</v>
          </cell>
          <cell r="I3802" t="str">
            <v>Non</v>
          </cell>
          <cell r="J3802" t="str">
            <v>Boxe</v>
          </cell>
        </row>
        <row r="3803">
          <cell r="A3803">
            <v>24201999</v>
          </cell>
          <cell r="B3803" t="str">
            <v>SEA</v>
          </cell>
          <cell r="C3803" t="str">
            <v>Gabriel</v>
          </cell>
          <cell r="D3803" t="str">
            <v>MG</v>
          </cell>
          <cell r="E3803" t="str">
            <v>27-02-2009</v>
          </cell>
          <cell r="F3803">
            <v>15</v>
          </cell>
          <cell r="G3803" t="str">
            <v>Non</v>
          </cell>
          <cell r="H3803" t="str">
            <v>LP.St PIERRE. CHANEL</v>
          </cell>
          <cell r="I3803" t="str">
            <v>Non</v>
          </cell>
          <cell r="J3803" t="str">
            <v>Boxe</v>
          </cell>
        </row>
        <row r="3804">
          <cell r="A3804">
            <v>24190797</v>
          </cell>
          <cell r="B3804" t="str">
            <v>SETIANO</v>
          </cell>
          <cell r="C3804" t="str">
            <v>Mickaele</v>
          </cell>
          <cell r="D3804" t="str">
            <v>CG</v>
          </cell>
          <cell r="E3804" t="str">
            <v>07-06-2007</v>
          </cell>
          <cell r="F3804">
            <v>17</v>
          </cell>
          <cell r="G3804" t="str">
            <v>Non</v>
          </cell>
          <cell r="H3804" t="str">
            <v>LP.St PIERRE. CHANEL</v>
          </cell>
          <cell r="I3804" t="str">
            <v>Non</v>
          </cell>
          <cell r="J3804" t="str">
            <v>Boxe, Volleyball</v>
          </cell>
        </row>
        <row r="3805">
          <cell r="A3805">
            <v>24248458</v>
          </cell>
          <cell r="B3805" t="str">
            <v>TAUA</v>
          </cell>
          <cell r="C3805" t="str">
            <v>Gabriel</v>
          </cell>
          <cell r="D3805" t="str">
            <v>CG</v>
          </cell>
          <cell r="E3805" t="str">
            <v>15-03-2007</v>
          </cell>
          <cell r="F3805">
            <v>17</v>
          </cell>
          <cell r="G3805" t="str">
            <v>Non</v>
          </cell>
          <cell r="H3805" t="str">
            <v>LP.St PIERRE. CHANEL</v>
          </cell>
          <cell r="I3805" t="str">
            <v>Non</v>
          </cell>
          <cell r="J3805" t="str">
            <v>Boxe</v>
          </cell>
        </row>
        <row r="3806">
          <cell r="A3806">
            <v>24200127</v>
          </cell>
          <cell r="B3806" t="str">
            <v>TUI</v>
          </cell>
          <cell r="C3806" t="str">
            <v>Simione</v>
          </cell>
          <cell r="D3806" t="str">
            <v>CG</v>
          </cell>
          <cell r="E3806" t="str">
            <v>03-10-2007</v>
          </cell>
          <cell r="F3806">
            <v>17</v>
          </cell>
          <cell r="G3806" t="str">
            <v>Non</v>
          </cell>
          <cell r="H3806" t="str">
            <v>LP.St PIERRE. CHANEL</v>
          </cell>
          <cell r="I3806" t="str">
            <v>Non</v>
          </cell>
          <cell r="J3806" t="str">
            <v>Boxe, Volleyball</v>
          </cell>
        </row>
        <row r="3807">
          <cell r="A3807">
            <v>24248116</v>
          </cell>
          <cell r="B3807" t="str">
            <v>Vaikuamoho</v>
          </cell>
          <cell r="C3807" t="str">
            <v>Savelio</v>
          </cell>
          <cell r="D3807" t="str">
            <v>CG</v>
          </cell>
          <cell r="E3807" t="str">
            <v>20-07-2007</v>
          </cell>
          <cell r="F3807">
            <v>17</v>
          </cell>
          <cell r="G3807" t="str">
            <v>Non</v>
          </cell>
          <cell r="H3807" t="str">
            <v>LP.St PIERRE. CHANEL</v>
          </cell>
          <cell r="I3807" t="str">
            <v>Non</v>
          </cell>
          <cell r="J3807" t="str">
            <v>Volleyball</v>
          </cell>
        </row>
        <row r="3808">
          <cell r="A3808">
            <v>24233775</v>
          </cell>
          <cell r="B3808" t="str">
            <v>BANI</v>
          </cell>
          <cell r="C3808" t="str">
            <v>Edgar</v>
          </cell>
          <cell r="D3808" t="str">
            <v>SG</v>
          </cell>
          <cell r="E3808" t="str">
            <v>05-02-2001</v>
          </cell>
          <cell r="F3808">
            <v>23</v>
          </cell>
          <cell r="G3808" t="str">
            <v>Non</v>
          </cell>
          <cell r="H3808" t="str">
            <v>LYC.AGRICOLE DONEVA</v>
          </cell>
          <cell r="I3808" t="str">
            <v>Non</v>
          </cell>
          <cell r="J3808" t="str">
            <v>Athlétisme, Football, Futsal, Trails, Volleyball</v>
          </cell>
        </row>
        <row r="3809">
          <cell r="A3809">
            <v>24212878</v>
          </cell>
          <cell r="B3809" t="str">
            <v>DALY</v>
          </cell>
          <cell r="C3809" t="str">
            <v>Laszlo</v>
          </cell>
          <cell r="D3809" t="str">
            <v>CG</v>
          </cell>
          <cell r="E3809" t="str">
            <v>13-09-2008</v>
          </cell>
          <cell r="F3809">
            <v>16</v>
          </cell>
          <cell r="G3809" t="str">
            <v>Non</v>
          </cell>
          <cell r="H3809" t="str">
            <v>LYC.AGRICOLE DONEVA</v>
          </cell>
          <cell r="I3809" t="str">
            <v>Non</v>
          </cell>
          <cell r="J3809" t="str">
            <v>Athlétisme, Cross, Football, Futsal, Handball, Trails, Volleyball</v>
          </cell>
        </row>
        <row r="3810">
          <cell r="A3810">
            <v>24155008</v>
          </cell>
          <cell r="B3810" t="str">
            <v>HNAWIA</v>
          </cell>
          <cell r="C3810" t="str">
            <v>Jean-Charles thionone</v>
          </cell>
          <cell r="D3810" t="str">
            <v>SG</v>
          </cell>
          <cell r="E3810" t="str">
            <v>22-02-2004</v>
          </cell>
          <cell r="F3810">
            <v>20</v>
          </cell>
          <cell r="G3810" t="str">
            <v>Non</v>
          </cell>
          <cell r="H3810" t="str">
            <v>LYC.AGRICOLE DONEVA</v>
          </cell>
          <cell r="I3810" t="str">
            <v>Non</v>
          </cell>
          <cell r="J3810" t="str">
            <v>Athlétisme, Football, Futsal, Trails, Volleyball</v>
          </cell>
        </row>
        <row r="3811">
          <cell r="A3811">
            <v>24199105</v>
          </cell>
          <cell r="B3811" t="str">
            <v>IHILY</v>
          </cell>
          <cell r="C3811" t="str">
            <v>Bwiluz</v>
          </cell>
          <cell r="D3811" t="str">
            <v>CG</v>
          </cell>
          <cell r="E3811" t="str">
            <v>17-11-2007</v>
          </cell>
          <cell r="F3811">
            <v>16</v>
          </cell>
          <cell r="G3811" t="str">
            <v>Non</v>
          </cell>
          <cell r="H3811" t="str">
            <v>LYC.AGRICOLE DONEVA</v>
          </cell>
          <cell r="I3811" t="str">
            <v>Non</v>
          </cell>
          <cell r="J3811" t="str">
            <v>Athlétisme, Football, Futsal, Trails, Volleyball</v>
          </cell>
        </row>
        <row r="3812">
          <cell r="A3812">
            <v>24199199</v>
          </cell>
          <cell r="B3812" t="str">
            <v>KAI</v>
          </cell>
          <cell r="C3812" t="str">
            <v>Richard</v>
          </cell>
          <cell r="D3812" t="str">
            <v>CG</v>
          </cell>
          <cell r="E3812" t="str">
            <v>30-07-2007</v>
          </cell>
          <cell r="F3812">
            <v>17</v>
          </cell>
          <cell r="G3812" t="str">
            <v>Non</v>
          </cell>
          <cell r="H3812" t="str">
            <v>LYC.AGRICOLE DONEVA</v>
          </cell>
          <cell r="I3812" t="str">
            <v>Non</v>
          </cell>
          <cell r="J3812" t="str">
            <v>Athlétisme, Football, Futsal, Trails, Volleyball</v>
          </cell>
        </row>
        <row r="3813">
          <cell r="A3813">
            <v>24248468</v>
          </cell>
          <cell r="B3813" t="str">
            <v>Kasso</v>
          </cell>
          <cell r="C3813" t="str">
            <v>Joel</v>
          </cell>
          <cell r="D3813" t="str">
            <v>CG</v>
          </cell>
          <cell r="E3813" t="str">
            <v>09-06-2007</v>
          </cell>
          <cell r="F3813">
            <v>17</v>
          </cell>
          <cell r="G3813" t="str">
            <v>Non</v>
          </cell>
          <cell r="H3813" t="str">
            <v>LYC.AGRICOLE DONEVA</v>
          </cell>
          <cell r="I3813" t="str">
            <v>Non</v>
          </cell>
          <cell r="J3813" t="str">
            <v>Athlétisme, Football, Futsal, Trails, Volleyball</v>
          </cell>
        </row>
        <row r="3814">
          <cell r="A3814">
            <v>24233776</v>
          </cell>
          <cell r="B3814" t="str">
            <v>LIWUSMALGEL</v>
          </cell>
          <cell r="C3814" t="str">
            <v>Louis</v>
          </cell>
          <cell r="D3814" t="str">
            <v>SG</v>
          </cell>
          <cell r="E3814" t="str">
            <v>06-11-2000</v>
          </cell>
          <cell r="F3814">
            <v>23</v>
          </cell>
          <cell r="G3814" t="str">
            <v>Non</v>
          </cell>
          <cell r="H3814" t="str">
            <v>LYC.AGRICOLE DONEVA</v>
          </cell>
          <cell r="I3814" t="str">
            <v>Non</v>
          </cell>
          <cell r="J3814" t="str">
            <v>Athlétisme, Football, Futsal, Trails, Volleyball</v>
          </cell>
        </row>
        <row r="3815">
          <cell r="A3815">
            <v>24222008</v>
          </cell>
          <cell r="B3815" t="str">
            <v>OUMATTU</v>
          </cell>
          <cell r="C3815" t="str">
            <v>Dieudonné</v>
          </cell>
          <cell r="D3815" t="str">
            <v>SG</v>
          </cell>
          <cell r="E3815" t="str">
            <v>06-12-2003</v>
          </cell>
          <cell r="F3815">
            <v>20</v>
          </cell>
          <cell r="G3815" t="str">
            <v>Non</v>
          </cell>
          <cell r="H3815" t="str">
            <v>LYC.AGRICOLE DONEVA</v>
          </cell>
          <cell r="I3815" t="str">
            <v>Non</v>
          </cell>
          <cell r="J3815" t="str">
            <v>Football, Futsal</v>
          </cell>
        </row>
        <row r="3816">
          <cell r="A3816">
            <v>24248469</v>
          </cell>
          <cell r="B3816" t="str">
            <v>PALO</v>
          </cell>
          <cell r="C3816" t="str">
            <v>Lolita</v>
          </cell>
          <cell r="D3816" t="str">
            <v>JF</v>
          </cell>
          <cell r="E3816" t="str">
            <v>04-08-2005</v>
          </cell>
          <cell r="F3816">
            <v>19</v>
          </cell>
          <cell r="G3816" t="str">
            <v>Non</v>
          </cell>
          <cell r="H3816" t="str">
            <v>LYC.AGRICOLE DONEVA</v>
          </cell>
          <cell r="I3816" t="str">
            <v>Non</v>
          </cell>
          <cell r="J3816" t="str">
            <v>Athlétisme, Football, Futsal, Trails, Volleyball</v>
          </cell>
        </row>
        <row r="3817">
          <cell r="A3817">
            <v>24248470</v>
          </cell>
          <cell r="B3817" t="str">
            <v>RORY</v>
          </cell>
          <cell r="C3817" t="str">
            <v>Gabriella</v>
          </cell>
          <cell r="D3817" t="str">
            <v>SF</v>
          </cell>
          <cell r="E3817" t="str">
            <v>10-09-2004</v>
          </cell>
          <cell r="F3817">
            <v>20</v>
          </cell>
          <cell r="G3817" t="str">
            <v>Non</v>
          </cell>
          <cell r="H3817" t="str">
            <v>LYC.AGRICOLE DONEVA</v>
          </cell>
          <cell r="I3817" t="str">
            <v>Non</v>
          </cell>
          <cell r="J3817" t="str">
            <v>Athlétisme, Football, Futsal, Trails, Volleyball</v>
          </cell>
        </row>
        <row r="3818">
          <cell r="A3818">
            <v>24248471</v>
          </cell>
          <cell r="B3818" t="str">
            <v>TIEYA</v>
          </cell>
          <cell r="C3818" t="str">
            <v>Juliana</v>
          </cell>
          <cell r="D3818" t="str">
            <v>SF</v>
          </cell>
          <cell r="E3818" t="str">
            <v>21-01-2002</v>
          </cell>
          <cell r="F3818">
            <v>22</v>
          </cell>
          <cell r="G3818" t="str">
            <v>Non</v>
          </cell>
          <cell r="H3818" t="str">
            <v>LYC.AGRICOLE DONEVA</v>
          </cell>
          <cell r="I3818" t="str">
            <v>Non</v>
          </cell>
          <cell r="J3818" t="str">
            <v>Athlétisme, Football, Futsal, Trails, Volleyball</v>
          </cell>
        </row>
        <row r="3819">
          <cell r="A3819">
            <v>24233868</v>
          </cell>
          <cell r="B3819" t="str">
            <v>WARGONE</v>
          </cell>
          <cell r="C3819" t="str">
            <v>Soterio</v>
          </cell>
          <cell r="D3819" t="str">
            <v>SG</v>
          </cell>
          <cell r="E3819" t="str">
            <v>22-08-2001</v>
          </cell>
          <cell r="F3819">
            <v>23</v>
          </cell>
          <cell r="G3819" t="str">
            <v>Non</v>
          </cell>
          <cell r="H3819" t="str">
            <v>LYC.AGRICOLE DONEVA</v>
          </cell>
          <cell r="I3819" t="str">
            <v>Non</v>
          </cell>
          <cell r="J3819" t="str">
            <v>Athlétisme, Football, Futsal, Trails, Volleyball</v>
          </cell>
        </row>
        <row r="3820">
          <cell r="A3820">
            <v>24239124</v>
          </cell>
          <cell r="B3820" t="str">
            <v>weiri</v>
          </cell>
          <cell r="C3820" t="str">
            <v>jahiro</v>
          </cell>
          <cell r="D3820" t="str">
            <v>CG</v>
          </cell>
          <cell r="E3820" t="str">
            <v>21-04-2007</v>
          </cell>
          <cell r="F3820">
            <v>17</v>
          </cell>
          <cell r="G3820" t="str">
            <v>Non</v>
          </cell>
          <cell r="H3820" t="str">
            <v>LYC.AGRICOLE DONEVA</v>
          </cell>
          <cell r="I3820" t="str">
            <v>Non</v>
          </cell>
          <cell r="J3820" t="str">
            <v>Football, Futsal</v>
          </cell>
        </row>
        <row r="3821">
          <cell r="A3821">
            <v>24180047</v>
          </cell>
          <cell r="B3821" t="str">
            <v>APATYEE</v>
          </cell>
          <cell r="C3821" t="str">
            <v>Marie- Adèle</v>
          </cell>
          <cell r="D3821" t="str">
            <v>JF</v>
          </cell>
          <cell r="E3821" t="str">
            <v>11-11-2006</v>
          </cell>
          <cell r="F3821">
            <v>17</v>
          </cell>
          <cell r="G3821" t="str">
            <v>Non</v>
          </cell>
          <cell r="H3821" t="str">
            <v>LYC.ANTOINE KELA</v>
          </cell>
          <cell r="I3821" t="str">
            <v>Non</v>
          </cell>
          <cell r="J3821" t="str">
            <v>Football, Futsal, Trails, Volleyball</v>
          </cell>
        </row>
        <row r="3822">
          <cell r="A3822">
            <v>24200006</v>
          </cell>
          <cell r="B3822" t="str">
            <v>BALESAGA GA MEHENE</v>
          </cell>
          <cell r="C3822" t="str">
            <v>Eilijah</v>
          </cell>
          <cell r="D3822" t="str">
            <v>MG</v>
          </cell>
          <cell r="E3822" t="str">
            <v>29-01-2009</v>
          </cell>
          <cell r="F3822">
            <v>15</v>
          </cell>
          <cell r="G3822" t="str">
            <v>Non</v>
          </cell>
          <cell r="H3822" t="str">
            <v>LYC.ANTOINE KELA</v>
          </cell>
          <cell r="I3822" t="str">
            <v>Non</v>
          </cell>
          <cell r="J3822" t="str">
            <v>Basket, Cross, Volleyball</v>
          </cell>
        </row>
        <row r="3823">
          <cell r="A3823">
            <v>24237731</v>
          </cell>
          <cell r="B3823" t="str">
            <v>BATI</v>
          </cell>
          <cell r="C3823" t="str">
            <v>Caénah</v>
          </cell>
          <cell r="D3823" t="str">
            <v>CF</v>
          </cell>
          <cell r="E3823" t="str">
            <v>28-08-2007</v>
          </cell>
          <cell r="F3823">
            <v>17</v>
          </cell>
          <cell r="G3823" t="str">
            <v>Non</v>
          </cell>
          <cell r="H3823" t="str">
            <v>LYC.ANTOINE KELA</v>
          </cell>
          <cell r="I3823" t="str">
            <v>Non</v>
          </cell>
          <cell r="J3823" t="str">
            <v>Athlétisme, Cross, Football, Futsal, Trails, Volleyball</v>
          </cell>
        </row>
        <row r="3824">
          <cell r="A3824">
            <v>24200036</v>
          </cell>
          <cell r="B3824" t="str">
            <v>BOUTEILLER</v>
          </cell>
          <cell r="C3824" t="str">
            <v>Yorhan</v>
          </cell>
          <cell r="D3824" t="str">
            <v>MG</v>
          </cell>
          <cell r="E3824" t="str">
            <v>13-05-2009</v>
          </cell>
          <cell r="F3824">
            <v>15</v>
          </cell>
          <cell r="G3824" t="str">
            <v>Non</v>
          </cell>
          <cell r="H3824" t="str">
            <v>LYC.ANTOINE KELA</v>
          </cell>
          <cell r="I3824" t="str">
            <v>Non</v>
          </cell>
          <cell r="J3824" t="str">
            <v>Basket, Cross, Football, Trails, Volleyball</v>
          </cell>
        </row>
        <row r="3825">
          <cell r="A3825">
            <v>24190224</v>
          </cell>
          <cell r="B3825" t="str">
            <v>CIRRE</v>
          </cell>
          <cell r="C3825" t="str">
            <v>Benjamin</v>
          </cell>
          <cell r="D3825" t="str">
            <v>CG</v>
          </cell>
          <cell r="E3825" t="str">
            <v>09-11-2007</v>
          </cell>
          <cell r="F3825">
            <v>16</v>
          </cell>
          <cell r="G3825" t="str">
            <v>Non</v>
          </cell>
          <cell r="H3825" t="str">
            <v>LYC.ANTOINE KELA</v>
          </cell>
          <cell r="I3825" t="str">
            <v>Non</v>
          </cell>
          <cell r="J3825" t="str">
            <v>Football, Futsal, Trails</v>
          </cell>
        </row>
        <row r="3826">
          <cell r="A3826">
            <v>24200059</v>
          </cell>
          <cell r="B3826" t="str">
            <v>CLEMENT</v>
          </cell>
          <cell r="C3826" t="str">
            <v>Paul</v>
          </cell>
          <cell r="D3826" t="str">
            <v>MG</v>
          </cell>
          <cell r="E3826" t="str">
            <v>08-05-2009</v>
          </cell>
          <cell r="F3826">
            <v>15</v>
          </cell>
          <cell r="G3826" t="str">
            <v>Non</v>
          </cell>
          <cell r="H3826" t="str">
            <v>LYC.ANTOINE KELA</v>
          </cell>
          <cell r="I3826" t="str">
            <v>Non</v>
          </cell>
          <cell r="J3826" t="str">
            <v>Basket, Cross, Futsal, Volleyball</v>
          </cell>
        </row>
        <row r="3827">
          <cell r="A3827">
            <v>24248074</v>
          </cell>
          <cell r="B3827" t="str">
            <v>Dahite</v>
          </cell>
          <cell r="C3827" t="str">
            <v>Ashley</v>
          </cell>
          <cell r="D3827" t="str">
            <v>JF</v>
          </cell>
          <cell r="E3827" t="str">
            <v>10-09-2006</v>
          </cell>
          <cell r="F3827">
            <v>18</v>
          </cell>
          <cell r="G3827" t="str">
            <v>Non</v>
          </cell>
          <cell r="H3827" t="str">
            <v>LYC.ANTOINE KELA</v>
          </cell>
          <cell r="I3827" t="str">
            <v>Non</v>
          </cell>
          <cell r="J3827" t="str">
            <v>Football, Futsal, Volleyball</v>
          </cell>
        </row>
        <row r="3828">
          <cell r="A3828">
            <v>24211018</v>
          </cell>
          <cell r="B3828" t="str">
            <v>DAHOTE</v>
          </cell>
          <cell r="C3828" t="str">
            <v>Christany</v>
          </cell>
          <cell r="D3828" t="str">
            <v>MF</v>
          </cell>
          <cell r="E3828" t="str">
            <v>16-03-2009</v>
          </cell>
          <cell r="F3828">
            <v>15</v>
          </cell>
          <cell r="G3828" t="str">
            <v>Non</v>
          </cell>
          <cell r="H3828" t="str">
            <v>LYC.ANTOINE KELA</v>
          </cell>
          <cell r="I3828" t="str">
            <v>Oui</v>
          </cell>
          <cell r="J3828" t="str">
            <v>Football, Futsal, Handball, Trails, Volleyball</v>
          </cell>
        </row>
        <row r="3829">
          <cell r="A3829">
            <v>24220329</v>
          </cell>
          <cell r="B3829" t="str">
            <v>DEDANE</v>
          </cell>
          <cell r="C3829" t="str">
            <v>Océane</v>
          </cell>
          <cell r="D3829" t="str">
            <v>JF</v>
          </cell>
          <cell r="E3829" t="str">
            <v>16-09-2006</v>
          </cell>
          <cell r="F3829">
            <v>18</v>
          </cell>
          <cell r="G3829" t="str">
            <v>Non</v>
          </cell>
          <cell r="H3829" t="str">
            <v>LYC.ANTOINE KELA</v>
          </cell>
          <cell r="I3829" t="str">
            <v>Non</v>
          </cell>
          <cell r="J3829" t="str">
            <v>Volleyball</v>
          </cell>
        </row>
        <row r="3830">
          <cell r="A3830">
            <v>24210198</v>
          </cell>
          <cell r="B3830" t="str">
            <v>DJAOUAIMOA</v>
          </cell>
          <cell r="C3830" t="str">
            <v>Esther</v>
          </cell>
          <cell r="D3830" t="str">
            <v>MF</v>
          </cell>
          <cell r="E3830" t="str">
            <v>27-03-2009</v>
          </cell>
          <cell r="F3830">
            <v>15</v>
          </cell>
          <cell r="G3830" t="str">
            <v>Non</v>
          </cell>
          <cell r="H3830" t="str">
            <v>LYC.ANTOINE KELA</v>
          </cell>
          <cell r="I3830" t="str">
            <v>Non</v>
          </cell>
          <cell r="J3830" t="str">
            <v>Football, Futsal, Volleyball</v>
          </cell>
        </row>
        <row r="3831">
          <cell r="A3831">
            <v>24212582</v>
          </cell>
          <cell r="B3831" t="str">
            <v>EURISOUKE</v>
          </cell>
          <cell r="C3831" t="str">
            <v>Henryline</v>
          </cell>
          <cell r="D3831" t="str">
            <v>CF</v>
          </cell>
          <cell r="E3831" t="str">
            <v>13-07-2007</v>
          </cell>
          <cell r="F3831">
            <v>17</v>
          </cell>
          <cell r="G3831" t="str">
            <v>Non</v>
          </cell>
          <cell r="H3831" t="str">
            <v>LYC.ANTOINE KELA</v>
          </cell>
          <cell r="I3831" t="str">
            <v>Non</v>
          </cell>
          <cell r="J3831" t="str">
            <v>Football, Futsal</v>
          </cell>
        </row>
        <row r="3832">
          <cell r="A3832">
            <v>24200157</v>
          </cell>
          <cell r="B3832" t="str">
            <v>FAVIER</v>
          </cell>
          <cell r="C3832" t="str">
            <v>Doris</v>
          </cell>
          <cell r="D3832" t="str">
            <v>MF</v>
          </cell>
          <cell r="E3832" t="str">
            <v>27-03-2009</v>
          </cell>
          <cell r="F3832">
            <v>15</v>
          </cell>
          <cell r="G3832" t="str">
            <v>Non</v>
          </cell>
          <cell r="H3832" t="str">
            <v>LYC.ANTOINE KELA</v>
          </cell>
          <cell r="I3832" t="str">
            <v>Non</v>
          </cell>
          <cell r="J3832" t="str">
            <v>Echecs, Football, Futsal, Trails, Volleyball</v>
          </cell>
        </row>
        <row r="3833">
          <cell r="A3833">
            <v>24190996</v>
          </cell>
          <cell r="B3833" t="str">
            <v>FAVIER</v>
          </cell>
          <cell r="C3833" t="str">
            <v>Méril</v>
          </cell>
          <cell r="D3833" t="str">
            <v>JF</v>
          </cell>
          <cell r="E3833" t="str">
            <v>27-09-2006</v>
          </cell>
          <cell r="F3833">
            <v>18</v>
          </cell>
          <cell r="G3833" t="str">
            <v>Non</v>
          </cell>
          <cell r="H3833" t="str">
            <v>LYC.ANTOINE KELA</v>
          </cell>
          <cell r="I3833" t="str">
            <v>Non</v>
          </cell>
          <cell r="J3833" t="str">
            <v>Athlétisme, Course d'orientation, Cross, Football, Futsal, Trails, Volleyball</v>
          </cell>
        </row>
        <row r="3834">
          <cell r="A3834">
            <v>24245749</v>
          </cell>
          <cell r="B3834" t="str">
            <v>FISDIEPAS</v>
          </cell>
          <cell r="C3834" t="str">
            <v>DOONE</v>
          </cell>
          <cell r="D3834" t="str">
            <v>CF</v>
          </cell>
          <cell r="E3834" t="str">
            <v>28-03-2007</v>
          </cell>
          <cell r="F3834">
            <v>17</v>
          </cell>
          <cell r="G3834" t="str">
            <v>Non</v>
          </cell>
          <cell r="H3834" t="str">
            <v>LYC.ANTOINE KELA</v>
          </cell>
          <cell r="I3834" t="str">
            <v>Non</v>
          </cell>
          <cell r="J3834" t="str">
            <v>Futsal, Volleyball</v>
          </cell>
        </row>
        <row r="3835">
          <cell r="A3835">
            <v>24200053</v>
          </cell>
          <cell r="B3835" t="str">
            <v>GENEVOIS</v>
          </cell>
          <cell r="C3835" t="str">
            <v>Naé</v>
          </cell>
          <cell r="D3835" t="str">
            <v>CF</v>
          </cell>
          <cell r="E3835" t="str">
            <v>20-08-2008</v>
          </cell>
          <cell r="F3835">
            <v>16</v>
          </cell>
          <cell r="G3835" t="str">
            <v>Non</v>
          </cell>
          <cell r="H3835" t="str">
            <v>LYC.ANTOINE KELA</v>
          </cell>
          <cell r="I3835" t="str">
            <v>Non</v>
          </cell>
          <cell r="J3835" t="str">
            <v>Cross, Trails</v>
          </cell>
        </row>
        <row r="3836">
          <cell r="A3836">
            <v>24201685</v>
          </cell>
          <cell r="B3836" t="str">
            <v>GOA</v>
          </cell>
          <cell r="C3836" t="str">
            <v>Margarita</v>
          </cell>
          <cell r="D3836" t="str">
            <v>CF</v>
          </cell>
          <cell r="E3836" t="str">
            <v>25-04-2008</v>
          </cell>
          <cell r="F3836">
            <v>16</v>
          </cell>
          <cell r="G3836" t="str">
            <v>Non</v>
          </cell>
          <cell r="H3836" t="str">
            <v>LYC.ANTOINE KELA</v>
          </cell>
          <cell r="I3836" t="str">
            <v>Non</v>
          </cell>
          <cell r="J3836" t="str">
            <v>Football, Futsal, Volleyball</v>
          </cell>
        </row>
        <row r="3837">
          <cell r="A3837">
            <v>24200199</v>
          </cell>
          <cell r="B3837" t="str">
            <v>GOUNOU</v>
          </cell>
          <cell r="C3837" t="str">
            <v>Walter</v>
          </cell>
          <cell r="D3837" t="str">
            <v>MG</v>
          </cell>
          <cell r="E3837" t="str">
            <v>20-04-2009</v>
          </cell>
          <cell r="F3837">
            <v>15</v>
          </cell>
          <cell r="G3837" t="str">
            <v>Non</v>
          </cell>
          <cell r="H3837" t="str">
            <v>LYC.ANTOINE KELA</v>
          </cell>
          <cell r="I3837" t="str">
            <v>Non</v>
          </cell>
          <cell r="J3837" t="str">
            <v>Athlétisme, Course d'orientation, Cross, Football, Futsal, Handball, Volleyball</v>
          </cell>
        </row>
        <row r="3838">
          <cell r="A3838">
            <v>24248076</v>
          </cell>
          <cell r="B3838" t="str">
            <v>Kai</v>
          </cell>
          <cell r="C3838" t="str">
            <v>Merylda</v>
          </cell>
          <cell r="D3838" t="str">
            <v>CF</v>
          </cell>
          <cell r="E3838" t="str">
            <v>11-04-2008</v>
          </cell>
          <cell r="F3838">
            <v>16</v>
          </cell>
          <cell r="G3838" t="str">
            <v>Non</v>
          </cell>
          <cell r="H3838" t="str">
            <v>LYC.ANTOINE KELA</v>
          </cell>
          <cell r="I3838" t="str">
            <v>Non</v>
          </cell>
          <cell r="J3838" t="str">
            <v>Football, Futsal</v>
          </cell>
        </row>
        <row r="3839">
          <cell r="A3839">
            <v>24248968</v>
          </cell>
          <cell r="B3839" t="str">
            <v>KAILLOUCK</v>
          </cell>
          <cell r="C3839" t="str">
            <v>Géorgianne</v>
          </cell>
          <cell r="D3839" t="str">
            <v>CF</v>
          </cell>
          <cell r="E3839" t="str">
            <v>14-03-2008</v>
          </cell>
          <cell r="F3839">
            <v>16</v>
          </cell>
          <cell r="G3839" t="str">
            <v>Non</v>
          </cell>
          <cell r="H3839" t="str">
            <v>LYC.ANTOINE KELA</v>
          </cell>
          <cell r="I3839" t="str">
            <v>Non</v>
          </cell>
          <cell r="J3839" t="str">
            <v>Football, Futsal</v>
          </cell>
        </row>
        <row r="3840">
          <cell r="A3840">
            <v>24190088</v>
          </cell>
          <cell r="B3840" t="str">
            <v>KATEKO</v>
          </cell>
          <cell r="C3840" t="str">
            <v>Sephora</v>
          </cell>
          <cell r="D3840" t="str">
            <v>JF</v>
          </cell>
          <cell r="E3840" t="str">
            <v>20-09-2006</v>
          </cell>
          <cell r="F3840">
            <v>18</v>
          </cell>
          <cell r="G3840" t="str">
            <v>Non</v>
          </cell>
          <cell r="H3840" t="str">
            <v>LYC.ANTOINE KELA</v>
          </cell>
          <cell r="I3840" t="str">
            <v>Non</v>
          </cell>
          <cell r="J3840" t="str">
            <v>Football, Volleyball</v>
          </cell>
        </row>
        <row r="3841">
          <cell r="A3841">
            <v>24248969</v>
          </cell>
          <cell r="B3841" t="str">
            <v>KOEA</v>
          </cell>
          <cell r="C3841" t="str">
            <v>Emryl</v>
          </cell>
          <cell r="D3841" t="str">
            <v>CG</v>
          </cell>
          <cell r="E3841" t="str">
            <v>19-03-2007</v>
          </cell>
          <cell r="F3841">
            <v>17</v>
          </cell>
          <cell r="G3841" t="str">
            <v>Non</v>
          </cell>
          <cell r="H3841" t="str">
            <v>LYC.ANTOINE KELA</v>
          </cell>
          <cell r="I3841" t="str">
            <v>Non</v>
          </cell>
          <cell r="J3841" t="str">
            <v>Football, Futsal, Trails, Volleyball</v>
          </cell>
        </row>
        <row r="3842">
          <cell r="A3842">
            <v>24190113</v>
          </cell>
          <cell r="B3842" t="str">
            <v>LE CLEACH</v>
          </cell>
          <cell r="C3842" t="str">
            <v>Léo</v>
          </cell>
          <cell r="D3842" t="str">
            <v>JG</v>
          </cell>
          <cell r="E3842" t="str">
            <v>06-10-2006</v>
          </cell>
          <cell r="F3842">
            <v>18</v>
          </cell>
          <cell r="G3842" t="str">
            <v>Non</v>
          </cell>
          <cell r="H3842" t="str">
            <v>LYC.ANTOINE KELA</v>
          </cell>
          <cell r="I3842" t="str">
            <v>Non</v>
          </cell>
          <cell r="J3842" t="str">
            <v>Football, Futsal, Trails, Volleyball</v>
          </cell>
        </row>
        <row r="3843">
          <cell r="A3843">
            <v>24238875</v>
          </cell>
          <cell r="B3843" t="str">
            <v>Lepenmal</v>
          </cell>
          <cell r="C3843" t="str">
            <v>Clive</v>
          </cell>
          <cell r="D3843" t="str">
            <v>CG</v>
          </cell>
          <cell r="E3843" t="str">
            <v>07-04-2007</v>
          </cell>
          <cell r="F3843">
            <v>17</v>
          </cell>
          <cell r="G3843" t="str">
            <v>Non</v>
          </cell>
          <cell r="H3843" t="str">
            <v>LYC.ANTOINE KELA</v>
          </cell>
          <cell r="I3843" t="str">
            <v>Non</v>
          </cell>
          <cell r="J3843" t="str">
            <v>Football, Futsal, Volleyball</v>
          </cell>
        </row>
        <row r="3844">
          <cell r="A3844">
            <v>24210306</v>
          </cell>
          <cell r="B3844" t="str">
            <v>MACCAM</v>
          </cell>
          <cell r="C3844" t="str">
            <v>Yoella</v>
          </cell>
          <cell r="D3844" t="str">
            <v>CF</v>
          </cell>
          <cell r="E3844" t="str">
            <v>20-06-2008</v>
          </cell>
          <cell r="F3844">
            <v>16</v>
          </cell>
          <cell r="G3844" t="str">
            <v>Non</v>
          </cell>
          <cell r="H3844" t="str">
            <v>LYC.ANTOINE KELA</v>
          </cell>
          <cell r="I3844" t="str">
            <v>Non</v>
          </cell>
          <cell r="J3844" t="str">
            <v>Athlétisme, Cross, Football, Futsal, Handball, Volleyball</v>
          </cell>
        </row>
        <row r="3845">
          <cell r="A3845">
            <v>24191288</v>
          </cell>
          <cell r="B3845" t="str">
            <v>MANDJIA</v>
          </cell>
          <cell r="C3845" t="str">
            <v>Oceane</v>
          </cell>
          <cell r="D3845" t="str">
            <v>CF</v>
          </cell>
          <cell r="E3845" t="str">
            <v>29-10-2007</v>
          </cell>
          <cell r="F3845">
            <v>16</v>
          </cell>
          <cell r="G3845" t="str">
            <v>Non</v>
          </cell>
          <cell r="H3845" t="str">
            <v>LYC.ANTOINE KELA</v>
          </cell>
          <cell r="I3845" t="str">
            <v>Non</v>
          </cell>
          <cell r="J3845" t="str">
            <v>Futsal, Volleyball</v>
          </cell>
        </row>
        <row r="3846">
          <cell r="A3846">
            <v>24200502</v>
          </cell>
          <cell r="B3846" t="str">
            <v>MERMOUD</v>
          </cell>
          <cell r="C3846" t="str">
            <v>Maryenne</v>
          </cell>
          <cell r="D3846" t="str">
            <v>MF</v>
          </cell>
          <cell r="E3846" t="str">
            <v>10-05-2009</v>
          </cell>
          <cell r="F3846">
            <v>15</v>
          </cell>
          <cell r="G3846" t="str">
            <v>Non</v>
          </cell>
          <cell r="H3846" t="str">
            <v>LYC.ANTOINE KELA</v>
          </cell>
          <cell r="I3846" t="str">
            <v>Non</v>
          </cell>
          <cell r="J3846" t="str">
            <v>Athlétisme, Futsal, Trails</v>
          </cell>
        </row>
        <row r="3847">
          <cell r="A3847">
            <v>24221548</v>
          </cell>
          <cell r="B3847" t="str">
            <v>NAAOUTCHOUE</v>
          </cell>
          <cell r="C3847" t="str">
            <v>Karyl</v>
          </cell>
          <cell r="D3847" t="str">
            <v>CG</v>
          </cell>
          <cell r="E3847" t="str">
            <v>24-06-2008</v>
          </cell>
          <cell r="F3847">
            <v>16</v>
          </cell>
          <cell r="G3847" t="str">
            <v>Non</v>
          </cell>
          <cell r="H3847" t="str">
            <v>LYC.ANTOINE KELA</v>
          </cell>
          <cell r="I3847" t="str">
            <v>Non</v>
          </cell>
          <cell r="J3847" t="str">
            <v>Athlétisme, Football, Futsal, Volleyball</v>
          </cell>
        </row>
        <row r="3848">
          <cell r="A3848">
            <v>24180166</v>
          </cell>
          <cell r="B3848" t="str">
            <v>NAAOUTCHOUE</v>
          </cell>
          <cell r="C3848" t="str">
            <v>Orlane</v>
          </cell>
          <cell r="D3848" t="str">
            <v>CF</v>
          </cell>
          <cell r="E3848" t="str">
            <v>15-06-2007</v>
          </cell>
          <cell r="F3848">
            <v>17</v>
          </cell>
          <cell r="G3848" t="str">
            <v>Non</v>
          </cell>
          <cell r="H3848" t="str">
            <v>LYC.ANTOINE KELA</v>
          </cell>
          <cell r="I3848" t="str">
            <v>Non</v>
          </cell>
          <cell r="J3848" t="str">
            <v>Football, Trails, Volleyball</v>
          </cell>
        </row>
        <row r="3849">
          <cell r="A3849">
            <v>24200605</v>
          </cell>
          <cell r="B3849" t="str">
            <v>NAGOPAE</v>
          </cell>
          <cell r="C3849" t="str">
            <v>Raymond</v>
          </cell>
          <cell r="D3849" t="str">
            <v>CG</v>
          </cell>
          <cell r="E3849" t="str">
            <v>06-07-2008</v>
          </cell>
          <cell r="F3849">
            <v>16</v>
          </cell>
          <cell r="G3849" t="str">
            <v>Non</v>
          </cell>
          <cell r="H3849" t="str">
            <v>LYC.ANTOINE KELA</v>
          </cell>
          <cell r="I3849" t="str">
            <v>Non</v>
          </cell>
          <cell r="J3849" t="str">
            <v>Trails, Volleyball</v>
          </cell>
        </row>
        <row r="3850">
          <cell r="A3850">
            <v>24199304</v>
          </cell>
          <cell r="B3850" t="str">
            <v>OBRY</v>
          </cell>
          <cell r="C3850" t="str">
            <v>Lisa</v>
          </cell>
          <cell r="D3850" t="str">
            <v>CF</v>
          </cell>
          <cell r="E3850" t="str">
            <v>08-07-2007</v>
          </cell>
          <cell r="F3850">
            <v>17</v>
          </cell>
          <cell r="G3850" t="str">
            <v>Non</v>
          </cell>
          <cell r="H3850" t="str">
            <v>LYC.ANTOINE KELA</v>
          </cell>
          <cell r="I3850" t="str">
            <v>Non</v>
          </cell>
          <cell r="J3850" t="str">
            <v>Football, Futsal</v>
          </cell>
        </row>
        <row r="3851">
          <cell r="A3851">
            <v>24188009</v>
          </cell>
          <cell r="B3851" t="str">
            <v>OPINE</v>
          </cell>
          <cell r="C3851" t="str">
            <v>Djemes</v>
          </cell>
          <cell r="D3851" t="str">
            <v>JG</v>
          </cell>
          <cell r="E3851" t="str">
            <v>24-09-2006</v>
          </cell>
          <cell r="F3851">
            <v>18</v>
          </cell>
          <cell r="G3851" t="str">
            <v>Non</v>
          </cell>
          <cell r="H3851" t="str">
            <v>LYC.ANTOINE KELA</v>
          </cell>
          <cell r="I3851" t="str">
            <v>Non</v>
          </cell>
          <cell r="J3851" t="str">
            <v>Futsal, Volleyball</v>
          </cell>
        </row>
        <row r="3852">
          <cell r="A3852">
            <v>24238879</v>
          </cell>
          <cell r="B3852" t="str">
            <v>Palaou</v>
          </cell>
          <cell r="C3852" t="str">
            <v>Wedele</v>
          </cell>
          <cell r="D3852" t="str">
            <v>CG</v>
          </cell>
          <cell r="E3852" t="str">
            <v>06-06-2007</v>
          </cell>
          <cell r="F3852">
            <v>17</v>
          </cell>
          <cell r="G3852" t="str">
            <v>Non</v>
          </cell>
          <cell r="H3852" t="str">
            <v>LYC.ANTOINE KELA</v>
          </cell>
          <cell r="I3852" t="str">
            <v>Non</v>
          </cell>
          <cell r="J3852" t="str">
            <v>Football, Futsal, Volleyball</v>
          </cell>
        </row>
        <row r="3853">
          <cell r="A3853">
            <v>24248465</v>
          </cell>
          <cell r="B3853" t="str">
            <v>Pawoap</v>
          </cell>
          <cell r="C3853" t="str">
            <v>Audrey</v>
          </cell>
          <cell r="D3853" t="str">
            <v>CF</v>
          </cell>
          <cell r="E3853" t="str">
            <v>19-02-2007</v>
          </cell>
          <cell r="F3853">
            <v>17</v>
          </cell>
          <cell r="G3853" t="str">
            <v>Non</v>
          </cell>
          <cell r="H3853" t="str">
            <v>LYC.ANTOINE KELA</v>
          </cell>
          <cell r="I3853" t="str">
            <v>Non</v>
          </cell>
          <cell r="J3853" t="str">
            <v>Futsal, Volleyball</v>
          </cell>
        </row>
        <row r="3854">
          <cell r="A3854">
            <v>24190835</v>
          </cell>
          <cell r="B3854" t="str">
            <v>PERRIN</v>
          </cell>
          <cell r="C3854" t="str">
            <v>Ashley</v>
          </cell>
          <cell r="D3854" t="str">
            <v>CF</v>
          </cell>
          <cell r="E3854" t="str">
            <v>21-05-2008</v>
          </cell>
          <cell r="F3854">
            <v>16</v>
          </cell>
          <cell r="G3854" t="str">
            <v>Non</v>
          </cell>
          <cell r="H3854" t="str">
            <v>LYC.ANTOINE KELA</v>
          </cell>
          <cell r="I3854" t="str">
            <v>Non</v>
          </cell>
          <cell r="J3854" t="str">
            <v>Basket, Football, Futsal, Volleyball</v>
          </cell>
        </row>
        <row r="3855">
          <cell r="A3855">
            <v>24248077</v>
          </cell>
          <cell r="B3855" t="str">
            <v>Poadjaoo</v>
          </cell>
          <cell r="C3855" t="str">
            <v>Nolwen</v>
          </cell>
          <cell r="D3855" t="str">
            <v>CF</v>
          </cell>
          <cell r="E3855" t="str">
            <v>08-11-2008</v>
          </cell>
          <cell r="F3855">
            <v>15</v>
          </cell>
          <cell r="G3855" t="str">
            <v>Non</v>
          </cell>
          <cell r="H3855" t="str">
            <v>LYC.ANTOINE KELA</v>
          </cell>
          <cell r="I3855" t="str">
            <v>Non</v>
          </cell>
          <cell r="J3855" t="str">
            <v>Football, Futsal, Trails, Volleyball</v>
          </cell>
        </row>
        <row r="3856">
          <cell r="A3856">
            <v>24202622</v>
          </cell>
          <cell r="B3856" t="str">
            <v>POUPRON</v>
          </cell>
          <cell r="C3856" t="str">
            <v>Dorlane</v>
          </cell>
          <cell r="D3856" t="str">
            <v>CF</v>
          </cell>
          <cell r="E3856" t="str">
            <v>29-12-2008</v>
          </cell>
          <cell r="F3856">
            <v>15</v>
          </cell>
          <cell r="G3856" t="str">
            <v>Non</v>
          </cell>
          <cell r="H3856" t="str">
            <v>LYC.ANTOINE KELA</v>
          </cell>
          <cell r="I3856" t="str">
            <v>Non</v>
          </cell>
          <cell r="J3856" t="str">
            <v>Cross, Football, Futsal, Trails</v>
          </cell>
        </row>
        <row r="3857">
          <cell r="A3857">
            <v>24210274</v>
          </cell>
          <cell r="B3857" t="str">
            <v>POUYE</v>
          </cell>
          <cell r="C3857" t="str">
            <v>Lodaÿna</v>
          </cell>
          <cell r="D3857" t="str">
            <v>CF</v>
          </cell>
          <cell r="E3857" t="str">
            <v>04-09-2007</v>
          </cell>
          <cell r="F3857">
            <v>17</v>
          </cell>
          <cell r="G3857" t="str">
            <v>Non</v>
          </cell>
          <cell r="H3857" t="str">
            <v>LYC.ANTOINE KELA</v>
          </cell>
          <cell r="I3857" t="str">
            <v>Non</v>
          </cell>
          <cell r="J3857" t="str">
            <v>Athlétisme, Cross, Football, Futsal, Trails</v>
          </cell>
        </row>
        <row r="3858">
          <cell r="A3858">
            <v>24211301</v>
          </cell>
          <cell r="B3858" t="str">
            <v>ROBERT</v>
          </cell>
          <cell r="C3858" t="str">
            <v>Johnia</v>
          </cell>
          <cell r="D3858" t="str">
            <v>CF</v>
          </cell>
          <cell r="E3858" t="str">
            <v>25-02-2008</v>
          </cell>
          <cell r="F3858">
            <v>16</v>
          </cell>
          <cell r="G3858" t="str">
            <v>Non</v>
          </cell>
          <cell r="H3858" t="str">
            <v>LYC.ANTOINE KELA</v>
          </cell>
          <cell r="I3858" t="str">
            <v>Non</v>
          </cell>
          <cell r="J3858" t="str">
            <v>Athlétisme, Cross, Futsal, Volleyball</v>
          </cell>
        </row>
        <row r="3859">
          <cell r="A3859">
            <v>24248078</v>
          </cell>
          <cell r="B3859" t="str">
            <v>Tyoada</v>
          </cell>
          <cell r="C3859" t="str">
            <v>Djeo</v>
          </cell>
          <cell r="D3859" t="str">
            <v>CG</v>
          </cell>
          <cell r="E3859" t="str">
            <v>26-06-2008</v>
          </cell>
          <cell r="F3859">
            <v>16</v>
          </cell>
          <cell r="G3859" t="str">
            <v>Non</v>
          </cell>
          <cell r="H3859" t="str">
            <v>LYC.ANTOINE KELA</v>
          </cell>
          <cell r="I3859" t="str">
            <v>Non</v>
          </cell>
          <cell r="J3859" t="str">
            <v>Athlétisme, Football, Futsal, Volleyball</v>
          </cell>
        </row>
        <row r="3860">
          <cell r="A3860">
            <v>24200922</v>
          </cell>
          <cell r="B3860" t="str">
            <v>VHEMAVHE</v>
          </cell>
          <cell r="C3860" t="str">
            <v>Pwenou</v>
          </cell>
          <cell r="D3860" t="str">
            <v>CF</v>
          </cell>
          <cell r="E3860" t="str">
            <v>27-12-2007</v>
          </cell>
          <cell r="F3860">
            <v>16</v>
          </cell>
          <cell r="G3860" t="str">
            <v>Non</v>
          </cell>
          <cell r="H3860" t="str">
            <v>LYC.ANTOINE KELA</v>
          </cell>
          <cell r="I3860" t="str">
            <v>Non</v>
          </cell>
          <cell r="J3860" t="str">
            <v>Football, Futsal</v>
          </cell>
        </row>
        <row r="3861">
          <cell r="A3861">
            <v>24248075</v>
          </cell>
          <cell r="B3861" t="str">
            <v>Vomitishi-Zenoki</v>
          </cell>
          <cell r="C3861" t="str">
            <v>Joseph</v>
          </cell>
          <cell r="D3861" t="str">
            <v>CG</v>
          </cell>
          <cell r="E3861" t="str">
            <v>27-08-2008</v>
          </cell>
          <cell r="F3861">
            <v>16</v>
          </cell>
          <cell r="G3861" t="str">
            <v>Non</v>
          </cell>
          <cell r="H3861" t="str">
            <v>LYC.ANTOINE KELA</v>
          </cell>
          <cell r="I3861" t="str">
            <v>Non</v>
          </cell>
          <cell r="J3861" t="str">
            <v>Athlétisme, Football, Futsal, Trails</v>
          </cell>
        </row>
        <row r="3862">
          <cell r="A3862">
            <v>24200200</v>
          </cell>
          <cell r="B3862" t="str">
            <v>WAMO</v>
          </cell>
          <cell r="C3862" t="str">
            <v>Josué</v>
          </cell>
          <cell r="D3862" t="str">
            <v>MG</v>
          </cell>
          <cell r="E3862" t="str">
            <v>02-04-2009</v>
          </cell>
          <cell r="F3862">
            <v>15</v>
          </cell>
          <cell r="G3862" t="str">
            <v>Non</v>
          </cell>
          <cell r="H3862" t="str">
            <v>LYC.ANTOINE KELA</v>
          </cell>
          <cell r="I3862" t="str">
            <v>Non</v>
          </cell>
          <cell r="J3862" t="str">
            <v>Athlétisme, Cross, Football, Futsal, Handball, Volleyball</v>
          </cell>
        </row>
        <row r="3863">
          <cell r="A3863">
            <v>24248970</v>
          </cell>
          <cell r="B3863" t="str">
            <v>winiam</v>
          </cell>
          <cell r="C3863" t="str">
            <v>Raphael</v>
          </cell>
          <cell r="D3863" t="str">
            <v>CG</v>
          </cell>
          <cell r="E3863" t="str">
            <v>27-08-2007</v>
          </cell>
          <cell r="F3863">
            <v>17</v>
          </cell>
          <cell r="G3863" t="str">
            <v>Non</v>
          </cell>
          <cell r="H3863" t="str">
            <v>LYC.ANTOINE KELA</v>
          </cell>
          <cell r="I3863" t="str">
            <v>Non</v>
          </cell>
          <cell r="J3863" t="str">
            <v>Baseball, Kayak, Volleyball</v>
          </cell>
        </row>
        <row r="3864">
          <cell r="A3864">
            <v>24210921</v>
          </cell>
          <cell r="B3864" t="str">
            <v>WONGSOKARJO</v>
          </cell>
          <cell r="C3864" t="str">
            <v>Deva</v>
          </cell>
          <cell r="D3864" t="str">
            <v>MF</v>
          </cell>
          <cell r="E3864" t="str">
            <v>03-04-2009</v>
          </cell>
          <cell r="F3864">
            <v>15</v>
          </cell>
          <cell r="G3864" t="str">
            <v>Non</v>
          </cell>
          <cell r="H3864" t="str">
            <v>LYC.ANTOINE KELA</v>
          </cell>
          <cell r="I3864" t="str">
            <v>Non</v>
          </cell>
          <cell r="J3864" t="str">
            <v>Basket, Cross, Trails, Volleyball</v>
          </cell>
        </row>
        <row r="3865">
          <cell r="A3865">
            <v>24248361</v>
          </cell>
          <cell r="B3865" t="str">
            <v>ALI</v>
          </cell>
          <cell r="C3865" t="str">
            <v>LENKA</v>
          </cell>
          <cell r="D3865" t="str">
            <v>JF</v>
          </cell>
          <cell r="E3865" t="str">
            <v>27-01-2006</v>
          </cell>
          <cell r="F3865">
            <v>18</v>
          </cell>
          <cell r="G3865" t="str">
            <v>Non</v>
          </cell>
          <cell r="H3865" t="str">
            <v>LYC.APPOLLINAIRE ANOVA</v>
          </cell>
          <cell r="I3865" t="str">
            <v>Non</v>
          </cell>
          <cell r="J3865" t="str">
            <v>Cross, Santé, Trails</v>
          </cell>
        </row>
        <row r="3866">
          <cell r="A3866">
            <v>24221561</v>
          </cell>
          <cell r="B3866" t="str">
            <v>BELLE</v>
          </cell>
          <cell r="C3866" t="str">
            <v>Molka</v>
          </cell>
          <cell r="D3866" t="str">
            <v>JF</v>
          </cell>
          <cell r="E3866" t="str">
            <v>21-08-2006</v>
          </cell>
          <cell r="F3866">
            <v>18</v>
          </cell>
          <cell r="G3866" t="str">
            <v>Non</v>
          </cell>
          <cell r="H3866" t="str">
            <v>LYC.APPOLLINAIRE ANOVA</v>
          </cell>
          <cell r="I3866" t="str">
            <v>Non</v>
          </cell>
          <cell r="J3866" t="str">
            <v>Volleyball</v>
          </cell>
        </row>
        <row r="3867">
          <cell r="A3867">
            <v>24192622</v>
          </cell>
          <cell r="B3867" t="str">
            <v>BOUTEILLER</v>
          </cell>
          <cell r="C3867" t="str">
            <v>Cheyenne</v>
          </cell>
          <cell r="D3867" t="str">
            <v>CF</v>
          </cell>
          <cell r="E3867" t="str">
            <v>18-03-2007</v>
          </cell>
          <cell r="F3867">
            <v>17</v>
          </cell>
          <cell r="G3867" t="str">
            <v>Non</v>
          </cell>
          <cell r="H3867" t="str">
            <v>LYC.APPOLLINAIRE ANOVA</v>
          </cell>
          <cell r="I3867" t="str">
            <v>Non</v>
          </cell>
          <cell r="J3867" t="str">
            <v>Cross, Santé, Trails</v>
          </cell>
        </row>
        <row r="3868">
          <cell r="A3868">
            <v>24222021</v>
          </cell>
          <cell r="B3868" t="str">
            <v>DAMOUR</v>
          </cell>
          <cell r="C3868" t="str">
            <v>Kelia</v>
          </cell>
          <cell r="D3868" t="str">
            <v>CF</v>
          </cell>
          <cell r="E3868" t="str">
            <v>13-03-2007</v>
          </cell>
          <cell r="F3868">
            <v>17</v>
          </cell>
          <cell r="G3868" t="str">
            <v>Non</v>
          </cell>
          <cell r="H3868" t="str">
            <v>LYC.APPOLLINAIRE ANOVA</v>
          </cell>
          <cell r="I3868" t="str">
            <v>Non</v>
          </cell>
          <cell r="J3868" t="str">
            <v>Cross, Santé, Trails, Volleyball</v>
          </cell>
        </row>
        <row r="3869">
          <cell r="A3869">
            <v>24237157</v>
          </cell>
          <cell r="B3869" t="str">
            <v>DAYE</v>
          </cell>
          <cell r="C3869" t="str">
            <v>DONATIENNE</v>
          </cell>
          <cell r="D3869" t="str">
            <v>CF</v>
          </cell>
          <cell r="E3869" t="str">
            <v>16-01-2007</v>
          </cell>
          <cell r="F3869">
            <v>17</v>
          </cell>
          <cell r="G3869" t="str">
            <v>Non</v>
          </cell>
          <cell r="H3869" t="str">
            <v>LYC.APPOLLINAIRE ANOVA</v>
          </cell>
          <cell r="I3869" t="str">
            <v>Non</v>
          </cell>
          <cell r="J3869" t="str">
            <v>Trails, Volleyball</v>
          </cell>
        </row>
        <row r="3870">
          <cell r="A3870">
            <v>24248236</v>
          </cell>
          <cell r="B3870" t="str">
            <v>FLAMENT</v>
          </cell>
          <cell r="C3870" t="str">
            <v>JEAN-CLAUDE</v>
          </cell>
          <cell r="D3870" t="str">
            <v>CG</v>
          </cell>
          <cell r="E3870" t="str">
            <v>23-08-2008</v>
          </cell>
          <cell r="F3870">
            <v>16</v>
          </cell>
          <cell r="G3870" t="str">
            <v>Non</v>
          </cell>
          <cell r="H3870" t="str">
            <v>LYC.APPOLLINAIRE ANOVA</v>
          </cell>
          <cell r="I3870" t="str">
            <v>Non</v>
          </cell>
          <cell r="J3870" t="str">
            <v>Cross, Musculation, Santé, Trails</v>
          </cell>
        </row>
        <row r="3871">
          <cell r="A3871">
            <v>24248407</v>
          </cell>
          <cell r="B3871" t="str">
            <v>FOORD</v>
          </cell>
          <cell r="C3871" t="str">
            <v>JAÏA</v>
          </cell>
          <cell r="D3871" t="str">
            <v>CF</v>
          </cell>
          <cell r="E3871" t="str">
            <v>16-08-2007</v>
          </cell>
          <cell r="F3871">
            <v>17</v>
          </cell>
          <cell r="G3871" t="str">
            <v>Non</v>
          </cell>
          <cell r="H3871" t="str">
            <v>LYC.APPOLLINAIRE ANOVA</v>
          </cell>
          <cell r="I3871" t="str">
            <v>Non</v>
          </cell>
          <cell r="J3871" t="str">
            <v>Volleyball</v>
          </cell>
        </row>
        <row r="3872">
          <cell r="A3872">
            <v>24248408</v>
          </cell>
          <cell r="B3872" t="str">
            <v>GONY</v>
          </cell>
          <cell r="C3872" t="str">
            <v>JOWY</v>
          </cell>
          <cell r="D3872" t="str">
            <v>CF</v>
          </cell>
          <cell r="E3872" t="str">
            <v>13-11-2008</v>
          </cell>
          <cell r="F3872">
            <v>15</v>
          </cell>
          <cell r="G3872" t="str">
            <v>Non</v>
          </cell>
          <cell r="H3872" t="str">
            <v>LYC.APPOLLINAIRE ANOVA</v>
          </cell>
          <cell r="I3872" t="str">
            <v>Non</v>
          </cell>
          <cell r="J3872" t="str">
            <v>Football, Futsal</v>
          </cell>
        </row>
        <row r="3873">
          <cell r="A3873">
            <v>24182541</v>
          </cell>
          <cell r="B3873" t="str">
            <v>GOYETTA</v>
          </cell>
          <cell r="C3873" t="str">
            <v>Tanya</v>
          </cell>
          <cell r="D3873" t="str">
            <v>JF</v>
          </cell>
          <cell r="E3873" t="str">
            <v>17-11-2006</v>
          </cell>
          <cell r="F3873">
            <v>17</v>
          </cell>
          <cell r="G3873" t="str">
            <v>Non</v>
          </cell>
          <cell r="H3873" t="str">
            <v>LYC.APPOLLINAIRE ANOVA</v>
          </cell>
          <cell r="I3873" t="str">
            <v>Non</v>
          </cell>
          <cell r="J3873" t="str">
            <v>Santé, Trails</v>
          </cell>
        </row>
        <row r="3874">
          <cell r="A3874">
            <v>24199310</v>
          </cell>
          <cell r="B3874" t="str">
            <v>HERVOUET</v>
          </cell>
          <cell r="C3874" t="str">
            <v>Jeremy</v>
          </cell>
          <cell r="D3874" t="str">
            <v>CG</v>
          </cell>
          <cell r="E3874" t="str">
            <v>20-03-2008</v>
          </cell>
          <cell r="F3874">
            <v>16</v>
          </cell>
          <cell r="G3874" t="str">
            <v>Non</v>
          </cell>
          <cell r="H3874" t="str">
            <v>LYC.APPOLLINAIRE ANOVA</v>
          </cell>
          <cell r="I3874" t="str">
            <v>Non</v>
          </cell>
          <cell r="J3874" t="str">
            <v>Cross, Santé, Trails</v>
          </cell>
        </row>
        <row r="3875">
          <cell r="A3875">
            <v>24222358</v>
          </cell>
          <cell r="B3875" t="str">
            <v>HNAGERE</v>
          </cell>
          <cell r="C3875" t="str">
            <v>Emmanuel</v>
          </cell>
          <cell r="D3875" t="str">
            <v>CG</v>
          </cell>
          <cell r="E3875" t="str">
            <v>23-11-2008</v>
          </cell>
          <cell r="F3875">
            <v>15</v>
          </cell>
          <cell r="G3875" t="str">
            <v>Non</v>
          </cell>
          <cell r="H3875" t="str">
            <v>LYC.APPOLLINAIRE ANOVA</v>
          </cell>
          <cell r="I3875" t="str">
            <v>Non</v>
          </cell>
          <cell r="J3875" t="str">
            <v>Cross, Football, Futsal, Volleyball</v>
          </cell>
        </row>
        <row r="3876">
          <cell r="A3876">
            <v>24248409</v>
          </cell>
          <cell r="B3876" t="str">
            <v>LAAKAUPAU</v>
          </cell>
          <cell r="C3876" t="str">
            <v>LEA</v>
          </cell>
          <cell r="D3876" t="str">
            <v>MF</v>
          </cell>
          <cell r="E3876" t="str">
            <v>01-01-2009</v>
          </cell>
          <cell r="F3876">
            <v>15</v>
          </cell>
          <cell r="G3876" t="str">
            <v>Non</v>
          </cell>
          <cell r="H3876" t="str">
            <v>LYC.APPOLLINAIRE ANOVA</v>
          </cell>
          <cell r="I3876" t="str">
            <v>Non</v>
          </cell>
          <cell r="J3876" t="str">
            <v>Volleyball</v>
          </cell>
        </row>
        <row r="3877">
          <cell r="A3877">
            <v>24180264</v>
          </cell>
          <cell r="B3877" t="str">
            <v>LAAKAUPAU</v>
          </cell>
          <cell r="C3877" t="str">
            <v>Pauline</v>
          </cell>
          <cell r="D3877" t="str">
            <v>JF</v>
          </cell>
          <cell r="E3877" t="str">
            <v>06-07-2006</v>
          </cell>
          <cell r="F3877">
            <v>18</v>
          </cell>
          <cell r="G3877" t="str">
            <v>Non</v>
          </cell>
          <cell r="H3877" t="str">
            <v>LYC.APPOLLINAIRE ANOVA</v>
          </cell>
          <cell r="I3877" t="str">
            <v>Non</v>
          </cell>
          <cell r="J3877" t="str">
            <v>Volleyball</v>
          </cell>
        </row>
        <row r="3878">
          <cell r="A3878">
            <v>24211274</v>
          </cell>
          <cell r="B3878" t="str">
            <v>LECA</v>
          </cell>
          <cell r="C3878" t="str">
            <v>Jade</v>
          </cell>
          <cell r="D3878" t="str">
            <v>JF</v>
          </cell>
          <cell r="E3878" t="str">
            <v>13-07-2006</v>
          </cell>
          <cell r="F3878">
            <v>18</v>
          </cell>
          <cell r="G3878" t="str">
            <v>Non</v>
          </cell>
          <cell r="H3878" t="str">
            <v>LYC.APPOLLINAIRE ANOVA</v>
          </cell>
          <cell r="I3878" t="str">
            <v>Non</v>
          </cell>
          <cell r="J3878" t="str">
            <v>Cross, Santé, Trails</v>
          </cell>
        </row>
        <row r="3879">
          <cell r="A3879">
            <v>24190734</v>
          </cell>
          <cell r="B3879" t="str">
            <v>LEMAITRE</v>
          </cell>
          <cell r="C3879" t="str">
            <v>Thomas</v>
          </cell>
          <cell r="D3879" t="str">
            <v>CG</v>
          </cell>
          <cell r="E3879" t="str">
            <v>25-06-2007</v>
          </cell>
          <cell r="F3879">
            <v>17</v>
          </cell>
          <cell r="G3879" t="str">
            <v>Non</v>
          </cell>
          <cell r="H3879" t="str">
            <v>LYC.APPOLLINAIRE ANOVA</v>
          </cell>
          <cell r="I3879" t="str">
            <v>Non</v>
          </cell>
          <cell r="J3879" t="str">
            <v>Cross, Santé, Trails</v>
          </cell>
        </row>
        <row r="3880">
          <cell r="A3880">
            <v>24200503</v>
          </cell>
          <cell r="B3880" t="str">
            <v>LOMBE BEGAUD</v>
          </cell>
          <cell r="C3880" t="str">
            <v>Elyas</v>
          </cell>
          <cell r="D3880" t="str">
            <v>CG</v>
          </cell>
          <cell r="E3880" t="str">
            <v>25-05-2008</v>
          </cell>
          <cell r="F3880">
            <v>16</v>
          </cell>
          <cell r="G3880" t="str">
            <v>Non</v>
          </cell>
          <cell r="H3880" t="str">
            <v>LYC.APPOLLINAIRE ANOVA</v>
          </cell>
          <cell r="I3880" t="str">
            <v>Non</v>
          </cell>
          <cell r="J3880" t="str">
            <v>Football, Futsal</v>
          </cell>
        </row>
        <row r="3881">
          <cell r="A3881">
            <v>24248410</v>
          </cell>
          <cell r="B3881" t="str">
            <v>MOTUKU</v>
          </cell>
          <cell r="C3881" t="str">
            <v>CHRISTELLE</v>
          </cell>
          <cell r="D3881" t="str">
            <v>CF</v>
          </cell>
          <cell r="E3881" t="str">
            <v>02-04-2008</v>
          </cell>
          <cell r="F3881">
            <v>16</v>
          </cell>
          <cell r="G3881" t="str">
            <v>Non</v>
          </cell>
          <cell r="H3881" t="str">
            <v>LYC.APPOLLINAIRE ANOVA</v>
          </cell>
          <cell r="I3881" t="str">
            <v>Non</v>
          </cell>
          <cell r="J3881" t="str">
            <v>Volleyball</v>
          </cell>
        </row>
        <row r="3882">
          <cell r="A3882">
            <v>24248411</v>
          </cell>
          <cell r="B3882" t="str">
            <v>NIUTUPEA</v>
          </cell>
          <cell r="C3882" t="str">
            <v>VAÏANA</v>
          </cell>
          <cell r="D3882" t="str">
            <v>CF</v>
          </cell>
          <cell r="E3882" t="str">
            <v>26-11-2008</v>
          </cell>
          <cell r="F3882">
            <v>15</v>
          </cell>
          <cell r="G3882" t="str">
            <v>Non</v>
          </cell>
          <cell r="H3882" t="str">
            <v>LYC.APPOLLINAIRE ANOVA</v>
          </cell>
          <cell r="I3882" t="str">
            <v>Non</v>
          </cell>
          <cell r="J3882" t="str">
            <v>Volleyball</v>
          </cell>
        </row>
        <row r="3883">
          <cell r="A3883">
            <v>24188020</v>
          </cell>
          <cell r="B3883" t="str">
            <v>OMNIWACK</v>
          </cell>
          <cell r="C3883" t="str">
            <v>Karl</v>
          </cell>
          <cell r="D3883" t="str">
            <v>JG</v>
          </cell>
          <cell r="E3883" t="str">
            <v>12-07-2006</v>
          </cell>
          <cell r="F3883">
            <v>18</v>
          </cell>
          <cell r="G3883" t="str">
            <v>Non</v>
          </cell>
          <cell r="H3883" t="str">
            <v>LYC.APPOLLINAIRE ANOVA</v>
          </cell>
          <cell r="I3883" t="str">
            <v>Non</v>
          </cell>
          <cell r="J3883" t="str">
            <v>Football, Futsal, Santé, Trails</v>
          </cell>
        </row>
        <row r="3884">
          <cell r="A3884">
            <v>24192267</v>
          </cell>
          <cell r="B3884" t="str">
            <v>QAN</v>
          </cell>
          <cell r="C3884" t="str">
            <v>Mickael</v>
          </cell>
          <cell r="D3884" t="str">
            <v>CG</v>
          </cell>
          <cell r="E3884" t="str">
            <v>28-02-2008</v>
          </cell>
          <cell r="F3884">
            <v>16</v>
          </cell>
          <cell r="G3884" t="str">
            <v>Non</v>
          </cell>
          <cell r="H3884" t="str">
            <v>LYC.APPOLLINAIRE ANOVA</v>
          </cell>
          <cell r="I3884" t="str">
            <v>Non</v>
          </cell>
          <cell r="J3884" t="str">
            <v>Basket, Football, Futsal, Volleyball</v>
          </cell>
        </row>
        <row r="3885">
          <cell r="A3885">
            <v>24248412</v>
          </cell>
          <cell r="B3885" t="str">
            <v>TAFUSIMAI</v>
          </cell>
          <cell r="C3885" t="str">
            <v>LUSYL</v>
          </cell>
          <cell r="D3885" t="str">
            <v>MF</v>
          </cell>
          <cell r="E3885" t="str">
            <v>19-03-2009</v>
          </cell>
          <cell r="F3885">
            <v>15</v>
          </cell>
          <cell r="G3885" t="str">
            <v>Non</v>
          </cell>
          <cell r="H3885" t="str">
            <v>LYC.APPOLLINAIRE ANOVA</v>
          </cell>
          <cell r="I3885" t="str">
            <v>Non</v>
          </cell>
          <cell r="J3885" t="str">
            <v>Volleyball</v>
          </cell>
        </row>
        <row r="3886">
          <cell r="A3886">
            <v>24180272</v>
          </cell>
          <cell r="B3886" t="str">
            <v>TAIRIO</v>
          </cell>
          <cell r="C3886" t="str">
            <v>Yoran</v>
          </cell>
          <cell r="D3886" t="str">
            <v>CG</v>
          </cell>
          <cell r="E3886" t="str">
            <v>06-01-2007</v>
          </cell>
          <cell r="F3886">
            <v>17</v>
          </cell>
          <cell r="G3886" t="str">
            <v>Non</v>
          </cell>
          <cell r="H3886" t="str">
            <v>LYC.APPOLLINAIRE ANOVA</v>
          </cell>
          <cell r="I3886" t="str">
            <v>Non</v>
          </cell>
          <cell r="J3886" t="str">
            <v>Volleyball</v>
          </cell>
        </row>
        <row r="3887">
          <cell r="A3887">
            <v>24182988</v>
          </cell>
          <cell r="B3887" t="str">
            <v>TOGNA</v>
          </cell>
          <cell r="C3887" t="str">
            <v>Kay-Ciane</v>
          </cell>
          <cell r="D3887" t="str">
            <v>JF</v>
          </cell>
          <cell r="E3887" t="str">
            <v>17-10-2006</v>
          </cell>
          <cell r="F3887">
            <v>18</v>
          </cell>
          <cell r="G3887" t="str">
            <v>Non</v>
          </cell>
          <cell r="H3887" t="str">
            <v>LYC.APPOLLINAIRE ANOVA</v>
          </cell>
          <cell r="I3887" t="str">
            <v>Non</v>
          </cell>
          <cell r="J3887" t="str">
            <v>Santé, Trails</v>
          </cell>
        </row>
        <row r="3888">
          <cell r="A3888">
            <v>24202817</v>
          </cell>
          <cell r="B3888" t="str">
            <v>TOUKIO</v>
          </cell>
          <cell r="C3888" t="str">
            <v>Lisa</v>
          </cell>
          <cell r="D3888" t="str">
            <v>CF</v>
          </cell>
          <cell r="E3888" t="str">
            <v>24-10-2008</v>
          </cell>
          <cell r="F3888">
            <v>16</v>
          </cell>
          <cell r="G3888" t="str">
            <v>Non</v>
          </cell>
          <cell r="H3888" t="str">
            <v>LYC.APPOLLINAIRE ANOVA</v>
          </cell>
          <cell r="I3888" t="str">
            <v>Non</v>
          </cell>
          <cell r="J3888" t="str">
            <v>Badminton, Cross, Trails, Volleyball</v>
          </cell>
        </row>
        <row r="3889">
          <cell r="A3889">
            <v>24201324</v>
          </cell>
          <cell r="B3889" t="str">
            <v>TUPAHURURU</v>
          </cell>
          <cell r="C3889" t="str">
            <v>Rainui</v>
          </cell>
          <cell r="D3889" t="str">
            <v>CG</v>
          </cell>
          <cell r="E3889" t="str">
            <v>02-05-2007</v>
          </cell>
          <cell r="F3889">
            <v>17</v>
          </cell>
          <cell r="G3889" t="str">
            <v>Non</v>
          </cell>
          <cell r="H3889" t="str">
            <v>LYC.APPOLLINAIRE ANOVA</v>
          </cell>
          <cell r="I3889" t="str">
            <v>Non</v>
          </cell>
          <cell r="J3889" t="str">
            <v>Basket, Cross, Trails, Volleyball</v>
          </cell>
        </row>
        <row r="3890">
          <cell r="A3890">
            <v>24172970</v>
          </cell>
          <cell r="B3890" t="str">
            <v>VIEIRA DA SILVA</v>
          </cell>
          <cell r="C3890" t="str">
            <v>Louane</v>
          </cell>
          <cell r="D3890" t="str">
            <v>JF</v>
          </cell>
          <cell r="E3890" t="str">
            <v>19-10-2005</v>
          </cell>
          <cell r="F3890">
            <v>19</v>
          </cell>
          <cell r="G3890" t="str">
            <v>Non</v>
          </cell>
          <cell r="H3890" t="str">
            <v>LYC.APPOLLINAIRE ANOVA</v>
          </cell>
          <cell r="I3890" t="str">
            <v>Non</v>
          </cell>
          <cell r="J3890" t="str">
            <v>Musculation, Santé, Trails</v>
          </cell>
        </row>
        <row r="3891">
          <cell r="A3891">
            <v>24201322</v>
          </cell>
          <cell r="B3891" t="str">
            <v>VINOIS</v>
          </cell>
          <cell r="C3891" t="str">
            <v>Elizio</v>
          </cell>
          <cell r="D3891" t="str">
            <v>CG</v>
          </cell>
          <cell r="E3891" t="str">
            <v>11-08-2008</v>
          </cell>
          <cell r="F3891">
            <v>16</v>
          </cell>
          <cell r="G3891" t="str">
            <v>Non</v>
          </cell>
          <cell r="H3891" t="str">
            <v>LYC.APPOLLINAIRE ANOVA</v>
          </cell>
          <cell r="I3891" t="str">
            <v>Non</v>
          </cell>
          <cell r="J3891" t="str">
            <v>Basket, Cross, Futsal</v>
          </cell>
        </row>
        <row r="3892">
          <cell r="A3892">
            <v>24199056</v>
          </cell>
          <cell r="B3892" t="str">
            <v>BELLIN</v>
          </cell>
          <cell r="C3892" t="str">
            <v>Marc</v>
          </cell>
          <cell r="D3892" t="str">
            <v>CG</v>
          </cell>
          <cell r="E3892" t="str">
            <v>26-08-2008</v>
          </cell>
          <cell r="F3892">
            <v>16</v>
          </cell>
          <cell r="G3892" t="str">
            <v>Non</v>
          </cell>
          <cell r="H3892" t="str">
            <v>LYC.BLAISE PASCAL</v>
          </cell>
          <cell r="I3892" t="str">
            <v>Non</v>
          </cell>
          <cell r="J3892" t="str">
            <v>Football, Futsal</v>
          </cell>
        </row>
        <row r="3893">
          <cell r="A3893">
            <v>24200171</v>
          </cell>
          <cell r="B3893" t="str">
            <v>BENISTI</v>
          </cell>
          <cell r="C3893" t="str">
            <v>Lili Rose</v>
          </cell>
          <cell r="D3893" t="str">
            <v>MF</v>
          </cell>
          <cell r="E3893" t="str">
            <v>12-04-2009</v>
          </cell>
          <cell r="F3893">
            <v>15</v>
          </cell>
          <cell r="G3893" t="str">
            <v>Non</v>
          </cell>
          <cell r="H3893" t="str">
            <v>LYC.BLAISE PASCAL</v>
          </cell>
          <cell r="I3893" t="str">
            <v>Non</v>
          </cell>
          <cell r="J3893" t="str">
            <v>Escalade, Planche à voile</v>
          </cell>
        </row>
        <row r="3894">
          <cell r="A3894">
            <v>24248499</v>
          </cell>
          <cell r="B3894" t="str">
            <v>BESSON-LEAUD</v>
          </cell>
          <cell r="C3894" t="str">
            <v>Clémence</v>
          </cell>
          <cell r="D3894" t="str">
            <v>CF</v>
          </cell>
          <cell r="E3894" t="str">
            <v>18-07-2007</v>
          </cell>
          <cell r="F3894">
            <v>17</v>
          </cell>
          <cell r="G3894" t="str">
            <v>Non</v>
          </cell>
          <cell r="H3894" t="str">
            <v>LYC.BLAISE PASCAL</v>
          </cell>
          <cell r="I3894" t="str">
            <v>Non</v>
          </cell>
          <cell r="J3894" t="str">
            <v>Trails</v>
          </cell>
        </row>
        <row r="3895">
          <cell r="A3895">
            <v>24200259</v>
          </cell>
          <cell r="B3895" t="str">
            <v>BOSSUAT</v>
          </cell>
          <cell r="C3895" t="str">
            <v>Cassandre</v>
          </cell>
          <cell r="D3895" t="str">
            <v>CF</v>
          </cell>
          <cell r="E3895" t="str">
            <v>03-07-2008</v>
          </cell>
          <cell r="F3895">
            <v>16</v>
          </cell>
          <cell r="G3895" t="str">
            <v>Non</v>
          </cell>
          <cell r="H3895" t="str">
            <v>LYC.BLAISE PASCAL</v>
          </cell>
          <cell r="I3895" t="str">
            <v>Non</v>
          </cell>
          <cell r="J3895" t="str">
            <v>Escalade, Tennis de table</v>
          </cell>
        </row>
        <row r="3896">
          <cell r="A3896">
            <v>24170289</v>
          </cell>
          <cell r="B3896" t="str">
            <v>BOSSUAT--NOUYRIGAT</v>
          </cell>
          <cell r="C3896" t="str">
            <v>Maya</v>
          </cell>
          <cell r="D3896" t="str">
            <v>MF</v>
          </cell>
          <cell r="E3896" t="str">
            <v>07-07-2009</v>
          </cell>
          <cell r="F3896">
            <v>15</v>
          </cell>
          <cell r="G3896" t="str">
            <v>Non</v>
          </cell>
          <cell r="H3896" t="str">
            <v>LYC.BLAISE PASCAL</v>
          </cell>
          <cell r="I3896" t="str">
            <v>Non</v>
          </cell>
          <cell r="J3896" t="str">
            <v>Athlétisme, Cross, Trails</v>
          </cell>
        </row>
        <row r="3897">
          <cell r="A3897">
            <v>24180438</v>
          </cell>
          <cell r="B3897" t="str">
            <v>CHATEL</v>
          </cell>
          <cell r="C3897" t="str">
            <v>Felix</v>
          </cell>
          <cell r="D3897" t="str">
            <v>CG</v>
          </cell>
          <cell r="E3897" t="str">
            <v>21-03-2007</v>
          </cell>
          <cell r="F3897">
            <v>17</v>
          </cell>
          <cell r="G3897" t="str">
            <v>Non</v>
          </cell>
          <cell r="H3897" t="str">
            <v>LYC.BLAISE PASCAL</v>
          </cell>
          <cell r="I3897" t="str">
            <v>Non</v>
          </cell>
          <cell r="J3897" t="str">
            <v>Trails</v>
          </cell>
        </row>
        <row r="3898">
          <cell r="A3898">
            <v>24200165</v>
          </cell>
          <cell r="B3898" t="str">
            <v>CHEVAL</v>
          </cell>
          <cell r="C3898" t="str">
            <v>Julian</v>
          </cell>
          <cell r="D3898" t="str">
            <v>MG</v>
          </cell>
          <cell r="E3898" t="str">
            <v>20-02-2009</v>
          </cell>
          <cell r="F3898">
            <v>15</v>
          </cell>
          <cell r="G3898" t="str">
            <v>Non</v>
          </cell>
          <cell r="H3898" t="str">
            <v>LYC.BLAISE PASCAL</v>
          </cell>
          <cell r="I3898" t="str">
            <v>Non</v>
          </cell>
          <cell r="J3898" t="str">
            <v>Football, Futsal, Trails</v>
          </cell>
        </row>
        <row r="3899">
          <cell r="A3899">
            <v>24200209</v>
          </cell>
          <cell r="B3899" t="str">
            <v>CRISAN</v>
          </cell>
          <cell r="C3899" t="str">
            <v>Enzo</v>
          </cell>
          <cell r="D3899" t="str">
            <v>MG</v>
          </cell>
          <cell r="E3899" t="str">
            <v>06-04-2009</v>
          </cell>
          <cell r="F3899">
            <v>15</v>
          </cell>
          <cell r="G3899" t="str">
            <v>Non</v>
          </cell>
          <cell r="H3899" t="str">
            <v>LYC.BLAISE PASCAL</v>
          </cell>
          <cell r="I3899" t="str">
            <v>Non</v>
          </cell>
          <cell r="J3899" t="str">
            <v>Cross, Trails</v>
          </cell>
        </row>
        <row r="3900">
          <cell r="A3900">
            <v>24200002</v>
          </cell>
          <cell r="B3900" t="str">
            <v>DOUEPERE</v>
          </cell>
          <cell r="C3900" t="str">
            <v>Ethan</v>
          </cell>
          <cell r="D3900" t="str">
            <v>CG</v>
          </cell>
          <cell r="E3900" t="str">
            <v>25-06-2007</v>
          </cell>
          <cell r="F3900">
            <v>17</v>
          </cell>
          <cell r="G3900" t="str">
            <v>Non</v>
          </cell>
          <cell r="H3900" t="str">
            <v>LYC.BLAISE PASCAL</v>
          </cell>
          <cell r="I3900" t="str">
            <v>Non</v>
          </cell>
          <cell r="J3900" t="str">
            <v>Trails, Volleyball</v>
          </cell>
        </row>
        <row r="3901">
          <cell r="A3901">
            <v>24248971</v>
          </cell>
          <cell r="B3901" t="str">
            <v>DUFFIEUX</v>
          </cell>
          <cell r="C3901" t="str">
            <v>Ethan</v>
          </cell>
          <cell r="D3901" t="str">
            <v>CG</v>
          </cell>
          <cell r="E3901" t="str">
            <v>05-10-2007</v>
          </cell>
          <cell r="F3901">
            <v>17</v>
          </cell>
          <cell r="G3901" t="str">
            <v>Non</v>
          </cell>
          <cell r="H3901" t="str">
            <v>LYC.BLAISE PASCAL</v>
          </cell>
          <cell r="I3901" t="str">
            <v>Non</v>
          </cell>
          <cell r="J3901" t="str">
            <v>Volleyball</v>
          </cell>
        </row>
        <row r="3902">
          <cell r="A3902">
            <v>24221875</v>
          </cell>
          <cell r="B3902" t="str">
            <v>EPAGNOUX</v>
          </cell>
          <cell r="C3902" t="str">
            <v>Juliette</v>
          </cell>
          <cell r="D3902" t="str">
            <v>JF</v>
          </cell>
          <cell r="E3902" t="str">
            <v>09-01-2006</v>
          </cell>
          <cell r="F3902">
            <v>18</v>
          </cell>
          <cell r="G3902" t="str">
            <v>Non</v>
          </cell>
          <cell r="H3902" t="str">
            <v>LYC.BLAISE PASCAL</v>
          </cell>
          <cell r="I3902" t="str">
            <v>Non</v>
          </cell>
          <cell r="J3902" t="str">
            <v>Athlétisme, Cross, Trails</v>
          </cell>
        </row>
        <row r="3903">
          <cell r="A3903">
            <v>24248972</v>
          </cell>
          <cell r="B3903" t="str">
            <v>FAYARD</v>
          </cell>
          <cell r="C3903" t="str">
            <v>Alexis</v>
          </cell>
          <cell r="D3903" t="str">
            <v>MG</v>
          </cell>
          <cell r="E3903" t="str">
            <v>05-02-2009</v>
          </cell>
          <cell r="F3903">
            <v>15</v>
          </cell>
          <cell r="G3903" t="str">
            <v>Non</v>
          </cell>
          <cell r="H3903" t="str">
            <v>LYC.BLAISE PASCAL</v>
          </cell>
          <cell r="I3903" t="str">
            <v>Non</v>
          </cell>
          <cell r="J3903" t="str">
            <v>Football, Futsal</v>
          </cell>
        </row>
        <row r="3904">
          <cell r="A3904">
            <v>24211560</v>
          </cell>
          <cell r="B3904" t="str">
            <v>FOREST</v>
          </cell>
          <cell r="C3904" t="str">
            <v>Kirly</v>
          </cell>
          <cell r="D3904" t="str">
            <v>MF</v>
          </cell>
          <cell r="E3904" t="str">
            <v>28-03-2009</v>
          </cell>
          <cell r="F3904">
            <v>15</v>
          </cell>
          <cell r="G3904" t="str">
            <v>Non</v>
          </cell>
          <cell r="H3904" t="str">
            <v>LYC.BLAISE PASCAL</v>
          </cell>
          <cell r="I3904" t="str">
            <v>Non</v>
          </cell>
          <cell r="J3904" t="str">
            <v>Trails</v>
          </cell>
        </row>
        <row r="3905">
          <cell r="A3905">
            <v>24202826</v>
          </cell>
          <cell r="B3905" t="str">
            <v>GAULTIER</v>
          </cell>
          <cell r="C3905" t="str">
            <v>Brandy</v>
          </cell>
          <cell r="D3905" t="str">
            <v>CG</v>
          </cell>
          <cell r="E3905" t="str">
            <v>13-07-2008</v>
          </cell>
          <cell r="F3905">
            <v>16</v>
          </cell>
          <cell r="G3905" t="str">
            <v>Non</v>
          </cell>
          <cell r="H3905" t="str">
            <v>LYC.BLAISE PASCAL</v>
          </cell>
          <cell r="I3905" t="str">
            <v>Non</v>
          </cell>
          <cell r="J3905" t="str">
            <v>Badminton, Escalade</v>
          </cell>
        </row>
        <row r="3906">
          <cell r="A3906">
            <v>24248323</v>
          </cell>
          <cell r="B3906" t="str">
            <v>GUILLEMAILLE</v>
          </cell>
          <cell r="C3906" t="str">
            <v>Amaury</v>
          </cell>
          <cell r="D3906" t="str">
            <v>CG</v>
          </cell>
          <cell r="E3906" t="str">
            <v>28-08-2008</v>
          </cell>
          <cell r="F3906">
            <v>16</v>
          </cell>
          <cell r="G3906" t="str">
            <v>Non</v>
          </cell>
          <cell r="H3906" t="str">
            <v>LYC.BLAISE PASCAL</v>
          </cell>
          <cell r="I3906" t="str">
            <v>Non</v>
          </cell>
          <cell r="J3906" t="str">
            <v>Trails</v>
          </cell>
        </row>
        <row r="3907">
          <cell r="A3907">
            <v>24248464</v>
          </cell>
          <cell r="B3907" t="str">
            <v>HAFOKA</v>
          </cell>
          <cell r="C3907" t="str">
            <v>Ateliana</v>
          </cell>
          <cell r="D3907" t="str">
            <v>JF</v>
          </cell>
          <cell r="E3907" t="str">
            <v>05-02-2006</v>
          </cell>
          <cell r="F3907">
            <v>18</v>
          </cell>
          <cell r="G3907" t="str">
            <v>Non</v>
          </cell>
          <cell r="H3907" t="str">
            <v>LYC.BLAISE PASCAL</v>
          </cell>
          <cell r="I3907" t="str">
            <v>Non</v>
          </cell>
          <cell r="J3907" t="str">
            <v>Badminton</v>
          </cell>
        </row>
        <row r="3908">
          <cell r="A3908">
            <v>24248973</v>
          </cell>
          <cell r="B3908" t="str">
            <v>HOUMBOUY</v>
          </cell>
          <cell r="C3908" t="str">
            <v>Ioané</v>
          </cell>
          <cell r="D3908" t="str">
            <v>CG</v>
          </cell>
          <cell r="E3908" t="str">
            <v>04-06-2008</v>
          </cell>
          <cell r="F3908">
            <v>16</v>
          </cell>
          <cell r="G3908" t="str">
            <v>Non</v>
          </cell>
          <cell r="H3908" t="str">
            <v>LYC.BLAISE PASCAL</v>
          </cell>
          <cell r="I3908" t="str">
            <v>Non</v>
          </cell>
        </row>
        <row r="3909">
          <cell r="A3909">
            <v>24202812</v>
          </cell>
          <cell r="B3909" t="str">
            <v>JOURDAIN</v>
          </cell>
          <cell r="C3909" t="str">
            <v>Emy</v>
          </cell>
          <cell r="D3909" t="str">
            <v>CF</v>
          </cell>
          <cell r="E3909" t="str">
            <v>29-09-2008</v>
          </cell>
          <cell r="F3909">
            <v>16</v>
          </cell>
          <cell r="G3909" t="str">
            <v>Non</v>
          </cell>
          <cell r="H3909" t="str">
            <v>LYC.BLAISE PASCAL</v>
          </cell>
          <cell r="I3909" t="str">
            <v>Non</v>
          </cell>
          <cell r="J3909" t="str">
            <v>Cross, Escalade, Trails</v>
          </cell>
        </row>
        <row r="3910">
          <cell r="A3910">
            <v>24237158</v>
          </cell>
          <cell r="B3910" t="str">
            <v>KASIM</v>
          </cell>
          <cell r="C3910" t="str">
            <v>Crystal</v>
          </cell>
          <cell r="D3910" t="str">
            <v>JF</v>
          </cell>
          <cell r="E3910" t="str">
            <v>13-09-2006</v>
          </cell>
          <cell r="F3910">
            <v>18</v>
          </cell>
          <cell r="G3910" t="str">
            <v>Non</v>
          </cell>
          <cell r="H3910" t="str">
            <v>LYC.BLAISE PASCAL</v>
          </cell>
          <cell r="I3910" t="str">
            <v>Non</v>
          </cell>
          <cell r="J3910" t="str">
            <v>Cross, Trails</v>
          </cell>
        </row>
        <row r="3911">
          <cell r="A3911">
            <v>24248974</v>
          </cell>
          <cell r="B3911" t="str">
            <v>LAGUERRE</v>
          </cell>
          <cell r="C3911" t="str">
            <v>Alexandre</v>
          </cell>
          <cell r="D3911" t="str">
            <v>CG</v>
          </cell>
          <cell r="E3911" t="str">
            <v>08-06-2008</v>
          </cell>
          <cell r="F3911">
            <v>16</v>
          </cell>
          <cell r="G3911" t="str">
            <v>Non</v>
          </cell>
          <cell r="H3911" t="str">
            <v>LYC.BLAISE PASCAL</v>
          </cell>
          <cell r="I3911" t="str">
            <v>Non</v>
          </cell>
          <cell r="J3911" t="str">
            <v>Football, Futsal</v>
          </cell>
        </row>
        <row r="3912">
          <cell r="A3912">
            <v>24211128</v>
          </cell>
          <cell r="B3912" t="str">
            <v>LETERRIER</v>
          </cell>
          <cell r="C3912" t="str">
            <v>Bryan</v>
          </cell>
          <cell r="D3912" t="str">
            <v>CG</v>
          </cell>
          <cell r="E3912" t="str">
            <v>23-06-2008</v>
          </cell>
          <cell r="F3912">
            <v>16</v>
          </cell>
          <cell r="G3912" t="str">
            <v>Non</v>
          </cell>
          <cell r="H3912" t="str">
            <v>LYC.BLAISE PASCAL</v>
          </cell>
          <cell r="I3912" t="str">
            <v>Non</v>
          </cell>
          <cell r="J3912" t="str">
            <v>Cross, Football, Futsal, Trails</v>
          </cell>
        </row>
        <row r="3913">
          <cell r="A3913">
            <v>24238261</v>
          </cell>
          <cell r="B3913" t="str">
            <v>MAILLAUD</v>
          </cell>
          <cell r="C3913" t="str">
            <v>Maelle</v>
          </cell>
          <cell r="D3913" t="str">
            <v>CF</v>
          </cell>
          <cell r="E3913" t="str">
            <v>29-06-2008</v>
          </cell>
          <cell r="F3913">
            <v>16</v>
          </cell>
          <cell r="G3913" t="str">
            <v>Non</v>
          </cell>
          <cell r="H3913" t="str">
            <v>LYC.BLAISE PASCAL</v>
          </cell>
          <cell r="I3913" t="str">
            <v>Non</v>
          </cell>
          <cell r="J3913" t="str">
            <v>Trails</v>
          </cell>
        </row>
        <row r="3914">
          <cell r="A3914">
            <v>24212363</v>
          </cell>
          <cell r="B3914" t="str">
            <v>MATUAFAUFAU</v>
          </cell>
          <cell r="C3914" t="str">
            <v>Dorothee</v>
          </cell>
          <cell r="D3914" t="str">
            <v>MF</v>
          </cell>
          <cell r="E3914" t="str">
            <v>17-03-2009</v>
          </cell>
          <cell r="F3914">
            <v>15</v>
          </cell>
          <cell r="G3914" t="str">
            <v>Non</v>
          </cell>
          <cell r="H3914" t="str">
            <v>LYC.BLAISE PASCAL</v>
          </cell>
          <cell r="I3914" t="str">
            <v>Non</v>
          </cell>
          <cell r="J3914" t="str">
            <v>Volleyball</v>
          </cell>
        </row>
        <row r="3915">
          <cell r="A3915">
            <v>24212852</v>
          </cell>
          <cell r="B3915" t="str">
            <v>MAULIGALO</v>
          </cell>
          <cell r="C3915" t="str">
            <v>Asael</v>
          </cell>
          <cell r="D3915" t="str">
            <v>CG</v>
          </cell>
          <cell r="E3915" t="str">
            <v>07-07-2008</v>
          </cell>
          <cell r="F3915">
            <v>16</v>
          </cell>
          <cell r="G3915" t="str">
            <v>Non</v>
          </cell>
          <cell r="H3915" t="str">
            <v>LYC.BLAISE PASCAL</v>
          </cell>
          <cell r="I3915" t="str">
            <v>Non</v>
          </cell>
          <cell r="J3915" t="str">
            <v>Athlétisme, Volleyball</v>
          </cell>
        </row>
        <row r="3916">
          <cell r="A3916">
            <v>24238192</v>
          </cell>
          <cell r="B3916" t="str">
            <v>PETEMOU</v>
          </cell>
          <cell r="C3916" t="str">
            <v>Lilou</v>
          </cell>
          <cell r="D3916" t="str">
            <v>CF</v>
          </cell>
          <cell r="E3916" t="str">
            <v>25-06-2007</v>
          </cell>
          <cell r="F3916">
            <v>17</v>
          </cell>
          <cell r="G3916" t="str">
            <v>Non</v>
          </cell>
          <cell r="H3916" t="str">
            <v>LYC.BLAISE PASCAL</v>
          </cell>
          <cell r="I3916" t="str">
            <v>Non</v>
          </cell>
          <cell r="J3916" t="str">
            <v>Trails</v>
          </cell>
        </row>
        <row r="3917">
          <cell r="A3917">
            <v>24200719</v>
          </cell>
          <cell r="B3917" t="str">
            <v>PILOTAZ HERET</v>
          </cell>
          <cell r="C3917" t="str">
            <v>Keziah</v>
          </cell>
          <cell r="D3917" t="str">
            <v>CG</v>
          </cell>
          <cell r="E3917" t="str">
            <v>16-09-2008</v>
          </cell>
          <cell r="F3917">
            <v>16</v>
          </cell>
          <cell r="G3917" t="str">
            <v>Non</v>
          </cell>
          <cell r="H3917" t="str">
            <v>LYC.BLAISE PASCAL</v>
          </cell>
          <cell r="I3917" t="str">
            <v>Non</v>
          </cell>
          <cell r="J3917" t="str">
            <v>Cross, Futsal, Trails</v>
          </cell>
        </row>
        <row r="3918">
          <cell r="A3918">
            <v>24180741</v>
          </cell>
          <cell r="B3918" t="str">
            <v>TEITELBAUM</v>
          </cell>
          <cell r="C3918" t="str">
            <v>Maelle</v>
          </cell>
          <cell r="D3918" t="str">
            <v>JF</v>
          </cell>
          <cell r="E3918" t="str">
            <v>03-08-2006</v>
          </cell>
          <cell r="F3918">
            <v>18</v>
          </cell>
          <cell r="G3918" t="str">
            <v>Non</v>
          </cell>
          <cell r="H3918" t="str">
            <v>LYC.BLAISE PASCAL</v>
          </cell>
          <cell r="I3918" t="str">
            <v>Non</v>
          </cell>
          <cell r="J3918" t="str">
            <v>Athlétisme, Cross, Trails</v>
          </cell>
        </row>
        <row r="3919">
          <cell r="A3919">
            <v>24211044</v>
          </cell>
          <cell r="B3919" t="str">
            <v>TORRANI</v>
          </cell>
          <cell r="C3919" t="str">
            <v>Rafael</v>
          </cell>
          <cell r="D3919" t="str">
            <v>CG</v>
          </cell>
          <cell r="E3919" t="str">
            <v>26-11-2008</v>
          </cell>
          <cell r="F3919">
            <v>15</v>
          </cell>
          <cell r="G3919" t="str">
            <v>Non</v>
          </cell>
          <cell r="H3919" t="str">
            <v>LYC.BLAISE PASCAL</v>
          </cell>
          <cell r="I3919" t="str">
            <v>Non</v>
          </cell>
          <cell r="J3919" t="str">
            <v>Escalade</v>
          </cell>
        </row>
        <row r="3920">
          <cell r="A3920">
            <v>24202828</v>
          </cell>
          <cell r="B3920" t="str">
            <v>VAITULUKINA</v>
          </cell>
          <cell r="C3920" t="str">
            <v>Victoria</v>
          </cell>
          <cell r="D3920" t="str">
            <v>CF</v>
          </cell>
          <cell r="E3920" t="str">
            <v>27-07-2008</v>
          </cell>
          <cell r="F3920">
            <v>16</v>
          </cell>
          <cell r="G3920" t="str">
            <v>Non</v>
          </cell>
          <cell r="H3920" t="str">
            <v>LYC.BLAISE PASCAL</v>
          </cell>
          <cell r="I3920" t="str">
            <v>Non</v>
          </cell>
          <cell r="J3920" t="str">
            <v>Handball, Volleyball</v>
          </cell>
        </row>
        <row r="3921">
          <cell r="A3921">
            <v>24248322</v>
          </cell>
          <cell r="B3921" t="str">
            <v>WATHA</v>
          </cell>
          <cell r="C3921" t="str">
            <v>Lea</v>
          </cell>
          <cell r="D3921" t="str">
            <v>CF</v>
          </cell>
          <cell r="E3921" t="str">
            <v>15-04-2008</v>
          </cell>
          <cell r="F3921">
            <v>16</v>
          </cell>
          <cell r="G3921" t="str">
            <v>Non</v>
          </cell>
          <cell r="H3921" t="str">
            <v>LYC.BLAISE PASCAL</v>
          </cell>
          <cell r="I3921" t="str">
            <v>Non</v>
          </cell>
          <cell r="J3921" t="str">
            <v>Trails</v>
          </cell>
        </row>
        <row r="3922">
          <cell r="A3922">
            <v>24200204</v>
          </cell>
          <cell r="B3922" t="str">
            <v>ALBERT</v>
          </cell>
          <cell r="C3922" t="str">
            <v>Charly</v>
          </cell>
          <cell r="D3922" t="str">
            <v>MG</v>
          </cell>
          <cell r="E3922" t="str">
            <v>10-09-2009</v>
          </cell>
          <cell r="F3922">
            <v>15</v>
          </cell>
          <cell r="G3922" t="str">
            <v>Non</v>
          </cell>
          <cell r="H3922" t="str">
            <v>LYC.DICK UKEIWE</v>
          </cell>
          <cell r="I3922" t="str">
            <v>Non</v>
          </cell>
          <cell r="J3922" t="str">
            <v>Escalade</v>
          </cell>
        </row>
        <row r="3923">
          <cell r="A3923">
            <v>24190030</v>
          </cell>
          <cell r="B3923" t="str">
            <v>ALBERT</v>
          </cell>
          <cell r="C3923" t="str">
            <v>Mahé</v>
          </cell>
          <cell r="D3923" t="str">
            <v>CG</v>
          </cell>
          <cell r="E3923" t="str">
            <v>03-04-2007</v>
          </cell>
          <cell r="F3923">
            <v>17</v>
          </cell>
          <cell r="G3923" t="str">
            <v>Non</v>
          </cell>
          <cell r="H3923" t="str">
            <v>LYC.DICK UKEIWE</v>
          </cell>
          <cell r="I3923" t="str">
            <v>Non</v>
          </cell>
          <cell r="J3923" t="str">
            <v>Basket, Cross, Trails, Volleyball</v>
          </cell>
        </row>
        <row r="3924">
          <cell r="A3924">
            <v>24188047</v>
          </cell>
          <cell r="B3924" t="str">
            <v>ALI</v>
          </cell>
          <cell r="C3924" t="str">
            <v>Kévin</v>
          </cell>
          <cell r="D3924" t="str">
            <v>CG</v>
          </cell>
          <cell r="E3924" t="str">
            <v>24-04-2007</v>
          </cell>
          <cell r="F3924">
            <v>17</v>
          </cell>
          <cell r="G3924" t="str">
            <v>Non</v>
          </cell>
          <cell r="H3924" t="str">
            <v>LYC.DICK UKEIWE</v>
          </cell>
          <cell r="I3924" t="str">
            <v>Non</v>
          </cell>
          <cell r="J3924" t="str">
            <v>Cross, Trails</v>
          </cell>
        </row>
        <row r="3925">
          <cell r="A3925">
            <v>24236652</v>
          </cell>
          <cell r="B3925" t="str">
            <v>ANUU</v>
          </cell>
          <cell r="C3925" t="str">
            <v>Daryl</v>
          </cell>
          <cell r="D3925" t="str">
            <v>CG</v>
          </cell>
          <cell r="E3925" t="str">
            <v>04-07-2007</v>
          </cell>
          <cell r="F3925">
            <v>17</v>
          </cell>
          <cell r="G3925" t="str">
            <v>Non</v>
          </cell>
          <cell r="H3925" t="str">
            <v>LYC.DICK UKEIWE</v>
          </cell>
          <cell r="I3925" t="str">
            <v>Non</v>
          </cell>
          <cell r="J3925" t="str">
            <v>Basket, Trails</v>
          </cell>
        </row>
        <row r="3926">
          <cell r="A3926">
            <v>24201964</v>
          </cell>
          <cell r="B3926" t="str">
            <v>APO</v>
          </cell>
          <cell r="C3926" t="str">
            <v>Landon</v>
          </cell>
          <cell r="D3926" t="str">
            <v>CG</v>
          </cell>
          <cell r="E3926" t="str">
            <v>12-12-2008</v>
          </cell>
          <cell r="F3926">
            <v>15</v>
          </cell>
          <cell r="G3926" t="str">
            <v>Non</v>
          </cell>
          <cell r="H3926" t="str">
            <v>LYC.DICK UKEIWE</v>
          </cell>
          <cell r="I3926" t="str">
            <v>Non</v>
          </cell>
          <cell r="J3926" t="str">
            <v>Volleyball</v>
          </cell>
        </row>
        <row r="3927">
          <cell r="A3927">
            <v>24237056</v>
          </cell>
          <cell r="B3927" t="str">
            <v>ASRAT</v>
          </cell>
          <cell r="C3927" t="str">
            <v>Florian</v>
          </cell>
          <cell r="D3927" t="str">
            <v>CG</v>
          </cell>
          <cell r="E3927" t="str">
            <v>14-02-2008</v>
          </cell>
          <cell r="F3927">
            <v>16</v>
          </cell>
          <cell r="G3927" t="str">
            <v>Non</v>
          </cell>
          <cell r="H3927" t="str">
            <v>LYC.DICK UKEIWE</v>
          </cell>
          <cell r="I3927" t="str">
            <v>Non</v>
          </cell>
          <cell r="J3927" t="str">
            <v>Basket, Trails, Volleyball</v>
          </cell>
        </row>
        <row r="3928">
          <cell r="A3928">
            <v>24202814</v>
          </cell>
          <cell r="B3928" t="str">
            <v>BAILLEUL</v>
          </cell>
          <cell r="C3928" t="str">
            <v>Yoni</v>
          </cell>
          <cell r="D3928" t="str">
            <v>CG</v>
          </cell>
          <cell r="E3928" t="str">
            <v>14-06-2008</v>
          </cell>
          <cell r="F3928">
            <v>16</v>
          </cell>
          <cell r="G3928" t="str">
            <v>Non</v>
          </cell>
          <cell r="H3928" t="str">
            <v>LYC.DICK UKEIWE</v>
          </cell>
          <cell r="I3928" t="str">
            <v>Non</v>
          </cell>
          <cell r="J3928" t="str">
            <v>Football, Futsal</v>
          </cell>
        </row>
        <row r="3929">
          <cell r="A3929">
            <v>24183138</v>
          </cell>
          <cell r="B3929" t="str">
            <v>BAILLY</v>
          </cell>
          <cell r="C3929" t="str">
            <v>Antonin</v>
          </cell>
          <cell r="D3929" t="str">
            <v>JG</v>
          </cell>
          <cell r="E3929" t="str">
            <v>30-12-2006</v>
          </cell>
          <cell r="F3929">
            <v>17</v>
          </cell>
          <cell r="G3929" t="str">
            <v>Non</v>
          </cell>
          <cell r="H3929" t="str">
            <v>LYC.DICK UKEIWE</v>
          </cell>
          <cell r="I3929" t="str">
            <v>Non</v>
          </cell>
          <cell r="J3929" t="str">
            <v>Basket, Trails</v>
          </cell>
        </row>
        <row r="3930">
          <cell r="A3930">
            <v>24200451</v>
          </cell>
          <cell r="B3930" t="str">
            <v>BAILLY</v>
          </cell>
          <cell r="C3930" t="str">
            <v>Quentin</v>
          </cell>
          <cell r="D3930" t="str">
            <v>CG</v>
          </cell>
          <cell r="E3930" t="str">
            <v>08-05-2008</v>
          </cell>
          <cell r="F3930">
            <v>16</v>
          </cell>
          <cell r="G3930" t="str">
            <v>Non</v>
          </cell>
          <cell r="H3930" t="str">
            <v>LYC.DICK UKEIWE</v>
          </cell>
          <cell r="I3930" t="str">
            <v>Non</v>
          </cell>
          <cell r="J3930" t="str">
            <v>Basket, Cross, Trails</v>
          </cell>
        </row>
        <row r="3931">
          <cell r="A3931">
            <v>24248651</v>
          </cell>
          <cell r="B3931" t="str">
            <v>BALY</v>
          </cell>
          <cell r="C3931" t="str">
            <v>Stéphane</v>
          </cell>
          <cell r="D3931" t="str">
            <v>CG</v>
          </cell>
          <cell r="E3931" t="str">
            <v>01-07-2008</v>
          </cell>
          <cell r="F3931">
            <v>16</v>
          </cell>
          <cell r="G3931" t="str">
            <v>Non</v>
          </cell>
          <cell r="H3931" t="str">
            <v>LYC.DICK UKEIWE</v>
          </cell>
          <cell r="I3931" t="str">
            <v>Non</v>
          </cell>
          <cell r="J3931" t="str">
            <v>Volleyball</v>
          </cell>
        </row>
        <row r="3932">
          <cell r="A3932">
            <v>24249230</v>
          </cell>
          <cell r="B3932" t="str">
            <v>BAMY</v>
          </cell>
          <cell r="C3932" t="str">
            <v>TANA</v>
          </cell>
          <cell r="D3932" t="str">
            <v>CF</v>
          </cell>
          <cell r="E3932" t="str">
            <v>17-07-2007</v>
          </cell>
          <cell r="F3932">
            <v>17</v>
          </cell>
          <cell r="G3932" t="str">
            <v>Non</v>
          </cell>
          <cell r="H3932" t="str">
            <v>LYC.DICK UKEIWE</v>
          </cell>
          <cell r="I3932" t="str">
            <v>Non</v>
          </cell>
          <cell r="J3932" t="str">
            <v>Volleyball</v>
          </cell>
        </row>
        <row r="3933">
          <cell r="A3933">
            <v>24190573</v>
          </cell>
          <cell r="B3933" t="str">
            <v>BANRI</v>
          </cell>
          <cell r="C3933" t="str">
            <v>Roxanne</v>
          </cell>
          <cell r="D3933" t="str">
            <v>CF</v>
          </cell>
          <cell r="E3933" t="str">
            <v>13-02-2008</v>
          </cell>
          <cell r="F3933">
            <v>16</v>
          </cell>
          <cell r="G3933" t="str">
            <v>Non</v>
          </cell>
          <cell r="H3933" t="str">
            <v>LYC.DICK UKEIWE</v>
          </cell>
          <cell r="I3933" t="str">
            <v>Non</v>
          </cell>
          <cell r="J3933" t="str">
            <v>Cross, Trails</v>
          </cell>
        </row>
        <row r="3934">
          <cell r="A3934">
            <v>24248975</v>
          </cell>
          <cell r="B3934" t="str">
            <v>BARDY</v>
          </cell>
          <cell r="C3934" t="str">
            <v>Lilou</v>
          </cell>
          <cell r="D3934" t="str">
            <v>CF</v>
          </cell>
          <cell r="E3934" t="str">
            <v>02-05-2007</v>
          </cell>
          <cell r="F3934">
            <v>17</v>
          </cell>
          <cell r="G3934" t="str">
            <v>Non</v>
          </cell>
          <cell r="H3934" t="str">
            <v>LYC.DICK UKEIWE</v>
          </cell>
          <cell r="I3934" t="str">
            <v>Non</v>
          </cell>
          <cell r="J3934" t="str">
            <v>Cross, Trails</v>
          </cell>
        </row>
        <row r="3935">
          <cell r="A3935">
            <v>24248652</v>
          </cell>
          <cell r="B3935" t="str">
            <v>Belle</v>
          </cell>
          <cell r="C3935" t="str">
            <v>Julie</v>
          </cell>
          <cell r="D3935" t="str">
            <v>CF</v>
          </cell>
          <cell r="E3935" t="str">
            <v>07-05-2008</v>
          </cell>
          <cell r="F3935">
            <v>16</v>
          </cell>
          <cell r="G3935" t="str">
            <v>Non</v>
          </cell>
          <cell r="H3935" t="str">
            <v>LYC.DICK UKEIWE</v>
          </cell>
          <cell r="I3935" t="str">
            <v>Non</v>
          </cell>
          <cell r="J3935" t="str">
            <v>Volleyball</v>
          </cell>
        </row>
        <row r="3936">
          <cell r="A3936">
            <v>24248976</v>
          </cell>
          <cell r="B3936" t="str">
            <v>BEUCHER</v>
          </cell>
          <cell r="C3936" t="str">
            <v>Lenka</v>
          </cell>
          <cell r="D3936" t="str">
            <v>JF</v>
          </cell>
          <cell r="E3936" t="str">
            <v>11-05-2006</v>
          </cell>
          <cell r="F3936">
            <v>18</v>
          </cell>
          <cell r="G3936" t="str">
            <v>Non</v>
          </cell>
          <cell r="H3936" t="str">
            <v>LYC.DICK UKEIWE</v>
          </cell>
          <cell r="I3936" t="str">
            <v>Non</v>
          </cell>
          <cell r="J3936" t="str">
            <v>Cross, Trails</v>
          </cell>
        </row>
        <row r="3937">
          <cell r="A3937">
            <v>24200626</v>
          </cell>
          <cell r="B3937" t="str">
            <v>BOUQUET</v>
          </cell>
          <cell r="C3937" t="str">
            <v>Grégory</v>
          </cell>
          <cell r="D3937" t="str">
            <v>MG</v>
          </cell>
          <cell r="E3937" t="str">
            <v>25-04-2009</v>
          </cell>
          <cell r="F3937">
            <v>15</v>
          </cell>
          <cell r="G3937" t="str">
            <v>Non</v>
          </cell>
          <cell r="H3937" t="str">
            <v>LYC.DICK UKEIWE</v>
          </cell>
          <cell r="I3937" t="str">
            <v>Non</v>
          </cell>
          <cell r="J3937" t="str">
            <v>Escalade</v>
          </cell>
        </row>
        <row r="3938">
          <cell r="A3938">
            <v>24247749</v>
          </cell>
          <cell r="B3938" t="str">
            <v>BOUQUILLON MARIN</v>
          </cell>
          <cell r="C3938" t="str">
            <v>Jasmine</v>
          </cell>
          <cell r="D3938" t="str">
            <v>CF</v>
          </cell>
          <cell r="E3938" t="str">
            <v>07-11-2008</v>
          </cell>
          <cell r="F3938">
            <v>15</v>
          </cell>
          <cell r="G3938" t="str">
            <v>Non</v>
          </cell>
          <cell r="H3938" t="str">
            <v>LYC.DICK UKEIWE</v>
          </cell>
          <cell r="I3938" t="str">
            <v>Non</v>
          </cell>
          <cell r="J3938" t="str">
            <v>Badminton</v>
          </cell>
        </row>
        <row r="3939">
          <cell r="A3939">
            <v>24192487</v>
          </cell>
          <cell r="B3939" t="str">
            <v>BROUTIN</v>
          </cell>
          <cell r="C3939" t="str">
            <v>Jacqueline</v>
          </cell>
          <cell r="D3939" t="str">
            <v>CF</v>
          </cell>
          <cell r="E3939" t="str">
            <v>19-09-2007</v>
          </cell>
          <cell r="F3939">
            <v>17</v>
          </cell>
          <cell r="G3939" t="str">
            <v>Non</v>
          </cell>
          <cell r="H3939" t="str">
            <v>LYC.DICK UKEIWE</v>
          </cell>
          <cell r="I3939" t="str">
            <v>Non</v>
          </cell>
          <cell r="J3939" t="str">
            <v>Volleyball</v>
          </cell>
        </row>
        <row r="3940">
          <cell r="A3940">
            <v>24190181</v>
          </cell>
          <cell r="B3940" t="str">
            <v>BROUTIN</v>
          </cell>
          <cell r="C3940" t="str">
            <v>Marichka</v>
          </cell>
          <cell r="D3940" t="str">
            <v>JF</v>
          </cell>
          <cell r="E3940" t="str">
            <v>24-09-2006</v>
          </cell>
          <cell r="F3940">
            <v>18</v>
          </cell>
          <cell r="G3940" t="str">
            <v>Non</v>
          </cell>
          <cell r="H3940" t="str">
            <v>LYC.DICK UKEIWE</v>
          </cell>
          <cell r="I3940" t="str">
            <v>Non</v>
          </cell>
          <cell r="J3940" t="str">
            <v>Volleyball</v>
          </cell>
        </row>
        <row r="3941">
          <cell r="A3941">
            <v>24248063</v>
          </cell>
          <cell r="B3941" t="str">
            <v>CAFIKAILA</v>
          </cell>
          <cell r="C3941" t="str">
            <v>Lea</v>
          </cell>
          <cell r="D3941" t="str">
            <v>MF</v>
          </cell>
          <cell r="E3941" t="str">
            <v>15-03-2009</v>
          </cell>
          <cell r="F3941">
            <v>15</v>
          </cell>
          <cell r="G3941" t="str">
            <v>Non</v>
          </cell>
          <cell r="H3941" t="str">
            <v>LYC.DICK UKEIWE</v>
          </cell>
          <cell r="I3941" t="str">
            <v>Non</v>
          </cell>
          <cell r="J3941" t="str">
            <v>Volleyball</v>
          </cell>
        </row>
        <row r="3942">
          <cell r="A3942">
            <v>24202816</v>
          </cell>
          <cell r="B3942" t="str">
            <v>CAGNON</v>
          </cell>
          <cell r="C3942" t="str">
            <v>Samy</v>
          </cell>
          <cell r="D3942" t="str">
            <v>CG</v>
          </cell>
          <cell r="E3942" t="str">
            <v>09-10-2007</v>
          </cell>
          <cell r="F3942">
            <v>17</v>
          </cell>
          <cell r="G3942" t="str">
            <v>Non</v>
          </cell>
          <cell r="H3942" t="str">
            <v>LYC.DICK UKEIWE</v>
          </cell>
          <cell r="I3942" t="str">
            <v>Non</v>
          </cell>
          <cell r="J3942" t="str">
            <v>Cross, Football, Futsal</v>
          </cell>
        </row>
        <row r="3943">
          <cell r="A3943">
            <v>24200749</v>
          </cell>
          <cell r="B3943" t="str">
            <v>CATHELINE</v>
          </cell>
          <cell r="C3943" t="str">
            <v>Stanley</v>
          </cell>
          <cell r="D3943" t="str">
            <v>CG</v>
          </cell>
          <cell r="E3943" t="str">
            <v>11-08-2008</v>
          </cell>
          <cell r="F3943">
            <v>16</v>
          </cell>
          <cell r="G3943" t="str">
            <v>Non</v>
          </cell>
          <cell r="H3943" t="str">
            <v>LYC.DICK UKEIWE</v>
          </cell>
          <cell r="I3943" t="str">
            <v>Non</v>
          </cell>
          <cell r="J3943" t="str">
            <v>Badminton</v>
          </cell>
        </row>
        <row r="3944">
          <cell r="A3944">
            <v>24248977</v>
          </cell>
          <cell r="B3944" t="str">
            <v>CAWA</v>
          </cell>
          <cell r="C3944" t="str">
            <v>Josue</v>
          </cell>
          <cell r="D3944" t="str">
            <v>CG</v>
          </cell>
          <cell r="E3944" t="str">
            <v>02-04-2008</v>
          </cell>
          <cell r="F3944">
            <v>16</v>
          </cell>
          <cell r="G3944" t="str">
            <v>Non</v>
          </cell>
          <cell r="H3944" t="str">
            <v>LYC.DICK UKEIWE</v>
          </cell>
          <cell r="I3944" t="str">
            <v>Non</v>
          </cell>
          <cell r="J3944" t="str">
            <v>Football, Futsal</v>
          </cell>
        </row>
        <row r="3945">
          <cell r="A3945">
            <v>24200616</v>
          </cell>
          <cell r="B3945" t="str">
            <v>CAWA</v>
          </cell>
          <cell r="C3945" t="str">
            <v>Kouanéné</v>
          </cell>
          <cell r="D3945" t="str">
            <v>CG</v>
          </cell>
          <cell r="E3945" t="str">
            <v>08-03-2008</v>
          </cell>
          <cell r="F3945">
            <v>16</v>
          </cell>
          <cell r="G3945" t="str">
            <v>Non</v>
          </cell>
          <cell r="H3945" t="str">
            <v>LYC.DICK UKEIWE</v>
          </cell>
          <cell r="I3945" t="str">
            <v>Non</v>
          </cell>
          <cell r="J3945" t="str">
            <v>Volleyball</v>
          </cell>
        </row>
        <row r="3946">
          <cell r="A3946">
            <v>24248978</v>
          </cell>
          <cell r="B3946" t="str">
            <v>CHAMBAULT</v>
          </cell>
          <cell r="C3946" t="str">
            <v>Evan</v>
          </cell>
          <cell r="D3946" t="str">
            <v>CG</v>
          </cell>
          <cell r="E3946" t="str">
            <v>21-02-2008</v>
          </cell>
          <cell r="F3946">
            <v>16</v>
          </cell>
          <cell r="G3946" t="str">
            <v>Non</v>
          </cell>
          <cell r="H3946" t="str">
            <v>LYC.DICK UKEIWE</v>
          </cell>
          <cell r="I3946" t="str">
            <v>Non</v>
          </cell>
          <cell r="J3946" t="str">
            <v>Cross, Trails</v>
          </cell>
        </row>
        <row r="3947">
          <cell r="A3947">
            <v>24190736</v>
          </cell>
          <cell r="B3947" t="str">
            <v>CHARRIER</v>
          </cell>
          <cell r="C3947" t="str">
            <v>Lucie</v>
          </cell>
          <cell r="D3947" t="str">
            <v>CF</v>
          </cell>
          <cell r="E3947" t="str">
            <v>28-06-2008</v>
          </cell>
          <cell r="F3947">
            <v>16</v>
          </cell>
          <cell r="G3947" t="str">
            <v>Non</v>
          </cell>
          <cell r="H3947" t="str">
            <v>LYC.DICK UKEIWE</v>
          </cell>
          <cell r="I3947" t="str">
            <v>Non</v>
          </cell>
          <cell r="J3947" t="str">
            <v>Badminton</v>
          </cell>
        </row>
        <row r="3948">
          <cell r="A3948">
            <v>24248979</v>
          </cell>
          <cell r="B3948" t="str">
            <v>CHEVAL</v>
          </cell>
          <cell r="C3948" t="str">
            <v>Naomie</v>
          </cell>
          <cell r="D3948" t="str">
            <v>CF</v>
          </cell>
          <cell r="E3948" t="str">
            <v>13-01-2008</v>
          </cell>
          <cell r="F3948">
            <v>16</v>
          </cell>
          <cell r="G3948" t="str">
            <v>Non</v>
          </cell>
          <cell r="H3948" t="str">
            <v>LYC.DICK UKEIWE</v>
          </cell>
          <cell r="I3948" t="str">
            <v>Non</v>
          </cell>
          <cell r="J3948" t="str">
            <v>Cross, Trails</v>
          </cell>
        </row>
        <row r="3949">
          <cell r="A3949">
            <v>24249228</v>
          </cell>
          <cell r="B3949" t="str">
            <v>CHOLLET-JUSTIN</v>
          </cell>
          <cell r="C3949" t="str">
            <v>TOAMOANA</v>
          </cell>
          <cell r="D3949" t="str">
            <v>CG</v>
          </cell>
          <cell r="E3949" t="str">
            <v>31-12-2008</v>
          </cell>
          <cell r="F3949">
            <v>15</v>
          </cell>
          <cell r="G3949" t="str">
            <v>Non</v>
          </cell>
          <cell r="H3949" t="str">
            <v>LYC.DICK UKEIWE</v>
          </cell>
          <cell r="I3949" t="str">
            <v>Non</v>
          </cell>
          <cell r="J3949" t="str">
            <v>Volleyball</v>
          </cell>
        </row>
        <row r="3950">
          <cell r="A3950">
            <v>24212872</v>
          </cell>
          <cell r="B3950" t="str">
            <v>CIMUTRU</v>
          </cell>
          <cell r="C3950" t="str">
            <v>Louis</v>
          </cell>
          <cell r="D3950" t="str">
            <v>CG</v>
          </cell>
          <cell r="E3950" t="str">
            <v>22-07-2008</v>
          </cell>
          <cell r="F3950">
            <v>16</v>
          </cell>
          <cell r="G3950" t="str">
            <v>Non</v>
          </cell>
          <cell r="H3950" t="str">
            <v>LYC.DICK UKEIWE</v>
          </cell>
          <cell r="I3950" t="str">
            <v>Non</v>
          </cell>
          <cell r="J3950" t="str">
            <v>Cross, Trails, Volleyball</v>
          </cell>
        </row>
        <row r="3951">
          <cell r="A3951">
            <v>24200119</v>
          </cell>
          <cell r="B3951" t="str">
            <v>DE VITA</v>
          </cell>
          <cell r="C3951" t="str">
            <v>Matis</v>
          </cell>
          <cell r="D3951" t="str">
            <v>CG</v>
          </cell>
          <cell r="E3951" t="str">
            <v>16-12-2007</v>
          </cell>
          <cell r="F3951">
            <v>16</v>
          </cell>
          <cell r="G3951" t="str">
            <v>Non</v>
          </cell>
          <cell r="H3951" t="str">
            <v>LYC.DICK UKEIWE</v>
          </cell>
          <cell r="I3951" t="str">
            <v>Non</v>
          </cell>
          <cell r="J3951" t="str">
            <v>Cross, Trails</v>
          </cell>
        </row>
        <row r="3952">
          <cell r="A3952">
            <v>24190713</v>
          </cell>
          <cell r="B3952" t="str">
            <v>DELOS</v>
          </cell>
          <cell r="C3952" t="str">
            <v>Romane</v>
          </cell>
          <cell r="D3952" t="str">
            <v>CF</v>
          </cell>
          <cell r="E3952" t="str">
            <v>02-01-2008</v>
          </cell>
          <cell r="F3952">
            <v>16</v>
          </cell>
          <cell r="G3952" t="str">
            <v>Non</v>
          </cell>
          <cell r="H3952" t="str">
            <v>LYC.DICK UKEIWE</v>
          </cell>
          <cell r="I3952" t="str">
            <v>Non</v>
          </cell>
          <cell r="J3952" t="str">
            <v>Badminton</v>
          </cell>
        </row>
        <row r="3953">
          <cell r="A3953">
            <v>24202823</v>
          </cell>
          <cell r="B3953" t="str">
            <v>DELPECH</v>
          </cell>
          <cell r="C3953" t="str">
            <v>Esteban</v>
          </cell>
          <cell r="D3953" t="str">
            <v>MG</v>
          </cell>
          <cell r="E3953" t="str">
            <v>15-04-2009</v>
          </cell>
          <cell r="F3953">
            <v>15</v>
          </cell>
          <cell r="G3953" t="str">
            <v>Non</v>
          </cell>
          <cell r="H3953" t="str">
            <v>LYC.DICK UKEIWE</v>
          </cell>
          <cell r="I3953" t="str">
            <v>Non</v>
          </cell>
          <cell r="J3953" t="str">
            <v>Cross, Trails</v>
          </cell>
        </row>
        <row r="3954">
          <cell r="A3954">
            <v>24248042</v>
          </cell>
          <cell r="B3954" t="str">
            <v>DEPOND</v>
          </cell>
          <cell r="C3954" t="str">
            <v>Moïra</v>
          </cell>
          <cell r="D3954" t="str">
            <v>MF</v>
          </cell>
          <cell r="E3954" t="str">
            <v>10-03-2009</v>
          </cell>
          <cell r="F3954">
            <v>15</v>
          </cell>
          <cell r="G3954" t="str">
            <v>Non</v>
          </cell>
          <cell r="H3954" t="str">
            <v>LYC.DICK UKEIWE</v>
          </cell>
          <cell r="I3954" t="str">
            <v>Non</v>
          </cell>
          <cell r="J3954" t="str">
            <v>Volleyball</v>
          </cell>
        </row>
        <row r="3955">
          <cell r="A3955">
            <v>24247756</v>
          </cell>
          <cell r="B3955" t="str">
            <v>DETCHEVERRY</v>
          </cell>
          <cell r="C3955" t="str">
            <v>JADE</v>
          </cell>
          <cell r="D3955" t="str">
            <v>MF</v>
          </cell>
          <cell r="E3955" t="str">
            <v>23-06-2009</v>
          </cell>
          <cell r="F3955">
            <v>15</v>
          </cell>
          <cell r="G3955" t="str">
            <v>Non</v>
          </cell>
          <cell r="H3955" t="str">
            <v>LYC.DICK UKEIWE</v>
          </cell>
          <cell r="I3955" t="str">
            <v>Non</v>
          </cell>
          <cell r="J3955" t="str">
            <v>Escalade</v>
          </cell>
        </row>
        <row r="3956">
          <cell r="A3956">
            <v>24222722</v>
          </cell>
          <cell r="B3956" t="str">
            <v>DEUNETTE</v>
          </cell>
          <cell r="C3956" t="str">
            <v>Emilie</v>
          </cell>
          <cell r="D3956" t="str">
            <v>CF</v>
          </cell>
          <cell r="E3956" t="str">
            <v>11-01-2008</v>
          </cell>
          <cell r="F3956">
            <v>16</v>
          </cell>
          <cell r="G3956" t="str">
            <v>Non</v>
          </cell>
          <cell r="H3956" t="str">
            <v>LYC.DICK UKEIWE</v>
          </cell>
          <cell r="I3956" t="str">
            <v>Non</v>
          </cell>
          <cell r="J3956" t="str">
            <v>Escalade</v>
          </cell>
        </row>
        <row r="3957">
          <cell r="A3957">
            <v>24222352</v>
          </cell>
          <cell r="B3957" t="str">
            <v>DEVAUD</v>
          </cell>
          <cell r="C3957" t="str">
            <v>Laryssa</v>
          </cell>
          <cell r="D3957" t="str">
            <v>JF</v>
          </cell>
          <cell r="E3957" t="str">
            <v>22-07-2006</v>
          </cell>
          <cell r="F3957">
            <v>18</v>
          </cell>
          <cell r="G3957" t="str">
            <v>Non</v>
          </cell>
          <cell r="H3957" t="str">
            <v>LYC.DICK UKEIWE</v>
          </cell>
          <cell r="I3957" t="str">
            <v>Non</v>
          </cell>
          <cell r="J3957" t="str">
            <v>Athlétisme, Escalade</v>
          </cell>
        </row>
        <row r="3958">
          <cell r="A3958">
            <v>24248043</v>
          </cell>
          <cell r="B3958" t="str">
            <v>DINET</v>
          </cell>
          <cell r="C3958" t="str">
            <v>Claire</v>
          </cell>
          <cell r="D3958" t="str">
            <v>CF</v>
          </cell>
          <cell r="E3958" t="str">
            <v>08-05-2008</v>
          </cell>
          <cell r="F3958">
            <v>16</v>
          </cell>
          <cell r="G3958" t="str">
            <v>Non</v>
          </cell>
          <cell r="H3958" t="str">
            <v>LYC.DICK UKEIWE</v>
          </cell>
          <cell r="I3958" t="str">
            <v>Non</v>
          </cell>
          <cell r="J3958" t="str">
            <v>Volleyball</v>
          </cell>
        </row>
        <row r="3959">
          <cell r="A3959">
            <v>24236389</v>
          </cell>
          <cell r="B3959" t="str">
            <v>Dion</v>
          </cell>
          <cell r="C3959" t="str">
            <v>Serge</v>
          </cell>
          <cell r="D3959" t="str">
            <v>CG</v>
          </cell>
          <cell r="E3959" t="str">
            <v>28-06-2007</v>
          </cell>
          <cell r="F3959">
            <v>17</v>
          </cell>
          <cell r="G3959" t="str">
            <v>Non</v>
          </cell>
          <cell r="H3959" t="str">
            <v>LYC.DICK UKEIWE</v>
          </cell>
          <cell r="I3959" t="str">
            <v>Non</v>
          </cell>
          <cell r="J3959" t="str">
            <v>Basket</v>
          </cell>
        </row>
        <row r="3960">
          <cell r="A3960">
            <v>24233802</v>
          </cell>
          <cell r="B3960" t="str">
            <v>EDWIGES-RAMA</v>
          </cell>
          <cell r="C3960" t="str">
            <v>Christiane</v>
          </cell>
          <cell r="D3960" t="str">
            <v>CF</v>
          </cell>
          <cell r="E3960" t="str">
            <v>15-02-2008</v>
          </cell>
          <cell r="F3960">
            <v>16</v>
          </cell>
          <cell r="G3960" t="str">
            <v>Non</v>
          </cell>
          <cell r="H3960" t="str">
            <v>LYC.DICK UKEIWE</v>
          </cell>
          <cell r="I3960" t="str">
            <v>Non</v>
          </cell>
          <cell r="J3960" t="str">
            <v>Volleyball</v>
          </cell>
        </row>
        <row r="3961">
          <cell r="A3961">
            <v>24236886</v>
          </cell>
          <cell r="B3961" t="str">
            <v>Elisabeth</v>
          </cell>
          <cell r="C3961" t="str">
            <v>Gina</v>
          </cell>
          <cell r="D3961" t="str">
            <v>JF</v>
          </cell>
          <cell r="E3961" t="str">
            <v>15-08-2006</v>
          </cell>
          <cell r="F3961">
            <v>18</v>
          </cell>
          <cell r="G3961" t="str">
            <v>Non</v>
          </cell>
          <cell r="H3961" t="str">
            <v>LYC.DICK UKEIWE</v>
          </cell>
          <cell r="I3961" t="str">
            <v>Non</v>
          </cell>
          <cell r="J3961" t="str">
            <v>Volleyball</v>
          </cell>
        </row>
        <row r="3962">
          <cell r="A3962">
            <v>24200100</v>
          </cell>
          <cell r="B3962" t="str">
            <v>EVANNO</v>
          </cell>
          <cell r="C3962" t="str">
            <v>Meryl</v>
          </cell>
          <cell r="D3962" t="str">
            <v>CF</v>
          </cell>
          <cell r="E3962" t="str">
            <v>24-03-2007</v>
          </cell>
          <cell r="F3962">
            <v>17</v>
          </cell>
          <cell r="G3962" t="str">
            <v>Non</v>
          </cell>
          <cell r="H3962" t="str">
            <v>LYC.DICK UKEIWE</v>
          </cell>
          <cell r="I3962" t="str">
            <v>Non</v>
          </cell>
          <cell r="J3962" t="str">
            <v>Trails</v>
          </cell>
        </row>
        <row r="3963">
          <cell r="A3963">
            <v>24248980</v>
          </cell>
          <cell r="B3963" t="str">
            <v>FAUCHER</v>
          </cell>
          <cell r="C3963" t="str">
            <v>Nolhan</v>
          </cell>
          <cell r="D3963" t="str">
            <v>MG</v>
          </cell>
          <cell r="E3963" t="str">
            <v>09-03-2009</v>
          </cell>
          <cell r="F3963">
            <v>15</v>
          </cell>
          <cell r="G3963" t="str">
            <v>Non</v>
          </cell>
          <cell r="H3963" t="str">
            <v>LYC.DICK UKEIWE</v>
          </cell>
          <cell r="I3963" t="str">
            <v>Non</v>
          </cell>
          <cell r="J3963" t="str">
            <v>Football, Futsal</v>
          </cell>
        </row>
        <row r="3964">
          <cell r="A3964">
            <v>24180032</v>
          </cell>
          <cell r="B3964" t="str">
            <v>FENUAFANOTE</v>
          </cell>
          <cell r="C3964" t="str">
            <v>Kylian</v>
          </cell>
          <cell r="D3964" t="str">
            <v>JG</v>
          </cell>
          <cell r="E3964" t="str">
            <v>08-12-2006</v>
          </cell>
          <cell r="F3964">
            <v>17</v>
          </cell>
          <cell r="G3964" t="str">
            <v>Non</v>
          </cell>
          <cell r="H3964" t="str">
            <v>LYC.DICK UKEIWE</v>
          </cell>
          <cell r="I3964" t="str">
            <v>Non</v>
          </cell>
          <cell r="J3964" t="str">
            <v>Basket, Volleyball</v>
          </cell>
        </row>
        <row r="3965">
          <cell r="A3965">
            <v>24199031</v>
          </cell>
          <cell r="B3965" t="str">
            <v>FOTOFILI</v>
          </cell>
          <cell r="C3965" t="str">
            <v>Takumasiva</v>
          </cell>
          <cell r="D3965" t="str">
            <v>MG</v>
          </cell>
          <cell r="E3965" t="str">
            <v>17-04-2009</v>
          </cell>
          <cell r="F3965">
            <v>15</v>
          </cell>
          <cell r="G3965" t="str">
            <v>Non</v>
          </cell>
          <cell r="H3965" t="str">
            <v>LYC.DICK UKEIWE</v>
          </cell>
          <cell r="I3965" t="str">
            <v>Non</v>
          </cell>
          <cell r="J3965" t="str">
            <v>Trails</v>
          </cell>
        </row>
        <row r="3966">
          <cell r="A3966">
            <v>24238462</v>
          </cell>
          <cell r="B3966" t="str">
            <v>FOUYE</v>
          </cell>
          <cell r="C3966" t="str">
            <v>Jelyna</v>
          </cell>
          <cell r="D3966" t="str">
            <v>CF</v>
          </cell>
          <cell r="E3966" t="str">
            <v>02-06-2008</v>
          </cell>
          <cell r="F3966">
            <v>16</v>
          </cell>
          <cell r="G3966" t="str">
            <v>Non</v>
          </cell>
          <cell r="H3966" t="str">
            <v>LYC.DICK UKEIWE</v>
          </cell>
          <cell r="I3966" t="str">
            <v>Non</v>
          </cell>
          <cell r="J3966" t="str">
            <v>Volleyball</v>
          </cell>
        </row>
        <row r="3967">
          <cell r="A3967">
            <v>24247889</v>
          </cell>
          <cell r="B3967" t="str">
            <v>FREDJ</v>
          </cell>
          <cell r="C3967" t="str">
            <v>Tao</v>
          </cell>
          <cell r="D3967" t="str">
            <v>MG</v>
          </cell>
          <cell r="E3967" t="str">
            <v>17-04-2009</v>
          </cell>
          <cell r="F3967">
            <v>15</v>
          </cell>
          <cell r="G3967" t="str">
            <v>Non</v>
          </cell>
          <cell r="H3967" t="str">
            <v>LYC.DICK UKEIWE</v>
          </cell>
          <cell r="I3967" t="str">
            <v>Non</v>
          </cell>
          <cell r="J3967" t="str">
            <v>Escalade</v>
          </cell>
        </row>
        <row r="3968">
          <cell r="A3968">
            <v>24190044</v>
          </cell>
          <cell r="B3968" t="str">
            <v>GABETTE</v>
          </cell>
          <cell r="C3968" t="str">
            <v>Kenzo</v>
          </cell>
          <cell r="D3968" t="str">
            <v>CG</v>
          </cell>
          <cell r="E3968" t="str">
            <v>04-04-2007</v>
          </cell>
          <cell r="F3968">
            <v>17</v>
          </cell>
          <cell r="G3968" t="str">
            <v>Non</v>
          </cell>
          <cell r="H3968" t="str">
            <v>LYC.DICK UKEIWE</v>
          </cell>
          <cell r="I3968" t="str">
            <v>Non</v>
          </cell>
          <cell r="J3968" t="str">
            <v>Basket, Volleyball</v>
          </cell>
        </row>
        <row r="3969">
          <cell r="A3969">
            <v>24210844</v>
          </cell>
          <cell r="B3969" t="str">
            <v>GAVIN</v>
          </cell>
          <cell r="C3969" t="str">
            <v>Oswaldo</v>
          </cell>
          <cell r="D3969" t="str">
            <v>MG</v>
          </cell>
          <cell r="E3969" t="str">
            <v>06-06-2009</v>
          </cell>
          <cell r="F3969">
            <v>15</v>
          </cell>
          <cell r="G3969" t="str">
            <v>Non</v>
          </cell>
          <cell r="H3969" t="str">
            <v>LYC.DICK UKEIWE</v>
          </cell>
          <cell r="I3969" t="str">
            <v>Non</v>
          </cell>
          <cell r="J3969" t="str">
            <v>Badminton, Volleyball</v>
          </cell>
        </row>
        <row r="3970">
          <cell r="A3970">
            <v>24248093</v>
          </cell>
          <cell r="B3970" t="str">
            <v>GIRARD</v>
          </cell>
          <cell r="C3970" t="str">
            <v>Anthony</v>
          </cell>
          <cell r="D3970" t="str">
            <v>CG</v>
          </cell>
          <cell r="E3970" t="str">
            <v>27-09-2008</v>
          </cell>
          <cell r="F3970">
            <v>16</v>
          </cell>
          <cell r="G3970" t="str">
            <v>Non</v>
          </cell>
          <cell r="H3970" t="str">
            <v>LYC.DICK UKEIWE</v>
          </cell>
          <cell r="I3970" t="str">
            <v>Non</v>
          </cell>
          <cell r="J3970" t="str">
            <v>Football, Futsal</v>
          </cell>
        </row>
        <row r="3971">
          <cell r="A3971">
            <v>24200765</v>
          </cell>
          <cell r="B3971" t="str">
            <v>GOUE</v>
          </cell>
          <cell r="C3971" t="str">
            <v>Stécia</v>
          </cell>
          <cell r="D3971" t="str">
            <v>MF</v>
          </cell>
          <cell r="E3971" t="str">
            <v>21-01-2009</v>
          </cell>
          <cell r="F3971">
            <v>15</v>
          </cell>
          <cell r="G3971" t="str">
            <v>Non</v>
          </cell>
          <cell r="H3971" t="str">
            <v>LYC.DICK UKEIWE</v>
          </cell>
          <cell r="I3971" t="str">
            <v>Non</v>
          </cell>
          <cell r="J3971" t="str">
            <v>Volleyball</v>
          </cell>
        </row>
        <row r="3972">
          <cell r="A3972">
            <v>24201109</v>
          </cell>
          <cell r="B3972" t="str">
            <v>GUAENERE</v>
          </cell>
          <cell r="C3972" t="str">
            <v>Noël</v>
          </cell>
          <cell r="D3972" t="str">
            <v>CG</v>
          </cell>
          <cell r="E3972" t="str">
            <v>22-07-2007</v>
          </cell>
          <cell r="F3972">
            <v>17</v>
          </cell>
          <cell r="G3972" t="str">
            <v>Non</v>
          </cell>
          <cell r="H3972" t="str">
            <v>LYC.DICK UKEIWE</v>
          </cell>
          <cell r="I3972" t="str">
            <v>Non</v>
          </cell>
          <cell r="J3972" t="str">
            <v>Volleyball</v>
          </cell>
        </row>
        <row r="3973">
          <cell r="A3973">
            <v>24222241</v>
          </cell>
          <cell r="B3973" t="str">
            <v>HAOCAS</v>
          </cell>
          <cell r="C3973" t="str">
            <v>Abel</v>
          </cell>
          <cell r="D3973" t="str">
            <v>CG</v>
          </cell>
          <cell r="E3973" t="str">
            <v>23-11-2008</v>
          </cell>
          <cell r="F3973">
            <v>15</v>
          </cell>
          <cell r="G3973" t="str">
            <v>Non</v>
          </cell>
          <cell r="H3973" t="str">
            <v>LYC.DICK UKEIWE</v>
          </cell>
          <cell r="I3973" t="str">
            <v>Non</v>
          </cell>
          <cell r="J3973" t="str">
            <v>Football, Futsal</v>
          </cell>
        </row>
        <row r="3974">
          <cell r="A3974">
            <v>24248981</v>
          </cell>
          <cell r="B3974" t="str">
            <v>HARBULOT-SEGAÏ</v>
          </cell>
          <cell r="C3974" t="str">
            <v>Florent</v>
          </cell>
          <cell r="D3974" t="str">
            <v>CG</v>
          </cell>
          <cell r="E3974" t="str">
            <v>14-11-2007</v>
          </cell>
          <cell r="F3974">
            <v>16</v>
          </cell>
          <cell r="G3974" t="str">
            <v>Non</v>
          </cell>
          <cell r="H3974" t="str">
            <v>LYC.DICK UKEIWE</v>
          </cell>
          <cell r="I3974" t="str">
            <v>Non</v>
          </cell>
          <cell r="J3974" t="str">
            <v>Trails</v>
          </cell>
        </row>
        <row r="3975">
          <cell r="A3975">
            <v>24247759</v>
          </cell>
          <cell r="B3975" t="str">
            <v>HEBRARD</v>
          </cell>
          <cell r="C3975" t="str">
            <v>Dune</v>
          </cell>
          <cell r="D3975" t="str">
            <v>MG</v>
          </cell>
          <cell r="E3975" t="str">
            <v>14-05-2009</v>
          </cell>
          <cell r="F3975">
            <v>15</v>
          </cell>
          <cell r="G3975" t="str">
            <v>Non</v>
          </cell>
          <cell r="H3975" t="str">
            <v>LYC.DICK UKEIWE</v>
          </cell>
          <cell r="I3975" t="str">
            <v>Non</v>
          </cell>
          <cell r="J3975" t="str">
            <v>Escalade</v>
          </cell>
        </row>
        <row r="3976">
          <cell r="A3976">
            <v>24211279</v>
          </cell>
          <cell r="B3976" t="str">
            <v>HMAE</v>
          </cell>
          <cell r="C3976" t="str">
            <v>Jacky</v>
          </cell>
          <cell r="D3976" t="str">
            <v>JG</v>
          </cell>
          <cell r="E3976" t="str">
            <v>20-01-2006</v>
          </cell>
          <cell r="F3976">
            <v>18</v>
          </cell>
          <cell r="G3976" t="str">
            <v>Non</v>
          </cell>
          <cell r="H3976" t="str">
            <v>LYC.DICK UKEIWE</v>
          </cell>
          <cell r="I3976" t="str">
            <v>Non</v>
          </cell>
          <cell r="J3976" t="str">
            <v>Cross, Trails</v>
          </cell>
        </row>
        <row r="3977">
          <cell r="A3977">
            <v>24202831</v>
          </cell>
          <cell r="B3977" t="str">
            <v>HMAEN</v>
          </cell>
          <cell r="C3977" t="str">
            <v>Alofa</v>
          </cell>
          <cell r="D3977" t="str">
            <v>CF</v>
          </cell>
          <cell r="E3977" t="str">
            <v>15-06-2008</v>
          </cell>
          <cell r="F3977">
            <v>16</v>
          </cell>
          <cell r="G3977" t="str">
            <v>Non</v>
          </cell>
          <cell r="H3977" t="str">
            <v>LYC.DICK UKEIWE</v>
          </cell>
          <cell r="I3977" t="str">
            <v>Non</v>
          </cell>
          <cell r="J3977" t="str">
            <v>Football</v>
          </cell>
        </row>
        <row r="3978">
          <cell r="A3978">
            <v>24202822</v>
          </cell>
          <cell r="B3978" t="str">
            <v>HNACIPAN</v>
          </cell>
          <cell r="C3978" t="str">
            <v>Adrian</v>
          </cell>
          <cell r="D3978" t="str">
            <v>CG</v>
          </cell>
          <cell r="E3978" t="str">
            <v>13-09-2008</v>
          </cell>
          <cell r="F3978">
            <v>16</v>
          </cell>
          <cell r="G3978" t="str">
            <v>Non</v>
          </cell>
          <cell r="H3978" t="str">
            <v>LYC.DICK UKEIWE</v>
          </cell>
          <cell r="I3978" t="str">
            <v>Non</v>
          </cell>
          <cell r="J3978" t="str">
            <v>Football, Futsal</v>
          </cell>
        </row>
        <row r="3979">
          <cell r="A3979">
            <v>24221512</v>
          </cell>
          <cell r="B3979" t="str">
            <v>HNANGAN</v>
          </cell>
          <cell r="C3979" t="str">
            <v>Daniel</v>
          </cell>
          <cell r="D3979" t="str">
            <v>CG</v>
          </cell>
          <cell r="E3979" t="str">
            <v>20-04-2008</v>
          </cell>
          <cell r="F3979">
            <v>16</v>
          </cell>
          <cell r="G3979" t="str">
            <v>Non</v>
          </cell>
          <cell r="H3979" t="str">
            <v>LYC.DICK UKEIWE</v>
          </cell>
          <cell r="I3979" t="str">
            <v>Non</v>
          </cell>
          <cell r="J3979" t="str">
            <v>Football, Futsal</v>
          </cell>
        </row>
        <row r="3980">
          <cell r="A3980">
            <v>24248982</v>
          </cell>
          <cell r="B3980" t="str">
            <v>Hnaujie</v>
          </cell>
          <cell r="C3980" t="str">
            <v>Bryvelyne</v>
          </cell>
          <cell r="D3980" t="str">
            <v>CF</v>
          </cell>
          <cell r="E3980" t="str">
            <v>09-09-2008</v>
          </cell>
          <cell r="F3980">
            <v>16</v>
          </cell>
          <cell r="G3980" t="str">
            <v>Non</v>
          </cell>
          <cell r="H3980" t="str">
            <v>LYC.DICK UKEIWE</v>
          </cell>
          <cell r="I3980" t="str">
            <v>Non</v>
          </cell>
          <cell r="J3980" t="str">
            <v>Volleyball</v>
          </cell>
        </row>
        <row r="3981">
          <cell r="A3981">
            <v>24199088</v>
          </cell>
          <cell r="B3981" t="str">
            <v>HNAUTRA</v>
          </cell>
          <cell r="C3981" t="str">
            <v>Jone</v>
          </cell>
          <cell r="D3981" t="str">
            <v>JG</v>
          </cell>
          <cell r="E3981" t="str">
            <v>31-10-2006</v>
          </cell>
          <cell r="F3981">
            <v>17</v>
          </cell>
          <cell r="G3981" t="str">
            <v>Non</v>
          </cell>
          <cell r="H3981" t="str">
            <v>LYC.DICK UKEIWE</v>
          </cell>
          <cell r="I3981" t="str">
            <v>Non</v>
          </cell>
          <cell r="J3981" t="str">
            <v>Cross, Football, Futsal</v>
          </cell>
        </row>
        <row r="3982">
          <cell r="A3982">
            <v>24248100</v>
          </cell>
          <cell r="B3982" t="str">
            <v>HNAWEO</v>
          </cell>
          <cell r="C3982" t="str">
            <v>Bisso</v>
          </cell>
          <cell r="D3982" t="str">
            <v>CF</v>
          </cell>
          <cell r="E3982" t="str">
            <v>16-08-2008</v>
          </cell>
          <cell r="F3982">
            <v>16</v>
          </cell>
          <cell r="G3982" t="str">
            <v>Non</v>
          </cell>
          <cell r="H3982" t="str">
            <v>LYC.DICK UKEIWE</v>
          </cell>
          <cell r="I3982" t="str">
            <v>Non</v>
          </cell>
          <cell r="J3982" t="str">
            <v>Football, Futsal</v>
          </cell>
        </row>
        <row r="3983">
          <cell r="A3983">
            <v>24199191</v>
          </cell>
          <cell r="B3983" t="str">
            <v>HONAKOKO</v>
          </cell>
          <cell r="C3983" t="str">
            <v>Julia</v>
          </cell>
          <cell r="D3983" t="str">
            <v>CF</v>
          </cell>
          <cell r="E3983" t="str">
            <v>21-08-2007</v>
          </cell>
          <cell r="F3983">
            <v>17</v>
          </cell>
          <cell r="G3983" t="str">
            <v>Non</v>
          </cell>
          <cell r="H3983" t="str">
            <v>LYC.DICK UKEIWE</v>
          </cell>
          <cell r="I3983" t="str">
            <v>Non</v>
          </cell>
          <cell r="J3983" t="str">
            <v>Cross, Trails</v>
          </cell>
        </row>
        <row r="3984">
          <cell r="A3984">
            <v>24248054</v>
          </cell>
          <cell r="B3984" t="str">
            <v>IKAKULA</v>
          </cell>
          <cell r="C3984" t="str">
            <v>Alexander</v>
          </cell>
          <cell r="D3984" t="str">
            <v>CG</v>
          </cell>
          <cell r="E3984" t="str">
            <v>08-07-2007</v>
          </cell>
          <cell r="F3984">
            <v>17</v>
          </cell>
          <cell r="G3984" t="str">
            <v>Non</v>
          </cell>
          <cell r="H3984" t="str">
            <v>LYC.DICK UKEIWE</v>
          </cell>
          <cell r="I3984" t="str">
            <v>Non</v>
          </cell>
          <cell r="J3984" t="str">
            <v>Volleyball</v>
          </cell>
        </row>
        <row r="3985">
          <cell r="A3985">
            <v>24220890</v>
          </cell>
          <cell r="B3985" t="str">
            <v>IWE</v>
          </cell>
          <cell r="C3985" t="str">
            <v>Edelweiss</v>
          </cell>
          <cell r="D3985" t="str">
            <v>MF</v>
          </cell>
          <cell r="E3985" t="str">
            <v>16-04-2009</v>
          </cell>
          <cell r="F3985">
            <v>15</v>
          </cell>
          <cell r="G3985" t="str">
            <v>Non</v>
          </cell>
          <cell r="H3985" t="str">
            <v>LYC.DICK UKEIWE</v>
          </cell>
          <cell r="I3985" t="str">
            <v>Non</v>
          </cell>
          <cell r="J3985" t="str">
            <v>Volleyball</v>
          </cell>
        </row>
        <row r="3986">
          <cell r="A3986">
            <v>24222419</v>
          </cell>
          <cell r="B3986" t="str">
            <v>JIA</v>
          </cell>
          <cell r="C3986" t="str">
            <v>Philomène</v>
          </cell>
          <cell r="D3986" t="str">
            <v>JF</v>
          </cell>
          <cell r="E3986" t="str">
            <v>31-08-2006</v>
          </cell>
          <cell r="F3986">
            <v>18</v>
          </cell>
          <cell r="G3986" t="str">
            <v>Non</v>
          </cell>
          <cell r="H3986" t="str">
            <v>LYC.DICK UKEIWE</v>
          </cell>
          <cell r="I3986" t="str">
            <v>Non</v>
          </cell>
          <cell r="J3986" t="str">
            <v>Volleyball</v>
          </cell>
        </row>
        <row r="3987">
          <cell r="A3987">
            <v>24247767</v>
          </cell>
          <cell r="B3987" t="str">
            <v>JOMIE</v>
          </cell>
          <cell r="C3987" t="str">
            <v>Nathanaël</v>
          </cell>
          <cell r="D3987" t="str">
            <v>CG</v>
          </cell>
          <cell r="E3987" t="str">
            <v>28-08-2008</v>
          </cell>
          <cell r="F3987">
            <v>16</v>
          </cell>
          <cell r="G3987" t="str">
            <v>Non</v>
          </cell>
          <cell r="H3987" t="str">
            <v>LYC.DICK UKEIWE</v>
          </cell>
          <cell r="I3987" t="str">
            <v>Non</v>
          </cell>
          <cell r="J3987" t="str">
            <v>Basket, Football, Futsal</v>
          </cell>
        </row>
        <row r="3988">
          <cell r="A3988">
            <v>24222734</v>
          </cell>
          <cell r="B3988" t="str">
            <v>KALOÏ</v>
          </cell>
          <cell r="C3988" t="str">
            <v>Emmanuel</v>
          </cell>
          <cell r="D3988" t="str">
            <v>CG</v>
          </cell>
          <cell r="E3988" t="str">
            <v>29-07-2008</v>
          </cell>
          <cell r="F3988">
            <v>16</v>
          </cell>
          <cell r="G3988" t="str">
            <v>Non</v>
          </cell>
          <cell r="H3988" t="str">
            <v>LYC.DICK UKEIWE</v>
          </cell>
          <cell r="I3988" t="str">
            <v>Non</v>
          </cell>
          <cell r="J3988" t="str">
            <v>Volleyball</v>
          </cell>
        </row>
        <row r="3989">
          <cell r="A3989">
            <v>24190545</v>
          </cell>
          <cell r="B3989" t="str">
            <v>KONGHOULEUX</v>
          </cell>
          <cell r="C3989" t="str">
            <v>Léon</v>
          </cell>
          <cell r="D3989" t="str">
            <v>CG</v>
          </cell>
          <cell r="E3989" t="str">
            <v>26-01-2007</v>
          </cell>
          <cell r="F3989">
            <v>17</v>
          </cell>
          <cell r="G3989" t="str">
            <v>Non</v>
          </cell>
          <cell r="H3989" t="str">
            <v>LYC.DICK UKEIWE</v>
          </cell>
          <cell r="I3989" t="str">
            <v>Non</v>
          </cell>
          <cell r="J3989" t="str">
            <v>Football, Futsal, Volleyball</v>
          </cell>
        </row>
        <row r="3990">
          <cell r="A3990">
            <v>24220944</v>
          </cell>
          <cell r="B3990" t="str">
            <v>KONHU</v>
          </cell>
          <cell r="C3990" t="str">
            <v>Hnagu</v>
          </cell>
          <cell r="D3990" t="str">
            <v>CF</v>
          </cell>
          <cell r="E3990" t="str">
            <v>19-06-2008</v>
          </cell>
          <cell r="F3990">
            <v>16</v>
          </cell>
          <cell r="G3990" t="str">
            <v>Non</v>
          </cell>
          <cell r="H3990" t="str">
            <v>LYC.DICK UKEIWE</v>
          </cell>
          <cell r="I3990" t="str">
            <v>Non</v>
          </cell>
          <cell r="J3990" t="str">
            <v>Volleyball</v>
          </cell>
        </row>
        <row r="3991">
          <cell r="A3991">
            <v>24248055</v>
          </cell>
          <cell r="B3991" t="str">
            <v>KUANENE</v>
          </cell>
          <cell r="C3991" t="str">
            <v>Moïse</v>
          </cell>
          <cell r="D3991" t="str">
            <v>MG</v>
          </cell>
          <cell r="E3991" t="str">
            <v>11-03-2009</v>
          </cell>
          <cell r="F3991">
            <v>15</v>
          </cell>
          <cell r="G3991" t="str">
            <v>Non</v>
          </cell>
          <cell r="H3991" t="str">
            <v>LYC.DICK UKEIWE</v>
          </cell>
          <cell r="I3991" t="str">
            <v>Non</v>
          </cell>
          <cell r="J3991" t="str">
            <v>Volleyball</v>
          </cell>
        </row>
        <row r="3992">
          <cell r="A3992">
            <v>24237454</v>
          </cell>
          <cell r="B3992" t="str">
            <v>LALENGO</v>
          </cell>
          <cell r="C3992" t="str">
            <v>Andrew</v>
          </cell>
          <cell r="D3992" t="str">
            <v>CG</v>
          </cell>
          <cell r="E3992" t="str">
            <v>28-07-2007</v>
          </cell>
          <cell r="F3992">
            <v>17</v>
          </cell>
          <cell r="G3992" t="str">
            <v>Non</v>
          </cell>
          <cell r="H3992" t="str">
            <v>LYC.DICK UKEIWE</v>
          </cell>
          <cell r="I3992" t="str">
            <v>Non</v>
          </cell>
          <cell r="J3992" t="str">
            <v>Volleyball</v>
          </cell>
        </row>
        <row r="3993">
          <cell r="A3993">
            <v>24190200</v>
          </cell>
          <cell r="B3993" t="str">
            <v>LALIE</v>
          </cell>
          <cell r="C3993" t="str">
            <v>Léonie</v>
          </cell>
          <cell r="D3993" t="str">
            <v>CF</v>
          </cell>
          <cell r="E3993" t="str">
            <v>25-02-2008</v>
          </cell>
          <cell r="F3993">
            <v>16</v>
          </cell>
          <cell r="G3993" t="str">
            <v>Non</v>
          </cell>
          <cell r="H3993" t="str">
            <v>LYC.DICK UKEIWE</v>
          </cell>
          <cell r="I3993" t="str">
            <v>Non</v>
          </cell>
          <cell r="J3993" t="str">
            <v>Football, Futsal</v>
          </cell>
        </row>
        <row r="3994">
          <cell r="A3994">
            <v>24221446</v>
          </cell>
          <cell r="B3994" t="str">
            <v>LAUTOA</v>
          </cell>
          <cell r="C3994" t="str">
            <v>Cassidy</v>
          </cell>
          <cell r="D3994" t="str">
            <v>CF</v>
          </cell>
          <cell r="E3994" t="str">
            <v>06-06-2008</v>
          </cell>
          <cell r="F3994">
            <v>16</v>
          </cell>
          <cell r="G3994" t="str">
            <v>Non</v>
          </cell>
          <cell r="H3994" t="str">
            <v>LYC.DICK UKEIWE</v>
          </cell>
          <cell r="I3994" t="str">
            <v>Non</v>
          </cell>
          <cell r="J3994" t="str">
            <v>Volleyball</v>
          </cell>
        </row>
        <row r="3995">
          <cell r="A3995">
            <v>24221417</v>
          </cell>
          <cell r="B3995" t="str">
            <v>LAUTOA</v>
          </cell>
          <cell r="C3995" t="str">
            <v>Chelsy</v>
          </cell>
          <cell r="D3995" t="str">
            <v>CF</v>
          </cell>
          <cell r="E3995" t="str">
            <v>06-06-2008</v>
          </cell>
          <cell r="F3995">
            <v>16</v>
          </cell>
          <cell r="G3995" t="str">
            <v>Non</v>
          </cell>
          <cell r="H3995" t="str">
            <v>LYC.DICK UKEIWE</v>
          </cell>
          <cell r="I3995" t="str">
            <v>Non</v>
          </cell>
          <cell r="J3995" t="str">
            <v>Volleyball</v>
          </cell>
        </row>
        <row r="3996">
          <cell r="A3996">
            <v>24222212</v>
          </cell>
          <cell r="B3996" t="str">
            <v>LAVIGNE</v>
          </cell>
          <cell r="C3996" t="str">
            <v>Manon</v>
          </cell>
          <cell r="D3996" t="str">
            <v>JF</v>
          </cell>
          <cell r="E3996" t="str">
            <v>09-10-2006</v>
          </cell>
          <cell r="F3996">
            <v>18</v>
          </cell>
          <cell r="G3996" t="str">
            <v>Non</v>
          </cell>
          <cell r="H3996" t="str">
            <v>LYC.DICK UKEIWE</v>
          </cell>
          <cell r="I3996" t="str">
            <v>Non</v>
          </cell>
          <cell r="J3996" t="str">
            <v>Trails</v>
          </cell>
        </row>
        <row r="3997">
          <cell r="A3997">
            <v>24248983</v>
          </cell>
          <cell r="B3997" t="str">
            <v>LE DAIN</v>
          </cell>
          <cell r="C3997" t="str">
            <v>Andréa</v>
          </cell>
          <cell r="D3997" t="str">
            <v>CF</v>
          </cell>
          <cell r="E3997" t="str">
            <v>03-04-2007</v>
          </cell>
          <cell r="F3997">
            <v>17</v>
          </cell>
          <cell r="G3997" t="str">
            <v>Non</v>
          </cell>
          <cell r="H3997" t="str">
            <v>LYC.DICK UKEIWE</v>
          </cell>
          <cell r="I3997" t="str">
            <v>Non</v>
          </cell>
          <cell r="J3997" t="str">
            <v>Cross, Trails</v>
          </cell>
        </row>
        <row r="3998">
          <cell r="A3998">
            <v>24212867</v>
          </cell>
          <cell r="B3998" t="str">
            <v>LECONTE</v>
          </cell>
          <cell r="C3998" t="str">
            <v>Dylan</v>
          </cell>
          <cell r="D3998" t="str">
            <v>CG</v>
          </cell>
          <cell r="E3998" t="str">
            <v>01-02-2007</v>
          </cell>
          <cell r="F3998">
            <v>17</v>
          </cell>
          <cell r="G3998" t="str">
            <v>Non</v>
          </cell>
          <cell r="H3998" t="str">
            <v>LYC.DICK UKEIWE</v>
          </cell>
          <cell r="I3998" t="str">
            <v>Non</v>
          </cell>
          <cell r="J3998" t="str">
            <v>Cross, Trails</v>
          </cell>
        </row>
        <row r="3999">
          <cell r="A3999">
            <v>24210639</v>
          </cell>
          <cell r="B3999" t="str">
            <v>LECREN</v>
          </cell>
          <cell r="C3999" t="str">
            <v>Matheo</v>
          </cell>
          <cell r="D3999" t="str">
            <v>CG</v>
          </cell>
          <cell r="E3999" t="str">
            <v>02-06-2008</v>
          </cell>
          <cell r="F3999">
            <v>16</v>
          </cell>
          <cell r="G3999" t="str">
            <v>Non</v>
          </cell>
          <cell r="H3999" t="str">
            <v>LYC.DICK UKEIWE</v>
          </cell>
          <cell r="I3999" t="str">
            <v>Non</v>
          </cell>
          <cell r="J3999" t="str">
            <v>Basket, Handball, Tennis de table, Tir à l'arc, Volleyball</v>
          </cell>
        </row>
        <row r="4000">
          <cell r="A4000">
            <v>24183134</v>
          </cell>
          <cell r="B4000" t="str">
            <v>LIE</v>
          </cell>
          <cell r="C4000" t="str">
            <v>Mikaël</v>
          </cell>
          <cell r="D4000" t="str">
            <v>JG</v>
          </cell>
          <cell r="E4000" t="str">
            <v>11-11-2006</v>
          </cell>
          <cell r="F4000">
            <v>17</v>
          </cell>
          <cell r="G4000" t="str">
            <v>Non</v>
          </cell>
          <cell r="H4000" t="str">
            <v>LYC.DICK UKEIWE</v>
          </cell>
          <cell r="I4000" t="str">
            <v>Non</v>
          </cell>
          <cell r="J4000" t="str">
            <v>Cross, Trails</v>
          </cell>
        </row>
        <row r="4001">
          <cell r="A4001">
            <v>24200246</v>
          </cell>
          <cell r="B4001" t="str">
            <v>LOLOHEA</v>
          </cell>
          <cell r="C4001" t="str">
            <v>Salome</v>
          </cell>
          <cell r="D4001" t="str">
            <v>MF</v>
          </cell>
          <cell r="E4001" t="str">
            <v>28-04-2009</v>
          </cell>
          <cell r="F4001">
            <v>15</v>
          </cell>
          <cell r="G4001" t="str">
            <v>Non</v>
          </cell>
          <cell r="H4001" t="str">
            <v>LYC.DICK UKEIWE</v>
          </cell>
          <cell r="I4001" t="str">
            <v>Non</v>
          </cell>
          <cell r="J4001" t="str">
            <v>Volleyball</v>
          </cell>
        </row>
        <row r="4002">
          <cell r="A4002">
            <v>24200438</v>
          </cell>
          <cell r="B4002" t="str">
            <v>LOUISOR</v>
          </cell>
          <cell r="C4002" t="str">
            <v>Keven</v>
          </cell>
          <cell r="D4002" t="str">
            <v>MG</v>
          </cell>
          <cell r="E4002" t="str">
            <v>06-04-2009</v>
          </cell>
          <cell r="F4002">
            <v>15</v>
          </cell>
          <cell r="G4002" t="str">
            <v>Non</v>
          </cell>
          <cell r="H4002" t="str">
            <v>LYC.DICK UKEIWE</v>
          </cell>
          <cell r="I4002" t="str">
            <v>Non</v>
          </cell>
          <cell r="J4002" t="str">
            <v>Basket, Trails</v>
          </cell>
        </row>
        <row r="4003">
          <cell r="A4003">
            <v>24248061</v>
          </cell>
          <cell r="B4003" t="str">
            <v>LUEPAK</v>
          </cell>
          <cell r="C4003" t="str">
            <v>Isabelle</v>
          </cell>
          <cell r="D4003" t="str">
            <v>MF</v>
          </cell>
          <cell r="E4003" t="str">
            <v>03-03-2009</v>
          </cell>
          <cell r="F4003">
            <v>15</v>
          </cell>
          <cell r="G4003" t="str">
            <v>Non</v>
          </cell>
          <cell r="H4003" t="str">
            <v>LYC.DICK UKEIWE</v>
          </cell>
          <cell r="I4003" t="str">
            <v>Non</v>
          </cell>
          <cell r="J4003" t="str">
            <v>Volleyball</v>
          </cell>
        </row>
        <row r="4004">
          <cell r="A4004">
            <v>24247748</v>
          </cell>
          <cell r="B4004" t="str">
            <v>LYSY</v>
          </cell>
          <cell r="C4004" t="str">
            <v>INES</v>
          </cell>
          <cell r="D4004" t="str">
            <v>MF</v>
          </cell>
          <cell r="E4004" t="str">
            <v>12-05-2009</v>
          </cell>
          <cell r="F4004">
            <v>15</v>
          </cell>
          <cell r="G4004" t="str">
            <v>Non</v>
          </cell>
          <cell r="H4004" t="str">
            <v>LYC.DICK UKEIWE</v>
          </cell>
          <cell r="I4004" t="str">
            <v>Non</v>
          </cell>
          <cell r="J4004" t="str">
            <v>Badminton</v>
          </cell>
        </row>
        <row r="4005">
          <cell r="A4005">
            <v>24239249</v>
          </cell>
          <cell r="B4005" t="str">
            <v>Masei</v>
          </cell>
          <cell r="C4005" t="str">
            <v>Fabrice</v>
          </cell>
          <cell r="D4005" t="str">
            <v>CG</v>
          </cell>
          <cell r="E4005" t="str">
            <v>22-08-2007</v>
          </cell>
          <cell r="F4005">
            <v>17</v>
          </cell>
          <cell r="G4005" t="str">
            <v>Non</v>
          </cell>
          <cell r="H4005" t="str">
            <v>LYC.DICK UKEIWE</v>
          </cell>
          <cell r="I4005" t="str">
            <v>Non</v>
          </cell>
          <cell r="J4005" t="str">
            <v>Volleyball</v>
          </cell>
        </row>
        <row r="4006">
          <cell r="A4006">
            <v>24200697</v>
          </cell>
          <cell r="B4006" t="str">
            <v>MORALDO</v>
          </cell>
          <cell r="C4006" t="str">
            <v>Kimberley</v>
          </cell>
          <cell r="D4006" t="str">
            <v>MF</v>
          </cell>
          <cell r="E4006" t="str">
            <v>26-02-2009</v>
          </cell>
          <cell r="F4006">
            <v>15</v>
          </cell>
          <cell r="G4006" t="str">
            <v>Non</v>
          </cell>
          <cell r="H4006" t="str">
            <v>LYC.DICK UKEIWE</v>
          </cell>
          <cell r="I4006" t="str">
            <v>Non</v>
          </cell>
          <cell r="J4006" t="str">
            <v>Badminton</v>
          </cell>
        </row>
        <row r="4007">
          <cell r="A4007">
            <v>24200154</v>
          </cell>
          <cell r="B4007" t="str">
            <v>MOURE</v>
          </cell>
          <cell r="C4007" t="str">
            <v>Romain</v>
          </cell>
          <cell r="D4007" t="str">
            <v>MG</v>
          </cell>
          <cell r="E4007" t="str">
            <v>15-01-2009</v>
          </cell>
          <cell r="F4007">
            <v>15</v>
          </cell>
          <cell r="G4007" t="str">
            <v>Non</v>
          </cell>
          <cell r="H4007" t="str">
            <v>LYC.DICK UKEIWE</v>
          </cell>
          <cell r="I4007" t="str">
            <v>Non</v>
          </cell>
          <cell r="J4007" t="str">
            <v>Cross, Trails</v>
          </cell>
        </row>
        <row r="4008">
          <cell r="A4008">
            <v>24248984</v>
          </cell>
          <cell r="B4008" t="str">
            <v>MOZERYS</v>
          </cell>
          <cell r="C4008" t="str">
            <v>Artur</v>
          </cell>
          <cell r="D4008" t="str">
            <v>CG</v>
          </cell>
          <cell r="E4008" t="str">
            <v>20-02-2008</v>
          </cell>
          <cell r="F4008">
            <v>16</v>
          </cell>
          <cell r="G4008" t="str">
            <v>Non</v>
          </cell>
          <cell r="H4008" t="str">
            <v>LYC.DICK UKEIWE</v>
          </cell>
          <cell r="I4008" t="str">
            <v>Non</v>
          </cell>
          <cell r="J4008" t="str">
            <v>Course d'orientation, Cross, Trails</v>
          </cell>
        </row>
        <row r="4009">
          <cell r="A4009">
            <v>24199019</v>
          </cell>
          <cell r="B4009" t="str">
            <v>NAAOUTCHOUE</v>
          </cell>
          <cell r="C4009" t="str">
            <v>Claude</v>
          </cell>
          <cell r="D4009" t="str">
            <v>CG</v>
          </cell>
          <cell r="E4009" t="str">
            <v>05-05-2008</v>
          </cell>
          <cell r="F4009">
            <v>16</v>
          </cell>
          <cell r="G4009" t="str">
            <v>Non</v>
          </cell>
          <cell r="H4009" t="str">
            <v>LYC.DICK UKEIWE</v>
          </cell>
          <cell r="I4009" t="str">
            <v>Non</v>
          </cell>
          <cell r="J4009" t="str">
            <v>Football, Futsal</v>
          </cell>
        </row>
        <row r="4010">
          <cell r="A4010">
            <v>24248060</v>
          </cell>
          <cell r="B4010" t="str">
            <v>NAAOUTCHOUE</v>
          </cell>
          <cell r="C4010" t="str">
            <v>Yvanna</v>
          </cell>
          <cell r="D4010" t="str">
            <v>MF</v>
          </cell>
          <cell r="E4010" t="str">
            <v>10-03-2009</v>
          </cell>
          <cell r="F4010">
            <v>15</v>
          </cell>
          <cell r="G4010" t="str">
            <v>Non</v>
          </cell>
          <cell r="H4010" t="str">
            <v>LYC.DICK UKEIWE</v>
          </cell>
          <cell r="I4010" t="str">
            <v>Non</v>
          </cell>
          <cell r="J4010" t="str">
            <v>Volleyball</v>
          </cell>
        </row>
        <row r="4011">
          <cell r="A4011">
            <v>24238159</v>
          </cell>
          <cell r="B4011" t="str">
            <v>NADOBA</v>
          </cell>
          <cell r="C4011" t="str">
            <v>Brent</v>
          </cell>
          <cell r="D4011" t="str">
            <v>JG</v>
          </cell>
          <cell r="E4011" t="str">
            <v>15-08-2006</v>
          </cell>
          <cell r="F4011">
            <v>18</v>
          </cell>
          <cell r="G4011" t="str">
            <v>Non</v>
          </cell>
          <cell r="H4011" t="str">
            <v>LYC.DICK UKEIWE</v>
          </cell>
          <cell r="I4011" t="str">
            <v>Non</v>
          </cell>
          <cell r="J4011" t="str">
            <v>Athlétisme, Basket, Escalade, Volleyball</v>
          </cell>
        </row>
        <row r="4012">
          <cell r="A4012">
            <v>24239223</v>
          </cell>
          <cell r="B4012" t="str">
            <v>NGAIOHNI</v>
          </cell>
          <cell r="C4012" t="str">
            <v>Timothée</v>
          </cell>
          <cell r="D4012" t="str">
            <v>CG</v>
          </cell>
          <cell r="E4012" t="str">
            <v>08-08-2008</v>
          </cell>
          <cell r="F4012">
            <v>16</v>
          </cell>
          <cell r="G4012" t="str">
            <v>Non</v>
          </cell>
          <cell r="H4012" t="str">
            <v>LYC.DICK UKEIWE</v>
          </cell>
          <cell r="I4012" t="str">
            <v>Non</v>
          </cell>
          <cell r="J4012" t="str">
            <v>Football, Futsal</v>
          </cell>
        </row>
        <row r="4013">
          <cell r="A4013">
            <v>24200756</v>
          </cell>
          <cell r="B4013" t="str">
            <v>NOMAI</v>
          </cell>
          <cell r="C4013" t="str">
            <v>Lucie</v>
          </cell>
          <cell r="D4013" t="str">
            <v>CF</v>
          </cell>
          <cell r="E4013" t="str">
            <v>08-10-2008</v>
          </cell>
          <cell r="F4013">
            <v>16</v>
          </cell>
          <cell r="G4013" t="str">
            <v>Non</v>
          </cell>
          <cell r="H4013" t="str">
            <v>LYC.DICK UKEIWE</v>
          </cell>
          <cell r="I4013" t="str">
            <v>Non</v>
          </cell>
          <cell r="J4013" t="str">
            <v>Cross, Tir à l'arc, Trails, VTT</v>
          </cell>
        </row>
        <row r="4014">
          <cell r="A4014">
            <v>24202832</v>
          </cell>
          <cell r="B4014" t="str">
            <v>OZIKA</v>
          </cell>
          <cell r="C4014" t="str">
            <v>Paulo</v>
          </cell>
          <cell r="D4014" t="str">
            <v>MG</v>
          </cell>
          <cell r="E4014" t="str">
            <v>23-02-2009</v>
          </cell>
          <cell r="F4014">
            <v>15</v>
          </cell>
          <cell r="G4014" t="str">
            <v>Non</v>
          </cell>
          <cell r="H4014" t="str">
            <v>LYC.DICK UKEIWE</v>
          </cell>
          <cell r="I4014" t="str">
            <v>Non</v>
          </cell>
          <cell r="J4014" t="str">
            <v>Cross, Futsal</v>
          </cell>
        </row>
        <row r="4015">
          <cell r="A4015">
            <v>24248057</v>
          </cell>
          <cell r="B4015" t="str">
            <v>PALENE</v>
          </cell>
          <cell r="C4015" t="str">
            <v>Georges</v>
          </cell>
          <cell r="D4015" t="str">
            <v>CG</v>
          </cell>
          <cell r="E4015" t="str">
            <v>06-07-2008</v>
          </cell>
          <cell r="F4015">
            <v>16</v>
          </cell>
          <cell r="G4015" t="str">
            <v>Non</v>
          </cell>
          <cell r="H4015" t="str">
            <v>LYC.DICK UKEIWE</v>
          </cell>
          <cell r="I4015" t="str">
            <v>Non</v>
          </cell>
          <cell r="J4015" t="str">
            <v>Volleyball</v>
          </cell>
        </row>
        <row r="4016">
          <cell r="A4016">
            <v>24200239</v>
          </cell>
          <cell r="B4016" t="str">
            <v>PARAU</v>
          </cell>
          <cell r="C4016" t="str">
            <v>Thomas</v>
          </cell>
          <cell r="D4016" t="str">
            <v>CG</v>
          </cell>
          <cell r="E4016" t="str">
            <v>25-05-2008</v>
          </cell>
          <cell r="F4016">
            <v>16</v>
          </cell>
          <cell r="G4016" t="str">
            <v>Non</v>
          </cell>
          <cell r="H4016" t="str">
            <v>LYC.DICK UKEIWE</v>
          </cell>
          <cell r="I4016" t="str">
            <v>Non</v>
          </cell>
          <cell r="J4016" t="str">
            <v>Volleyball</v>
          </cell>
        </row>
        <row r="4017">
          <cell r="A4017">
            <v>24199163</v>
          </cell>
          <cell r="B4017" t="str">
            <v>PEAUTAU</v>
          </cell>
          <cell r="C4017" t="str">
            <v>Shannon</v>
          </cell>
          <cell r="D4017" t="str">
            <v>JF</v>
          </cell>
          <cell r="E4017" t="str">
            <v>24-12-2006</v>
          </cell>
          <cell r="F4017">
            <v>17</v>
          </cell>
          <cell r="G4017" t="str">
            <v>Non</v>
          </cell>
          <cell r="H4017" t="str">
            <v>LYC.DICK UKEIWE</v>
          </cell>
          <cell r="I4017" t="str">
            <v>Non</v>
          </cell>
          <cell r="J4017" t="str">
            <v>Cross, Trails</v>
          </cell>
        </row>
        <row r="4018">
          <cell r="A4018">
            <v>24200087</v>
          </cell>
          <cell r="B4018" t="str">
            <v>PHADOM</v>
          </cell>
          <cell r="C4018" t="str">
            <v>Françoise</v>
          </cell>
          <cell r="D4018" t="str">
            <v>CF</v>
          </cell>
          <cell r="E4018" t="str">
            <v>20-07-2007</v>
          </cell>
          <cell r="F4018">
            <v>17</v>
          </cell>
          <cell r="G4018" t="str">
            <v>Non</v>
          </cell>
          <cell r="H4018" t="str">
            <v>LYC.DICK UKEIWE</v>
          </cell>
          <cell r="I4018" t="str">
            <v>Non</v>
          </cell>
          <cell r="J4018" t="str">
            <v>Cross, Trails</v>
          </cell>
        </row>
        <row r="4019">
          <cell r="A4019">
            <v>24200293</v>
          </cell>
          <cell r="B4019" t="str">
            <v>POADAE</v>
          </cell>
          <cell r="C4019" t="str">
            <v>Samuel</v>
          </cell>
          <cell r="D4019" t="str">
            <v>CG</v>
          </cell>
          <cell r="E4019" t="str">
            <v>28-08-2008</v>
          </cell>
          <cell r="F4019">
            <v>16</v>
          </cell>
          <cell r="G4019" t="str">
            <v>Non</v>
          </cell>
          <cell r="H4019" t="str">
            <v>LYC.DICK UKEIWE</v>
          </cell>
          <cell r="I4019" t="str">
            <v>Non</v>
          </cell>
          <cell r="J4019" t="str">
            <v>Football, Futsal</v>
          </cell>
        </row>
        <row r="4020">
          <cell r="A4020">
            <v>24239224</v>
          </cell>
          <cell r="B4020" t="str">
            <v>POARACAGU</v>
          </cell>
          <cell r="C4020" t="str">
            <v>Soryanna</v>
          </cell>
          <cell r="D4020" t="str">
            <v>CF</v>
          </cell>
          <cell r="E4020" t="str">
            <v>30-01-2007</v>
          </cell>
          <cell r="F4020">
            <v>17</v>
          </cell>
          <cell r="G4020" t="str">
            <v>Non</v>
          </cell>
          <cell r="H4020" t="str">
            <v>LYC.DICK UKEIWE</v>
          </cell>
          <cell r="I4020" t="str">
            <v>Non</v>
          </cell>
          <cell r="J4020" t="str">
            <v>Cross, Trails, Volleyball</v>
          </cell>
        </row>
        <row r="4021">
          <cell r="A4021">
            <v>24200024</v>
          </cell>
          <cell r="B4021" t="str">
            <v>POLUTELE</v>
          </cell>
          <cell r="C4021" t="str">
            <v>Atonio</v>
          </cell>
          <cell r="D4021" t="str">
            <v>CG</v>
          </cell>
          <cell r="E4021" t="str">
            <v>16-10-2008</v>
          </cell>
          <cell r="F4021">
            <v>16</v>
          </cell>
          <cell r="G4021" t="str">
            <v>Non</v>
          </cell>
          <cell r="H4021" t="str">
            <v>LYC.DICK UKEIWE</v>
          </cell>
          <cell r="I4021" t="str">
            <v>Non</v>
          </cell>
          <cell r="J4021" t="str">
            <v>Volleyball</v>
          </cell>
        </row>
        <row r="4022">
          <cell r="A4022">
            <v>24200757</v>
          </cell>
          <cell r="B4022" t="str">
            <v>POUILLY</v>
          </cell>
          <cell r="C4022" t="str">
            <v>Nohann</v>
          </cell>
          <cell r="D4022" t="str">
            <v>CG</v>
          </cell>
          <cell r="E4022" t="str">
            <v>06-08-2008</v>
          </cell>
          <cell r="F4022">
            <v>16</v>
          </cell>
          <cell r="G4022" t="str">
            <v>Non</v>
          </cell>
          <cell r="H4022" t="str">
            <v>LYC.DICK UKEIWE</v>
          </cell>
          <cell r="I4022" t="str">
            <v>Non</v>
          </cell>
          <cell r="J4022" t="str">
            <v>Basket, Cross, Trails</v>
          </cell>
        </row>
        <row r="4023">
          <cell r="A4023">
            <v>24210545</v>
          </cell>
          <cell r="B4023" t="str">
            <v>PROUS</v>
          </cell>
          <cell r="C4023" t="str">
            <v>Marius</v>
          </cell>
          <cell r="D4023" t="str">
            <v>MG</v>
          </cell>
          <cell r="E4023" t="str">
            <v>27-04-2009</v>
          </cell>
          <cell r="F4023">
            <v>15</v>
          </cell>
          <cell r="G4023" t="str">
            <v>Non</v>
          </cell>
          <cell r="H4023" t="str">
            <v>LYC.DICK UKEIWE</v>
          </cell>
          <cell r="I4023" t="str">
            <v>Non</v>
          </cell>
          <cell r="J4023" t="str">
            <v>Escalade</v>
          </cell>
        </row>
        <row r="4024">
          <cell r="A4024">
            <v>24200124</v>
          </cell>
          <cell r="B4024" t="str">
            <v>QALUE</v>
          </cell>
          <cell r="C4024" t="str">
            <v>Christ-Patrick</v>
          </cell>
          <cell r="D4024" t="str">
            <v>JG</v>
          </cell>
          <cell r="E4024" t="str">
            <v>09-11-2006</v>
          </cell>
          <cell r="F4024">
            <v>17</v>
          </cell>
          <cell r="G4024" t="str">
            <v>Non</v>
          </cell>
          <cell r="H4024" t="str">
            <v>LYC.DICK UKEIWE</v>
          </cell>
          <cell r="I4024" t="str">
            <v>Non</v>
          </cell>
          <cell r="J4024" t="str">
            <v>Football, Futsal</v>
          </cell>
        </row>
        <row r="4025">
          <cell r="A4025">
            <v>24220894</v>
          </cell>
          <cell r="B4025" t="str">
            <v>REMOND</v>
          </cell>
          <cell r="C4025" t="str">
            <v>Tom</v>
          </cell>
          <cell r="D4025" t="str">
            <v>CG</v>
          </cell>
          <cell r="E4025" t="str">
            <v>29-07-2008</v>
          </cell>
          <cell r="F4025">
            <v>16</v>
          </cell>
          <cell r="G4025" t="str">
            <v>Non</v>
          </cell>
          <cell r="H4025" t="str">
            <v>LYC.DICK UKEIWE</v>
          </cell>
          <cell r="I4025" t="str">
            <v>Non</v>
          </cell>
          <cell r="J4025" t="str">
            <v>Cross, Escalade, Trails</v>
          </cell>
        </row>
        <row r="4026">
          <cell r="A4026">
            <v>24248985</v>
          </cell>
          <cell r="B4026" t="str">
            <v>Rolland</v>
          </cell>
          <cell r="C4026" t="str">
            <v>Cassidy</v>
          </cell>
          <cell r="D4026" t="str">
            <v>JF</v>
          </cell>
          <cell r="E4026" t="str">
            <v>14-12-2006</v>
          </cell>
          <cell r="F4026">
            <v>17</v>
          </cell>
          <cell r="G4026" t="str">
            <v>Non</v>
          </cell>
          <cell r="H4026" t="str">
            <v>LYC.DICK UKEIWE</v>
          </cell>
          <cell r="I4026" t="str">
            <v>Non</v>
          </cell>
          <cell r="J4026" t="str">
            <v>Trails</v>
          </cell>
        </row>
        <row r="4027">
          <cell r="A4027">
            <v>24222736</v>
          </cell>
          <cell r="B4027" t="str">
            <v>SAHUC</v>
          </cell>
          <cell r="C4027" t="str">
            <v>Zoé</v>
          </cell>
          <cell r="D4027" t="str">
            <v>MF</v>
          </cell>
          <cell r="E4027" t="str">
            <v>15-03-2009</v>
          </cell>
          <cell r="F4027">
            <v>15</v>
          </cell>
          <cell r="G4027" t="str">
            <v>Non</v>
          </cell>
          <cell r="H4027" t="str">
            <v>LYC.DICK UKEIWE</v>
          </cell>
          <cell r="I4027" t="str">
            <v>Non</v>
          </cell>
          <cell r="J4027" t="str">
            <v>Escalade</v>
          </cell>
        </row>
        <row r="4028">
          <cell r="A4028">
            <v>24248986</v>
          </cell>
          <cell r="B4028" t="str">
            <v>SANSONI KOBAYASHI</v>
          </cell>
          <cell r="C4028" t="str">
            <v>Cocolo</v>
          </cell>
          <cell r="D4028" t="str">
            <v>CF</v>
          </cell>
          <cell r="E4028" t="str">
            <v>08-03-2007</v>
          </cell>
          <cell r="F4028">
            <v>17</v>
          </cell>
          <cell r="G4028" t="str">
            <v>Non</v>
          </cell>
          <cell r="H4028" t="str">
            <v>LYC.DICK UKEIWE</v>
          </cell>
          <cell r="I4028" t="str">
            <v>Non</v>
          </cell>
          <cell r="J4028" t="str">
            <v>Cross, Trails</v>
          </cell>
        </row>
        <row r="4029">
          <cell r="A4029">
            <v>24222088</v>
          </cell>
          <cell r="B4029" t="str">
            <v>SARTRE</v>
          </cell>
          <cell r="C4029" t="str">
            <v>Eva</v>
          </cell>
          <cell r="D4029" t="str">
            <v>CF</v>
          </cell>
          <cell r="E4029" t="str">
            <v>28-10-2008</v>
          </cell>
          <cell r="F4029">
            <v>16</v>
          </cell>
          <cell r="G4029" t="str">
            <v>Non</v>
          </cell>
          <cell r="H4029" t="str">
            <v>LYC.DICK UKEIWE</v>
          </cell>
          <cell r="I4029" t="str">
            <v>Non</v>
          </cell>
          <cell r="J4029" t="str">
            <v>Escalade</v>
          </cell>
        </row>
        <row r="4030">
          <cell r="A4030">
            <v>24199080</v>
          </cell>
          <cell r="B4030" t="str">
            <v>SAURAY</v>
          </cell>
          <cell r="C4030" t="str">
            <v>Leïla</v>
          </cell>
          <cell r="D4030" t="str">
            <v>CF</v>
          </cell>
          <cell r="E4030" t="str">
            <v>06-03-2007</v>
          </cell>
          <cell r="F4030">
            <v>17</v>
          </cell>
          <cell r="G4030" t="str">
            <v>Non</v>
          </cell>
          <cell r="H4030" t="str">
            <v>LYC.DICK UKEIWE</v>
          </cell>
          <cell r="I4030" t="str">
            <v>Non</v>
          </cell>
          <cell r="J4030" t="str">
            <v>Cross, Trails</v>
          </cell>
        </row>
        <row r="4031">
          <cell r="A4031">
            <v>24247761</v>
          </cell>
          <cell r="B4031" t="str">
            <v>SEMAIL</v>
          </cell>
          <cell r="C4031" t="str">
            <v>Sarah</v>
          </cell>
          <cell r="D4031" t="str">
            <v>CF</v>
          </cell>
          <cell r="E4031" t="str">
            <v>20-01-2007</v>
          </cell>
          <cell r="F4031">
            <v>17</v>
          </cell>
          <cell r="G4031" t="str">
            <v>Non</v>
          </cell>
          <cell r="H4031" t="str">
            <v>LYC.DICK UKEIWE</v>
          </cell>
          <cell r="I4031" t="str">
            <v>Non</v>
          </cell>
          <cell r="J4031" t="str">
            <v>Escalade</v>
          </cell>
        </row>
        <row r="4032">
          <cell r="A4032">
            <v>24200723</v>
          </cell>
          <cell r="B4032" t="str">
            <v>SILUA</v>
          </cell>
          <cell r="C4032" t="str">
            <v>Cameron</v>
          </cell>
          <cell r="D4032" t="str">
            <v>CG</v>
          </cell>
          <cell r="E4032" t="str">
            <v>13-12-2008</v>
          </cell>
          <cell r="F4032">
            <v>15</v>
          </cell>
          <cell r="G4032" t="str">
            <v>Non</v>
          </cell>
          <cell r="H4032" t="str">
            <v>LYC.DICK UKEIWE</v>
          </cell>
          <cell r="I4032" t="str">
            <v>Non</v>
          </cell>
          <cell r="J4032" t="str">
            <v>Volleyball</v>
          </cell>
        </row>
        <row r="4033">
          <cell r="A4033">
            <v>24188257</v>
          </cell>
          <cell r="B4033" t="str">
            <v>SIO</v>
          </cell>
          <cell r="C4033" t="str">
            <v>Benjamin Esebona</v>
          </cell>
          <cell r="D4033" t="str">
            <v>CG</v>
          </cell>
          <cell r="E4033" t="str">
            <v>31-03-2007</v>
          </cell>
          <cell r="F4033">
            <v>17</v>
          </cell>
          <cell r="G4033" t="str">
            <v>Non</v>
          </cell>
          <cell r="H4033" t="str">
            <v>LYC.DICK UKEIWE</v>
          </cell>
          <cell r="I4033" t="str">
            <v>Non</v>
          </cell>
          <cell r="J4033" t="str">
            <v>Volleyball</v>
          </cell>
        </row>
        <row r="4034">
          <cell r="A4034">
            <v>24200468</v>
          </cell>
          <cell r="B4034" t="str">
            <v>TAKANIUA</v>
          </cell>
          <cell r="C4034" t="str">
            <v>Tauliku</v>
          </cell>
          <cell r="D4034" t="str">
            <v>CG</v>
          </cell>
          <cell r="E4034" t="str">
            <v>20-02-2008</v>
          </cell>
          <cell r="F4034">
            <v>16</v>
          </cell>
          <cell r="G4034" t="str">
            <v>Non</v>
          </cell>
          <cell r="H4034" t="str">
            <v>LYC.DICK UKEIWE</v>
          </cell>
          <cell r="I4034" t="str">
            <v>Non</v>
          </cell>
          <cell r="J4034" t="str">
            <v>Athlétisme, Volleyball</v>
          </cell>
        </row>
        <row r="4035">
          <cell r="A4035">
            <v>24237055</v>
          </cell>
          <cell r="B4035" t="str">
            <v>TAKASI</v>
          </cell>
          <cell r="C4035" t="str">
            <v>Rodrigue</v>
          </cell>
          <cell r="D4035" t="str">
            <v>JG</v>
          </cell>
          <cell r="E4035" t="str">
            <v>12-07-2006</v>
          </cell>
          <cell r="F4035">
            <v>18</v>
          </cell>
          <cell r="G4035" t="str">
            <v>Non</v>
          </cell>
          <cell r="H4035" t="str">
            <v>LYC.DICK UKEIWE</v>
          </cell>
          <cell r="I4035" t="str">
            <v>Non</v>
          </cell>
          <cell r="J4035" t="str">
            <v>Volleyball</v>
          </cell>
        </row>
        <row r="4036">
          <cell r="A4036">
            <v>24202818</v>
          </cell>
          <cell r="B4036" t="str">
            <v>TAUKETE</v>
          </cell>
          <cell r="C4036" t="str">
            <v>Djayad</v>
          </cell>
          <cell r="D4036" t="str">
            <v>MG</v>
          </cell>
          <cell r="E4036" t="str">
            <v>09-04-2009</v>
          </cell>
          <cell r="F4036">
            <v>15</v>
          </cell>
          <cell r="G4036" t="str">
            <v>Non</v>
          </cell>
          <cell r="H4036" t="str">
            <v>LYC.DICK UKEIWE</v>
          </cell>
          <cell r="I4036" t="str">
            <v>Non</v>
          </cell>
          <cell r="J4036" t="str">
            <v>Football, Futsal</v>
          </cell>
        </row>
        <row r="4037">
          <cell r="A4037">
            <v>24248058</v>
          </cell>
          <cell r="B4037" t="str">
            <v>TEIHO</v>
          </cell>
          <cell r="C4037" t="str">
            <v>Theophil</v>
          </cell>
          <cell r="D4037" t="str">
            <v>MG</v>
          </cell>
          <cell r="E4037" t="str">
            <v>13-01-2009</v>
          </cell>
          <cell r="F4037">
            <v>15</v>
          </cell>
          <cell r="G4037" t="str">
            <v>Non</v>
          </cell>
          <cell r="H4037" t="str">
            <v>LYC.DICK UKEIWE</v>
          </cell>
          <cell r="I4037" t="str">
            <v>Non</v>
          </cell>
          <cell r="J4037" t="str">
            <v>Volleyball</v>
          </cell>
        </row>
        <row r="4038">
          <cell r="A4038">
            <v>24212684</v>
          </cell>
          <cell r="B4038" t="str">
            <v>THYDJEPACHE</v>
          </cell>
          <cell r="C4038" t="str">
            <v>Kurtis</v>
          </cell>
          <cell r="D4038" t="str">
            <v>CG</v>
          </cell>
          <cell r="E4038" t="str">
            <v>29-11-2007</v>
          </cell>
          <cell r="F4038">
            <v>16</v>
          </cell>
          <cell r="G4038" t="str">
            <v>Non</v>
          </cell>
          <cell r="H4038" t="str">
            <v>LYC.DICK UKEIWE</v>
          </cell>
          <cell r="I4038" t="str">
            <v>Non</v>
          </cell>
          <cell r="J4038" t="str">
            <v>Football, Futsal</v>
          </cell>
        </row>
        <row r="4039">
          <cell r="A4039">
            <v>24248987</v>
          </cell>
          <cell r="B4039" t="str">
            <v>TOKONI</v>
          </cell>
          <cell r="C4039" t="str">
            <v>Jayson</v>
          </cell>
          <cell r="D4039" t="str">
            <v>CG</v>
          </cell>
          <cell r="E4039" t="str">
            <v>11-04-2008</v>
          </cell>
          <cell r="F4039">
            <v>16</v>
          </cell>
          <cell r="G4039" t="str">
            <v>Non</v>
          </cell>
          <cell r="H4039" t="str">
            <v>LYC.DICK UKEIWE</v>
          </cell>
          <cell r="I4039" t="str">
            <v>Non</v>
          </cell>
          <cell r="J4039" t="str">
            <v>Trails</v>
          </cell>
        </row>
        <row r="4040">
          <cell r="A4040">
            <v>24188066</v>
          </cell>
          <cell r="B4040" t="str">
            <v>TOMU</v>
          </cell>
          <cell r="C4040" t="str">
            <v>Kiva</v>
          </cell>
          <cell r="D4040" t="str">
            <v>JG</v>
          </cell>
          <cell r="E4040" t="str">
            <v>15-08-2006</v>
          </cell>
          <cell r="F4040">
            <v>18</v>
          </cell>
          <cell r="G4040" t="str">
            <v>Non</v>
          </cell>
          <cell r="H4040" t="str">
            <v>LYC.DICK UKEIWE</v>
          </cell>
          <cell r="I4040" t="str">
            <v>Non</v>
          </cell>
          <cell r="J4040" t="str">
            <v>Volleyball</v>
          </cell>
        </row>
        <row r="4041">
          <cell r="A4041">
            <v>24199145</v>
          </cell>
          <cell r="B4041" t="str">
            <v>TONG CARIOU</v>
          </cell>
          <cell r="C4041" t="str">
            <v>Romane</v>
          </cell>
          <cell r="D4041" t="str">
            <v>CF</v>
          </cell>
          <cell r="E4041" t="str">
            <v>19-03-2007</v>
          </cell>
          <cell r="F4041">
            <v>17</v>
          </cell>
          <cell r="G4041" t="str">
            <v>Non</v>
          </cell>
          <cell r="H4041" t="str">
            <v>LYC.DICK UKEIWE</v>
          </cell>
          <cell r="I4041" t="str">
            <v>Non</v>
          </cell>
          <cell r="J4041" t="str">
            <v>Trails</v>
          </cell>
        </row>
        <row r="4042">
          <cell r="A4042">
            <v>24190540</v>
          </cell>
          <cell r="B4042" t="str">
            <v>TOOFA</v>
          </cell>
          <cell r="C4042" t="str">
            <v>Hanitea</v>
          </cell>
          <cell r="D4042" t="str">
            <v>CF</v>
          </cell>
          <cell r="E4042" t="str">
            <v>07-06-2007</v>
          </cell>
          <cell r="F4042">
            <v>17</v>
          </cell>
          <cell r="G4042" t="str">
            <v>Non</v>
          </cell>
          <cell r="H4042" t="str">
            <v>LYC.DICK UKEIWE</v>
          </cell>
          <cell r="I4042" t="str">
            <v>Non</v>
          </cell>
          <cell r="J4042" t="str">
            <v>Basket, Cross, Trails</v>
          </cell>
        </row>
        <row r="4043">
          <cell r="A4043">
            <v>24248988</v>
          </cell>
          <cell r="B4043" t="str">
            <v>TORRE</v>
          </cell>
          <cell r="C4043" t="str">
            <v>Noah</v>
          </cell>
          <cell r="D4043" t="str">
            <v>JG</v>
          </cell>
          <cell r="E4043" t="str">
            <v>10-10-2006</v>
          </cell>
          <cell r="F4043">
            <v>18</v>
          </cell>
          <cell r="G4043" t="str">
            <v>Non</v>
          </cell>
          <cell r="H4043" t="str">
            <v>LYC.DICK UKEIWE</v>
          </cell>
          <cell r="I4043" t="str">
            <v>Non</v>
          </cell>
          <cell r="J4043" t="str">
            <v>Trails</v>
          </cell>
        </row>
        <row r="4044">
          <cell r="A4044">
            <v>24211288</v>
          </cell>
          <cell r="B4044" t="str">
            <v>TREGUER</v>
          </cell>
          <cell r="C4044" t="str">
            <v>Damien</v>
          </cell>
          <cell r="D4044" t="str">
            <v>MG</v>
          </cell>
          <cell r="E4044" t="str">
            <v>29-04-2009</v>
          </cell>
          <cell r="F4044">
            <v>15</v>
          </cell>
          <cell r="G4044" t="str">
            <v>Non</v>
          </cell>
          <cell r="H4044" t="str">
            <v>LYC.DICK UKEIWE</v>
          </cell>
          <cell r="I4044" t="str">
            <v>Non</v>
          </cell>
          <cell r="J4044" t="str">
            <v>Escalade</v>
          </cell>
        </row>
        <row r="4045">
          <cell r="A4045">
            <v>24190779</v>
          </cell>
          <cell r="B4045" t="str">
            <v>TROTRO ROLLAND</v>
          </cell>
          <cell r="C4045" t="str">
            <v>Jahmaël</v>
          </cell>
          <cell r="D4045" t="str">
            <v>CG</v>
          </cell>
          <cell r="E4045" t="str">
            <v>02-04-2008</v>
          </cell>
          <cell r="F4045">
            <v>16</v>
          </cell>
          <cell r="G4045" t="str">
            <v>Non</v>
          </cell>
          <cell r="H4045" t="str">
            <v>LYC.DICK UKEIWE</v>
          </cell>
          <cell r="I4045" t="str">
            <v>Non</v>
          </cell>
          <cell r="J4045" t="str">
            <v>Football, Futsal</v>
          </cell>
        </row>
        <row r="4046">
          <cell r="A4046">
            <v>24192791</v>
          </cell>
          <cell r="B4046" t="str">
            <v>TURI</v>
          </cell>
          <cell r="C4046" t="str">
            <v>Heimana</v>
          </cell>
          <cell r="D4046" t="str">
            <v>CG</v>
          </cell>
          <cell r="E4046" t="str">
            <v>29-03-2007</v>
          </cell>
          <cell r="F4046">
            <v>17</v>
          </cell>
          <cell r="G4046" t="str">
            <v>Non</v>
          </cell>
          <cell r="H4046" t="str">
            <v>LYC.DICK UKEIWE</v>
          </cell>
          <cell r="I4046" t="str">
            <v>Non</v>
          </cell>
          <cell r="J4046" t="str">
            <v>Volleyball</v>
          </cell>
        </row>
        <row r="4047">
          <cell r="A4047">
            <v>24248044</v>
          </cell>
          <cell r="B4047" t="str">
            <v>TUUFUI</v>
          </cell>
          <cell r="C4047" t="str">
            <v>Monika</v>
          </cell>
          <cell r="D4047" t="str">
            <v>MF</v>
          </cell>
          <cell r="E4047" t="str">
            <v>28-05-2009</v>
          </cell>
          <cell r="F4047">
            <v>15</v>
          </cell>
          <cell r="G4047" t="str">
            <v>Non</v>
          </cell>
          <cell r="H4047" t="str">
            <v>LYC.DICK UKEIWE</v>
          </cell>
          <cell r="I4047" t="str">
            <v>Non</v>
          </cell>
          <cell r="J4047" t="str">
            <v>Volleyball</v>
          </cell>
        </row>
        <row r="4048">
          <cell r="A4048">
            <v>24248062</v>
          </cell>
          <cell r="B4048" t="str">
            <v>UKEIWE</v>
          </cell>
          <cell r="C4048" t="str">
            <v>Ngazohnie</v>
          </cell>
          <cell r="D4048" t="str">
            <v>CF</v>
          </cell>
          <cell r="E4048" t="str">
            <v>28-07-2008</v>
          </cell>
          <cell r="F4048">
            <v>16</v>
          </cell>
          <cell r="G4048" t="str">
            <v>Non</v>
          </cell>
          <cell r="H4048" t="str">
            <v>LYC.DICK UKEIWE</v>
          </cell>
          <cell r="I4048" t="str">
            <v>Non</v>
          </cell>
          <cell r="J4048" t="str">
            <v>Volleyball</v>
          </cell>
        </row>
        <row r="4049">
          <cell r="A4049">
            <v>24211929</v>
          </cell>
          <cell r="B4049" t="str">
            <v>VAITANAKI-DROUX</v>
          </cell>
          <cell r="C4049" t="str">
            <v>Léana</v>
          </cell>
          <cell r="D4049" t="str">
            <v>CF</v>
          </cell>
          <cell r="E4049" t="str">
            <v>11-07-2008</v>
          </cell>
          <cell r="F4049">
            <v>16</v>
          </cell>
          <cell r="G4049" t="str">
            <v>Non</v>
          </cell>
          <cell r="H4049" t="str">
            <v>LYC.DICK UKEIWE</v>
          </cell>
          <cell r="I4049" t="str">
            <v>Non</v>
          </cell>
          <cell r="J4049" t="str">
            <v>Volleyball</v>
          </cell>
        </row>
        <row r="4050">
          <cell r="A4050">
            <v>24199152</v>
          </cell>
          <cell r="B4050" t="str">
            <v>VAYE HELLOUIN</v>
          </cell>
          <cell r="C4050" t="str">
            <v>Crystale</v>
          </cell>
          <cell r="D4050" t="str">
            <v>JF</v>
          </cell>
          <cell r="E4050" t="str">
            <v>29-07-2006</v>
          </cell>
          <cell r="F4050">
            <v>18</v>
          </cell>
          <cell r="G4050" t="str">
            <v>Non</v>
          </cell>
          <cell r="H4050" t="str">
            <v>LYC.DICK UKEIWE</v>
          </cell>
          <cell r="I4050" t="str">
            <v>Non</v>
          </cell>
          <cell r="J4050" t="str">
            <v>Escalade, Trails</v>
          </cell>
        </row>
        <row r="4051">
          <cell r="A4051">
            <v>24247888</v>
          </cell>
          <cell r="B4051" t="str">
            <v>VERNET</v>
          </cell>
          <cell r="C4051" t="str">
            <v>Mattéo</v>
          </cell>
          <cell r="D4051" t="str">
            <v>CG</v>
          </cell>
          <cell r="E4051" t="str">
            <v>28-10-2008</v>
          </cell>
          <cell r="F4051">
            <v>16</v>
          </cell>
          <cell r="G4051" t="str">
            <v>Non</v>
          </cell>
          <cell r="H4051" t="str">
            <v>LYC.DICK UKEIWE</v>
          </cell>
          <cell r="I4051" t="str">
            <v>Non</v>
          </cell>
          <cell r="J4051" t="str">
            <v>Escalade</v>
          </cell>
        </row>
        <row r="4052">
          <cell r="A4052">
            <v>24201803</v>
          </cell>
          <cell r="B4052" t="str">
            <v>VIGREUX</v>
          </cell>
          <cell r="C4052" t="str">
            <v>Noan</v>
          </cell>
          <cell r="D4052" t="str">
            <v>MG</v>
          </cell>
          <cell r="E4052" t="str">
            <v>09-03-2009</v>
          </cell>
          <cell r="F4052">
            <v>15</v>
          </cell>
          <cell r="G4052" t="str">
            <v>Non</v>
          </cell>
          <cell r="H4052" t="str">
            <v>LYC.DICK UKEIWE</v>
          </cell>
          <cell r="I4052" t="str">
            <v>Non</v>
          </cell>
          <cell r="J4052" t="str">
            <v>Football, Futsal, Volleyball</v>
          </cell>
        </row>
        <row r="4053">
          <cell r="A4053">
            <v>24191057</v>
          </cell>
          <cell r="B4053" t="str">
            <v>VIKENA</v>
          </cell>
          <cell r="C4053" t="str">
            <v>Polosesio</v>
          </cell>
          <cell r="D4053" t="str">
            <v>CG</v>
          </cell>
          <cell r="E4053" t="str">
            <v>10-06-2007</v>
          </cell>
          <cell r="F4053">
            <v>17</v>
          </cell>
          <cell r="G4053" t="str">
            <v>Non</v>
          </cell>
          <cell r="H4053" t="str">
            <v>LYC.DICK UKEIWE</v>
          </cell>
          <cell r="I4053" t="str">
            <v>Non</v>
          </cell>
          <cell r="J4053" t="str">
            <v>Volleyball</v>
          </cell>
        </row>
        <row r="4054">
          <cell r="A4054">
            <v>24248048</v>
          </cell>
          <cell r="B4054" t="str">
            <v>WADRAWANE</v>
          </cell>
          <cell r="C4054" t="str">
            <v>Hortensia</v>
          </cell>
          <cell r="D4054" t="str">
            <v>CF</v>
          </cell>
          <cell r="E4054" t="str">
            <v>22-03-2007</v>
          </cell>
          <cell r="F4054">
            <v>17</v>
          </cell>
          <cell r="G4054" t="str">
            <v>Non</v>
          </cell>
          <cell r="H4054" t="str">
            <v>LYC.DICK UKEIWE</v>
          </cell>
          <cell r="I4054" t="str">
            <v>Non</v>
          </cell>
          <cell r="J4054" t="str">
            <v>Volleyball</v>
          </cell>
        </row>
        <row r="4055">
          <cell r="A4055">
            <v>24211208</v>
          </cell>
          <cell r="B4055" t="str">
            <v>WAENGENE</v>
          </cell>
          <cell r="C4055" t="str">
            <v>Loïc</v>
          </cell>
          <cell r="D4055" t="str">
            <v>CG</v>
          </cell>
          <cell r="E4055" t="str">
            <v>27-04-2007</v>
          </cell>
          <cell r="F4055">
            <v>17</v>
          </cell>
          <cell r="G4055" t="str">
            <v>Non</v>
          </cell>
          <cell r="H4055" t="str">
            <v>LYC.DICK UKEIWE</v>
          </cell>
          <cell r="I4055" t="str">
            <v>Non</v>
          </cell>
          <cell r="J4055" t="str">
            <v>Trails</v>
          </cell>
        </row>
        <row r="4056">
          <cell r="A4056">
            <v>24181536</v>
          </cell>
          <cell r="B4056" t="str">
            <v>WAHEO</v>
          </cell>
          <cell r="C4056" t="str">
            <v>Noah</v>
          </cell>
          <cell r="D4056" t="str">
            <v>CG</v>
          </cell>
          <cell r="E4056" t="str">
            <v>27-01-2007</v>
          </cell>
          <cell r="F4056">
            <v>17</v>
          </cell>
          <cell r="G4056" t="str">
            <v>Non</v>
          </cell>
          <cell r="H4056" t="str">
            <v>LYC.DICK UKEIWE</v>
          </cell>
          <cell r="I4056" t="str">
            <v>Non</v>
          </cell>
          <cell r="J4056" t="str">
            <v>Volleyball</v>
          </cell>
        </row>
        <row r="4057">
          <cell r="A4057">
            <v>24200398</v>
          </cell>
          <cell r="B4057" t="str">
            <v>WAHNAPO</v>
          </cell>
          <cell r="C4057" t="str">
            <v>Ezechiel</v>
          </cell>
          <cell r="D4057" t="str">
            <v>MG</v>
          </cell>
          <cell r="E4057" t="str">
            <v>29-05-2009</v>
          </cell>
          <cell r="F4057">
            <v>15</v>
          </cell>
          <cell r="G4057" t="str">
            <v>Non</v>
          </cell>
          <cell r="H4057" t="str">
            <v>LYC.DICK UKEIWE</v>
          </cell>
          <cell r="I4057" t="str">
            <v>Non</v>
          </cell>
          <cell r="J4057" t="str">
            <v>Football, Futsal, Volleyball</v>
          </cell>
        </row>
        <row r="4058">
          <cell r="A4058">
            <v>24201897</v>
          </cell>
          <cell r="B4058" t="str">
            <v>WAHNGOJ</v>
          </cell>
          <cell r="C4058" t="str">
            <v>Joshua</v>
          </cell>
          <cell r="D4058" t="str">
            <v>MG</v>
          </cell>
          <cell r="E4058" t="str">
            <v>05-03-2009</v>
          </cell>
          <cell r="F4058">
            <v>15</v>
          </cell>
          <cell r="G4058" t="str">
            <v>Non</v>
          </cell>
          <cell r="H4058" t="str">
            <v>LYC.DICK UKEIWE</v>
          </cell>
          <cell r="I4058" t="str">
            <v>Non</v>
          </cell>
          <cell r="J4058" t="str">
            <v>Badminton, Cross</v>
          </cell>
        </row>
        <row r="4059">
          <cell r="A4059">
            <v>24210713</v>
          </cell>
          <cell r="B4059" t="str">
            <v>WAHNUHNU</v>
          </cell>
          <cell r="C4059" t="str">
            <v>Yemayma</v>
          </cell>
          <cell r="D4059" t="str">
            <v>MG</v>
          </cell>
          <cell r="E4059" t="str">
            <v>15-05-2009</v>
          </cell>
          <cell r="F4059">
            <v>15</v>
          </cell>
          <cell r="G4059" t="str">
            <v>Non</v>
          </cell>
          <cell r="H4059" t="str">
            <v>LYC.DICK UKEIWE</v>
          </cell>
          <cell r="I4059" t="str">
            <v>Non</v>
          </cell>
          <cell r="J4059" t="str">
            <v>Volleyball</v>
          </cell>
        </row>
        <row r="4060">
          <cell r="A4060">
            <v>24238599</v>
          </cell>
          <cell r="B4060" t="str">
            <v>WALEWEN</v>
          </cell>
          <cell r="C4060" t="str">
            <v>Mayleen</v>
          </cell>
          <cell r="D4060" t="str">
            <v>MF</v>
          </cell>
          <cell r="E4060" t="str">
            <v>04-01-2009</v>
          </cell>
          <cell r="F4060">
            <v>15</v>
          </cell>
          <cell r="G4060" t="str">
            <v>Non</v>
          </cell>
          <cell r="H4060" t="str">
            <v>LYC.DICK UKEIWE</v>
          </cell>
          <cell r="I4060" t="str">
            <v>Non</v>
          </cell>
          <cell r="J4060" t="str">
            <v>Cross, Tir à l'arc, Trails, VTT</v>
          </cell>
        </row>
        <row r="4061">
          <cell r="A4061">
            <v>24248094</v>
          </cell>
          <cell r="B4061" t="str">
            <v>WANEUX</v>
          </cell>
          <cell r="C4061" t="str">
            <v>Esau</v>
          </cell>
          <cell r="D4061" t="str">
            <v>CG</v>
          </cell>
          <cell r="E4061" t="str">
            <v>23-05-2008</v>
          </cell>
          <cell r="F4061">
            <v>16</v>
          </cell>
          <cell r="G4061" t="str">
            <v>Non</v>
          </cell>
          <cell r="H4061" t="str">
            <v>LYC.DICK UKEIWE</v>
          </cell>
          <cell r="I4061" t="str">
            <v>Non</v>
          </cell>
          <cell r="J4061" t="str">
            <v>Football, Futsal</v>
          </cell>
        </row>
        <row r="4062">
          <cell r="A4062">
            <v>24248047</v>
          </cell>
          <cell r="B4062" t="str">
            <v>WANEUX</v>
          </cell>
          <cell r="C4062" t="str">
            <v>Sarah</v>
          </cell>
          <cell r="D4062" t="str">
            <v>CF</v>
          </cell>
          <cell r="E4062" t="str">
            <v>13-04-2008</v>
          </cell>
          <cell r="F4062">
            <v>16</v>
          </cell>
          <cell r="G4062" t="str">
            <v>Non</v>
          </cell>
          <cell r="H4062" t="str">
            <v>LYC.DICK UKEIWE</v>
          </cell>
          <cell r="I4062" t="str">
            <v>Non</v>
          </cell>
          <cell r="J4062" t="str">
            <v>Volleyball</v>
          </cell>
        </row>
        <row r="4063">
          <cell r="A4063">
            <v>24200183</v>
          </cell>
          <cell r="B4063" t="str">
            <v>WASHETINE</v>
          </cell>
          <cell r="C4063" t="str">
            <v>Aurélien</v>
          </cell>
          <cell r="D4063" t="str">
            <v>CG</v>
          </cell>
          <cell r="E4063" t="str">
            <v>31-12-2008</v>
          </cell>
          <cell r="F4063">
            <v>15</v>
          </cell>
          <cell r="G4063" t="str">
            <v>Non</v>
          </cell>
          <cell r="H4063" t="str">
            <v>LYC.DICK UKEIWE</v>
          </cell>
          <cell r="I4063" t="str">
            <v>Non</v>
          </cell>
          <cell r="J4063" t="str">
            <v>Football, Futsal</v>
          </cell>
        </row>
        <row r="4064">
          <cell r="A4064">
            <v>24199038</v>
          </cell>
          <cell r="B4064" t="str">
            <v>WASSAUMIE</v>
          </cell>
          <cell r="C4064" t="str">
            <v>Pierre-Xavier</v>
          </cell>
          <cell r="D4064" t="str">
            <v>CG</v>
          </cell>
          <cell r="E4064" t="str">
            <v>05-01-2008</v>
          </cell>
          <cell r="F4064">
            <v>16</v>
          </cell>
          <cell r="G4064" t="str">
            <v>Non</v>
          </cell>
          <cell r="H4064" t="str">
            <v>LYC.DICK UKEIWE</v>
          </cell>
          <cell r="I4064" t="str">
            <v>Non</v>
          </cell>
          <cell r="J4064" t="str">
            <v>Cross, Football, Futsal</v>
          </cell>
        </row>
        <row r="4065">
          <cell r="A4065">
            <v>24239127</v>
          </cell>
          <cell r="B4065" t="str">
            <v>WATRONE</v>
          </cell>
          <cell r="C4065" t="str">
            <v>Cyrille</v>
          </cell>
          <cell r="D4065" t="str">
            <v>CG</v>
          </cell>
          <cell r="E4065" t="str">
            <v>04-06-2008</v>
          </cell>
          <cell r="F4065">
            <v>16</v>
          </cell>
          <cell r="G4065" t="str">
            <v>Non</v>
          </cell>
          <cell r="H4065" t="str">
            <v>LYC.DICK UKEIWE</v>
          </cell>
          <cell r="I4065" t="str">
            <v>Non</v>
          </cell>
          <cell r="J4065" t="str">
            <v>Football, Futsal</v>
          </cell>
        </row>
        <row r="4066">
          <cell r="A4066">
            <v>24248059</v>
          </cell>
          <cell r="B4066" t="str">
            <v>WAYA</v>
          </cell>
          <cell r="C4066" t="str">
            <v>Aryson</v>
          </cell>
          <cell r="D4066" t="str">
            <v>JG</v>
          </cell>
          <cell r="E4066" t="str">
            <v>03-07-2006</v>
          </cell>
          <cell r="F4066">
            <v>18</v>
          </cell>
          <cell r="G4066" t="str">
            <v>Non</v>
          </cell>
          <cell r="H4066" t="str">
            <v>LYC.DICK UKEIWE</v>
          </cell>
          <cell r="I4066" t="str">
            <v>Non</v>
          </cell>
          <cell r="J4066" t="str">
            <v>Futsal, Volleyball</v>
          </cell>
        </row>
        <row r="4067">
          <cell r="A4067">
            <v>24201321</v>
          </cell>
          <cell r="B4067" t="str">
            <v>WAYA</v>
          </cell>
          <cell r="C4067" t="str">
            <v>Sewate</v>
          </cell>
          <cell r="D4067" t="str">
            <v>MG</v>
          </cell>
          <cell r="E4067" t="str">
            <v>26-03-2009</v>
          </cell>
          <cell r="F4067">
            <v>15</v>
          </cell>
          <cell r="G4067" t="str">
            <v>Non</v>
          </cell>
          <cell r="H4067" t="str">
            <v>LYC.DICK UKEIWE</v>
          </cell>
          <cell r="I4067" t="str">
            <v>Non</v>
          </cell>
          <cell r="J4067" t="str">
            <v>Cross, Football, Futsal, Trails</v>
          </cell>
        </row>
        <row r="4068">
          <cell r="A4068">
            <v>24248989</v>
          </cell>
          <cell r="B4068" t="str">
            <v>WEJIEME</v>
          </cell>
          <cell r="C4068" t="str">
            <v>Maxence</v>
          </cell>
          <cell r="D4068" t="str">
            <v>CG</v>
          </cell>
          <cell r="E4068" t="str">
            <v>13-06-2008</v>
          </cell>
          <cell r="F4068">
            <v>16</v>
          </cell>
          <cell r="G4068" t="str">
            <v>Non</v>
          </cell>
          <cell r="H4068" t="str">
            <v>LYC.DICK UKEIWE</v>
          </cell>
          <cell r="I4068" t="str">
            <v>Non</v>
          </cell>
          <cell r="J4068" t="str">
            <v>Football, Futsal</v>
          </cell>
        </row>
        <row r="4069">
          <cell r="A4069">
            <v>24191056</v>
          </cell>
          <cell r="B4069" t="str">
            <v>WETEWEA</v>
          </cell>
          <cell r="C4069" t="str">
            <v>Unë</v>
          </cell>
          <cell r="D4069" t="str">
            <v>CG</v>
          </cell>
          <cell r="E4069" t="str">
            <v>03-04-2008</v>
          </cell>
          <cell r="F4069">
            <v>16</v>
          </cell>
          <cell r="G4069" t="str">
            <v>Non</v>
          </cell>
          <cell r="H4069" t="str">
            <v>LYC.DICK UKEIWE</v>
          </cell>
          <cell r="I4069" t="str">
            <v>Non</v>
          </cell>
          <cell r="J4069" t="str">
            <v>Volleyball</v>
          </cell>
        </row>
        <row r="4070">
          <cell r="A4070">
            <v>24200107</v>
          </cell>
          <cell r="B4070" t="str">
            <v>WILHEM</v>
          </cell>
          <cell r="C4070" t="str">
            <v>Nathan</v>
          </cell>
          <cell r="D4070" t="str">
            <v>MG</v>
          </cell>
          <cell r="E4070" t="str">
            <v>15-04-2009</v>
          </cell>
          <cell r="F4070">
            <v>15</v>
          </cell>
          <cell r="G4070" t="str">
            <v>Non</v>
          </cell>
          <cell r="H4070" t="str">
            <v>LYC.DICK UKEIWE</v>
          </cell>
          <cell r="I4070" t="str">
            <v>Non</v>
          </cell>
          <cell r="J4070" t="str">
            <v>Football, Futsal</v>
          </cell>
        </row>
        <row r="4071">
          <cell r="A4071">
            <v>24212066</v>
          </cell>
          <cell r="B4071" t="str">
            <v>WOWENE</v>
          </cell>
          <cell r="C4071" t="str">
            <v>Côré-Ma</v>
          </cell>
          <cell r="D4071" t="str">
            <v>CG</v>
          </cell>
          <cell r="E4071" t="str">
            <v>13-01-2008</v>
          </cell>
          <cell r="F4071">
            <v>16</v>
          </cell>
          <cell r="G4071" t="str">
            <v>Non</v>
          </cell>
          <cell r="H4071" t="str">
            <v>LYC.DICK UKEIWE</v>
          </cell>
          <cell r="I4071" t="str">
            <v>Non</v>
          </cell>
          <cell r="J4071" t="str">
            <v>Football, Futsal</v>
          </cell>
        </row>
        <row r="4072">
          <cell r="A4072">
            <v>24177009</v>
          </cell>
          <cell r="B4072" t="str">
            <v>ADJOUHGNIOPE</v>
          </cell>
          <cell r="C4072" t="str">
            <v>Hélène</v>
          </cell>
          <cell r="D4072" t="str">
            <v>JF</v>
          </cell>
          <cell r="E4072" t="str">
            <v>10-11-2005</v>
          </cell>
          <cell r="F4072">
            <v>18</v>
          </cell>
          <cell r="G4072" t="str">
            <v>Non</v>
          </cell>
          <cell r="H4072" t="str">
            <v>LYC.DO KAMO</v>
          </cell>
          <cell r="I4072" t="str">
            <v>Non</v>
          </cell>
          <cell r="J4072" t="str">
            <v>Football, Futsal</v>
          </cell>
        </row>
        <row r="4073">
          <cell r="A4073">
            <v>24200001</v>
          </cell>
          <cell r="B4073" t="str">
            <v>HOUMBOUY</v>
          </cell>
          <cell r="C4073" t="str">
            <v>Dahlia</v>
          </cell>
          <cell r="D4073" t="str">
            <v>CF</v>
          </cell>
          <cell r="E4073" t="str">
            <v>20-11-2008</v>
          </cell>
          <cell r="F4073">
            <v>15</v>
          </cell>
          <cell r="G4073" t="str">
            <v>Non</v>
          </cell>
          <cell r="H4073" t="str">
            <v>LYC.DO KAMO</v>
          </cell>
          <cell r="I4073" t="str">
            <v>Non</v>
          </cell>
          <cell r="J4073" t="str">
            <v>Athlétisme, Football, Futsal, Handball, Volleyball</v>
          </cell>
        </row>
        <row r="4074">
          <cell r="A4074">
            <v>24188004</v>
          </cell>
          <cell r="B4074" t="str">
            <v>LUEPAK</v>
          </cell>
          <cell r="C4074" t="str">
            <v>Saiko</v>
          </cell>
          <cell r="D4074" t="str">
            <v>JG</v>
          </cell>
          <cell r="E4074" t="str">
            <v>05-09-2006</v>
          </cell>
          <cell r="F4074">
            <v>18</v>
          </cell>
          <cell r="G4074" t="str">
            <v>Non</v>
          </cell>
          <cell r="H4074" t="str">
            <v>LYC.DO KAMO</v>
          </cell>
          <cell r="I4074" t="str">
            <v>Non</v>
          </cell>
          <cell r="J4074" t="str">
            <v>Futsal, Volleyball</v>
          </cell>
        </row>
        <row r="4075">
          <cell r="A4075">
            <v>24200106</v>
          </cell>
          <cell r="B4075" t="str">
            <v>NEMIA</v>
          </cell>
          <cell r="C4075" t="str">
            <v>Djess</v>
          </cell>
          <cell r="D4075" t="str">
            <v>MG</v>
          </cell>
          <cell r="E4075" t="str">
            <v>19-04-2009</v>
          </cell>
          <cell r="F4075">
            <v>15</v>
          </cell>
          <cell r="G4075" t="str">
            <v>Non</v>
          </cell>
          <cell r="H4075" t="str">
            <v>LYC.DO KAMO</v>
          </cell>
          <cell r="I4075" t="str">
            <v>Non</v>
          </cell>
          <cell r="J4075" t="str">
            <v>Futsal, Volleyball</v>
          </cell>
        </row>
        <row r="4076">
          <cell r="A4076">
            <v>24200030</v>
          </cell>
          <cell r="B4076" t="str">
            <v>PALAOU</v>
          </cell>
          <cell r="C4076" t="str">
            <v>Maurice</v>
          </cell>
          <cell r="D4076" t="str">
            <v>MG</v>
          </cell>
          <cell r="E4076" t="str">
            <v>26-02-2009</v>
          </cell>
          <cell r="F4076">
            <v>15</v>
          </cell>
          <cell r="G4076" t="str">
            <v>Non</v>
          </cell>
          <cell r="H4076" t="str">
            <v>LYC.DO KAMO</v>
          </cell>
          <cell r="I4076" t="str">
            <v>Non</v>
          </cell>
          <cell r="J4076" t="str">
            <v>Futsal</v>
          </cell>
        </row>
        <row r="4077">
          <cell r="A4077">
            <v>24180224</v>
          </cell>
          <cell r="B4077" t="str">
            <v>QAEZE</v>
          </cell>
          <cell r="C4077" t="str">
            <v>Paul</v>
          </cell>
          <cell r="D4077" t="str">
            <v>JG</v>
          </cell>
          <cell r="E4077" t="str">
            <v>18-05-2006</v>
          </cell>
          <cell r="F4077">
            <v>18</v>
          </cell>
          <cell r="G4077" t="str">
            <v>Non</v>
          </cell>
          <cell r="H4077" t="str">
            <v>LYC.DO KAMO</v>
          </cell>
          <cell r="I4077" t="str">
            <v>Non</v>
          </cell>
          <cell r="J4077" t="str">
            <v>Futsal</v>
          </cell>
        </row>
        <row r="4078">
          <cell r="A4078">
            <v>24200518</v>
          </cell>
          <cell r="B4078" t="str">
            <v>QENEGEI</v>
          </cell>
          <cell r="C4078" t="str">
            <v>Amaury</v>
          </cell>
          <cell r="D4078" t="str">
            <v>CG</v>
          </cell>
          <cell r="E4078" t="str">
            <v>05-08-2008</v>
          </cell>
          <cell r="F4078">
            <v>16</v>
          </cell>
          <cell r="G4078" t="str">
            <v>Non</v>
          </cell>
          <cell r="H4078" t="str">
            <v>LYC.DO KAMO</v>
          </cell>
          <cell r="I4078" t="str">
            <v>Non</v>
          </cell>
          <cell r="J4078" t="str">
            <v>Futsal, Volleyball</v>
          </cell>
        </row>
        <row r="4079">
          <cell r="A4079">
            <v>24188050</v>
          </cell>
          <cell r="B4079" t="str">
            <v>TIDJINE</v>
          </cell>
          <cell r="C4079" t="str">
            <v>Brian</v>
          </cell>
          <cell r="D4079" t="str">
            <v>JG</v>
          </cell>
          <cell r="E4079" t="str">
            <v>10-06-2006</v>
          </cell>
          <cell r="F4079">
            <v>18</v>
          </cell>
          <cell r="G4079" t="str">
            <v>Non</v>
          </cell>
          <cell r="H4079" t="str">
            <v>LYC.DO KAMO</v>
          </cell>
          <cell r="I4079" t="str">
            <v>Non</v>
          </cell>
          <cell r="J4079" t="str">
            <v>Athlétisme, Cross, Football, Futsal, Volleyball</v>
          </cell>
        </row>
        <row r="4080">
          <cell r="A4080">
            <v>24200454</v>
          </cell>
          <cell r="B4080" t="str">
            <v>TOTO</v>
          </cell>
          <cell r="C4080" t="str">
            <v>Mathias</v>
          </cell>
          <cell r="D4080" t="str">
            <v>MG</v>
          </cell>
          <cell r="E4080" t="str">
            <v>13-02-2009</v>
          </cell>
          <cell r="F4080">
            <v>15</v>
          </cell>
          <cell r="G4080" t="str">
            <v>Non</v>
          </cell>
          <cell r="H4080" t="str">
            <v>LYC.DO KAMO</v>
          </cell>
          <cell r="I4080" t="str">
            <v>Non</v>
          </cell>
          <cell r="J4080" t="str">
            <v>Futsal</v>
          </cell>
        </row>
        <row r="4081">
          <cell r="A4081">
            <v>24201270</v>
          </cell>
          <cell r="B4081" t="str">
            <v>WALLEPE</v>
          </cell>
          <cell r="C4081" t="str">
            <v>Simei</v>
          </cell>
          <cell r="D4081" t="str">
            <v>CG</v>
          </cell>
          <cell r="E4081" t="str">
            <v>09-11-2008</v>
          </cell>
          <cell r="F4081">
            <v>15</v>
          </cell>
          <cell r="G4081" t="str">
            <v>Non</v>
          </cell>
          <cell r="H4081" t="str">
            <v>LYC.DO KAMO</v>
          </cell>
          <cell r="I4081" t="str">
            <v>Non</v>
          </cell>
          <cell r="J4081" t="str">
            <v>Futsal, Volleyball</v>
          </cell>
        </row>
        <row r="4082">
          <cell r="A4082">
            <v>24199014</v>
          </cell>
          <cell r="B4082" t="str">
            <v>WAXENIATR</v>
          </cell>
          <cell r="C4082" t="str">
            <v>Adlyse</v>
          </cell>
          <cell r="D4082" t="str">
            <v>JF</v>
          </cell>
          <cell r="E4082" t="str">
            <v>11-06-2006</v>
          </cell>
          <cell r="F4082">
            <v>18</v>
          </cell>
          <cell r="G4082" t="str">
            <v>Non</v>
          </cell>
          <cell r="H4082" t="str">
            <v>LYC.DO KAMO</v>
          </cell>
          <cell r="I4082" t="str">
            <v>Non</v>
          </cell>
          <cell r="J4082" t="str">
            <v>Football, Futsal</v>
          </cell>
        </row>
        <row r="4083">
          <cell r="A4083">
            <v>24183140</v>
          </cell>
          <cell r="B4083" t="str">
            <v>WENESSIA</v>
          </cell>
          <cell r="C4083" t="str">
            <v>Ajasie</v>
          </cell>
          <cell r="D4083" t="str">
            <v>CF</v>
          </cell>
          <cell r="E4083" t="str">
            <v>30-05-2007</v>
          </cell>
          <cell r="F4083">
            <v>17</v>
          </cell>
          <cell r="G4083" t="str">
            <v>Non</v>
          </cell>
          <cell r="H4083" t="str">
            <v>LYC.DO KAMO</v>
          </cell>
          <cell r="I4083" t="str">
            <v>Non</v>
          </cell>
          <cell r="J4083" t="str">
            <v>Football, Futsal</v>
          </cell>
        </row>
        <row r="4084">
          <cell r="A4084">
            <v>24233834</v>
          </cell>
          <cell r="B4084" t="str">
            <v>ZEOULA</v>
          </cell>
          <cell r="C4084" t="str">
            <v>Sydney</v>
          </cell>
          <cell r="D4084" t="str">
            <v>CF</v>
          </cell>
          <cell r="E4084" t="str">
            <v>15-01-2008</v>
          </cell>
          <cell r="F4084">
            <v>16</v>
          </cell>
          <cell r="G4084" t="str">
            <v>Non</v>
          </cell>
          <cell r="H4084" t="str">
            <v>LYC.DO KAMO</v>
          </cell>
          <cell r="I4084" t="str">
            <v>Non</v>
          </cell>
          <cell r="J4084" t="str">
            <v>Football, Futsal</v>
          </cell>
        </row>
        <row r="4085">
          <cell r="A4085">
            <v>24199095</v>
          </cell>
          <cell r="B4085" t="str">
            <v>ALEBAT</v>
          </cell>
          <cell r="C4085" t="str">
            <v>Rebecca</v>
          </cell>
          <cell r="D4085" t="str">
            <v>JF</v>
          </cell>
          <cell r="E4085" t="str">
            <v>11-09-2006</v>
          </cell>
          <cell r="F4085">
            <v>18</v>
          </cell>
          <cell r="G4085" t="str">
            <v>Non</v>
          </cell>
          <cell r="H4085" t="str">
            <v>LYC.JULES GARNIER</v>
          </cell>
          <cell r="I4085" t="str">
            <v>Non</v>
          </cell>
          <cell r="J4085" t="str">
            <v>Musculation, Volleyball</v>
          </cell>
        </row>
        <row r="4086">
          <cell r="A4086">
            <v>24248045</v>
          </cell>
          <cell r="B4086" t="str">
            <v>ARIIOEHAU</v>
          </cell>
          <cell r="C4086" t="str">
            <v>KENZA</v>
          </cell>
          <cell r="D4086" t="str">
            <v>CF</v>
          </cell>
          <cell r="E4086" t="str">
            <v>24-09-2007</v>
          </cell>
          <cell r="F4086">
            <v>17</v>
          </cell>
          <cell r="G4086" t="str">
            <v>Non</v>
          </cell>
          <cell r="H4086" t="str">
            <v>LYC.JULES GARNIER</v>
          </cell>
          <cell r="I4086" t="str">
            <v>Non</v>
          </cell>
          <cell r="J4086" t="str">
            <v>Basket, Football, Futsal</v>
          </cell>
        </row>
        <row r="4087">
          <cell r="A4087">
            <v>24190041</v>
          </cell>
          <cell r="B4087" t="str">
            <v>BAEBAE</v>
          </cell>
          <cell r="C4087" t="str">
            <v>Elie</v>
          </cell>
          <cell r="D4087" t="str">
            <v>CG</v>
          </cell>
          <cell r="E4087" t="str">
            <v>19-11-2007</v>
          </cell>
          <cell r="F4087">
            <v>16</v>
          </cell>
          <cell r="G4087" t="str">
            <v>Non</v>
          </cell>
          <cell r="H4087" t="str">
            <v>LYC.JULES GARNIER</v>
          </cell>
          <cell r="I4087" t="str">
            <v>Non</v>
          </cell>
          <cell r="J4087" t="str">
            <v>Athlétisme, Basket, Cross, Football, Futsal, Rugby, Trails, Volleyball</v>
          </cell>
        </row>
        <row r="4088">
          <cell r="A4088">
            <v>24248349</v>
          </cell>
          <cell r="B4088" t="str">
            <v>BAK SIN</v>
          </cell>
          <cell r="C4088" t="str">
            <v>PALENE</v>
          </cell>
          <cell r="D4088" t="str">
            <v>MG</v>
          </cell>
          <cell r="E4088" t="str">
            <v>25-05-2009</v>
          </cell>
          <cell r="F4088">
            <v>15</v>
          </cell>
          <cell r="G4088" t="str">
            <v>Non</v>
          </cell>
          <cell r="H4088" t="str">
            <v>LYC.JULES GARNIER</v>
          </cell>
          <cell r="I4088" t="str">
            <v>Non</v>
          </cell>
          <cell r="J4088" t="str">
            <v>Futsal</v>
          </cell>
        </row>
        <row r="4089">
          <cell r="A4089">
            <v>24155145</v>
          </cell>
          <cell r="B4089" t="str">
            <v>BEARUNE</v>
          </cell>
          <cell r="C4089" t="str">
            <v>Joseph</v>
          </cell>
          <cell r="D4089" t="str">
            <v>SG</v>
          </cell>
          <cell r="E4089" t="str">
            <v>26-06-2003</v>
          </cell>
          <cell r="F4089">
            <v>21</v>
          </cell>
          <cell r="G4089" t="str">
            <v>Non</v>
          </cell>
          <cell r="H4089" t="str">
            <v>LYC.JULES GARNIER</v>
          </cell>
          <cell r="I4089" t="str">
            <v>Non</v>
          </cell>
          <cell r="J4089" t="str">
            <v>Cross, Futsal, Trails</v>
          </cell>
        </row>
        <row r="4090">
          <cell r="A4090">
            <v>24199015</v>
          </cell>
          <cell r="B4090" t="str">
            <v>BEMARON</v>
          </cell>
          <cell r="C4090" t="str">
            <v>Bradley</v>
          </cell>
          <cell r="D4090" t="str">
            <v>CG</v>
          </cell>
          <cell r="E4090" t="str">
            <v>02-07-2007</v>
          </cell>
          <cell r="F4090">
            <v>17</v>
          </cell>
          <cell r="G4090" t="str">
            <v>Non</v>
          </cell>
          <cell r="H4090" t="str">
            <v>LYC.JULES GARNIER</v>
          </cell>
          <cell r="I4090" t="str">
            <v>Non</v>
          </cell>
          <cell r="J4090" t="str">
            <v>Cross, Football, Futsal, Rugby</v>
          </cell>
        </row>
        <row r="4091">
          <cell r="A4091">
            <v>24248990</v>
          </cell>
          <cell r="B4091" t="str">
            <v>bietrix</v>
          </cell>
          <cell r="C4091" t="str">
            <v>Marla</v>
          </cell>
          <cell r="D4091" t="str">
            <v>JF</v>
          </cell>
          <cell r="E4091" t="str">
            <v>17-08-2006</v>
          </cell>
          <cell r="F4091">
            <v>18</v>
          </cell>
          <cell r="G4091" t="str">
            <v>Non</v>
          </cell>
          <cell r="H4091" t="str">
            <v>LYC.JULES GARNIER</v>
          </cell>
          <cell r="I4091" t="str">
            <v>Non</v>
          </cell>
          <cell r="J4091" t="str">
            <v>Musculation</v>
          </cell>
        </row>
        <row r="4092">
          <cell r="A4092">
            <v>24190242</v>
          </cell>
          <cell r="B4092" t="str">
            <v>BIGOU</v>
          </cell>
          <cell r="C4092" t="str">
            <v>Rayan</v>
          </cell>
          <cell r="D4092" t="str">
            <v>CG</v>
          </cell>
          <cell r="E4092" t="str">
            <v>10-05-2008</v>
          </cell>
          <cell r="F4092">
            <v>16</v>
          </cell>
          <cell r="G4092" t="str">
            <v>Non</v>
          </cell>
          <cell r="H4092" t="str">
            <v>LYC.JULES GARNIER</v>
          </cell>
          <cell r="I4092" t="str">
            <v>Non</v>
          </cell>
          <cell r="J4092" t="str">
            <v>Athlétisme, Cross, Futsal, Rugby, Trails, Volleyball</v>
          </cell>
        </row>
        <row r="4093">
          <cell r="A4093">
            <v>24199224</v>
          </cell>
          <cell r="B4093" t="str">
            <v>BOB</v>
          </cell>
          <cell r="C4093" t="str">
            <v>Claire</v>
          </cell>
          <cell r="D4093" t="str">
            <v>CF</v>
          </cell>
          <cell r="E4093" t="str">
            <v>25-01-2008</v>
          </cell>
          <cell r="F4093">
            <v>16</v>
          </cell>
          <cell r="G4093" t="str">
            <v>Non</v>
          </cell>
          <cell r="H4093" t="str">
            <v>LYC.JULES GARNIER</v>
          </cell>
          <cell r="I4093" t="str">
            <v>Non</v>
          </cell>
          <cell r="J4093" t="str">
            <v>Basket, Football, Futsal, Musculation, Volleyball</v>
          </cell>
        </row>
        <row r="4094">
          <cell r="A4094">
            <v>24180576</v>
          </cell>
          <cell r="B4094" t="str">
            <v>BOULANGER</v>
          </cell>
          <cell r="C4094" t="str">
            <v>Brandon</v>
          </cell>
          <cell r="D4094" t="str">
            <v>JG</v>
          </cell>
          <cell r="E4094" t="str">
            <v>24-10-2006</v>
          </cell>
          <cell r="F4094">
            <v>18</v>
          </cell>
          <cell r="G4094" t="str">
            <v>Non</v>
          </cell>
          <cell r="H4094" t="str">
            <v>LYC.JULES GARNIER</v>
          </cell>
          <cell r="I4094" t="str">
            <v>Non</v>
          </cell>
        </row>
        <row r="4095">
          <cell r="A4095">
            <v>24221000</v>
          </cell>
          <cell r="B4095" t="str">
            <v>BOUSQUET</v>
          </cell>
          <cell r="C4095" t="str">
            <v>Quentin</v>
          </cell>
          <cell r="D4095" t="str">
            <v>JG</v>
          </cell>
          <cell r="E4095" t="str">
            <v>30-09-2006</v>
          </cell>
          <cell r="F4095">
            <v>18</v>
          </cell>
          <cell r="G4095" t="str">
            <v>Non</v>
          </cell>
          <cell r="H4095" t="str">
            <v>LYC.JULES GARNIER</v>
          </cell>
          <cell r="I4095" t="str">
            <v>Non</v>
          </cell>
          <cell r="J4095" t="str">
            <v>Athlétisme, Cross</v>
          </cell>
        </row>
        <row r="4096">
          <cell r="A4096">
            <v>24248991</v>
          </cell>
          <cell r="B4096" t="str">
            <v>BOUTEILLER</v>
          </cell>
          <cell r="C4096" t="str">
            <v>Jade</v>
          </cell>
          <cell r="D4096" t="str">
            <v>JF</v>
          </cell>
          <cell r="E4096" t="str">
            <v>06-11-2006</v>
          </cell>
          <cell r="F4096">
            <v>17</v>
          </cell>
          <cell r="G4096" t="str">
            <v>Non</v>
          </cell>
          <cell r="H4096" t="str">
            <v>LYC.JULES GARNIER</v>
          </cell>
          <cell r="I4096" t="str">
            <v>Non</v>
          </cell>
          <cell r="J4096" t="str">
            <v>Musculation</v>
          </cell>
        </row>
        <row r="4097">
          <cell r="A4097">
            <v>24248992</v>
          </cell>
          <cell r="B4097" t="str">
            <v>BRESIL</v>
          </cell>
          <cell r="C4097" t="str">
            <v>Leslie</v>
          </cell>
          <cell r="D4097" t="str">
            <v>CF</v>
          </cell>
          <cell r="E4097" t="str">
            <v>10-03-2007</v>
          </cell>
          <cell r="F4097">
            <v>17</v>
          </cell>
          <cell r="G4097" t="str">
            <v>Non</v>
          </cell>
          <cell r="H4097" t="str">
            <v>LYC.JULES GARNIER</v>
          </cell>
          <cell r="I4097" t="str">
            <v>Non</v>
          </cell>
          <cell r="J4097" t="str">
            <v>Santé</v>
          </cell>
        </row>
        <row r="4098">
          <cell r="A4098">
            <v>24248346</v>
          </cell>
          <cell r="B4098" t="str">
            <v>BRETCHFELD</v>
          </cell>
          <cell r="C4098" t="str">
            <v>KASSOA</v>
          </cell>
          <cell r="D4098" t="str">
            <v>CG</v>
          </cell>
          <cell r="E4098" t="str">
            <v>14-03-2007</v>
          </cell>
          <cell r="F4098">
            <v>17</v>
          </cell>
          <cell r="G4098" t="str">
            <v>Non</v>
          </cell>
          <cell r="H4098" t="str">
            <v>LYC.JULES GARNIER</v>
          </cell>
          <cell r="I4098" t="str">
            <v>Non</v>
          </cell>
          <cell r="J4098" t="str">
            <v>Boxe, Futsal</v>
          </cell>
        </row>
        <row r="4099">
          <cell r="A4099">
            <v>24248348</v>
          </cell>
          <cell r="B4099" t="str">
            <v>BURUPIE</v>
          </cell>
          <cell r="C4099" t="str">
            <v>SERENA</v>
          </cell>
          <cell r="D4099" t="str">
            <v>CF</v>
          </cell>
          <cell r="E4099" t="str">
            <v>03-04-2008</v>
          </cell>
          <cell r="F4099">
            <v>16</v>
          </cell>
          <cell r="G4099" t="str">
            <v>Non</v>
          </cell>
          <cell r="H4099" t="str">
            <v>LYC.JULES GARNIER</v>
          </cell>
          <cell r="I4099" t="str">
            <v>Non</v>
          </cell>
          <cell r="J4099" t="str">
            <v>Rugby</v>
          </cell>
        </row>
        <row r="4100">
          <cell r="A4100">
            <v>24180570</v>
          </cell>
          <cell r="B4100" t="str">
            <v>CATALAN</v>
          </cell>
          <cell r="C4100" t="str">
            <v>Moana</v>
          </cell>
          <cell r="D4100" t="str">
            <v>CG</v>
          </cell>
          <cell r="E4100" t="str">
            <v>08-06-2007</v>
          </cell>
          <cell r="F4100">
            <v>17</v>
          </cell>
          <cell r="G4100" t="str">
            <v>Non</v>
          </cell>
          <cell r="H4100" t="str">
            <v>LYC.JULES GARNIER</v>
          </cell>
          <cell r="I4100" t="str">
            <v>Non</v>
          </cell>
          <cell r="J4100" t="str">
            <v>Basket, Musculation</v>
          </cell>
        </row>
        <row r="4101">
          <cell r="A4101">
            <v>24233890</v>
          </cell>
          <cell r="B4101" t="str">
            <v>Choupeau</v>
          </cell>
          <cell r="C4101" t="str">
            <v>Kylan</v>
          </cell>
          <cell r="D4101" t="str">
            <v>CG</v>
          </cell>
          <cell r="E4101" t="str">
            <v>16-11-2008</v>
          </cell>
          <cell r="F4101">
            <v>15</v>
          </cell>
          <cell r="G4101" t="str">
            <v>Non</v>
          </cell>
          <cell r="H4101" t="str">
            <v>LYC.JULES GARNIER</v>
          </cell>
          <cell r="I4101" t="str">
            <v>Non</v>
          </cell>
          <cell r="J4101" t="str">
            <v>Basket, Trails</v>
          </cell>
        </row>
        <row r="4102">
          <cell r="A4102">
            <v>24177059</v>
          </cell>
          <cell r="B4102" t="str">
            <v>CLAIN</v>
          </cell>
          <cell r="C4102" t="str">
            <v>Nolann</v>
          </cell>
          <cell r="D4102" t="str">
            <v>JG</v>
          </cell>
          <cell r="E4102" t="str">
            <v>01-05-2006</v>
          </cell>
          <cell r="F4102">
            <v>18</v>
          </cell>
          <cell r="G4102" t="str">
            <v>Non</v>
          </cell>
          <cell r="H4102" t="str">
            <v>LYC.JULES GARNIER</v>
          </cell>
          <cell r="I4102" t="str">
            <v>Non</v>
          </cell>
          <cell r="J4102" t="str">
            <v>Basket, Boxe, Football, Trails</v>
          </cell>
        </row>
        <row r="4103">
          <cell r="A4103">
            <v>24248049</v>
          </cell>
          <cell r="B4103" t="str">
            <v>CREY</v>
          </cell>
          <cell r="C4103" t="str">
            <v>CAMILLE</v>
          </cell>
          <cell r="D4103" t="str">
            <v>CF</v>
          </cell>
          <cell r="E4103" t="str">
            <v>11-08-2007</v>
          </cell>
          <cell r="F4103">
            <v>17</v>
          </cell>
          <cell r="G4103" t="str">
            <v>Non</v>
          </cell>
          <cell r="H4103" t="str">
            <v>LYC.JULES GARNIER</v>
          </cell>
          <cell r="I4103" t="str">
            <v>Non</v>
          </cell>
          <cell r="J4103" t="str">
            <v>Musculation, Santé, Trails</v>
          </cell>
        </row>
        <row r="4104">
          <cell r="A4104">
            <v>24220892</v>
          </cell>
          <cell r="B4104" t="str">
            <v>DECLERCK</v>
          </cell>
          <cell r="C4104" t="str">
            <v>Marie</v>
          </cell>
          <cell r="D4104" t="str">
            <v>CF</v>
          </cell>
          <cell r="E4104" t="str">
            <v>19-06-2008</v>
          </cell>
          <cell r="F4104">
            <v>16</v>
          </cell>
          <cell r="G4104" t="str">
            <v>Non</v>
          </cell>
          <cell r="H4104" t="str">
            <v>LYC.JULES GARNIER</v>
          </cell>
          <cell r="I4104" t="str">
            <v>Non</v>
          </cell>
          <cell r="J4104" t="str">
            <v>Athlétisme</v>
          </cell>
        </row>
        <row r="4105">
          <cell r="A4105">
            <v>24200005</v>
          </cell>
          <cell r="B4105" t="str">
            <v>DELRIEU</v>
          </cell>
          <cell r="C4105" t="str">
            <v>Roy</v>
          </cell>
          <cell r="D4105" t="str">
            <v>CG</v>
          </cell>
          <cell r="E4105" t="str">
            <v>16-06-2008</v>
          </cell>
          <cell r="F4105">
            <v>16</v>
          </cell>
          <cell r="G4105" t="str">
            <v>Non</v>
          </cell>
          <cell r="H4105" t="str">
            <v>LYC.JULES GARNIER</v>
          </cell>
          <cell r="I4105" t="str">
            <v>Non</v>
          </cell>
          <cell r="J4105" t="str">
            <v>Boxe</v>
          </cell>
        </row>
        <row r="4106">
          <cell r="A4106">
            <v>24248994</v>
          </cell>
          <cell r="B4106" t="str">
            <v>Duter</v>
          </cell>
          <cell r="C4106" t="str">
            <v>Matteo</v>
          </cell>
          <cell r="D4106" t="str">
            <v>CG</v>
          </cell>
          <cell r="E4106" t="str">
            <v>08-10-2008</v>
          </cell>
          <cell r="F4106">
            <v>16</v>
          </cell>
          <cell r="G4106" t="str">
            <v>Non</v>
          </cell>
          <cell r="H4106" t="str">
            <v>LYC.JULES GARNIER</v>
          </cell>
          <cell r="I4106" t="str">
            <v>Non</v>
          </cell>
          <cell r="J4106" t="str">
            <v>Santé</v>
          </cell>
        </row>
        <row r="4107">
          <cell r="A4107">
            <v>24221680</v>
          </cell>
          <cell r="B4107" t="str">
            <v>ELE-HMAEA</v>
          </cell>
          <cell r="C4107" t="str">
            <v>Jone</v>
          </cell>
          <cell r="D4107" t="str">
            <v>CG</v>
          </cell>
          <cell r="E4107" t="str">
            <v>24-07-2007</v>
          </cell>
          <cell r="F4107">
            <v>17</v>
          </cell>
          <cell r="G4107" t="str">
            <v>Non</v>
          </cell>
          <cell r="H4107" t="str">
            <v>LYC.JULES GARNIER</v>
          </cell>
          <cell r="I4107" t="str">
            <v>Non</v>
          </cell>
          <cell r="J4107" t="str">
            <v>Futsal</v>
          </cell>
        </row>
        <row r="4108">
          <cell r="A4108">
            <v>24190218</v>
          </cell>
          <cell r="B4108" t="str">
            <v>EUGENIE</v>
          </cell>
          <cell r="C4108" t="str">
            <v>Tautua</v>
          </cell>
          <cell r="D4108" t="str">
            <v>CG</v>
          </cell>
          <cell r="E4108" t="str">
            <v>14-02-2008</v>
          </cell>
          <cell r="F4108">
            <v>16</v>
          </cell>
          <cell r="G4108" t="str">
            <v>Non</v>
          </cell>
          <cell r="H4108" t="str">
            <v>LYC.JULES GARNIER</v>
          </cell>
          <cell r="I4108" t="str">
            <v>Non</v>
          </cell>
          <cell r="J4108" t="str">
            <v>Athlétisme, Basket, Cross, Escalade, Musculation, Rugby, Trails</v>
          </cell>
        </row>
        <row r="4109">
          <cell r="A4109">
            <v>24201199</v>
          </cell>
          <cell r="B4109" t="str">
            <v>FAUVEAU</v>
          </cell>
          <cell r="C4109" t="str">
            <v>Philippe</v>
          </cell>
          <cell r="D4109" t="str">
            <v>JG</v>
          </cell>
          <cell r="E4109" t="str">
            <v>30-09-2006</v>
          </cell>
          <cell r="F4109">
            <v>18</v>
          </cell>
          <cell r="G4109" t="str">
            <v>Non</v>
          </cell>
          <cell r="H4109" t="str">
            <v>LYC.JULES GARNIER</v>
          </cell>
          <cell r="I4109" t="str">
            <v>Non</v>
          </cell>
          <cell r="J4109" t="str">
            <v>Boxe, Football, Futsal, Musculation</v>
          </cell>
        </row>
        <row r="4110">
          <cell r="A4110">
            <v>24200043</v>
          </cell>
          <cell r="B4110" t="str">
            <v>FITIALEATA</v>
          </cell>
          <cell r="C4110" t="str">
            <v>Neil</v>
          </cell>
          <cell r="D4110" t="str">
            <v>CG</v>
          </cell>
          <cell r="E4110" t="str">
            <v>15-08-2008</v>
          </cell>
          <cell r="F4110">
            <v>16</v>
          </cell>
          <cell r="G4110" t="str">
            <v>Non</v>
          </cell>
          <cell r="H4110" t="str">
            <v>LYC.JULES GARNIER</v>
          </cell>
          <cell r="I4110" t="str">
            <v>Non</v>
          </cell>
          <cell r="J4110" t="str">
            <v>Basket, Boxe, Handball, Trails</v>
          </cell>
        </row>
        <row r="4111">
          <cell r="A4111">
            <v>24180593</v>
          </cell>
          <cell r="B4111" t="str">
            <v>FLORES</v>
          </cell>
          <cell r="C4111" t="str">
            <v>Heiata</v>
          </cell>
          <cell r="D4111" t="str">
            <v>JF</v>
          </cell>
          <cell r="E4111" t="str">
            <v>18-06-2006</v>
          </cell>
          <cell r="F4111">
            <v>18</v>
          </cell>
          <cell r="G4111" t="str">
            <v>Non</v>
          </cell>
          <cell r="H4111" t="str">
            <v>LYC.JULES GARNIER</v>
          </cell>
          <cell r="I4111" t="str">
            <v>Non</v>
          </cell>
          <cell r="J4111" t="str">
            <v>Athlétisme, Basket, Cross, Volleyball</v>
          </cell>
        </row>
        <row r="4112">
          <cell r="A4112">
            <v>24248443</v>
          </cell>
          <cell r="B4112" t="str">
            <v>FOUVEAU</v>
          </cell>
          <cell r="C4112" t="str">
            <v>Philippe</v>
          </cell>
          <cell r="D4112" t="str">
            <v>JG</v>
          </cell>
          <cell r="E4112" t="str">
            <v>30-09-2006</v>
          </cell>
          <cell r="F4112">
            <v>18</v>
          </cell>
          <cell r="G4112" t="str">
            <v>Non</v>
          </cell>
          <cell r="H4112" t="str">
            <v>LYC.JULES GARNIER</v>
          </cell>
          <cell r="I4112" t="str">
            <v>Non</v>
          </cell>
          <cell r="J4112" t="str">
            <v>Boxe, Football, Futsal</v>
          </cell>
        </row>
        <row r="4113">
          <cell r="A4113">
            <v>24233860</v>
          </cell>
          <cell r="B4113" t="str">
            <v>FROCHTMANN</v>
          </cell>
          <cell r="C4113" t="str">
            <v>Timéo</v>
          </cell>
          <cell r="D4113" t="str">
            <v>CG</v>
          </cell>
          <cell r="E4113" t="str">
            <v>02-03-2008</v>
          </cell>
          <cell r="F4113">
            <v>16</v>
          </cell>
          <cell r="G4113" t="str">
            <v>Non</v>
          </cell>
          <cell r="H4113" t="str">
            <v>LYC.JULES GARNIER</v>
          </cell>
          <cell r="I4113" t="str">
            <v>Non</v>
          </cell>
          <cell r="J4113" t="str">
            <v>Cross, Trails</v>
          </cell>
        </row>
        <row r="4114">
          <cell r="A4114">
            <v>24212849</v>
          </cell>
          <cell r="B4114" t="str">
            <v>FROSSARD</v>
          </cell>
          <cell r="C4114" t="str">
            <v>Yohan</v>
          </cell>
          <cell r="D4114" t="str">
            <v>CG</v>
          </cell>
          <cell r="E4114" t="str">
            <v>03-04-2008</v>
          </cell>
          <cell r="F4114">
            <v>16</v>
          </cell>
          <cell r="G4114" t="str">
            <v>Non</v>
          </cell>
          <cell r="H4114" t="str">
            <v>LYC.JULES GARNIER</v>
          </cell>
          <cell r="I4114" t="str">
            <v>Non</v>
          </cell>
          <cell r="J4114" t="str">
            <v>Cross, Football, Futsal, Trails, Volleyball</v>
          </cell>
        </row>
        <row r="4115">
          <cell r="A4115">
            <v>24248995</v>
          </cell>
          <cell r="B4115" t="str">
            <v>Gambey</v>
          </cell>
          <cell r="C4115" t="str">
            <v>Daria</v>
          </cell>
          <cell r="D4115" t="str">
            <v>CF</v>
          </cell>
          <cell r="E4115" t="str">
            <v>12-05-2008</v>
          </cell>
          <cell r="F4115">
            <v>16</v>
          </cell>
          <cell r="G4115" t="str">
            <v>Non</v>
          </cell>
          <cell r="H4115" t="str">
            <v>LYC.JULES GARNIER</v>
          </cell>
          <cell r="I4115" t="str">
            <v>Non</v>
          </cell>
          <cell r="J4115" t="str">
            <v>Volleyball</v>
          </cell>
        </row>
        <row r="4116">
          <cell r="A4116">
            <v>24248442</v>
          </cell>
          <cell r="B4116" t="str">
            <v>GODIN</v>
          </cell>
          <cell r="C4116" t="str">
            <v>Raïley</v>
          </cell>
          <cell r="D4116" t="str">
            <v>CG</v>
          </cell>
          <cell r="E4116" t="str">
            <v>26-05-2007</v>
          </cell>
          <cell r="F4116">
            <v>17</v>
          </cell>
          <cell r="G4116" t="str">
            <v>Non</v>
          </cell>
          <cell r="H4116" t="str">
            <v>LYC.JULES GARNIER</v>
          </cell>
          <cell r="I4116" t="str">
            <v>Non</v>
          </cell>
          <cell r="J4116" t="str">
            <v>Boxe</v>
          </cell>
        </row>
        <row r="4117">
          <cell r="A4117">
            <v>24222217</v>
          </cell>
          <cell r="B4117" t="str">
            <v>GOPEA</v>
          </cell>
          <cell r="C4117" t="str">
            <v>Raymond</v>
          </cell>
          <cell r="D4117" t="str">
            <v>CG</v>
          </cell>
          <cell r="E4117" t="str">
            <v>13-01-2008</v>
          </cell>
          <cell r="F4117">
            <v>16</v>
          </cell>
          <cell r="G4117" t="str">
            <v>Non</v>
          </cell>
          <cell r="H4117" t="str">
            <v>LYC.JULES GARNIER</v>
          </cell>
          <cell r="I4117" t="str">
            <v>Non</v>
          </cell>
          <cell r="J4117" t="str">
            <v>Football, Futsal</v>
          </cell>
        </row>
        <row r="4118">
          <cell r="A4118">
            <v>24220997</v>
          </cell>
          <cell r="B4118" t="str">
            <v>GOUROU</v>
          </cell>
          <cell r="C4118" t="str">
            <v>Mayalène</v>
          </cell>
          <cell r="D4118" t="str">
            <v>JF</v>
          </cell>
          <cell r="E4118" t="str">
            <v>28-09-2006</v>
          </cell>
          <cell r="F4118">
            <v>18</v>
          </cell>
          <cell r="G4118" t="str">
            <v>Non</v>
          </cell>
          <cell r="H4118" t="str">
            <v>LYC.JULES GARNIER</v>
          </cell>
          <cell r="I4118" t="str">
            <v>Non</v>
          </cell>
          <cell r="J4118" t="str">
            <v>Athlétisme, Boxe, Cross, Trails, Volleyball</v>
          </cell>
        </row>
        <row r="4119">
          <cell r="A4119">
            <v>24248343</v>
          </cell>
          <cell r="B4119" t="str">
            <v>GUATHOSI</v>
          </cell>
          <cell r="C4119" t="str">
            <v>KINSLEY</v>
          </cell>
          <cell r="D4119" t="str">
            <v>CG</v>
          </cell>
          <cell r="E4119" t="str">
            <v>10-08-2007</v>
          </cell>
          <cell r="F4119">
            <v>17</v>
          </cell>
          <cell r="G4119" t="str">
            <v>Non</v>
          </cell>
          <cell r="H4119" t="str">
            <v>LYC.JULES GARNIER</v>
          </cell>
          <cell r="I4119" t="str">
            <v>Non</v>
          </cell>
          <cell r="J4119" t="str">
            <v>Futsal</v>
          </cell>
        </row>
        <row r="4120">
          <cell r="A4120">
            <v>24188015</v>
          </cell>
          <cell r="B4120" t="str">
            <v>GUERIN</v>
          </cell>
          <cell r="C4120" t="str">
            <v>Flavie</v>
          </cell>
          <cell r="D4120" t="str">
            <v>CF</v>
          </cell>
          <cell r="E4120" t="str">
            <v>20-05-2007</v>
          </cell>
          <cell r="F4120">
            <v>17</v>
          </cell>
          <cell r="G4120" t="str">
            <v>Non</v>
          </cell>
          <cell r="H4120" t="str">
            <v>LYC.JULES GARNIER</v>
          </cell>
          <cell r="I4120" t="str">
            <v>Non</v>
          </cell>
          <cell r="J4120" t="str">
            <v>Athlétisme, Cross, Musculation, Trails</v>
          </cell>
        </row>
        <row r="4121">
          <cell r="A4121">
            <v>24180153</v>
          </cell>
          <cell r="B4121" t="str">
            <v>GUYETTE</v>
          </cell>
          <cell r="C4121" t="str">
            <v>Christopher</v>
          </cell>
          <cell r="D4121" t="str">
            <v>JG</v>
          </cell>
          <cell r="E4121" t="str">
            <v>13-07-2006</v>
          </cell>
          <cell r="F4121">
            <v>18</v>
          </cell>
          <cell r="G4121" t="str">
            <v>Non</v>
          </cell>
          <cell r="H4121" t="str">
            <v>LYC.JULES GARNIER</v>
          </cell>
          <cell r="I4121" t="str">
            <v>Non</v>
          </cell>
          <cell r="J4121" t="str">
            <v>Athlétisme, Boxe, Cross, Football, Musculation, Trails</v>
          </cell>
        </row>
        <row r="4122">
          <cell r="A4122">
            <v>24248053</v>
          </cell>
          <cell r="B4122" t="str">
            <v>HAGE</v>
          </cell>
          <cell r="C4122" t="str">
            <v>Jules</v>
          </cell>
          <cell r="D4122" t="str">
            <v>JG</v>
          </cell>
          <cell r="E4122" t="str">
            <v>28-10-2006</v>
          </cell>
          <cell r="F4122">
            <v>18</v>
          </cell>
          <cell r="G4122" t="str">
            <v>Non</v>
          </cell>
          <cell r="H4122" t="str">
            <v>LYC.JULES GARNIER</v>
          </cell>
          <cell r="I4122" t="str">
            <v>Non</v>
          </cell>
          <cell r="J4122" t="str">
            <v>Boxe</v>
          </cell>
        </row>
        <row r="4123">
          <cell r="A4123">
            <v>24248052</v>
          </cell>
          <cell r="B4123" t="str">
            <v>HAUKEA</v>
          </cell>
          <cell r="C4123" t="str">
            <v>Casey</v>
          </cell>
          <cell r="D4123" t="str">
            <v>JG</v>
          </cell>
          <cell r="E4123" t="str">
            <v>12-02-2006</v>
          </cell>
          <cell r="F4123">
            <v>18</v>
          </cell>
          <cell r="G4123" t="str">
            <v>Non</v>
          </cell>
          <cell r="H4123" t="str">
            <v>LYC.JULES GARNIER</v>
          </cell>
          <cell r="I4123" t="str">
            <v>Non</v>
          </cell>
          <cell r="J4123" t="str">
            <v>Boxe</v>
          </cell>
        </row>
        <row r="4124">
          <cell r="A4124">
            <v>24166010</v>
          </cell>
          <cell r="B4124" t="str">
            <v>HNACEMA</v>
          </cell>
          <cell r="C4124" t="str">
            <v>Romain</v>
          </cell>
          <cell r="D4124" t="str">
            <v>SG</v>
          </cell>
          <cell r="E4124" t="str">
            <v>29-07-2004</v>
          </cell>
          <cell r="F4124">
            <v>20</v>
          </cell>
          <cell r="G4124" t="str">
            <v>Non</v>
          </cell>
          <cell r="H4124" t="str">
            <v>LYC.JULES GARNIER</v>
          </cell>
          <cell r="I4124" t="str">
            <v>Non</v>
          </cell>
          <cell r="J4124" t="str">
            <v>Boxe, Volleyball</v>
          </cell>
        </row>
        <row r="4125">
          <cell r="A4125">
            <v>24233895</v>
          </cell>
          <cell r="B4125" t="str">
            <v>HNAGEJE</v>
          </cell>
          <cell r="C4125" t="str">
            <v>NAOKE</v>
          </cell>
          <cell r="D4125" t="str">
            <v>CG</v>
          </cell>
          <cell r="E4125" t="str">
            <v>05-05-2008</v>
          </cell>
          <cell r="F4125">
            <v>16</v>
          </cell>
          <cell r="G4125" t="str">
            <v>Non</v>
          </cell>
          <cell r="H4125" t="str">
            <v>LYC.JULES GARNIER</v>
          </cell>
          <cell r="I4125" t="str">
            <v>Non</v>
          </cell>
          <cell r="J4125" t="str">
            <v>Football, Futsal, Musculation</v>
          </cell>
        </row>
        <row r="4126">
          <cell r="A4126">
            <v>24248344</v>
          </cell>
          <cell r="B4126" t="str">
            <v>HNANYINE</v>
          </cell>
          <cell r="C4126" t="str">
            <v>LOUIS</v>
          </cell>
          <cell r="D4126" t="str">
            <v>CG</v>
          </cell>
          <cell r="E4126" t="str">
            <v>12-07-2007</v>
          </cell>
          <cell r="F4126">
            <v>17</v>
          </cell>
          <cell r="G4126" t="str">
            <v>Non</v>
          </cell>
          <cell r="H4126" t="str">
            <v>LYC.JULES GARNIER</v>
          </cell>
          <cell r="I4126" t="str">
            <v>Non</v>
          </cell>
          <cell r="J4126" t="str">
            <v>Futsal</v>
          </cell>
        </row>
        <row r="4127">
          <cell r="A4127">
            <v>24248365</v>
          </cell>
          <cell r="B4127" t="str">
            <v>HNE</v>
          </cell>
          <cell r="C4127" t="str">
            <v>NATHANAEL</v>
          </cell>
          <cell r="D4127" t="str">
            <v>CG</v>
          </cell>
          <cell r="E4127" t="str">
            <v>20-06-2008</v>
          </cell>
          <cell r="F4127">
            <v>16</v>
          </cell>
          <cell r="G4127" t="str">
            <v>Non</v>
          </cell>
          <cell r="H4127" t="str">
            <v>LYC.JULES GARNIER</v>
          </cell>
          <cell r="I4127" t="str">
            <v>Non</v>
          </cell>
          <cell r="J4127" t="str">
            <v>Futsal</v>
          </cell>
        </row>
        <row r="4128">
          <cell r="A4128">
            <v>24248582</v>
          </cell>
          <cell r="B4128" t="str">
            <v>hoane</v>
          </cell>
          <cell r="C4128" t="str">
            <v>theodore</v>
          </cell>
          <cell r="D4128" t="str">
            <v>CG</v>
          </cell>
          <cell r="E4128" t="str">
            <v>22-01-2008</v>
          </cell>
          <cell r="F4128">
            <v>16</v>
          </cell>
          <cell r="G4128" t="str">
            <v>Non</v>
          </cell>
          <cell r="H4128" t="str">
            <v>LYC.JULES GARNIER</v>
          </cell>
          <cell r="I4128" t="str">
            <v>Non</v>
          </cell>
          <cell r="J4128" t="str">
            <v>Boxe</v>
          </cell>
        </row>
        <row r="4129">
          <cell r="A4129">
            <v>24211097</v>
          </cell>
          <cell r="B4129" t="str">
            <v>ISSAMATRO</v>
          </cell>
          <cell r="C4129" t="str">
            <v>Mathias</v>
          </cell>
          <cell r="D4129" t="str">
            <v>CG</v>
          </cell>
          <cell r="E4129" t="str">
            <v>20-04-2008</v>
          </cell>
          <cell r="F4129">
            <v>16</v>
          </cell>
          <cell r="G4129" t="str">
            <v>Non</v>
          </cell>
          <cell r="H4129" t="str">
            <v>LYC.JULES GARNIER</v>
          </cell>
          <cell r="I4129" t="str">
            <v>Non</v>
          </cell>
          <cell r="J4129" t="str">
            <v>Trails, Volleyball</v>
          </cell>
        </row>
        <row r="4130">
          <cell r="A4130">
            <v>24190946</v>
          </cell>
          <cell r="B4130" t="str">
            <v>KAI</v>
          </cell>
          <cell r="C4130" t="str">
            <v>Yael</v>
          </cell>
          <cell r="D4130" t="str">
            <v>CG</v>
          </cell>
          <cell r="E4130" t="str">
            <v>27-07-2007</v>
          </cell>
          <cell r="F4130">
            <v>17</v>
          </cell>
          <cell r="G4130" t="str">
            <v>Non</v>
          </cell>
          <cell r="H4130" t="str">
            <v>LYC.JULES GARNIER</v>
          </cell>
          <cell r="I4130" t="str">
            <v>Non</v>
          </cell>
          <cell r="J4130" t="str">
            <v>Volleyball</v>
          </cell>
        </row>
        <row r="4131">
          <cell r="A4131">
            <v>24210413</v>
          </cell>
          <cell r="B4131" t="str">
            <v>KAMIL</v>
          </cell>
          <cell r="C4131" t="str">
            <v>Tanya</v>
          </cell>
          <cell r="D4131" t="str">
            <v>JF</v>
          </cell>
          <cell r="E4131" t="str">
            <v>25-09-2006</v>
          </cell>
          <cell r="F4131">
            <v>18</v>
          </cell>
          <cell r="G4131" t="str">
            <v>Non</v>
          </cell>
          <cell r="H4131" t="str">
            <v>LYC.JULES GARNIER</v>
          </cell>
          <cell r="I4131" t="str">
            <v>Non</v>
          </cell>
          <cell r="J4131" t="str">
            <v>Athlétisme, Boxe, Musculation, Santé, Trails</v>
          </cell>
        </row>
        <row r="4132">
          <cell r="A4132">
            <v>24212217</v>
          </cell>
          <cell r="B4132" t="str">
            <v>KAREMBEU</v>
          </cell>
          <cell r="C4132" t="str">
            <v>Rodrigues</v>
          </cell>
          <cell r="D4132" t="str">
            <v>MG</v>
          </cell>
          <cell r="E4132" t="str">
            <v>23-05-2009</v>
          </cell>
          <cell r="F4132">
            <v>15</v>
          </cell>
          <cell r="G4132" t="str">
            <v>Non</v>
          </cell>
          <cell r="H4132" t="str">
            <v>LYC.JULES GARNIER</v>
          </cell>
          <cell r="I4132" t="str">
            <v>Non</v>
          </cell>
          <cell r="J4132" t="str">
            <v>Futsal</v>
          </cell>
        </row>
        <row r="4133">
          <cell r="A4133">
            <v>24239031</v>
          </cell>
          <cell r="B4133" t="str">
            <v>KELETAONA</v>
          </cell>
          <cell r="C4133" t="str">
            <v>EMMANUEL</v>
          </cell>
          <cell r="D4133" t="str">
            <v>CG</v>
          </cell>
          <cell r="E4133" t="str">
            <v>27-01-2008</v>
          </cell>
          <cell r="F4133">
            <v>16</v>
          </cell>
          <cell r="G4133" t="str">
            <v>Non</v>
          </cell>
          <cell r="H4133" t="str">
            <v>LYC.JULES GARNIER</v>
          </cell>
          <cell r="I4133" t="str">
            <v>Non</v>
          </cell>
          <cell r="J4133" t="str">
            <v>Boxe, Musculation</v>
          </cell>
        </row>
        <row r="4134">
          <cell r="A4134">
            <v>24180371</v>
          </cell>
          <cell r="B4134" t="str">
            <v>KONGOULEUX</v>
          </cell>
          <cell r="C4134" t="str">
            <v>Wia</v>
          </cell>
          <cell r="D4134" t="str">
            <v>JF</v>
          </cell>
          <cell r="E4134" t="str">
            <v>09-09-2006</v>
          </cell>
          <cell r="F4134">
            <v>18</v>
          </cell>
          <cell r="G4134" t="str">
            <v>Non</v>
          </cell>
          <cell r="H4134" t="str">
            <v>LYC.JULES GARNIER</v>
          </cell>
          <cell r="I4134" t="str">
            <v>Non</v>
          </cell>
          <cell r="J4134" t="str">
            <v>Cross, Football, Futsal, Handball, Volleyball</v>
          </cell>
        </row>
        <row r="4135">
          <cell r="A4135">
            <v>24201758</v>
          </cell>
          <cell r="B4135" t="str">
            <v>LAVASALE</v>
          </cell>
          <cell r="C4135" t="str">
            <v>Léonidas</v>
          </cell>
          <cell r="D4135" t="str">
            <v>CG</v>
          </cell>
          <cell r="E4135" t="str">
            <v>05-12-2007</v>
          </cell>
          <cell r="F4135">
            <v>16</v>
          </cell>
          <cell r="G4135" t="str">
            <v>Non</v>
          </cell>
          <cell r="H4135" t="str">
            <v>LYC.JULES GARNIER</v>
          </cell>
          <cell r="I4135" t="str">
            <v>Non</v>
          </cell>
          <cell r="J4135" t="str">
            <v>Rugby</v>
          </cell>
        </row>
        <row r="4136">
          <cell r="A4136">
            <v>24183135</v>
          </cell>
          <cell r="B4136" t="str">
            <v>LESSON</v>
          </cell>
          <cell r="C4136" t="str">
            <v>Mahé</v>
          </cell>
          <cell r="D4136" t="str">
            <v>JG</v>
          </cell>
          <cell r="E4136" t="str">
            <v>30-12-2006</v>
          </cell>
          <cell r="F4136">
            <v>17</v>
          </cell>
          <cell r="G4136" t="str">
            <v>Non</v>
          </cell>
          <cell r="H4136" t="str">
            <v>LYC.JULES GARNIER</v>
          </cell>
          <cell r="I4136" t="str">
            <v>Non</v>
          </cell>
          <cell r="J4136" t="str">
            <v>Musculation, Tennis de table</v>
          </cell>
        </row>
        <row r="4137">
          <cell r="A4137">
            <v>24202829</v>
          </cell>
          <cell r="B4137" t="str">
            <v>LUEPAK</v>
          </cell>
          <cell r="C4137" t="str">
            <v>Odelia</v>
          </cell>
          <cell r="D4137" t="str">
            <v>CF</v>
          </cell>
          <cell r="E4137" t="str">
            <v>11-06-2008</v>
          </cell>
          <cell r="F4137">
            <v>16</v>
          </cell>
          <cell r="G4137" t="str">
            <v>Non</v>
          </cell>
          <cell r="H4137" t="str">
            <v>LYC.JULES GARNIER</v>
          </cell>
          <cell r="I4137" t="str">
            <v>Non</v>
          </cell>
          <cell r="J4137" t="str">
            <v>Athlétisme, Cross, Trails</v>
          </cell>
        </row>
        <row r="4138">
          <cell r="A4138">
            <v>24248360</v>
          </cell>
          <cell r="B4138" t="str">
            <v>MAGULU</v>
          </cell>
          <cell r="C4138" t="str">
            <v>WAHNAEA</v>
          </cell>
          <cell r="D4138" t="str">
            <v>MF</v>
          </cell>
          <cell r="E4138" t="str">
            <v>15-03-2009</v>
          </cell>
          <cell r="F4138">
            <v>15</v>
          </cell>
          <cell r="G4138" t="str">
            <v>Non</v>
          </cell>
          <cell r="H4138" t="str">
            <v>LYC.JULES GARNIER</v>
          </cell>
          <cell r="I4138" t="str">
            <v>Non</v>
          </cell>
          <cell r="J4138" t="str">
            <v>Futsal</v>
          </cell>
        </row>
        <row r="4139">
          <cell r="A4139">
            <v>24245847</v>
          </cell>
          <cell r="B4139" t="str">
            <v>Maï</v>
          </cell>
          <cell r="C4139" t="str">
            <v>Alexandre</v>
          </cell>
          <cell r="D4139" t="str">
            <v>CG</v>
          </cell>
          <cell r="E4139" t="str">
            <v>06-05-2008</v>
          </cell>
          <cell r="F4139">
            <v>16</v>
          </cell>
          <cell r="G4139" t="str">
            <v>Non</v>
          </cell>
          <cell r="H4139" t="str">
            <v>LYC.JULES GARNIER</v>
          </cell>
          <cell r="I4139" t="str">
            <v>Non</v>
          </cell>
          <cell r="J4139" t="str">
            <v>Basket</v>
          </cell>
        </row>
        <row r="4140">
          <cell r="A4140">
            <v>24248996</v>
          </cell>
          <cell r="B4140" t="str">
            <v>Maituku</v>
          </cell>
          <cell r="C4140" t="str">
            <v>Tremaine</v>
          </cell>
          <cell r="D4140" t="str">
            <v>JG</v>
          </cell>
          <cell r="E4140" t="str">
            <v>01-10-2006</v>
          </cell>
          <cell r="F4140">
            <v>18</v>
          </cell>
          <cell r="G4140" t="str">
            <v>Non</v>
          </cell>
          <cell r="H4140" t="str">
            <v>LYC.JULES GARNIER</v>
          </cell>
          <cell r="I4140" t="str">
            <v>Non</v>
          </cell>
          <cell r="J4140" t="str">
            <v>Santé</v>
          </cell>
        </row>
        <row r="4141">
          <cell r="A4141">
            <v>24188014</v>
          </cell>
          <cell r="B4141" t="str">
            <v>MALO</v>
          </cell>
          <cell r="C4141" t="str">
            <v>Yvannick</v>
          </cell>
          <cell r="D4141" t="str">
            <v>CG</v>
          </cell>
          <cell r="E4141" t="str">
            <v>20-05-2007</v>
          </cell>
          <cell r="F4141">
            <v>17</v>
          </cell>
          <cell r="G4141" t="str">
            <v>Non</v>
          </cell>
          <cell r="H4141" t="str">
            <v>LYC.JULES GARNIER</v>
          </cell>
          <cell r="I4141" t="str">
            <v>Non</v>
          </cell>
          <cell r="J4141" t="str">
            <v>Athlétisme, Boxe, Cross</v>
          </cell>
        </row>
        <row r="4142">
          <cell r="A4142">
            <v>24248056</v>
          </cell>
          <cell r="B4142" t="str">
            <v>MALTESALE</v>
          </cell>
          <cell r="C4142" t="str">
            <v>Will</v>
          </cell>
          <cell r="D4142" t="str">
            <v>JG</v>
          </cell>
          <cell r="E4142" t="str">
            <v>10-12-2006</v>
          </cell>
          <cell r="F4142">
            <v>17</v>
          </cell>
          <cell r="G4142" t="str">
            <v>Non</v>
          </cell>
          <cell r="H4142" t="str">
            <v>LYC.JULES GARNIER</v>
          </cell>
          <cell r="I4142" t="str">
            <v>Non</v>
          </cell>
          <cell r="J4142" t="str">
            <v>Boxe</v>
          </cell>
        </row>
        <row r="4143">
          <cell r="A4143">
            <v>24211260</v>
          </cell>
          <cell r="B4143" t="str">
            <v>MALUIA</v>
          </cell>
          <cell r="C4143" t="str">
            <v>Pierre-Chanel</v>
          </cell>
          <cell r="D4143" t="str">
            <v>CG</v>
          </cell>
          <cell r="E4143" t="str">
            <v>28-04-2007</v>
          </cell>
          <cell r="F4143">
            <v>17</v>
          </cell>
          <cell r="G4143" t="str">
            <v>Non</v>
          </cell>
          <cell r="H4143" t="str">
            <v>LYC.JULES GARNIER</v>
          </cell>
          <cell r="I4143" t="str">
            <v>Non</v>
          </cell>
          <cell r="J4143" t="str">
            <v>Boxe, Volleyball</v>
          </cell>
        </row>
        <row r="4144">
          <cell r="A4144">
            <v>24248363</v>
          </cell>
          <cell r="B4144" t="str">
            <v>MANATE</v>
          </cell>
          <cell r="C4144" t="str">
            <v>MOANA</v>
          </cell>
          <cell r="D4144" t="str">
            <v>CG</v>
          </cell>
          <cell r="E4144" t="str">
            <v>11-04-2008</v>
          </cell>
          <cell r="F4144">
            <v>16</v>
          </cell>
          <cell r="G4144" t="str">
            <v>Non</v>
          </cell>
          <cell r="H4144" t="str">
            <v>LYC.JULES GARNIER</v>
          </cell>
          <cell r="I4144" t="str">
            <v>Non</v>
          </cell>
          <cell r="J4144" t="str">
            <v>Futsal</v>
          </cell>
        </row>
        <row r="4145">
          <cell r="A4145">
            <v>24222098</v>
          </cell>
          <cell r="B4145" t="str">
            <v>MATAéLé</v>
          </cell>
          <cell r="C4145" t="str">
            <v>Vaéa</v>
          </cell>
          <cell r="D4145" t="str">
            <v>CF</v>
          </cell>
          <cell r="E4145" t="str">
            <v>18-09-2008</v>
          </cell>
          <cell r="F4145">
            <v>16</v>
          </cell>
          <cell r="G4145" t="str">
            <v>Non</v>
          </cell>
          <cell r="H4145" t="str">
            <v>LYC.JULES GARNIER</v>
          </cell>
          <cell r="I4145" t="str">
            <v>Non</v>
          </cell>
          <cell r="J4145" t="str">
            <v>Football, Futsal, Trails, Volleyball</v>
          </cell>
        </row>
        <row r="4146">
          <cell r="A4146">
            <v>24200238</v>
          </cell>
          <cell r="B4146" t="str">
            <v>MATHELON</v>
          </cell>
          <cell r="C4146" t="str">
            <v>Kimoa</v>
          </cell>
          <cell r="D4146" t="str">
            <v>MF</v>
          </cell>
          <cell r="E4146" t="str">
            <v>31-03-2009</v>
          </cell>
          <cell r="F4146">
            <v>15</v>
          </cell>
          <cell r="G4146" t="str">
            <v>Non</v>
          </cell>
          <cell r="H4146" t="str">
            <v>LYC.JULES GARNIER</v>
          </cell>
          <cell r="I4146" t="str">
            <v>Non</v>
          </cell>
          <cell r="J4146" t="str">
            <v>Cross, Trails</v>
          </cell>
        </row>
        <row r="4147">
          <cell r="A4147">
            <v>24170124</v>
          </cell>
          <cell r="B4147" t="str">
            <v>MATHELON</v>
          </cell>
          <cell r="C4147" t="str">
            <v>Nolhan</v>
          </cell>
          <cell r="D4147" t="str">
            <v>JG</v>
          </cell>
          <cell r="E4147" t="str">
            <v>18-01-2006</v>
          </cell>
          <cell r="F4147">
            <v>18</v>
          </cell>
          <cell r="G4147" t="str">
            <v>Non</v>
          </cell>
          <cell r="H4147" t="str">
            <v>LYC.JULES GARNIER</v>
          </cell>
          <cell r="I4147" t="str">
            <v>Non</v>
          </cell>
          <cell r="J4147" t="str">
            <v>Athlétisme, Basket, Boxe, Cross, Trails</v>
          </cell>
        </row>
        <row r="4148">
          <cell r="A4148">
            <v>24248997</v>
          </cell>
          <cell r="B4148" t="str">
            <v>MELVINE</v>
          </cell>
          <cell r="C4148" t="str">
            <v>GOHOUPE</v>
          </cell>
          <cell r="D4148" t="str">
            <v>CF</v>
          </cell>
          <cell r="E4148" t="str">
            <v>10-11-2008</v>
          </cell>
          <cell r="F4148">
            <v>15</v>
          </cell>
          <cell r="G4148" t="str">
            <v>Non</v>
          </cell>
          <cell r="H4148" t="str">
            <v>LYC.JULES GARNIER</v>
          </cell>
          <cell r="I4148" t="str">
            <v>Non</v>
          </cell>
          <cell r="J4148" t="str">
            <v>Football, Futsal</v>
          </cell>
        </row>
        <row r="4149">
          <cell r="A4149">
            <v>24248998</v>
          </cell>
          <cell r="B4149" t="str">
            <v>MENGUAL</v>
          </cell>
          <cell r="C4149" t="str">
            <v>Tao</v>
          </cell>
          <cell r="D4149" t="str">
            <v>CG</v>
          </cell>
          <cell r="E4149" t="str">
            <v>27-07-2007</v>
          </cell>
          <cell r="F4149">
            <v>17</v>
          </cell>
          <cell r="G4149" t="str">
            <v>Non</v>
          </cell>
          <cell r="H4149" t="str">
            <v>LYC.JULES GARNIER</v>
          </cell>
          <cell r="I4149" t="str">
            <v>Non</v>
          </cell>
          <cell r="J4149" t="str">
            <v>Athlétisme</v>
          </cell>
        </row>
        <row r="4150">
          <cell r="A4150">
            <v>24248999</v>
          </cell>
          <cell r="B4150" t="str">
            <v>NEMBA</v>
          </cell>
          <cell r="C4150" t="str">
            <v>AUDREY</v>
          </cell>
          <cell r="D4150" t="str">
            <v>CF</v>
          </cell>
          <cell r="E4150" t="str">
            <v>17-05-2007</v>
          </cell>
          <cell r="F4150">
            <v>17</v>
          </cell>
          <cell r="G4150" t="str">
            <v>Non</v>
          </cell>
          <cell r="H4150" t="str">
            <v>LYC.JULES GARNIER</v>
          </cell>
          <cell r="I4150" t="str">
            <v>Non</v>
          </cell>
          <cell r="J4150" t="str">
            <v>Football, Futsal</v>
          </cell>
        </row>
        <row r="4151">
          <cell r="A4151">
            <v>24238954</v>
          </cell>
          <cell r="B4151" t="str">
            <v>NEMIA</v>
          </cell>
          <cell r="C4151" t="str">
            <v>BRADLEY</v>
          </cell>
          <cell r="D4151" t="str">
            <v>CG</v>
          </cell>
          <cell r="E4151" t="str">
            <v>21-04-2007</v>
          </cell>
          <cell r="F4151">
            <v>17</v>
          </cell>
          <cell r="G4151" t="str">
            <v>Non</v>
          </cell>
          <cell r="H4151" t="str">
            <v>LYC.JULES GARNIER</v>
          </cell>
          <cell r="I4151" t="str">
            <v>Non</v>
          </cell>
          <cell r="J4151" t="str">
            <v>Football, Futsal</v>
          </cell>
        </row>
        <row r="4152">
          <cell r="A4152">
            <v>24248373</v>
          </cell>
          <cell r="B4152" t="str">
            <v>NEWEDOU</v>
          </cell>
          <cell r="C4152" t="str">
            <v>ELVIA</v>
          </cell>
          <cell r="D4152" t="str">
            <v>JF</v>
          </cell>
          <cell r="E4152" t="str">
            <v>20-12-2006</v>
          </cell>
          <cell r="F4152">
            <v>17</v>
          </cell>
          <cell r="G4152" t="str">
            <v>Non</v>
          </cell>
          <cell r="H4152" t="str">
            <v>LYC.JULES GARNIER</v>
          </cell>
          <cell r="I4152" t="str">
            <v>Non</v>
          </cell>
          <cell r="J4152" t="str">
            <v>Futsal</v>
          </cell>
        </row>
        <row r="4153">
          <cell r="A4153">
            <v>24199284</v>
          </cell>
          <cell r="B4153" t="str">
            <v>NEWMAN</v>
          </cell>
          <cell r="C4153" t="str">
            <v>Lyam</v>
          </cell>
          <cell r="D4153" t="str">
            <v>CG</v>
          </cell>
          <cell r="E4153" t="str">
            <v>28-08-2007</v>
          </cell>
          <cell r="F4153">
            <v>17</v>
          </cell>
          <cell r="G4153" t="str">
            <v>Non</v>
          </cell>
          <cell r="H4153" t="str">
            <v>LYC.JULES GARNIER</v>
          </cell>
          <cell r="I4153" t="str">
            <v>Non</v>
          </cell>
          <cell r="J4153" t="str">
            <v>Basket, Handball, Musculation</v>
          </cell>
        </row>
        <row r="4154">
          <cell r="A4154">
            <v>24249000</v>
          </cell>
          <cell r="B4154" t="str">
            <v>NICAR-JAROSSAY</v>
          </cell>
          <cell r="C4154" t="str">
            <v>Lucas</v>
          </cell>
          <cell r="D4154" t="str">
            <v>CG</v>
          </cell>
          <cell r="E4154" t="str">
            <v>06-08-2007</v>
          </cell>
          <cell r="F4154">
            <v>17</v>
          </cell>
          <cell r="G4154" t="str">
            <v>Non</v>
          </cell>
          <cell r="H4154" t="str">
            <v>LYC.JULES GARNIER</v>
          </cell>
          <cell r="I4154" t="str">
            <v>Non</v>
          </cell>
          <cell r="J4154" t="str">
            <v>Musculation</v>
          </cell>
        </row>
        <row r="4155">
          <cell r="A4155">
            <v>24249001</v>
          </cell>
          <cell r="B4155" t="str">
            <v>Nirua</v>
          </cell>
          <cell r="C4155" t="str">
            <v>Clara</v>
          </cell>
          <cell r="D4155" t="str">
            <v>CF</v>
          </cell>
          <cell r="E4155" t="str">
            <v>14-11-2008</v>
          </cell>
          <cell r="F4155">
            <v>15</v>
          </cell>
          <cell r="G4155" t="str">
            <v>Non</v>
          </cell>
          <cell r="H4155" t="str">
            <v>LYC.JULES GARNIER</v>
          </cell>
          <cell r="I4155" t="str">
            <v>Non</v>
          </cell>
          <cell r="J4155" t="str">
            <v>Santé, Volleyball</v>
          </cell>
        </row>
        <row r="4156">
          <cell r="A4156">
            <v>24248051</v>
          </cell>
          <cell r="B4156" t="str">
            <v>NOEL</v>
          </cell>
          <cell r="C4156" t="str">
            <v>ENNA</v>
          </cell>
          <cell r="D4156" t="str">
            <v>CF</v>
          </cell>
          <cell r="E4156" t="str">
            <v>20-05-2007</v>
          </cell>
          <cell r="F4156">
            <v>17</v>
          </cell>
          <cell r="G4156" t="str">
            <v>Non</v>
          </cell>
          <cell r="H4156" t="str">
            <v>LYC.JULES GARNIER</v>
          </cell>
          <cell r="I4156" t="str">
            <v>Non</v>
          </cell>
          <cell r="J4156" t="str">
            <v>Musculation, Trails</v>
          </cell>
        </row>
        <row r="4157">
          <cell r="A4157">
            <v>24248359</v>
          </cell>
          <cell r="B4157" t="str">
            <v>NONGHAI</v>
          </cell>
          <cell r="C4157" t="str">
            <v>GLENDA</v>
          </cell>
          <cell r="D4157" t="str">
            <v>MF</v>
          </cell>
          <cell r="E4157" t="str">
            <v>17-01-2009</v>
          </cell>
          <cell r="F4157">
            <v>15</v>
          </cell>
          <cell r="G4157" t="str">
            <v>Non</v>
          </cell>
          <cell r="H4157" t="str">
            <v>LYC.JULES GARNIER</v>
          </cell>
          <cell r="I4157" t="str">
            <v>Non</v>
          </cell>
          <cell r="J4157" t="str">
            <v>Futsal</v>
          </cell>
        </row>
        <row r="4158">
          <cell r="A4158">
            <v>24190287</v>
          </cell>
          <cell r="B4158" t="str">
            <v>NUGUES</v>
          </cell>
          <cell r="C4158" t="str">
            <v>James</v>
          </cell>
          <cell r="D4158" t="str">
            <v>CG</v>
          </cell>
          <cell r="E4158" t="str">
            <v>09-09-2007</v>
          </cell>
          <cell r="F4158">
            <v>17</v>
          </cell>
          <cell r="G4158" t="str">
            <v>Non</v>
          </cell>
          <cell r="H4158" t="str">
            <v>LYC.JULES GARNIER</v>
          </cell>
          <cell r="I4158" t="str">
            <v>Non</v>
          </cell>
          <cell r="J4158" t="str">
            <v>Basket, Handball, Musculation</v>
          </cell>
        </row>
        <row r="4159">
          <cell r="A4159">
            <v>24191570</v>
          </cell>
          <cell r="B4159" t="str">
            <v>NYIKEINE</v>
          </cell>
          <cell r="C4159" t="str">
            <v>Abraham</v>
          </cell>
          <cell r="D4159" t="str">
            <v>CG</v>
          </cell>
          <cell r="E4159" t="str">
            <v>30-12-2007</v>
          </cell>
          <cell r="F4159">
            <v>16</v>
          </cell>
          <cell r="G4159" t="str">
            <v>Non</v>
          </cell>
          <cell r="H4159" t="str">
            <v>LYC.JULES GARNIER</v>
          </cell>
          <cell r="I4159" t="str">
            <v>Non</v>
          </cell>
          <cell r="J4159" t="str">
            <v>Futsal, Handball, Volleyball</v>
          </cell>
        </row>
        <row r="4160">
          <cell r="A4160">
            <v>24211785</v>
          </cell>
          <cell r="B4160" t="str">
            <v>OUECHOU</v>
          </cell>
          <cell r="C4160" t="str">
            <v>Laurent</v>
          </cell>
          <cell r="D4160" t="str">
            <v>CG</v>
          </cell>
          <cell r="E4160" t="str">
            <v>03-12-2007</v>
          </cell>
          <cell r="F4160">
            <v>16</v>
          </cell>
          <cell r="G4160" t="str">
            <v>Non</v>
          </cell>
          <cell r="H4160" t="str">
            <v>LYC.JULES GARNIER</v>
          </cell>
          <cell r="I4160" t="str">
            <v>Non</v>
          </cell>
          <cell r="J4160" t="str">
            <v>Boxe</v>
          </cell>
        </row>
        <row r="4161">
          <cell r="A4161">
            <v>24200134</v>
          </cell>
          <cell r="B4161" t="str">
            <v>OUETCHO</v>
          </cell>
          <cell r="C4161" t="str">
            <v>Marie-Claude</v>
          </cell>
          <cell r="D4161" t="str">
            <v>CF</v>
          </cell>
          <cell r="E4161" t="str">
            <v>09-12-2008</v>
          </cell>
          <cell r="F4161">
            <v>15</v>
          </cell>
          <cell r="G4161" t="str">
            <v>Non</v>
          </cell>
          <cell r="H4161" t="str">
            <v>LYC.JULES GARNIER</v>
          </cell>
          <cell r="I4161" t="str">
            <v>Non</v>
          </cell>
          <cell r="J4161" t="str">
            <v>Cross, Volleyball</v>
          </cell>
        </row>
        <row r="4162">
          <cell r="A4162">
            <v>24220717</v>
          </cell>
          <cell r="B4162" t="str">
            <v>PAADO</v>
          </cell>
          <cell r="C4162" t="str">
            <v>Riwan</v>
          </cell>
          <cell r="D4162" t="str">
            <v>JG</v>
          </cell>
          <cell r="E4162" t="str">
            <v>07-07-2006</v>
          </cell>
          <cell r="F4162">
            <v>18</v>
          </cell>
          <cell r="G4162" t="str">
            <v>Non</v>
          </cell>
          <cell r="H4162" t="str">
            <v>LYC.JULES GARNIER</v>
          </cell>
          <cell r="I4162" t="str">
            <v>Non</v>
          </cell>
          <cell r="J4162" t="str">
            <v>Boxe, Cross</v>
          </cell>
        </row>
        <row r="4163">
          <cell r="A4163">
            <v>24200028</v>
          </cell>
          <cell r="B4163" t="str">
            <v>PAAGALUA</v>
          </cell>
          <cell r="C4163" t="str">
            <v>Mirenda</v>
          </cell>
          <cell r="D4163" t="str">
            <v>CF</v>
          </cell>
          <cell r="E4163" t="str">
            <v>07-08-2007</v>
          </cell>
          <cell r="F4163">
            <v>17</v>
          </cell>
          <cell r="G4163" t="str">
            <v>Non</v>
          </cell>
          <cell r="H4163" t="str">
            <v>LYC.JULES GARNIER</v>
          </cell>
          <cell r="I4163" t="str">
            <v>Non</v>
          </cell>
          <cell r="J4163" t="str">
            <v>Athlétisme, Volleyball</v>
          </cell>
        </row>
        <row r="4164">
          <cell r="A4164">
            <v>24200278</v>
          </cell>
          <cell r="B4164" t="str">
            <v>PAIMAN</v>
          </cell>
          <cell r="C4164" t="str">
            <v>Ilan</v>
          </cell>
          <cell r="D4164" t="str">
            <v>CG</v>
          </cell>
          <cell r="E4164" t="str">
            <v>20-07-2007</v>
          </cell>
          <cell r="F4164">
            <v>17</v>
          </cell>
          <cell r="G4164" t="str">
            <v>Non</v>
          </cell>
          <cell r="H4164" t="str">
            <v>LYC.JULES GARNIER</v>
          </cell>
          <cell r="I4164" t="str">
            <v>Non</v>
          </cell>
          <cell r="J4164" t="str">
            <v>Boxe, Cross, Football, Futsal, Trails</v>
          </cell>
        </row>
        <row r="4165">
          <cell r="A4165">
            <v>24192353</v>
          </cell>
          <cell r="B4165" t="str">
            <v>PARADOT</v>
          </cell>
          <cell r="C4165" t="str">
            <v>Ricky</v>
          </cell>
          <cell r="D4165" t="str">
            <v>CG</v>
          </cell>
          <cell r="E4165" t="str">
            <v>23-03-2008</v>
          </cell>
          <cell r="F4165">
            <v>16</v>
          </cell>
          <cell r="G4165" t="str">
            <v>Non</v>
          </cell>
          <cell r="H4165" t="str">
            <v>LYC.JULES GARNIER</v>
          </cell>
          <cell r="I4165" t="str">
            <v>Non</v>
          </cell>
          <cell r="J4165" t="str">
            <v>Musculation</v>
          </cell>
        </row>
        <row r="4166">
          <cell r="A4166">
            <v>24248347</v>
          </cell>
          <cell r="B4166" t="str">
            <v>PASSA</v>
          </cell>
          <cell r="C4166" t="str">
            <v>CHRISTIAN</v>
          </cell>
          <cell r="D4166" t="str">
            <v>CG</v>
          </cell>
          <cell r="E4166" t="str">
            <v>29-01-2007</v>
          </cell>
          <cell r="F4166">
            <v>17</v>
          </cell>
          <cell r="G4166" t="str">
            <v>Non</v>
          </cell>
          <cell r="H4166" t="str">
            <v>LYC.JULES GARNIER</v>
          </cell>
          <cell r="I4166" t="str">
            <v>Non</v>
          </cell>
          <cell r="J4166" t="str">
            <v>Futsal</v>
          </cell>
        </row>
        <row r="4167">
          <cell r="A4167">
            <v>24200014</v>
          </cell>
          <cell r="B4167" t="str">
            <v>PINET</v>
          </cell>
          <cell r="C4167" t="str">
            <v>Matahi</v>
          </cell>
          <cell r="D4167" t="str">
            <v>MG</v>
          </cell>
          <cell r="E4167" t="str">
            <v>30-05-2009</v>
          </cell>
          <cell r="F4167">
            <v>15</v>
          </cell>
          <cell r="G4167" t="str">
            <v>Non</v>
          </cell>
          <cell r="H4167" t="str">
            <v>LYC.JULES GARNIER</v>
          </cell>
          <cell r="I4167" t="str">
            <v>Non</v>
          </cell>
          <cell r="J4167" t="str">
            <v>Basket, Cross, Trails</v>
          </cell>
        </row>
        <row r="4168">
          <cell r="A4168">
            <v>24222132</v>
          </cell>
          <cell r="B4168" t="str">
            <v>PRÉSIDENT</v>
          </cell>
          <cell r="C4168" t="str">
            <v>Angélo</v>
          </cell>
          <cell r="D4168" t="str">
            <v>CG</v>
          </cell>
          <cell r="E4168" t="str">
            <v>13-09-2008</v>
          </cell>
          <cell r="F4168">
            <v>16</v>
          </cell>
          <cell r="G4168" t="str">
            <v>Non</v>
          </cell>
          <cell r="H4168" t="str">
            <v>LYC.JULES GARNIER</v>
          </cell>
          <cell r="I4168" t="str">
            <v>Non</v>
          </cell>
          <cell r="J4168" t="str">
            <v>Basket</v>
          </cell>
        </row>
        <row r="4169">
          <cell r="A4169">
            <v>24238960</v>
          </cell>
          <cell r="B4169" t="str">
            <v>QALA</v>
          </cell>
          <cell r="C4169" t="str">
            <v>MARIE HELENE</v>
          </cell>
          <cell r="D4169" t="str">
            <v>CF</v>
          </cell>
          <cell r="E4169" t="str">
            <v>25-06-2007</v>
          </cell>
          <cell r="F4169">
            <v>17</v>
          </cell>
          <cell r="G4169" t="str">
            <v>Non</v>
          </cell>
          <cell r="H4169" t="str">
            <v>LYC.JULES GARNIER</v>
          </cell>
          <cell r="I4169" t="str">
            <v>Non</v>
          </cell>
          <cell r="J4169" t="str">
            <v>Athlétisme, Football, Futsal</v>
          </cell>
        </row>
        <row r="4170">
          <cell r="A4170">
            <v>24249002</v>
          </cell>
          <cell r="B4170" t="str">
            <v>QAPITRO</v>
          </cell>
          <cell r="C4170" t="str">
            <v>RIHANNA</v>
          </cell>
          <cell r="D4170" t="str">
            <v>CF</v>
          </cell>
          <cell r="E4170" t="str">
            <v>12-07-2008</v>
          </cell>
          <cell r="F4170">
            <v>16</v>
          </cell>
          <cell r="G4170" t="str">
            <v>Non</v>
          </cell>
          <cell r="H4170" t="str">
            <v>LYC.JULES GARNIER</v>
          </cell>
          <cell r="I4170" t="str">
            <v>Non</v>
          </cell>
          <cell r="J4170" t="str">
            <v>Football, Futsal</v>
          </cell>
        </row>
        <row r="4171">
          <cell r="A4171">
            <v>24191083</v>
          </cell>
          <cell r="B4171" t="str">
            <v>RAVEINO</v>
          </cell>
          <cell r="C4171" t="str">
            <v>Tehie</v>
          </cell>
          <cell r="D4171" t="str">
            <v>CG</v>
          </cell>
          <cell r="E4171" t="str">
            <v>13-02-2008</v>
          </cell>
          <cell r="F4171">
            <v>16</v>
          </cell>
          <cell r="G4171" t="str">
            <v>Non</v>
          </cell>
          <cell r="H4171" t="str">
            <v>LYC.JULES GARNIER</v>
          </cell>
          <cell r="I4171" t="str">
            <v>Non</v>
          </cell>
          <cell r="J4171" t="str">
            <v>Boxe</v>
          </cell>
        </row>
        <row r="4172">
          <cell r="A4172">
            <v>24188003</v>
          </cell>
          <cell r="B4172" t="str">
            <v>RIEUSSET</v>
          </cell>
          <cell r="C4172" t="str">
            <v>Mael</v>
          </cell>
          <cell r="D4172" t="str">
            <v>CG</v>
          </cell>
          <cell r="E4172" t="str">
            <v>23-03-2007</v>
          </cell>
          <cell r="F4172">
            <v>17</v>
          </cell>
          <cell r="G4172" t="str">
            <v>Non</v>
          </cell>
          <cell r="H4172" t="str">
            <v>LYC.JULES GARNIER</v>
          </cell>
          <cell r="I4172" t="str">
            <v>Non</v>
          </cell>
          <cell r="J4172" t="str">
            <v>Badminton, Basket, Boxe</v>
          </cell>
        </row>
        <row r="4173">
          <cell r="A4173">
            <v>24249003</v>
          </cell>
          <cell r="B4173" t="str">
            <v>Saleh</v>
          </cell>
          <cell r="C4173" t="str">
            <v>Jean-daniel</v>
          </cell>
          <cell r="D4173" t="str">
            <v>MG</v>
          </cell>
          <cell r="E4173" t="str">
            <v>17-05-2009</v>
          </cell>
          <cell r="F4173">
            <v>15</v>
          </cell>
          <cell r="G4173" t="str">
            <v>Non</v>
          </cell>
          <cell r="H4173" t="str">
            <v>LYC.JULES GARNIER</v>
          </cell>
          <cell r="I4173" t="str">
            <v>Non</v>
          </cell>
          <cell r="J4173" t="str">
            <v>Basket, Trails</v>
          </cell>
        </row>
        <row r="4174">
          <cell r="A4174">
            <v>24183136</v>
          </cell>
          <cell r="B4174" t="str">
            <v>SAMADI - ALI BEN EL HADJ</v>
          </cell>
          <cell r="C4174" t="str">
            <v>Damian</v>
          </cell>
          <cell r="D4174" t="str">
            <v>JG</v>
          </cell>
          <cell r="E4174" t="str">
            <v>11-11-2006</v>
          </cell>
          <cell r="F4174">
            <v>17</v>
          </cell>
          <cell r="G4174" t="str">
            <v>Non</v>
          </cell>
          <cell r="H4174" t="str">
            <v>LYC.JULES GARNIER</v>
          </cell>
          <cell r="I4174" t="str">
            <v>Non</v>
          </cell>
          <cell r="J4174" t="str">
            <v>Athlétisme, Boxe, Cross</v>
          </cell>
        </row>
        <row r="4175">
          <cell r="A4175">
            <v>24183130</v>
          </cell>
          <cell r="B4175" t="str">
            <v>SCHUBERT</v>
          </cell>
          <cell r="C4175" t="str">
            <v>Alex</v>
          </cell>
          <cell r="D4175" t="str">
            <v>JG</v>
          </cell>
          <cell r="E4175" t="str">
            <v>10-12-2006</v>
          </cell>
          <cell r="F4175">
            <v>17</v>
          </cell>
          <cell r="G4175" t="str">
            <v>Non</v>
          </cell>
          <cell r="H4175" t="str">
            <v>LYC.JULES GARNIER</v>
          </cell>
          <cell r="I4175" t="str">
            <v>Non</v>
          </cell>
          <cell r="J4175" t="str">
            <v>Athlétisme, Trails</v>
          </cell>
        </row>
        <row r="4176">
          <cell r="A4176">
            <v>24202824</v>
          </cell>
          <cell r="B4176" t="str">
            <v>SCIENDI</v>
          </cell>
          <cell r="C4176" t="str">
            <v>Enzo</v>
          </cell>
          <cell r="D4176" t="str">
            <v>JG</v>
          </cell>
          <cell r="E4176" t="str">
            <v>16-10-2006</v>
          </cell>
          <cell r="F4176">
            <v>18</v>
          </cell>
          <cell r="G4176" t="str">
            <v>Non</v>
          </cell>
          <cell r="H4176" t="str">
            <v>LYC.JULES GARNIER</v>
          </cell>
          <cell r="I4176" t="str">
            <v>Non</v>
          </cell>
          <cell r="J4176" t="str">
            <v>Futsal</v>
          </cell>
        </row>
        <row r="4177">
          <cell r="A4177">
            <v>24202669</v>
          </cell>
          <cell r="B4177" t="str">
            <v>SECKEN</v>
          </cell>
          <cell r="C4177" t="str">
            <v>Lesly</v>
          </cell>
          <cell r="D4177" t="str">
            <v>CF</v>
          </cell>
          <cell r="E4177" t="str">
            <v>23-10-2008</v>
          </cell>
          <cell r="F4177">
            <v>16</v>
          </cell>
          <cell r="G4177" t="str">
            <v>Non</v>
          </cell>
          <cell r="H4177" t="str">
            <v>LYC.JULES GARNIER</v>
          </cell>
          <cell r="I4177" t="str">
            <v>Non</v>
          </cell>
          <cell r="J4177" t="str">
            <v>Boxe, Rugby</v>
          </cell>
        </row>
        <row r="4178">
          <cell r="A4178">
            <v>24200189</v>
          </cell>
          <cell r="B4178" t="str">
            <v>SEE</v>
          </cell>
          <cell r="C4178" t="str">
            <v>Anne-Helène</v>
          </cell>
          <cell r="D4178" t="str">
            <v>CF</v>
          </cell>
          <cell r="E4178" t="str">
            <v>18-01-2008</v>
          </cell>
          <cell r="F4178">
            <v>16</v>
          </cell>
          <cell r="G4178" t="str">
            <v>Non</v>
          </cell>
          <cell r="H4178" t="str">
            <v>LYC.JULES GARNIER</v>
          </cell>
          <cell r="I4178" t="str">
            <v>Non</v>
          </cell>
          <cell r="J4178" t="str">
            <v>Boxe, Cross</v>
          </cell>
        </row>
        <row r="4179">
          <cell r="A4179">
            <v>24249004</v>
          </cell>
          <cell r="B4179" t="str">
            <v>Silona</v>
          </cell>
          <cell r="C4179" t="str">
            <v>Delma</v>
          </cell>
          <cell r="D4179" t="str">
            <v>CF</v>
          </cell>
          <cell r="E4179" t="str">
            <v>04-09-2008</v>
          </cell>
          <cell r="F4179">
            <v>16</v>
          </cell>
          <cell r="G4179" t="str">
            <v>Non</v>
          </cell>
          <cell r="H4179" t="str">
            <v>LYC.JULES GARNIER</v>
          </cell>
          <cell r="I4179" t="str">
            <v>Non</v>
          </cell>
          <cell r="J4179" t="str">
            <v>Santé, Volleyball</v>
          </cell>
        </row>
        <row r="4180">
          <cell r="A4180">
            <v>24183132</v>
          </cell>
          <cell r="B4180" t="str">
            <v>STROUGAR</v>
          </cell>
          <cell r="C4180" t="str">
            <v>Vadim</v>
          </cell>
          <cell r="D4180" t="str">
            <v>CG</v>
          </cell>
          <cell r="E4180" t="str">
            <v>31-05-2007</v>
          </cell>
          <cell r="F4180">
            <v>17</v>
          </cell>
          <cell r="G4180" t="str">
            <v>Non</v>
          </cell>
          <cell r="H4180" t="str">
            <v>LYC.JULES GARNIER</v>
          </cell>
          <cell r="I4180" t="str">
            <v>Non</v>
          </cell>
          <cell r="J4180" t="str">
            <v>Athlétisme, Cross, Trails</v>
          </cell>
        </row>
        <row r="4181">
          <cell r="A4181">
            <v>24201259</v>
          </cell>
          <cell r="B4181" t="str">
            <v>TANGHMELEN</v>
          </cell>
          <cell r="C4181" t="str">
            <v>Eythane</v>
          </cell>
          <cell r="D4181" t="str">
            <v>CG</v>
          </cell>
          <cell r="E4181" t="str">
            <v>09-03-2007</v>
          </cell>
          <cell r="F4181">
            <v>17</v>
          </cell>
          <cell r="G4181" t="str">
            <v>Non</v>
          </cell>
          <cell r="H4181" t="str">
            <v>LYC.JULES GARNIER</v>
          </cell>
          <cell r="I4181" t="str">
            <v>Non</v>
          </cell>
          <cell r="J4181" t="str">
            <v>Athlétisme, Boxe, Football, Futsal, Trails</v>
          </cell>
        </row>
        <row r="4182">
          <cell r="A4182">
            <v>24248046</v>
          </cell>
          <cell r="B4182" t="str">
            <v>TAPUTAI</v>
          </cell>
          <cell r="C4182" t="str">
            <v>Héléna</v>
          </cell>
          <cell r="D4182" t="str">
            <v>CF</v>
          </cell>
          <cell r="E4182" t="str">
            <v>16-09-2007</v>
          </cell>
          <cell r="F4182">
            <v>17</v>
          </cell>
          <cell r="G4182" t="str">
            <v>Non</v>
          </cell>
          <cell r="H4182" t="str">
            <v>LYC.JULES GARNIER</v>
          </cell>
          <cell r="I4182" t="str">
            <v>Non</v>
          </cell>
          <cell r="J4182" t="str">
            <v>Basket</v>
          </cell>
        </row>
        <row r="4183">
          <cell r="A4183">
            <v>24190633</v>
          </cell>
          <cell r="B4183" t="str">
            <v>TAVERE</v>
          </cell>
          <cell r="C4183" t="str">
            <v>Bradley</v>
          </cell>
          <cell r="D4183" t="str">
            <v>CG</v>
          </cell>
          <cell r="E4183" t="str">
            <v>23-02-2007</v>
          </cell>
          <cell r="F4183">
            <v>17</v>
          </cell>
          <cell r="G4183" t="str">
            <v>Non</v>
          </cell>
          <cell r="H4183" t="str">
            <v>LYC.JULES GARNIER</v>
          </cell>
          <cell r="I4183" t="str">
            <v>Non</v>
          </cell>
          <cell r="J4183" t="str">
            <v>Boxe, Handball</v>
          </cell>
        </row>
        <row r="4184">
          <cell r="A4184">
            <v>24248351</v>
          </cell>
          <cell r="B4184" t="str">
            <v>TEA</v>
          </cell>
          <cell r="C4184" t="str">
            <v>OBADE</v>
          </cell>
          <cell r="D4184" t="str">
            <v>MG</v>
          </cell>
          <cell r="E4184" t="str">
            <v>26-05-2009</v>
          </cell>
          <cell r="F4184">
            <v>15</v>
          </cell>
          <cell r="G4184" t="str">
            <v>Non</v>
          </cell>
          <cell r="H4184" t="str">
            <v>LYC.JULES GARNIER</v>
          </cell>
          <cell r="I4184" t="str">
            <v>Non</v>
          </cell>
          <cell r="J4184" t="str">
            <v>Futsal</v>
          </cell>
        </row>
        <row r="4185">
          <cell r="A4185">
            <v>24180152</v>
          </cell>
          <cell r="B4185" t="str">
            <v>TEVANU</v>
          </cell>
          <cell r="C4185" t="str">
            <v>Clautair</v>
          </cell>
          <cell r="D4185" t="str">
            <v>JG</v>
          </cell>
          <cell r="E4185" t="str">
            <v>26-06-2006</v>
          </cell>
          <cell r="F4185">
            <v>18</v>
          </cell>
          <cell r="G4185" t="str">
            <v>Non</v>
          </cell>
          <cell r="H4185" t="str">
            <v>LYC.JULES GARNIER</v>
          </cell>
          <cell r="I4185" t="str">
            <v>Non</v>
          </cell>
          <cell r="J4185" t="str">
            <v>Athlétisme, Boxe, Cross, Football, Musculation, Trails</v>
          </cell>
        </row>
        <row r="4186">
          <cell r="A4186">
            <v>24180732</v>
          </cell>
          <cell r="B4186" t="str">
            <v>THIKON</v>
          </cell>
          <cell r="C4186" t="str">
            <v>Evelyne</v>
          </cell>
          <cell r="D4186" t="str">
            <v>JF</v>
          </cell>
          <cell r="E4186" t="str">
            <v>03-09-2006</v>
          </cell>
          <cell r="F4186">
            <v>18</v>
          </cell>
          <cell r="G4186" t="str">
            <v>Non</v>
          </cell>
          <cell r="H4186" t="str">
            <v>LYC.JULES GARNIER</v>
          </cell>
          <cell r="I4186" t="str">
            <v>Non</v>
          </cell>
          <cell r="J4186" t="str">
            <v>Boxe, Football, Futsal, Volleyball</v>
          </cell>
        </row>
        <row r="4187">
          <cell r="A4187">
            <v>24180144</v>
          </cell>
          <cell r="B4187" t="str">
            <v>THOMAS</v>
          </cell>
          <cell r="C4187" t="str">
            <v>Rebecca</v>
          </cell>
          <cell r="D4187" t="str">
            <v>CF</v>
          </cell>
          <cell r="E4187" t="str">
            <v>22-02-2007</v>
          </cell>
          <cell r="F4187">
            <v>17</v>
          </cell>
          <cell r="G4187" t="str">
            <v>Non</v>
          </cell>
          <cell r="H4187" t="str">
            <v>LYC.JULES GARNIER</v>
          </cell>
          <cell r="I4187" t="str">
            <v>Non</v>
          </cell>
          <cell r="J4187" t="str">
            <v>Athlétisme, Trails</v>
          </cell>
        </row>
        <row r="4188">
          <cell r="A4188">
            <v>24190699</v>
          </cell>
          <cell r="B4188" t="str">
            <v>THOMASSON</v>
          </cell>
          <cell r="C4188" t="str">
            <v>Darrel</v>
          </cell>
          <cell r="D4188" t="str">
            <v>JG</v>
          </cell>
          <cell r="E4188" t="str">
            <v>29-09-2006</v>
          </cell>
          <cell r="F4188">
            <v>18</v>
          </cell>
          <cell r="G4188" t="str">
            <v>Non</v>
          </cell>
          <cell r="H4188" t="str">
            <v>LYC.JULES GARNIER</v>
          </cell>
          <cell r="I4188" t="str">
            <v>Non</v>
          </cell>
          <cell r="J4188" t="str">
            <v>Boxe, Cross</v>
          </cell>
        </row>
        <row r="4189">
          <cell r="A4189">
            <v>24200244</v>
          </cell>
          <cell r="B4189" t="str">
            <v>THOMO</v>
          </cell>
          <cell r="C4189" t="str">
            <v>Kehyrann</v>
          </cell>
          <cell r="D4189" t="str">
            <v>MF</v>
          </cell>
          <cell r="E4189" t="str">
            <v>11-02-2009</v>
          </cell>
          <cell r="F4189">
            <v>15</v>
          </cell>
          <cell r="G4189" t="str">
            <v>Non</v>
          </cell>
          <cell r="H4189" t="str">
            <v>LYC.JULES GARNIER</v>
          </cell>
          <cell r="I4189" t="str">
            <v>Non</v>
          </cell>
          <cell r="J4189" t="str">
            <v>Cross, Football, Futsal, Trails</v>
          </cell>
        </row>
        <row r="4190">
          <cell r="A4190">
            <v>24199148</v>
          </cell>
          <cell r="B4190" t="str">
            <v>TINORUA</v>
          </cell>
          <cell r="C4190" t="str">
            <v>Maiti</v>
          </cell>
          <cell r="D4190" t="str">
            <v>CG</v>
          </cell>
          <cell r="E4190" t="str">
            <v>02-09-2007</v>
          </cell>
          <cell r="F4190">
            <v>17</v>
          </cell>
          <cell r="G4190" t="str">
            <v>Non</v>
          </cell>
          <cell r="H4190" t="str">
            <v>LYC.JULES GARNIER</v>
          </cell>
          <cell r="I4190" t="str">
            <v>Non</v>
          </cell>
          <cell r="J4190" t="str">
            <v>Football, Futsal, Santé</v>
          </cell>
        </row>
        <row r="4191">
          <cell r="A4191">
            <v>24248441</v>
          </cell>
          <cell r="B4191" t="str">
            <v>TIVEROUA</v>
          </cell>
          <cell r="C4191" t="str">
            <v>Dowaï</v>
          </cell>
          <cell r="D4191" t="str">
            <v>CG</v>
          </cell>
          <cell r="E4191" t="str">
            <v>21-11-2008</v>
          </cell>
          <cell r="F4191">
            <v>15</v>
          </cell>
          <cell r="G4191" t="str">
            <v>Non</v>
          </cell>
          <cell r="H4191" t="str">
            <v>LYC.JULES GARNIER</v>
          </cell>
          <cell r="I4191" t="str">
            <v>Non</v>
          </cell>
          <cell r="J4191" t="str">
            <v>Boxe, Futsal</v>
          </cell>
        </row>
        <row r="4192">
          <cell r="A4192">
            <v>24248541</v>
          </cell>
          <cell r="B4192" t="str">
            <v>tokaga</v>
          </cell>
          <cell r="C4192" t="str">
            <v>morgan</v>
          </cell>
          <cell r="D4192" t="str">
            <v>JG</v>
          </cell>
          <cell r="E4192" t="str">
            <v>08-08-2006</v>
          </cell>
          <cell r="F4192">
            <v>18</v>
          </cell>
          <cell r="G4192" t="str">
            <v>Non</v>
          </cell>
          <cell r="H4192" t="str">
            <v>LYC.JULES GARNIER</v>
          </cell>
          <cell r="I4192" t="str">
            <v>Non</v>
          </cell>
          <cell r="J4192" t="str">
            <v>Boxe</v>
          </cell>
        </row>
        <row r="4193">
          <cell r="A4193">
            <v>24220453</v>
          </cell>
          <cell r="B4193" t="str">
            <v>TOKOTOKO</v>
          </cell>
          <cell r="C4193" t="str">
            <v>Tain</v>
          </cell>
          <cell r="D4193" t="str">
            <v>CG</v>
          </cell>
          <cell r="E4193" t="str">
            <v>02-05-2007</v>
          </cell>
          <cell r="F4193">
            <v>17</v>
          </cell>
          <cell r="G4193" t="str">
            <v>Non</v>
          </cell>
          <cell r="H4193" t="str">
            <v>LYC.JULES GARNIER</v>
          </cell>
          <cell r="I4193" t="str">
            <v>Non</v>
          </cell>
          <cell r="J4193" t="str">
            <v>Boxe, Danse, Football, Futsal</v>
          </cell>
        </row>
        <row r="4194">
          <cell r="A4194">
            <v>24181197</v>
          </cell>
          <cell r="B4194" t="str">
            <v>TONHOUERI</v>
          </cell>
          <cell r="C4194" t="str">
            <v>Jahnesta</v>
          </cell>
          <cell r="D4194" t="str">
            <v>JF</v>
          </cell>
          <cell r="E4194" t="str">
            <v>18-06-2006</v>
          </cell>
          <cell r="F4194">
            <v>18</v>
          </cell>
          <cell r="G4194" t="str">
            <v>Non</v>
          </cell>
          <cell r="H4194" t="str">
            <v>LYC.JULES GARNIER</v>
          </cell>
          <cell r="I4194" t="str">
            <v>Non</v>
          </cell>
          <cell r="J4194" t="str">
            <v>Cross, Football, Futsal</v>
          </cell>
        </row>
        <row r="4195">
          <cell r="A4195">
            <v>24202825</v>
          </cell>
          <cell r="B4195" t="str">
            <v>TOTO</v>
          </cell>
          <cell r="C4195" t="str">
            <v>Eulalie</v>
          </cell>
          <cell r="D4195" t="str">
            <v>CF</v>
          </cell>
          <cell r="E4195" t="str">
            <v>04-08-2008</v>
          </cell>
          <cell r="F4195">
            <v>16</v>
          </cell>
          <cell r="G4195" t="str">
            <v>Non</v>
          </cell>
          <cell r="H4195" t="str">
            <v>LYC.JULES GARNIER</v>
          </cell>
          <cell r="I4195" t="str">
            <v>Non</v>
          </cell>
          <cell r="J4195" t="str">
            <v>Trails, Volleyball</v>
          </cell>
        </row>
        <row r="4196">
          <cell r="A4196">
            <v>24248604</v>
          </cell>
          <cell r="B4196" t="str">
            <v>toubon</v>
          </cell>
          <cell r="C4196" t="str">
            <v>léa</v>
          </cell>
          <cell r="D4196" t="str">
            <v>CF</v>
          </cell>
          <cell r="E4196" t="str">
            <v>01-03-2008</v>
          </cell>
          <cell r="F4196">
            <v>16</v>
          </cell>
          <cell r="G4196" t="str">
            <v>Non</v>
          </cell>
          <cell r="H4196" t="str">
            <v>LYC.JULES GARNIER</v>
          </cell>
          <cell r="I4196" t="str">
            <v>Non</v>
          </cell>
          <cell r="J4196" t="str">
            <v>Musculation</v>
          </cell>
        </row>
        <row r="4197">
          <cell r="A4197">
            <v>24222700</v>
          </cell>
          <cell r="B4197" t="str">
            <v>TOURA</v>
          </cell>
          <cell r="C4197" t="str">
            <v>Manon</v>
          </cell>
          <cell r="D4197" t="str">
            <v>CF</v>
          </cell>
          <cell r="E4197" t="str">
            <v>05-12-2008</v>
          </cell>
          <cell r="F4197">
            <v>15</v>
          </cell>
          <cell r="G4197" t="str">
            <v>Non</v>
          </cell>
          <cell r="H4197" t="str">
            <v>LYC.JULES GARNIER</v>
          </cell>
          <cell r="I4197" t="str">
            <v>Non</v>
          </cell>
          <cell r="J4197" t="str">
            <v>Athlétisme, Football, Futsal, Handball, Rugby, Trails, Volleyball</v>
          </cell>
        </row>
        <row r="4198">
          <cell r="A4198">
            <v>24199268</v>
          </cell>
          <cell r="B4198" t="str">
            <v>TRAN</v>
          </cell>
          <cell r="C4198" t="str">
            <v>Stéphane</v>
          </cell>
          <cell r="D4198" t="str">
            <v>CG</v>
          </cell>
          <cell r="E4198" t="str">
            <v>09-10-2007</v>
          </cell>
          <cell r="F4198">
            <v>17</v>
          </cell>
          <cell r="G4198" t="str">
            <v>Non</v>
          </cell>
          <cell r="H4198" t="str">
            <v>LYC.JULES GARNIER</v>
          </cell>
          <cell r="I4198" t="str">
            <v>Non</v>
          </cell>
          <cell r="J4198" t="str">
            <v>Musculation, Trails</v>
          </cell>
        </row>
        <row r="4199">
          <cell r="A4199">
            <v>24220995</v>
          </cell>
          <cell r="B4199" t="str">
            <v>TRONGADJO</v>
          </cell>
          <cell r="C4199" t="str">
            <v>Serra</v>
          </cell>
          <cell r="D4199" t="str">
            <v>CF</v>
          </cell>
          <cell r="E4199" t="str">
            <v>07-03-2007</v>
          </cell>
          <cell r="F4199">
            <v>17</v>
          </cell>
          <cell r="G4199" t="str">
            <v>Non</v>
          </cell>
          <cell r="H4199" t="str">
            <v>LYC.JULES GARNIER</v>
          </cell>
          <cell r="I4199" t="str">
            <v>Non</v>
          </cell>
          <cell r="J4199" t="str">
            <v>Boxe, Trails, Volleyball</v>
          </cell>
        </row>
        <row r="4200">
          <cell r="A4200">
            <v>24248050</v>
          </cell>
          <cell r="B4200" t="str">
            <v>VAIAGINA</v>
          </cell>
          <cell r="C4200" t="str">
            <v>Vincent</v>
          </cell>
          <cell r="D4200" t="str">
            <v>CG</v>
          </cell>
          <cell r="E4200" t="str">
            <v>04-06-2008</v>
          </cell>
          <cell r="F4200">
            <v>16</v>
          </cell>
          <cell r="G4200" t="str">
            <v>Non</v>
          </cell>
          <cell r="H4200" t="str">
            <v>LYC.JULES GARNIER</v>
          </cell>
          <cell r="I4200" t="str">
            <v>Non</v>
          </cell>
        </row>
        <row r="4201">
          <cell r="A4201">
            <v>24238963</v>
          </cell>
          <cell r="B4201" t="str">
            <v>WADRENGES</v>
          </cell>
          <cell r="C4201" t="str">
            <v>ISAAC</v>
          </cell>
          <cell r="D4201" t="str">
            <v>CG</v>
          </cell>
          <cell r="E4201" t="str">
            <v>15-06-2007</v>
          </cell>
          <cell r="F4201">
            <v>17</v>
          </cell>
          <cell r="G4201" t="str">
            <v>Non</v>
          </cell>
          <cell r="H4201" t="str">
            <v>LYC.JULES GARNIER</v>
          </cell>
          <cell r="I4201" t="str">
            <v>Non</v>
          </cell>
          <cell r="J4201" t="str">
            <v>Football, Futsal</v>
          </cell>
        </row>
        <row r="4202">
          <cell r="A4202">
            <v>24192072</v>
          </cell>
          <cell r="B4202" t="str">
            <v>WAHO</v>
          </cell>
          <cell r="C4202" t="str">
            <v>Ruben</v>
          </cell>
          <cell r="D4202" t="str">
            <v>CG</v>
          </cell>
          <cell r="E4202" t="str">
            <v>15-12-2007</v>
          </cell>
          <cell r="F4202">
            <v>16</v>
          </cell>
          <cell r="G4202" t="str">
            <v>Non</v>
          </cell>
          <cell r="H4202" t="str">
            <v>LYC.JULES GARNIER</v>
          </cell>
          <cell r="I4202" t="str">
            <v>Non</v>
          </cell>
          <cell r="J4202" t="str">
            <v>Boxe</v>
          </cell>
        </row>
        <row r="4203">
          <cell r="A4203">
            <v>24183131</v>
          </cell>
          <cell r="B4203" t="str">
            <v>WAIANE</v>
          </cell>
          <cell r="C4203" t="str">
            <v>Troy</v>
          </cell>
          <cell r="D4203" t="str">
            <v>JG</v>
          </cell>
          <cell r="E4203" t="str">
            <v>27-06-2006</v>
          </cell>
          <cell r="F4203">
            <v>18</v>
          </cell>
          <cell r="G4203" t="str">
            <v>Non</v>
          </cell>
          <cell r="H4203" t="str">
            <v>LYC.JULES GARNIER</v>
          </cell>
          <cell r="I4203" t="str">
            <v>Non</v>
          </cell>
          <cell r="J4203" t="str">
            <v>Basket, Football, Trails</v>
          </cell>
        </row>
        <row r="4204">
          <cell r="A4204">
            <v>24248345</v>
          </cell>
          <cell r="B4204" t="str">
            <v>WAIHAE</v>
          </cell>
          <cell r="C4204" t="str">
            <v>MALCOME</v>
          </cell>
          <cell r="D4204" t="str">
            <v>CG</v>
          </cell>
          <cell r="E4204" t="str">
            <v>28-10-2007</v>
          </cell>
          <cell r="F4204">
            <v>17</v>
          </cell>
          <cell r="G4204" t="str">
            <v>Non</v>
          </cell>
          <cell r="H4204" t="str">
            <v>LYC.JULES GARNIER</v>
          </cell>
          <cell r="I4204" t="str">
            <v>Non</v>
          </cell>
          <cell r="J4204" t="str">
            <v>Futsal</v>
          </cell>
        </row>
        <row r="4205">
          <cell r="A4205">
            <v>24248350</v>
          </cell>
          <cell r="B4205" t="str">
            <v>WAKANA</v>
          </cell>
          <cell r="C4205" t="str">
            <v>JACQUES</v>
          </cell>
          <cell r="D4205" t="str">
            <v>MG</v>
          </cell>
          <cell r="E4205" t="str">
            <v>12-01-2009</v>
          </cell>
          <cell r="F4205">
            <v>15</v>
          </cell>
          <cell r="G4205" t="str">
            <v>Non</v>
          </cell>
          <cell r="H4205" t="str">
            <v>LYC.JULES GARNIER</v>
          </cell>
          <cell r="I4205" t="str">
            <v>Non</v>
          </cell>
          <cell r="J4205" t="str">
            <v>Futsal</v>
          </cell>
        </row>
        <row r="4206">
          <cell r="A4206">
            <v>24201948</v>
          </cell>
          <cell r="B4206" t="str">
            <v>WAYARIORI</v>
          </cell>
          <cell r="C4206" t="str">
            <v>Anaelle</v>
          </cell>
          <cell r="D4206" t="str">
            <v>CF</v>
          </cell>
          <cell r="E4206" t="str">
            <v>28-06-2007</v>
          </cell>
          <cell r="F4206">
            <v>17</v>
          </cell>
          <cell r="G4206" t="str">
            <v>Non</v>
          </cell>
          <cell r="H4206" t="str">
            <v>LYC.JULES GARNIER</v>
          </cell>
          <cell r="I4206" t="str">
            <v>Non</v>
          </cell>
          <cell r="J4206" t="str">
            <v>Musculation, Santé, Trails</v>
          </cell>
        </row>
        <row r="4207">
          <cell r="A4207">
            <v>24188025</v>
          </cell>
          <cell r="B4207" t="str">
            <v>WHAAP</v>
          </cell>
          <cell r="C4207" t="str">
            <v>Xabi</v>
          </cell>
          <cell r="D4207" t="str">
            <v>JG</v>
          </cell>
          <cell r="E4207" t="str">
            <v>23-12-2006</v>
          </cell>
          <cell r="F4207">
            <v>17</v>
          </cell>
          <cell r="G4207" t="str">
            <v>Non</v>
          </cell>
          <cell r="H4207" t="str">
            <v>LYC.JULES GARNIER</v>
          </cell>
          <cell r="I4207" t="str">
            <v>Non</v>
          </cell>
          <cell r="J4207" t="str">
            <v>Boxe, Cross, Football, Trails</v>
          </cell>
        </row>
        <row r="4208">
          <cell r="A4208">
            <v>24248440</v>
          </cell>
          <cell r="B4208" t="str">
            <v>WIROTAROENO</v>
          </cell>
          <cell r="C4208" t="str">
            <v>Roan</v>
          </cell>
          <cell r="D4208" t="str">
            <v>MG</v>
          </cell>
          <cell r="E4208" t="str">
            <v>10-05-2009</v>
          </cell>
          <cell r="F4208">
            <v>15</v>
          </cell>
          <cell r="G4208" t="str">
            <v>Non</v>
          </cell>
          <cell r="H4208" t="str">
            <v>LYC.JULES GARNIER</v>
          </cell>
          <cell r="I4208" t="str">
            <v>Non</v>
          </cell>
          <cell r="J4208" t="str">
            <v>Boxe</v>
          </cell>
        </row>
        <row r="4209">
          <cell r="A4209">
            <v>24249005</v>
          </cell>
          <cell r="B4209" t="str">
            <v>Xolawawa</v>
          </cell>
          <cell r="C4209" t="str">
            <v>Danae</v>
          </cell>
          <cell r="D4209" t="str">
            <v>CF</v>
          </cell>
          <cell r="E4209" t="str">
            <v>11-12-2008</v>
          </cell>
          <cell r="F4209">
            <v>15</v>
          </cell>
          <cell r="G4209" t="str">
            <v>Non</v>
          </cell>
          <cell r="H4209" t="str">
            <v>LYC.JULES GARNIER</v>
          </cell>
          <cell r="I4209" t="str">
            <v>Non</v>
          </cell>
          <cell r="J4209" t="str">
            <v>Santé, Volleyball</v>
          </cell>
        </row>
        <row r="4210">
          <cell r="A4210">
            <v>24220170</v>
          </cell>
          <cell r="B4210" t="str">
            <v>ALACHI</v>
          </cell>
          <cell r="C4210" t="str">
            <v>Gabriel</v>
          </cell>
          <cell r="D4210" t="str">
            <v>JG</v>
          </cell>
          <cell r="E4210" t="str">
            <v>20-10-2006</v>
          </cell>
          <cell r="F4210">
            <v>18</v>
          </cell>
          <cell r="G4210" t="str">
            <v>Non</v>
          </cell>
          <cell r="H4210" t="str">
            <v>LYC.LA PEROUSE</v>
          </cell>
          <cell r="I4210" t="str">
            <v>Non</v>
          </cell>
          <cell r="J4210" t="str">
            <v>Football, Futsal, Trails</v>
          </cell>
        </row>
        <row r="4211">
          <cell r="A4211">
            <v>24247799</v>
          </cell>
          <cell r="B4211" t="str">
            <v>atti</v>
          </cell>
          <cell r="C4211" t="str">
            <v>ingrid</v>
          </cell>
          <cell r="D4211" t="str">
            <v>JF</v>
          </cell>
          <cell r="E4211" t="str">
            <v>31-08-2006</v>
          </cell>
          <cell r="F4211">
            <v>18</v>
          </cell>
          <cell r="G4211" t="str">
            <v>Non</v>
          </cell>
          <cell r="H4211" t="str">
            <v>LYC.LA PEROUSE</v>
          </cell>
          <cell r="I4211" t="str">
            <v>Non</v>
          </cell>
          <cell r="J4211" t="str">
            <v>Trails, Volleyball</v>
          </cell>
        </row>
        <row r="4212">
          <cell r="A4212">
            <v>24221751</v>
          </cell>
          <cell r="B4212" t="str">
            <v>BAHUON</v>
          </cell>
          <cell r="C4212" t="str">
            <v>Niels</v>
          </cell>
          <cell r="D4212" t="str">
            <v>JG</v>
          </cell>
          <cell r="E4212" t="str">
            <v>18-09-2006</v>
          </cell>
          <cell r="F4212">
            <v>18</v>
          </cell>
          <cell r="G4212" t="str">
            <v>Non</v>
          </cell>
          <cell r="H4212" t="str">
            <v>LYC.LA PEROUSE</v>
          </cell>
          <cell r="I4212" t="str">
            <v>Non</v>
          </cell>
          <cell r="J4212" t="str">
            <v>Voile</v>
          </cell>
        </row>
        <row r="4213">
          <cell r="A4213">
            <v>24249006</v>
          </cell>
          <cell r="B4213" t="str">
            <v>BARON</v>
          </cell>
          <cell r="C4213" t="str">
            <v>Josephine</v>
          </cell>
          <cell r="D4213" t="str">
            <v>CF</v>
          </cell>
          <cell r="E4213" t="str">
            <v>29-04-2008</v>
          </cell>
          <cell r="F4213">
            <v>16</v>
          </cell>
          <cell r="G4213" t="str">
            <v>Non</v>
          </cell>
          <cell r="H4213" t="str">
            <v>LYC.LA PEROUSE</v>
          </cell>
          <cell r="I4213" t="str">
            <v>Non</v>
          </cell>
          <cell r="J4213" t="str">
            <v>Trails</v>
          </cell>
        </row>
        <row r="4214">
          <cell r="A4214">
            <v>24202295</v>
          </cell>
          <cell r="B4214" t="str">
            <v>BERGERY</v>
          </cell>
          <cell r="C4214" t="str">
            <v>Marin</v>
          </cell>
          <cell r="D4214" t="str">
            <v>MG</v>
          </cell>
          <cell r="E4214" t="str">
            <v>18-09-2009</v>
          </cell>
          <cell r="F4214">
            <v>15</v>
          </cell>
          <cell r="G4214" t="str">
            <v>Non</v>
          </cell>
          <cell r="H4214" t="str">
            <v>LYC.LA PEROUSE</v>
          </cell>
          <cell r="I4214" t="str">
            <v>Non</v>
          </cell>
          <cell r="J4214" t="str">
            <v>Badminton, Basket</v>
          </cell>
        </row>
        <row r="4215">
          <cell r="A4215">
            <v>24200128</v>
          </cell>
          <cell r="B4215" t="str">
            <v>BERNARD</v>
          </cell>
          <cell r="C4215" t="str">
            <v>Charly</v>
          </cell>
          <cell r="D4215" t="str">
            <v>CG</v>
          </cell>
          <cell r="E4215" t="str">
            <v>18-09-2008</v>
          </cell>
          <cell r="F4215">
            <v>16</v>
          </cell>
          <cell r="G4215" t="str">
            <v>Non</v>
          </cell>
          <cell r="H4215" t="str">
            <v>LYC.LA PEROUSE</v>
          </cell>
          <cell r="I4215" t="str">
            <v>Non</v>
          </cell>
          <cell r="J4215" t="str">
            <v>Basket, Volleyball</v>
          </cell>
        </row>
        <row r="4216">
          <cell r="A4216">
            <v>24191579</v>
          </cell>
          <cell r="B4216" t="str">
            <v>BOCHEREAU THANANE</v>
          </cell>
          <cell r="C4216" t="str">
            <v>Noa</v>
          </cell>
          <cell r="D4216" t="str">
            <v>JG</v>
          </cell>
          <cell r="E4216" t="str">
            <v>29-12-2006</v>
          </cell>
          <cell r="F4216">
            <v>17</v>
          </cell>
          <cell r="G4216" t="str">
            <v>Non</v>
          </cell>
          <cell r="H4216" t="str">
            <v>LYC.LA PEROUSE</v>
          </cell>
          <cell r="I4216" t="str">
            <v>Non</v>
          </cell>
          <cell r="J4216" t="str">
            <v>Basket, Rugby, Volleyball</v>
          </cell>
        </row>
        <row r="4217">
          <cell r="A4217">
            <v>24247626</v>
          </cell>
          <cell r="B4217" t="str">
            <v>BOITEUX</v>
          </cell>
          <cell r="C4217" t="str">
            <v>Enya</v>
          </cell>
          <cell r="D4217" t="str">
            <v>CF</v>
          </cell>
          <cell r="E4217" t="str">
            <v>21-10-2008</v>
          </cell>
          <cell r="F4217">
            <v>16</v>
          </cell>
          <cell r="G4217" t="str">
            <v>Non</v>
          </cell>
          <cell r="H4217" t="str">
            <v>LYC.LA PEROUSE</v>
          </cell>
          <cell r="I4217" t="str">
            <v>Non</v>
          </cell>
          <cell r="J4217" t="str">
            <v>Volleyball</v>
          </cell>
        </row>
        <row r="4218">
          <cell r="A4218">
            <v>24247686</v>
          </cell>
          <cell r="B4218" t="str">
            <v>BONNET</v>
          </cell>
          <cell r="C4218" t="str">
            <v>Mario</v>
          </cell>
          <cell r="D4218" t="str">
            <v>CG</v>
          </cell>
          <cell r="E4218" t="str">
            <v>06-04-2008</v>
          </cell>
          <cell r="F4218">
            <v>16</v>
          </cell>
          <cell r="G4218" t="str">
            <v>Non</v>
          </cell>
          <cell r="H4218" t="str">
            <v>LYC.LA PEROUSE</v>
          </cell>
          <cell r="I4218" t="str">
            <v>Non</v>
          </cell>
          <cell r="J4218" t="str">
            <v>Volleyball</v>
          </cell>
        </row>
        <row r="4219">
          <cell r="A4219">
            <v>24199305</v>
          </cell>
          <cell r="B4219" t="str">
            <v>BORE MOULIN</v>
          </cell>
          <cell r="C4219" t="str">
            <v>Gaïa</v>
          </cell>
          <cell r="D4219" t="str">
            <v>CF</v>
          </cell>
          <cell r="E4219" t="str">
            <v>15-09-2007</v>
          </cell>
          <cell r="F4219">
            <v>17</v>
          </cell>
          <cell r="G4219" t="str">
            <v>Non</v>
          </cell>
          <cell r="H4219" t="str">
            <v>LYC.LA PEROUSE</v>
          </cell>
          <cell r="I4219" t="str">
            <v>Non</v>
          </cell>
          <cell r="J4219" t="str">
            <v>Trails</v>
          </cell>
        </row>
        <row r="4220">
          <cell r="A4220">
            <v>24249007</v>
          </cell>
          <cell r="B4220" t="str">
            <v>BRAZIER</v>
          </cell>
          <cell r="C4220" t="str">
            <v>Ayron</v>
          </cell>
          <cell r="D4220" t="str">
            <v>CG</v>
          </cell>
          <cell r="E4220" t="str">
            <v>20-04-2007</v>
          </cell>
          <cell r="F4220">
            <v>17</v>
          </cell>
          <cell r="G4220" t="str">
            <v>Non</v>
          </cell>
          <cell r="H4220" t="str">
            <v>LYC.LA PEROUSE</v>
          </cell>
          <cell r="I4220" t="str">
            <v>Non</v>
          </cell>
          <cell r="J4220" t="str">
            <v>Trails</v>
          </cell>
        </row>
        <row r="4221">
          <cell r="A4221">
            <v>24180401</v>
          </cell>
          <cell r="B4221" t="str">
            <v>BUCHON</v>
          </cell>
          <cell r="C4221" t="str">
            <v>Lou-Ann</v>
          </cell>
          <cell r="D4221" t="str">
            <v>CF</v>
          </cell>
          <cell r="E4221" t="str">
            <v>08-04-2007</v>
          </cell>
          <cell r="F4221">
            <v>17</v>
          </cell>
          <cell r="G4221" t="str">
            <v>Non</v>
          </cell>
          <cell r="H4221" t="str">
            <v>LYC.LA PEROUSE</v>
          </cell>
          <cell r="I4221" t="str">
            <v>Non</v>
          </cell>
          <cell r="J4221" t="str">
            <v>Athlétisme, Cross, Volleyball</v>
          </cell>
        </row>
        <row r="4222">
          <cell r="A4222">
            <v>24180122</v>
          </cell>
          <cell r="B4222" t="str">
            <v>CALE</v>
          </cell>
          <cell r="C4222" t="str">
            <v>Cameron</v>
          </cell>
          <cell r="D4222" t="str">
            <v>JG</v>
          </cell>
          <cell r="E4222" t="str">
            <v>22-08-2006</v>
          </cell>
          <cell r="F4222">
            <v>18</v>
          </cell>
          <cell r="G4222" t="str">
            <v>Non</v>
          </cell>
          <cell r="H4222" t="str">
            <v>LYC.LA PEROUSE</v>
          </cell>
          <cell r="I4222" t="str">
            <v>Non</v>
          </cell>
          <cell r="J4222" t="str">
            <v>Trails</v>
          </cell>
        </row>
        <row r="4223">
          <cell r="A4223">
            <v>24190199</v>
          </cell>
          <cell r="B4223" t="str">
            <v>CAROINE</v>
          </cell>
          <cell r="C4223" t="str">
            <v>Jean-Pascal</v>
          </cell>
          <cell r="D4223" t="str">
            <v>CG</v>
          </cell>
          <cell r="E4223" t="str">
            <v>01-11-2007</v>
          </cell>
          <cell r="F4223">
            <v>16</v>
          </cell>
          <cell r="G4223" t="str">
            <v>Non</v>
          </cell>
          <cell r="H4223" t="str">
            <v>LYC.LA PEROUSE</v>
          </cell>
          <cell r="I4223" t="str">
            <v>Non</v>
          </cell>
          <cell r="J4223" t="str">
            <v>Cross, Football, Futsal, Trails</v>
          </cell>
        </row>
        <row r="4224">
          <cell r="A4224">
            <v>24200040</v>
          </cell>
          <cell r="B4224" t="str">
            <v>CARROT</v>
          </cell>
          <cell r="C4224" t="str">
            <v>Tom</v>
          </cell>
          <cell r="D4224" t="str">
            <v>CG</v>
          </cell>
          <cell r="E4224" t="str">
            <v>13-11-2008</v>
          </cell>
          <cell r="F4224">
            <v>15</v>
          </cell>
          <cell r="G4224" t="str">
            <v>Non</v>
          </cell>
          <cell r="H4224" t="str">
            <v>LYC.LA PEROUSE</v>
          </cell>
          <cell r="I4224" t="str">
            <v>Non</v>
          </cell>
          <cell r="J4224" t="str">
            <v>Basket</v>
          </cell>
        </row>
        <row r="4225">
          <cell r="A4225">
            <v>24182398</v>
          </cell>
          <cell r="B4225" t="str">
            <v>CASES</v>
          </cell>
          <cell r="C4225" t="str">
            <v>Julie</v>
          </cell>
          <cell r="D4225" t="str">
            <v>JF</v>
          </cell>
          <cell r="E4225" t="str">
            <v>17-08-2006</v>
          </cell>
          <cell r="F4225">
            <v>18</v>
          </cell>
          <cell r="G4225" t="str">
            <v>Non</v>
          </cell>
          <cell r="H4225" t="str">
            <v>LYC.LA PEROUSE</v>
          </cell>
          <cell r="I4225" t="str">
            <v>Non</v>
          </cell>
          <cell r="J4225" t="str">
            <v>Danse</v>
          </cell>
        </row>
        <row r="4226">
          <cell r="A4226">
            <v>24180119</v>
          </cell>
          <cell r="B4226" t="str">
            <v>CHELEHY</v>
          </cell>
          <cell r="C4226" t="str">
            <v>Lauryn</v>
          </cell>
          <cell r="D4226" t="str">
            <v>JF</v>
          </cell>
          <cell r="E4226" t="str">
            <v>23-06-2006</v>
          </cell>
          <cell r="F4226">
            <v>18</v>
          </cell>
          <cell r="G4226" t="str">
            <v>Non</v>
          </cell>
          <cell r="H4226" t="str">
            <v>LYC.LA PEROUSE</v>
          </cell>
          <cell r="I4226" t="str">
            <v>Non</v>
          </cell>
          <cell r="J4226" t="str">
            <v>Cross, Santé, Trails</v>
          </cell>
        </row>
        <row r="4227">
          <cell r="A4227">
            <v>24247786</v>
          </cell>
          <cell r="B4227" t="str">
            <v>chevalier-goxe</v>
          </cell>
          <cell r="C4227" t="str">
            <v>william</v>
          </cell>
          <cell r="D4227" t="str">
            <v>CG</v>
          </cell>
          <cell r="E4227" t="str">
            <v>17-03-2007</v>
          </cell>
          <cell r="F4227">
            <v>17</v>
          </cell>
          <cell r="G4227" t="str">
            <v>Non</v>
          </cell>
          <cell r="H4227" t="str">
            <v>LYC.LA PEROUSE</v>
          </cell>
          <cell r="I4227" t="str">
            <v>Non</v>
          </cell>
          <cell r="J4227" t="str">
            <v>Volleyball</v>
          </cell>
        </row>
        <row r="4228">
          <cell r="A4228">
            <v>24211176</v>
          </cell>
          <cell r="B4228" t="str">
            <v>CIFRA LEFEUVRE</v>
          </cell>
          <cell r="C4228" t="str">
            <v>Zoé</v>
          </cell>
          <cell r="D4228" t="str">
            <v>CF</v>
          </cell>
          <cell r="E4228" t="str">
            <v>27-10-2008</v>
          </cell>
          <cell r="F4228">
            <v>16</v>
          </cell>
          <cell r="G4228" t="str">
            <v>Non</v>
          </cell>
          <cell r="H4228" t="str">
            <v>LYC.LA PEROUSE</v>
          </cell>
          <cell r="I4228" t="str">
            <v>Non</v>
          </cell>
          <cell r="J4228" t="str">
            <v>Cross, Trails</v>
          </cell>
        </row>
        <row r="4229">
          <cell r="A4229">
            <v>24210431</v>
          </cell>
          <cell r="B4229" t="str">
            <v>DABIN</v>
          </cell>
          <cell r="C4229" t="str">
            <v>Emma</v>
          </cell>
          <cell r="D4229" t="str">
            <v>CF</v>
          </cell>
          <cell r="E4229" t="str">
            <v>08-11-2008</v>
          </cell>
          <cell r="F4229">
            <v>15</v>
          </cell>
          <cell r="G4229" t="str">
            <v>Non</v>
          </cell>
          <cell r="H4229" t="str">
            <v>LYC.LA PEROUSE</v>
          </cell>
          <cell r="I4229" t="str">
            <v>Non</v>
          </cell>
          <cell r="J4229" t="str">
            <v>Badminton, Course d'orientation, Cross, Trails</v>
          </cell>
        </row>
        <row r="4230">
          <cell r="A4230">
            <v>24233645</v>
          </cell>
          <cell r="B4230" t="str">
            <v>DARCHEVILLE</v>
          </cell>
          <cell r="C4230" t="str">
            <v>Clovis</v>
          </cell>
          <cell r="D4230" t="str">
            <v>JG</v>
          </cell>
          <cell r="E4230" t="str">
            <v>12-09-2006</v>
          </cell>
          <cell r="F4230">
            <v>18</v>
          </cell>
          <cell r="G4230" t="str">
            <v>Non</v>
          </cell>
          <cell r="H4230" t="str">
            <v>LYC.LA PEROUSE</v>
          </cell>
          <cell r="I4230" t="str">
            <v>Non</v>
          </cell>
          <cell r="J4230" t="str">
            <v>Badminton, Basket, Trails</v>
          </cell>
        </row>
        <row r="4231">
          <cell r="A4231">
            <v>24188077</v>
          </cell>
          <cell r="B4231" t="str">
            <v>DELAGE</v>
          </cell>
          <cell r="C4231" t="str">
            <v>Gabriel</v>
          </cell>
          <cell r="D4231" t="str">
            <v>JG</v>
          </cell>
          <cell r="E4231" t="str">
            <v>28-09-2006</v>
          </cell>
          <cell r="F4231">
            <v>18</v>
          </cell>
          <cell r="G4231" t="str">
            <v>Non</v>
          </cell>
          <cell r="H4231" t="str">
            <v>LYC.LA PEROUSE</v>
          </cell>
          <cell r="I4231" t="str">
            <v>Non</v>
          </cell>
          <cell r="J4231" t="str">
            <v>Basket, Futsal, Volleyball</v>
          </cell>
        </row>
        <row r="4232">
          <cell r="A4232">
            <v>24183139</v>
          </cell>
          <cell r="B4232" t="str">
            <v>DENIS</v>
          </cell>
          <cell r="C4232" t="str">
            <v>Tom</v>
          </cell>
          <cell r="D4232" t="str">
            <v>CG</v>
          </cell>
          <cell r="E4232" t="str">
            <v>05-02-2007</v>
          </cell>
          <cell r="F4232">
            <v>17</v>
          </cell>
          <cell r="G4232" t="str">
            <v>Non</v>
          </cell>
          <cell r="H4232" t="str">
            <v>LYC.LA PEROUSE</v>
          </cell>
          <cell r="I4232" t="str">
            <v>Non</v>
          </cell>
          <cell r="J4232" t="str">
            <v>Basket, Handball</v>
          </cell>
        </row>
        <row r="4233">
          <cell r="A4233">
            <v>24247957</v>
          </cell>
          <cell r="B4233" t="str">
            <v>DIHACE</v>
          </cell>
          <cell r="C4233" t="str">
            <v>Clarissa</v>
          </cell>
          <cell r="D4233" t="str">
            <v>JF</v>
          </cell>
          <cell r="E4233" t="str">
            <v>26-11-2006</v>
          </cell>
          <cell r="F4233">
            <v>17</v>
          </cell>
          <cell r="G4233" t="str">
            <v>Non</v>
          </cell>
          <cell r="H4233" t="str">
            <v>LYC.LA PEROUSE</v>
          </cell>
          <cell r="I4233" t="str">
            <v>Non</v>
          </cell>
          <cell r="J4233" t="str">
            <v>Athlétisme, Trails</v>
          </cell>
        </row>
        <row r="4234">
          <cell r="A4234">
            <v>24200011</v>
          </cell>
          <cell r="B4234" t="str">
            <v>DONGAL-PAQUIER</v>
          </cell>
          <cell r="C4234" t="str">
            <v>Noé</v>
          </cell>
          <cell r="D4234" t="str">
            <v>CG</v>
          </cell>
          <cell r="E4234" t="str">
            <v>06-10-2007</v>
          </cell>
          <cell r="F4234">
            <v>17</v>
          </cell>
          <cell r="G4234" t="str">
            <v>Non</v>
          </cell>
          <cell r="H4234" t="str">
            <v>LYC.LA PEROUSE</v>
          </cell>
          <cell r="I4234" t="str">
            <v>Non</v>
          </cell>
          <cell r="J4234" t="str">
            <v>Basket</v>
          </cell>
        </row>
        <row r="4235">
          <cell r="A4235">
            <v>24188104</v>
          </cell>
          <cell r="B4235" t="str">
            <v>ENDERLIN</v>
          </cell>
          <cell r="C4235" t="str">
            <v>Lilou</v>
          </cell>
          <cell r="D4235" t="str">
            <v>CF</v>
          </cell>
          <cell r="E4235" t="str">
            <v>02-01-2007</v>
          </cell>
          <cell r="F4235">
            <v>17</v>
          </cell>
          <cell r="G4235" t="str">
            <v>Non</v>
          </cell>
          <cell r="H4235" t="str">
            <v>LYC.LA PEROUSE</v>
          </cell>
          <cell r="I4235" t="str">
            <v>Non</v>
          </cell>
          <cell r="J4235" t="str">
            <v>Trails</v>
          </cell>
        </row>
        <row r="4236">
          <cell r="A4236">
            <v>24236458</v>
          </cell>
          <cell r="B4236" t="str">
            <v>FAIVRE</v>
          </cell>
          <cell r="C4236" t="str">
            <v>Odyn</v>
          </cell>
          <cell r="D4236" t="str">
            <v>CG</v>
          </cell>
          <cell r="E4236" t="str">
            <v>21-07-2007</v>
          </cell>
          <cell r="F4236">
            <v>17</v>
          </cell>
          <cell r="G4236" t="str">
            <v>Non</v>
          </cell>
          <cell r="H4236" t="str">
            <v>LYC.LA PEROUSE</v>
          </cell>
          <cell r="I4236" t="str">
            <v>Non</v>
          </cell>
          <cell r="J4236" t="str">
            <v>Badminton, Basket, Volleyball</v>
          </cell>
        </row>
        <row r="4237">
          <cell r="A4237">
            <v>24211234</v>
          </cell>
          <cell r="B4237" t="str">
            <v>FEDERSPIEL</v>
          </cell>
          <cell r="C4237" t="str">
            <v>Valentin</v>
          </cell>
          <cell r="D4237" t="str">
            <v>CG</v>
          </cell>
          <cell r="E4237" t="str">
            <v>05-11-2007</v>
          </cell>
          <cell r="F4237">
            <v>16</v>
          </cell>
          <cell r="G4237" t="str">
            <v>Non</v>
          </cell>
          <cell r="H4237" t="str">
            <v>LYC.LA PEROUSE</v>
          </cell>
          <cell r="I4237" t="str">
            <v>Non</v>
          </cell>
          <cell r="J4237" t="str">
            <v>Badminton, Basket</v>
          </cell>
        </row>
        <row r="4238">
          <cell r="A4238">
            <v>24188115</v>
          </cell>
          <cell r="B4238" t="str">
            <v>FRAU ROQUES</v>
          </cell>
          <cell r="C4238" t="str">
            <v>Giulia</v>
          </cell>
          <cell r="D4238" t="str">
            <v>CF</v>
          </cell>
          <cell r="E4238" t="str">
            <v>01-07-2007</v>
          </cell>
          <cell r="F4238">
            <v>17</v>
          </cell>
          <cell r="G4238" t="str">
            <v>Non</v>
          </cell>
          <cell r="H4238" t="str">
            <v>LYC.LA PEROUSE</v>
          </cell>
          <cell r="I4238" t="str">
            <v>Non</v>
          </cell>
          <cell r="J4238" t="str">
            <v>Sport partagé</v>
          </cell>
        </row>
        <row r="4239">
          <cell r="A4239">
            <v>24199114</v>
          </cell>
          <cell r="B4239" t="str">
            <v>FURLAN</v>
          </cell>
          <cell r="C4239" t="str">
            <v>Aude</v>
          </cell>
          <cell r="D4239" t="str">
            <v>CF</v>
          </cell>
          <cell r="E4239" t="str">
            <v>17-10-2007</v>
          </cell>
          <cell r="F4239">
            <v>17</v>
          </cell>
          <cell r="G4239" t="str">
            <v>Non</v>
          </cell>
          <cell r="H4239" t="str">
            <v>LYC.LA PEROUSE</v>
          </cell>
          <cell r="I4239" t="str">
            <v>Non</v>
          </cell>
          <cell r="J4239" t="str">
            <v>Trails</v>
          </cell>
        </row>
        <row r="4240">
          <cell r="A4240">
            <v>24180137</v>
          </cell>
          <cell r="B4240" t="str">
            <v>GARNIER-DOMINIQUE</v>
          </cell>
          <cell r="C4240" t="str">
            <v>Saël</v>
          </cell>
          <cell r="D4240" t="str">
            <v>JF</v>
          </cell>
          <cell r="E4240" t="str">
            <v>24-12-2006</v>
          </cell>
          <cell r="F4240">
            <v>17</v>
          </cell>
          <cell r="G4240" t="str">
            <v>Non</v>
          </cell>
          <cell r="H4240" t="str">
            <v>LYC.LA PEROUSE</v>
          </cell>
          <cell r="I4240" t="str">
            <v>Non</v>
          </cell>
          <cell r="J4240" t="str">
            <v>Cross, Santé, Trails</v>
          </cell>
        </row>
        <row r="4241">
          <cell r="A4241">
            <v>24249009</v>
          </cell>
          <cell r="B4241" t="str">
            <v>goralski</v>
          </cell>
          <cell r="C4241" t="str">
            <v>zoe</v>
          </cell>
          <cell r="D4241" t="str">
            <v>JF</v>
          </cell>
          <cell r="E4241" t="str">
            <v>02-11-2006</v>
          </cell>
          <cell r="F4241">
            <v>17</v>
          </cell>
          <cell r="G4241" t="str">
            <v>Non</v>
          </cell>
          <cell r="H4241" t="str">
            <v>LYC.LA PEROUSE</v>
          </cell>
          <cell r="I4241" t="str">
            <v>Non</v>
          </cell>
          <cell r="J4241" t="str">
            <v>Trails, Volleyball</v>
          </cell>
        </row>
        <row r="4242">
          <cell r="A4242">
            <v>24188234</v>
          </cell>
          <cell r="B4242" t="str">
            <v>GRANJU</v>
          </cell>
          <cell r="C4242" t="str">
            <v>Lucie</v>
          </cell>
          <cell r="D4242" t="str">
            <v>JF</v>
          </cell>
          <cell r="E4242" t="str">
            <v>07-07-2006</v>
          </cell>
          <cell r="F4242">
            <v>18</v>
          </cell>
          <cell r="G4242" t="str">
            <v>Non</v>
          </cell>
          <cell r="H4242" t="str">
            <v>LYC.LA PEROUSE</v>
          </cell>
          <cell r="I4242" t="str">
            <v>Non</v>
          </cell>
          <cell r="J4242" t="str">
            <v>Trails</v>
          </cell>
        </row>
        <row r="4243">
          <cell r="A4243">
            <v>24220172</v>
          </cell>
          <cell r="B4243" t="str">
            <v>GUEPY-MARTINETTI</v>
          </cell>
          <cell r="C4243" t="str">
            <v>Romain</v>
          </cell>
          <cell r="D4243" t="str">
            <v>CG</v>
          </cell>
          <cell r="E4243" t="str">
            <v>28-03-2007</v>
          </cell>
          <cell r="F4243">
            <v>17</v>
          </cell>
          <cell r="G4243" t="str">
            <v>Non</v>
          </cell>
          <cell r="H4243" t="str">
            <v>LYC.LA PEROUSE</v>
          </cell>
          <cell r="I4243" t="str">
            <v>Non</v>
          </cell>
          <cell r="J4243" t="str">
            <v>Athlétisme, Cross, Football, Futsal, Trails</v>
          </cell>
        </row>
        <row r="4244">
          <cell r="A4244">
            <v>24248562</v>
          </cell>
          <cell r="B4244" t="str">
            <v>hava</v>
          </cell>
          <cell r="C4244" t="str">
            <v>peter</v>
          </cell>
          <cell r="D4244" t="str">
            <v>CG</v>
          </cell>
          <cell r="E4244" t="str">
            <v>28-08-2007</v>
          </cell>
          <cell r="F4244">
            <v>17</v>
          </cell>
          <cell r="G4244" t="str">
            <v>Non</v>
          </cell>
          <cell r="H4244" t="str">
            <v>LYC.LA PEROUSE</v>
          </cell>
          <cell r="I4244" t="str">
            <v>Non</v>
          </cell>
          <cell r="J4244" t="str">
            <v>Trails</v>
          </cell>
        </row>
        <row r="4245">
          <cell r="A4245">
            <v>24247863</v>
          </cell>
          <cell r="B4245" t="str">
            <v>HEMERY</v>
          </cell>
          <cell r="C4245" t="str">
            <v>NOLA</v>
          </cell>
          <cell r="D4245" t="str">
            <v>JF</v>
          </cell>
          <cell r="E4245" t="str">
            <v>03-06-2006</v>
          </cell>
          <cell r="F4245">
            <v>18</v>
          </cell>
          <cell r="G4245" t="str">
            <v>Non</v>
          </cell>
          <cell r="H4245" t="str">
            <v>LYC.LA PEROUSE</v>
          </cell>
          <cell r="I4245" t="str">
            <v>Non</v>
          </cell>
          <cell r="J4245" t="str">
            <v>Volleyball</v>
          </cell>
        </row>
        <row r="4246">
          <cell r="A4246">
            <v>24191582</v>
          </cell>
          <cell r="B4246" t="str">
            <v>HERVé</v>
          </cell>
          <cell r="C4246" t="str">
            <v>Charlie</v>
          </cell>
          <cell r="D4246" t="str">
            <v>CF</v>
          </cell>
          <cell r="E4246" t="str">
            <v>17-10-2007</v>
          </cell>
          <cell r="F4246">
            <v>17</v>
          </cell>
          <cell r="G4246" t="str">
            <v>Non</v>
          </cell>
          <cell r="H4246" t="str">
            <v>LYC.LA PEROUSE</v>
          </cell>
          <cell r="I4246" t="str">
            <v>Non</v>
          </cell>
          <cell r="J4246" t="str">
            <v>Badminton, Basket, Rugby</v>
          </cell>
        </row>
        <row r="4247">
          <cell r="A4247">
            <v>24199117</v>
          </cell>
          <cell r="B4247" t="str">
            <v>HNACEMA</v>
          </cell>
          <cell r="C4247" t="str">
            <v>Wadrussa</v>
          </cell>
          <cell r="D4247" t="str">
            <v>CF</v>
          </cell>
          <cell r="E4247" t="str">
            <v>27-11-2007</v>
          </cell>
          <cell r="F4247">
            <v>16</v>
          </cell>
          <cell r="G4247" t="str">
            <v>Non</v>
          </cell>
          <cell r="H4247" t="str">
            <v>LYC.LA PEROUSE</v>
          </cell>
          <cell r="I4247" t="str">
            <v>Non</v>
          </cell>
          <cell r="J4247" t="str">
            <v>Badminton</v>
          </cell>
        </row>
        <row r="4248">
          <cell r="A4248">
            <v>24238328</v>
          </cell>
          <cell r="B4248" t="str">
            <v>HNAWIA</v>
          </cell>
          <cell r="C4248" t="str">
            <v>Kenneth</v>
          </cell>
          <cell r="D4248" t="str">
            <v>CG</v>
          </cell>
          <cell r="E4248" t="str">
            <v>18-04-2007</v>
          </cell>
          <cell r="F4248">
            <v>17</v>
          </cell>
          <cell r="G4248" t="str">
            <v>Non</v>
          </cell>
          <cell r="H4248" t="str">
            <v>LYC.LA PEROUSE</v>
          </cell>
          <cell r="I4248" t="str">
            <v>Non</v>
          </cell>
          <cell r="J4248" t="str">
            <v>Trails</v>
          </cell>
        </row>
        <row r="4249">
          <cell r="A4249">
            <v>24190043</v>
          </cell>
          <cell r="B4249" t="str">
            <v>IWA</v>
          </cell>
          <cell r="C4249" t="str">
            <v>Luane</v>
          </cell>
          <cell r="D4249" t="str">
            <v>CG</v>
          </cell>
          <cell r="E4249" t="str">
            <v>10-10-2007</v>
          </cell>
          <cell r="F4249">
            <v>17</v>
          </cell>
          <cell r="G4249" t="str">
            <v>Non</v>
          </cell>
          <cell r="H4249" t="str">
            <v>LYC.LA PEROUSE</v>
          </cell>
          <cell r="I4249" t="str">
            <v>Non</v>
          </cell>
          <cell r="J4249" t="str">
            <v>Volleyball</v>
          </cell>
        </row>
        <row r="4250">
          <cell r="A4250">
            <v>24188298</v>
          </cell>
          <cell r="B4250" t="str">
            <v>JOURDEL</v>
          </cell>
          <cell r="C4250" t="str">
            <v>Lucie</v>
          </cell>
          <cell r="D4250" t="str">
            <v>CF</v>
          </cell>
          <cell r="E4250" t="str">
            <v>13-04-2007</v>
          </cell>
          <cell r="F4250">
            <v>17</v>
          </cell>
          <cell r="G4250" t="str">
            <v>Non</v>
          </cell>
          <cell r="H4250" t="str">
            <v>LYC.LA PEROUSE</v>
          </cell>
          <cell r="I4250" t="str">
            <v>Non</v>
          </cell>
          <cell r="J4250" t="str">
            <v>Trails</v>
          </cell>
        </row>
        <row r="4251">
          <cell r="A4251">
            <v>24247682</v>
          </cell>
          <cell r="B4251" t="str">
            <v>JULIARD</v>
          </cell>
          <cell r="C4251" t="str">
            <v>Elodie</v>
          </cell>
          <cell r="D4251" t="str">
            <v>CG</v>
          </cell>
          <cell r="E4251" t="str">
            <v>12-01-2008</v>
          </cell>
          <cell r="F4251">
            <v>16</v>
          </cell>
          <cell r="G4251" t="str">
            <v>Non</v>
          </cell>
          <cell r="H4251" t="str">
            <v>LYC.LA PEROUSE</v>
          </cell>
          <cell r="I4251" t="str">
            <v>Non</v>
          </cell>
          <cell r="J4251" t="str">
            <v>Volleyball</v>
          </cell>
        </row>
        <row r="4252">
          <cell r="A4252">
            <v>24247681</v>
          </cell>
          <cell r="B4252" t="str">
            <v>JULIARD</v>
          </cell>
          <cell r="C4252" t="str">
            <v>Emilie</v>
          </cell>
          <cell r="D4252" t="str">
            <v>JF</v>
          </cell>
          <cell r="E4252" t="str">
            <v>31-12-2006</v>
          </cell>
          <cell r="F4252">
            <v>17</v>
          </cell>
          <cell r="G4252" t="str">
            <v>Non</v>
          </cell>
          <cell r="H4252" t="str">
            <v>LYC.LA PEROUSE</v>
          </cell>
          <cell r="I4252" t="str">
            <v>Non</v>
          </cell>
          <cell r="J4252" t="str">
            <v>Volleyball</v>
          </cell>
        </row>
        <row r="4253">
          <cell r="A4253">
            <v>24211241</v>
          </cell>
          <cell r="B4253" t="str">
            <v>KAKUE</v>
          </cell>
          <cell r="C4253" t="str">
            <v>Hélène</v>
          </cell>
          <cell r="D4253" t="str">
            <v>CF</v>
          </cell>
          <cell r="E4253" t="str">
            <v>21-04-2007</v>
          </cell>
          <cell r="F4253">
            <v>17</v>
          </cell>
          <cell r="G4253" t="str">
            <v>Non</v>
          </cell>
          <cell r="H4253" t="str">
            <v>LYC.LA PEROUSE</v>
          </cell>
          <cell r="I4253" t="str">
            <v>Non</v>
          </cell>
          <cell r="J4253" t="str">
            <v>Trails, Volleyball</v>
          </cell>
        </row>
        <row r="4254">
          <cell r="A4254">
            <v>24190712</v>
          </cell>
          <cell r="B4254" t="str">
            <v>LAINE</v>
          </cell>
          <cell r="C4254" t="str">
            <v>Anderley</v>
          </cell>
          <cell r="D4254" t="str">
            <v>CF</v>
          </cell>
          <cell r="E4254" t="str">
            <v>27-03-2008</v>
          </cell>
          <cell r="F4254">
            <v>16</v>
          </cell>
          <cell r="G4254" t="str">
            <v>Non</v>
          </cell>
          <cell r="H4254" t="str">
            <v>LYC.LA PEROUSE</v>
          </cell>
          <cell r="I4254" t="str">
            <v>Non</v>
          </cell>
          <cell r="J4254" t="str">
            <v>Handball</v>
          </cell>
        </row>
        <row r="4255">
          <cell r="A4255">
            <v>24249010</v>
          </cell>
          <cell r="B4255" t="str">
            <v>LE BRIGANT</v>
          </cell>
          <cell r="C4255" t="str">
            <v>Manon</v>
          </cell>
          <cell r="D4255" t="str">
            <v>JF</v>
          </cell>
          <cell r="E4255" t="str">
            <v>23-02-2006</v>
          </cell>
          <cell r="F4255">
            <v>18</v>
          </cell>
          <cell r="G4255" t="str">
            <v>Non</v>
          </cell>
          <cell r="H4255" t="str">
            <v>LYC.LA PEROUSE</v>
          </cell>
          <cell r="I4255" t="str">
            <v>Non</v>
          </cell>
          <cell r="J4255" t="str">
            <v>Trails</v>
          </cell>
        </row>
        <row r="4256">
          <cell r="A4256">
            <v>24200550</v>
          </cell>
          <cell r="B4256" t="str">
            <v>LE LEANNEC-MEL</v>
          </cell>
          <cell r="C4256" t="str">
            <v>Bastien</v>
          </cell>
          <cell r="D4256" t="str">
            <v>MG</v>
          </cell>
          <cell r="E4256" t="str">
            <v>13-06-2009</v>
          </cell>
          <cell r="F4256">
            <v>15</v>
          </cell>
          <cell r="G4256" t="str">
            <v>Non</v>
          </cell>
          <cell r="H4256" t="str">
            <v>LYC.LA PEROUSE</v>
          </cell>
          <cell r="I4256" t="str">
            <v>Non</v>
          </cell>
          <cell r="J4256" t="str">
            <v>Athlétisme, Badminton, Cross, Trails, Volleyball</v>
          </cell>
        </row>
        <row r="4257">
          <cell r="A4257">
            <v>24180804</v>
          </cell>
          <cell r="B4257" t="str">
            <v>LEDDET</v>
          </cell>
          <cell r="C4257" t="str">
            <v>Titouan</v>
          </cell>
          <cell r="D4257" t="str">
            <v>CG</v>
          </cell>
          <cell r="E4257" t="str">
            <v>09-01-2007</v>
          </cell>
          <cell r="F4257">
            <v>17</v>
          </cell>
          <cell r="G4257" t="str">
            <v>Non</v>
          </cell>
          <cell r="H4257" t="str">
            <v>LYC.LA PEROUSE</v>
          </cell>
          <cell r="I4257" t="str">
            <v>Non</v>
          </cell>
          <cell r="J4257" t="str">
            <v>Escalade, Volleyball</v>
          </cell>
        </row>
        <row r="4258">
          <cell r="A4258">
            <v>24188111</v>
          </cell>
          <cell r="B4258" t="str">
            <v>LEVASSEUR</v>
          </cell>
          <cell r="C4258" t="str">
            <v>Lisa</v>
          </cell>
          <cell r="D4258" t="str">
            <v>CF</v>
          </cell>
          <cell r="E4258" t="str">
            <v>20-06-2007</v>
          </cell>
          <cell r="F4258">
            <v>17</v>
          </cell>
          <cell r="G4258" t="str">
            <v>Non</v>
          </cell>
          <cell r="H4258" t="str">
            <v>LYC.LA PEROUSE</v>
          </cell>
          <cell r="I4258" t="str">
            <v>Non</v>
          </cell>
          <cell r="J4258" t="str">
            <v>Volleyball</v>
          </cell>
        </row>
        <row r="4259">
          <cell r="A4259">
            <v>24239205</v>
          </cell>
          <cell r="B4259" t="str">
            <v>LINOSSIER</v>
          </cell>
          <cell r="C4259" t="str">
            <v>Medhi</v>
          </cell>
          <cell r="D4259" t="str">
            <v>JG</v>
          </cell>
          <cell r="E4259" t="str">
            <v>20-05-2006</v>
          </cell>
          <cell r="F4259">
            <v>18</v>
          </cell>
          <cell r="G4259" t="str">
            <v>Non</v>
          </cell>
          <cell r="H4259" t="str">
            <v>LYC.LA PEROUSE</v>
          </cell>
          <cell r="I4259" t="str">
            <v>Non</v>
          </cell>
          <cell r="J4259" t="str">
            <v>Basket, Cross, Trails</v>
          </cell>
        </row>
        <row r="4260">
          <cell r="A4260">
            <v>24239204</v>
          </cell>
          <cell r="B4260" t="str">
            <v>LOGEZ</v>
          </cell>
          <cell r="C4260" t="str">
            <v>Louis</v>
          </cell>
          <cell r="D4260" t="str">
            <v>JG</v>
          </cell>
          <cell r="E4260" t="str">
            <v>08-11-2006</v>
          </cell>
          <cell r="F4260">
            <v>17</v>
          </cell>
          <cell r="G4260" t="str">
            <v>Non</v>
          </cell>
          <cell r="H4260" t="str">
            <v>LYC.LA PEROUSE</v>
          </cell>
          <cell r="I4260" t="str">
            <v>Non</v>
          </cell>
          <cell r="J4260" t="str">
            <v>Badminton, Basket, Volleyball</v>
          </cell>
        </row>
        <row r="4261">
          <cell r="A4261">
            <v>24190197</v>
          </cell>
          <cell r="B4261" t="str">
            <v>LUU</v>
          </cell>
          <cell r="C4261" t="str">
            <v>Baptiste</v>
          </cell>
          <cell r="D4261" t="str">
            <v>JG</v>
          </cell>
          <cell r="E4261" t="str">
            <v>20-08-2006</v>
          </cell>
          <cell r="F4261">
            <v>18</v>
          </cell>
          <cell r="G4261" t="str">
            <v>Non</v>
          </cell>
          <cell r="H4261" t="str">
            <v>LYC.LA PEROUSE</v>
          </cell>
          <cell r="I4261" t="str">
            <v>Non</v>
          </cell>
          <cell r="J4261" t="str">
            <v>Basket</v>
          </cell>
        </row>
        <row r="4262">
          <cell r="A4262">
            <v>24193210</v>
          </cell>
          <cell r="B4262" t="str">
            <v>MAKAROF</v>
          </cell>
          <cell r="C4262" t="str">
            <v>Arii-Nickolaï</v>
          </cell>
          <cell r="D4262" t="str">
            <v>CG</v>
          </cell>
          <cell r="E4262" t="str">
            <v>25-03-2008</v>
          </cell>
          <cell r="F4262">
            <v>16</v>
          </cell>
          <cell r="G4262" t="str">
            <v>Non</v>
          </cell>
          <cell r="H4262" t="str">
            <v>LYC.LA PEROUSE</v>
          </cell>
          <cell r="I4262" t="str">
            <v>Non</v>
          </cell>
          <cell r="J4262" t="str">
            <v>Athlétisme</v>
          </cell>
        </row>
        <row r="4263">
          <cell r="A4263">
            <v>24183128</v>
          </cell>
          <cell r="B4263" t="str">
            <v>MAMELIN</v>
          </cell>
          <cell r="C4263" t="str">
            <v>Lola</v>
          </cell>
          <cell r="D4263" t="str">
            <v>JF</v>
          </cell>
          <cell r="E4263" t="str">
            <v>02-12-2006</v>
          </cell>
          <cell r="F4263">
            <v>17</v>
          </cell>
          <cell r="G4263" t="str">
            <v>Non</v>
          </cell>
          <cell r="H4263" t="str">
            <v>LYC.LA PEROUSE</v>
          </cell>
          <cell r="I4263" t="str">
            <v>Non</v>
          </cell>
          <cell r="J4263" t="str">
            <v>Escalade, Trails</v>
          </cell>
        </row>
        <row r="4264">
          <cell r="A4264">
            <v>24190707</v>
          </cell>
          <cell r="B4264" t="str">
            <v>MARTELIN</v>
          </cell>
          <cell r="C4264" t="str">
            <v>Charles</v>
          </cell>
          <cell r="D4264" t="str">
            <v>JG</v>
          </cell>
          <cell r="E4264" t="str">
            <v>27-02-2006</v>
          </cell>
          <cell r="F4264">
            <v>18</v>
          </cell>
          <cell r="G4264" t="str">
            <v>Non</v>
          </cell>
          <cell r="H4264" t="str">
            <v>LYC.LA PEROUSE</v>
          </cell>
          <cell r="I4264" t="str">
            <v>Non</v>
          </cell>
          <cell r="J4264" t="str">
            <v>Badminton, Cross</v>
          </cell>
        </row>
        <row r="4265">
          <cell r="A4265">
            <v>24249011</v>
          </cell>
          <cell r="B4265" t="str">
            <v>million</v>
          </cell>
          <cell r="C4265" t="str">
            <v>chloe</v>
          </cell>
          <cell r="D4265" t="str">
            <v>CF</v>
          </cell>
          <cell r="E4265" t="str">
            <v>09-02-2007</v>
          </cell>
          <cell r="F4265">
            <v>17</v>
          </cell>
          <cell r="G4265" t="str">
            <v>Non</v>
          </cell>
          <cell r="H4265" t="str">
            <v>LYC.LA PEROUSE</v>
          </cell>
          <cell r="I4265" t="str">
            <v>Non</v>
          </cell>
          <cell r="J4265" t="str">
            <v>Trails</v>
          </cell>
        </row>
        <row r="4266">
          <cell r="A4266">
            <v>24249012</v>
          </cell>
          <cell r="B4266" t="str">
            <v>million</v>
          </cell>
          <cell r="C4266" t="str">
            <v>sarah</v>
          </cell>
          <cell r="D4266" t="str">
            <v>CF</v>
          </cell>
          <cell r="E4266" t="str">
            <v>09-02-2007</v>
          </cell>
          <cell r="F4266">
            <v>17</v>
          </cell>
          <cell r="G4266" t="str">
            <v>Non</v>
          </cell>
          <cell r="H4266" t="str">
            <v>LYC.LA PEROUSE</v>
          </cell>
          <cell r="I4266" t="str">
            <v>Non</v>
          </cell>
          <cell r="J4266" t="str">
            <v>Trails</v>
          </cell>
        </row>
        <row r="4267">
          <cell r="A4267">
            <v>24248466</v>
          </cell>
          <cell r="B4267" t="str">
            <v>MOUHICA LAMIRAND</v>
          </cell>
          <cell r="C4267" t="str">
            <v>Thaïs</v>
          </cell>
          <cell r="D4267" t="str">
            <v>CF</v>
          </cell>
          <cell r="E4267" t="str">
            <v>24-04-2007</v>
          </cell>
          <cell r="F4267">
            <v>17</v>
          </cell>
          <cell r="G4267" t="str">
            <v>Non</v>
          </cell>
          <cell r="H4267" t="str">
            <v>LYC.LA PEROUSE</v>
          </cell>
          <cell r="I4267" t="str">
            <v>Non</v>
          </cell>
          <cell r="J4267" t="str">
            <v>Trails</v>
          </cell>
        </row>
        <row r="4268">
          <cell r="A4268">
            <v>24247798</v>
          </cell>
          <cell r="B4268" t="str">
            <v>moulin</v>
          </cell>
          <cell r="C4268" t="str">
            <v>colombe</v>
          </cell>
          <cell r="D4268" t="str">
            <v>CF</v>
          </cell>
          <cell r="E4268" t="str">
            <v>13-07-2007</v>
          </cell>
          <cell r="F4268">
            <v>17</v>
          </cell>
          <cell r="G4268" t="str">
            <v>Non</v>
          </cell>
          <cell r="H4268" t="str">
            <v>LYC.LA PEROUSE</v>
          </cell>
          <cell r="I4268" t="str">
            <v>Non</v>
          </cell>
          <cell r="J4268" t="str">
            <v>Trails, Volleyball</v>
          </cell>
        </row>
        <row r="4269">
          <cell r="A4269">
            <v>24201226</v>
          </cell>
          <cell r="B4269" t="str">
            <v>MOUSSET PRZEOR</v>
          </cell>
          <cell r="C4269" t="str">
            <v>Loris</v>
          </cell>
          <cell r="D4269" t="str">
            <v>CG</v>
          </cell>
          <cell r="E4269" t="str">
            <v>07-06-2007</v>
          </cell>
          <cell r="F4269">
            <v>17</v>
          </cell>
          <cell r="G4269" t="str">
            <v>Non</v>
          </cell>
          <cell r="H4269" t="str">
            <v>LYC.LA PEROUSE</v>
          </cell>
          <cell r="I4269" t="str">
            <v>Non</v>
          </cell>
          <cell r="J4269" t="str">
            <v>Basket, Volleyball</v>
          </cell>
        </row>
        <row r="4270">
          <cell r="A4270">
            <v>24180545</v>
          </cell>
          <cell r="B4270" t="str">
            <v>NEKOENG</v>
          </cell>
          <cell r="C4270" t="str">
            <v>Maylis</v>
          </cell>
          <cell r="D4270" t="str">
            <v>CF</v>
          </cell>
          <cell r="E4270" t="str">
            <v>03-01-2007</v>
          </cell>
          <cell r="F4270">
            <v>17</v>
          </cell>
          <cell r="G4270" t="str">
            <v>Non</v>
          </cell>
          <cell r="H4270" t="str">
            <v>LYC.LA PEROUSE</v>
          </cell>
          <cell r="I4270" t="str">
            <v>Non</v>
          </cell>
          <cell r="J4270" t="str">
            <v>Badminton</v>
          </cell>
        </row>
        <row r="4271">
          <cell r="A4271">
            <v>24199047</v>
          </cell>
          <cell r="B4271" t="str">
            <v>NEMIA</v>
          </cell>
          <cell r="C4271" t="str">
            <v>Marie Claire</v>
          </cell>
          <cell r="D4271" t="str">
            <v>CF</v>
          </cell>
          <cell r="E4271" t="str">
            <v>30-08-2007</v>
          </cell>
          <cell r="F4271">
            <v>17</v>
          </cell>
          <cell r="G4271" t="str">
            <v>Non</v>
          </cell>
          <cell r="H4271" t="str">
            <v>LYC.LA PEROUSE</v>
          </cell>
          <cell r="I4271" t="str">
            <v>Non</v>
          </cell>
          <cell r="J4271" t="str">
            <v>Athlétisme, Cross, Futsal, Handball, Volleyball</v>
          </cell>
        </row>
        <row r="4272">
          <cell r="A4272">
            <v>24200009</v>
          </cell>
          <cell r="B4272" t="str">
            <v>NGANYANE</v>
          </cell>
          <cell r="C4272" t="str">
            <v>Ketsyah</v>
          </cell>
          <cell r="D4272" t="str">
            <v>JF</v>
          </cell>
          <cell r="E4272" t="str">
            <v>18-07-2006</v>
          </cell>
          <cell r="F4272">
            <v>18</v>
          </cell>
          <cell r="G4272" t="str">
            <v>Non</v>
          </cell>
          <cell r="H4272" t="str">
            <v>LYC.LA PEROUSE</v>
          </cell>
          <cell r="I4272" t="str">
            <v>Non</v>
          </cell>
          <cell r="J4272" t="str">
            <v>Athlétisme</v>
          </cell>
        </row>
        <row r="4273">
          <cell r="A4273">
            <v>24188097</v>
          </cell>
          <cell r="B4273" t="str">
            <v>PALèNE</v>
          </cell>
          <cell r="C4273" t="str">
            <v>Colette</v>
          </cell>
          <cell r="D4273" t="str">
            <v>JF</v>
          </cell>
          <cell r="E4273" t="str">
            <v>13-08-2006</v>
          </cell>
          <cell r="F4273">
            <v>18</v>
          </cell>
          <cell r="G4273" t="str">
            <v>Non</v>
          </cell>
          <cell r="H4273" t="str">
            <v>LYC.LA PEROUSE</v>
          </cell>
          <cell r="I4273" t="str">
            <v>Non</v>
          </cell>
          <cell r="J4273" t="str">
            <v>Trails</v>
          </cell>
        </row>
        <row r="4274">
          <cell r="A4274">
            <v>24201692</v>
          </cell>
          <cell r="B4274" t="str">
            <v>PARAWI</v>
          </cell>
          <cell r="C4274" t="str">
            <v>Claire</v>
          </cell>
          <cell r="D4274" t="str">
            <v>CF</v>
          </cell>
          <cell r="E4274" t="str">
            <v>28-05-2007</v>
          </cell>
          <cell r="F4274">
            <v>17</v>
          </cell>
          <cell r="G4274" t="str">
            <v>Non</v>
          </cell>
          <cell r="H4274" t="str">
            <v>LYC.LA PEROUSE</v>
          </cell>
          <cell r="I4274" t="str">
            <v>Non</v>
          </cell>
          <cell r="J4274" t="str">
            <v>Cross, Trails</v>
          </cell>
        </row>
        <row r="4275">
          <cell r="A4275">
            <v>24247627</v>
          </cell>
          <cell r="B4275" t="str">
            <v>PETIT</v>
          </cell>
          <cell r="C4275" t="str">
            <v>Simon</v>
          </cell>
          <cell r="D4275" t="str">
            <v>MG</v>
          </cell>
          <cell r="E4275" t="str">
            <v>16-01-2009</v>
          </cell>
          <cell r="F4275">
            <v>15</v>
          </cell>
          <cell r="G4275" t="str">
            <v>Non</v>
          </cell>
          <cell r="H4275" t="str">
            <v>LYC.LA PEROUSE</v>
          </cell>
          <cell r="I4275" t="str">
            <v>Non</v>
          </cell>
          <cell r="J4275" t="str">
            <v>Athlétisme</v>
          </cell>
        </row>
        <row r="4276">
          <cell r="A4276">
            <v>24221066</v>
          </cell>
          <cell r="B4276" t="str">
            <v>QENEGEI</v>
          </cell>
          <cell r="C4276" t="str">
            <v>Caroline</v>
          </cell>
          <cell r="D4276" t="str">
            <v>JF</v>
          </cell>
          <cell r="E4276" t="str">
            <v>19-08-2006</v>
          </cell>
          <cell r="F4276">
            <v>18</v>
          </cell>
          <cell r="G4276" t="str">
            <v>Non</v>
          </cell>
          <cell r="H4276" t="str">
            <v>LYC.LA PEROUSE</v>
          </cell>
          <cell r="I4276" t="str">
            <v>Non</v>
          </cell>
          <cell r="J4276" t="str">
            <v>Trails</v>
          </cell>
        </row>
        <row r="4277">
          <cell r="A4277">
            <v>24200270</v>
          </cell>
          <cell r="B4277" t="str">
            <v>RATUBALAVU</v>
          </cell>
          <cell r="C4277" t="str">
            <v>Elijah</v>
          </cell>
          <cell r="D4277" t="str">
            <v>CG</v>
          </cell>
          <cell r="E4277" t="str">
            <v>16-10-2008</v>
          </cell>
          <cell r="F4277">
            <v>16</v>
          </cell>
          <cell r="G4277" t="str">
            <v>Non</v>
          </cell>
          <cell r="H4277" t="str">
            <v>LYC.LA PEROUSE</v>
          </cell>
          <cell r="I4277" t="str">
            <v>Non</v>
          </cell>
          <cell r="J4277" t="str">
            <v>Football, Volleyball</v>
          </cell>
        </row>
        <row r="4278">
          <cell r="A4278">
            <v>24200273</v>
          </cell>
          <cell r="B4278" t="str">
            <v>RICHARME</v>
          </cell>
          <cell r="C4278" t="str">
            <v>Augustine</v>
          </cell>
          <cell r="D4278" t="str">
            <v>JF</v>
          </cell>
          <cell r="E4278" t="str">
            <v>18-10-2006</v>
          </cell>
          <cell r="F4278">
            <v>18</v>
          </cell>
          <cell r="G4278" t="str">
            <v>Non</v>
          </cell>
          <cell r="H4278" t="str">
            <v>LYC.LA PEROUSE</v>
          </cell>
          <cell r="I4278" t="str">
            <v>Non</v>
          </cell>
          <cell r="J4278" t="str">
            <v>Volleyball</v>
          </cell>
        </row>
        <row r="4279">
          <cell r="A4279">
            <v>24247538</v>
          </cell>
          <cell r="B4279" t="str">
            <v>RIDAO</v>
          </cell>
          <cell r="C4279" t="str">
            <v>Arthur</v>
          </cell>
          <cell r="D4279" t="str">
            <v>CG</v>
          </cell>
          <cell r="E4279" t="str">
            <v>25-05-2008</v>
          </cell>
          <cell r="F4279">
            <v>16</v>
          </cell>
          <cell r="G4279" t="str">
            <v>Non</v>
          </cell>
          <cell r="H4279" t="str">
            <v>LYC.LA PEROUSE</v>
          </cell>
          <cell r="I4279" t="str">
            <v>Non</v>
          </cell>
          <cell r="J4279" t="str">
            <v>Athlétisme</v>
          </cell>
        </row>
        <row r="4280">
          <cell r="A4280">
            <v>24249013</v>
          </cell>
          <cell r="B4280" t="str">
            <v>SALERNO</v>
          </cell>
          <cell r="C4280" t="str">
            <v>Tara</v>
          </cell>
          <cell r="D4280" t="str">
            <v>CF</v>
          </cell>
          <cell r="E4280" t="str">
            <v>02-11-2008</v>
          </cell>
          <cell r="F4280">
            <v>15</v>
          </cell>
          <cell r="G4280" t="str">
            <v>Non</v>
          </cell>
          <cell r="H4280" t="str">
            <v>LYC.LA PEROUSE</v>
          </cell>
          <cell r="I4280" t="str">
            <v>Non</v>
          </cell>
          <cell r="J4280" t="str">
            <v>Athlétisme, Trails</v>
          </cell>
        </row>
        <row r="4281">
          <cell r="A4281">
            <v>24238329</v>
          </cell>
          <cell r="B4281" t="str">
            <v>SALVAN</v>
          </cell>
          <cell r="C4281" t="str">
            <v>Noha</v>
          </cell>
          <cell r="D4281" t="str">
            <v>CG</v>
          </cell>
          <cell r="E4281" t="str">
            <v>17-12-2007</v>
          </cell>
          <cell r="F4281">
            <v>16</v>
          </cell>
          <cell r="G4281" t="str">
            <v>Non</v>
          </cell>
          <cell r="H4281" t="str">
            <v>LYC.LA PEROUSE</v>
          </cell>
          <cell r="I4281" t="str">
            <v>Non</v>
          </cell>
          <cell r="J4281" t="str">
            <v>Badminton, Cross</v>
          </cell>
        </row>
        <row r="4282">
          <cell r="A4282">
            <v>24249014</v>
          </cell>
          <cell r="B4282" t="str">
            <v>SAUNAL</v>
          </cell>
          <cell r="C4282" t="str">
            <v>Roman</v>
          </cell>
          <cell r="D4282" t="str">
            <v>JF</v>
          </cell>
          <cell r="E4282" t="str">
            <v>05-07-2006</v>
          </cell>
          <cell r="F4282">
            <v>18</v>
          </cell>
          <cell r="G4282" t="str">
            <v>Non</v>
          </cell>
          <cell r="H4282" t="str">
            <v>LYC.LA PEROUSE</v>
          </cell>
          <cell r="I4282" t="str">
            <v>Non</v>
          </cell>
          <cell r="J4282" t="str">
            <v>Trails</v>
          </cell>
        </row>
        <row r="4283">
          <cell r="A4283">
            <v>24249015</v>
          </cell>
          <cell r="B4283" t="str">
            <v>SAVEA</v>
          </cell>
          <cell r="C4283" t="str">
            <v>Matauta</v>
          </cell>
          <cell r="D4283" t="str">
            <v>CG</v>
          </cell>
          <cell r="E4283" t="str">
            <v>08-09-2007</v>
          </cell>
          <cell r="F4283">
            <v>17</v>
          </cell>
          <cell r="G4283" t="str">
            <v>Non</v>
          </cell>
          <cell r="H4283" t="str">
            <v>LYC.LA PEROUSE</v>
          </cell>
          <cell r="I4283" t="str">
            <v>Non</v>
          </cell>
          <cell r="J4283" t="str">
            <v>Trails</v>
          </cell>
        </row>
        <row r="4284">
          <cell r="A4284">
            <v>24247685</v>
          </cell>
          <cell r="B4284" t="str">
            <v>schmidt</v>
          </cell>
          <cell r="C4284" t="str">
            <v>claire</v>
          </cell>
          <cell r="D4284" t="str">
            <v>CF</v>
          </cell>
          <cell r="E4284" t="str">
            <v>11-12-2007</v>
          </cell>
          <cell r="F4284">
            <v>16</v>
          </cell>
          <cell r="G4284" t="str">
            <v>Non</v>
          </cell>
          <cell r="H4284" t="str">
            <v>LYC.LA PEROUSE</v>
          </cell>
          <cell r="I4284" t="str">
            <v>Non</v>
          </cell>
          <cell r="J4284" t="str">
            <v>Volleyball</v>
          </cell>
        </row>
        <row r="4285">
          <cell r="A4285">
            <v>24247683</v>
          </cell>
          <cell r="B4285" t="str">
            <v>SELEFEN</v>
          </cell>
          <cell r="C4285" t="str">
            <v>MARIA</v>
          </cell>
          <cell r="D4285" t="str">
            <v>CF</v>
          </cell>
          <cell r="E4285" t="str">
            <v>22-05-2007</v>
          </cell>
          <cell r="F4285">
            <v>17</v>
          </cell>
          <cell r="G4285" t="str">
            <v>Non</v>
          </cell>
          <cell r="H4285" t="str">
            <v>LYC.LA PEROUSE</v>
          </cell>
          <cell r="I4285" t="str">
            <v>Non</v>
          </cell>
          <cell r="J4285" t="str">
            <v>Volleyball</v>
          </cell>
        </row>
        <row r="4286">
          <cell r="A4286">
            <v>24193226</v>
          </cell>
          <cell r="B4286" t="str">
            <v>SIMOND</v>
          </cell>
          <cell r="C4286" t="str">
            <v>Jonathan</v>
          </cell>
          <cell r="D4286" t="str">
            <v>JG</v>
          </cell>
          <cell r="E4286" t="str">
            <v>04-10-2006</v>
          </cell>
          <cell r="F4286">
            <v>18</v>
          </cell>
          <cell r="G4286" t="str">
            <v>Non</v>
          </cell>
          <cell r="H4286" t="str">
            <v>LYC.LA PEROUSE</v>
          </cell>
          <cell r="I4286" t="str">
            <v>Non</v>
          </cell>
          <cell r="J4286" t="str">
            <v>Volleyball</v>
          </cell>
        </row>
        <row r="4287">
          <cell r="A4287">
            <v>24247554</v>
          </cell>
          <cell r="B4287" t="str">
            <v>slim--job</v>
          </cell>
          <cell r="C4287" t="str">
            <v>basile</v>
          </cell>
          <cell r="D4287" t="str">
            <v>CG</v>
          </cell>
          <cell r="E4287" t="str">
            <v>16-10-2008</v>
          </cell>
          <cell r="F4287">
            <v>16</v>
          </cell>
          <cell r="G4287" t="str">
            <v>Non</v>
          </cell>
          <cell r="H4287" t="str">
            <v>LYC.LA PEROUSE</v>
          </cell>
          <cell r="I4287" t="str">
            <v>Non</v>
          </cell>
          <cell r="J4287" t="str">
            <v>Athlétisme</v>
          </cell>
        </row>
        <row r="4288">
          <cell r="A4288">
            <v>24249016</v>
          </cell>
          <cell r="B4288" t="str">
            <v>TAVAN</v>
          </cell>
          <cell r="C4288" t="str">
            <v>Lea</v>
          </cell>
          <cell r="D4288" t="str">
            <v>JG</v>
          </cell>
          <cell r="E4288" t="str">
            <v>15-11-2006</v>
          </cell>
          <cell r="F4288">
            <v>17</v>
          </cell>
          <cell r="G4288" t="str">
            <v>Non</v>
          </cell>
          <cell r="H4288" t="str">
            <v>LYC.LA PEROUSE</v>
          </cell>
          <cell r="I4288" t="str">
            <v>Non</v>
          </cell>
          <cell r="J4288" t="str">
            <v>Trails</v>
          </cell>
        </row>
        <row r="4289">
          <cell r="A4289">
            <v>24191712</v>
          </cell>
          <cell r="B4289" t="str">
            <v>TEAMBOUEON</v>
          </cell>
          <cell r="C4289" t="str">
            <v>Séréna</v>
          </cell>
          <cell r="D4289" t="str">
            <v>CF</v>
          </cell>
          <cell r="E4289" t="str">
            <v>06-04-2007</v>
          </cell>
          <cell r="F4289">
            <v>17</v>
          </cell>
          <cell r="G4289" t="str">
            <v>Non</v>
          </cell>
          <cell r="H4289" t="str">
            <v>LYC.LA PEROUSE</v>
          </cell>
          <cell r="I4289" t="str">
            <v>Non</v>
          </cell>
          <cell r="J4289" t="str">
            <v>Athlétisme, Trails</v>
          </cell>
        </row>
        <row r="4290">
          <cell r="A4290">
            <v>24249017</v>
          </cell>
          <cell r="B4290" t="str">
            <v>TEULUME</v>
          </cell>
          <cell r="C4290" t="str">
            <v>Chopaa</v>
          </cell>
          <cell r="D4290" t="str">
            <v>JF</v>
          </cell>
          <cell r="E4290" t="str">
            <v>09-07-2006</v>
          </cell>
          <cell r="F4290">
            <v>18</v>
          </cell>
          <cell r="G4290" t="str">
            <v>Non</v>
          </cell>
          <cell r="H4290" t="str">
            <v>LYC.LA PEROUSE</v>
          </cell>
          <cell r="I4290" t="str">
            <v>Non</v>
          </cell>
          <cell r="J4290" t="str">
            <v>Volleyball</v>
          </cell>
        </row>
        <row r="4291">
          <cell r="A4291">
            <v>24233917</v>
          </cell>
          <cell r="B4291" t="str">
            <v>teulume</v>
          </cell>
          <cell r="C4291" t="str">
            <v>wazete</v>
          </cell>
          <cell r="D4291" t="str">
            <v>CG</v>
          </cell>
          <cell r="E4291" t="str">
            <v>03-09-2007</v>
          </cell>
          <cell r="F4291">
            <v>17</v>
          </cell>
          <cell r="G4291" t="str">
            <v>Non</v>
          </cell>
          <cell r="H4291" t="str">
            <v>LYC.LA PEROUSE</v>
          </cell>
          <cell r="I4291" t="str">
            <v>Non</v>
          </cell>
          <cell r="J4291" t="str">
            <v>Football</v>
          </cell>
        </row>
        <row r="4292">
          <cell r="A4292">
            <v>24238271</v>
          </cell>
          <cell r="B4292" t="str">
            <v>thahnaena</v>
          </cell>
          <cell r="C4292" t="str">
            <v>laurent</v>
          </cell>
          <cell r="D4292" t="str">
            <v>CG</v>
          </cell>
          <cell r="E4292" t="str">
            <v>16-03-2007</v>
          </cell>
          <cell r="F4292">
            <v>17</v>
          </cell>
          <cell r="G4292" t="str">
            <v>Non</v>
          </cell>
          <cell r="H4292" t="str">
            <v>LYC.LA PEROUSE</v>
          </cell>
          <cell r="I4292" t="str">
            <v>Non</v>
          </cell>
          <cell r="J4292" t="str">
            <v>Trails</v>
          </cell>
        </row>
        <row r="4293">
          <cell r="A4293">
            <v>24236453</v>
          </cell>
          <cell r="B4293" t="str">
            <v>THONON</v>
          </cell>
          <cell r="C4293" t="str">
            <v>Jalil</v>
          </cell>
          <cell r="D4293" t="str">
            <v>JG</v>
          </cell>
          <cell r="E4293" t="str">
            <v>06-09-2006</v>
          </cell>
          <cell r="F4293">
            <v>18</v>
          </cell>
          <cell r="G4293" t="str">
            <v>Non</v>
          </cell>
          <cell r="H4293" t="str">
            <v>LYC.LA PEROUSE</v>
          </cell>
          <cell r="I4293" t="str">
            <v>Non</v>
          </cell>
          <cell r="J4293" t="str">
            <v>Football, Trails</v>
          </cell>
        </row>
        <row r="4294">
          <cell r="A4294">
            <v>24201180</v>
          </cell>
          <cell r="B4294" t="str">
            <v>TOKOTOKO</v>
          </cell>
          <cell r="C4294" t="str">
            <v>Gervick</v>
          </cell>
          <cell r="D4294" t="str">
            <v>CG</v>
          </cell>
          <cell r="E4294" t="str">
            <v>31-03-2007</v>
          </cell>
          <cell r="F4294">
            <v>17</v>
          </cell>
          <cell r="G4294" t="str">
            <v>Non</v>
          </cell>
          <cell r="H4294" t="str">
            <v>LYC.LA PEROUSE</v>
          </cell>
          <cell r="I4294" t="str">
            <v>Non</v>
          </cell>
          <cell r="J4294" t="str">
            <v>Futsal, Volleyball</v>
          </cell>
        </row>
        <row r="4295">
          <cell r="A4295">
            <v>24180844</v>
          </cell>
          <cell r="B4295" t="str">
            <v>TRIMARI</v>
          </cell>
          <cell r="C4295" t="str">
            <v>Hervé</v>
          </cell>
          <cell r="D4295" t="str">
            <v>CG</v>
          </cell>
          <cell r="E4295" t="str">
            <v>05-08-2008</v>
          </cell>
          <cell r="F4295">
            <v>16</v>
          </cell>
          <cell r="G4295" t="str">
            <v>Non</v>
          </cell>
          <cell r="H4295" t="str">
            <v>LYC.LA PEROUSE</v>
          </cell>
          <cell r="I4295" t="str">
            <v>Non</v>
          </cell>
          <cell r="J4295" t="str">
            <v>Cross, Football, Handball, Volleyball</v>
          </cell>
        </row>
        <row r="4296">
          <cell r="A4296">
            <v>24181306</v>
          </cell>
          <cell r="B4296" t="str">
            <v>TROLUE</v>
          </cell>
          <cell r="C4296" t="str">
            <v>Elsy</v>
          </cell>
          <cell r="D4296" t="str">
            <v>JF</v>
          </cell>
          <cell r="E4296" t="str">
            <v>30-06-2006</v>
          </cell>
          <cell r="F4296">
            <v>18</v>
          </cell>
          <cell r="G4296" t="str">
            <v>Non</v>
          </cell>
          <cell r="H4296" t="str">
            <v>LYC.LA PEROUSE</v>
          </cell>
          <cell r="I4296" t="str">
            <v>Non</v>
          </cell>
          <cell r="J4296" t="str">
            <v>Cirque, Santé, Trails</v>
          </cell>
        </row>
        <row r="4297">
          <cell r="A4297">
            <v>24249018</v>
          </cell>
          <cell r="B4297" t="str">
            <v>TUISEKA</v>
          </cell>
          <cell r="C4297" t="str">
            <v>Finemui</v>
          </cell>
          <cell r="D4297" t="str">
            <v>CG</v>
          </cell>
          <cell r="E4297" t="str">
            <v>20-02-2008</v>
          </cell>
          <cell r="F4297">
            <v>16</v>
          </cell>
          <cell r="G4297" t="str">
            <v>Non</v>
          </cell>
          <cell r="H4297" t="str">
            <v>LYC.LA PEROUSE</v>
          </cell>
          <cell r="I4297" t="str">
            <v>Non</v>
          </cell>
          <cell r="J4297" t="str">
            <v>Volleyball</v>
          </cell>
        </row>
        <row r="4298">
          <cell r="A4298">
            <v>24247680</v>
          </cell>
          <cell r="B4298" t="str">
            <v>TUPAHIROA</v>
          </cell>
          <cell r="C4298" t="str">
            <v>Leiana</v>
          </cell>
          <cell r="D4298" t="str">
            <v>CF</v>
          </cell>
          <cell r="E4298" t="str">
            <v>16-10-2008</v>
          </cell>
          <cell r="F4298">
            <v>16</v>
          </cell>
          <cell r="G4298" t="str">
            <v>Non</v>
          </cell>
          <cell r="H4298" t="str">
            <v>LYC.LA PEROUSE</v>
          </cell>
          <cell r="I4298" t="str">
            <v>Non</v>
          </cell>
          <cell r="J4298" t="str">
            <v>Volleyball</v>
          </cell>
        </row>
        <row r="4299">
          <cell r="A4299">
            <v>24200007</v>
          </cell>
          <cell r="B4299" t="str">
            <v>VAOHEILALA</v>
          </cell>
          <cell r="C4299" t="str">
            <v>Sigfried</v>
          </cell>
          <cell r="D4299" t="str">
            <v>JG</v>
          </cell>
          <cell r="E4299" t="str">
            <v>21-02-2006</v>
          </cell>
          <cell r="F4299">
            <v>18</v>
          </cell>
          <cell r="G4299" t="str">
            <v>Non</v>
          </cell>
          <cell r="H4299" t="str">
            <v>LYC.LA PEROUSE</v>
          </cell>
          <cell r="I4299" t="str">
            <v>Non</v>
          </cell>
          <cell r="J4299" t="str">
            <v>Basket, Trails</v>
          </cell>
        </row>
        <row r="4300">
          <cell r="A4300">
            <v>24188239</v>
          </cell>
          <cell r="B4300" t="str">
            <v>VELAYOUDON</v>
          </cell>
          <cell r="C4300" t="str">
            <v>Elise</v>
          </cell>
          <cell r="D4300" t="str">
            <v>CF</v>
          </cell>
          <cell r="E4300" t="str">
            <v>05-02-2007</v>
          </cell>
          <cell r="F4300">
            <v>17</v>
          </cell>
          <cell r="G4300" t="str">
            <v>Non</v>
          </cell>
          <cell r="H4300" t="str">
            <v>LYC.LA PEROUSE</v>
          </cell>
          <cell r="I4300" t="str">
            <v>Non</v>
          </cell>
          <cell r="J4300" t="str">
            <v>Trails</v>
          </cell>
        </row>
        <row r="4301">
          <cell r="A4301">
            <v>24238196</v>
          </cell>
          <cell r="B4301" t="str">
            <v>VIDEAULT</v>
          </cell>
          <cell r="C4301" t="str">
            <v>Ethan</v>
          </cell>
          <cell r="D4301" t="str">
            <v>CG</v>
          </cell>
          <cell r="E4301" t="str">
            <v>29-10-2007</v>
          </cell>
          <cell r="F4301">
            <v>16</v>
          </cell>
          <cell r="G4301" t="str">
            <v>Non</v>
          </cell>
          <cell r="H4301" t="str">
            <v>LYC.LA PEROUSE</v>
          </cell>
          <cell r="I4301" t="str">
            <v>Non</v>
          </cell>
          <cell r="J4301" t="str">
            <v>Badminton, Trails</v>
          </cell>
        </row>
        <row r="4302">
          <cell r="A4302">
            <v>24221025</v>
          </cell>
          <cell r="B4302" t="str">
            <v>WADROBERT</v>
          </cell>
          <cell r="C4302" t="str">
            <v>Monique</v>
          </cell>
          <cell r="D4302" t="str">
            <v>CF</v>
          </cell>
          <cell r="E4302" t="str">
            <v>23-03-2007</v>
          </cell>
          <cell r="F4302">
            <v>17</v>
          </cell>
          <cell r="G4302" t="str">
            <v>Non</v>
          </cell>
          <cell r="H4302" t="str">
            <v>LYC.LA PEROUSE</v>
          </cell>
          <cell r="I4302" t="str">
            <v>Non</v>
          </cell>
          <cell r="J4302" t="str">
            <v>Cross, Santé, Trails</v>
          </cell>
        </row>
        <row r="4303">
          <cell r="A4303">
            <v>24180053</v>
          </cell>
          <cell r="B4303" t="str">
            <v>WAICANE</v>
          </cell>
          <cell r="C4303" t="str">
            <v>Kalinka</v>
          </cell>
          <cell r="D4303" t="str">
            <v>CF</v>
          </cell>
          <cell r="E4303" t="str">
            <v>17-02-2007</v>
          </cell>
          <cell r="F4303">
            <v>17</v>
          </cell>
          <cell r="G4303" t="str">
            <v>Non</v>
          </cell>
          <cell r="H4303" t="str">
            <v>LYC.LA PEROUSE</v>
          </cell>
          <cell r="I4303" t="str">
            <v>Non</v>
          </cell>
          <cell r="J4303" t="str">
            <v>Santé</v>
          </cell>
        </row>
        <row r="4304">
          <cell r="A4304">
            <v>24200058</v>
          </cell>
          <cell r="B4304" t="str">
            <v>WAICANE</v>
          </cell>
          <cell r="C4304" t="str">
            <v>Mayra</v>
          </cell>
          <cell r="D4304" t="str">
            <v>MF</v>
          </cell>
          <cell r="E4304" t="str">
            <v>03-02-2010</v>
          </cell>
          <cell r="F4304">
            <v>14</v>
          </cell>
          <cell r="G4304" t="str">
            <v>Non</v>
          </cell>
          <cell r="H4304" t="str">
            <v>LYC.LA PEROUSE</v>
          </cell>
          <cell r="I4304" t="str">
            <v>Non</v>
          </cell>
          <cell r="J4304" t="str">
            <v>Volleyball</v>
          </cell>
        </row>
        <row r="4305">
          <cell r="A4305">
            <v>24190285</v>
          </cell>
          <cell r="B4305" t="str">
            <v>WETTA</v>
          </cell>
          <cell r="C4305" t="str">
            <v>Emmanuel</v>
          </cell>
          <cell r="D4305" t="str">
            <v>CG</v>
          </cell>
          <cell r="E4305" t="str">
            <v>14-02-2008</v>
          </cell>
          <cell r="F4305">
            <v>16</v>
          </cell>
          <cell r="G4305" t="str">
            <v>Non</v>
          </cell>
          <cell r="H4305" t="str">
            <v>LYC.LA PEROUSE</v>
          </cell>
          <cell r="I4305" t="str">
            <v>Non</v>
          </cell>
          <cell r="J4305" t="str">
            <v>Volleyball</v>
          </cell>
        </row>
        <row r="4306">
          <cell r="A4306">
            <v>24200004</v>
          </cell>
          <cell r="B4306" t="str">
            <v>WOLFF</v>
          </cell>
          <cell r="C4306" t="str">
            <v>Maël</v>
          </cell>
          <cell r="D4306" t="str">
            <v>CG</v>
          </cell>
          <cell r="E4306" t="str">
            <v>05-04-2007</v>
          </cell>
          <cell r="F4306">
            <v>17</v>
          </cell>
          <cell r="G4306" t="str">
            <v>Non</v>
          </cell>
          <cell r="H4306" t="str">
            <v>LYC.LA PEROUSE</v>
          </cell>
          <cell r="I4306" t="str">
            <v>Non</v>
          </cell>
          <cell r="J4306" t="str">
            <v>Badminton</v>
          </cell>
        </row>
        <row r="4307">
          <cell r="A4307">
            <v>24181704</v>
          </cell>
          <cell r="B4307" t="str">
            <v>YEIWENE</v>
          </cell>
          <cell r="C4307" t="str">
            <v>Noélie</v>
          </cell>
          <cell r="D4307" t="str">
            <v>CF</v>
          </cell>
          <cell r="E4307" t="str">
            <v>24-05-2007</v>
          </cell>
          <cell r="F4307">
            <v>17</v>
          </cell>
          <cell r="G4307" t="str">
            <v>Non</v>
          </cell>
          <cell r="H4307" t="str">
            <v>LYC.LA PEROUSE</v>
          </cell>
          <cell r="I4307" t="str">
            <v>Non</v>
          </cell>
          <cell r="J4307" t="str">
            <v>Trails, Volleyball</v>
          </cell>
        </row>
        <row r="4308">
          <cell r="A4308">
            <v>24248081</v>
          </cell>
          <cell r="B4308" t="str">
            <v>YEWENE</v>
          </cell>
          <cell r="C4308" t="str">
            <v>Noelie</v>
          </cell>
          <cell r="D4308" t="str">
            <v>CF</v>
          </cell>
          <cell r="E4308" t="str">
            <v>24-05-2007</v>
          </cell>
          <cell r="F4308">
            <v>17</v>
          </cell>
          <cell r="G4308" t="str">
            <v>Non</v>
          </cell>
          <cell r="H4308" t="str">
            <v>LYC.LA PEROUSE</v>
          </cell>
          <cell r="I4308" t="str">
            <v>Non</v>
          </cell>
          <cell r="J4308" t="str">
            <v>Trails</v>
          </cell>
        </row>
        <row r="4309">
          <cell r="A4309">
            <v>24238680</v>
          </cell>
          <cell r="B4309" t="str">
            <v>AIAMU</v>
          </cell>
          <cell r="C4309" t="str">
            <v>Toearai</v>
          </cell>
          <cell r="D4309" t="str">
            <v>CG</v>
          </cell>
          <cell r="E4309" t="str">
            <v>01-09-2008</v>
          </cell>
          <cell r="F4309">
            <v>16</v>
          </cell>
          <cell r="G4309" t="str">
            <v>Non</v>
          </cell>
          <cell r="H4309" t="str">
            <v>LYC.MICHEL ROCARD</v>
          </cell>
          <cell r="I4309" t="str">
            <v>Non</v>
          </cell>
          <cell r="J4309" t="str">
            <v>Cross, Football, Volleyball</v>
          </cell>
        </row>
        <row r="4310">
          <cell r="A4310">
            <v>24247868</v>
          </cell>
          <cell r="B4310" t="str">
            <v>APATYEE</v>
          </cell>
          <cell r="C4310" t="str">
            <v>ELODIE</v>
          </cell>
          <cell r="D4310" t="str">
            <v>CF</v>
          </cell>
          <cell r="E4310" t="str">
            <v>24-11-2008</v>
          </cell>
          <cell r="F4310">
            <v>15</v>
          </cell>
          <cell r="G4310" t="str">
            <v>Non</v>
          </cell>
          <cell r="H4310" t="str">
            <v>LYC.MICHEL ROCARD</v>
          </cell>
          <cell r="I4310" t="str">
            <v>Non</v>
          </cell>
        </row>
        <row r="4311">
          <cell r="A4311">
            <v>24180388</v>
          </cell>
          <cell r="B4311" t="str">
            <v>APIAZARI</v>
          </cell>
          <cell r="C4311" t="str">
            <v>Marco</v>
          </cell>
          <cell r="D4311" t="str">
            <v>CG</v>
          </cell>
          <cell r="E4311" t="str">
            <v>28-05-2007</v>
          </cell>
          <cell r="F4311">
            <v>17</v>
          </cell>
          <cell r="G4311" t="str">
            <v>Non</v>
          </cell>
          <cell r="H4311" t="str">
            <v>LYC.MICHEL ROCARD</v>
          </cell>
          <cell r="I4311" t="str">
            <v>Non</v>
          </cell>
          <cell r="J4311" t="str">
            <v>Football, Futsal</v>
          </cell>
        </row>
        <row r="4312">
          <cell r="A4312">
            <v>24211939</v>
          </cell>
          <cell r="B4312" t="str">
            <v>ARIITAI</v>
          </cell>
          <cell r="C4312" t="str">
            <v>Isaac</v>
          </cell>
          <cell r="D4312" t="str">
            <v>CG</v>
          </cell>
          <cell r="E4312" t="str">
            <v>20-08-2008</v>
          </cell>
          <cell r="F4312">
            <v>16</v>
          </cell>
          <cell r="G4312" t="str">
            <v>Non</v>
          </cell>
          <cell r="H4312" t="str">
            <v>LYC.MICHEL ROCARD</v>
          </cell>
          <cell r="I4312" t="str">
            <v>Non</v>
          </cell>
          <cell r="J4312" t="str">
            <v>Basket, Handball</v>
          </cell>
        </row>
        <row r="4313">
          <cell r="A4313">
            <v>24236659</v>
          </cell>
          <cell r="B4313" t="str">
            <v>ARRIGHI</v>
          </cell>
          <cell r="C4313" t="str">
            <v>Thierry</v>
          </cell>
          <cell r="D4313" t="str">
            <v>CG</v>
          </cell>
          <cell r="E4313" t="str">
            <v>31-03-2008</v>
          </cell>
          <cell r="F4313">
            <v>16</v>
          </cell>
          <cell r="G4313" t="str">
            <v>Non</v>
          </cell>
          <cell r="H4313" t="str">
            <v>LYC.MICHEL ROCARD</v>
          </cell>
          <cell r="I4313" t="str">
            <v>Non</v>
          </cell>
          <cell r="J4313" t="str">
            <v>Trails</v>
          </cell>
        </row>
        <row r="4314">
          <cell r="A4314">
            <v>24236660</v>
          </cell>
          <cell r="B4314" t="str">
            <v>AZERARI</v>
          </cell>
          <cell r="C4314" t="str">
            <v>Windel</v>
          </cell>
          <cell r="D4314" t="str">
            <v>CG</v>
          </cell>
          <cell r="E4314" t="str">
            <v>17-08-2007</v>
          </cell>
          <cell r="F4314">
            <v>17</v>
          </cell>
          <cell r="G4314" t="str">
            <v>Non</v>
          </cell>
          <cell r="H4314" t="str">
            <v>LYC.MICHEL ROCARD</v>
          </cell>
          <cell r="I4314" t="str">
            <v>Non</v>
          </cell>
          <cell r="J4314" t="str">
            <v>Trails, Volleyball</v>
          </cell>
        </row>
        <row r="4315">
          <cell r="A4315">
            <v>24181113</v>
          </cell>
          <cell r="B4315" t="str">
            <v>AZZARO</v>
          </cell>
          <cell r="C4315" t="str">
            <v>Loris</v>
          </cell>
          <cell r="D4315" t="str">
            <v>CG</v>
          </cell>
          <cell r="E4315" t="str">
            <v>27-07-2007</v>
          </cell>
          <cell r="F4315">
            <v>17</v>
          </cell>
          <cell r="G4315" t="str">
            <v>Non</v>
          </cell>
          <cell r="H4315" t="str">
            <v>LYC.MICHEL ROCARD</v>
          </cell>
          <cell r="I4315" t="str">
            <v>Non</v>
          </cell>
          <cell r="J4315" t="str">
            <v>Athlétisme, Cross, Football, Futsal, Handball, Trails</v>
          </cell>
        </row>
        <row r="4316">
          <cell r="A4316">
            <v>24180225</v>
          </cell>
          <cell r="B4316" t="str">
            <v>BABIN</v>
          </cell>
          <cell r="C4316" t="str">
            <v>Léa</v>
          </cell>
          <cell r="D4316" t="str">
            <v>CF</v>
          </cell>
          <cell r="E4316" t="str">
            <v>29-04-2007</v>
          </cell>
          <cell r="F4316">
            <v>17</v>
          </cell>
          <cell r="G4316" t="str">
            <v>Non</v>
          </cell>
          <cell r="H4316" t="str">
            <v>LYC.MICHEL ROCARD</v>
          </cell>
          <cell r="I4316" t="str">
            <v>Non</v>
          </cell>
          <cell r="J4316" t="str">
            <v>Basket, Cross, Trails</v>
          </cell>
        </row>
        <row r="4317">
          <cell r="A4317">
            <v>24200365</v>
          </cell>
          <cell r="B4317" t="str">
            <v>BABIN</v>
          </cell>
          <cell r="C4317" t="str">
            <v>Samuel</v>
          </cell>
          <cell r="D4317" t="str">
            <v>MG</v>
          </cell>
          <cell r="E4317" t="str">
            <v>11-02-2009</v>
          </cell>
          <cell r="F4317">
            <v>15</v>
          </cell>
          <cell r="G4317" t="str">
            <v>Non</v>
          </cell>
          <cell r="H4317" t="str">
            <v>LYC.MICHEL ROCARD</v>
          </cell>
          <cell r="I4317" t="str">
            <v>Non</v>
          </cell>
          <cell r="J4317" t="str">
            <v>Basket, Handball</v>
          </cell>
        </row>
        <row r="4318">
          <cell r="A4318">
            <v>24191844</v>
          </cell>
          <cell r="B4318" t="str">
            <v>BAHI</v>
          </cell>
          <cell r="C4318" t="str">
            <v>Ashley</v>
          </cell>
          <cell r="D4318" t="str">
            <v>CF</v>
          </cell>
          <cell r="E4318" t="str">
            <v>13-07-2007</v>
          </cell>
          <cell r="F4318">
            <v>17</v>
          </cell>
          <cell r="G4318" t="str">
            <v>Non</v>
          </cell>
          <cell r="H4318" t="str">
            <v>LYC.MICHEL ROCARD</v>
          </cell>
          <cell r="I4318" t="str">
            <v>Non</v>
          </cell>
          <cell r="J4318" t="str">
            <v>Volleyball</v>
          </cell>
        </row>
        <row r="4319">
          <cell r="A4319">
            <v>24236662</v>
          </cell>
          <cell r="B4319" t="str">
            <v>BARADUC</v>
          </cell>
          <cell r="C4319" t="str">
            <v>Lucka</v>
          </cell>
          <cell r="D4319" t="str">
            <v>CG</v>
          </cell>
          <cell r="E4319" t="str">
            <v>07-07-2007</v>
          </cell>
          <cell r="F4319">
            <v>17</v>
          </cell>
          <cell r="G4319" t="str">
            <v>Non</v>
          </cell>
          <cell r="H4319" t="str">
            <v>LYC.MICHEL ROCARD</v>
          </cell>
          <cell r="I4319" t="str">
            <v>Non</v>
          </cell>
          <cell r="J4319" t="str">
            <v>Trails</v>
          </cell>
        </row>
        <row r="4320">
          <cell r="A4320">
            <v>24200890</v>
          </cell>
          <cell r="B4320" t="str">
            <v>BERHAULT</v>
          </cell>
          <cell r="C4320" t="str">
            <v>Titouan</v>
          </cell>
          <cell r="D4320" t="str">
            <v>CG</v>
          </cell>
          <cell r="E4320" t="str">
            <v>02-04-2008</v>
          </cell>
          <cell r="F4320">
            <v>16</v>
          </cell>
          <cell r="G4320" t="str">
            <v>Non</v>
          </cell>
          <cell r="H4320" t="str">
            <v>LYC.MICHEL ROCARD</v>
          </cell>
          <cell r="I4320" t="str">
            <v>Non</v>
          </cell>
          <cell r="J4320" t="str">
            <v>Football, Volleyball</v>
          </cell>
        </row>
        <row r="4321">
          <cell r="A4321">
            <v>24237605</v>
          </cell>
          <cell r="B4321" t="str">
            <v>BERNANOS</v>
          </cell>
          <cell r="C4321" t="str">
            <v>CYPRIEN</v>
          </cell>
          <cell r="D4321" t="str">
            <v>CG</v>
          </cell>
          <cell r="E4321" t="str">
            <v>30-11-2007</v>
          </cell>
          <cell r="F4321">
            <v>16</v>
          </cell>
          <cell r="G4321" t="str">
            <v>Non</v>
          </cell>
          <cell r="H4321" t="str">
            <v>LYC.MICHEL ROCARD</v>
          </cell>
          <cell r="I4321" t="str">
            <v>Non</v>
          </cell>
          <cell r="J4321" t="str">
            <v>Trails</v>
          </cell>
        </row>
        <row r="4322">
          <cell r="A4322">
            <v>24190071</v>
          </cell>
          <cell r="B4322" t="str">
            <v>BERNANOS</v>
          </cell>
          <cell r="C4322" t="str">
            <v>Nolwen</v>
          </cell>
          <cell r="D4322" t="str">
            <v>CG</v>
          </cell>
          <cell r="E4322" t="str">
            <v>12-03-2008</v>
          </cell>
          <cell r="F4322">
            <v>16</v>
          </cell>
          <cell r="G4322" t="str">
            <v>Non</v>
          </cell>
          <cell r="H4322" t="str">
            <v>LYC.MICHEL ROCARD</v>
          </cell>
          <cell r="I4322" t="str">
            <v>Non</v>
          </cell>
          <cell r="J4322" t="str">
            <v>Athlétisme, Football, Futsal, Rugby, Tennis de table, Trails, Volleyball</v>
          </cell>
        </row>
        <row r="4323">
          <cell r="A4323">
            <v>24236664</v>
          </cell>
          <cell r="B4323" t="str">
            <v>BESANCON</v>
          </cell>
          <cell r="C4323" t="str">
            <v>Dylan</v>
          </cell>
          <cell r="D4323" t="str">
            <v>CG</v>
          </cell>
          <cell r="E4323" t="str">
            <v>11-02-2008</v>
          </cell>
          <cell r="F4323">
            <v>16</v>
          </cell>
          <cell r="G4323" t="str">
            <v>Non</v>
          </cell>
          <cell r="H4323" t="str">
            <v>LYC.MICHEL ROCARD</v>
          </cell>
          <cell r="I4323" t="str">
            <v>Non</v>
          </cell>
          <cell r="J4323" t="str">
            <v>Trails</v>
          </cell>
        </row>
        <row r="4324">
          <cell r="A4324">
            <v>24247887</v>
          </cell>
          <cell r="B4324" t="str">
            <v>BLESSLER</v>
          </cell>
          <cell r="C4324" t="str">
            <v>NORMANN</v>
          </cell>
          <cell r="D4324" t="str">
            <v>CG</v>
          </cell>
          <cell r="E4324" t="str">
            <v>30-09-2008</v>
          </cell>
          <cell r="F4324">
            <v>16</v>
          </cell>
          <cell r="G4324" t="str">
            <v>Non</v>
          </cell>
          <cell r="H4324" t="str">
            <v>LYC.MICHEL ROCARD</v>
          </cell>
          <cell r="I4324" t="str">
            <v>Non</v>
          </cell>
        </row>
        <row r="4325">
          <cell r="A4325">
            <v>24247876</v>
          </cell>
          <cell r="B4325" t="str">
            <v>BLOCH</v>
          </cell>
          <cell r="C4325" t="str">
            <v>NORA</v>
          </cell>
          <cell r="D4325" t="str">
            <v>CF</v>
          </cell>
          <cell r="E4325" t="str">
            <v>17-08-2008</v>
          </cell>
          <cell r="F4325">
            <v>16</v>
          </cell>
          <cell r="G4325" t="str">
            <v>Non</v>
          </cell>
          <cell r="H4325" t="str">
            <v>LYC.MICHEL ROCARD</v>
          </cell>
          <cell r="I4325" t="str">
            <v>Non</v>
          </cell>
        </row>
        <row r="4326">
          <cell r="A4326">
            <v>24247879</v>
          </cell>
          <cell r="B4326" t="str">
            <v>BLOMME</v>
          </cell>
          <cell r="C4326" t="str">
            <v>JACKY</v>
          </cell>
          <cell r="D4326" t="str">
            <v>CG</v>
          </cell>
          <cell r="E4326" t="str">
            <v>06-01-2007</v>
          </cell>
          <cell r="F4326">
            <v>17</v>
          </cell>
          <cell r="G4326" t="str">
            <v>Non</v>
          </cell>
          <cell r="H4326" t="str">
            <v>LYC.MICHEL ROCARD</v>
          </cell>
          <cell r="I4326" t="str">
            <v>Non</v>
          </cell>
        </row>
        <row r="4327">
          <cell r="A4327">
            <v>24222453</v>
          </cell>
          <cell r="B4327" t="str">
            <v>BONNET - PERMETTES</v>
          </cell>
          <cell r="C4327" t="str">
            <v>Juliette</v>
          </cell>
          <cell r="D4327" t="str">
            <v>MF</v>
          </cell>
          <cell r="E4327" t="str">
            <v>06-04-2009</v>
          </cell>
          <cell r="F4327">
            <v>15</v>
          </cell>
          <cell r="G4327" t="str">
            <v>Non</v>
          </cell>
          <cell r="H4327" t="str">
            <v>LYC.MICHEL ROCARD</v>
          </cell>
          <cell r="I4327" t="str">
            <v>Non</v>
          </cell>
          <cell r="J4327" t="str">
            <v>Basket</v>
          </cell>
        </row>
        <row r="4328">
          <cell r="A4328">
            <v>24236666</v>
          </cell>
          <cell r="B4328" t="str">
            <v>BONNET PERMETTES</v>
          </cell>
          <cell r="C4328" t="str">
            <v>Chloé</v>
          </cell>
          <cell r="D4328" t="str">
            <v>JF</v>
          </cell>
          <cell r="E4328" t="str">
            <v>30-04-2006</v>
          </cell>
          <cell r="F4328">
            <v>18</v>
          </cell>
          <cell r="G4328" t="str">
            <v>Non</v>
          </cell>
          <cell r="H4328" t="str">
            <v>LYC.MICHEL ROCARD</v>
          </cell>
          <cell r="I4328" t="str">
            <v>Non</v>
          </cell>
        </row>
        <row r="4329">
          <cell r="A4329">
            <v>24201225</v>
          </cell>
          <cell r="B4329" t="str">
            <v>BOUACOU</v>
          </cell>
          <cell r="C4329" t="str">
            <v>Gwepanuwa</v>
          </cell>
          <cell r="D4329" t="str">
            <v>JG</v>
          </cell>
          <cell r="E4329" t="str">
            <v>25-09-2006</v>
          </cell>
          <cell r="F4329">
            <v>18</v>
          </cell>
          <cell r="G4329" t="str">
            <v>Non</v>
          </cell>
          <cell r="H4329" t="str">
            <v>LYC.MICHEL ROCARD</v>
          </cell>
          <cell r="I4329" t="str">
            <v>Non</v>
          </cell>
          <cell r="J4329" t="str">
            <v>Basket, Handball, Musculation, Santé</v>
          </cell>
        </row>
        <row r="4330">
          <cell r="A4330">
            <v>24247874</v>
          </cell>
          <cell r="B4330" t="str">
            <v>BOUARAT</v>
          </cell>
          <cell r="C4330" t="str">
            <v>HENRIETTE</v>
          </cell>
          <cell r="D4330" t="str">
            <v>CF</v>
          </cell>
          <cell r="E4330" t="str">
            <v>14-12-2007</v>
          </cell>
          <cell r="F4330">
            <v>16</v>
          </cell>
          <cell r="G4330" t="str">
            <v>Non</v>
          </cell>
          <cell r="H4330" t="str">
            <v>LYC.MICHEL ROCARD</v>
          </cell>
          <cell r="I4330" t="str">
            <v>Non</v>
          </cell>
        </row>
        <row r="4331">
          <cell r="A4331">
            <v>24247881</v>
          </cell>
          <cell r="B4331" t="str">
            <v>BOULAOUA</v>
          </cell>
          <cell r="C4331" t="str">
            <v>YANAELLE</v>
          </cell>
          <cell r="D4331" t="str">
            <v>JF</v>
          </cell>
          <cell r="E4331" t="str">
            <v>02-12-2006</v>
          </cell>
          <cell r="F4331">
            <v>17</v>
          </cell>
          <cell r="G4331" t="str">
            <v>Non</v>
          </cell>
          <cell r="H4331" t="str">
            <v>LYC.MICHEL ROCARD</v>
          </cell>
          <cell r="I4331" t="str">
            <v>Non</v>
          </cell>
        </row>
        <row r="4332">
          <cell r="A4332">
            <v>24180535</v>
          </cell>
          <cell r="B4332" t="str">
            <v>BOUME</v>
          </cell>
          <cell r="C4332" t="str">
            <v>Touhai</v>
          </cell>
          <cell r="D4332" t="str">
            <v>JG</v>
          </cell>
          <cell r="E4332" t="str">
            <v>27-12-2006</v>
          </cell>
          <cell r="F4332">
            <v>17</v>
          </cell>
          <cell r="G4332" t="str">
            <v>Non</v>
          </cell>
          <cell r="H4332" t="str">
            <v>LYC.MICHEL ROCARD</v>
          </cell>
          <cell r="I4332" t="str">
            <v>Non</v>
          </cell>
          <cell r="J4332" t="str">
            <v>Football, Futsal, Rugby, Volleyball</v>
          </cell>
        </row>
        <row r="4333">
          <cell r="A4333">
            <v>24247883</v>
          </cell>
          <cell r="B4333" t="str">
            <v>BRU</v>
          </cell>
          <cell r="C4333" t="str">
            <v>BAPTISTE</v>
          </cell>
          <cell r="D4333" t="str">
            <v>CG</v>
          </cell>
          <cell r="E4333" t="str">
            <v>18-12-2007</v>
          </cell>
          <cell r="F4333">
            <v>16</v>
          </cell>
          <cell r="G4333" t="str">
            <v>Non</v>
          </cell>
          <cell r="H4333" t="str">
            <v>LYC.MICHEL ROCARD</v>
          </cell>
          <cell r="I4333" t="str">
            <v>Non</v>
          </cell>
        </row>
        <row r="4334">
          <cell r="A4334">
            <v>24247870</v>
          </cell>
          <cell r="B4334" t="str">
            <v>BURUPIE</v>
          </cell>
          <cell r="C4334" t="str">
            <v>EDVINA</v>
          </cell>
          <cell r="D4334" t="str">
            <v>CF</v>
          </cell>
          <cell r="E4334" t="str">
            <v>29-12-2007</v>
          </cell>
          <cell r="F4334">
            <v>16</v>
          </cell>
          <cell r="G4334" t="str">
            <v>Non</v>
          </cell>
          <cell r="H4334" t="str">
            <v>LYC.MICHEL ROCARD</v>
          </cell>
          <cell r="I4334" t="str">
            <v>Non</v>
          </cell>
        </row>
        <row r="4335">
          <cell r="A4335">
            <v>24222370</v>
          </cell>
          <cell r="B4335" t="str">
            <v>CAMIN</v>
          </cell>
          <cell r="C4335" t="str">
            <v>Rafael</v>
          </cell>
          <cell r="D4335" t="str">
            <v>MG</v>
          </cell>
          <cell r="E4335" t="str">
            <v>02-01-2009</v>
          </cell>
          <cell r="F4335">
            <v>15</v>
          </cell>
          <cell r="G4335" t="str">
            <v>Non</v>
          </cell>
          <cell r="H4335" t="str">
            <v>LYC.MICHEL ROCARD</v>
          </cell>
          <cell r="I4335" t="str">
            <v>Non</v>
          </cell>
          <cell r="J4335" t="str">
            <v>Basket, Football, Handball, Trails</v>
          </cell>
        </row>
        <row r="4336">
          <cell r="A4336">
            <v>24190743</v>
          </cell>
          <cell r="B4336" t="str">
            <v>CAMPANELLA</v>
          </cell>
          <cell r="C4336" t="str">
            <v>Evan</v>
          </cell>
          <cell r="D4336" t="str">
            <v>CG</v>
          </cell>
          <cell r="E4336" t="str">
            <v>31-08-2007</v>
          </cell>
          <cell r="F4336">
            <v>17</v>
          </cell>
          <cell r="G4336" t="str">
            <v>Non</v>
          </cell>
          <cell r="H4336" t="str">
            <v>LYC.MICHEL ROCARD</v>
          </cell>
          <cell r="I4336" t="str">
            <v>Non</v>
          </cell>
          <cell r="J4336" t="str">
            <v>Football, Futsal</v>
          </cell>
        </row>
        <row r="4337">
          <cell r="A4337">
            <v>24201122</v>
          </cell>
          <cell r="B4337" t="str">
            <v>CARON LAVIOLETTE</v>
          </cell>
          <cell r="C4337" t="str">
            <v>Sacha</v>
          </cell>
          <cell r="D4337" t="str">
            <v>MG</v>
          </cell>
          <cell r="E4337" t="str">
            <v>13-02-2009</v>
          </cell>
          <cell r="F4337">
            <v>15</v>
          </cell>
          <cell r="G4337" t="str">
            <v>Non</v>
          </cell>
          <cell r="H4337" t="str">
            <v>LYC.MICHEL ROCARD</v>
          </cell>
          <cell r="I4337" t="str">
            <v>Non</v>
          </cell>
          <cell r="J4337" t="str">
            <v>Cross, Trails, Volleyball</v>
          </cell>
        </row>
        <row r="4338">
          <cell r="A4338">
            <v>24201649</v>
          </cell>
          <cell r="B4338" t="str">
            <v>CHENU</v>
          </cell>
          <cell r="C4338" t="str">
            <v>Jeffrey</v>
          </cell>
          <cell r="D4338" t="str">
            <v>CG</v>
          </cell>
          <cell r="E4338" t="str">
            <v>18-12-2008</v>
          </cell>
          <cell r="F4338">
            <v>15</v>
          </cell>
          <cell r="G4338" t="str">
            <v>Non</v>
          </cell>
          <cell r="H4338" t="str">
            <v>LYC.MICHEL ROCARD</v>
          </cell>
          <cell r="I4338" t="str">
            <v>Non</v>
          </cell>
          <cell r="J4338" t="str">
            <v>Basket, Handball, Natation, Trails</v>
          </cell>
        </row>
        <row r="4339">
          <cell r="A4339">
            <v>24180503</v>
          </cell>
          <cell r="B4339" t="str">
            <v>CHIARA-SONG</v>
          </cell>
          <cell r="C4339" t="str">
            <v>Laëtitia</v>
          </cell>
          <cell r="D4339" t="str">
            <v>JF</v>
          </cell>
          <cell r="E4339" t="str">
            <v>13-11-2006</v>
          </cell>
          <cell r="F4339">
            <v>17</v>
          </cell>
          <cell r="G4339" t="str">
            <v>Non</v>
          </cell>
          <cell r="H4339" t="str">
            <v>LYC.MICHEL ROCARD</v>
          </cell>
          <cell r="I4339" t="str">
            <v>Non</v>
          </cell>
          <cell r="J4339" t="str">
            <v>Basket, Cross, Football, Futsal, Handball, Trails</v>
          </cell>
        </row>
        <row r="4340">
          <cell r="A4340">
            <v>24200655</v>
          </cell>
          <cell r="B4340" t="str">
            <v>CHIROVO</v>
          </cell>
          <cell r="C4340" t="str">
            <v>Hugo</v>
          </cell>
          <cell r="D4340" t="str">
            <v>MG</v>
          </cell>
          <cell r="E4340" t="str">
            <v>17-03-2009</v>
          </cell>
          <cell r="F4340">
            <v>15</v>
          </cell>
          <cell r="G4340" t="str">
            <v>Non</v>
          </cell>
          <cell r="H4340" t="str">
            <v>LYC.MICHEL ROCARD</v>
          </cell>
          <cell r="I4340" t="str">
            <v>Non</v>
          </cell>
          <cell r="J4340" t="str">
            <v>Athlétisme, Basket, Cross, Football, Handball, Trails</v>
          </cell>
        </row>
        <row r="4341">
          <cell r="A4341">
            <v>24190233</v>
          </cell>
          <cell r="B4341" t="str">
            <v>COUHIA</v>
          </cell>
          <cell r="C4341" t="str">
            <v>Morayma</v>
          </cell>
          <cell r="D4341" t="str">
            <v>CF</v>
          </cell>
          <cell r="E4341" t="str">
            <v>19-10-2007</v>
          </cell>
          <cell r="F4341">
            <v>17</v>
          </cell>
          <cell r="G4341" t="str">
            <v>Non</v>
          </cell>
          <cell r="H4341" t="str">
            <v>LYC.MICHEL ROCARD</v>
          </cell>
          <cell r="I4341" t="str">
            <v>Non</v>
          </cell>
          <cell r="J4341" t="str">
            <v>Volleyball</v>
          </cell>
        </row>
        <row r="4342">
          <cell r="A4342">
            <v>24236671</v>
          </cell>
          <cell r="B4342" t="str">
            <v>COUIEMOIN</v>
          </cell>
          <cell r="C4342" t="str">
            <v>Alexandre</v>
          </cell>
          <cell r="D4342" t="str">
            <v>CG</v>
          </cell>
          <cell r="E4342" t="str">
            <v>02-08-2007</v>
          </cell>
          <cell r="F4342">
            <v>17</v>
          </cell>
          <cell r="G4342" t="str">
            <v>Non</v>
          </cell>
          <cell r="H4342" t="str">
            <v>LYC.MICHEL ROCARD</v>
          </cell>
          <cell r="I4342" t="str">
            <v>Non</v>
          </cell>
          <cell r="J4342" t="str">
            <v>Football, Futsal</v>
          </cell>
        </row>
        <row r="4343">
          <cell r="A4343">
            <v>24221667</v>
          </cell>
          <cell r="B4343" t="str">
            <v>COUPAIN</v>
          </cell>
          <cell r="C4343" t="str">
            <v>Collin</v>
          </cell>
          <cell r="D4343" t="str">
            <v>CG</v>
          </cell>
          <cell r="E4343" t="str">
            <v>27-06-2007</v>
          </cell>
          <cell r="F4343">
            <v>17</v>
          </cell>
          <cell r="G4343" t="str">
            <v>Non</v>
          </cell>
          <cell r="H4343" t="str">
            <v>LYC.MICHEL ROCARD</v>
          </cell>
          <cell r="I4343" t="str">
            <v>Non</v>
          </cell>
          <cell r="J4343" t="str">
            <v>Basket, Football, Futsal</v>
          </cell>
        </row>
        <row r="4344">
          <cell r="A4344">
            <v>24200889</v>
          </cell>
          <cell r="B4344" t="str">
            <v>COURTOT</v>
          </cell>
          <cell r="C4344" t="str">
            <v>Nils</v>
          </cell>
          <cell r="D4344" t="str">
            <v>MG</v>
          </cell>
          <cell r="E4344" t="str">
            <v>20-05-2009</v>
          </cell>
          <cell r="F4344">
            <v>15</v>
          </cell>
          <cell r="G4344" t="str">
            <v>Non</v>
          </cell>
          <cell r="H4344" t="str">
            <v>LYC.MICHEL ROCARD</v>
          </cell>
          <cell r="I4344" t="str">
            <v>Non</v>
          </cell>
          <cell r="J4344" t="str">
            <v>Handball, Trails</v>
          </cell>
        </row>
        <row r="4345">
          <cell r="A4345">
            <v>24192527</v>
          </cell>
          <cell r="B4345" t="str">
            <v>CREUGNET</v>
          </cell>
          <cell r="C4345" t="str">
            <v>Jennifer</v>
          </cell>
          <cell r="D4345" t="str">
            <v>CF</v>
          </cell>
          <cell r="E4345" t="str">
            <v>24-10-2007</v>
          </cell>
          <cell r="F4345">
            <v>17</v>
          </cell>
          <cell r="G4345" t="str">
            <v>Non</v>
          </cell>
          <cell r="H4345" t="str">
            <v>LYC.MICHEL ROCARD</v>
          </cell>
          <cell r="I4345" t="str">
            <v>Non</v>
          </cell>
          <cell r="J4345" t="str">
            <v>Athlétisme, Cross, Trails</v>
          </cell>
        </row>
        <row r="4346">
          <cell r="A4346">
            <v>24180179</v>
          </cell>
          <cell r="B4346" t="str">
            <v>DAHI</v>
          </cell>
          <cell r="C4346" t="str">
            <v>Jôôni</v>
          </cell>
          <cell r="D4346" t="str">
            <v>JF</v>
          </cell>
          <cell r="E4346" t="str">
            <v>21-11-2005</v>
          </cell>
          <cell r="F4346">
            <v>18</v>
          </cell>
          <cell r="G4346" t="str">
            <v>Non</v>
          </cell>
          <cell r="H4346" t="str">
            <v>LYC.MICHEL ROCARD</v>
          </cell>
          <cell r="I4346" t="str">
            <v>Non</v>
          </cell>
          <cell r="J4346" t="str">
            <v>Futsal, Volleyball</v>
          </cell>
        </row>
        <row r="4347">
          <cell r="A4347">
            <v>24180736</v>
          </cell>
          <cell r="B4347" t="str">
            <v>DAHI</v>
          </cell>
          <cell r="C4347" t="str">
            <v>Méré</v>
          </cell>
          <cell r="D4347" t="str">
            <v>CF</v>
          </cell>
          <cell r="E4347" t="str">
            <v>11-02-2007</v>
          </cell>
          <cell r="F4347">
            <v>17</v>
          </cell>
          <cell r="G4347" t="str">
            <v>Non</v>
          </cell>
          <cell r="H4347" t="str">
            <v>LYC.MICHEL ROCARD</v>
          </cell>
          <cell r="I4347" t="str">
            <v>Non</v>
          </cell>
          <cell r="J4347" t="str">
            <v>Cross, Football, Futsal, Trails</v>
          </cell>
        </row>
        <row r="4348">
          <cell r="A4348">
            <v>24191025</v>
          </cell>
          <cell r="B4348" t="str">
            <v>DALIGAULT</v>
          </cell>
          <cell r="C4348" t="str">
            <v>Keoni</v>
          </cell>
          <cell r="D4348" t="str">
            <v>CG</v>
          </cell>
          <cell r="E4348" t="str">
            <v>15-05-2007</v>
          </cell>
          <cell r="F4348">
            <v>17</v>
          </cell>
          <cell r="G4348" t="str">
            <v>Non</v>
          </cell>
          <cell r="H4348" t="str">
            <v>LYC.MICHEL ROCARD</v>
          </cell>
          <cell r="I4348" t="str">
            <v>Non</v>
          </cell>
          <cell r="J4348" t="str">
            <v>Handball, Volleyball</v>
          </cell>
        </row>
        <row r="4349">
          <cell r="A4349">
            <v>24237798</v>
          </cell>
          <cell r="B4349" t="str">
            <v>DAMBREVILLE</v>
          </cell>
          <cell r="C4349" t="str">
            <v>Patricia</v>
          </cell>
          <cell r="D4349" t="str">
            <v>CF</v>
          </cell>
          <cell r="E4349" t="str">
            <v>02-07-2008</v>
          </cell>
          <cell r="F4349">
            <v>16</v>
          </cell>
          <cell r="G4349" t="str">
            <v>Non</v>
          </cell>
          <cell r="H4349" t="str">
            <v>LYC.MICHEL ROCARD</v>
          </cell>
          <cell r="I4349" t="str">
            <v>Non</v>
          </cell>
          <cell r="J4349" t="str">
            <v>Football, Trails, Volleyball</v>
          </cell>
        </row>
        <row r="4350">
          <cell r="A4350">
            <v>24220089</v>
          </cell>
          <cell r="B4350" t="str">
            <v>DAWILO-NIAVOU</v>
          </cell>
          <cell r="C4350" t="str">
            <v>Oscar</v>
          </cell>
          <cell r="D4350" t="str">
            <v>CG</v>
          </cell>
          <cell r="E4350" t="str">
            <v>02-08-2008</v>
          </cell>
          <cell r="F4350">
            <v>16</v>
          </cell>
          <cell r="G4350" t="str">
            <v>Non</v>
          </cell>
          <cell r="H4350" t="str">
            <v>LYC.MICHEL ROCARD</v>
          </cell>
          <cell r="I4350" t="str">
            <v>Non</v>
          </cell>
          <cell r="J4350" t="str">
            <v>Athlétisme, Cross, Football, Futsal, Handball, Volleyball</v>
          </cell>
        </row>
        <row r="4351">
          <cell r="A4351">
            <v>24200796</v>
          </cell>
          <cell r="B4351" t="str">
            <v>DEBAOUE</v>
          </cell>
          <cell r="C4351" t="str">
            <v>Glenn</v>
          </cell>
          <cell r="D4351" t="str">
            <v>CG</v>
          </cell>
          <cell r="E4351" t="str">
            <v>14-11-2008</v>
          </cell>
          <cell r="F4351">
            <v>15</v>
          </cell>
          <cell r="G4351" t="str">
            <v>Non</v>
          </cell>
          <cell r="H4351" t="str">
            <v>LYC.MICHEL ROCARD</v>
          </cell>
          <cell r="I4351" t="str">
            <v>Non</v>
          </cell>
          <cell r="J4351" t="str">
            <v>Cross, Football, Futsal, Rugby, Trails</v>
          </cell>
        </row>
        <row r="4352">
          <cell r="A4352">
            <v>24180551</v>
          </cell>
          <cell r="B4352" t="str">
            <v>DEDANE</v>
          </cell>
          <cell r="C4352" t="str">
            <v>Georgette</v>
          </cell>
          <cell r="D4352" t="str">
            <v>JF</v>
          </cell>
          <cell r="E4352" t="str">
            <v>31-03-2006</v>
          </cell>
          <cell r="F4352">
            <v>18</v>
          </cell>
          <cell r="G4352" t="str">
            <v>Non</v>
          </cell>
          <cell r="H4352" t="str">
            <v>LYC.MICHEL ROCARD</v>
          </cell>
          <cell r="I4352" t="str">
            <v>Non</v>
          </cell>
          <cell r="J4352" t="str">
            <v>Football, Futsal, Volleyball</v>
          </cell>
        </row>
        <row r="4353">
          <cell r="A4353">
            <v>24210069</v>
          </cell>
          <cell r="B4353" t="str">
            <v>DEDANE</v>
          </cell>
          <cell r="C4353" t="str">
            <v>Serena</v>
          </cell>
          <cell r="D4353" t="str">
            <v>CF</v>
          </cell>
          <cell r="E4353" t="str">
            <v>10-09-2008</v>
          </cell>
          <cell r="F4353">
            <v>16</v>
          </cell>
          <cell r="G4353" t="str">
            <v>Non</v>
          </cell>
          <cell r="H4353" t="str">
            <v>LYC.MICHEL ROCARD</v>
          </cell>
          <cell r="I4353" t="str">
            <v>Non</v>
          </cell>
          <cell r="J4353" t="str">
            <v>Athlétisme, Basket, Football, Futsal, Handball, Plongée, Trails, Voile, Volleyball</v>
          </cell>
        </row>
        <row r="4354">
          <cell r="A4354">
            <v>24247866</v>
          </cell>
          <cell r="B4354" t="str">
            <v>DIHNARA</v>
          </cell>
          <cell r="C4354" t="str">
            <v>DIFRAYA</v>
          </cell>
          <cell r="D4354" t="str">
            <v>JG</v>
          </cell>
          <cell r="E4354" t="str">
            <v>21-05-2006</v>
          </cell>
          <cell r="F4354">
            <v>18</v>
          </cell>
          <cell r="G4354" t="str">
            <v>Non</v>
          </cell>
          <cell r="H4354" t="str">
            <v>LYC.MICHEL ROCARD</v>
          </cell>
          <cell r="I4354" t="str">
            <v>Non</v>
          </cell>
        </row>
        <row r="4355">
          <cell r="A4355">
            <v>24247885</v>
          </cell>
          <cell r="B4355" t="str">
            <v>DINOU</v>
          </cell>
          <cell r="C4355" t="str">
            <v>HIVAI</v>
          </cell>
          <cell r="D4355" t="str">
            <v>CF</v>
          </cell>
          <cell r="E4355" t="str">
            <v>11-12-2008</v>
          </cell>
          <cell r="F4355">
            <v>15</v>
          </cell>
          <cell r="G4355" t="str">
            <v>Non</v>
          </cell>
          <cell r="H4355" t="str">
            <v>LYC.MICHEL ROCARD</v>
          </cell>
          <cell r="I4355" t="str">
            <v>Non</v>
          </cell>
        </row>
        <row r="4356">
          <cell r="A4356">
            <v>24190189</v>
          </cell>
          <cell r="B4356" t="str">
            <v>DJOEMADI</v>
          </cell>
          <cell r="C4356" t="str">
            <v>Kynai</v>
          </cell>
          <cell r="D4356" t="str">
            <v>CG</v>
          </cell>
          <cell r="E4356" t="str">
            <v>20-05-2008</v>
          </cell>
          <cell r="F4356">
            <v>16</v>
          </cell>
          <cell r="G4356" t="str">
            <v>Non</v>
          </cell>
          <cell r="H4356" t="str">
            <v>LYC.MICHEL ROCARD</v>
          </cell>
          <cell r="I4356" t="str">
            <v>Non</v>
          </cell>
          <cell r="J4356" t="str">
            <v>Basket, Handball, Volleyball</v>
          </cell>
        </row>
        <row r="4357">
          <cell r="A4357">
            <v>24190153</v>
          </cell>
          <cell r="B4357" t="str">
            <v>DOUNEHOTE</v>
          </cell>
          <cell r="C4357" t="str">
            <v>Govan</v>
          </cell>
          <cell r="D4357" t="str">
            <v>CG</v>
          </cell>
          <cell r="E4357" t="str">
            <v>11-06-2007</v>
          </cell>
          <cell r="F4357">
            <v>17</v>
          </cell>
          <cell r="G4357" t="str">
            <v>Non</v>
          </cell>
          <cell r="H4357" t="str">
            <v>LYC.MICHEL ROCARD</v>
          </cell>
          <cell r="I4357" t="str">
            <v>Non</v>
          </cell>
          <cell r="J4357" t="str">
            <v>Athlétisme, Cross, Football, Futsal, Rugby, Volleyball</v>
          </cell>
        </row>
        <row r="4358">
          <cell r="A4358">
            <v>24171203</v>
          </cell>
          <cell r="B4358" t="str">
            <v>DOUNEZEK</v>
          </cell>
          <cell r="C4358" t="str">
            <v>Jeff</v>
          </cell>
          <cell r="D4358" t="str">
            <v>JG</v>
          </cell>
          <cell r="E4358" t="str">
            <v>12-05-2006</v>
          </cell>
          <cell r="F4358">
            <v>18</v>
          </cell>
          <cell r="G4358" t="str">
            <v>Non</v>
          </cell>
          <cell r="H4358" t="str">
            <v>LYC.MICHEL ROCARD</v>
          </cell>
          <cell r="I4358" t="str">
            <v>Non</v>
          </cell>
          <cell r="J4358" t="str">
            <v>Football</v>
          </cell>
        </row>
        <row r="4359">
          <cell r="A4359">
            <v>24220203</v>
          </cell>
          <cell r="B4359" t="str">
            <v>DRADJAT</v>
          </cell>
          <cell r="C4359" t="str">
            <v>Maël</v>
          </cell>
          <cell r="D4359" t="str">
            <v>MG</v>
          </cell>
          <cell r="E4359" t="str">
            <v>07-04-2009</v>
          </cell>
          <cell r="F4359">
            <v>15</v>
          </cell>
          <cell r="G4359" t="str">
            <v>Non</v>
          </cell>
          <cell r="H4359" t="str">
            <v>LYC.MICHEL ROCARD</v>
          </cell>
          <cell r="I4359" t="str">
            <v>Non</v>
          </cell>
          <cell r="J4359" t="str">
            <v>Football, Futsal</v>
          </cell>
        </row>
        <row r="4360">
          <cell r="A4360">
            <v>24190538</v>
          </cell>
          <cell r="B4360" t="str">
            <v>DUFOUR</v>
          </cell>
          <cell r="C4360" t="str">
            <v>Matt</v>
          </cell>
          <cell r="D4360" t="str">
            <v>CG</v>
          </cell>
          <cell r="E4360" t="str">
            <v>15-04-2007</v>
          </cell>
          <cell r="F4360">
            <v>17</v>
          </cell>
          <cell r="G4360" t="str">
            <v>Non</v>
          </cell>
          <cell r="H4360" t="str">
            <v>LYC.MICHEL ROCARD</v>
          </cell>
          <cell r="I4360" t="str">
            <v>Non</v>
          </cell>
          <cell r="J4360" t="str">
            <v>Football, Futsal</v>
          </cell>
        </row>
        <row r="4361">
          <cell r="A4361">
            <v>24210706</v>
          </cell>
          <cell r="B4361" t="str">
            <v>FALEVALU</v>
          </cell>
          <cell r="C4361" t="str">
            <v>Yvanoe</v>
          </cell>
          <cell r="D4361" t="str">
            <v>CG</v>
          </cell>
          <cell r="E4361" t="str">
            <v>09-03-2008</v>
          </cell>
          <cell r="F4361">
            <v>16</v>
          </cell>
          <cell r="G4361" t="str">
            <v>Non</v>
          </cell>
          <cell r="H4361" t="str">
            <v>LYC.MICHEL ROCARD</v>
          </cell>
          <cell r="I4361" t="str">
            <v>Non</v>
          </cell>
          <cell r="J4361" t="str">
            <v>Basket, Football, Futsal, Volleyball</v>
          </cell>
        </row>
        <row r="4362">
          <cell r="A4362">
            <v>24200486</v>
          </cell>
          <cell r="B4362" t="str">
            <v>FILLINGER</v>
          </cell>
          <cell r="C4362" t="str">
            <v>Théo</v>
          </cell>
          <cell r="D4362" t="str">
            <v>CG</v>
          </cell>
          <cell r="E4362" t="str">
            <v>12-11-2007</v>
          </cell>
          <cell r="F4362">
            <v>16</v>
          </cell>
          <cell r="G4362" t="str">
            <v>Non</v>
          </cell>
          <cell r="H4362" t="str">
            <v>LYC.MICHEL ROCARD</v>
          </cell>
          <cell r="I4362" t="str">
            <v>Non</v>
          </cell>
          <cell r="J4362" t="str">
            <v>Athlétisme, Basket, Cross, Football, Futsal, Handball, Trails, Va'a, Volleyball</v>
          </cell>
        </row>
        <row r="4363">
          <cell r="A4363">
            <v>24237250</v>
          </cell>
          <cell r="B4363" t="str">
            <v>FOE</v>
          </cell>
          <cell r="C4363" t="str">
            <v>Jonah</v>
          </cell>
          <cell r="D4363" t="str">
            <v>MG</v>
          </cell>
          <cell r="E4363" t="str">
            <v>15-07-2009</v>
          </cell>
          <cell r="F4363">
            <v>15</v>
          </cell>
          <cell r="G4363" t="str">
            <v>Non</v>
          </cell>
          <cell r="H4363" t="str">
            <v>LYC.MICHEL ROCARD</v>
          </cell>
          <cell r="I4363" t="str">
            <v>Non</v>
          </cell>
          <cell r="J4363" t="str">
            <v>Basket, Handball, Trails</v>
          </cell>
        </row>
        <row r="4364">
          <cell r="A4364">
            <v>24202399</v>
          </cell>
          <cell r="B4364" t="str">
            <v>FOUANGE</v>
          </cell>
          <cell r="C4364" t="str">
            <v>Aymana</v>
          </cell>
          <cell r="D4364" t="str">
            <v>MF</v>
          </cell>
          <cell r="E4364" t="str">
            <v>16-02-2009</v>
          </cell>
          <cell r="F4364">
            <v>15</v>
          </cell>
          <cell r="G4364" t="str">
            <v>Non</v>
          </cell>
          <cell r="H4364" t="str">
            <v>LYC.MICHEL ROCARD</v>
          </cell>
          <cell r="I4364" t="str">
            <v>Non</v>
          </cell>
          <cell r="J4364" t="str">
            <v>Rugby</v>
          </cell>
        </row>
        <row r="4365">
          <cell r="A4365">
            <v>24220643</v>
          </cell>
          <cell r="B4365" t="str">
            <v>GARCIA</v>
          </cell>
          <cell r="C4365" t="str">
            <v>Esteban</v>
          </cell>
          <cell r="D4365" t="str">
            <v>MG</v>
          </cell>
          <cell r="E4365" t="str">
            <v>13-05-2009</v>
          </cell>
          <cell r="F4365">
            <v>15</v>
          </cell>
          <cell r="G4365" t="str">
            <v>Non</v>
          </cell>
          <cell r="H4365" t="str">
            <v>LYC.MICHEL ROCARD</v>
          </cell>
          <cell r="I4365" t="str">
            <v>Non</v>
          </cell>
          <cell r="J4365" t="str">
            <v>Athlétisme, Handball</v>
          </cell>
        </row>
        <row r="4366">
          <cell r="A4366">
            <v>24180253</v>
          </cell>
          <cell r="B4366" t="str">
            <v>GARIN</v>
          </cell>
          <cell r="C4366" t="str">
            <v>Maiti</v>
          </cell>
          <cell r="D4366" t="str">
            <v>CF</v>
          </cell>
          <cell r="E4366" t="str">
            <v>12-05-2007</v>
          </cell>
          <cell r="F4366">
            <v>17</v>
          </cell>
          <cell r="G4366" t="str">
            <v>Non</v>
          </cell>
          <cell r="H4366" t="str">
            <v>LYC.MICHEL ROCARD</v>
          </cell>
          <cell r="I4366" t="str">
            <v>Non</v>
          </cell>
          <cell r="J4366" t="str">
            <v>Cross, Trails</v>
          </cell>
        </row>
        <row r="4367">
          <cell r="A4367">
            <v>24212283</v>
          </cell>
          <cell r="B4367" t="str">
            <v>GAYON</v>
          </cell>
          <cell r="C4367" t="str">
            <v>Laurelia</v>
          </cell>
          <cell r="D4367" t="str">
            <v>MF</v>
          </cell>
          <cell r="E4367" t="str">
            <v>01-05-2009</v>
          </cell>
          <cell r="F4367">
            <v>15</v>
          </cell>
          <cell r="G4367" t="str">
            <v>Non</v>
          </cell>
          <cell r="H4367" t="str">
            <v>LYC.MICHEL ROCARD</v>
          </cell>
          <cell r="I4367" t="str">
            <v>Non</v>
          </cell>
          <cell r="J4367" t="str">
            <v>Trails</v>
          </cell>
        </row>
        <row r="4368">
          <cell r="A4368">
            <v>24191659</v>
          </cell>
          <cell r="B4368" t="str">
            <v>GIBERT WAMITAN</v>
          </cell>
          <cell r="C4368" t="str">
            <v>Malvin</v>
          </cell>
          <cell r="D4368" t="str">
            <v>CG</v>
          </cell>
          <cell r="E4368" t="str">
            <v>01-06-2007</v>
          </cell>
          <cell r="F4368">
            <v>17</v>
          </cell>
          <cell r="G4368" t="str">
            <v>Non</v>
          </cell>
          <cell r="H4368" t="str">
            <v>LYC.MICHEL ROCARD</v>
          </cell>
          <cell r="I4368" t="str">
            <v>Non</v>
          </cell>
          <cell r="J4368" t="str">
            <v>Natation</v>
          </cell>
        </row>
        <row r="4369">
          <cell r="A4369">
            <v>24220442</v>
          </cell>
          <cell r="B4369" t="str">
            <v>GOROMERAN</v>
          </cell>
          <cell r="C4369" t="str">
            <v>Jean-Paul</v>
          </cell>
          <cell r="D4369" t="str">
            <v>CG</v>
          </cell>
          <cell r="E4369" t="str">
            <v>11-02-2008</v>
          </cell>
          <cell r="F4369">
            <v>16</v>
          </cell>
          <cell r="G4369" t="str">
            <v>Non</v>
          </cell>
          <cell r="H4369" t="str">
            <v>LYC.MICHEL ROCARD</v>
          </cell>
          <cell r="I4369" t="str">
            <v>Non</v>
          </cell>
          <cell r="J4369" t="str">
            <v>Basket</v>
          </cell>
        </row>
        <row r="4370">
          <cell r="A4370">
            <v>24247877</v>
          </cell>
          <cell r="B4370" t="str">
            <v>GOYETAPOADE</v>
          </cell>
          <cell r="C4370" t="str">
            <v>JOHAN</v>
          </cell>
          <cell r="D4370" t="str">
            <v>CG</v>
          </cell>
          <cell r="E4370" t="str">
            <v>17-11-2008</v>
          </cell>
          <cell r="F4370">
            <v>15</v>
          </cell>
          <cell r="G4370" t="str">
            <v>Non</v>
          </cell>
          <cell r="H4370" t="str">
            <v>LYC.MICHEL ROCARD</v>
          </cell>
          <cell r="I4370" t="str">
            <v>Non</v>
          </cell>
        </row>
        <row r="4371">
          <cell r="A4371">
            <v>24200179</v>
          </cell>
          <cell r="B4371" t="str">
            <v>GUISGANT</v>
          </cell>
          <cell r="C4371" t="str">
            <v>Jenifer</v>
          </cell>
          <cell r="D4371" t="str">
            <v>CF</v>
          </cell>
          <cell r="E4371" t="str">
            <v>18-06-2008</v>
          </cell>
          <cell r="F4371">
            <v>16</v>
          </cell>
          <cell r="G4371" t="str">
            <v>Non</v>
          </cell>
          <cell r="H4371" t="str">
            <v>LYC.MICHEL ROCARD</v>
          </cell>
          <cell r="I4371" t="str">
            <v>Non</v>
          </cell>
          <cell r="J4371" t="str">
            <v>Basket, Football, Futsal, Rugby</v>
          </cell>
        </row>
        <row r="4372">
          <cell r="A4372">
            <v>24200793</v>
          </cell>
          <cell r="B4372" t="str">
            <v>HARI</v>
          </cell>
          <cell r="C4372" t="str">
            <v>Coralie</v>
          </cell>
          <cell r="D4372" t="str">
            <v>CF</v>
          </cell>
          <cell r="E4372" t="str">
            <v>06-03-2008</v>
          </cell>
          <cell r="F4372">
            <v>16</v>
          </cell>
          <cell r="G4372" t="str">
            <v>Non</v>
          </cell>
          <cell r="H4372" t="str">
            <v>LYC.MICHEL ROCARD</v>
          </cell>
          <cell r="I4372" t="str">
            <v>Non</v>
          </cell>
          <cell r="J4372" t="str">
            <v>Football, Futsal, Handball, Rugby, Trails, Volleyball</v>
          </cell>
        </row>
        <row r="4373">
          <cell r="A4373">
            <v>24190571</v>
          </cell>
          <cell r="B4373" t="str">
            <v>HARI</v>
          </cell>
          <cell r="C4373" t="str">
            <v>Nelson</v>
          </cell>
          <cell r="D4373" t="str">
            <v>CG</v>
          </cell>
          <cell r="E4373" t="str">
            <v>06-01-2008</v>
          </cell>
          <cell r="F4373">
            <v>16</v>
          </cell>
          <cell r="G4373" t="str">
            <v>Non</v>
          </cell>
          <cell r="H4373" t="str">
            <v>LYC.MICHEL ROCARD</v>
          </cell>
          <cell r="I4373" t="str">
            <v>Non</v>
          </cell>
          <cell r="J4373" t="str">
            <v>Cross, Football, Futsal, Rugby, Trails</v>
          </cell>
        </row>
        <row r="4374">
          <cell r="A4374">
            <v>24190675</v>
          </cell>
          <cell r="B4374" t="str">
            <v>HAUTCOEUR</v>
          </cell>
          <cell r="C4374" t="str">
            <v>Marylou</v>
          </cell>
          <cell r="D4374" t="str">
            <v>CF</v>
          </cell>
          <cell r="E4374" t="str">
            <v>07-11-2007</v>
          </cell>
          <cell r="F4374">
            <v>16</v>
          </cell>
          <cell r="G4374" t="str">
            <v>Non</v>
          </cell>
          <cell r="H4374" t="str">
            <v>LYC.MICHEL ROCARD</v>
          </cell>
          <cell r="I4374" t="str">
            <v>Non</v>
          </cell>
          <cell r="J4374" t="str">
            <v>Cross, Trails</v>
          </cell>
        </row>
        <row r="4375">
          <cell r="A4375">
            <v>24220278</v>
          </cell>
          <cell r="B4375" t="str">
            <v>HERLIN</v>
          </cell>
          <cell r="C4375" t="str">
            <v>Illyana</v>
          </cell>
          <cell r="D4375" t="str">
            <v>CF</v>
          </cell>
          <cell r="E4375" t="str">
            <v>07-10-2007</v>
          </cell>
          <cell r="F4375">
            <v>17</v>
          </cell>
          <cell r="G4375" t="str">
            <v>Non</v>
          </cell>
          <cell r="H4375" t="str">
            <v>LYC.MICHEL ROCARD</v>
          </cell>
          <cell r="I4375" t="str">
            <v>Non</v>
          </cell>
          <cell r="J4375" t="str">
            <v>Handball</v>
          </cell>
        </row>
        <row r="4376">
          <cell r="A4376">
            <v>24221763</v>
          </cell>
          <cell r="B4376" t="str">
            <v>HERMANT-MELAS</v>
          </cell>
          <cell r="C4376" t="str">
            <v>Anaïs</v>
          </cell>
          <cell r="D4376" t="str">
            <v>CF</v>
          </cell>
          <cell r="E4376" t="str">
            <v>16-01-2008</v>
          </cell>
          <cell r="F4376">
            <v>16</v>
          </cell>
          <cell r="G4376" t="str">
            <v>Non</v>
          </cell>
          <cell r="H4376" t="str">
            <v>LYC.MICHEL ROCARD</v>
          </cell>
          <cell r="I4376" t="str">
            <v>Non</v>
          </cell>
          <cell r="J4376" t="str">
            <v>Athlétisme, Badminton, Volleyball</v>
          </cell>
        </row>
        <row r="4377">
          <cell r="A4377">
            <v>24247869</v>
          </cell>
          <cell r="B4377" t="str">
            <v>HMANA</v>
          </cell>
          <cell r="C4377" t="str">
            <v>ANDREA</v>
          </cell>
          <cell r="D4377" t="str">
            <v>MF</v>
          </cell>
          <cell r="E4377" t="str">
            <v>09-07-2009</v>
          </cell>
          <cell r="F4377">
            <v>15</v>
          </cell>
          <cell r="G4377" t="str">
            <v>Non</v>
          </cell>
          <cell r="H4377" t="str">
            <v>LYC.MICHEL ROCARD</v>
          </cell>
          <cell r="I4377" t="str">
            <v>Non</v>
          </cell>
        </row>
        <row r="4378">
          <cell r="A4378">
            <v>24190321</v>
          </cell>
          <cell r="B4378" t="str">
            <v>HNAEJ</v>
          </cell>
          <cell r="C4378" t="str">
            <v>Fiona</v>
          </cell>
          <cell r="D4378" t="str">
            <v>CF</v>
          </cell>
          <cell r="E4378" t="str">
            <v>06-03-2008</v>
          </cell>
          <cell r="F4378">
            <v>16</v>
          </cell>
          <cell r="G4378" t="str">
            <v>Non</v>
          </cell>
          <cell r="H4378" t="str">
            <v>LYC.MICHEL ROCARD</v>
          </cell>
          <cell r="I4378" t="str">
            <v>Non</v>
          </cell>
          <cell r="J4378" t="str">
            <v>Football, Futsal</v>
          </cell>
        </row>
        <row r="4379">
          <cell r="A4379">
            <v>24200426</v>
          </cell>
          <cell r="B4379" t="str">
            <v>HNINE</v>
          </cell>
          <cell r="C4379" t="str">
            <v>Vital</v>
          </cell>
          <cell r="D4379" t="str">
            <v>CG</v>
          </cell>
          <cell r="E4379" t="str">
            <v>23-02-2008</v>
          </cell>
          <cell r="F4379">
            <v>16</v>
          </cell>
          <cell r="G4379" t="str">
            <v>Non</v>
          </cell>
          <cell r="H4379" t="str">
            <v>LYC.MICHEL ROCARD</v>
          </cell>
          <cell r="I4379" t="str">
            <v>Non</v>
          </cell>
          <cell r="J4379" t="str">
            <v>Basket, Handball</v>
          </cell>
        </row>
        <row r="4380">
          <cell r="A4380">
            <v>24247873</v>
          </cell>
          <cell r="B4380" t="str">
            <v>IOPUE</v>
          </cell>
          <cell r="C4380" t="str">
            <v>KYNAEL</v>
          </cell>
          <cell r="D4380" t="str">
            <v>CG</v>
          </cell>
          <cell r="E4380" t="str">
            <v>24-12-2008</v>
          </cell>
          <cell r="F4380">
            <v>15</v>
          </cell>
          <cell r="G4380" t="str">
            <v>Non</v>
          </cell>
          <cell r="H4380" t="str">
            <v>LYC.MICHEL ROCARD</v>
          </cell>
          <cell r="I4380" t="str">
            <v>Non</v>
          </cell>
        </row>
        <row r="4381">
          <cell r="A4381">
            <v>24220992</v>
          </cell>
          <cell r="B4381" t="str">
            <v>KAPISSIRI</v>
          </cell>
          <cell r="C4381" t="str">
            <v>Abel</v>
          </cell>
          <cell r="D4381" t="str">
            <v>CG</v>
          </cell>
          <cell r="E4381" t="str">
            <v>03-01-2007</v>
          </cell>
          <cell r="F4381">
            <v>17</v>
          </cell>
          <cell r="G4381" t="str">
            <v>Non</v>
          </cell>
          <cell r="H4381" t="str">
            <v>LYC.MICHEL ROCARD</v>
          </cell>
          <cell r="I4381" t="str">
            <v>Non</v>
          </cell>
          <cell r="J4381" t="str">
            <v>Athlétisme, Cross, Trails</v>
          </cell>
        </row>
        <row r="4382">
          <cell r="A4382">
            <v>24221877</v>
          </cell>
          <cell r="B4382" t="str">
            <v>KARNO</v>
          </cell>
          <cell r="C4382" t="str">
            <v>Ryan</v>
          </cell>
          <cell r="D4382" t="str">
            <v>JG</v>
          </cell>
          <cell r="E4382" t="str">
            <v>27-10-2006</v>
          </cell>
          <cell r="F4382">
            <v>18</v>
          </cell>
          <cell r="G4382" t="str">
            <v>Non</v>
          </cell>
          <cell r="H4382" t="str">
            <v>LYC.MICHEL ROCARD</v>
          </cell>
          <cell r="I4382" t="str">
            <v>Non</v>
          </cell>
          <cell r="J4382" t="str">
            <v>Athlétisme, Trails</v>
          </cell>
        </row>
        <row r="4383">
          <cell r="A4383">
            <v>24200505</v>
          </cell>
          <cell r="B4383" t="str">
            <v>KELA</v>
          </cell>
          <cell r="C4383" t="str">
            <v>Jurgen</v>
          </cell>
          <cell r="D4383" t="str">
            <v>MG</v>
          </cell>
          <cell r="E4383" t="str">
            <v>27-01-2009</v>
          </cell>
          <cell r="F4383">
            <v>15</v>
          </cell>
          <cell r="G4383" t="str">
            <v>Non</v>
          </cell>
          <cell r="H4383" t="str">
            <v>LYC.MICHEL ROCARD</v>
          </cell>
          <cell r="I4383" t="str">
            <v>Non</v>
          </cell>
          <cell r="J4383" t="str">
            <v>Football, Futsal</v>
          </cell>
        </row>
        <row r="4384">
          <cell r="A4384">
            <v>24247878</v>
          </cell>
          <cell r="B4384" t="str">
            <v>KOUATHE</v>
          </cell>
          <cell r="C4384" t="str">
            <v>LOUIS</v>
          </cell>
          <cell r="D4384" t="str">
            <v>CG</v>
          </cell>
          <cell r="E4384" t="str">
            <v>31-12-2008</v>
          </cell>
          <cell r="F4384">
            <v>15</v>
          </cell>
          <cell r="G4384" t="str">
            <v>Non</v>
          </cell>
          <cell r="H4384" t="str">
            <v>LYC.MICHEL ROCARD</v>
          </cell>
          <cell r="I4384" t="str">
            <v>Non</v>
          </cell>
        </row>
        <row r="4385">
          <cell r="A4385">
            <v>24212261</v>
          </cell>
          <cell r="B4385" t="str">
            <v>KUBECK</v>
          </cell>
          <cell r="C4385" t="str">
            <v>Thibaud</v>
          </cell>
          <cell r="D4385" t="str">
            <v>CG</v>
          </cell>
          <cell r="E4385" t="str">
            <v>08-06-2007</v>
          </cell>
          <cell r="F4385">
            <v>17</v>
          </cell>
          <cell r="G4385" t="str">
            <v>Non</v>
          </cell>
          <cell r="H4385" t="str">
            <v>LYC.MICHEL ROCARD</v>
          </cell>
          <cell r="I4385" t="str">
            <v>Non</v>
          </cell>
          <cell r="J4385" t="str">
            <v>Volleyball</v>
          </cell>
        </row>
        <row r="4386">
          <cell r="A4386">
            <v>24236693</v>
          </cell>
          <cell r="B4386" t="str">
            <v>LAENNEC</v>
          </cell>
          <cell r="C4386" t="str">
            <v>AMELIE</v>
          </cell>
          <cell r="D4386" t="str">
            <v>CF</v>
          </cell>
          <cell r="E4386" t="str">
            <v>23-07-2008</v>
          </cell>
          <cell r="F4386">
            <v>16</v>
          </cell>
          <cell r="G4386" t="str">
            <v>Non</v>
          </cell>
          <cell r="H4386" t="str">
            <v>LYC.MICHEL ROCARD</v>
          </cell>
          <cell r="I4386" t="str">
            <v>Non</v>
          </cell>
        </row>
        <row r="4387">
          <cell r="A4387">
            <v>24220586</v>
          </cell>
          <cell r="B4387" t="str">
            <v>LAGARDE</v>
          </cell>
          <cell r="C4387" t="str">
            <v>Natasha</v>
          </cell>
          <cell r="D4387" t="str">
            <v>CF</v>
          </cell>
          <cell r="E4387" t="str">
            <v>16-01-2008</v>
          </cell>
          <cell r="F4387">
            <v>16</v>
          </cell>
          <cell r="G4387" t="str">
            <v>Non</v>
          </cell>
          <cell r="H4387" t="str">
            <v>LYC.MICHEL ROCARD</v>
          </cell>
          <cell r="I4387" t="str">
            <v>Non</v>
          </cell>
          <cell r="J4387" t="str">
            <v>Athlétisme, Cross, Trails, Volleyball</v>
          </cell>
        </row>
        <row r="4388">
          <cell r="A4388">
            <v>24200659</v>
          </cell>
          <cell r="B4388" t="str">
            <v>LEMAISTRE</v>
          </cell>
          <cell r="C4388" t="str">
            <v>Lucas</v>
          </cell>
          <cell r="D4388" t="str">
            <v>CG</v>
          </cell>
          <cell r="E4388" t="str">
            <v>03-11-2008</v>
          </cell>
          <cell r="F4388">
            <v>15</v>
          </cell>
          <cell r="G4388" t="str">
            <v>Non</v>
          </cell>
          <cell r="H4388" t="str">
            <v>LYC.MICHEL ROCARD</v>
          </cell>
          <cell r="I4388" t="str">
            <v>Non</v>
          </cell>
          <cell r="J4388" t="str">
            <v>Athlétisme, Cross, Trails</v>
          </cell>
        </row>
        <row r="4389">
          <cell r="A4389">
            <v>24247886</v>
          </cell>
          <cell r="B4389" t="str">
            <v>LEMOEL</v>
          </cell>
          <cell r="C4389" t="str">
            <v>SALOME</v>
          </cell>
          <cell r="D4389" t="str">
            <v>CF</v>
          </cell>
          <cell r="E4389" t="str">
            <v>01-10-2008</v>
          </cell>
          <cell r="F4389">
            <v>16</v>
          </cell>
          <cell r="G4389" t="str">
            <v>Non</v>
          </cell>
          <cell r="H4389" t="str">
            <v>LYC.MICHEL ROCARD</v>
          </cell>
          <cell r="I4389" t="str">
            <v>Non</v>
          </cell>
        </row>
        <row r="4390">
          <cell r="A4390">
            <v>24222461</v>
          </cell>
          <cell r="B4390" t="str">
            <v>LESAGE</v>
          </cell>
          <cell r="C4390" t="str">
            <v>Kilian</v>
          </cell>
          <cell r="D4390" t="str">
            <v>CG</v>
          </cell>
          <cell r="E4390" t="str">
            <v>13-08-2007</v>
          </cell>
          <cell r="F4390">
            <v>17</v>
          </cell>
          <cell r="G4390" t="str">
            <v>Non</v>
          </cell>
          <cell r="H4390" t="str">
            <v>LYC.MICHEL ROCARD</v>
          </cell>
          <cell r="I4390" t="str">
            <v>Non</v>
          </cell>
          <cell r="J4390" t="str">
            <v>Basket, Football, Futsal, Handball, Trails</v>
          </cell>
        </row>
        <row r="4391">
          <cell r="A4391">
            <v>24221666</v>
          </cell>
          <cell r="B4391" t="str">
            <v>LESTE</v>
          </cell>
          <cell r="C4391" t="str">
            <v>David</v>
          </cell>
          <cell r="D4391" t="str">
            <v>MG</v>
          </cell>
          <cell r="E4391" t="str">
            <v>15-04-2009</v>
          </cell>
          <cell r="F4391">
            <v>15</v>
          </cell>
          <cell r="G4391" t="str">
            <v>Non</v>
          </cell>
          <cell r="H4391" t="str">
            <v>LYC.MICHEL ROCARD</v>
          </cell>
          <cell r="I4391" t="str">
            <v>Non</v>
          </cell>
          <cell r="J4391" t="str">
            <v>Basket, Football, Futsal, Handball</v>
          </cell>
        </row>
        <row r="4392">
          <cell r="A4392">
            <v>24210255</v>
          </cell>
          <cell r="B4392" t="str">
            <v>LIMOUSIN</v>
          </cell>
          <cell r="C4392" t="str">
            <v>Adrian</v>
          </cell>
          <cell r="D4392" t="str">
            <v>CG</v>
          </cell>
          <cell r="E4392" t="str">
            <v>08-06-2007</v>
          </cell>
          <cell r="F4392">
            <v>17</v>
          </cell>
          <cell r="G4392" t="str">
            <v>Non</v>
          </cell>
          <cell r="H4392" t="str">
            <v>LYC.MICHEL ROCARD</v>
          </cell>
          <cell r="I4392" t="str">
            <v>Non</v>
          </cell>
          <cell r="J4392" t="str">
            <v>Course d'orientation, Cross</v>
          </cell>
        </row>
        <row r="4393">
          <cell r="A4393">
            <v>24202786</v>
          </cell>
          <cell r="B4393" t="str">
            <v>LOREAL</v>
          </cell>
          <cell r="C4393" t="str">
            <v>Billie</v>
          </cell>
          <cell r="D4393" t="str">
            <v>MF</v>
          </cell>
          <cell r="E4393" t="str">
            <v>09-06-2009</v>
          </cell>
          <cell r="F4393">
            <v>15</v>
          </cell>
          <cell r="G4393" t="str">
            <v>Non</v>
          </cell>
          <cell r="H4393" t="str">
            <v>LYC.MICHEL ROCARD</v>
          </cell>
          <cell r="I4393" t="str">
            <v>Non</v>
          </cell>
          <cell r="J4393" t="str">
            <v>Athlétisme, Cross, Handball, Trails, Volleyball</v>
          </cell>
        </row>
        <row r="4394">
          <cell r="A4394">
            <v>24200489</v>
          </cell>
          <cell r="B4394" t="str">
            <v>LOXTON-NAKAMURA</v>
          </cell>
          <cell r="C4394" t="str">
            <v>Samuel</v>
          </cell>
          <cell r="D4394" t="str">
            <v>MG</v>
          </cell>
          <cell r="E4394" t="str">
            <v>25-04-2009</v>
          </cell>
          <cell r="F4394">
            <v>15</v>
          </cell>
          <cell r="G4394" t="str">
            <v>Non</v>
          </cell>
          <cell r="H4394" t="str">
            <v>LYC.MICHEL ROCARD</v>
          </cell>
          <cell r="I4394" t="str">
            <v>Non</v>
          </cell>
          <cell r="J4394" t="str">
            <v>Athlétisme, Basket, Course d'orientation, Cross, Football, Futsal, Handball, Trails, Volleyball</v>
          </cell>
        </row>
        <row r="4395">
          <cell r="A4395">
            <v>24201255</v>
          </cell>
          <cell r="B4395" t="str">
            <v>MACHORO</v>
          </cell>
          <cell r="C4395" t="str">
            <v>Mayalen</v>
          </cell>
          <cell r="D4395" t="str">
            <v>CF</v>
          </cell>
          <cell r="E4395" t="str">
            <v>26-07-2007</v>
          </cell>
          <cell r="F4395">
            <v>17</v>
          </cell>
          <cell r="G4395" t="str">
            <v>Non</v>
          </cell>
          <cell r="H4395" t="str">
            <v>LYC.MICHEL ROCARD</v>
          </cell>
          <cell r="I4395" t="str">
            <v>Non</v>
          </cell>
          <cell r="J4395" t="str">
            <v>Trails</v>
          </cell>
        </row>
        <row r="4396">
          <cell r="A4396">
            <v>24221608</v>
          </cell>
          <cell r="B4396" t="str">
            <v>MACQ</v>
          </cell>
          <cell r="C4396" t="str">
            <v>Zephora</v>
          </cell>
          <cell r="D4396" t="str">
            <v>JF</v>
          </cell>
          <cell r="E4396" t="str">
            <v>11-09-2006</v>
          </cell>
          <cell r="F4396">
            <v>18</v>
          </cell>
          <cell r="G4396" t="str">
            <v>Non</v>
          </cell>
          <cell r="H4396" t="str">
            <v>LYC.MICHEL ROCARD</v>
          </cell>
          <cell r="I4396" t="str">
            <v>Non</v>
          </cell>
          <cell r="J4396" t="str">
            <v>Rugby</v>
          </cell>
        </row>
        <row r="4397">
          <cell r="A4397">
            <v>24221418</v>
          </cell>
          <cell r="B4397" t="str">
            <v>MAIDI</v>
          </cell>
          <cell r="C4397" t="str">
            <v>Gabrielle</v>
          </cell>
          <cell r="D4397" t="str">
            <v>CF</v>
          </cell>
          <cell r="E4397" t="str">
            <v>03-02-2008</v>
          </cell>
          <cell r="F4397">
            <v>16</v>
          </cell>
          <cell r="G4397" t="str">
            <v>Non</v>
          </cell>
          <cell r="H4397" t="str">
            <v>LYC.MICHEL ROCARD</v>
          </cell>
          <cell r="I4397" t="str">
            <v>Non</v>
          </cell>
          <cell r="J4397" t="str">
            <v>Athlétisme, Basket, Course d'orientation, Echecs, Handball, Santé</v>
          </cell>
        </row>
        <row r="4398">
          <cell r="A4398">
            <v>24190086</v>
          </cell>
          <cell r="B4398" t="str">
            <v>MAIE</v>
          </cell>
          <cell r="C4398" t="str">
            <v>Leidy</v>
          </cell>
          <cell r="D4398" t="str">
            <v>CF</v>
          </cell>
          <cell r="E4398" t="str">
            <v>19-08-2007</v>
          </cell>
          <cell r="F4398">
            <v>17</v>
          </cell>
          <cell r="G4398" t="str">
            <v>Non</v>
          </cell>
          <cell r="H4398" t="str">
            <v>LYC.MICHEL ROCARD</v>
          </cell>
          <cell r="I4398" t="str">
            <v>Non</v>
          </cell>
          <cell r="J4398" t="str">
            <v>Football, Futsal, Rugby</v>
          </cell>
        </row>
        <row r="4399">
          <cell r="A4399">
            <v>24190536</v>
          </cell>
          <cell r="B4399" t="str">
            <v>MARLIER</v>
          </cell>
          <cell r="C4399" t="str">
            <v>Mathieu</v>
          </cell>
          <cell r="D4399" t="str">
            <v>CG</v>
          </cell>
          <cell r="E4399" t="str">
            <v>03-10-2007</v>
          </cell>
          <cell r="F4399">
            <v>17</v>
          </cell>
          <cell r="G4399" t="str">
            <v>Non</v>
          </cell>
          <cell r="H4399" t="str">
            <v>LYC.MICHEL ROCARD</v>
          </cell>
          <cell r="I4399" t="str">
            <v>Non</v>
          </cell>
          <cell r="J4399" t="str">
            <v>Basket, Football, Futsal, Handball</v>
          </cell>
        </row>
        <row r="4400">
          <cell r="A4400">
            <v>24247882</v>
          </cell>
          <cell r="B4400" t="str">
            <v>MARTIN</v>
          </cell>
          <cell r="C4400" t="str">
            <v>KIRSTEEN</v>
          </cell>
          <cell r="D4400" t="str">
            <v>CF</v>
          </cell>
          <cell r="E4400" t="str">
            <v>23-11-2008</v>
          </cell>
          <cell r="F4400">
            <v>15</v>
          </cell>
          <cell r="G4400" t="str">
            <v>Non</v>
          </cell>
          <cell r="H4400" t="str">
            <v>LYC.MICHEL ROCARD</v>
          </cell>
          <cell r="I4400" t="str">
            <v>Non</v>
          </cell>
        </row>
        <row r="4401">
          <cell r="A4401">
            <v>24238207</v>
          </cell>
          <cell r="B4401" t="str">
            <v>MARTIN</v>
          </cell>
          <cell r="C4401" t="str">
            <v>Melissa</v>
          </cell>
          <cell r="D4401" t="str">
            <v>MF</v>
          </cell>
          <cell r="E4401" t="str">
            <v>07-01-2009</v>
          </cell>
          <cell r="F4401">
            <v>15</v>
          </cell>
          <cell r="G4401" t="str">
            <v>Non</v>
          </cell>
          <cell r="H4401" t="str">
            <v>LYC.MICHEL ROCARD</v>
          </cell>
          <cell r="I4401" t="str">
            <v>Non</v>
          </cell>
          <cell r="J4401" t="str">
            <v>Trails, Volleyball</v>
          </cell>
        </row>
        <row r="4402">
          <cell r="A4402">
            <v>24190566</v>
          </cell>
          <cell r="B4402" t="str">
            <v>MARTOT</v>
          </cell>
          <cell r="C4402" t="str">
            <v>Andrew</v>
          </cell>
          <cell r="D4402" t="str">
            <v>CG</v>
          </cell>
          <cell r="E4402" t="str">
            <v>30-10-2007</v>
          </cell>
          <cell r="F4402">
            <v>16</v>
          </cell>
          <cell r="G4402" t="str">
            <v>Non</v>
          </cell>
          <cell r="H4402" t="str">
            <v>LYC.MICHEL ROCARD</v>
          </cell>
          <cell r="I4402" t="str">
            <v>Non</v>
          </cell>
          <cell r="J4402" t="str">
            <v>Handball</v>
          </cell>
        </row>
        <row r="4403">
          <cell r="A4403">
            <v>24212173</v>
          </cell>
          <cell r="B4403" t="str">
            <v>MATHELON</v>
          </cell>
          <cell r="C4403" t="str">
            <v>Bradley</v>
          </cell>
          <cell r="D4403" t="str">
            <v>CG</v>
          </cell>
          <cell r="E4403" t="str">
            <v>12-02-2008</v>
          </cell>
          <cell r="F4403">
            <v>16</v>
          </cell>
          <cell r="G4403" t="str">
            <v>Non</v>
          </cell>
          <cell r="H4403" t="str">
            <v>LYC.MICHEL ROCARD</v>
          </cell>
          <cell r="I4403" t="str">
            <v>Non</v>
          </cell>
          <cell r="J4403" t="str">
            <v>Basket, Football, Futsal, Handball</v>
          </cell>
        </row>
        <row r="4404">
          <cell r="A4404">
            <v>24221465</v>
          </cell>
          <cell r="B4404" t="str">
            <v>MENIGOT</v>
          </cell>
          <cell r="C4404" t="str">
            <v>Kylliane</v>
          </cell>
          <cell r="D4404" t="str">
            <v>CG</v>
          </cell>
          <cell r="E4404" t="str">
            <v>10-12-2008</v>
          </cell>
          <cell r="F4404">
            <v>15</v>
          </cell>
          <cell r="G4404" t="str">
            <v>Non</v>
          </cell>
          <cell r="H4404" t="str">
            <v>LYC.MICHEL ROCARD</v>
          </cell>
          <cell r="I4404" t="str">
            <v>Non</v>
          </cell>
          <cell r="J4404" t="str">
            <v>Basket, Cross, Football, Futsal, Trails</v>
          </cell>
        </row>
        <row r="4405">
          <cell r="A4405">
            <v>24190388</v>
          </cell>
          <cell r="B4405" t="str">
            <v>MOGLIA</v>
          </cell>
          <cell r="C4405" t="str">
            <v>Lora</v>
          </cell>
          <cell r="D4405" t="str">
            <v>CF</v>
          </cell>
          <cell r="E4405" t="str">
            <v>18-02-2008</v>
          </cell>
          <cell r="F4405">
            <v>16</v>
          </cell>
          <cell r="G4405" t="str">
            <v>Non</v>
          </cell>
          <cell r="H4405" t="str">
            <v>LYC.MICHEL ROCARD</v>
          </cell>
          <cell r="I4405" t="str">
            <v>Non</v>
          </cell>
          <cell r="J4405" t="str">
            <v>Athlétisme, Trails</v>
          </cell>
        </row>
        <row r="4406">
          <cell r="A4406">
            <v>24192433</v>
          </cell>
          <cell r="B4406" t="str">
            <v>MOILOU</v>
          </cell>
          <cell r="C4406" t="str">
            <v>Dory</v>
          </cell>
          <cell r="D4406" t="str">
            <v>CF</v>
          </cell>
          <cell r="E4406" t="str">
            <v>31-03-2007</v>
          </cell>
          <cell r="F4406">
            <v>17</v>
          </cell>
          <cell r="G4406" t="str">
            <v>Non</v>
          </cell>
          <cell r="H4406" t="str">
            <v>LYC.MICHEL ROCARD</v>
          </cell>
          <cell r="I4406" t="str">
            <v>Non</v>
          </cell>
          <cell r="J4406" t="str">
            <v>Athlétisme, Badminton, Cross, Futsal, Rugby, Santé, Volleyball</v>
          </cell>
        </row>
        <row r="4407">
          <cell r="A4407">
            <v>24202563</v>
          </cell>
          <cell r="B4407" t="str">
            <v>MONOT</v>
          </cell>
          <cell r="C4407" t="str">
            <v>Mairone</v>
          </cell>
          <cell r="D4407" t="str">
            <v>MG</v>
          </cell>
          <cell r="E4407" t="str">
            <v>27-03-2009</v>
          </cell>
          <cell r="F4407">
            <v>15</v>
          </cell>
          <cell r="G4407" t="str">
            <v>Non</v>
          </cell>
          <cell r="H4407" t="str">
            <v>LYC.MICHEL ROCARD</v>
          </cell>
          <cell r="I4407" t="str">
            <v>Non</v>
          </cell>
          <cell r="J4407" t="str">
            <v>Football, Futsal</v>
          </cell>
        </row>
        <row r="4408">
          <cell r="A4408">
            <v>24247872</v>
          </cell>
          <cell r="B4408" t="str">
            <v>MONTEIRO</v>
          </cell>
          <cell r="C4408" t="str">
            <v>TYRON</v>
          </cell>
          <cell r="D4408" t="str">
            <v>CG</v>
          </cell>
          <cell r="E4408" t="str">
            <v>29-11-2008</v>
          </cell>
          <cell r="F4408">
            <v>15</v>
          </cell>
          <cell r="G4408" t="str">
            <v>Non</v>
          </cell>
          <cell r="H4408" t="str">
            <v>LYC.MICHEL ROCARD</v>
          </cell>
          <cell r="I4408" t="str">
            <v>Non</v>
          </cell>
        </row>
        <row r="4409">
          <cell r="A4409">
            <v>24238087</v>
          </cell>
          <cell r="B4409" t="str">
            <v>MONVOISIN</v>
          </cell>
          <cell r="C4409" t="str">
            <v>MAËL</v>
          </cell>
          <cell r="D4409" t="str">
            <v>CG</v>
          </cell>
          <cell r="E4409" t="str">
            <v>25-08-2008</v>
          </cell>
          <cell r="F4409">
            <v>16</v>
          </cell>
          <cell r="G4409" t="str">
            <v>Non</v>
          </cell>
          <cell r="H4409" t="str">
            <v>LYC.MICHEL ROCARD</v>
          </cell>
          <cell r="I4409" t="str">
            <v>Non</v>
          </cell>
          <cell r="J4409" t="str">
            <v>Futsal, Handball</v>
          </cell>
        </row>
        <row r="4410">
          <cell r="A4410">
            <v>24200516</v>
          </cell>
          <cell r="B4410" t="str">
            <v>MOUQUET</v>
          </cell>
          <cell r="C4410" t="str">
            <v>Bilal</v>
          </cell>
          <cell r="D4410" t="str">
            <v>CG</v>
          </cell>
          <cell r="E4410" t="str">
            <v>04-11-2008</v>
          </cell>
          <cell r="F4410">
            <v>15</v>
          </cell>
          <cell r="G4410" t="str">
            <v>Non</v>
          </cell>
          <cell r="H4410" t="str">
            <v>LYC.MICHEL ROCARD</v>
          </cell>
          <cell r="I4410" t="str">
            <v>Non</v>
          </cell>
          <cell r="J4410" t="str">
            <v>Handball</v>
          </cell>
        </row>
        <row r="4411">
          <cell r="A4411">
            <v>24221206</v>
          </cell>
          <cell r="B4411" t="str">
            <v>MOURAUD</v>
          </cell>
          <cell r="C4411" t="str">
            <v>Mendy</v>
          </cell>
          <cell r="D4411" t="str">
            <v>CF</v>
          </cell>
          <cell r="E4411" t="str">
            <v>01-07-2008</v>
          </cell>
          <cell r="F4411">
            <v>16</v>
          </cell>
          <cell r="G4411" t="str">
            <v>Non</v>
          </cell>
          <cell r="H4411" t="str">
            <v>LYC.MICHEL ROCARD</v>
          </cell>
          <cell r="I4411" t="str">
            <v>Non</v>
          </cell>
          <cell r="J4411" t="str">
            <v>Trails</v>
          </cell>
        </row>
        <row r="4412">
          <cell r="A4412">
            <v>24200533</v>
          </cell>
          <cell r="B4412" t="str">
            <v>NAAOUTCHOUE</v>
          </cell>
          <cell r="C4412" t="str">
            <v>Nanda</v>
          </cell>
          <cell r="D4412" t="str">
            <v>MF</v>
          </cell>
          <cell r="E4412" t="str">
            <v>04-05-2009</v>
          </cell>
          <cell r="F4412">
            <v>15</v>
          </cell>
          <cell r="G4412" t="str">
            <v>Non</v>
          </cell>
          <cell r="H4412" t="str">
            <v>LYC.MICHEL ROCARD</v>
          </cell>
          <cell r="I4412" t="str">
            <v>Non</v>
          </cell>
          <cell r="J4412" t="str">
            <v>Cross, Football, Futsal, Trails, Volleyball</v>
          </cell>
        </row>
        <row r="4413">
          <cell r="A4413">
            <v>24247862</v>
          </cell>
          <cell r="B4413" t="str">
            <v>NAAOUTCHOUE</v>
          </cell>
          <cell r="C4413" t="str">
            <v>NEDJMA</v>
          </cell>
          <cell r="D4413" t="str">
            <v>JF</v>
          </cell>
          <cell r="E4413" t="str">
            <v>31-07-2006</v>
          </cell>
          <cell r="F4413">
            <v>18</v>
          </cell>
          <cell r="G4413" t="str">
            <v>Non</v>
          </cell>
          <cell r="H4413" t="str">
            <v>LYC.MICHEL ROCARD</v>
          </cell>
          <cell r="I4413" t="str">
            <v>Non</v>
          </cell>
        </row>
        <row r="4414">
          <cell r="A4414">
            <v>24210243</v>
          </cell>
          <cell r="B4414" t="str">
            <v>NAJJAR</v>
          </cell>
          <cell r="C4414" t="str">
            <v>Nour</v>
          </cell>
          <cell r="D4414" t="str">
            <v>CF</v>
          </cell>
          <cell r="E4414" t="str">
            <v>07-02-2008</v>
          </cell>
          <cell r="F4414">
            <v>16</v>
          </cell>
          <cell r="G4414" t="str">
            <v>Non</v>
          </cell>
          <cell r="H4414" t="str">
            <v>LYC.MICHEL ROCARD</v>
          </cell>
          <cell r="I4414" t="str">
            <v>Non</v>
          </cell>
          <cell r="J4414" t="str">
            <v>Trails</v>
          </cell>
        </row>
        <row r="4415">
          <cell r="A4415">
            <v>24222639</v>
          </cell>
          <cell r="B4415" t="str">
            <v>NAKAMURA</v>
          </cell>
          <cell r="C4415" t="str">
            <v>Tayron</v>
          </cell>
          <cell r="D4415" t="str">
            <v>CG</v>
          </cell>
          <cell r="E4415" t="str">
            <v>23-03-2008</v>
          </cell>
          <cell r="F4415">
            <v>16</v>
          </cell>
          <cell r="G4415" t="str">
            <v>Non</v>
          </cell>
          <cell r="H4415" t="str">
            <v>LYC.MICHEL ROCARD</v>
          </cell>
          <cell r="I4415" t="str">
            <v>Non</v>
          </cell>
          <cell r="J4415" t="str">
            <v>Basket, Danse, Football, Futsal, Handball, Musculation</v>
          </cell>
        </row>
        <row r="4416">
          <cell r="A4416">
            <v>24237597</v>
          </cell>
          <cell r="B4416" t="str">
            <v>NAOUNA</v>
          </cell>
          <cell r="C4416" t="str">
            <v>NASSYAINE</v>
          </cell>
          <cell r="D4416" t="str">
            <v>CF</v>
          </cell>
          <cell r="E4416" t="str">
            <v>07-07-2007</v>
          </cell>
          <cell r="F4416">
            <v>17</v>
          </cell>
          <cell r="G4416" t="str">
            <v>Non</v>
          </cell>
          <cell r="H4416" t="str">
            <v>LYC.MICHEL ROCARD</v>
          </cell>
          <cell r="I4416" t="str">
            <v>Non</v>
          </cell>
          <cell r="J4416" t="str">
            <v>Volleyball</v>
          </cell>
        </row>
        <row r="4417">
          <cell r="A4417">
            <v>24247884</v>
          </cell>
          <cell r="B4417" t="str">
            <v>NAPOLEON</v>
          </cell>
          <cell r="C4417" t="str">
            <v>CYRIELLE</v>
          </cell>
          <cell r="D4417" t="str">
            <v>CF</v>
          </cell>
          <cell r="E4417" t="str">
            <v>12-07-2008</v>
          </cell>
          <cell r="F4417">
            <v>16</v>
          </cell>
          <cell r="G4417" t="str">
            <v>Non</v>
          </cell>
          <cell r="H4417" t="str">
            <v>LYC.MICHEL ROCARD</v>
          </cell>
          <cell r="I4417" t="str">
            <v>Non</v>
          </cell>
        </row>
        <row r="4418">
          <cell r="A4418">
            <v>24247875</v>
          </cell>
          <cell r="B4418" t="str">
            <v>NAPOLEON</v>
          </cell>
          <cell r="C4418" t="str">
            <v>DEBORAH</v>
          </cell>
          <cell r="D4418" t="str">
            <v>MF</v>
          </cell>
          <cell r="E4418" t="str">
            <v>24-03-2009</v>
          </cell>
          <cell r="F4418">
            <v>15</v>
          </cell>
          <cell r="G4418" t="str">
            <v>Non</v>
          </cell>
          <cell r="H4418" t="str">
            <v>LYC.MICHEL ROCARD</v>
          </cell>
          <cell r="I4418" t="str">
            <v>Non</v>
          </cell>
        </row>
        <row r="4419">
          <cell r="A4419">
            <v>24236950</v>
          </cell>
          <cell r="B4419" t="str">
            <v>NECK</v>
          </cell>
          <cell r="C4419" t="str">
            <v>IRLAN</v>
          </cell>
          <cell r="D4419" t="str">
            <v>JG</v>
          </cell>
          <cell r="E4419" t="str">
            <v>07-08-2006</v>
          </cell>
          <cell r="F4419">
            <v>18</v>
          </cell>
          <cell r="G4419" t="str">
            <v>Non</v>
          </cell>
          <cell r="H4419" t="str">
            <v>LYC.MICHEL ROCARD</v>
          </cell>
          <cell r="I4419" t="str">
            <v>Non</v>
          </cell>
        </row>
        <row r="4420">
          <cell r="A4420">
            <v>24200243</v>
          </cell>
          <cell r="B4420" t="str">
            <v>NEDIA</v>
          </cell>
          <cell r="C4420" t="str">
            <v>Ethan</v>
          </cell>
          <cell r="D4420" t="str">
            <v>CG</v>
          </cell>
          <cell r="E4420" t="str">
            <v>02-10-2008</v>
          </cell>
          <cell r="F4420">
            <v>16</v>
          </cell>
          <cell r="G4420" t="str">
            <v>Non</v>
          </cell>
          <cell r="H4420" t="str">
            <v>LYC.MICHEL ROCARD</v>
          </cell>
          <cell r="I4420" t="str">
            <v>Non</v>
          </cell>
          <cell r="J4420" t="str">
            <v>Basket, Trails</v>
          </cell>
        </row>
        <row r="4421">
          <cell r="A4421">
            <v>24200660</v>
          </cell>
          <cell r="B4421" t="str">
            <v>NEGA-KAVITYA</v>
          </cell>
          <cell r="C4421" t="str">
            <v>Taia</v>
          </cell>
          <cell r="D4421" t="str">
            <v>MF</v>
          </cell>
          <cell r="E4421" t="str">
            <v>29-03-2009</v>
          </cell>
          <cell r="F4421">
            <v>15</v>
          </cell>
          <cell r="G4421" t="str">
            <v>Non</v>
          </cell>
          <cell r="H4421" t="str">
            <v>LYC.MICHEL ROCARD</v>
          </cell>
          <cell r="I4421" t="str">
            <v>Non</v>
          </cell>
          <cell r="J4421" t="str">
            <v>Athlétisme, Cross, Trails</v>
          </cell>
        </row>
        <row r="4422">
          <cell r="A4422">
            <v>24200619</v>
          </cell>
          <cell r="B4422" t="str">
            <v>NEKE</v>
          </cell>
          <cell r="C4422" t="str">
            <v>Wilson</v>
          </cell>
          <cell r="D4422" t="str">
            <v>CG</v>
          </cell>
          <cell r="E4422" t="str">
            <v>15-07-2008</v>
          </cell>
          <cell r="F4422">
            <v>16</v>
          </cell>
          <cell r="G4422" t="str">
            <v>Non</v>
          </cell>
          <cell r="H4422" t="str">
            <v>LYC.MICHEL ROCARD</v>
          </cell>
          <cell r="I4422" t="str">
            <v>Non</v>
          </cell>
          <cell r="J4422" t="str">
            <v>Cross, Football, Futsal, Natation, Rugby, Trails</v>
          </cell>
        </row>
        <row r="4423">
          <cell r="A4423">
            <v>24236953</v>
          </cell>
          <cell r="B4423" t="str">
            <v>NEWARY</v>
          </cell>
          <cell r="C4423" t="str">
            <v>HACHYL</v>
          </cell>
          <cell r="D4423" t="str">
            <v>CG</v>
          </cell>
          <cell r="E4423" t="str">
            <v>27-05-2007</v>
          </cell>
          <cell r="F4423">
            <v>17</v>
          </cell>
          <cell r="G4423" t="str">
            <v>Non</v>
          </cell>
          <cell r="H4423" t="str">
            <v>LYC.MICHEL ROCARD</v>
          </cell>
          <cell r="I4423" t="str">
            <v>Non</v>
          </cell>
          <cell r="J4423" t="str">
            <v>Basket, Volleyball</v>
          </cell>
        </row>
        <row r="4424">
          <cell r="A4424">
            <v>24201738</v>
          </cell>
          <cell r="B4424" t="str">
            <v>NISAM</v>
          </cell>
          <cell r="C4424" t="str">
            <v>Sadri-Kyrann</v>
          </cell>
          <cell r="D4424" t="str">
            <v>CG</v>
          </cell>
          <cell r="E4424" t="str">
            <v>03-07-2008</v>
          </cell>
          <cell r="F4424">
            <v>16</v>
          </cell>
          <cell r="G4424" t="str">
            <v>Non</v>
          </cell>
          <cell r="H4424" t="str">
            <v>LYC.MICHEL ROCARD</v>
          </cell>
          <cell r="I4424" t="str">
            <v>Non</v>
          </cell>
          <cell r="J4424" t="str">
            <v>Football, Futsal</v>
          </cell>
        </row>
        <row r="4425">
          <cell r="A4425">
            <v>24200321</v>
          </cell>
          <cell r="B4425" t="str">
            <v>NUNEWAIE</v>
          </cell>
          <cell r="C4425" t="str">
            <v>Toué</v>
          </cell>
          <cell r="D4425" t="str">
            <v>JG</v>
          </cell>
          <cell r="E4425" t="str">
            <v>12-07-2006</v>
          </cell>
          <cell r="F4425">
            <v>18</v>
          </cell>
          <cell r="G4425" t="str">
            <v>Non</v>
          </cell>
          <cell r="H4425" t="str">
            <v>LYC.MICHEL ROCARD</v>
          </cell>
          <cell r="I4425" t="str">
            <v>Non</v>
          </cell>
          <cell r="J4425" t="str">
            <v>Volleyball</v>
          </cell>
        </row>
        <row r="4426">
          <cell r="A4426">
            <v>24180602</v>
          </cell>
          <cell r="B4426" t="str">
            <v>NYADOUN</v>
          </cell>
          <cell r="C4426" t="str">
            <v>Noam</v>
          </cell>
          <cell r="D4426" t="str">
            <v>JG</v>
          </cell>
          <cell r="E4426" t="str">
            <v>01-06-2006</v>
          </cell>
          <cell r="F4426">
            <v>18</v>
          </cell>
          <cell r="G4426" t="str">
            <v>Non</v>
          </cell>
          <cell r="H4426" t="str">
            <v>LYC.MICHEL ROCARD</v>
          </cell>
          <cell r="I4426" t="str">
            <v>Non</v>
          </cell>
          <cell r="J4426" t="str">
            <v>Football, Futsal, Volleyball</v>
          </cell>
        </row>
        <row r="4427">
          <cell r="A4427">
            <v>24236954</v>
          </cell>
          <cell r="B4427" t="str">
            <v>OREZZOLI</v>
          </cell>
          <cell r="C4427" t="str">
            <v>ILLANE</v>
          </cell>
          <cell r="D4427" t="str">
            <v>CF</v>
          </cell>
          <cell r="E4427" t="str">
            <v>14-08-2007</v>
          </cell>
          <cell r="F4427">
            <v>17</v>
          </cell>
          <cell r="G4427" t="str">
            <v>Non</v>
          </cell>
          <cell r="H4427" t="str">
            <v>LYC.MICHEL ROCARD</v>
          </cell>
          <cell r="I4427" t="str">
            <v>Non</v>
          </cell>
          <cell r="J4427" t="str">
            <v>Trails</v>
          </cell>
        </row>
        <row r="4428">
          <cell r="A4428">
            <v>24210045</v>
          </cell>
          <cell r="B4428" t="str">
            <v>OREZZOLI</v>
          </cell>
          <cell r="C4428" t="str">
            <v>Yorick</v>
          </cell>
          <cell r="D4428" t="str">
            <v>MG</v>
          </cell>
          <cell r="E4428" t="str">
            <v>10-02-2009</v>
          </cell>
          <cell r="F4428">
            <v>15</v>
          </cell>
          <cell r="G4428" t="str">
            <v>Non</v>
          </cell>
          <cell r="H4428" t="str">
            <v>LYC.MICHEL ROCARD</v>
          </cell>
          <cell r="I4428" t="str">
            <v>Non</v>
          </cell>
          <cell r="J4428" t="str">
            <v>Badminton, Cross, Trails</v>
          </cell>
        </row>
        <row r="4429">
          <cell r="A4429">
            <v>24190107</v>
          </cell>
          <cell r="B4429" t="str">
            <v>OUCKENE</v>
          </cell>
          <cell r="C4429" t="str">
            <v>Bradley</v>
          </cell>
          <cell r="D4429" t="str">
            <v>CG</v>
          </cell>
          <cell r="E4429" t="str">
            <v>12-03-2008</v>
          </cell>
          <cell r="F4429">
            <v>16</v>
          </cell>
          <cell r="G4429" t="str">
            <v>Non</v>
          </cell>
          <cell r="H4429" t="str">
            <v>LYC.MICHEL ROCARD</v>
          </cell>
          <cell r="I4429" t="str">
            <v>Non</v>
          </cell>
          <cell r="J4429" t="str">
            <v>Cross, Trails</v>
          </cell>
        </row>
        <row r="4430">
          <cell r="A4430">
            <v>24210307</v>
          </cell>
          <cell r="B4430" t="str">
            <v>PAETEN-WHAAP</v>
          </cell>
          <cell r="C4430" t="str">
            <v>Halya</v>
          </cell>
          <cell r="D4430" t="str">
            <v>CF</v>
          </cell>
          <cell r="E4430" t="str">
            <v>31-01-2008</v>
          </cell>
          <cell r="F4430">
            <v>16</v>
          </cell>
          <cell r="G4430" t="str">
            <v>Non</v>
          </cell>
          <cell r="H4430" t="str">
            <v>LYC.MICHEL ROCARD</v>
          </cell>
          <cell r="I4430" t="str">
            <v>Non</v>
          </cell>
          <cell r="J4430" t="str">
            <v>Athlétisme, Cross, Futsal, Volleyball</v>
          </cell>
        </row>
        <row r="4431">
          <cell r="A4431">
            <v>24181530</v>
          </cell>
          <cell r="B4431" t="str">
            <v>PAIMBOU OUEONNE</v>
          </cell>
          <cell r="C4431" t="str">
            <v>Johakim</v>
          </cell>
          <cell r="D4431" t="str">
            <v>JG</v>
          </cell>
          <cell r="E4431" t="str">
            <v>07-09-2006</v>
          </cell>
          <cell r="F4431">
            <v>18</v>
          </cell>
          <cell r="G4431" t="str">
            <v>Non</v>
          </cell>
          <cell r="H4431" t="str">
            <v>LYC.MICHEL ROCARD</v>
          </cell>
          <cell r="I4431" t="str">
            <v>Non</v>
          </cell>
          <cell r="J4431" t="str">
            <v>Football, Futsal, Volleyball</v>
          </cell>
        </row>
        <row r="4432">
          <cell r="A4432">
            <v>24201954</v>
          </cell>
          <cell r="B4432" t="str">
            <v>PALENE</v>
          </cell>
          <cell r="C4432" t="str">
            <v>Bakht Singh</v>
          </cell>
          <cell r="D4432" t="str">
            <v>MG</v>
          </cell>
          <cell r="E4432" t="str">
            <v>29-05-2009</v>
          </cell>
          <cell r="F4432">
            <v>15</v>
          </cell>
          <cell r="G4432" t="str">
            <v>Non</v>
          </cell>
          <cell r="H4432" t="str">
            <v>LYC.MICHEL ROCARD</v>
          </cell>
          <cell r="I4432" t="str">
            <v>Non</v>
          </cell>
          <cell r="J4432" t="str">
            <v>Basket, Handball</v>
          </cell>
        </row>
        <row r="4433">
          <cell r="A4433">
            <v>24221016</v>
          </cell>
          <cell r="B4433" t="str">
            <v>PASCAL</v>
          </cell>
          <cell r="C4433" t="str">
            <v>Louka</v>
          </cell>
          <cell r="D4433" t="str">
            <v>MF</v>
          </cell>
          <cell r="E4433" t="str">
            <v>06-02-2009</v>
          </cell>
          <cell r="F4433">
            <v>15</v>
          </cell>
          <cell r="G4433" t="str">
            <v>Non</v>
          </cell>
          <cell r="H4433" t="str">
            <v>LYC.MICHEL ROCARD</v>
          </cell>
          <cell r="I4433" t="str">
            <v>Non</v>
          </cell>
          <cell r="J4433" t="str">
            <v>Athlétisme, Basket, Cross, Trails</v>
          </cell>
        </row>
        <row r="4434">
          <cell r="A4434">
            <v>24190346</v>
          </cell>
          <cell r="B4434" t="str">
            <v>PAYET</v>
          </cell>
          <cell r="C4434" t="str">
            <v>Julyan</v>
          </cell>
          <cell r="D4434" t="str">
            <v>JG</v>
          </cell>
          <cell r="E4434" t="str">
            <v>08-11-2006</v>
          </cell>
          <cell r="F4434">
            <v>17</v>
          </cell>
          <cell r="G4434" t="str">
            <v>Non</v>
          </cell>
          <cell r="H4434" t="str">
            <v>LYC.MICHEL ROCARD</v>
          </cell>
          <cell r="I4434" t="str">
            <v>Non</v>
          </cell>
          <cell r="J4434" t="str">
            <v>Cross, Trails, Volleyball</v>
          </cell>
        </row>
        <row r="4435">
          <cell r="A4435">
            <v>24212111</v>
          </cell>
          <cell r="B4435" t="str">
            <v>PEBOU TIDJINE</v>
          </cell>
          <cell r="C4435" t="str">
            <v>Stella</v>
          </cell>
          <cell r="D4435" t="str">
            <v>MF</v>
          </cell>
          <cell r="E4435" t="str">
            <v>18-02-2009</v>
          </cell>
          <cell r="F4435">
            <v>15</v>
          </cell>
          <cell r="G4435" t="str">
            <v>Non</v>
          </cell>
          <cell r="H4435" t="str">
            <v>LYC.MICHEL ROCARD</v>
          </cell>
          <cell r="I4435" t="str">
            <v>Non</v>
          </cell>
          <cell r="J4435" t="str">
            <v>Futsal, Secourisme, Volleyball</v>
          </cell>
        </row>
        <row r="4436">
          <cell r="A4436">
            <v>24192694</v>
          </cell>
          <cell r="B4436" t="str">
            <v>PERALDI</v>
          </cell>
          <cell r="C4436" t="str">
            <v>Lindsay</v>
          </cell>
          <cell r="D4436" t="str">
            <v>CF</v>
          </cell>
          <cell r="E4436" t="str">
            <v>16-03-2008</v>
          </cell>
          <cell r="F4436">
            <v>16</v>
          </cell>
          <cell r="G4436" t="str">
            <v>Non</v>
          </cell>
          <cell r="H4436" t="str">
            <v>LYC.MICHEL ROCARD</v>
          </cell>
          <cell r="I4436" t="str">
            <v>Non</v>
          </cell>
          <cell r="J4436" t="str">
            <v>Athlétisme, Cross, Handball, Volleyball</v>
          </cell>
        </row>
        <row r="4437">
          <cell r="A4437">
            <v>24212431</v>
          </cell>
          <cell r="B4437" t="str">
            <v>PHADOM</v>
          </cell>
          <cell r="C4437" t="str">
            <v>Keryl</v>
          </cell>
          <cell r="D4437" t="str">
            <v>SG</v>
          </cell>
          <cell r="E4437" t="str">
            <v>14-05-2004</v>
          </cell>
          <cell r="F4437">
            <v>20</v>
          </cell>
          <cell r="G4437" t="str">
            <v>Non</v>
          </cell>
          <cell r="H4437" t="str">
            <v>LYC.MICHEL ROCARD</v>
          </cell>
          <cell r="I4437" t="str">
            <v>Non</v>
          </cell>
          <cell r="J4437" t="str">
            <v>Football, Futsal</v>
          </cell>
        </row>
        <row r="4438">
          <cell r="A4438">
            <v>24247880</v>
          </cell>
          <cell r="B4438" t="str">
            <v>PHADOM</v>
          </cell>
          <cell r="C4438" t="str">
            <v>NILKEY</v>
          </cell>
          <cell r="D4438" t="str">
            <v>JG</v>
          </cell>
          <cell r="E4438" t="str">
            <v>03-12-2006</v>
          </cell>
          <cell r="F4438">
            <v>17</v>
          </cell>
          <cell r="G4438" t="str">
            <v>Non</v>
          </cell>
          <cell r="H4438" t="str">
            <v>LYC.MICHEL ROCARD</v>
          </cell>
          <cell r="I4438" t="str">
            <v>Non</v>
          </cell>
        </row>
        <row r="4439">
          <cell r="A4439">
            <v>24211381</v>
          </cell>
          <cell r="B4439" t="str">
            <v>PICQUET</v>
          </cell>
          <cell r="C4439" t="str">
            <v>Lyam</v>
          </cell>
          <cell r="D4439" t="str">
            <v>CG</v>
          </cell>
          <cell r="E4439" t="str">
            <v>19-03-2007</v>
          </cell>
          <cell r="F4439">
            <v>17</v>
          </cell>
          <cell r="G4439" t="str">
            <v>Non</v>
          </cell>
          <cell r="H4439" t="str">
            <v>LYC.MICHEL ROCARD</v>
          </cell>
          <cell r="I4439" t="str">
            <v>Non</v>
          </cell>
          <cell r="J4439" t="str">
            <v>Trails, Voile</v>
          </cell>
        </row>
        <row r="4440">
          <cell r="A4440">
            <v>24200122</v>
          </cell>
          <cell r="B4440" t="str">
            <v>PINDON</v>
          </cell>
          <cell r="C4440" t="str">
            <v>Matisse</v>
          </cell>
          <cell r="D4440" t="str">
            <v>MG</v>
          </cell>
          <cell r="E4440" t="str">
            <v>25-04-2009</v>
          </cell>
          <cell r="F4440">
            <v>15</v>
          </cell>
          <cell r="G4440" t="str">
            <v>Non</v>
          </cell>
          <cell r="H4440" t="str">
            <v>LYC.MICHEL ROCARD</v>
          </cell>
          <cell r="I4440" t="str">
            <v>Non</v>
          </cell>
          <cell r="J4440" t="str">
            <v>Badminton, Tennis de table</v>
          </cell>
        </row>
        <row r="4441">
          <cell r="A4441">
            <v>24200735</v>
          </cell>
          <cell r="B4441" t="str">
            <v>POACOUDOU</v>
          </cell>
          <cell r="C4441" t="str">
            <v>Kimany</v>
          </cell>
          <cell r="D4441" t="str">
            <v>MG</v>
          </cell>
          <cell r="E4441" t="str">
            <v>24-01-2009</v>
          </cell>
          <cell r="F4441">
            <v>15</v>
          </cell>
          <cell r="G4441" t="str">
            <v>Non</v>
          </cell>
          <cell r="H4441" t="str">
            <v>LYC.MICHEL ROCARD</v>
          </cell>
          <cell r="I4441" t="str">
            <v>Non</v>
          </cell>
          <cell r="J4441" t="str">
            <v>Cross, Football, Futsal, Rugby, Trails</v>
          </cell>
        </row>
        <row r="4442">
          <cell r="A4442">
            <v>24180690</v>
          </cell>
          <cell r="B4442" t="str">
            <v>POAMENO</v>
          </cell>
          <cell r="C4442" t="str">
            <v>Jean Claude</v>
          </cell>
          <cell r="D4442" t="str">
            <v>CG</v>
          </cell>
          <cell r="E4442" t="str">
            <v>16-04-2007</v>
          </cell>
          <cell r="F4442">
            <v>17</v>
          </cell>
          <cell r="G4442" t="str">
            <v>Non</v>
          </cell>
          <cell r="H4442" t="str">
            <v>LYC.MICHEL ROCARD</v>
          </cell>
          <cell r="I4442" t="str">
            <v>Non</v>
          </cell>
          <cell r="J4442" t="str">
            <v>Football, Futsal, Trails</v>
          </cell>
        </row>
        <row r="4443">
          <cell r="A4443">
            <v>24247859</v>
          </cell>
          <cell r="B4443" t="str">
            <v>POARAIROUA</v>
          </cell>
          <cell r="C4443" t="str">
            <v>SHANON</v>
          </cell>
          <cell r="D4443" t="str">
            <v>JF</v>
          </cell>
          <cell r="E4443" t="str">
            <v>12-09-2006</v>
          </cell>
          <cell r="F4443">
            <v>18</v>
          </cell>
          <cell r="G4443" t="str">
            <v>Non</v>
          </cell>
          <cell r="H4443" t="str">
            <v>LYC.MICHEL ROCARD</v>
          </cell>
          <cell r="I4443" t="str">
            <v>Non</v>
          </cell>
        </row>
        <row r="4444">
          <cell r="A4444">
            <v>24202103</v>
          </cell>
          <cell r="B4444" t="str">
            <v>POINDI</v>
          </cell>
          <cell r="C4444" t="str">
            <v>Kavwoo</v>
          </cell>
          <cell r="D4444" t="str">
            <v>MF</v>
          </cell>
          <cell r="E4444" t="str">
            <v>17-03-2009</v>
          </cell>
          <cell r="F4444">
            <v>15</v>
          </cell>
          <cell r="G4444" t="str">
            <v>Non</v>
          </cell>
          <cell r="H4444" t="str">
            <v>LYC.MICHEL ROCARD</v>
          </cell>
          <cell r="I4444" t="str">
            <v>Non</v>
          </cell>
          <cell r="J4444" t="str">
            <v>Athlétisme, Football, Futsal, Handball, Volleyball</v>
          </cell>
        </row>
        <row r="4445">
          <cell r="A4445">
            <v>24211687</v>
          </cell>
          <cell r="B4445" t="str">
            <v>POINRIN-NAOUNA</v>
          </cell>
          <cell r="C4445" t="str">
            <v>Mérylda</v>
          </cell>
          <cell r="D4445" t="str">
            <v>CF</v>
          </cell>
          <cell r="E4445" t="str">
            <v>02-11-2008</v>
          </cell>
          <cell r="F4445">
            <v>15</v>
          </cell>
          <cell r="G4445" t="str">
            <v>Non</v>
          </cell>
          <cell r="H4445" t="str">
            <v>LYC.MICHEL ROCARD</v>
          </cell>
          <cell r="I4445" t="str">
            <v>Non</v>
          </cell>
          <cell r="J4445" t="str">
            <v>Athlétisme, Basket, Handball, Volleyball</v>
          </cell>
        </row>
        <row r="4446">
          <cell r="A4446">
            <v>24221769</v>
          </cell>
          <cell r="B4446" t="str">
            <v>RENAUD LEMARCHAND</v>
          </cell>
          <cell r="C4446" t="str">
            <v>Luna</v>
          </cell>
          <cell r="D4446" t="str">
            <v>CF</v>
          </cell>
          <cell r="E4446" t="str">
            <v>09-12-2008</v>
          </cell>
          <cell r="F4446">
            <v>15</v>
          </cell>
          <cell r="G4446" t="str">
            <v>Non</v>
          </cell>
          <cell r="H4446" t="str">
            <v>LYC.MICHEL ROCARD</v>
          </cell>
          <cell r="I4446" t="str">
            <v>Non</v>
          </cell>
          <cell r="J4446" t="str">
            <v>Athlétisme, Cross, Tir à l'arc, Trails, Va'a, VTT</v>
          </cell>
        </row>
        <row r="4447">
          <cell r="A4447">
            <v>24237874</v>
          </cell>
          <cell r="B4447" t="str">
            <v>RICHMOND</v>
          </cell>
          <cell r="C4447" t="str">
            <v>Mataitea</v>
          </cell>
          <cell r="D4447" t="str">
            <v>CG</v>
          </cell>
          <cell r="E4447" t="str">
            <v>21-07-2007</v>
          </cell>
          <cell r="F4447">
            <v>17</v>
          </cell>
          <cell r="G4447" t="str">
            <v>Non</v>
          </cell>
          <cell r="H4447" t="str">
            <v>LYC.MICHEL ROCARD</v>
          </cell>
          <cell r="I4447" t="str">
            <v>Non</v>
          </cell>
          <cell r="J4447" t="str">
            <v>Basket, Handball</v>
          </cell>
        </row>
        <row r="4448">
          <cell r="A4448">
            <v>24211922</v>
          </cell>
          <cell r="B4448" t="str">
            <v>ROBSON</v>
          </cell>
          <cell r="C4448" t="str">
            <v>Waiki</v>
          </cell>
          <cell r="D4448" t="str">
            <v>CG</v>
          </cell>
          <cell r="E4448" t="str">
            <v>19-09-2008</v>
          </cell>
          <cell r="F4448">
            <v>16</v>
          </cell>
          <cell r="G4448" t="str">
            <v>Non</v>
          </cell>
          <cell r="H4448" t="str">
            <v>LYC.MICHEL ROCARD</v>
          </cell>
          <cell r="I4448" t="str">
            <v>Non</v>
          </cell>
          <cell r="J4448" t="str">
            <v>Football, Futsal, Volleyball</v>
          </cell>
        </row>
        <row r="4449">
          <cell r="A4449">
            <v>24210716</v>
          </cell>
          <cell r="B4449" t="str">
            <v>ROUMAGNE</v>
          </cell>
          <cell r="C4449" t="str">
            <v>Eva</v>
          </cell>
          <cell r="D4449" t="str">
            <v>CF</v>
          </cell>
          <cell r="E4449" t="str">
            <v>05-09-2007</v>
          </cell>
          <cell r="F4449">
            <v>17</v>
          </cell>
          <cell r="G4449" t="str">
            <v>Non</v>
          </cell>
          <cell r="H4449" t="str">
            <v>LYC.MICHEL ROCARD</v>
          </cell>
          <cell r="I4449" t="str">
            <v>Non</v>
          </cell>
          <cell r="J4449" t="str">
            <v>Athlétisme, Trails, Volleyball</v>
          </cell>
        </row>
        <row r="4450">
          <cell r="A4450">
            <v>24181614</v>
          </cell>
          <cell r="B4450" t="str">
            <v>SALOME</v>
          </cell>
          <cell r="C4450" t="str">
            <v>Enzo</v>
          </cell>
          <cell r="D4450" t="str">
            <v>JG</v>
          </cell>
          <cell r="E4450" t="str">
            <v>20-07-2006</v>
          </cell>
          <cell r="F4450">
            <v>18</v>
          </cell>
          <cell r="G4450" t="str">
            <v>Non</v>
          </cell>
          <cell r="H4450" t="str">
            <v>LYC.MICHEL ROCARD</v>
          </cell>
          <cell r="I4450" t="str">
            <v>Non</v>
          </cell>
          <cell r="J4450" t="str">
            <v>Athlétisme, Badminton, Baseball, Basket, Boxe, Cirque, Course d'orientation, Cross, Danse, Echecs, Escalade, Football, Futsal, Golf, Gymnastique, Handball, Kayak, Musculation, Natation, Planche à voile, Plongée, Rugby, Santé, Secourisme, Sport partagé, Step, Tennis de table, Tir à l'arc, Trails, Va'a, Voile, Volleyball, VTT</v>
          </cell>
        </row>
        <row r="4451">
          <cell r="A4451">
            <v>24237260</v>
          </cell>
          <cell r="B4451" t="str">
            <v>SANCHO</v>
          </cell>
          <cell r="C4451" t="str">
            <v>Marissa</v>
          </cell>
          <cell r="D4451" t="str">
            <v>CF</v>
          </cell>
          <cell r="E4451" t="str">
            <v>02-07-2008</v>
          </cell>
          <cell r="F4451">
            <v>16</v>
          </cell>
          <cell r="G4451" t="str">
            <v>Non</v>
          </cell>
          <cell r="H4451" t="str">
            <v>LYC.MICHEL ROCARD</v>
          </cell>
          <cell r="I4451" t="str">
            <v>Non</v>
          </cell>
          <cell r="J4451" t="str">
            <v>Basket</v>
          </cell>
        </row>
        <row r="4452">
          <cell r="A4452">
            <v>24221463</v>
          </cell>
          <cell r="B4452" t="str">
            <v>SIPA</v>
          </cell>
          <cell r="C4452" t="str">
            <v>Klorane</v>
          </cell>
          <cell r="D4452" t="str">
            <v>CF</v>
          </cell>
          <cell r="E4452" t="str">
            <v>10-10-2008</v>
          </cell>
          <cell r="F4452">
            <v>16</v>
          </cell>
          <cell r="G4452" t="str">
            <v>Non</v>
          </cell>
          <cell r="H4452" t="str">
            <v>LYC.MICHEL ROCARD</v>
          </cell>
          <cell r="I4452" t="str">
            <v>Non</v>
          </cell>
          <cell r="J4452" t="str">
            <v>Futsal</v>
          </cell>
        </row>
        <row r="4453">
          <cell r="A4453">
            <v>24237145</v>
          </cell>
          <cell r="B4453" t="str">
            <v>SOATE</v>
          </cell>
          <cell r="C4453" t="str">
            <v>Gianne</v>
          </cell>
          <cell r="D4453" t="str">
            <v>CG</v>
          </cell>
          <cell r="E4453" t="str">
            <v>05-08-2007</v>
          </cell>
          <cell r="F4453">
            <v>17</v>
          </cell>
          <cell r="G4453" t="str">
            <v>Non</v>
          </cell>
          <cell r="H4453" t="str">
            <v>LYC.MICHEL ROCARD</v>
          </cell>
          <cell r="I4453" t="str">
            <v>Non</v>
          </cell>
          <cell r="J4453" t="str">
            <v>Football</v>
          </cell>
        </row>
        <row r="4454">
          <cell r="A4454">
            <v>24180501</v>
          </cell>
          <cell r="B4454" t="str">
            <v>SONG</v>
          </cell>
          <cell r="C4454" t="str">
            <v>Sephora</v>
          </cell>
          <cell r="D4454" t="str">
            <v>JF</v>
          </cell>
          <cell r="E4454" t="str">
            <v>26-12-2006</v>
          </cell>
          <cell r="F4454">
            <v>17</v>
          </cell>
          <cell r="G4454" t="str">
            <v>Non</v>
          </cell>
          <cell r="H4454" t="str">
            <v>LYC.MICHEL ROCARD</v>
          </cell>
          <cell r="I4454" t="str">
            <v>Non</v>
          </cell>
          <cell r="J4454" t="str">
            <v>Athlétisme, Basket, Cross, Handball, Trails, Volleyball</v>
          </cell>
        </row>
        <row r="4455">
          <cell r="A4455">
            <v>24210076</v>
          </cell>
          <cell r="B4455" t="str">
            <v>SOUCHE</v>
          </cell>
          <cell r="C4455" t="str">
            <v>Thibaud</v>
          </cell>
          <cell r="D4455" t="str">
            <v>CG</v>
          </cell>
          <cell r="E4455" t="str">
            <v>05-05-2008</v>
          </cell>
          <cell r="F4455">
            <v>16</v>
          </cell>
          <cell r="G4455" t="str">
            <v>Non</v>
          </cell>
          <cell r="H4455" t="str">
            <v>LYC.MICHEL ROCARD</v>
          </cell>
          <cell r="I4455" t="str">
            <v>Non</v>
          </cell>
          <cell r="J4455" t="str">
            <v>Basket, Handball</v>
          </cell>
        </row>
        <row r="4456">
          <cell r="A4456">
            <v>24237147</v>
          </cell>
          <cell r="B4456" t="str">
            <v>SOURY LAVERGNE</v>
          </cell>
          <cell r="C4456" t="str">
            <v>Lisa</v>
          </cell>
          <cell r="D4456" t="str">
            <v>CF</v>
          </cell>
          <cell r="E4456" t="str">
            <v>11-02-2008</v>
          </cell>
          <cell r="F4456">
            <v>16</v>
          </cell>
          <cell r="G4456" t="str">
            <v>Non</v>
          </cell>
          <cell r="H4456" t="str">
            <v>LYC.MICHEL ROCARD</v>
          </cell>
          <cell r="I4456" t="str">
            <v>Non</v>
          </cell>
        </row>
        <row r="4457">
          <cell r="A4457">
            <v>24200657</v>
          </cell>
          <cell r="B4457" t="str">
            <v>SURGET</v>
          </cell>
          <cell r="C4457" t="str">
            <v>Enora</v>
          </cell>
          <cell r="D4457" t="str">
            <v>CF</v>
          </cell>
          <cell r="E4457" t="str">
            <v>24-12-2008</v>
          </cell>
          <cell r="F4457">
            <v>15</v>
          </cell>
          <cell r="G4457" t="str">
            <v>Non</v>
          </cell>
          <cell r="H4457" t="str">
            <v>LYC.MICHEL ROCARD</v>
          </cell>
          <cell r="I4457" t="str">
            <v>Non</v>
          </cell>
          <cell r="J4457" t="str">
            <v>Athlétisme, Cross, Trails</v>
          </cell>
        </row>
        <row r="4458">
          <cell r="A4458">
            <v>24237328</v>
          </cell>
          <cell r="B4458" t="str">
            <v>Taungaroa</v>
          </cell>
          <cell r="C4458" t="str">
            <v>Djibril</v>
          </cell>
          <cell r="D4458" t="str">
            <v>JG</v>
          </cell>
          <cell r="E4458" t="str">
            <v>02-12-2006</v>
          </cell>
          <cell r="F4458">
            <v>17</v>
          </cell>
          <cell r="G4458" t="str">
            <v>Non</v>
          </cell>
          <cell r="H4458" t="str">
            <v>LYC.MICHEL ROCARD</v>
          </cell>
          <cell r="I4458" t="str">
            <v>Non</v>
          </cell>
          <cell r="J4458" t="str">
            <v>Football, Futsal</v>
          </cell>
        </row>
        <row r="4459">
          <cell r="A4459">
            <v>24190547</v>
          </cell>
          <cell r="B4459" t="str">
            <v>TCHACKO</v>
          </cell>
          <cell r="C4459" t="str">
            <v>Elodie</v>
          </cell>
          <cell r="D4459" t="str">
            <v>CF</v>
          </cell>
          <cell r="E4459" t="str">
            <v>31-08-2007</v>
          </cell>
          <cell r="F4459">
            <v>17</v>
          </cell>
          <cell r="G4459" t="str">
            <v>Non</v>
          </cell>
          <cell r="H4459" t="str">
            <v>LYC.MICHEL ROCARD</v>
          </cell>
          <cell r="I4459" t="str">
            <v>Non</v>
          </cell>
          <cell r="J4459" t="str">
            <v>Handball</v>
          </cell>
        </row>
        <row r="4460">
          <cell r="A4460">
            <v>24237873</v>
          </cell>
          <cell r="B4460" t="str">
            <v>TEIN</v>
          </cell>
          <cell r="C4460" t="str">
            <v>Keryanne</v>
          </cell>
          <cell r="D4460" t="str">
            <v>CF</v>
          </cell>
          <cell r="E4460" t="str">
            <v>04-12-2007</v>
          </cell>
          <cell r="F4460">
            <v>16</v>
          </cell>
          <cell r="G4460" t="str">
            <v>Non</v>
          </cell>
          <cell r="H4460" t="str">
            <v>LYC.MICHEL ROCARD</v>
          </cell>
          <cell r="I4460" t="str">
            <v>Non</v>
          </cell>
          <cell r="J4460" t="str">
            <v>Basket, Handball, Volleyball</v>
          </cell>
        </row>
        <row r="4461">
          <cell r="A4461">
            <v>24237872</v>
          </cell>
          <cell r="B4461" t="str">
            <v>TEIN</v>
          </cell>
          <cell r="C4461" t="str">
            <v>Klaryka</v>
          </cell>
          <cell r="D4461" t="str">
            <v>CF</v>
          </cell>
          <cell r="E4461" t="str">
            <v>04-12-2007</v>
          </cell>
          <cell r="F4461">
            <v>16</v>
          </cell>
          <cell r="G4461" t="str">
            <v>Non</v>
          </cell>
          <cell r="H4461" t="str">
            <v>LYC.MICHEL ROCARD</v>
          </cell>
          <cell r="I4461" t="str">
            <v>Non</v>
          </cell>
          <cell r="J4461" t="str">
            <v>Basket, Handball, Volleyball</v>
          </cell>
        </row>
        <row r="4462">
          <cell r="A4462">
            <v>24190839</v>
          </cell>
          <cell r="B4462" t="str">
            <v>TEIN MALA</v>
          </cell>
          <cell r="C4462" t="str">
            <v>Ulrick</v>
          </cell>
          <cell r="D4462" t="str">
            <v>JG</v>
          </cell>
          <cell r="E4462" t="str">
            <v>21-09-2006</v>
          </cell>
          <cell r="F4462">
            <v>18</v>
          </cell>
          <cell r="G4462" t="str">
            <v>Non</v>
          </cell>
          <cell r="H4462" t="str">
            <v>LYC.MICHEL ROCARD</v>
          </cell>
          <cell r="I4462" t="str">
            <v>Non</v>
          </cell>
          <cell r="J4462" t="str">
            <v>Athlétisme, Cross, Football, Futsal, Handball, Trails, Va'a</v>
          </cell>
        </row>
        <row r="4463">
          <cell r="A4463">
            <v>24201023</v>
          </cell>
          <cell r="B4463" t="str">
            <v>TERRIER</v>
          </cell>
          <cell r="C4463" t="str">
            <v>Orlane</v>
          </cell>
          <cell r="D4463" t="str">
            <v>CF</v>
          </cell>
          <cell r="E4463" t="str">
            <v>24-07-2007</v>
          </cell>
          <cell r="F4463">
            <v>17</v>
          </cell>
          <cell r="G4463" t="str">
            <v>Non</v>
          </cell>
          <cell r="H4463" t="str">
            <v>LYC.MICHEL ROCARD</v>
          </cell>
          <cell r="I4463" t="str">
            <v>Non</v>
          </cell>
          <cell r="J4463" t="str">
            <v>Football, Futsal</v>
          </cell>
        </row>
        <row r="4464">
          <cell r="A4464">
            <v>24202420</v>
          </cell>
          <cell r="B4464" t="str">
            <v>THY</v>
          </cell>
          <cell r="C4464" t="str">
            <v>Willy</v>
          </cell>
          <cell r="D4464" t="str">
            <v>MG</v>
          </cell>
          <cell r="E4464" t="str">
            <v>24-04-2009</v>
          </cell>
          <cell r="F4464">
            <v>15</v>
          </cell>
          <cell r="G4464" t="str">
            <v>Non</v>
          </cell>
          <cell r="H4464" t="str">
            <v>LYC.MICHEL ROCARD</v>
          </cell>
          <cell r="I4464" t="str">
            <v>Non</v>
          </cell>
          <cell r="J4464" t="str">
            <v>Football, Futsal</v>
          </cell>
        </row>
        <row r="4465">
          <cell r="A4465">
            <v>24180567</v>
          </cell>
          <cell r="B4465" t="str">
            <v>TIDJINE</v>
          </cell>
          <cell r="C4465" t="str">
            <v>Baptistin</v>
          </cell>
          <cell r="D4465" t="str">
            <v>CG</v>
          </cell>
          <cell r="E4465" t="str">
            <v>19-02-2007</v>
          </cell>
          <cell r="F4465">
            <v>17</v>
          </cell>
          <cell r="G4465" t="str">
            <v>Non</v>
          </cell>
          <cell r="H4465" t="str">
            <v>LYC.MICHEL ROCARD</v>
          </cell>
          <cell r="I4465" t="str">
            <v>Non</v>
          </cell>
          <cell r="J4465" t="str">
            <v>Football, Futsal</v>
          </cell>
        </row>
        <row r="4466">
          <cell r="A4466">
            <v>24211054</v>
          </cell>
          <cell r="B4466" t="str">
            <v>TOKONI</v>
          </cell>
          <cell r="C4466" t="str">
            <v>Emessia</v>
          </cell>
          <cell r="D4466" t="str">
            <v>CF</v>
          </cell>
          <cell r="E4466" t="str">
            <v>12-12-2008</v>
          </cell>
          <cell r="F4466">
            <v>15</v>
          </cell>
          <cell r="G4466" t="str">
            <v>Non</v>
          </cell>
          <cell r="H4466" t="str">
            <v>LYC.MICHEL ROCARD</v>
          </cell>
          <cell r="I4466" t="str">
            <v>Non</v>
          </cell>
          <cell r="J4466" t="str">
            <v>Handball, Volleyball</v>
          </cell>
        </row>
        <row r="4467">
          <cell r="A4467">
            <v>24200734</v>
          </cell>
          <cell r="B4467" t="str">
            <v>TONCHANE</v>
          </cell>
          <cell r="C4467" t="str">
            <v>Raphael</v>
          </cell>
          <cell r="D4467" t="str">
            <v>CG</v>
          </cell>
          <cell r="E4467" t="str">
            <v>30-07-2008</v>
          </cell>
          <cell r="F4467">
            <v>16</v>
          </cell>
          <cell r="G4467" t="str">
            <v>Non</v>
          </cell>
          <cell r="H4467" t="str">
            <v>LYC.MICHEL ROCARD</v>
          </cell>
          <cell r="I4467" t="str">
            <v>Non</v>
          </cell>
          <cell r="J4467" t="str">
            <v>Cross, Football, Futsal, Trails</v>
          </cell>
        </row>
        <row r="4468">
          <cell r="A4468">
            <v>24220865</v>
          </cell>
          <cell r="B4468" t="str">
            <v>TOUMEN</v>
          </cell>
          <cell r="C4468" t="str">
            <v>Baptiste</v>
          </cell>
          <cell r="D4468" t="str">
            <v>CG</v>
          </cell>
          <cell r="E4468" t="str">
            <v>11-08-2008</v>
          </cell>
          <cell r="F4468">
            <v>16</v>
          </cell>
          <cell r="G4468" t="str">
            <v>Non</v>
          </cell>
          <cell r="H4468" t="str">
            <v>LYC.MICHEL ROCARD</v>
          </cell>
          <cell r="I4468" t="str">
            <v>Non</v>
          </cell>
          <cell r="J4468" t="str">
            <v>Handball</v>
          </cell>
        </row>
        <row r="4469">
          <cell r="A4469">
            <v>24247860</v>
          </cell>
          <cell r="B4469" t="str">
            <v>TREBOR</v>
          </cell>
          <cell r="C4469" t="str">
            <v>LEOPOLD</v>
          </cell>
          <cell r="D4469" t="str">
            <v>JG</v>
          </cell>
          <cell r="E4469" t="str">
            <v>05-10-2006</v>
          </cell>
          <cell r="F4469">
            <v>18</v>
          </cell>
          <cell r="G4469" t="str">
            <v>Non</v>
          </cell>
          <cell r="H4469" t="str">
            <v>LYC.MICHEL ROCARD</v>
          </cell>
          <cell r="I4469" t="str">
            <v>Non</v>
          </cell>
        </row>
        <row r="4470">
          <cell r="A4470">
            <v>24200604</v>
          </cell>
          <cell r="B4470" t="str">
            <v>TYAKETOU-MATAITAANE</v>
          </cell>
          <cell r="C4470" t="str">
            <v>Wyatt</v>
          </cell>
          <cell r="D4470" t="str">
            <v>CG</v>
          </cell>
          <cell r="E4470" t="str">
            <v>20-08-2008</v>
          </cell>
          <cell r="F4470">
            <v>16</v>
          </cell>
          <cell r="G4470" t="str">
            <v>Non</v>
          </cell>
          <cell r="H4470" t="str">
            <v>LYC.MICHEL ROCARD</v>
          </cell>
          <cell r="I4470" t="str">
            <v>Non</v>
          </cell>
          <cell r="J4470" t="str">
            <v>Basket, Football, Futsal, Handball</v>
          </cell>
        </row>
        <row r="4471">
          <cell r="A4471">
            <v>24222035</v>
          </cell>
          <cell r="B4471" t="str">
            <v>URIMA</v>
          </cell>
          <cell r="C4471" t="str">
            <v>Manari</v>
          </cell>
          <cell r="D4471" t="str">
            <v>CG</v>
          </cell>
          <cell r="E4471" t="str">
            <v>02-10-2008</v>
          </cell>
          <cell r="F4471">
            <v>16</v>
          </cell>
          <cell r="G4471" t="str">
            <v>Non</v>
          </cell>
          <cell r="H4471" t="str">
            <v>LYC.MICHEL ROCARD</v>
          </cell>
          <cell r="I4471" t="str">
            <v>Non</v>
          </cell>
          <cell r="J4471" t="str">
            <v>Basket, Football, Futsal, Handball</v>
          </cell>
        </row>
        <row r="4472">
          <cell r="A4472">
            <v>24181148</v>
          </cell>
          <cell r="B4472" t="str">
            <v>UTCHAOU</v>
          </cell>
          <cell r="C4472" t="str">
            <v>Nicolas</v>
          </cell>
          <cell r="D4472" t="str">
            <v>JG</v>
          </cell>
          <cell r="E4472" t="str">
            <v>24-09-2006</v>
          </cell>
          <cell r="F4472">
            <v>18</v>
          </cell>
          <cell r="G4472" t="str">
            <v>Non</v>
          </cell>
          <cell r="H4472" t="str">
            <v>LYC.MICHEL ROCARD</v>
          </cell>
          <cell r="I4472" t="str">
            <v>Non</v>
          </cell>
          <cell r="J4472" t="str">
            <v>Athlétisme, Football, Futsal, Volleyball</v>
          </cell>
        </row>
        <row r="4473">
          <cell r="A4473">
            <v>24211545</v>
          </cell>
          <cell r="B4473" t="str">
            <v>VANWALSCAPPEL</v>
          </cell>
          <cell r="C4473" t="str">
            <v>Quentin</v>
          </cell>
          <cell r="D4473" t="str">
            <v>CG</v>
          </cell>
          <cell r="E4473" t="str">
            <v>29-12-2007</v>
          </cell>
          <cell r="F4473">
            <v>16</v>
          </cell>
          <cell r="G4473" t="str">
            <v>Non</v>
          </cell>
          <cell r="H4473" t="str">
            <v>LYC.MICHEL ROCARD</v>
          </cell>
          <cell r="I4473" t="str">
            <v>Non</v>
          </cell>
          <cell r="J4473" t="str">
            <v>Football, Futsal</v>
          </cell>
        </row>
        <row r="4474">
          <cell r="A4474">
            <v>24200256</v>
          </cell>
          <cell r="B4474" t="str">
            <v>VIDEAULT</v>
          </cell>
          <cell r="C4474" t="str">
            <v>Shannya</v>
          </cell>
          <cell r="D4474" t="str">
            <v>CF</v>
          </cell>
          <cell r="E4474" t="str">
            <v>20-11-2008</v>
          </cell>
          <cell r="F4474">
            <v>15</v>
          </cell>
          <cell r="G4474" t="str">
            <v>Non</v>
          </cell>
          <cell r="H4474" t="str">
            <v>LYC.MICHEL ROCARD</v>
          </cell>
          <cell r="I4474" t="str">
            <v>Non</v>
          </cell>
          <cell r="J4474" t="str">
            <v>Trails</v>
          </cell>
        </row>
        <row r="4475">
          <cell r="A4475">
            <v>24170091</v>
          </cell>
          <cell r="B4475" t="str">
            <v>VOISIN</v>
          </cell>
          <cell r="C4475" t="str">
            <v>Kevyn</v>
          </cell>
          <cell r="D4475" t="str">
            <v>JG</v>
          </cell>
          <cell r="E4475" t="str">
            <v>09-08-2005</v>
          </cell>
          <cell r="F4475">
            <v>19</v>
          </cell>
          <cell r="G4475" t="str">
            <v>Non</v>
          </cell>
          <cell r="H4475" t="str">
            <v>LYC.MICHEL ROCARD</v>
          </cell>
          <cell r="I4475" t="str">
            <v>Non</v>
          </cell>
          <cell r="J4475" t="str">
            <v>Athlétisme, Cross, Football, Futsal, Trails</v>
          </cell>
        </row>
        <row r="4476">
          <cell r="A4476">
            <v>24180929</v>
          </cell>
          <cell r="B4476" t="str">
            <v>WADEDEU</v>
          </cell>
          <cell r="C4476" t="str">
            <v>Mylina</v>
          </cell>
          <cell r="D4476" t="str">
            <v>JF</v>
          </cell>
          <cell r="E4476" t="str">
            <v>07-11-2006</v>
          </cell>
          <cell r="F4476">
            <v>17</v>
          </cell>
          <cell r="G4476" t="str">
            <v>Non</v>
          </cell>
          <cell r="H4476" t="str">
            <v>LYC.MICHEL ROCARD</v>
          </cell>
          <cell r="I4476" t="str">
            <v>Non</v>
          </cell>
          <cell r="J4476" t="str">
            <v>Athlétisme, Cross, Rugby</v>
          </cell>
        </row>
        <row r="4477">
          <cell r="A4477">
            <v>24180172</v>
          </cell>
          <cell r="B4477" t="str">
            <v>WADRIAKO</v>
          </cell>
          <cell r="C4477" t="str">
            <v>Wadriako</v>
          </cell>
          <cell r="D4477" t="str">
            <v>CG</v>
          </cell>
          <cell r="E4477" t="str">
            <v>18-04-2008</v>
          </cell>
          <cell r="F4477">
            <v>16</v>
          </cell>
          <cell r="G4477" t="str">
            <v>Non</v>
          </cell>
          <cell r="H4477" t="str">
            <v>LYC.MICHEL ROCARD</v>
          </cell>
          <cell r="I4477" t="str">
            <v>Non</v>
          </cell>
          <cell r="J4477" t="str">
            <v>Cross, Trails, Volleyball</v>
          </cell>
        </row>
        <row r="4478">
          <cell r="A4478">
            <v>24210110</v>
          </cell>
          <cell r="B4478" t="str">
            <v>WAKA</v>
          </cell>
          <cell r="C4478" t="str">
            <v>Elodye</v>
          </cell>
          <cell r="D4478" t="str">
            <v>MF</v>
          </cell>
          <cell r="E4478" t="str">
            <v>21-02-2009</v>
          </cell>
          <cell r="F4478">
            <v>15</v>
          </cell>
          <cell r="G4478" t="str">
            <v>Non</v>
          </cell>
          <cell r="H4478" t="str">
            <v>LYC.MICHEL ROCARD</v>
          </cell>
          <cell r="I4478" t="str">
            <v>Non</v>
          </cell>
          <cell r="J4478" t="str">
            <v>Cross, Football, Futsal, Trails, Volleyball</v>
          </cell>
        </row>
        <row r="4479">
          <cell r="A4479">
            <v>24220938</v>
          </cell>
          <cell r="B4479" t="str">
            <v>WAYEWOL</v>
          </cell>
          <cell r="C4479" t="str">
            <v>Henri</v>
          </cell>
          <cell r="D4479" t="str">
            <v>MG</v>
          </cell>
          <cell r="E4479" t="str">
            <v>07-01-2009</v>
          </cell>
          <cell r="F4479">
            <v>15</v>
          </cell>
          <cell r="G4479" t="str">
            <v>Non</v>
          </cell>
          <cell r="H4479" t="str">
            <v>LYC.MICHEL ROCARD</v>
          </cell>
          <cell r="I4479" t="str">
            <v>Non</v>
          </cell>
          <cell r="J4479" t="str">
            <v>Cross, Trails, Volleyball</v>
          </cell>
        </row>
        <row r="4480">
          <cell r="A4480">
            <v>24190567</v>
          </cell>
          <cell r="B4480" t="str">
            <v>WEDIO</v>
          </cell>
          <cell r="C4480" t="str">
            <v>Shaina</v>
          </cell>
          <cell r="D4480" t="str">
            <v>CF</v>
          </cell>
          <cell r="E4480" t="str">
            <v>23-02-2008</v>
          </cell>
          <cell r="F4480">
            <v>16</v>
          </cell>
          <cell r="G4480" t="str">
            <v>Non</v>
          </cell>
          <cell r="H4480" t="str">
            <v>LYC.MICHEL ROCARD</v>
          </cell>
          <cell r="I4480" t="str">
            <v>Non</v>
          </cell>
          <cell r="J4480" t="str">
            <v>Handball</v>
          </cell>
        </row>
        <row r="4481">
          <cell r="A4481">
            <v>24180180</v>
          </cell>
          <cell r="B4481" t="str">
            <v>WEINANE</v>
          </cell>
          <cell r="C4481" t="str">
            <v>Agnes</v>
          </cell>
          <cell r="D4481" t="str">
            <v>CF</v>
          </cell>
          <cell r="E4481" t="str">
            <v>15-05-2007</v>
          </cell>
          <cell r="F4481">
            <v>17</v>
          </cell>
          <cell r="G4481" t="str">
            <v>Non</v>
          </cell>
          <cell r="H4481" t="str">
            <v>LYC.MICHEL ROCARD</v>
          </cell>
          <cell r="I4481" t="str">
            <v>Non</v>
          </cell>
          <cell r="J4481" t="str">
            <v>Futsal, Volleyball</v>
          </cell>
        </row>
        <row r="4482">
          <cell r="A4482">
            <v>24201125</v>
          </cell>
          <cell r="B4482" t="str">
            <v>WENAHIN</v>
          </cell>
          <cell r="C4482" t="str">
            <v>Keyssiah</v>
          </cell>
          <cell r="D4482" t="str">
            <v>CF</v>
          </cell>
          <cell r="E4482" t="str">
            <v>29-08-2007</v>
          </cell>
          <cell r="F4482">
            <v>17</v>
          </cell>
          <cell r="G4482" t="str">
            <v>Non</v>
          </cell>
          <cell r="H4482" t="str">
            <v>LYC.MICHEL ROCARD</v>
          </cell>
          <cell r="I4482" t="str">
            <v>Non</v>
          </cell>
        </row>
        <row r="4483">
          <cell r="A4483">
            <v>24181268</v>
          </cell>
          <cell r="B4483" t="str">
            <v>WENIEWA</v>
          </cell>
          <cell r="C4483" t="str">
            <v>Paco</v>
          </cell>
          <cell r="D4483" t="str">
            <v>CG</v>
          </cell>
          <cell r="E4483" t="str">
            <v>11-03-2007</v>
          </cell>
          <cell r="F4483">
            <v>17</v>
          </cell>
          <cell r="G4483" t="str">
            <v>Non</v>
          </cell>
          <cell r="H4483" t="str">
            <v>LYC.MICHEL ROCARD</v>
          </cell>
          <cell r="I4483" t="str">
            <v>Non</v>
          </cell>
          <cell r="J4483" t="str">
            <v>Handball</v>
          </cell>
        </row>
        <row r="4484">
          <cell r="A4484">
            <v>24200197</v>
          </cell>
          <cell r="B4484" t="str">
            <v>WHAAP</v>
          </cell>
          <cell r="C4484" t="str">
            <v>Bath-Sheba</v>
          </cell>
          <cell r="D4484" t="str">
            <v>CF</v>
          </cell>
          <cell r="E4484" t="str">
            <v>19-10-2008</v>
          </cell>
          <cell r="F4484">
            <v>16</v>
          </cell>
          <cell r="G4484" t="str">
            <v>Non</v>
          </cell>
          <cell r="H4484" t="str">
            <v>LYC.MICHEL ROCARD</v>
          </cell>
          <cell r="I4484" t="str">
            <v>Non</v>
          </cell>
          <cell r="J4484" t="str">
            <v>Athlétisme, Cross, Football, Futsal, Handball, Volleyball</v>
          </cell>
        </row>
        <row r="4485">
          <cell r="A4485">
            <v>24200488</v>
          </cell>
          <cell r="B4485" t="str">
            <v>YAIGUEMA</v>
          </cell>
          <cell r="C4485" t="str">
            <v>Djéson</v>
          </cell>
          <cell r="D4485" t="str">
            <v>CG</v>
          </cell>
          <cell r="E4485" t="str">
            <v>10-11-2008</v>
          </cell>
          <cell r="F4485">
            <v>15</v>
          </cell>
          <cell r="G4485" t="str">
            <v>Non</v>
          </cell>
          <cell r="H4485" t="str">
            <v>LYC.MICHEL ROCARD</v>
          </cell>
          <cell r="I4485" t="str">
            <v>Non</v>
          </cell>
          <cell r="J4485" t="str">
            <v>Athlétisme, Basket, Course d'orientation, Cross, Football, Futsal, Handball, Trails</v>
          </cell>
        </row>
        <row r="4486">
          <cell r="A4486">
            <v>24200830</v>
          </cell>
          <cell r="B4486" t="str">
            <v>YANE</v>
          </cell>
          <cell r="C4486" t="str">
            <v>Romane</v>
          </cell>
          <cell r="D4486" t="str">
            <v>MG</v>
          </cell>
          <cell r="E4486" t="str">
            <v>23-01-2009</v>
          </cell>
          <cell r="F4486">
            <v>15</v>
          </cell>
          <cell r="G4486" t="str">
            <v>Non</v>
          </cell>
          <cell r="H4486" t="str">
            <v>LYC.MICHEL ROCARD</v>
          </cell>
          <cell r="I4486" t="str">
            <v>Non</v>
          </cell>
          <cell r="J4486" t="str">
            <v>Athlétisme, Football, Futsal</v>
          </cell>
        </row>
        <row r="4487">
          <cell r="A4487">
            <v>24190525</v>
          </cell>
          <cell r="B4487" t="str">
            <v>YORUKOGLU</v>
          </cell>
          <cell r="C4487" t="str">
            <v>Maxime</v>
          </cell>
          <cell r="D4487" t="str">
            <v>CG</v>
          </cell>
          <cell r="E4487" t="str">
            <v>13-07-2007</v>
          </cell>
          <cell r="F4487">
            <v>17</v>
          </cell>
          <cell r="G4487" t="str">
            <v>Non</v>
          </cell>
          <cell r="H4487" t="str">
            <v>LYC.MICHEL ROCARD</v>
          </cell>
          <cell r="I4487" t="str">
            <v>Non</v>
          </cell>
          <cell r="J4487" t="str">
            <v>Basket, Football, Futsal, Handball</v>
          </cell>
        </row>
        <row r="4488">
          <cell r="A4488">
            <v>24180257</v>
          </cell>
          <cell r="B4488" t="str">
            <v>YOSHIDA</v>
          </cell>
          <cell r="C4488" t="str">
            <v>Lloyd</v>
          </cell>
          <cell r="D4488" t="str">
            <v>CG</v>
          </cell>
          <cell r="E4488" t="str">
            <v>25-03-2007</v>
          </cell>
          <cell r="F4488">
            <v>17</v>
          </cell>
          <cell r="G4488" t="str">
            <v>Non</v>
          </cell>
          <cell r="H4488" t="str">
            <v>LYC.MICHEL ROCARD</v>
          </cell>
          <cell r="I4488" t="str">
            <v>Non</v>
          </cell>
          <cell r="J4488" t="str">
            <v>Athlétisme, Cross, Trails</v>
          </cell>
        </row>
        <row r="4489">
          <cell r="A4489">
            <v>24238399</v>
          </cell>
          <cell r="B4489" t="str">
            <v>COILLOT</v>
          </cell>
          <cell r="C4489" t="str">
            <v>Simonin</v>
          </cell>
          <cell r="D4489" t="str">
            <v>CG</v>
          </cell>
          <cell r="E4489" t="str">
            <v>04-03-2007</v>
          </cell>
          <cell r="F4489">
            <v>17</v>
          </cell>
          <cell r="G4489" t="str">
            <v>Non</v>
          </cell>
          <cell r="H4489" t="str">
            <v>LYC.MONT DORE</v>
          </cell>
          <cell r="I4489" t="str">
            <v>Non</v>
          </cell>
          <cell r="J4489" t="str">
            <v>Badminton</v>
          </cell>
        </row>
        <row r="4490">
          <cell r="A4490">
            <v>24190471</v>
          </cell>
          <cell r="B4490" t="str">
            <v>CREVEAU</v>
          </cell>
          <cell r="C4490" t="str">
            <v>Elina</v>
          </cell>
          <cell r="D4490" t="str">
            <v>CF</v>
          </cell>
          <cell r="E4490" t="str">
            <v>01-10-2007</v>
          </cell>
          <cell r="F4490">
            <v>17</v>
          </cell>
          <cell r="G4490" t="str">
            <v>Non</v>
          </cell>
          <cell r="H4490" t="str">
            <v>LYC.MONT DORE</v>
          </cell>
          <cell r="I4490" t="str">
            <v>Non</v>
          </cell>
          <cell r="J4490" t="str">
            <v>Badminton</v>
          </cell>
        </row>
        <row r="4491">
          <cell r="A4491">
            <v>24238400</v>
          </cell>
          <cell r="B4491" t="str">
            <v>DUMAS</v>
          </cell>
          <cell r="C4491" t="str">
            <v>Emilie</v>
          </cell>
          <cell r="D4491" t="str">
            <v>JF</v>
          </cell>
          <cell r="E4491" t="str">
            <v>09-06-2006</v>
          </cell>
          <cell r="F4491">
            <v>18</v>
          </cell>
          <cell r="G4491" t="str">
            <v>Non</v>
          </cell>
          <cell r="H4491" t="str">
            <v>LYC.MONT DORE</v>
          </cell>
          <cell r="I4491" t="str">
            <v>Non</v>
          </cell>
          <cell r="J4491" t="str">
            <v>Badminton</v>
          </cell>
        </row>
        <row r="4492">
          <cell r="A4492">
            <v>24190558</v>
          </cell>
          <cell r="B4492" t="str">
            <v>GUERY</v>
          </cell>
          <cell r="C4492" t="str">
            <v>Daphney</v>
          </cell>
          <cell r="D4492" t="str">
            <v>CF</v>
          </cell>
          <cell r="E4492" t="str">
            <v>20-02-2008</v>
          </cell>
          <cell r="F4492">
            <v>16</v>
          </cell>
          <cell r="G4492" t="str">
            <v>Non</v>
          </cell>
          <cell r="H4492" t="str">
            <v>LYC.MONT DORE</v>
          </cell>
          <cell r="I4492" t="str">
            <v>Non</v>
          </cell>
          <cell r="J4492" t="str">
            <v>Badminton</v>
          </cell>
        </row>
        <row r="4493">
          <cell r="A4493">
            <v>24180805</v>
          </cell>
          <cell r="B4493" t="str">
            <v>GUERY</v>
          </cell>
          <cell r="C4493" t="str">
            <v>Roena</v>
          </cell>
          <cell r="D4493" t="str">
            <v>JF</v>
          </cell>
          <cell r="E4493" t="str">
            <v>29-10-2006</v>
          </cell>
          <cell r="F4493">
            <v>17</v>
          </cell>
          <cell r="G4493" t="str">
            <v>Non</v>
          </cell>
          <cell r="H4493" t="str">
            <v>LYC.MONT DORE</v>
          </cell>
          <cell r="I4493" t="str">
            <v>Non</v>
          </cell>
          <cell r="J4493" t="str">
            <v>Badminton</v>
          </cell>
        </row>
        <row r="4494">
          <cell r="A4494">
            <v>24238403</v>
          </cell>
          <cell r="B4494" t="str">
            <v>SARIMAN</v>
          </cell>
          <cell r="C4494" t="str">
            <v>Ulric</v>
          </cell>
          <cell r="D4494" t="str">
            <v>CG</v>
          </cell>
          <cell r="E4494" t="str">
            <v>21-03-2008</v>
          </cell>
          <cell r="F4494">
            <v>16</v>
          </cell>
          <cell r="G4494" t="str">
            <v>Non</v>
          </cell>
          <cell r="H4494" t="str">
            <v>LYC.MONT DORE</v>
          </cell>
          <cell r="I4494" t="str">
            <v>Non</v>
          </cell>
          <cell r="J4494" t="str">
            <v>Badminton</v>
          </cell>
        </row>
        <row r="4495">
          <cell r="A4495">
            <v>24211170</v>
          </cell>
          <cell r="B4495" t="str">
            <v>BEALO</v>
          </cell>
          <cell r="C4495" t="str">
            <v>Livai</v>
          </cell>
          <cell r="D4495" t="str">
            <v>JG</v>
          </cell>
          <cell r="E4495" t="str">
            <v>19-04-2006</v>
          </cell>
          <cell r="F4495">
            <v>18</v>
          </cell>
          <cell r="G4495" t="str">
            <v>Non</v>
          </cell>
          <cell r="H4495" t="str">
            <v>LYC.PERE GUENEAU</v>
          </cell>
          <cell r="I4495" t="str">
            <v>Non</v>
          </cell>
          <cell r="J4495" t="str">
            <v>Trails</v>
          </cell>
        </row>
        <row r="4496">
          <cell r="A4496">
            <v>24199102</v>
          </cell>
          <cell r="B4496" t="str">
            <v>BOUFENECHE</v>
          </cell>
          <cell r="C4496" t="str">
            <v>Nadir</v>
          </cell>
          <cell r="D4496" t="str">
            <v>JG</v>
          </cell>
          <cell r="E4496" t="str">
            <v>16-09-2006</v>
          </cell>
          <cell r="F4496">
            <v>18</v>
          </cell>
          <cell r="G4496" t="str">
            <v>Non</v>
          </cell>
          <cell r="H4496" t="str">
            <v>LYC.PERE GUENEAU</v>
          </cell>
          <cell r="I4496" t="str">
            <v>Non</v>
          </cell>
          <cell r="J4496" t="str">
            <v>Badminton, Cross, Trails</v>
          </cell>
        </row>
        <row r="4497">
          <cell r="A4497">
            <v>24199223</v>
          </cell>
          <cell r="B4497" t="str">
            <v>BOUTEILLE</v>
          </cell>
          <cell r="C4497" t="str">
            <v>Kélyann</v>
          </cell>
          <cell r="D4497" t="str">
            <v>JG</v>
          </cell>
          <cell r="E4497" t="str">
            <v>10-11-2006</v>
          </cell>
          <cell r="F4497">
            <v>17</v>
          </cell>
          <cell r="G4497" t="str">
            <v>Non</v>
          </cell>
          <cell r="H4497" t="str">
            <v>LYC.PERE GUENEAU</v>
          </cell>
          <cell r="I4497" t="str">
            <v>Non</v>
          </cell>
          <cell r="J4497" t="str">
            <v>Trails</v>
          </cell>
        </row>
        <row r="4498">
          <cell r="A4498">
            <v>24222103</v>
          </cell>
          <cell r="B4498" t="str">
            <v>DAWILO</v>
          </cell>
          <cell r="C4498" t="str">
            <v>Bertrand</v>
          </cell>
          <cell r="D4498" t="str">
            <v>JG</v>
          </cell>
          <cell r="E4498" t="str">
            <v>08-02-2005</v>
          </cell>
          <cell r="F4498">
            <v>19</v>
          </cell>
          <cell r="G4498" t="str">
            <v>Non</v>
          </cell>
          <cell r="H4498" t="str">
            <v>LYC.PERE GUENEAU</v>
          </cell>
          <cell r="I4498" t="str">
            <v>Non</v>
          </cell>
          <cell r="J4498" t="str">
            <v>Trails</v>
          </cell>
        </row>
        <row r="4499">
          <cell r="A4499">
            <v>24199296</v>
          </cell>
          <cell r="B4499" t="str">
            <v>EYRE</v>
          </cell>
          <cell r="C4499" t="str">
            <v>Olivier</v>
          </cell>
          <cell r="D4499" t="str">
            <v>CG</v>
          </cell>
          <cell r="E4499" t="str">
            <v>02-12-2007</v>
          </cell>
          <cell r="F4499">
            <v>16</v>
          </cell>
          <cell r="G4499" t="str">
            <v>Non</v>
          </cell>
          <cell r="H4499" t="str">
            <v>LYC.PERE GUENEAU</v>
          </cell>
          <cell r="I4499" t="str">
            <v>Non</v>
          </cell>
          <cell r="J4499" t="str">
            <v>Trails</v>
          </cell>
        </row>
        <row r="4500">
          <cell r="A4500">
            <v>24188053</v>
          </cell>
          <cell r="B4500" t="str">
            <v>GARDEL</v>
          </cell>
          <cell r="C4500" t="str">
            <v>Jason</v>
          </cell>
          <cell r="D4500" t="str">
            <v>CG</v>
          </cell>
          <cell r="E4500" t="str">
            <v>03-02-2007</v>
          </cell>
          <cell r="F4500">
            <v>17</v>
          </cell>
          <cell r="G4500" t="str">
            <v>Non</v>
          </cell>
          <cell r="H4500" t="str">
            <v>LYC.PERE GUENEAU</v>
          </cell>
          <cell r="I4500" t="str">
            <v>Non</v>
          </cell>
          <cell r="J4500" t="str">
            <v>Trails</v>
          </cell>
        </row>
        <row r="4501">
          <cell r="A4501">
            <v>24211178</v>
          </cell>
          <cell r="B4501" t="str">
            <v>GIROLD</v>
          </cell>
          <cell r="C4501" t="str">
            <v>Orlando</v>
          </cell>
          <cell r="D4501" t="str">
            <v>CG</v>
          </cell>
          <cell r="E4501" t="str">
            <v>06-05-2007</v>
          </cell>
          <cell r="F4501">
            <v>17</v>
          </cell>
          <cell r="G4501" t="str">
            <v>Non</v>
          </cell>
          <cell r="H4501" t="str">
            <v>LYC.PERE GUENEAU</v>
          </cell>
          <cell r="I4501" t="str">
            <v>Non</v>
          </cell>
          <cell r="J4501" t="str">
            <v>Trails</v>
          </cell>
        </row>
        <row r="4502">
          <cell r="A4502">
            <v>24200203</v>
          </cell>
          <cell r="B4502" t="str">
            <v>GOAPANA</v>
          </cell>
          <cell r="C4502" t="str">
            <v>Regis</v>
          </cell>
          <cell r="D4502" t="str">
            <v>CG</v>
          </cell>
          <cell r="E4502" t="str">
            <v>16-07-2008</v>
          </cell>
          <cell r="F4502">
            <v>16</v>
          </cell>
          <cell r="G4502" t="str">
            <v>Non</v>
          </cell>
          <cell r="H4502" t="str">
            <v>LYC.PERE GUENEAU</v>
          </cell>
          <cell r="I4502" t="str">
            <v>Non</v>
          </cell>
          <cell r="J4502" t="str">
            <v>Trails</v>
          </cell>
        </row>
        <row r="4503">
          <cell r="A4503">
            <v>24249019</v>
          </cell>
          <cell r="B4503" t="str">
            <v>HMAE</v>
          </cell>
          <cell r="C4503" t="str">
            <v>JEMUEL</v>
          </cell>
          <cell r="D4503" t="str">
            <v>MG</v>
          </cell>
          <cell r="E4503" t="str">
            <v>31-07-2009</v>
          </cell>
          <cell r="F4503">
            <v>15</v>
          </cell>
          <cell r="G4503" t="str">
            <v>Non</v>
          </cell>
          <cell r="H4503" t="str">
            <v>LYC.PERE GUENEAU</v>
          </cell>
          <cell r="I4503" t="str">
            <v>Non</v>
          </cell>
          <cell r="J4503" t="str">
            <v>Cross, Football, Futsal, Trails</v>
          </cell>
        </row>
        <row r="4504">
          <cell r="A4504">
            <v>24211192</v>
          </cell>
          <cell r="B4504" t="str">
            <v>KOTOPEU</v>
          </cell>
          <cell r="C4504" t="str">
            <v>Joseph Léon</v>
          </cell>
          <cell r="D4504" t="str">
            <v>JG</v>
          </cell>
          <cell r="E4504" t="str">
            <v>18-06-2005</v>
          </cell>
          <cell r="F4504">
            <v>19</v>
          </cell>
          <cell r="G4504" t="str">
            <v>Non</v>
          </cell>
          <cell r="H4504" t="str">
            <v>LYC.PERE GUENEAU</v>
          </cell>
          <cell r="I4504" t="str">
            <v>Non</v>
          </cell>
          <cell r="J4504" t="str">
            <v>Trails</v>
          </cell>
        </row>
        <row r="4505">
          <cell r="A4505">
            <v>24233761</v>
          </cell>
          <cell r="B4505" t="str">
            <v>M Boueri</v>
          </cell>
          <cell r="C4505" t="str">
            <v>Mael</v>
          </cell>
          <cell r="D4505" t="str">
            <v>MG</v>
          </cell>
          <cell r="E4505" t="str">
            <v>21-04-2009</v>
          </cell>
          <cell r="F4505">
            <v>15</v>
          </cell>
          <cell r="G4505" t="str">
            <v>Non</v>
          </cell>
          <cell r="H4505" t="str">
            <v>LYC.PERE GUENEAU</v>
          </cell>
          <cell r="I4505" t="str">
            <v>Non</v>
          </cell>
          <cell r="J4505" t="str">
            <v>Cross, Trails</v>
          </cell>
        </row>
        <row r="4506">
          <cell r="A4506">
            <v>24200018</v>
          </cell>
          <cell r="B4506" t="str">
            <v>NAKAMURA</v>
          </cell>
          <cell r="C4506" t="str">
            <v>Bradley</v>
          </cell>
          <cell r="D4506" t="str">
            <v>JG</v>
          </cell>
          <cell r="E4506" t="str">
            <v>14-06-2005</v>
          </cell>
          <cell r="F4506">
            <v>19</v>
          </cell>
          <cell r="G4506" t="str">
            <v>Non</v>
          </cell>
          <cell r="H4506" t="str">
            <v>LYC.PERE GUENEAU</v>
          </cell>
          <cell r="I4506" t="str">
            <v>Non</v>
          </cell>
          <cell r="J4506" t="str">
            <v>Trails</v>
          </cell>
        </row>
        <row r="4507">
          <cell r="A4507">
            <v>24199002</v>
          </cell>
          <cell r="B4507" t="str">
            <v>NECHERO</v>
          </cell>
          <cell r="C4507" t="str">
            <v>Georges</v>
          </cell>
          <cell r="D4507" t="str">
            <v>SG</v>
          </cell>
          <cell r="E4507" t="str">
            <v>16-07-2002</v>
          </cell>
          <cell r="F4507">
            <v>22</v>
          </cell>
          <cell r="G4507" t="str">
            <v>Non</v>
          </cell>
          <cell r="H4507" t="str">
            <v>LYC.PERE GUENEAU</v>
          </cell>
          <cell r="I4507" t="str">
            <v>Non</v>
          </cell>
          <cell r="J4507" t="str">
            <v>Trails</v>
          </cell>
        </row>
        <row r="4508">
          <cell r="A4508">
            <v>24245280</v>
          </cell>
          <cell r="B4508" t="str">
            <v>Niaema</v>
          </cell>
          <cell r="C4508" t="str">
            <v>Dawine</v>
          </cell>
          <cell r="D4508" t="str">
            <v>JG</v>
          </cell>
          <cell r="E4508" t="str">
            <v>06-12-2006</v>
          </cell>
          <cell r="F4508">
            <v>17</v>
          </cell>
          <cell r="G4508" t="str">
            <v>Non</v>
          </cell>
          <cell r="H4508" t="str">
            <v>LYC.PERE GUENEAU</v>
          </cell>
          <cell r="I4508" t="str">
            <v>Non</v>
          </cell>
          <cell r="J4508" t="str">
            <v>Trails</v>
          </cell>
        </row>
        <row r="4509">
          <cell r="A4509">
            <v>24200033</v>
          </cell>
          <cell r="B4509" t="str">
            <v>NONMOIRA</v>
          </cell>
          <cell r="C4509" t="str">
            <v>Rock</v>
          </cell>
          <cell r="D4509" t="str">
            <v>CG</v>
          </cell>
          <cell r="E4509" t="str">
            <v>18-08-2007</v>
          </cell>
          <cell r="F4509">
            <v>17</v>
          </cell>
          <cell r="G4509" t="str">
            <v>Non</v>
          </cell>
          <cell r="H4509" t="str">
            <v>LYC.PERE GUENEAU</v>
          </cell>
          <cell r="I4509" t="str">
            <v>Non</v>
          </cell>
          <cell r="J4509" t="str">
            <v>Cross, Trails</v>
          </cell>
        </row>
        <row r="4510">
          <cell r="A4510">
            <v>24188036</v>
          </cell>
          <cell r="B4510" t="str">
            <v>OBRY</v>
          </cell>
          <cell r="C4510" t="str">
            <v>Lucas</v>
          </cell>
          <cell r="D4510" t="str">
            <v>CG</v>
          </cell>
          <cell r="E4510" t="str">
            <v>25-05-2007</v>
          </cell>
          <cell r="F4510">
            <v>17</v>
          </cell>
          <cell r="G4510" t="str">
            <v>Non</v>
          </cell>
          <cell r="H4510" t="str">
            <v>LYC.PERE GUENEAU</v>
          </cell>
          <cell r="I4510" t="str">
            <v>Non</v>
          </cell>
          <cell r="J4510" t="str">
            <v>Trails</v>
          </cell>
        </row>
        <row r="4511">
          <cell r="A4511">
            <v>24193293</v>
          </cell>
          <cell r="B4511" t="str">
            <v>WAKA-CEOU</v>
          </cell>
          <cell r="C4511" t="str">
            <v>Gustave</v>
          </cell>
          <cell r="D4511" t="str">
            <v>CG</v>
          </cell>
          <cell r="E4511" t="str">
            <v>11-06-2008</v>
          </cell>
          <cell r="F4511">
            <v>16</v>
          </cell>
          <cell r="G4511" t="str">
            <v>Non</v>
          </cell>
          <cell r="H4511" t="str">
            <v>LYC.PERE GUENEAU</v>
          </cell>
          <cell r="I4511" t="str">
            <v>Non</v>
          </cell>
          <cell r="J4511" t="str">
            <v>Cross, Trails, Volleyball</v>
          </cell>
        </row>
        <row r="4512">
          <cell r="A4512">
            <v>24199066</v>
          </cell>
          <cell r="B4512" t="str">
            <v>BOUCHER</v>
          </cell>
          <cell r="C4512" t="str">
            <v>Mawé</v>
          </cell>
          <cell r="D4512" t="str">
            <v>CG</v>
          </cell>
          <cell r="E4512" t="str">
            <v>07-12-2007</v>
          </cell>
          <cell r="F4512">
            <v>16</v>
          </cell>
          <cell r="G4512" t="str">
            <v>Non</v>
          </cell>
          <cell r="H4512" t="str">
            <v>LYC.WILLIAMA HAUDRA</v>
          </cell>
          <cell r="I4512" t="str">
            <v>Non</v>
          </cell>
          <cell r="J4512" t="str">
            <v>Athlétisme, Cross, Football</v>
          </cell>
        </row>
        <row r="4513">
          <cell r="A4513">
            <v>24211075</v>
          </cell>
          <cell r="B4513" t="str">
            <v>Dralu</v>
          </cell>
          <cell r="C4513" t="str">
            <v>Linda Kane</v>
          </cell>
          <cell r="D4513" t="str">
            <v>CF</v>
          </cell>
          <cell r="E4513" t="str">
            <v>22-08-2008</v>
          </cell>
          <cell r="F4513">
            <v>16</v>
          </cell>
          <cell r="G4513" t="str">
            <v>Non</v>
          </cell>
          <cell r="H4513" t="str">
            <v>LYC.WILLIAMA HAUDRA</v>
          </cell>
          <cell r="I4513" t="str">
            <v>Oui</v>
          </cell>
          <cell r="J4513" t="str">
            <v>Athlétisme, Cross, Football, Trails</v>
          </cell>
        </row>
        <row r="4514">
          <cell r="A4514">
            <v>24188076</v>
          </cell>
          <cell r="B4514" t="str">
            <v>GEIHAZE</v>
          </cell>
          <cell r="C4514" t="str">
            <v>Ashley</v>
          </cell>
          <cell r="D4514" t="str">
            <v>JF</v>
          </cell>
          <cell r="E4514" t="str">
            <v>30-12-2006</v>
          </cell>
          <cell r="F4514">
            <v>17</v>
          </cell>
          <cell r="G4514" t="str">
            <v>Non</v>
          </cell>
          <cell r="H4514" t="str">
            <v>LYC.WILLIAMA HAUDRA</v>
          </cell>
          <cell r="I4514" t="str">
            <v>Non</v>
          </cell>
          <cell r="J4514" t="str">
            <v>Athlétisme, Cross, Football</v>
          </cell>
        </row>
        <row r="4515">
          <cell r="A4515">
            <v>24249102</v>
          </cell>
          <cell r="B4515" t="str">
            <v>HNANYINE</v>
          </cell>
          <cell r="C4515" t="str">
            <v>JOSEPH</v>
          </cell>
          <cell r="D4515" t="str">
            <v>CG</v>
          </cell>
          <cell r="E4515" t="str">
            <v>18-02-2007</v>
          </cell>
          <cell r="F4515">
            <v>17</v>
          </cell>
          <cell r="G4515" t="str">
            <v>Non</v>
          </cell>
          <cell r="H4515" t="str">
            <v>LYC.WILLIAMA HAUDRA</v>
          </cell>
          <cell r="I4515" t="str">
            <v>Oui</v>
          </cell>
          <cell r="J4515" t="str">
            <v>Athlétisme</v>
          </cell>
        </row>
        <row r="4516">
          <cell r="A4516">
            <v>24249104</v>
          </cell>
          <cell r="B4516" t="str">
            <v>HOANE</v>
          </cell>
          <cell r="C4516" t="str">
            <v>EDOUARD</v>
          </cell>
          <cell r="D4516" t="str">
            <v>CG</v>
          </cell>
          <cell r="E4516" t="str">
            <v>01-12-2008</v>
          </cell>
          <cell r="F4516">
            <v>15</v>
          </cell>
          <cell r="G4516" t="str">
            <v>Non</v>
          </cell>
          <cell r="H4516" t="str">
            <v>LYC.WILLIAMA HAUDRA</v>
          </cell>
          <cell r="I4516" t="str">
            <v>Oui</v>
          </cell>
          <cell r="J4516" t="str">
            <v>Athlétisme</v>
          </cell>
        </row>
        <row r="4517">
          <cell r="A4517">
            <v>24200048</v>
          </cell>
          <cell r="B4517" t="str">
            <v>KATRAWI</v>
          </cell>
          <cell r="C4517" t="str">
            <v>Julie</v>
          </cell>
          <cell r="D4517" t="str">
            <v>MF</v>
          </cell>
          <cell r="E4517" t="str">
            <v>31-01-2009</v>
          </cell>
          <cell r="F4517">
            <v>15</v>
          </cell>
          <cell r="G4517" t="str">
            <v>Non</v>
          </cell>
          <cell r="H4517" t="str">
            <v>LYC.WILLIAMA HAUDRA</v>
          </cell>
          <cell r="I4517" t="str">
            <v>Oui</v>
          </cell>
          <cell r="J4517" t="str">
            <v>Athlétisme, Cross, Football, Futsal, Volleyball</v>
          </cell>
        </row>
        <row r="4518">
          <cell r="A4518">
            <v>24199016</v>
          </cell>
          <cell r="B4518" t="str">
            <v>LABOURET</v>
          </cell>
          <cell r="C4518" t="str">
            <v>Anais</v>
          </cell>
          <cell r="D4518" t="str">
            <v>CF</v>
          </cell>
          <cell r="E4518" t="str">
            <v>24-04-2008</v>
          </cell>
          <cell r="F4518">
            <v>16</v>
          </cell>
          <cell r="G4518" t="str">
            <v>Non</v>
          </cell>
          <cell r="H4518" t="str">
            <v>LYC.WILLIAMA HAUDRA</v>
          </cell>
          <cell r="I4518" t="str">
            <v>Non</v>
          </cell>
          <cell r="J4518" t="str">
            <v>Cross, Planche à voile, Voile</v>
          </cell>
        </row>
        <row r="4519">
          <cell r="A4519">
            <v>24199006</v>
          </cell>
          <cell r="B4519" t="str">
            <v>MACANE</v>
          </cell>
          <cell r="C4519" t="str">
            <v>Daniel</v>
          </cell>
          <cell r="D4519" t="str">
            <v>JG</v>
          </cell>
          <cell r="E4519" t="str">
            <v>18-12-2006</v>
          </cell>
          <cell r="F4519">
            <v>17</v>
          </cell>
          <cell r="G4519" t="str">
            <v>Non</v>
          </cell>
          <cell r="H4519" t="str">
            <v>LYC.WILLIAMA HAUDRA</v>
          </cell>
          <cell r="I4519" t="str">
            <v>Oui</v>
          </cell>
          <cell r="J4519" t="str">
            <v>Athlétisme, Cross, Football, Volleyball</v>
          </cell>
        </row>
        <row r="4520">
          <cell r="A4520">
            <v>24249099</v>
          </cell>
          <cell r="B4520" t="str">
            <v>PASSA</v>
          </cell>
          <cell r="C4520" t="str">
            <v>Stéphanie</v>
          </cell>
          <cell r="D4520" t="str">
            <v>JF</v>
          </cell>
          <cell r="E4520" t="str">
            <v>20-07-2005</v>
          </cell>
          <cell r="F4520">
            <v>19</v>
          </cell>
          <cell r="G4520" t="str">
            <v>Non</v>
          </cell>
          <cell r="H4520" t="str">
            <v>LYC.WILLIAMA HAUDRA</v>
          </cell>
          <cell r="I4520" t="str">
            <v>Oui</v>
          </cell>
          <cell r="J4520" t="str">
            <v>Athlétisme</v>
          </cell>
        </row>
        <row r="4521">
          <cell r="A4521">
            <v>24200131</v>
          </cell>
          <cell r="B4521" t="str">
            <v>QAEZE</v>
          </cell>
          <cell r="C4521" t="str">
            <v>Gopë</v>
          </cell>
          <cell r="D4521" t="str">
            <v>CG</v>
          </cell>
          <cell r="E4521" t="str">
            <v>25-08-2008</v>
          </cell>
          <cell r="F4521">
            <v>16</v>
          </cell>
          <cell r="G4521" t="str">
            <v>Non</v>
          </cell>
          <cell r="H4521" t="str">
            <v>LYC.WILLIAMA HAUDRA</v>
          </cell>
          <cell r="I4521" t="str">
            <v>Non</v>
          </cell>
          <cell r="J4521" t="str">
            <v>Athlétisme, Cross, Football</v>
          </cell>
        </row>
        <row r="4522">
          <cell r="A4522">
            <v>24249101</v>
          </cell>
          <cell r="B4522" t="str">
            <v>QENEGEI</v>
          </cell>
          <cell r="C4522" t="str">
            <v>JOHN</v>
          </cell>
          <cell r="D4522" t="str">
            <v>JG</v>
          </cell>
          <cell r="E4522" t="str">
            <v>27-10-2005</v>
          </cell>
          <cell r="F4522">
            <v>19</v>
          </cell>
          <cell r="G4522" t="str">
            <v>Non</v>
          </cell>
          <cell r="H4522" t="str">
            <v>LYC.WILLIAMA HAUDRA</v>
          </cell>
          <cell r="I4522" t="str">
            <v>Oui</v>
          </cell>
          <cell r="J4522" t="str">
            <v>Athlétisme</v>
          </cell>
        </row>
        <row r="4523">
          <cell r="A4523">
            <v>24200037</v>
          </cell>
          <cell r="B4523" t="str">
            <v>TRUPIT</v>
          </cell>
          <cell r="C4523" t="str">
            <v>Sake Rayan</v>
          </cell>
          <cell r="D4523" t="str">
            <v>JG</v>
          </cell>
          <cell r="E4523" t="str">
            <v>14-09-2006</v>
          </cell>
          <cell r="F4523">
            <v>18</v>
          </cell>
          <cell r="G4523" t="str">
            <v>Non</v>
          </cell>
          <cell r="H4523" t="str">
            <v>LYC.WILLIAMA HAUDRA</v>
          </cell>
          <cell r="I4523" t="str">
            <v>Oui</v>
          </cell>
          <cell r="J4523" t="str">
            <v>Athlétisme, Planche à voile, Voile</v>
          </cell>
        </row>
        <row r="4524">
          <cell r="A4524">
            <v>24193292</v>
          </cell>
          <cell r="B4524" t="str">
            <v>UEDRE</v>
          </cell>
          <cell r="C4524" t="str">
            <v>Goimel</v>
          </cell>
          <cell r="D4524" t="str">
            <v>CF</v>
          </cell>
          <cell r="E4524" t="str">
            <v>17-11-2007</v>
          </cell>
          <cell r="F4524">
            <v>16</v>
          </cell>
          <cell r="G4524" t="str">
            <v>Non</v>
          </cell>
          <cell r="H4524" t="str">
            <v>LYC.WILLIAMA HAUDRA</v>
          </cell>
          <cell r="I4524" t="str">
            <v>Oui</v>
          </cell>
          <cell r="J4524" t="str">
            <v>Athlétisme, Cross, Futsal, Handball, Volleyball</v>
          </cell>
        </row>
        <row r="4525">
          <cell r="A4525">
            <v>24249098</v>
          </cell>
          <cell r="B4525" t="str">
            <v>UKA</v>
          </cell>
          <cell r="C4525" t="str">
            <v>Vianna</v>
          </cell>
          <cell r="D4525" t="str">
            <v>CF</v>
          </cell>
          <cell r="E4525" t="str">
            <v>15-02-2008</v>
          </cell>
          <cell r="F4525">
            <v>16</v>
          </cell>
          <cell r="G4525" t="str">
            <v>Non</v>
          </cell>
          <cell r="H4525" t="str">
            <v>LYC.WILLIAMA HAUDRA</v>
          </cell>
          <cell r="I4525" t="str">
            <v>Oui</v>
          </cell>
          <cell r="J4525" t="str">
            <v>Athlétisme</v>
          </cell>
        </row>
        <row r="4526">
          <cell r="A4526">
            <v>24249304</v>
          </cell>
          <cell r="B4526" t="str">
            <v>WAHENA</v>
          </cell>
          <cell r="C4526" t="str">
            <v>Max</v>
          </cell>
          <cell r="D4526" t="str">
            <v>CG</v>
          </cell>
          <cell r="E4526" t="str">
            <v>22-06-2007</v>
          </cell>
          <cell r="F4526">
            <v>17</v>
          </cell>
          <cell r="G4526" t="str">
            <v>Non</v>
          </cell>
          <cell r="H4526" t="str">
            <v>LYC.WILLIAMA HAUDRA</v>
          </cell>
          <cell r="I4526" t="str">
            <v>Non</v>
          </cell>
        </row>
        <row r="4527">
          <cell r="A4527">
            <v>24199180</v>
          </cell>
          <cell r="B4527" t="str">
            <v>WANYANO</v>
          </cell>
          <cell r="C4527" t="str">
            <v>Jacques</v>
          </cell>
          <cell r="D4527" t="str">
            <v>CG</v>
          </cell>
          <cell r="E4527" t="str">
            <v>23-03-2007</v>
          </cell>
          <cell r="F4527">
            <v>17</v>
          </cell>
          <cell r="G4527" t="str">
            <v>Non</v>
          </cell>
          <cell r="H4527" t="str">
            <v>LYC.WILLIAMA HAUDRA</v>
          </cell>
          <cell r="I4527" t="str">
            <v>Non</v>
          </cell>
          <cell r="J4527" t="str">
            <v>Athlétisme, Badminton, Futsal</v>
          </cell>
        </row>
        <row r="4528">
          <cell r="A4528">
            <v>24200038</v>
          </cell>
          <cell r="B4528" t="str">
            <v>WASSA</v>
          </cell>
          <cell r="C4528" t="str">
            <v>Rose Wahaja</v>
          </cell>
          <cell r="D4528" t="str">
            <v>CF</v>
          </cell>
          <cell r="E4528" t="str">
            <v>03-06-2008</v>
          </cell>
          <cell r="F4528">
            <v>16</v>
          </cell>
          <cell r="G4528" t="str">
            <v>Non</v>
          </cell>
          <cell r="H4528" t="str">
            <v>LYC.WILLIAMA HAUDRA</v>
          </cell>
          <cell r="I4528" t="str">
            <v>Non</v>
          </cell>
          <cell r="J4528" t="str">
            <v>Athlétisme, Cross, Volleyball</v>
          </cell>
        </row>
        <row r="4529">
          <cell r="A4529">
            <v>24199035</v>
          </cell>
          <cell r="B4529" t="str">
            <v>WAZIZI</v>
          </cell>
          <cell r="C4529" t="str">
            <v>Killian Henri</v>
          </cell>
          <cell r="D4529" t="str">
            <v>CG</v>
          </cell>
          <cell r="E4529" t="str">
            <v>05-10-2007</v>
          </cell>
          <cell r="F4529">
            <v>17</v>
          </cell>
          <cell r="G4529" t="str">
            <v>Non</v>
          </cell>
          <cell r="H4529" t="str">
            <v>LYC.WILLIAMA HAUDRA</v>
          </cell>
          <cell r="I4529" t="str">
            <v>Non</v>
          </cell>
          <cell r="J4529" t="str">
            <v>Athlétisme, Cross, Football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P209"/>
  <sheetViews>
    <sheetView topLeftCell="A154" zoomScale="50" zoomScaleNormal="50" workbookViewId="0">
      <selection activeCell="E199" sqref="E199"/>
    </sheetView>
  </sheetViews>
  <sheetFormatPr baseColWidth="10" defaultColWidth="11.42578125" defaultRowHeight="28.5" x14ac:dyDescent="0.35"/>
  <cols>
    <col min="1" max="1" width="11.42578125" style="220"/>
    <col min="2" max="2" width="12.5703125" bestFit="1" customWidth="1"/>
    <col min="3" max="3" width="12.42578125" style="504" bestFit="1" customWidth="1"/>
    <col min="4" max="4" width="24.7109375" style="505" customWidth="1"/>
    <col min="5" max="5" width="20.28515625" style="506" customWidth="1"/>
    <col min="6" max="6" width="30.7109375" style="507" customWidth="1"/>
    <col min="7" max="7" width="30.7109375" style="508" customWidth="1"/>
    <col min="8" max="8" width="23.5703125" style="509" customWidth="1"/>
    <col min="9" max="9" width="5.28515625" style="220" customWidth="1"/>
    <col min="10" max="10" width="11.42578125" style="220"/>
    <col min="11" max="13" width="20.28515625" style="380" customWidth="1"/>
    <col min="14" max="16384" width="11.42578125" style="220"/>
  </cols>
  <sheetData>
    <row r="1" spans="1:13" ht="60" x14ac:dyDescent="0.8">
      <c r="B1" s="623" t="s">
        <v>9246</v>
      </c>
      <c r="C1" s="623"/>
      <c r="D1" s="623"/>
      <c r="E1" s="623"/>
      <c r="F1" s="623"/>
      <c r="G1" s="623"/>
      <c r="H1" s="623"/>
      <c r="I1" s="228"/>
    </row>
    <row r="2" spans="1:13" s="231" customFormat="1" ht="56.25" customHeight="1" x14ac:dyDescent="0.3">
      <c r="A2" s="230"/>
      <c r="B2" s="495" t="s">
        <v>0</v>
      </c>
      <c r="C2" s="495" t="s">
        <v>1</v>
      </c>
      <c r="D2" s="495" t="s">
        <v>2</v>
      </c>
      <c r="E2" s="496" t="s">
        <v>3</v>
      </c>
      <c r="F2" s="497" t="s">
        <v>4</v>
      </c>
      <c r="G2" s="497" t="s">
        <v>5</v>
      </c>
      <c r="H2" s="497" t="s">
        <v>6</v>
      </c>
      <c r="K2" s="381"/>
      <c r="L2" s="381"/>
      <c r="M2" s="381"/>
    </row>
    <row r="3" spans="1:13" ht="19.5" customHeight="1" x14ac:dyDescent="0.35">
      <c r="A3" s="615">
        <v>1</v>
      </c>
      <c r="B3" s="616" t="s">
        <v>7</v>
      </c>
      <c r="C3" s="619" t="str">
        <f>IF(E3="","",VLOOKUP(E3,'[1]Listing import 23.10.24'!$A$2:$J$7000,8,FALSE))</f>
        <v/>
      </c>
      <c r="D3" s="614" t="s">
        <v>8</v>
      </c>
      <c r="E3" s="498"/>
      <c r="F3" s="499" t="str">
        <f>IF(E3="","",VLOOKUP(E3,'[1]Listing import 23.10.24'!$A$2:$J$7000,2,FALSE))</f>
        <v/>
      </c>
      <c r="G3" s="500" t="str">
        <f>IF(E3="","",VLOOKUP(E3,'[1]Listing import 23.10.24'!$A$2:$J$7000,3,FALSE))</f>
        <v/>
      </c>
      <c r="H3" s="501" t="str">
        <f>IF(E3="","",VLOOKUP(E3,'[1]Listing import 23.10.24'!$A$2:$J$7000,4,FALSE))</f>
        <v/>
      </c>
    </row>
    <row r="4" spans="1:13" ht="19.5" customHeight="1" x14ac:dyDescent="0.35">
      <c r="A4" s="615"/>
      <c r="B4" s="617"/>
      <c r="C4" s="619"/>
      <c r="D4" s="614"/>
      <c r="E4" s="498"/>
      <c r="F4" s="499" t="str">
        <f>IF(E4="","",VLOOKUP(E4,'[1]Listing import 23.10.24'!$A$2:$J$7000,2,FALSE))</f>
        <v/>
      </c>
      <c r="G4" s="500" t="str">
        <f>IF(E4="","",VLOOKUP(E4,'[1]Listing import 23.10.24'!$A$2:$J$7000,3,FALSE))</f>
        <v/>
      </c>
      <c r="H4" s="501" t="str">
        <f>IF(E4="","",VLOOKUP(E4,'[1]Listing import 23.10.24'!$A$2:$J$7000,4,FALSE))</f>
        <v/>
      </c>
    </row>
    <row r="5" spans="1:13" ht="19.5" customHeight="1" x14ac:dyDescent="0.35">
      <c r="A5" s="615"/>
      <c r="B5" s="617"/>
      <c r="C5" s="619"/>
      <c r="D5" s="614"/>
      <c r="E5" s="498"/>
      <c r="F5" s="499" t="str">
        <f>IF(E5="","",VLOOKUP(E5,'[1]Listing import 23.10.24'!$A$2:$J$7000,2,FALSE))</f>
        <v/>
      </c>
      <c r="G5" s="500" t="str">
        <f>IF(E5="","",VLOOKUP(E5,'[1]Listing import 23.10.24'!$A$2:$J$7000,3,FALSE))</f>
        <v/>
      </c>
      <c r="H5" s="501" t="str">
        <f>IF(E5="","",VLOOKUP(E5,'[1]Listing import 23.10.24'!$A$2:$J$7000,4,FALSE))</f>
        <v/>
      </c>
    </row>
    <row r="6" spans="1:13" ht="19.5" customHeight="1" x14ac:dyDescent="0.35">
      <c r="A6" s="615"/>
      <c r="B6" s="617"/>
      <c r="C6" s="619"/>
      <c r="D6" s="614"/>
      <c r="E6" s="498"/>
      <c r="F6" s="499" t="str">
        <f>IF(E6="","",VLOOKUP(E6,'[1]Listing import 23.10.24'!$A$2:$J$7000,2,FALSE))</f>
        <v/>
      </c>
      <c r="G6" s="500" t="str">
        <f>IF(E6="","",VLOOKUP(E6,'[1]Listing import 23.10.24'!$A$2:$J$7000,3,FALSE))</f>
        <v/>
      </c>
      <c r="H6" s="501" t="str">
        <f>IF(E6="","",VLOOKUP(E6,'[1]Listing import 23.10.24'!$A$2:$J$7000,4,FALSE))</f>
        <v/>
      </c>
    </row>
    <row r="7" spans="1:13" ht="19.5" customHeight="1" x14ac:dyDescent="0.35">
      <c r="A7" s="615"/>
      <c r="B7" s="617"/>
      <c r="C7" s="619"/>
      <c r="D7" s="614"/>
      <c r="E7" s="498"/>
      <c r="F7" s="499" t="str">
        <f>IF(E7="","",VLOOKUP(E7,'[1]Listing import 23.10.24'!$A$2:$J$7000,2,FALSE))</f>
        <v/>
      </c>
      <c r="G7" s="500" t="str">
        <f>IF(E7="","",VLOOKUP(E7,'[1]Listing import 23.10.24'!$A$2:$J$7000,3,FALSE))</f>
        <v/>
      </c>
      <c r="H7" s="501" t="str">
        <f>IF(E7="","",VLOOKUP(E7,'[1]Listing import 23.10.24'!$A$2:$J$7000,4,FALSE))</f>
        <v/>
      </c>
    </row>
    <row r="8" spans="1:13" ht="19.5" customHeight="1" x14ac:dyDescent="0.3">
      <c r="A8" s="615"/>
      <c r="B8" s="617"/>
      <c r="C8" s="619"/>
      <c r="D8" s="502"/>
      <c r="E8" s="502"/>
      <c r="F8" s="502"/>
      <c r="G8" s="502"/>
      <c r="H8" s="503"/>
    </row>
    <row r="9" spans="1:13" ht="19.5" customHeight="1" x14ac:dyDescent="0.35">
      <c r="A9" s="615"/>
      <c r="B9" s="617"/>
      <c r="C9" s="619"/>
      <c r="D9" s="614" t="s">
        <v>9</v>
      </c>
      <c r="E9" s="498"/>
      <c r="F9" s="499" t="str">
        <f>IF(E9="","",VLOOKUP(E9,'[1]Listing import 23.10.24'!$A$2:$J$7000,2,FALSE))</f>
        <v/>
      </c>
      <c r="G9" s="500" t="str">
        <f>IF(E9="","",VLOOKUP(E9,'[1]Listing import 23.10.24'!$A$2:$J$7000,3,FALSE))</f>
        <v/>
      </c>
      <c r="H9" s="501" t="str">
        <f>IF(E9="","",VLOOKUP(E9,'[1]Listing import 23.10.24'!$A$2:$J$7000,4,FALSE))</f>
        <v/>
      </c>
    </row>
    <row r="10" spans="1:13" ht="19.5" customHeight="1" x14ac:dyDescent="0.35">
      <c r="A10" s="615"/>
      <c r="B10" s="617"/>
      <c r="C10" s="619"/>
      <c r="D10" s="614"/>
      <c r="E10" s="498"/>
      <c r="F10" s="499" t="str">
        <f>IF(E10="","",VLOOKUP(E10,'[1]Listing import 23.10.24'!$A$2:$J$7000,2,FALSE))</f>
        <v/>
      </c>
      <c r="G10" s="500" t="str">
        <f>IF(E10="","",VLOOKUP(E10,'[1]Listing import 23.10.24'!$A$2:$J$7000,3,FALSE))</f>
        <v/>
      </c>
      <c r="H10" s="501" t="str">
        <f>IF(E10="","",VLOOKUP(E10,'[1]Listing import 23.10.24'!$A$2:$J$7000,4,FALSE))</f>
        <v/>
      </c>
    </row>
    <row r="11" spans="1:13" ht="19.5" customHeight="1" x14ac:dyDescent="0.35">
      <c r="A11" s="615"/>
      <c r="B11" s="617"/>
      <c r="C11" s="619"/>
      <c r="D11" s="614"/>
      <c r="E11" s="498"/>
      <c r="F11" s="499" t="str">
        <f>IF(E11="","",VLOOKUP(E11,'[1]Listing import 23.10.24'!$A$2:$J$7000,2,FALSE))</f>
        <v/>
      </c>
      <c r="G11" s="500" t="str">
        <f>IF(E11="","",VLOOKUP(E11,'[1]Listing import 23.10.24'!$A$2:$J$7000,3,FALSE))</f>
        <v/>
      </c>
      <c r="H11" s="501" t="str">
        <f>IF(E11="","",VLOOKUP(E11,'[1]Listing import 23.10.24'!$A$2:$J$7000,4,FALSE))</f>
        <v/>
      </c>
    </row>
    <row r="12" spans="1:13" ht="19.5" customHeight="1" x14ac:dyDescent="0.35">
      <c r="A12" s="615"/>
      <c r="B12" s="617"/>
      <c r="C12" s="619"/>
      <c r="D12" s="614"/>
      <c r="E12" s="498"/>
      <c r="F12" s="499" t="str">
        <f>IF(E12="","",VLOOKUP(E12,'[1]Listing import 23.10.24'!$A$2:$J$7000,2,FALSE))</f>
        <v/>
      </c>
      <c r="G12" s="500" t="str">
        <f>IF(E12="","",VLOOKUP(E12,'[1]Listing import 23.10.24'!$A$2:$J$7000,3,FALSE))</f>
        <v/>
      </c>
      <c r="H12" s="501" t="str">
        <f>IF(E12="","",VLOOKUP(E12,'[1]Listing import 23.10.24'!$A$2:$J$7000,4,FALSE))</f>
        <v/>
      </c>
    </row>
    <row r="13" spans="1:13" ht="19.5" customHeight="1" x14ac:dyDescent="0.35">
      <c r="A13" s="615"/>
      <c r="B13" s="618"/>
      <c r="C13" s="619"/>
      <c r="D13" s="614"/>
      <c r="E13" s="498"/>
      <c r="F13" s="499" t="str">
        <f>IF(E13="","",VLOOKUP(E13,'[1]Listing import 23.10.24'!$A$2:$J$7000,2,FALSE))</f>
        <v/>
      </c>
      <c r="G13" s="500" t="str">
        <f>IF(E13="","",VLOOKUP(E13,'[1]Listing import 23.10.24'!$A$2:$J$7000,3,FALSE))</f>
        <v/>
      </c>
      <c r="H13" s="501" t="str">
        <f>IF(E13="","",VLOOKUP(E13,'[1]Listing import 23.10.24'!$A$2:$J$7000,4,FALSE))</f>
        <v/>
      </c>
    </row>
    <row r="14" spans="1:13" ht="19.5" customHeight="1" x14ac:dyDescent="0.35"/>
    <row r="15" spans="1:13" ht="19.5" customHeight="1" x14ac:dyDescent="0.3">
      <c r="A15" s="229"/>
      <c r="B15" s="495" t="s">
        <v>0</v>
      </c>
      <c r="C15" s="495" t="s">
        <v>1</v>
      </c>
      <c r="D15" s="495" t="s">
        <v>2</v>
      </c>
      <c r="E15" s="496" t="s">
        <v>3</v>
      </c>
      <c r="F15" s="497" t="s">
        <v>4</v>
      </c>
      <c r="G15" s="497" t="s">
        <v>5</v>
      </c>
      <c r="H15" s="497" t="s">
        <v>6</v>
      </c>
    </row>
    <row r="16" spans="1:13" ht="19.5" customHeight="1" x14ac:dyDescent="0.35">
      <c r="A16" s="615">
        <v>2</v>
      </c>
      <c r="B16" s="616" t="s">
        <v>10</v>
      </c>
      <c r="C16" s="619" t="str">
        <f>IF(E16="","",VLOOKUP(E16,'[1]Listing import 23.10.24'!$A$2:$J$7000,8,FALSE))</f>
        <v>CLG.St DOMINIQUE SAVIO</v>
      </c>
      <c r="D16" s="614" t="s">
        <v>8</v>
      </c>
      <c r="E16" s="498">
        <v>24222404</v>
      </c>
      <c r="F16" s="499" t="str">
        <f>IF(E16="","",VLOOKUP(E16,'[1]Listing import 23.10.24'!$A$2:$J$7000,2,FALSE))</f>
        <v>ALPI</v>
      </c>
      <c r="G16" s="500" t="str">
        <f>IF(E16="","",VLOOKUP(E16,'[1]Listing import 23.10.24'!$A$2:$J$7000,3,FALSE))</f>
        <v>Vanina</v>
      </c>
      <c r="H16" s="501" t="str">
        <f>IF(E16="","",VLOOKUP(E16,'[1]Listing import 23.10.24'!$A$2:$J$7000,4,FALSE))</f>
        <v>MF</v>
      </c>
    </row>
    <row r="17" spans="1:8" ht="19.5" customHeight="1" x14ac:dyDescent="0.35">
      <c r="A17" s="615"/>
      <c r="B17" s="617"/>
      <c r="C17" s="619"/>
      <c r="D17" s="614"/>
      <c r="E17" s="498">
        <v>24211040</v>
      </c>
      <c r="F17" s="499" t="str">
        <f>IF(E17="","",VLOOKUP(E17,'[1]Listing import 23.10.24'!$A$2:$J$7000,2,FALSE))</f>
        <v>CHANENE</v>
      </c>
      <c r="G17" s="500" t="str">
        <f>IF(E17="","",VLOOKUP(E17,'[1]Listing import 23.10.24'!$A$2:$J$7000,3,FALSE))</f>
        <v>Yohanan</v>
      </c>
      <c r="H17" s="501" t="str">
        <f>IF(E17="","",VLOOKUP(E17,'[1]Listing import 23.10.24'!$A$2:$J$7000,4,FALSE))</f>
        <v>MF</v>
      </c>
    </row>
    <row r="18" spans="1:8" ht="19.5" customHeight="1" x14ac:dyDescent="0.35">
      <c r="A18" s="615"/>
      <c r="B18" s="617"/>
      <c r="C18" s="619"/>
      <c r="D18" s="614"/>
      <c r="E18" s="498">
        <v>24222542</v>
      </c>
      <c r="F18" s="499" t="str">
        <f>IF(E18="","",VLOOKUP(E18,'[1]Listing import 23.10.24'!$A$2:$J$7000,2,FALSE))</f>
        <v>MACHORO</v>
      </c>
      <c r="G18" s="500" t="str">
        <f>IF(E18="","",VLOOKUP(E18,'[1]Listing import 23.10.24'!$A$2:$J$7000,3,FALSE))</f>
        <v>Pélagie</v>
      </c>
      <c r="H18" s="501" t="str">
        <f>IF(E18="","",VLOOKUP(E18,'[1]Listing import 23.10.24'!$A$2:$J$7000,4,FALSE))</f>
        <v>MF</v>
      </c>
    </row>
    <row r="19" spans="1:8" ht="19.5" customHeight="1" x14ac:dyDescent="0.35">
      <c r="A19" s="615"/>
      <c r="B19" s="617"/>
      <c r="C19" s="619"/>
      <c r="D19" s="614"/>
      <c r="E19" s="498">
        <v>24222627</v>
      </c>
      <c r="F19" s="499" t="str">
        <f>IF(E19="","",VLOOKUP(E19,'[1]Listing import 23.10.24'!$A$2:$J$7000,2,FALSE))</f>
        <v>PAULAUD</v>
      </c>
      <c r="G19" s="500" t="str">
        <f>IF(E19="","",VLOOKUP(E19,'[1]Listing import 23.10.24'!$A$2:$J$7000,3,FALSE))</f>
        <v>Sarah</v>
      </c>
      <c r="H19" s="501" t="str">
        <f>IF(E19="","",VLOOKUP(E19,'[1]Listing import 23.10.24'!$A$2:$J$7000,4,FALSE))</f>
        <v>MF</v>
      </c>
    </row>
    <row r="20" spans="1:8" ht="19.5" customHeight="1" x14ac:dyDescent="0.35">
      <c r="A20" s="615"/>
      <c r="B20" s="617"/>
      <c r="C20" s="619"/>
      <c r="D20" s="614"/>
      <c r="E20" s="498">
        <v>24222568</v>
      </c>
      <c r="F20" s="499" t="str">
        <f>IF(E20="","",VLOOKUP(E20,'[1]Listing import 23.10.24'!$A$2:$J$7000,2,FALSE))</f>
        <v>MANGEOLLE</v>
      </c>
      <c r="G20" s="500" t="str">
        <f>IF(E20="","",VLOOKUP(E20,'[1]Listing import 23.10.24'!$A$2:$J$7000,3,FALSE))</f>
        <v>Lounina</v>
      </c>
      <c r="H20" s="501" t="str">
        <f>IF(E20="","",VLOOKUP(E20,'[1]Listing import 23.10.24'!$A$2:$J$7000,4,FALSE))</f>
        <v>MF</v>
      </c>
    </row>
    <row r="21" spans="1:8" ht="19.5" customHeight="1" x14ac:dyDescent="0.3">
      <c r="A21" s="615"/>
      <c r="B21" s="617"/>
      <c r="C21" s="619"/>
      <c r="D21" s="613"/>
      <c r="E21" s="613"/>
      <c r="F21" s="613"/>
      <c r="G21" s="613"/>
      <c r="H21" s="503"/>
    </row>
    <row r="22" spans="1:8" ht="19.5" customHeight="1" x14ac:dyDescent="0.35">
      <c r="A22" s="615"/>
      <c r="B22" s="617"/>
      <c r="C22" s="619"/>
      <c r="D22" s="614" t="s">
        <v>9</v>
      </c>
      <c r="E22" s="498">
        <v>24222719</v>
      </c>
      <c r="F22" s="499" t="str">
        <f>IF(E22="","",VLOOKUP(E22,'[1]Listing import 23.10.24'!$A$2:$J$7000,2,FALSE))</f>
        <v>GALLIOT</v>
      </c>
      <c r="G22" s="500" t="str">
        <f>IF(E22="","",VLOOKUP(E22,'[1]Listing import 23.10.24'!$A$2:$J$7000,3,FALSE))</f>
        <v>Eythan</v>
      </c>
      <c r="H22" s="501" t="str">
        <f>IF(E22="","",VLOOKUP(E22,'[1]Listing import 23.10.24'!$A$2:$J$7000,4,FALSE))</f>
        <v>MG</v>
      </c>
    </row>
    <row r="23" spans="1:8" ht="19.5" customHeight="1" x14ac:dyDescent="0.35">
      <c r="A23" s="615"/>
      <c r="B23" s="617"/>
      <c r="C23" s="619"/>
      <c r="D23" s="614"/>
      <c r="E23" s="498">
        <v>24212870</v>
      </c>
      <c r="F23" s="499" t="str">
        <f>IF(E23="","",VLOOKUP(E23,'[1]Listing import 23.10.24'!$A$2:$J$7000,2,FALSE))</f>
        <v>GLOAGUEN</v>
      </c>
      <c r="G23" s="500" t="str">
        <f>IF(E23="","",VLOOKUP(E23,'[1]Listing import 23.10.24'!$A$2:$J$7000,3,FALSE))</f>
        <v>Tristan</v>
      </c>
      <c r="H23" s="501" t="str">
        <f>IF(E23="","",VLOOKUP(E23,'[1]Listing import 23.10.24'!$A$2:$J$7000,4,FALSE))</f>
        <v>MG</v>
      </c>
    </row>
    <row r="24" spans="1:8" ht="19.5" customHeight="1" x14ac:dyDescent="0.35">
      <c r="A24" s="615"/>
      <c r="B24" s="617"/>
      <c r="C24" s="619"/>
      <c r="D24" s="614"/>
      <c r="E24" s="498">
        <v>24222634</v>
      </c>
      <c r="F24" s="499" t="str">
        <f>IF(E24="","",VLOOKUP(E24,'[1]Listing import 23.10.24'!$A$2:$J$7000,2,FALSE))</f>
        <v>LODS</v>
      </c>
      <c r="G24" s="500" t="str">
        <f>IF(E24="","",VLOOKUP(E24,'[1]Listing import 23.10.24'!$A$2:$J$7000,3,FALSE))</f>
        <v>Scott</v>
      </c>
      <c r="H24" s="501" t="str">
        <f>IF(E24="","",VLOOKUP(E24,'[1]Listing import 23.10.24'!$A$2:$J$7000,4,FALSE))</f>
        <v>MG</v>
      </c>
    </row>
    <row r="25" spans="1:8" ht="19.5" customHeight="1" x14ac:dyDescent="0.35">
      <c r="A25" s="615"/>
      <c r="B25" s="617"/>
      <c r="C25" s="619"/>
      <c r="D25" s="614"/>
      <c r="E25" s="498">
        <v>24247531</v>
      </c>
      <c r="F25" s="499" t="str">
        <f>IF(E25="","",VLOOKUP(E25,'[1]Listing import 23.10.24'!$A$2:$J$7000,2,FALSE))</f>
        <v>NABITOLO</v>
      </c>
      <c r="G25" s="500" t="str">
        <f>IF(E25="","",VLOOKUP(E25,'[1]Listing import 23.10.24'!$A$2:$J$7000,3,FALSE))</f>
        <v>Calixte</v>
      </c>
      <c r="H25" s="501" t="str">
        <f>IF(E25="","",VLOOKUP(E25,'[1]Listing import 23.10.24'!$A$2:$J$7000,4,FALSE))</f>
        <v>MG</v>
      </c>
    </row>
    <row r="26" spans="1:8" ht="19.5" customHeight="1" x14ac:dyDescent="0.35">
      <c r="A26" s="615"/>
      <c r="B26" s="618"/>
      <c r="C26" s="619"/>
      <c r="D26" s="614"/>
      <c r="E26" s="498">
        <v>24237326</v>
      </c>
      <c r="F26" s="499" t="str">
        <f>IF(E26="","",VLOOKUP(E26,'[1]Listing import 23.10.24'!$A$2:$J$7000,2,FALSE))</f>
        <v>VINCENT</v>
      </c>
      <c r="G26" s="500" t="str">
        <f>IF(E26="","",VLOOKUP(E26,'[1]Listing import 23.10.24'!$A$2:$J$7000,3,FALSE))</f>
        <v>Nathanaël</v>
      </c>
      <c r="H26" s="501" t="str">
        <f>IF(E26="","",VLOOKUP(E26,'[1]Listing import 23.10.24'!$A$2:$J$7000,4,FALSE))</f>
        <v>MG</v>
      </c>
    </row>
    <row r="27" spans="1:8" ht="19.5" customHeight="1" x14ac:dyDescent="0.35"/>
    <row r="28" spans="1:8" ht="19.5" customHeight="1" x14ac:dyDescent="0.3">
      <c r="A28" s="229"/>
      <c r="B28" s="495" t="s">
        <v>0</v>
      </c>
      <c r="C28" s="495" t="s">
        <v>1</v>
      </c>
      <c r="D28" s="495" t="s">
        <v>2</v>
      </c>
      <c r="E28" s="496" t="s">
        <v>3</v>
      </c>
      <c r="F28" s="497" t="s">
        <v>4</v>
      </c>
      <c r="G28" s="497" t="s">
        <v>5</v>
      </c>
      <c r="H28" s="497" t="s">
        <v>6</v>
      </c>
    </row>
    <row r="29" spans="1:8" ht="19.5" customHeight="1" x14ac:dyDescent="0.35">
      <c r="A29" s="615">
        <v>3</v>
      </c>
      <c r="B29" s="616" t="s">
        <v>11</v>
      </c>
      <c r="C29" s="619" t="str">
        <f>IF(E29="","",VLOOKUP(E29,'[1]Listing import 23.10.24'!$A$2:$J$7000,8,FALSE))</f>
        <v>CLG.CHAMPAGNAT</v>
      </c>
      <c r="D29" s="614" t="s">
        <v>8</v>
      </c>
      <c r="E29" s="498">
        <v>24220102</v>
      </c>
      <c r="F29" s="499" t="str">
        <f>IF(E29="","",VLOOKUP(E29,'[1]Listing import 23.10.24'!$A$2:$J$7000,2,FALSE))</f>
        <v>BENE</v>
      </c>
      <c r="G29" s="500" t="str">
        <f>IF(E29="","",VLOOKUP(E29,'[1]Listing import 23.10.24'!$A$2:$J$7000,3,FALSE))</f>
        <v>Naïma</v>
      </c>
      <c r="H29" s="501" t="str">
        <f>IF(E29="","",VLOOKUP(E29,'[1]Listing import 23.10.24'!$A$2:$J$7000,4,FALSE))</f>
        <v>MF</v>
      </c>
    </row>
    <row r="30" spans="1:8" ht="19.5" customHeight="1" x14ac:dyDescent="0.35">
      <c r="A30" s="615"/>
      <c r="B30" s="617"/>
      <c r="C30" s="619"/>
      <c r="D30" s="614"/>
      <c r="E30" s="498">
        <v>24220134</v>
      </c>
      <c r="F30" s="499" t="str">
        <f>IF(E30="","",VLOOKUP(E30,'[1]Listing import 23.10.24'!$A$2:$J$7000,2,FALSE))</f>
        <v>DJAMALI</v>
      </c>
      <c r="G30" s="500" t="str">
        <f>IF(E30="","",VLOOKUP(E30,'[1]Listing import 23.10.24'!$A$2:$J$7000,3,FALSE))</f>
        <v>Emma</v>
      </c>
      <c r="H30" s="501" t="str">
        <f>IF(E30="","",VLOOKUP(E30,'[1]Listing import 23.10.24'!$A$2:$J$7000,4,FALSE))</f>
        <v>MF</v>
      </c>
    </row>
    <row r="31" spans="1:8" ht="19.5" customHeight="1" x14ac:dyDescent="0.35">
      <c r="A31" s="615"/>
      <c r="B31" s="617"/>
      <c r="C31" s="619"/>
      <c r="D31" s="614"/>
      <c r="E31" s="498">
        <v>24222661</v>
      </c>
      <c r="F31" s="499" t="str">
        <f>IF(E31="","",VLOOKUP(E31,'[1]Listing import 23.10.24'!$A$2:$J$7000,2,FALSE))</f>
        <v>NEMOINON</v>
      </c>
      <c r="G31" s="500" t="str">
        <f>IF(E31="","",VLOOKUP(E31,'[1]Listing import 23.10.24'!$A$2:$J$7000,3,FALSE))</f>
        <v>Shana</v>
      </c>
      <c r="H31" s="501" t="str">
        <f>IF(E31="","",VLOOKUP(E31,'[1]Listing import 23.10.24'!$A$2:$J$7000,4,FALSE))</f>
        <v>MF</v>
      </c>
    </row>
    <row r="32" spans="1:8" ht="19.5" customHeight="1" x14ac:dyDescent="0.35">
      <c r="A32" s="615"/>
      <c r="B32" s="617"/>
      <c r="C32" s="619"/>
      <c r="D32" s="614"/>
      <c r="E32" s="498">
        <v>24220550</v>
      </c>
      <c r="F32" s="499" t="str">
        <f>IF(E32="","",VLOOKUP(E32,'[1]Listing import 23.10.24'!$A$2:$J$7000,2,FALSE))</f>
        <v>WANEUX</v>
      </c>
      <c r="G32" s="500" t="str">
        <f>IF(E32="","",VLOOKUP(E32,'[1]Listing import 23.10.24'!$A$2:$J$7000,3,FALSE))</f>
        <v>Ryhanna</v>
      </c>
      <c r="H32" s="501" t="str">
        <f>IF(E32="","",VLOOKUP(E32,'[1]Listing import 23.10.24'!$A$2:$J$7000,4,FALSE))</f>
        <v>MF</v>
      </c>
    </row>
    <row r="33" spans="1:8" ht="19.5" customHeight="1" x14ac:dyDescent="0.35">
      <c r="A33" s="615"/>
      <c r="B33" s="617"/>
      <c r="C33" s="619"/>
      <c r="D33" s="614"/>
      <c r="E33" s="498">
        <v>24220006</v>
      </c>
      <c r="F33" s="499" t="str">
        <f>IF(E33="","",VLOOKUP(E33,'[1]Listing import 23.10.24'!$A$2:$J$7000,2,FALSE))</f>
        <v>XOLAWAWA</v>
      </c>
      <c r="G33" s="500" t="str">
        <f>IF(E33="","",VLOOKUP(E33,'[1]Listing import 23.10.24'!$A$2:$J$7000,3,FALSE))</f>
        <v>Maëlys</v>
      </c>
      <c r="H33" s="501" t="str">
        <f>IF(E33="","",VLOOKUP(E33,'[1]Listing import 23.10.24'!$A$2:$J$7000,4,FALSE))</f>
        <v>MF</v>
      </c>
    </row>
    <row r="34" spans="1:8" ht="19.5" customHeight="1" x14ac:dyDescent="0.3">
      <c r="A34" s="615"/>
      <c r="B34" s="617"/>
      <c r="C34" s="619"/>
      <c r="D34" s="502"/>
      <c r="E34" s="502"/>
      <c r="F34" s="502"/>
      <c r="G34" s="502"/>
      <c r="H34" s="503"/>
    </row>
    <row r="35" spans="1:8" ht="19.5" customHeight="1" x14ac:dyDescent="0.35">
      <c r="A35" s="615"/>
      <c r="B35" s="617"/>
      <c r="C35" s="619"/>
      <c r="D35" s="614" t="s">
        <v>9</v>
      </c>
      <c r="E35" s="498">
        <v>24210890</v>
      </c>
      <c r="F35" s="499" t="str">
        <f>IF(E35="","",VLOOKUP(E35,'[1]Listing import 23.10.24'!$A$2:$J$7000,2,FALSE))</f>
        <v>SASTRODIHARDJO</v>
      </c>
      <c r="G35" s="500" t="str">
        <f>IF(E35="","",VLOOKUP(E35,'[1]Listing import 23.10.24'!$A$2:$J$7000,3,FALSE))</f>
        <v>Joseph</v>
      </c>
      <c r="H35" s="501" t="str">
        <f>IF(E35="","",VLOOKUP(E35,'[1]Listing import 23.10.24'!$A$2:$J$7000,4,FALSE))</f>
        <v>MG</v>
      </c>
    </row>
    <row r="36" spans="1:8" ht="19.5" customHeight="1" x14ac:dyDescent="0.35">
      <c r="A36" s="615"/>
      <c r="B36" s="617"/>
      <c r="C36" s="619"/>
      <c r="D36" s="614"/>
      <c r="E36" s="498">
        <v>24220100</v>
      </c>
      <c r="F36" s="499" t="str">
        <f>IF(E36="","",VLOOKUP(E36,'[1]Listing import 23.10.24'!$A$2:$J$7000,2,FALSE))</f>
        <v>ALPI</v>
      </c>
      <c r="G36" s="500" t="str">
        <f>IF(E36="","",VLOOKUP(E36,'[1]Listing import 23.10.24'!$A$2:$J$7000,3,FALSE))</f>
        <v>Timai</v>
      </c>
      <c r="H36" s="501" t="str">
        <f>IF(E36="","",VLOOKUP(E36,'[1]Listing import 23.10.24'!$A$2:$J$7000,4,FALSE))</f>
        <v>MG</v>
      </c>
    </row>
    <row r="37" spans="1:8" ht="19.5" customHeight="1" x14ac:dyDescent="0.35">
      <c r="A37" s="615"/>
      <c r="B37" s="617"/>
      <c r="C37" s="619"/>
      <c r="D37" s="614"/>
      <c r="E37" s="498">
        <v>24220007</v>
      </c>
      <c r="F37" s="499" t="str">
        <f>IF(E37="","",VLOOKUP(E37,'[1]Listing import 23.10.24'!$A$2:$J$7000,2,FALSE))</f>
        <v>BERNOLE</v>
      </c>
      <c r="G37" s="500" t="str">
        <f>IF(E37="","",VLOOKUP(E37,'[1]Listing import 23.10.24'!$A$2:$J$7000,3,FALSE))</f>
        <v>Jean-Marc</v>
      </c>
      <c r="H37" s="501" t="str">
        <f>IF(E37="","",VLOOKUP(E37,'[1]Listing import 23.10.24'!$A$2:$J$7000,4,FALSE))</f>
        <v>MG</v>
      </c>
    </row>
    <row r="38" spans="1:8" ht="19.5" customHeight="1" x14ac:dyDescent="0.35">
      <c r="A38" s="615"/>
      <c r="B38" s="617"/>
      <c r="C38" s="619"/>
      <c r="D38" s="614"/>
      <c r="E38" s="498">
        <v>24222678</v>
      </c>
      <c r="F38" s="499" t="str">
        <f>IF(E38="","",VLOOKUP(E38,'[1]Listing import 23.10.24'!$A$2:$J$7000,2,FALSE))</f>
        <v>MARTINIERE</v>
      </c>
      <c r="G38" s="500" t="str">
        <f>IF(E38="","",VLOOKUP(E38,'[1]Listing import 23.10.24'!$A$2:$J$7000,3,FALSE))</f>
        <v>Cazey</v>
      </c>
      <c r="H38" s="501" t="str">
        <f>IF(E38="","",VLOOKUP(E38,'[1]Listing import 23.10.24'!$A$2:$J$7000,4,FALSE))</f>
        <v>MG</v>
      </c>
    </row>
    <row r="39" spans="1:8" ht="19.5" customHeight="1" x14ac:dyDescent="0.35">
      <c r="A39" s="615"/>
      <c r="B39" s="618"/>
      <c r="C39" s="619"/>
      <c r="D39" s="614"/>
      <c r="E39" s="498">
        <v>24210890</v>
      </c>
      <c r="F39" s="499" t="str">
        <f>IF(E39="","",VLOOKUP(E39,'[1]Listing import 23.10.24'!$A$2:$J$7000,2,FALSE))</f>
        <v>SASTRODIHARDJO</v>
      </c>
      <c r="G39" s="500" t="str">
        <f>IF(E39="","",VLOOKUP(E39,'[1]Listing import 23.10.24'!$A$2:$J$7000,3,FALSE))</f>
        <v>Joseph</v>
      </c>
      <c r="H39" s="501" t="str">
        <f>IF(E39="","",VLOOKUP(E39,'[1]Listing import 23.10.24'!$A$2:$J$7000,4,FALSE))</f>
        <v>MG</v>
      </c>
    </row>
    <row r="40" spans="1:8" ht="19.5" customHeight="1" x14ac:dyDescent="0.35"/>
    <row r="41" spans="1:8" ht="19.5" customHeight="1" x14ac:dyDescent="0.3">
      <c r="A41" s="229"/>
      <c r="B41" s="495" t="s">
        <v>0</v>
      </c>
      <c r="C41" s="495" t="s">
        <v>1</v>
      </c>
      <c r="D41" s="495" t="s">
        <v>2</v>
      </c>
      <c r="E41" s="496" t="s">
        <v>3</v>
      </c>
      <c r="F41" s="497" t="s">
        <v>4</v>
      </c>
      <c r="G41" s="497" t="s">
        <v>5</v>
      </c>
      <c r="H41" s="497" t="s">
        <v>6</v>
      </c>
    </row>
    <row r="42" spans="1:8" ht="19.5" customHeight="1" x14ac:dyDescent="0.35">
      <c r="A42" s="615">
        <v>4</v>
      </c>
      <c r="B42" s="616" t="s">
        <v>12</v>
      </c>
      <c r="C42" s="619" t="str">
        <f>IF(E42="","",VLOOKUP(E42,'[1]Listing import 23.10.24'!$A$2:$J$7000,8,FALSE))</f>
        <v/>
      </c>
      <c r="D42" s="614" t="s">
        <v>8</v>
      </c>
      <c r="E42" s="498"/>
      <c r="F42" s="499" t="str">
        <f>IF(E42="","",VLOOKUP(E42,'[1]Listing import 23.10.24'!$A$2:$J$7000,2,FALSE))</f>
        <v/>
      </c>
      <c r="G42" s="500" t="str">
        <f>IF(E42="","",VLOOKUP(E42,'[1]Listing import 23.10.24'!$A$2:$J$7000,3,FALSE))</f>
        <v/>
      </c>
      <c r="H42" s="501" t="str">
        <f>IF(E42="","",VLOOKUP(E42,'[1]Listing import 23.10.24'!$A$2:$J$7000,4,FALSE))</f>
        <v/>
      </c>
    </row>
    <row r="43" spans="1:8" ht="19.5" customHeight="1" x14ac:dyDescent="0.35">
      <c r="A43" s="615"/>
      <c r="B43" s="617"/>
      <c r="C43" s="619"/>
      <c r="D43" s="614"/>
      <c r="E43" s="498"/>
      <c r="F43" s="499" t="str">
        <f>IF(E43="","",VLOOKUP(E43,'[1]Listing import 23.10.24'!$A$2:$J$7000,2,FALSE))</f>
        <v/>
      </c>
      <c r="G43" s="500" t="str">
        <f>IF(E43="","",VLOOKUP(E43,'[1]Listing import 23.10.24'!$A$2:$J$7000,3,FALSE))</f>
        <v/>
      </c>
      <c r="H43" s="501" t="str">
        <f>IF(E43="","",VLOOKUP(E43,'[1]Listing import 23.10.24'!$A$2:$J$7000,4,FALSE))</f>
        <v/>
      </c>
    </row>
    <row r="44" spans="1:8" ht="19.5" customHeight="1" x14ac:dyDescent="0.35">
      <c r="A44" s="615"/>
      <c r="B44" s="617"/>
      <c r="C44" s="619"/>
      <c r="D44" s="614"/>
      <c r="E44" s="498"/>
      <c r="F44" s="499" t="str">
        <f>IF(E44="","",VLOOKUP(E44,'[1]Listing import 23.10.24'!$A$2:$J$7000,2,FALSE))</f>
        <v/>
      </c>
      <c r="G44" s="500" t="str">
        <f>IF(E44="","",VLOOKUP(E44,'[1]Listing import 23.10.24'!$A$2:$J$7000,3,FALSE))</f>
        <v/>
      </c>
      <c r="H44" s="501" t="str">
        <f>IF(E44="","",VLOOKUP(E44,'[1]Listing import 23.10.24'!$A$2:$J$7000,4,FALSE))</f>
        <v/>
      </c>
    </row>
    <row r="45" spans="1:8" ht="19.5" customHeight="1" x14ac:dyDescent="0.35">
      <c r="A45" s="615"/>
      <c r="B45" s="617"/>
      <c r="C45" s="619"/>
      <c r="D45" s="614"/>
      <c r="E45" s="498"/>
      <c r="F45" s="499" t="str">
        <f>IF(E45="","",VLOOKUP(E45,'[1]Listing import 23.10.24'!$A$2:$J$7000,2,FALSE))</f>
        <v/>
      </c>
      <c r="G45" s="500" t="str">
        <f>IF(E45="","",VLOOKUP(E45,'[1]Listing import 23.10.24'!$A$2:$J$7000,3,FALSE))</f>
        <v/>
      </c>
      <c r="H45" s="501" t="str">
        <f>IF(E45="","",VLOOKUP(E45,'[1]Listing import 23.10.24'!$A$2:$J$7000,4,FALSE))</f>
        <v/>
      </c>
    </row>
    <row r="46" spans="1:8" ht="19.5" customHeight="1" x14ac:dyDescent="0.35">
      <c r="A46" s="615"/>
      <c r="B46" s="617"/>
      <c r="C46" s="619"/>
      <c r="D46" s="614"/>
      <c r="E46" s="498"/>
      <c r="F46" s="499" t="str">
        <f>IF(E46="","",VLOOKUP(E46,'[1]Listing import 23.10.24'!$A$2:$J$7000,2,FALSE))</f>
        <v/>
      </c>
      <c r="G46" s="500" t="str">
        <f>IF(E46="","",VLOOKUP(E46,'[1]Listing import 23.10.24'!$A$2:$J$7000,3,FALSE))</f>
        <v/>
      </c>
      <c r="H46" s="501" t="str">
        <f>IF(E46="","",VLOOKUP(E46,'[1]Listing import 23.10.24'!$A$2:$J$7000,4,FALSE))</f>
        <v/>
      </c>
    </row>
    <row r="47" spans="1:8" ht="19.5" customHeight="1" x14ac:dyDescent="0.3">
      <c r="A47" s="615"/>
      <c r="B47" s="617"/>
      <c r="C47" s="619"/>
      <c r="D47" s="502"/>
      <c r="E47" s="502"/>
      <c r="F47" s="502"/>
      <c r="G47" s="502"/>
      <c r="H47" s="503"/>
    </row>
    <row r="48" spans="1:8" ht="19.5" customHeight="1" x14ac:dyDescent="0.35">
      <c r="A48" s="615"/>
      <c r="B48" s="617"/>
      <c r="C48" s="619"/>
      <c r="D48" s="614" t="s">
        <v>9</v>
      </c>
      <c r="E48" s="498"/>
      <c r="F48" s="499" t="str">
        <f>IF(E48="","",VLOOKUP(E48,'[1]Listing import 23.10.24'!$A$2:$J$7000,2,FALSE))</f>
        <v/>
      </c>
      <c r="G48" s="500" t="str">
        <f>IF(E48="","",VLOOKUP(E48,'[1]Listing import 23.10.24'!$A$2:$J$7000,3,FALSE))</f>
        <v/>
      </c>
      <c r="H48" s="501" t="str">
        <f>IF(E48="","",VLOOKUP(E48,'[1]Listing import 23.10.24'!$A$2:$J$7000,4,FALSE))</f>
        <v/>
      </c>
    </row>
    <row r="49" spans="1:16" ht="19.5" customHeight="1" x14ac:dyDescent="0.35">
      <c r="A49" s="615"/>
      <c r="B49" s="617"/>
      <c r="C49" s="619"/>
      <c r="D49" s="614"/>
      <c r="E49" s="498"/>
      <c r="F49" s="499" t="str">
        <f>IF(E49="","",VLOOKUP(E49,'[1]Listing import 23.10.24'!$A$2:$J$7000,2,FALSE))</f>
        <v/>
      </c>
      <c r="G49" s="500" t="str">
        <f>IF(E49="","",VLOOKUP(E49,'[1]Listing import 23.10.24'!$A$2:$J$7000,3,FALSE))</f>
        <v/>
      </c>
      <c r="H49" s="501" t="str">
        <f>IF(E49="","",VLOOKUP(E49,'[1]Listing import 23.10.24'!$A$2:$J$7000,4,FALSE))</f>
        <v/>
      </c>
    </row>
    <row r="50" spans="1:16" ht="19.5" customHeight="1" x14ac:dyDescent="0.35">
      <c r="A50" s="615"/>
      <c r="B50" s="617"/>
      <c r="C50" s="619"/>
      <c r="D50" s="614"/>
      <c r="E50" s="498"/>
      <c r="F50" s="499" t="str">
        <f>IF(E50="","",VLOOKUP(E50,'[1]Listing import 23.10.24'!$A$2:$J$7000,2,FALSE))</f>
        <v/>
      </c>
      <c r="G50" s="500" t="str">
        <f>IF(E50="","",VLOOKUP(E50,'[1]Listing import 23.10.24'!$A$2:$J$7000,3,FALSE))</f>
        <v/>
      </c>
      <c r="H50" s="501" t="str">
        <f>IF(E50="","",VLOOKUP(E50,'[1]Listing import 23.10.24'!$A$2:$J$7000,4,FALSE))</f>
        <v/>
      </c>
    </row>
    <row r="51" spans="1:16" ht="19.5" customHeight="1" x14ac:dyDescent="0.35">
      <c r="A51" s="615"/>
      <c r="B51" s="617"/>
      <c r="C51" s="619"/>
      <c r="D51" s="614"/>
      <c r="E51" s="498"/>
      <c r="F51" s="499" t="str">
        <f>IF(E51="","",VLOOKUP(E51,'[1]Listing import 23.10.24'!$A$2:$J$7000,2,FALSE))</f>
        <v/>
      </c>
      <c r="G51" s="500" t="str">
        <f>IF(E51="","",VLOOKUP(E51,'[1]Listing import 23.10.24'!$A$2:$J$7000,3,FALSE))</f>
        <v/>
      </c>
      <c r="H51" s="501" t="str">
        <f>IF(E51="","",VLOOKUP(E51,'[1]Listing import 23.10.24'!$A$2:$J$7000,4,FALSE))</f>
        <v/>
      </c>
    </row>
    <row r="52" spans="1:16" ht="19.5" customHeight="1" x14ac:dyDescent="0.35">
      <c r="A52" s="615"/>
      <c r="B52" s="618"/>
      <c r="C52" s="619"/>
      <c r="D52" s="614"/>
      <c r="E52" s="498"/>
      <c r="F52" s="499" t="str">
        <f>IF(E52="","",VLOOKUP(E52,'[1]Listing import 23.10.24'!$A$2:$J$7000,2,FALSE))</f>
        <v/>
      </c>
      <c r="G52" s="500" t="str">
        <f>IF(E52="","",VLOOKUP(E52,'[1]Listing import 23.10.24'!$A$2:$J$7000,3,FALSE))</f>
        <v/>
      </c>
      <c r="H52" s="501" t="str">
        <f>IF(E52="","",VLOOKUP(E52,'[1]Listing import 23.10.24'!$A$2:$J$7000,4,FALSE))</f>
        <v/>
      </c>
    </row>
    <row r="53" spans="1:16" ht="19.5" customHeight="1" x14ac:dyDescent="0.35"/>
    <row r="54" spans="1:16" ht="19.5" customHeight="1" x14ac:dyDescent="0.3">
      <c r="A54" s="229"/>
      <c r="B54" s="495" t="s">
        <v>0</v>
      </c>
      <c r="C54" s="495" t="s">
        <v>1</v>
      </c>
      <c r="D54" s="495" t="s">
        <v>2</v>
      </c>
      <c r="E54" s="496" t="s">
        <v>3</v>
      </c>
      <c r="F54" s="497" t="s">
        <v>4</v>
      </c>
      <c r="G54" s="497" t="s">
        <v>5</v>
      </c>
      <c r="H54" s="497" t="s">
        <v>6</v>
      </c>
      <c r="K54" s="382"/>
      <c r="L54" s="382"/>
      <c r="M54" s="382"/>
      <c r="N54"/>
      <c r="O54"/>
      <c r="P54"/>
    </row>
    <row r="55" spans="1:16" ht="19.5" customHeight="1" x14ac:dyDescent="0.35">
      <c r="A55" s="615">
        <v>5</v>
      </c>
      <c r="B55" s="616" t="s">
        <v>13</v>
      </c>
      <c r="C55" s="619" t="str">
        <f>IF(E55="","",VLOOKUP(E55,'[1]Listing import 23.10.24'!$A$2:$J$7000,8,FALSE))</f>
        <v/>
      </c>
      <c r="D55" s="614" t="s">
        <v>8</v>
      </c>
      <c r="E55" s="498"/>
      <c r="F55" s="499" t="str">
        <f>IF(E55="","",VLOOKUP(E55,'[1]Listing import 23.10.24'!$A$2:$J$7000,2,FALSE))</f>
        <v/>
      </c>
      <c r="G55" s="500" t="str">
        <f>IF(E55="","",VLOOKUP(E55,'[1]Listing import 23.10.24'!$A$2:$J$7000,3,FALSE))</f>
        <v/>
      </c>
      <c r="H55" s="501" t="str">
        <f>IF(E55="","",VLOOKUP(E55,'[1]Listing import 23.10.24'!$A$2:$J$7000,4,FALSE))</f>
        <v/>
      </c>
      <c r="K55" s="382"/>
      <c r="L55" s="382"/>
      <c r="M55" s="382"/>
      <c r="N55"/>
      <c r="O55"/>
      <c r="P55"/>
    </row>
    <row r="56" spans="1:16" ht="19.5" customHeight="1" x14ac:dyDescent="0.35">
      <c r="A56" s="615"/>
      <c r="B56" s="617"/>
      <c r="C56" s="619"/>
      <c r="D56" s="614"/>
      <c r="E56" s="498"/>
      <c r="F56" s="499" t="str">
        <f>IF(E56="","",VLOOKUP(E56,'[1]Listing import 23.10.24'!$A$2:$J$7000,2,FALSE))</f>
        <v/>
      </c>
      <c r="G56" s="500" t="str">
        <f>IF(E56="","",VLOOKUP(E56,'[1]Listing import 23.10.24'!$A$2:$J$7000,3,FALSE))</f>
        <v/>
      </c>
      <c r="H56" s="501" t="str">
        <f>IF(E56="","",VLOOKUP(E56,'[1]Listing import 23.10.24'!$A$2:$J$7000,4,FALSE))</f>
        <v/>
      </c>
      <c r="K56" s="382"/>
      <c r="L56" s="382"/>
      <c r="M56" s="382"/>
      <c r="N56"/>
      <c r="O56"/>
      <c r="P56"/>
    </row>
    <row r="57" spans="1:16" ht="19.5" customHeight="1" x14ac:dyDescent="0.35">
      <c r="A57" s="615"/>
      <c r="B57" s="617"/>
      <c r="C57" s="619"/>
      <c r="D57" s="614"/>
      <c r="E57" s="498"/>
      <c r="F57" s="499" t="str">
        <f>IF(E57="","",VLOOKUP(E57,'[1]Listing import 23.10.24'!$A$2:$J$7000,2,FALSE))</f>
        <v/>
      </c>
      <c r="G57" s="500" t="str">
        <f>IF(E57="","",VLOOKUP(E57,'[1]Listing import 23.10.24'!$A$2:$J$7000,3,FALSE))</f>
        <v/>
      </c>
      <c r="H57" s="501" t="str">
        <f>IF(E57="","",VLOOKUP(E57,'[1]Listing import 23.10.24'!$A$2:$J$7000,4,FALSE))</f>
        <v/>
      </c>
      <c r="K57" s="382"/>
      <c r="L57" s="382"/>
      <c r="M57" s="382"/>
      <c r="N57"/>
      <c r="O57"/>
      <c r="P57"/>
    </row>
    <row r="58" spans="1:16" ht="19.5" customHeight="1" x14ac:dyDescent="0.35">
      <c r="A58" s="615"/>
      <c r="B58" s="617"/>
      <c r="C58" s="619"/>
      <c r="D58" s="614"/>
      <c r="E58" s="498"/>
      <c r="F58" s="499" t="str">
        <f>IF(E58="","",VLOOKUP(E58,'[1]Listing import 23.10.24'!$A$2:$J$7000,2,FALSE))</f>
        <v/>
      </c>
      <c r="G58" s="500" t="str">
        <f>IF(E58="","",VLOOKUP(E58,'[1]Listing import 23.10.24'!$A$2:$J$7000,3,FALSE))</f>
        <v/>
      </c>
      <c r="H58" s="501" t="str">
        <f>IF(E58="","",VLOOKUP(E58,'[1]Listing import 23.10.24'!$A$2:$J$7000,4,FALSE))</f>
        <v/>
      </c>
      <c r="K58" s="382"/>
      <c r="L58" s="382"/>
      <c r="M58" s="382"/>
      <c r="N58"/>
      <c r="O58"/>
      <c r="P58"/>
    </row>
    <row r="59" spans="1:16" ht="19.5" customHeight="1" x14ac:dyDescent="0.35">
      <c r="A59" s="615"/>
      <c r="B59" s="617"/>
      <c r="C59" s="619"/>
      <c r="D59" s="614"/>
      <c r="E59" s="498"/>
      <c r="F59" s="499" t="str">
        <f>IF(E59="","",VLOOKUP(E59,'[1]Listing import 23.10.24'!$A$2:$J$7000,2,FALSE))</f>
        <v/>
      </c>
      <c r="G59" s="500" t="str">
        <f>IF(E59="","",VLOOKUP(E59,'[1]Listing import 23.10.24'!$A$2:$J$7000,3,FALSE))</f>
        <v/>
      </c>
      <c r="H59" s="501" t="str">
        <f>IF(E59="","",VLOOKUP(E59,'[1]Listing import 23.10.24'!$A$2:$J$7000,4,FALSE))</f>
        <v/>
      </c>
      <c r="K59" s="382"/>
      <c r="L59" s="382"/>
      <c r="M59" s="382"/>
      <c r="N59"/>
      <c r="O59"/>
      <c r="P59"/>
    </row>
    <row r="60" spans="1:16" ht="19.5" customHeight="1" x14ac:dyDescent="0.3">
      <c r="A60" s="615"/>
      <c r="B60" s="617"/>
      <c r="C60" s="619"/>
      <c r="D60" s="613"/>
      <c r="E60" s="613"/>
      <c r="F60" s="613"/>
      <c r="G60" s="613"/>
      <c r="H60" s="503"/>
      <c r="K60" s="382"/>
      <c r="L60" s="382"/>
      <c r="M60" s="382"/>
      <c r="N60"/>
      <c r="O60"/>
      <c r="P60"/>
    </row>
    <row r="61" spans="1:16" ht="19.5" customHeight="1" x14ac:dyDescent="0.35">
      <c r="A61" s="615"/>
      <c r="B61" s="617"/>
      <c r="C61" s="619"/>
      <c r="D61" s="614" t="s">
        <v>9</v>
      </c>
      <c r="E61" s="498"/>
      <c r="F61" s="499" t="str">
        <f>IF(E61="","",VLOOKUP(E61,'[1]Listing import 23.10.24'!$A$2:$J$7000,2,FALSE))</f>
        <v/>
      </c>
      <c r="G61" s="500" t="str">
        <f>IF(E61="","",VLOOKUP(E61,'[1]Listing import 23.10.24'!$A$2:$J$7000,3,FALSE))</f>
        <v/>
      </c>
      <c r="H61" s="501" t="str">
        <f>IF(E61="","",VLOOKUP(E61,'[1]Listing import 23.10.24'!$A$2:$J$7000,4,FALSE))</f>
        <v/>
      </c>
      <c r="K61" s="382"/>
      <c r="L61" s="382"/>
      <c r="M61" s="382"/>
      <c r="N61"/>
      <c r="O61"/>
      <c r="P61"/>
    </row>
    <row r="62" spans="1:16" ht="19.5" customHeight="1" x14ac:dyDescent="0.35">
      <c r="A62" s="615"/>
      <c r="B62" s="617"/>
      <c r="C62" s="619"/>
      <c r="D62" s="614"/>
      <c r="E62" s="498"/>
      <c r="F62" s="499" t="str">
        <f>IF(E62="","",VLOOKUP(E62,'[1]Listing import 23.10.24'!$A$2:$J$7000,2,FALSE))</f>
        <v/>
      </c>
      <c r="G62" s="500" t="str">
        <f>IF(E62="","",VLOOKUP(E62,'[1]Listing import 23.10.24'!$A$2:$J$7000,3,FALSE))</f>
        <v/>
      </c>
      <c r="H62" s="501" t="str">
        <f>IF(E62="","",VLOOKUP(E62,'[1]Listing import 23.10.24'!$A$2:$J$7000,4,FALSE))</f>
        <v/>
      </c>
      <c r="K62" s="382"/>
      <c r="L62" s="382"/>
      <c r="M62" s="382"/>
      <c r="N62"/>
      <c r="O62"/>
      <c r="P62"/>
    </row>
    <row r="63" spans="1:16" ht="19.5" customHeight="1" x14ac:dyDescent="0.35">
      <c r="A63" s="615"/>
      <c r="B63" s="617"/>
      <c r="C63" s="619"/>
      <c r="D63" s="614"/>
      <c r="E63" s="498"/>
      <c r="F63" s="499" t="str">
        <f>IF(E63="","",VLOOKUP(E63,'[1]Listing import 23.10.24'!$A$2:$J$7000,2,FALSE))</f>
        <v/>
      </c>
      <c r="G63" s="500" t="str">
        <f>IF(E63="","",VLOOKUP(E63,'[1]Listing import 23.10.24'!$A$2:$J$7000,3,FALSE))</f>
        <v/>
      </c>
      <c r="H63" s="501" t="str">
        <f>IF(E63="","",VLOOKUP(E63,'[1]Listing import 23.10.24'!$A$2:$J$7000,4,FALSE))</f>
        <v/>
      </c>
      <c r="K63" s="382"/>
      <c r="L63" s="382"/>
      <c r="M63" s="382"/>
      <c r="N63"/>
      <c r="O63"/>
      <c r="P63"/>
    </row>
    <row r="64" spans="1:16" ht="19.5" customHeight="1" x14ac:dyDescent="0.35">
      <c r="A64" s="615"/>
      <c r="B64" s="617"/>
      <c r="C64" s="619"/>
      <c r="D64" s="614"/>
      <c r="E64" s="498"/>
      <c r="F64" s="499" t="str">
        <f>IF(E64="","",VLOOKUP(E64,'[1]Listing import 23.10.24'!$A$2:$J$7000,2,FALSE))</f>
        <v/>
      </c>
      <c r="G64" s="500" t="str">
        <f>IF(E64="","",VLOOKUP(E64,'[1]Listing import 23.10.24'!$A$2:$J$7000,3,FALSE))</f>
        <v/>
      </c>
      <c r="H64" s="501" t="str">
        <f>IF(E64="","",VLOOKUP(E64,'[1]Listing import 23.10.24'!$A$2:$J$7000,4,FALSE))</f>
        <v/>
      </c>
      <c r="K64" s="382"/>
      <c r="L64" s="382"/>
      <c r="M64" s="382"/>
      <c r="N64"/>
      <c r="O64"/>
      <c r="P64"/>
    </row>
    <row r="65" spans="1:16" ht="19.5" customHeight="1" x14ac:dyDescent="0.35">
      <c r="A65" s="615"/>
      <c r="B65" s="618"/>
      <c r="C65" s="619"/>
      <c r="D65" s="614"/>
      <c r="E65" s="498"/>
      <c r="F65" s="499" t="str">
        <f>IF(E65="","",VLOOKUP(E65,'[1]Listing import 23.10.24'!$A$2:$J$7000,2,FALSE))</f>
        <v/>
      </c>
      <c r="G65" s="500" t="str">
        <f>IF(E65="","",VLOOKUP(E65,'[1]Listing import 23.10.24'!$A$2:$J$7000,3,FALSE))</f>
        <v/>
      </c>
      <c r="H65" s="501" t="str">
        <f>IF(E65="","",VLOOKUP(E65,'[1]Listing import 23.10.24'!$A$2:$J$7000,4,FALSE))</f>
        <v/>
      </c>
      <c r="K65" s="382"/>
      <c r="L65" s="382"/>
      <c r="M65" s="382"/>
      <c r="N65"/>
      <c r="O65"/>
      <c r="P65"/>
    </row>
    <row r="66" spans="1:16" ht="19.5" customHeight="1" x14ac:dyDescent="0.35">
      <c r="K66" s="382"/>
      <c r="L66" s="382"/>
      <c r="M66" s="382"/>
      <c r="N66"/>
      <c r="O66"/>
      <c r="P66"/>
    </row>
    <row r="67" spans="1:16" ht="19.5" customHeight="1" x14ac:dyDescent="0.3">
      <c r="A67" s="229"/>
      <c r="B67" s="495" t="s">
        <v>0</v>
      </c>
      <c r="C67" s="495" t="s">
        <v>1</v>
      </c>
      <c r="D67" s="495" t="s">
        <v>2</v>
      </c>
      <c r="E67" s="496" t="s">
        <v>3</v>
      </c>
      <c r="F67" s="497" t="s">
        <v>4</v>
      </c>
      <c r="G67" s="497" t="s">
        <v>5</v>
      </c>
      <c r="H67" s="497" t="s">
        <v>6</v>
      </c>
      <c r="K67" s="382"/>
      <c r="L67" s="382"/>
      <c r="M67" s="382"/>
      <c r="N67"/>
      <c r="O67"/>
      <c r="P67"/>
    </row>
    <row r="68" spans="1:16" ht="19.5" customHeight="1" x14ac:dyDescent="0.35">
      <c r="A68" s="615">
        <v>6</v>
      </c>
      <c r="B68" s="616" t="s">
        <v>14</v>
      </c>
      <c r="C68" s="619" t="str">
        <f>IF(E68="","",VLOOKUP(E68,'[1]Listing import 23.10.24'!$A$2:$J$7000,8,FALSE))</f>
        <v/>
      </c>
      <c r="D68" s="614" t="s">
        <v>8</v>
      </c>
      <c r="E68" s="498"/>
      <c r="F68" s="499" t="str">
        <f>IF(E68="","",VLOOKUP(E68,'[1]Listing import 23.10.24'!$A$2:$J$7000,2,FALSE))</f>
        <v/>
      </c>
      <c r="G68" s="500" t="str">
        <f>IF(E68="","",VLOOKUP(E68,'[1]Listing import 23.10.24'!$A$2:$J$7000,3,FALSE))</f>
        <v/>
      </c>
      <c r="H68" s="501" t="str">
        <f>IF(E68="","",VLOOKUP(E68,'[1]Listing import 23.10.24'!$A$2:$J$7000,4,FALSE))</f>
        <v/>
      </c>
      <c r="K68" s="382"/>
      <c r="L68" s="382"/>
      <c r="M68" s="382"/>
      <c r="N68"/>
      <c r="O68"/>
      <c r="P68"/>
    </row>
    <row r="69" spans="1:16" ht="19.5" customHeight="1" x14ac:dyDescent="0.35">
      <c r="A69" s="615"/>
      <c r="B69" s="617"/>
      <c r="C69" s="619"/>
      <c r="D69" s="614"/>
      <c r="E69" s="498"/>
      <c r="F69" s="499" t="str">
        <f>IF(E69="","",VLOOKUP(E69,'[1]Listing import 23.10.24'!$A$2:$J$7000,2,FALSE))</f>
        <v/>
      </c>
      <c r="G69" s="500" t="str">
        <f>IF(E69="","",VLOOKUP(E69,'[1]Listing import 23.10.24'!$A$2:$J$7000,3,FALSE))</f>
        <v/>
      </c>
      <c r="H69" s="501" t="str">
        <f>IF(E69="","",VLOOKUP(E69,'[1]Listing import 23.10.24'!$A$2:$J$7000,4,FALSE))</f>
        <v/>
      </c>
      <c r="K69" s="382"/>
      <c r="L69" s="382"/>
      <c r="M69" s="382"/>
      <c r="N69"/>
      <c r="O69"/>
      <c r="P69"/>
    </row>
    <row r="70" spans="1:16" ht="19.5" customHeight="1" x14ac:dyDescent="0.35">
      <c r="A70" s="615"/>
      <c r="B70" s="617"/>
      <c r="C70" s="619"/>
      <c r="D70" s="614"/>
      <c r="E70" s="498"/>
      <c r="F70" s="499" t="str">
        <f>IF(E70="","",VLOOKUP(E70,'[1]Listing import 23.10.24'!$A$2:$J$7000,2,FALSE))</f>
        <v/>
      </c>
      <c r="G70" s="500" t="str">
        <f>IF(E70="","",VLOOKUP(E70,'[1]Listing import 23.10.24'!$A$2:$J$7000,3,FALSE))</f>
        <v/>
      </c>
      <c r="H70" s="501" t="str">
        <f>IF(E70="","",VLOOKUP(E70,'[1]Listing import 23.10.24'!$A$2:$J$7000,4,FALSE))</f>
        <v/>
      </c>
      <c r="K70" s="382"/>
      <c r="L70" s="382"/>
      <c r="M70" s="382"/>
      <c r="N70"/>
      <c r="O70"/>
      <c r="P70"/>
    </row>
    <row r="71" spans="1:16" ht="19.5" customHeight="1" x14ac:dyDescent="0.35">
      <c r="A71" s="615"/>
      <c r="B71" s="617"/>
      <c r="C71" s="619"/>
      <c r="D71" s="614"/>
      <c r="E71" s="498"/>
      <c r="F71" s="499" t="str">
        <f>IF(E71="","",VLOOKUP(E71,'[1]Listing import 23.10.24'!$A$2:$J$7000,2,FALSE))</f>
        <v/>
      </c>
      <c r="G71" s="500" t="str">
        <f>IF(E71="","",VLOOKUP(E71,'[1]Listing import 23.10.24'!$A$2:$J$7000,3,FALSE))</f>
        <v/>
      </c>
      <c r="H71" s="501" t="str">
        <f>IF(E71="","",VLOOKUP(E71,'[1]Listing import 23.10.24'!$A$2:$J$7000,4,FALSE))</f>
        <v/>
      </c>
      <c r="K71" s="382"/>
      <c r="L71" s="382"/>
      <c r="M71" s="382"/>
      <c r="N71"/>
      <c r="O71"/>
      <c r="P71"/>
    </row>
    <row r="72" spans="1:16" ht="19.5" customHeight="1" x14ac:dyDescent="0.35">
      <c r="A72" s="615"/>
      <c r="B72" s="617"/>
      <c r="C72" s="619"/>
      <c r="D72" s="614"/>
      <c r="E72" s="498"/>
      <c r="F72" s="499" t="str">
        <f>IF(E72="","",VLOOKUP(E72,'[1]Listing import 23.10.24'!$A$2:$J$7000,2,FALSE))</f>
        <v/>
      </c>
      <c r="G72" s="500" t="str">
        <f>IF(E72="","",VLOOKUP(E72,'[1]Listing import 23.10.24'!$A$2:$J$7000,3,FALSE))</f>
        <v/>
      </c>
      <c r="H72" s="501" t="str">
        <f>IF(E72="","",VLOOKUP(E72,'[1]Listing import 23.10.24'!$A$2:$J$7000,4,FALSE))</f>
        <v/>
      </c>
      <c r="K72" s="382"/>
      <c r="L72" s="382"/>
      <c r="M72" s="382"/>
      <c r="N72"/>
      <c r="O72"/>
      <c r="P72"/>
    </row>
    <row r="73" spans="1:16" ht="19.5" customHeight="1" x14ac:dyDescent="0.3">
      <c r="A73" s="615"/>
      <c r="B73" s="617"/>
      <c r="C73" s="619"/>
      <c r="D73" s="613"/>
      <c r="E73" s="613"/>
      <c r="F73" s="613"/>
      <c r="G73" s="613"/>
      <c r="H73" s="503"/>
      <c r="K73" s="382"/>
      <c r="L73" s="382"/>
      <c r="M73" s="382"/>
      <c r="N73"/>
      <c r="O73"/>
      <c r="P73"/>
    </row>
    <row r="74" spans="1:16" ht="19.5" customHeight="1" x14ac:dyDescent="0.35">
      <c r="A74" s="615"/>
      <c r="B74" s="617"/>
      <c r="C74" s="619"/>
      <c r="D74" s="614" t="s">
        <v>9</v>
      </c>
      <c r="E74" s="498"/>
      <c r="F74" s="499" t="str">
        <f>IF(E74="","",VLOOKUP(E74,'[1]Listing import 23.10.24'!$A$2:$J$7000,2,FALSE))</f>
        <v/>
      </c>
      <c r="G74" s="500" t="str">
        <f>IF(E74="","",VLOOKUP(E74,'[1]Listing import 23.10.24'!$A$2:$J$7000,3,FALSE))</f>
        <v/>
      </c>
      <c r="H74" s="501" t="str">
        <f>IF(E74="","",VLOOKUP(E74,'[1]Listing import 23.10.24'!$A$2:$J$7000,4,FALSE))</f>
        <v/>
      </c>
      <c r="K74" s="382"/>
      <c r="L74" s="382"/>
      <c r="M74" s="382"/>
      <c r="N74"/>
      <c r="O74"/>
      <c r="P74"/>
    </row>
    <row r="75" spans="1:16" ht="19.5" customHeight="1" x14ac:dyDescent="0.35">
      <c r="A75" s="615"/>
      <c r="B75" s="617"/>
      <c r="C75" s="619"/>
      <c r="D75" s="614"/>
      <c r="E75" s="498"/>
      <c r="F75" s="499" t="str">
        <f>IF(E75="","",VLOOKUP(E75,'[1]Listing import 23.10.24'!$A$2:$J$7000,2,FALSE))</f>
        <v/>
      </c>
      <c r="G75" s="500" t="str">
        <f>IF(E75="","",VLOOKUP(E75,'[1]Listing import 23.10.24'!$A$2:$J$7000,3,FALSE))</f>
        <v/>
      </c>
      <c r="H75" s="501" t="str">
        <f>IF(E75="","",VLOOKUP(E75,'[1]Listing import 23.10.24'!$A$2:$J$7000,4,FALSE))</f>
        <v/>
      </c>
      <c r="K75" s="382"/>
      <c r="L75" s="382"/>
      <c r="M75" s="382"/>
      <c r="N75"/>
      <c r="O75"/>
      <c r="P75"/>
    </row>
    <row r="76" spans="1:16" ht="19.5" customHeight="1" x14ac:dyDescent="0.35">
      <c r="A76" s="615"/>
      <c r="B76" s="617"/>
      <c r="C76" s="619"/>
      <c r="D76" s="614"/>
      <c r="E76" s="498"/>
      <c r="F76" s="499" t="str">
        <f>IF(E76="","",VLOOKUP(E76,'[1]Listing import 23.10.24'!$A$2:$J$7000,2,FALSE))</f>
        <v/>
      </c>
      <c r="G76" s="500" t="str">
        <f>IF(E76="","",VLOOKUP(E76,'[1]Listing import 23.10.24'!$A$2:$J$7000,3,FALSE))</f>
        <v/>
      </c>
      <c r="H76" s="501" t="str">
        <f>IF(E76="","",VLOOKUP(E76,'[1]Listing import 23.10.24'!$A$2:$J$7000,4,FALSE))</f>
        <v/>
      </c>
      <c r="K76" s="382"/>
      <c r="L76" s="382"/>
      <c r="M76" s="382"/>
      <c r="N76"/>
      <c r="O76"/>
      <c r="P76"/>
    </row>
    <row r="77" spans="1:16" ht="19.5" customHeight="1" x14ac:dyDescent="0.35">
      <c r="A77" s="615"/>
      <c r="B77" s="617"/>
      <c r="C77" s="619"/>
      <c r="D77" s="614"/>
      <c r="E77" s="498"/>
      <c r="F77" s="499" t="str">
        <f>IF(E77="","",VLOOKUP(E77,'[1]Listing import 23.10.24'!$A$2:$J$7000,2,FALSE))</f>
        <v/>
      </c>
      <c r="G77" s="500" t="str">
        <f>IF(E77="","",VLOOKUP(E77,'[1]Listing import 23.10.24'!$A$2:$J$7000,3,FALSE))</f>
        <v/>
      </c>
      <c r="H77" s="501" t="str">
        <f>IF(E77="","",VLOOKUP(E77,'[1]Listing import 23.10.24'!$A$2:$J$7000,4,FALSE))</f>
        <v/>
      </c>
      <c r="K77" s="382"/>
      <c r="L77" s="382"/>
      <c r="M77" s="382"/>
      <c r="N77"/>
      <c r="O77"/>
      <c r="P77"/>
    </row>
    <row r="78" spans="1:16" ht="19.5" customHeight="1" x14ac:dyDescent="0.35">
      <c r="A78" s="615"/>
      <c r="B78" s="618"/>
      <c r="C78" s="619"/>
      <c r="D78" s="614"/>
      <c r="E78" s="498"/>
      <c r="F78" s="499" t="str">
        <f>IF(E78="","",VLOOKUP(E78,'[1]Listing import 23.10.24'!$A$2:$J$7000,2,FALSE))</f>
        <v/>
      </c>
      <c r="G78" s="500" t="str">
        <f>IF(E78="","",VLOOKUP(E78,'[1]Listing import 23.10.24'!$A$2:$J$7000,3,FALSE))</f>
        <v/>
      </c>
      <c r="H78" s="501" t="str">
        <f>IF(E78="","",VLOOKUP(E78,'[1]Listing import 23.10.24'!$A$2:$J$7000,4,FALSE))</f>
        <v/>
      </c>
      <c r="K78" s="382"/>
      <c r="L78" s="382"/>
      <c r="M78" s="382"/>
      <c r="N78"/>
      <c r="O78"/>
      <c r="P78"/>
    </row>
    <row r="79" spans="1:16" ht="19.5" customHeight="1" x14ac:dyDescent="0.35">
      <c r="K79" s="382"/>
      <c r="L79" s="382"/>
      <c r="M79" s="382"/>
      <c r="N79"/>
      <c r="O79"/>
      <c r="P79"/>
    </row>
    <row r="80" spans="1:16" ht="19.5" customHeight="1" x14ac:dyDescent="0.3">
      <c r="A80" s="229"/>
      <c r="B80" s="495" t="s">
        <v>0</v>
      </c>
      <c r="C80" s="495" t="s">
        <v>1</v>
      </c>
      <c r="D80" s="495" t="s">
        <v>2</v>
      </c>
      <c r="E80" s="496" t="s">
        <v>3</v>
      </c>
      <c r="F80" s="497" t="s">
        <v>4</v>
      </c>
      <c r="G80" s="497" t="s">
        <v>5</v>
      </c>
      <c r="H80" s="497" t="s">
        <v>6</v>
      </c>
      <c r="K80" s="382"/>
      <c r="L80" s="382"/>
      <c r="M80" s="382"/>
      <c r="N80"/>
      <c r="O80"/>
      <c r="P80"/>
    </row>
    <row r="81" spans="1:16" ht="19.5" customHeight="1" x14ac:dyDescent="0.35">
      <c r="A81" s="615">
        <v>7</v>
      </c>
      <c r="B81" s="616" t="s">
        <v>15</v>
      </c>
      <c r="C81" s="619" t="str">
        <f>IF(E81="","",VLOOKUP(E81,'[1]Listing import 23.10.24'!$A$2:$J$7000,8,FALSE))</f>
        <v/>
      </c>
      <c r="D81" s="614" t="s">
        <v>8</v>
      </c>
      <c r="E81" s="498"/>
      <c r="F81" s="499" t="str">
        <f>IF(E81="","",VLOOKUP(E81,'[1]Listing import 23.10.24'!$A$2:$J$7000,2,FALSE))</f>
        <v/>
      </c>
      <c r="G81" s="500" t="str">
        <f>IF(E81="","",VLOOKUP(E81,'[1]Listing import 23.10.24'!$A$2:$J$7000,3,FALSE))</f>
        <v/>
      </c>
      <c r="H81" s="501" t="str">
        <f>IF(E81="","",VLOOKUP(E81,'[1]Listing import 23.10.24'!$A$2:$J$7000,4,FALSE))</f>
        <v/>
      </c>
      <c r="K81" s="382"/>
      <c r="L81" s="382"/>
      <c r="M81" s="382"/>
      <c r="N81"/>
      <c r="O81"/>
      <c r="P81"/>
    </row>
    <row r="82" spans="1:16" ht="19.5" customHeight="1" x14ac:dyDescent="0.35">
      <c r="A82" s="615"/>
      <c r="B82" s="617"/>
      <c r="C82" s="619"/>
      <c r="D82" s="614"/>
      <c r="E82" s="498"/>
      <c r="F82" s="499" t="str">
        <f>IF(E82="","",VLOOKUP(E82,'[1]Listing import 23.10.24'!$A$2:$J$7000,2,FALSE))</f>
        <v/>
      </c>
      <c r="G82" s="500" t="str">
        <f>IF(E82="","",VLOOKUP(E82,'[1]Listing import 23.10.24'!$A$2:$J$7000,3,FALSE))</f>
        <v/>
      </c>
      <c r="H82" s="501" t="str">
        <f>IF(E82="","",VLOOKUP(E82,'[1]Listing import 23.10.24'!$A$2:$J$7000,4,FALSE))</f>
        <v/>
      </c>
      <c r="K82" s="382"/>
      <c r="L82" s="382"/>
      <c r="M82" s="382"/>
      <c r="N82"/>
      <c r="O82"/>
      <c r="P82"/>
    </row>
    <row r="83" spans="1:16" ht="19.5" customHeight="1" x14ac:dyDescent="0.35">
      <c r="A83" s="615"/>
      <c r="B83" s="617"/>
      <c r="C83" s="619"/>
      <c r="D83" s="614"/>
      <c r="E83" s="498"/>
      <c r="F83" s="499" t="str">
        <f>IF(E83="","",VLOOKUP(E83,'[1]Listing import 23.10.24'!$A$2:$J$7000,2,FALSE))</f>
        <v/>
      </c>
      <c r="G83" s="500" t="str">
        <f>IF(E83="","",VLOOKUP(E83,'[1]Listing import 23.10.24'!$A$2:$J$7000,3,FALSE))</f>
        <v/>
      </c>
      <c r="H83" s="501" t="str">
        <f>IF(E83="","",VLOOKUP(E83,'[1]Listing import 23.10.24'!$A$2:$J$7000,4,FALSE))</f>
        <v/>
      </c>
      <c r="K83" s="382"/>
      <c r="L83" s="382"/>
      <c r="M83" s="382"/>
      <c r="N83"/>
      <c r="O83"/>
      <c r="P83"/>
    </row>
    <row r="84" spans="1:16" ht="19.5" customHeight="1" x14ac:dyDescent="0.35">
      <c r="A84" s="615"/>
      <c r="B84" s="617"/>
      <c r="C84" s="619"/>
      <c r="D84" s="614"/>
      <c r="E84" s="498"/>
      <c r="F84" s="499" t="str">
        <f>IF(E84="","",VLOOKUP(E84,'[1]Listing import 23.10.24'!$A$2:$J$7000,2,FALSE))</f>
        <v/>
      </c>
      <c r="G84" s="500" t="str">
        <f>IF(E84="","",VLOOKUP(E84,'[1]Listing import 23.10.24'!$A$2:$J$7000,3,FALSE))</f>
        <v/>
      </c>
      <c r="H84" s="501" t="str">
        <f>IF(E84="","",VLOOKUP(E84,'[1]Listing import 23.10.24'!$A$2:$J$7000,4,FALSE))</f>
        <v/>
      </c>
    </row>
    <row r="85" spans="1:16" ht="19.5" customHeight="1" x14ac:dyDescent="0.35">
      <c r="A85" s="615"/>
      <c r="B85" s="617"/>
      <c r="C85" s="619"/>
      <c r="D85" s="614"/>
      <c r="E85" s="498"/>
      <c r="F85" s="499" t="str">
        <f>IF(E85="","",VLOOKUP(E85,'[1]Listing import 23.10.24'!$A$2:$J$7000,2,FALSE))</f>
        <v/>
      </c>
      <c r="G85" s="500" t="str">
        <f>IF(E85="","",VLOOKUP(E85,'[1]Listing import 23.10.24'!$A$2:$J$7000,3,FALSE))</f>
        <v/>
      </c>
      <c r="H85" s="501" t="str">
        <f>IF(E85="","",VLOOKUP(E85,'[1]Listing import 23.10.24'!$A$2:$J$7000,4,FALSE))</f>
        <v/>
      </c>
    </row>
    <row r="86" spans="1:16" ht="19.5" customHeight="1" x14ac:dyDescent="0.3">
      <c r="A86" s="615"/>
      <c r="B86" s="617"/>
      <c r="C86" s="619"/>
      <c r="D86" s="613"/>
      <c r="E86" s="613"/>
      <c r="F86" s="613"/>
      <c r="G86" s="613"/>
      <c r="H86" s="503"/>
    </row>
    <row r="87" spans="1:16" ht="19.5" customHeight="1" x14ac:dyDescent="0.35">
      <c r="A87" s="615"/>
      <c r="B87" s="617"/>
      <c r="C87" s="619"/>
      <c r="D87" s="614" t="s">
        <v>9</v>
      </c>
      <c r="E87" s="498"/>
      <c r="F87" s="499" t="str">
        <f>IF(E87="","",VLOOKUP(E87,'[1]Listing import 23.10.24'!$A$2:$J$7000,2,FALSE))</f>
        <v/>
      </c>
      <c r="G87" s="500" t="str">
        <f>IF(E87="","",VLOOKUP(E87,'[1]Listing import 23.10.24'!$A$2:$J$7000,3,FALSE))</f>
        <v/>
      </c>
      <c r="H87" s="501" t="str">
        <f>IF(E87="","",VLOOKUP(E87,'[1]Listing import 23.10.24'!$A$2:$J$7000,4,FALSE))</f>
        <v/>
      </c>
    </row>
    <row r="88" spans="1:16" ht="19.5" customHeight="1" x14ac:dyDescent="0.35">
      <c r="A88" s="615"/>
      <c r="B88" s="617"/>
      <c r="C88" s="619"/>
      <c r="D88" s="614"/>
      <c r="E88" s="498"/>
      <c r="F88" s="499" t="str">
        <f>IF(E88="","",VLOOKUP(E88,'[1]Listing import 23.10.24'!$A$2:$J$7000,2,FALSE))</f>
        <v/>
      </c>
      <c r="G88" s="500" t="str">
        <f>IF(E88="","",VLOOKUP(E88,'[1]Listing import 23.10.24'!$A$2:$J$7000,3,FALSE))</f>
        <v/>
      </c>
      <c r="H88" s="501" t="str">
        <f>IF(E88="","",VLOOKUP(E88,'[1]Listing import 23.10.24'!$A$2:$J$7000,4,FALSE))</f>
        <v/>
      </c>
    </row>
    <row r="89" spans="1:16" ht="19.5" customHeight="1" x14ac:dyDescent="0.35">
      <c r="A89" s="615"/>
      <c r="B89" s="617"/>
      <c r="C89" s="619"/>
      <c r="D89" s="614"/>
      <c r="E89" s="498"/>
      <c r="F89" s="499" t="str">
        <f>IF(E89="","",VLOOKUP(E89,'[1]Listing import 23.10.24'!$A$2:$J$7000,2,FALSE))</f>
        <v/>
      </c>
      <c r="G89" s="500" t="str">
        <f>IF(E89="","",VLOOKUP(E89,'[1]Listing import 23.10.24'!$A$2:$J$7000,3,FALSE))</f>
        <v/>
      </c>
      <c r="H89" s="501" t="str">
        <f>IF(E89="","",VLOOKUP(E89,'[1]Listing import 23.10.24'!$A$2:$J$7000,4,FALSE))</f>
        <v/>
      </c>
    </row>
    <row r="90" spans="1:16" ht="19.5" customHeight="1" x14ac:dyDescent="0.35">
      <c r="A90" s="615"/>
      <c r="B90" s="617"/>
      <c r="C90" s="619"/>
      <c r="D90" s="614"/>
      <c r="E90" s="498"/>
      <c r="F90" s="499" t="str">
        <f>IF(E90="","",VLOOKUP(E90,'[1]Listing import 23.10.24'!$A$2:$J$7000,2,FALSE))</f>
        <v/>
      </c>
      <c r="G90" s="500" t="str">
        <f>IF(E90="","",VLOOKUP(E90,'[1]Listing import 23.10.24'!$A$2:$J$7000,3,FALSE))</f>
        <v/>
      </c>
      <c r="H90" s="501" t="str">
        <f>IF(E90="","",VLOOKUP(E90,'[1]Listing import 23.10.24'!$A$2:$J$7000,4,FALSE))</f>
        <v/>
      </c>
    </row>
    <row r="91" spans="1:16" ht="19.5" customHeight="1" x14ac:dyDescent="0.35">
      <c r="A91" s="615"/>
      <c r="B91" s="618"/>
      <c r="C91" s="619"/>
      <c r="D91" s="614"/>
      <c r="E91" s="498"/>
      <c r="F91" s="499" t="str">
        <f>IF(E91="","",VLOOKUP(E91,'[1]Listing import 23.10.24'!$A$2:$J$7000,2,FALSE))</f>
        <v/>
      </c>
      <c r="G91" s="500" t="str">
        <f>IF(E91="","",VLOOKUP(E91,'[1]Listing import 23.10.24'!$A$2:$J$7000,3,FALSE))</f>
        <v/>
      </c>
      <c r="H91" s="501" t="str">
        <f>IF(E91="","",VLOOKUP(E91,'[1]Listing import 23.10.24'!$A$2:$J$7000,4,FALSE))</f>
        <v/>
      </c>
    </row>
    <row r="92" spans="1:16" ht="19.5" customHeight="1" x14ac:dyDescent="0.35"/>
    <row r="93" spans="1:16" ht="19.5" customHeight="1" x14ac:dyDescent="0.3">
      <c r="A93" s="229"/>
      <c r="B93" s="495" t="s">
        <v>0</v>
      </c>
      <c r="C93" s="495" t="s">
        <v>1</v>
      </c>
      <c r="D93" s="495" t="s">
        <v>2</v>
      </c>
      <c r="E93" s="496" t="s">
        <v>3</v>
      </c>
      <c r="F93" s="497" t="s">
        <v>4</v>
      </c>
      <c r="G93" s="497" t="s">
        <v>5</v>
      </c>
      <c r="H93" s="497" t="s">
        <v>6</v>
      </c>
    </row>
    <row r="94" spans="1:16" ht="19.5" customHeight="1" x14ac:dyDescent="0.35">
      <c r="A94" s="615">
        <v>8</v>
      </c>
      <c r="B94" s="616" t="s">
        <v>16</v>
      </c>
      <c r="C94" s="619" t="str">
        <f>IF(E94="","",VLOOKUP(E94,'[1]Listing import 23.10.24'!$A$2:$J$7000,8,FALSE))</f>
        <v/>
      </c>
      <c r="D94" s="614" t="s">
        <v>8</v>
      </c>
      <c r="E94" s="498"/>
      <c r="F94" s="499" t="str">
        <f>IF(E94="","",VLOOKUP(E94,'[1]Listing import 23.10.24'!$A$2:$J$7000,2,FALSE))</f>
        <v/>
      </c>
      <c r="G94" s="500" t="str">
        <f>IF(E94="","",VLOOKUP(E94,'[1]Listing import 23.10.24'!$A$2:$J$7000,3,FALSE))</f>
        <v/>
      </c>
      <c r="H94" s="501" t="str">
        <f>IF(E94="","",VLOOKUP(E94,'[1]Listing import 23.10.24'!$A$2:$J$7000,4,FALSE))</f>
        <v/>
      </c>
    </row>
    <row r="95" spans="1:16" ht="19.5" customHeight="1" x14ac:dyDescent="0.35">
      <c r="A95" s="615"/>
      <c r="B95" s="617"/>
      <c r="C95" s="619"/>
      <c r="D95" s="614"/>
      <c r="E95" s="498"/>
      <c r="F95" s="499" t="str">
        <f>IF(E95="","",VLOOKUP(E95,'[1]Listing import 23.10.24'!$A$2:$J$7000,2,FALSE))</f>
        <v/>
      </c>
      <c r="G95" s="500" t="str">
        <f>IF(E95="","",VLOOKUP(E95,'[1]Listing import 23.10.24'!$A$2:$J$7000,3,FALSE))</f>
        <v/>
      </c>
      <c r="H95" s="501" t="str">
        <f>IF(E95="","",VLOOKUP(E95,'[1]Listing import 23.10.24'!$A$2:$J$7000,4,FALSE))</f>
        <v/>
      </c>
    </row>
    <row r="96" spans="1:16" ht="19.5" customHeight="1" x14ac:dyDescent="0.35">
      <c r="A96" s="615"/>
      <c r="B96" s="617"/>
      <c r="C96" s="619"/>
      <c r="D96" s="614"/>
      <c r="E96" s="498"/>
      <c r="F96" s="499" t="str">
        <f>IF(E96="","",VLOOKUP(E96,'[1]Listing import 23.10.24'!$A$2:$J$7000,2,FALSE))</f>
        <v/>
      </c>
      <c r="G96" s="500" t="str">
        <f>IF(E96="","",VLOOKUP(E96,'[1]Listing import 23.10.24'!$A$2:$J$7000,3,FALSE))</f>
        <v/>
      </c>
      <c r="H96" s="501" t="str">
        <f>IF(E96="","",VLOOKUP(E96,'[1]Listing import 23.10.24'!$A$2:$J$7000,4,FALSE))</f>
        <v/>
      </c>
    </row>
    <row r="97" spans="1:8" ht="19.5" customHeight="1" x14ac:dyDescent="0.35">
      <c r="A97" s="615"/>
      <c r="B97" s="617"/>
      <c r="C97" s="619"/>
      <c r="D97" s="614"/>
      <c r="E97" s="498"/>
      <c r="F97" s="499" t="str">
        <f>IF(E97="","",VLOOKUP(E97,'[1]Listing import 23.10.24'!$A$2:$J$7000,2,FALSE))</f>
        <v/>
      </c>
      <c r="G97" s="500" t="str">
        <f>IF(E97="","",VLOOKUP(E97,'[1]Listing import 23.10.24'!$A$2:$J$7000,3,FALSE))</f>
        <v/>
      </c>
      <c r="H97" s="501" t="str">
        <f>IF(E97="","",VLOOKUP(E97,'[1]Listing import 23.10.24'!$A$2:$J$7000,4,FALSE))</f>
        <v/>
      </c>
    </row>
    <row r="98" spans="1:8" ht="19.5" customHeight="1" x14ac:dyDescent="0.35">
      <c r="A98" s="615"/>
      <c r="B98" s="617"/>
      <c r="C98" s="619"/>
      <c r="D98" s="614"/>
      <c r="E98" s="498"/>
      <c r="F98" s="499" t="str">
        <f>IF(E98="","",VLOOKUP(E98,'[1]Listing import 23.10.24'!$A$2:$J$7000,2,FALSE))</f>
        <v/>
      </c>
      <c r="G98" s="500" t="str">
        <f>IF(E98="","",VLOOKUP(E98,'[1]Listing import 23.10.24'!$A$2:$J$7000,3,FALSE))</f>
        <v/>
      </c>
      <c r="H98" s="501" t="str">
        <f>IF(E98="","",VLOOKUP(E98,'[1]Listing import 23.10.24'!$A$2:$J$7000,4,FALSE))</f>
        <v/>
      </c>
    </row>
    <row r="99" spans="1:8" ht="19.5" customHeight="1" x14ac:dyDescent="0.3">
      <c r="A99" s="615"/>
      <c r="B99" s="617"/>
      <c r="C99" s="619"/>
      <c r="D99" s="613"/>
      <c r="E99" s="613"/>
      <c r="F99" s="613"/>
      <c r="G99" s="613"/>
      <c r="H99" s="503"/>
    </row>
    <row r="100" spans="1:8" ht="19.5" customHeight="1" x14ac:dyDescent="0.35">
      <c r="A100" s="615"/>
      <c r="B100" s="617"/>
      <c r="C100" s="619"/>
      <c r="D100" s="614" t="s">
        <v>9</v>
      </c>
      <c r="E100" s="498"/>
      <c r="F100" s="499" t="str">
        <f>IF(E100="","",VLOOKUP(E100,'[1]Listing import 23.10.24'!$A$2:$J$7000,2,FALSE))</f>
        <v/>
      </c>
      <c r="G100" s="500" t="str">
        <f>IF(E100="","",VLOOKUP(E100,'[1]Listing import 23.10.24'!$A$2:$J$7000,3,FALSE))</f>
        <v/>
      </c>
      <c r="H100" s="501" t="str">
        <f>IF(E100="","",VLOOKUP(E100,'[1]Listing import 23.10.24'!$A$2:$J$7000,4,FALSE))</f>
        <v/>
      </c>
    </row>
    <row r="101" spans="1:8" ht="19.5" customHeight="1" x14ac:dyDescent="0.35">
      <c r="A101" s="615"/>
      <c r="B101" s="617"/>
      <c r="C101" s="619"/>
      <c r="D101" s="614"/>
      <c r="E101" s="498"/>
      <c r="F101" s="499" t="str">
        <f>IF(E101="","",VLOOKUP(E101,'[1]Listing import 23.10.24'!$A$2:$J$7000,2,FALSE))</f>
        <v/>
      </c>
      <c r="G101" s="500" t="str">
        <f>IF(E101="","",VLOOKUP(E101,'[1]Listing import 23.10.24'!$A$2:$J$7000,3,FALSE))</f>
        <v/>
      </c>
      <c r="H101" s="501" t="str">
        <f>IF(E101="","",VLOOKUP(E101,'[1]Listing import 23.10.24'!$A$2:$J$7000,4,FALSE))</f>
        <v/>
      </c>
    </row>
    <row r="102" spans="1:8" ht="19.5" customHeight="1" x14ac:dyDescent="0.35">
      <c r="A102" s="615"/>
      <c r="B102" s="617"/>
      <c r="C102" s="619"/>
      <c r="D102" s="614"/>
      <c r="E102" s="498"/>
      <c r="F102" s="499" t="str">
        <f>IF(E102="","",VLOOKUP(E102,'[1]Listing import 23.10.24'!$A$2:$J$7000,2,FALSE))</f>
        <v/>
      </c>
      <c r="G102" s="500" t="str">
        <f>IF(E102="","",VLOOKUP(E102,'[1]Listing import 23.10.24'!$A$2:$J$7000,3,FALSE))</f>
        <v/>
      </c>
      <c r="H102" s="501" t="str">
        <f>IF(E102="","",VLOOKUP(E102,'[1]Listing import 23.10.24'!$A$2:$J$7000,4,FALSE))</f>
        <v/>
      </c>
    </row>
    <row r="103" spans="1:8" ht="19.5" customHeight="1" x14ac:dyDescent="0.35">
      <c r="A103" s="615"/>
      <c r="B103" s="617"/>
      <c r="C103" s="619"/>
      <c r="D103" s="614"/>
      <c r="E103" s="498"/>
      <c r="F103" s="499" t="str">
        <f>IF(E103="","",VLOOKUP(E103,'[1]Listing import 23.10.24'!$A$2:$J$7000,2,FALSE))</f>
        <v/>
      </c>
      <c r="G103" s="500" t="str">
        <f>IF(E103="","",VLOOKUP(E103,'[1]Listing import 23.10.24'!$A$2:$J$7000,3,FALSE))</f>
        <v/>
      </c>
      <c r="H103" s="501" t="str">
        <f>IF(E103="","",VLOOKUP(E103,'[1]Listing import 23.10.24'!$A$2:$J$7000,4,FALSE))</f>
        <v/>
      </c>
    </row>
    <row r="104" spans="1:8" ht="19.5" customHeight="1" x14ac:dyDescent="0.35">
      <c r="A104" s="615"/>
      <c r="B104" s="618"/>
      <c r="C104" s="619"/>
      <c r="D104" s="614"/>
      <c r="E104" s="498"/>
      <c r="F104" s="499" t="str">
        <f>IF(E104="","",VLOOKUP(E104,'[1]Listing import 23.10.24'!$A$2:$J$7000,2,FALSE))</f>
        <v/>
      </c>
      <c r="G104" s="500" t="str">
        <f>IF(E104="","",VLOOKUP(E104,'[1]Listing import 23.10.24'!$A$2:$J$7000,3,FALSE))</f>
        <v/>
      </c>
      <c r="H104" s="501" t="str">
        <f>IF(E104="","",VLOOKUP(E104,'[1]Listing import 23.10.24'!$A$2:$J$7000,4,FALSE))</f>
        <v/>
      </c>
    </row>
    <row r="105" spans="1:8" ht="19.5" customHeight="1" x14ac:dyDescent="0.35"/>
    <row r="106" spans="1:8" ht="19.5" customHeight="1" x14ac:dyDescent="0.3">
      <c r="A106" s="229"/>
      <c r="B106" s="495" t="s">
        <v>0</v>
      </c>
      <c r="C106" s="495" t="s">
        <v>1</v>
      </c>
      <c r="D106" s="495" t="s">
        <v>2</v>
      </c>
      <c r="E106" s="496" t="s">
        <v>3</v>
      </c>
      <c r="F106" s="497" t="s">
        <v>4</v>
      </c>
      <c r="G106" s="497" t="s">
        <v>5</v>
      </c>
      <c r="H106" s="497" t="s">
        <v>6</v>
      </c>
    </row>
    <row r="107" spans="1:8" ht="19.5" customHeight="1" x14ac:dyDescent="0.35">
      <c r="A107" s="615">
        <v>9</v>
      </c>
      <c r="B107" s="620" t="s">
        <v>17</v>
      </c>
      <c r="C107" s="619" t="str">
        <f>IF(E107="","",VLOOKUP(E107,'[1]Listing import 23.10.24'!$A$2:$J$7000,8,FALSE))</f>
        <v>CLG.HAVILA</v>
      </c>
      <c r="D107" s="614" t="s">
        <v>8</v>
      </c>
      <c r="E107" s="498">
        <v>24210676</v>
      </c>
      <c r="F107" s="499" t="str">
        <f>IF(E107="","",VLOOKUP(E107,'[1]Listing import 23.10.24'!$A$2:$J$7000,2,FALSE))</f>
        <v>Hace</v>
      </c>
      <c r="G107" s="500" t="str">
        <f>IF(E107="","",VLOOKUP(E107,'[1]Listing import 23.10.24'!$A$2:$J$7000,3,FALSE))</f>
        <v>Bikane</v>
      </c>
      <c r="H107" s="501" t="str">
        <f>IF(E107="","",VLOOKUP(E107,'[1]Listing import 23.10.24'!$A$2:$J$7000,4,FALSE))</f>
        <v>MF</v>
      </c>
    </row>
    <row r="108" spans="1:8" ht="19.5" customHeight="1" x14ac:dyDescent="0.35">
      <c r="A108" s="615"/>
      <c r="B108" s="621"/>
      <c r="C108" s="619"/>
      <c r="D108" s="614"/>
      <c r="E108" s="498">
        <v>24210675</v>
      </c>
      <c r="F108" s="499" t="str">
        <f>IF(E108="","",VLOOKUP(E108,'[1]Listing import 23.10.24'!$A$2:$J$7000,2,FALSE))</f>
        <v>Hmaen</v>
      </c>
      <c r="G108" s="500" t="str">
        <f>IF(E108="","",VLOOKUP(E108,'[1]Listing import 23.10.24'!$A$2:$J$7000,3,FALSE))</f>
        <v>Alice Kinë</v>
      </c>
      <c r="H108" s="501" t="str">
        <f>IF(E108="","",VLOOKUP(E108,'[1]Listing import 23.10.24'!$A$2:$J$7000,4,FALSE))</f>
        <v>MF</v>
      </c>
    </row>
    <row r="109" spans="1:8" ht="19.5" customHeight="1" x14ac:dyDescent="0.35">
      <c r="A109" s="615"/>
      <c r="B109" s="621"/>
      <c r="C109" s="619"/>
      <c r="D109" s="614"/>
      <c r="E109" s="498">
        <v>24238313</v>
      </c>
      <c r="F109" s="499" t="str">
        <f>IF(E109="","",VLOOKUP(E109,'[1]Listing import 23.10.24'!$A$2:$J$7000,2,FALSE))</f>
        <v>John</v>
      </c>
      <c r="G109" s="500" t="str">
        <f>IF(E109="","",VLOOKUP(E109,'[1]Listing import 23.10.24'!$A$2:$J$7000,3,FALSE))</f>
        <v>Ita</v>
      </c>
      <c r="H109" s="501" t="str">
        <f>IF(E109="","",VLOOKUP(E109,'[1]Listing import 23.10.24'!$A$2:$J$7000,4,FALSE))</f>
        <v>MF</v>
      </c>
    </row>
    <row r="110" spans="1:8" ht="19.5" customHeight="1" x14ac:dyDescent="0.35">
      <c r="A110" s="615"/>
      <c r="B110" s="621"/>
      <c r="C110" s="619"/>
      <c r="D110" s="614"/>
      <c r="E110" s="498">
        <v>24221686</v>
      </c>
      <c r="F110" s="499" t="str">
        <f>IF(E110="","",VLOOKUP(E110,'[1]Listing import 23.10.24'!$A$2:$J$7000,2,FALSE))</f>
        <v>Kasso</v>
      </c>
      <c r="G110" s="500" t="str">
        <f>IF(E110="","",VLOOKUP(E110,'[1]Listing import 23.10.24'!$A$2:$J$7000,3,FALSE))</f>
        <v>Manese</v>
      </c>
      <c r="H110" s="501" t="str">
        <f>IF(E110="","",VLOOKUP(E110,'[1]Listing import 23.10.24'!$A$2:$J$7000,4,FALSE))</f>
        <v>MF</v>
      </c>
    </row>
    <row r="111" spans="1:8" ht="19.5" customHeight="1" x14ac:dyDescent="0.35">
      <c r="A111" s="615"/>
      <c r="B111" s="621"/>
      <c r="C111" s="619"/>
      <c r="D111" s="614"/>
      <c r="E111" s="498">
        <v>24221687</v>
      </c>
      <c r="F111" s="499" t="str">
        <f>IF(E111="","",VLOOKUP(E111,'[1]Listing import 23.10.24'!$A$2:$J$7000,2,FALSE))</f>
        <v>Pamani</v>
      </c>
      <c r="G111" s="500" t="str">
        <f>IF(E111="","",VLOOKUP(E111,'[1]Listing import 23.10.24'!$A$2:$J$7000,3,FALSE))</f>
        <v>Wajana</v>
      </c>
      <c r="H111" s="501" t="str">
        <f>IF(E111="","",VLOOKUP(E111,'[1]Listing import 23.10.24'!$A$2:$J$7000,4,FALSE))</f>
        <v>MF</v>
      </c>
    </row>
    <row r="112" spans="1:8" ht="19.5" customHeight="1" x14ac:dyDescent="0.3">
      <c r="A112" s="615"/>
      <c r="B112" s="621"/>
      <c r="C112" s="619"/>
      <c r="D112" s="613"/>
      <c r="E112" s="613"/>
      <c r="F112" s="613"/>
      <c r="G112" s="613"/>
      <c r="H112" s="503"/>
    </row>
    <row r="113" spans="1:8" ht="19.5" customHeight="1" x14ac:dyDescent="0.35">
      <c r="A113" s="615"/>
      <c r="B113" s="621"/>
      <c r="C113" s="619"/>
      <c r="D113" s="614" t="s">
        <v>9</v>
      </c>
      <c r="E113" s="498">
        <v>24211296</v>
      </c>
      <c r="F113" s="499" t="str">
        <f>IF(E113="","",VLOOKUP(E113,'[1]Listing import 23.10.24'!$A$2:$J$7000,2,FALSE))</f>
        <v>Boucher</v>
      </c>
      <c r="G113" s="500" t="str">
        <f>IF(E113="","",VLOOKUP(E113,'[1]Listing import 23.10.24'!$A$2:$J$7000,3,FALSE))</f>
        <v>Lewen</v>
      </c>
      <c r="H113" s="501" t="str">
        <f>IF(E113="","",VLOOKUP(E113,'[1]Listing import 23.10.24'!$A$2:$J$7000,4,FALSE))</f>
        <v>MG</v>
      </c>
    </row>
    <row r="114" spans="1:8" ht="19.5" customHeight="1" x14ac:dyDescent="0.35">
      <c r="A114" s="615"/>
      <c r="B114" s="621"/>
      <c r="C114" s="619"/>
      <c r="D114" s="614"/>
      <c r="E114" s="498">
        <v>24210670</v>
      </c>
      <c r="F114" s="499" t="str">
        <f>IF(E114="","",VLOOKUP(E114,'[1]Listing import 23.10.24'!$A$2:$J$7000,2,FALSE))</f>
        <v>Dreuko</v>
      </c>
      <c r="G114" s="500" t="str">
        <f>IF(E114="","",VLOOKUP(E114,'[1]Listing import 23.10.24'!$A$2:$J$7000,3,FALSE))</f>
        <v>Lawie</v>
      </c>
      <c r="H114" s="501" t="str">
        <f>IF(E114="","",VLOOKUP(E114,'[1]Listing import 23.10.24'!$A$2:$J$7000,4,FALSE))</f>
        <v>MG</v>
      </c>
    </row>
    <row r="115" spans="1:8" ht="19.5" customHeight="1" x14ac:dyDescent="0.35">
      <c r="A115" s="615"/>
      <c r="B115" s="621"/>
      <c r="C115" s="619"/>
      <c r="D115" s="614"/>
      <c r="E115" s="498">
        <v>24210588</v>
      </c>
      <c r="F115" s="499" t="str">
        <f>IF(E115="","",VLOOKUP(E115,'[1]Listing import 23.10.24'!$A$2:$J$7000,2,FALSE))</f>
        <v>Kakue</v>
      </c>
      <c r="G115" s="500" t="str">
        <f>IF(E115="","",VLOOKUP(E115,'[1]Listing import 23.10.24'!$A$2:$J$7000,3,FALSE))</f>
        <v>Yeiwene</v>
      </c>
      <c r="H115" s="501" t="str">
        <f>IF(E115="","",VLOOKUP(E115,'[1]Listing import 23.10.24'!$A$2:$J$7000,4,FALSE))</f>
        <v>MG</v>
      </c>
    </row>
    <row r="116" spans="1:8" ht="19.5" customHeight="1" x14ac:dyDescent="0.35">
      <c r="A116" s="615"/>
      <c r="B116" s="621"/>
      <c r="C116" s="619"/>
      <c r="D116" s="614"/>
      <c r="E116" s="498">
        <v>24221678</v>
      </c>
      <c r="F116" s="499" t="str">
        <f>IF(E116="","",VLOOKUP(E116,'[1]Listing import 23.10.24'!$A$2:$J$7000,2,FALSE))</f>
        <v>Qaeze</v>
      </c>
      <c r="G116" s="500" t="str">
        <f>IF(E116="","",VLOOKUP(E116,'[1]Listing import 23.10.24'!$A$2:$J$7000,3,FALSE))</f>
        <v>Pahazé</v>
      </c>
      <c r="H116" s="501" t="str">
        <f>IF(E116="","",VLOOKUP(E116,'[1]Listing import 23.10.24'!$A$2:$J$7000,4,FALSE))</f>
        <v>MG</v>
      </c>
    </row>
    <row r="117" spans="1:8" ht="19.5" customHeight="1" x14ac:dyDescent="0.35">
      <c r="A117" s="615"/>
      <c r="B117" s="622"/>
      <c r="C117" s="619"/>
      <c r="D117" s="614"/>
      <c r="E117" s="498">
        <v>24210669</v>
      </c>
      <c r="F117" s="499" t="str">
        <f>IF(E117="","",VLOOKUP(E117,'[1]Listing import 23.10.24'!$A$2:$J$7000,2,FALSE))</f>
        <v>WAHEO</v>
      </c>
      <c r="G117" s="500" t="str">
        <f>IF(E117="","",VLOOKUP(E117,'[1]Listing import 23.10.24'!$A$2:$J$7000,3,FALSE))</f>
        <v>Dralue</v>
      </c>
      <c r="H117" s="501" t="str">
        <f>IF(E117="","",VLOOKUP(E117,'[1]Listing import 23.10.24'!$A$2:$J$7000,4,FALSE))</f>
        <v>MG</v>
      </c>
    </row>
    <row r="118" spans="1:8" ht="19.5" customHeight="1" x14ac:dyDescent="0.35"/>
    <row r="119" spans="1:8" ht="19.5" customHeight="1" x14ac:dyDescent="0.3">
      <c r="A119" s="229"/>
      <c r="B119" s="495" t="s">
        <v>0</v>
      </c>
      <c r="C119" s="495" t="s">
        <v>1</v>
      </c>
      <c r="D119" s="495" t="s">
        <v>2</v>
      </c>
      <c r="E119" s="496" t="s">
        <v>3</v>
      </c>
      <c r="F119" s="497" t="s">
        <v>4</v>
      </c>
      <c r="G119" s="497" t="s">
        <v>5</v>
      </c>
      <c r="H119" s="497" t="s">
        <v>6</v>
      </c>
    </row>
    <row r="120" spans="1:8" ht="19.5" customHeight="1" x14ac:dyDescent="0.35">
      <c r="A120" s="615">
        <v>10</v>
      </c>
      <c r="B120" s="620" t="s">
        <v>9082</v>
      </c>
      <c r="C120" s="619" t="str">
        <f>IF(E120="","",VLOOKUP(E120,'[1]Listing import 23.10.24'!$A$2:$J$7000,8,FALSE))</f>
        <v>CLG.TADINE</v>
      </c>
      <c r="D120" s="614" t="s">
        <v>8</v>
      </c>
      <c r="E120" s="498">
        <v>24222207</v>
      </c>
      <c r="F120" s="499" t="str">
        <f>IF(E120="","",VLOOKUP(E120,'[1]Listing import 23.10.24'!$A$2:$J$7000,2,FALSE))</f>
        <v>GOUBAIRATE</v>
      </c>
      <c r="G120" s="500" t="str">
        <f>IF(E120="","",VLOOKUP(E120,'[1]Listing import 23.10.24'!$A$2:$J$7000,3,FALSE))</f>
        <v>Julia</v>
      </c>
      <c r="H120" s="501" t="str">
        <f>IF(E120="","",VLOOKUP(E120,'[1]Listing import 23.10.24'!$A$2:$J$7000,4,FALSE))</f>
        <v>MF</v>
      </c>
    </row>
    <row r="121" spans="1:8" ht="19.5" customHeight="1" x14ac:dyDescent="0.35">
      <c r="A121" s="615"/>
      <c r="B121" s="621"/>
      <c r="C121" s="619"/>
      <c r="D121" s="614"/>
      <c r="E121" s="498">
        <v>24210834</v>
      </c>
      <c r="F121" s="499" t="str">
        <f>IF(E121="","",VLOOKUP(E121,'[1]Listing import 23.10.24'!$A$2:$J$7000,2,FALSE))</f>
        <v>GUATHOTI</v>
      </c>
      <c r="G121" s="500" t="str">
        <f>IF(E121="","",VLOOKUP(E121,'[1]Listing import 23.10.24'!$A$2:$J$7000,3,FALSE))</f>
        <v>Patricia</v>
      </c>
      <c r="H121" s="501" t="str">
        <f>IF(E121="","",VLOOKUP(E121,'[1]Listing import 23.10.24'!$A$2:$J$7000,4,FALSE))</f>
        <v>MF</v>
      </c>
    </row>
    <row r="122" spans="1:8" ht="19.5" customHeight="1" x14ac:dyDescent="0.35">
      <c r="A122" s="615"/>
      <c r="B122" s="621"/>
      <c r="C122" s="619"/>
      <c r="D122" s="614"/>
      <c r="E122" s="498">
        <v>24222333</v>
      </c>
      <c r="F122" s="499" t="str">
        <f>IF(E122="","",VLOOKUP(E122,'[1]Listing import 23.10.24'!$A$2:$J$7000,2,FALSE))</f>
        <v>HMAE</v>
      </c>
      <c r="G122" s="500" t="str">
        <f>IF(E122="","",VLOOKUP(E122,'[1]Listing import 23.10.24'!$A$2:$J$7000,3,FALSE))</f>
        <v>Armelle</v>
      </c>
      <c r="H122" s="501" t="str">
        <f>IF(E122="","",VLOOKUP(E122,'[1]Listing import 23.10.24'!$A$2:$J$7000,4,FALSE))</f>
        <v>MF</v>
      </c>
    </row>
    <row r="123" spans="1:8" ht="19.5" customHeight="1" x14ac:dyDescent="0.35">
      <c r="A123" s="615"/>
      <c r="B123" s="621"/>
      <c r="C123" s="619"/>
      <c r="D123" s="614"/>
      <c r="E123" s="498">
        <v>24210824</v>
      </c>
      <c r="F123" s="499" t="str">
        <f>IF(E123="","",VLOOKUP(E123,'[1]Listing import 23.10.24'!$A$2:$J$7000,2,FALSE))</f>
        <v>JEBEZ</v>
      </c>
      <c r="G123" s="500" t="str">
        <f>IF(E123="","",VLOOKUP(E123,'[1]Listing import 23.10.24'!$A$2:$J$7000,3,FALSE))</f>
        <v>Evelyne</v>
      </c>
      <c r="H123" s="501" t="str">
        <f>IF(E123="","",VLOOKUP(E123,'[1]Listing import 23.10.24'!$A$2:$J$7000,4,FALSE))</f>
        <v>MF</v>
      </c>
    </row>
    <row r="124" spans="1:8" ht="19.5" customHeight="1" x14ac:dyDescent="0.35">
      <c r="A124" s="615"/>
      <c r="B124" s="621"/>
      <c r="C124" s="619"/>
      <c r="D124" s="614"/>
      <c r="E124" s="498">
        <v>24222230</v>
      </c>
      <c r="F124" s="499" t="str">
        <f>IF(E124="","",VLOOKUP(E124,'[1]Listing import 23.10.24'!$A$2:$J$7000,2,FALSE))</f>
        <v>NEMIA</v>
      </c>
      <c r="G124" s="500" t="str">
        <f>IF(E124="","",VLOOKUP(E124,'[1]Listing import 23.10.24'!$A$2:$J$7000,3,FALSE))</f>
        <v>Alice</v>
      </c>
      <c r="H124" s="501" t="str">
        <f>IF(E124="","",VLOOKUP(E124,'[1]Listing import 23.10.24'!$A$2:$J$7000,4,FALSE))</f>
        <v>MF</v>
      </c>
    </row>
    <row r="125" spans="1:8" ht="19.5" customHeight="1" x14ac:dyDescent="0.3">
      <c r="A125" s="615"/>
      <c r="B125" s="621"/>
      <c r="C125" s="619"/>
      <c r="D125" s="613"/>
      <c r="E125" s="613"/>
      <c r="F125" s="613"/>
      <c r="G125" s="613"/>
      <c r="H125" s="503"/>
    </row>
    <row r="126" spans="1:8" ht="19.5" customHeight="1" x14ac:dyDescent="0.35">
      <c r="A126" s="615"/>
      <c r="B126" s="621"/>
      <c r="C126" s="619"/>
      <c r="D126" s="614" t="s">
        <v>9</v>
      </c>
      <c r="E126" s="498">
        <v>24221546</v>
      </c>
      <c r="F126" s="499" t="str">
        <f>IF(E126="","",VLOOKUP(E126,'[1]Listing import 23.10.24'!$A$2:$J$7000,2,FALSE))</f>
        <v>DUHNARA</v>
      </c>
      <c r="G126" s="500" t="str">
        <f>IF(E126="","",VLOOKUP(E126,'[1]Listing import 23.10.24'!$A$2:$J$7000,3,FALSE))</f>
        <v>Evan</v>
      </c>
      <c r="H126" s="501" t="str">
        <f>IF(E126="","",VLOOKUP(E126,'[1]Listing import 23.10.24'!$A$2:$J$7000,4,FALSE))</f>
        <v>MG</v>
      </c>
    </row>
    <row r="127" spans="1:8" ht="19.5" customHeight="1" x14ac:dyDescent="0.35">
      <c r="A127" s="615"/>
      <c r="B127" s="621"/>
      <c r="C127" s="619"/>
      <c r="D127" s="614"/>
      <c r="E127" s="498">
        <v>24221726</v>
      </c>
      <c r="F127" s="499" t="str">
        <f>IF(E127="","",VLOOKUP(E127,'[1]Listing import 23.10.24'!$A$2:$J$7000,2,FALSE))</f>
        <v>PAALA</v>
      </c>
      <c r="G127" s="500" t="str">
        <f>IF(E127="","",VLOOKUP(E127,'[1]Listing import 23.10.24'!$A$2:$J$7000,3,FALSE))</f>
        <v>Tavaé</v>
      </c>
      <c r="H127" s="501" t="str">
        <f>IF(E127="","",VLOOKUP(E127,'[1]Listing import 23.10.24'!$A$2:$J$7000,4,FALSE))</f>
        <v>MG</v>
      </c>
    </row>
    <row r="128" spans="1:8" ht="19.5" customHeight="1" x14ac:dyDescent="0.35">
      <c r="A128" s="615"/>
      <c r="B128" s="621"/>
      <c r="C128" s="619"/>
      <c r="D128" s="614"/>
      <c r="E128" s="498">
        <v>24211026</v>
      </c>
      <c r="F128" s="499" t="str">
        <f>IF(E128="","",VLOOKUP(E128,'[1]Listing import 23.10.24'!$A$2:$J$7000,2,FALSE))</f>
        <v>WAMEJONENGO</v>
      </c>
      <c r="G128" s="500" t="str">
        <f>IF(E128="","",VLOOKUP(E128,'[1]Listing import 23.10.24'!$A$2:$J$7000,3,FALSE))</f>
        <v>Victor</v>
      </c>
      <c r="H128" s="501" t="str">
        <f>IF(E128="","",VLOOKUP(E128,'[1]Listing import 23.10.24'!$A$2:$J$7000,4,FALSE))</f>
        <v>MG</v>
      </c>
    </row>
    <row r="129" spans="1:16" ht="19.5" customHeight="1" x14ac:dyDescent="0.35">
      <c r="A129" s="615"/>
      <c r="B129" s="621"/>
      <c r="C129" s="619"/>
      <c r="D129" s="614"/>
      <c r="E129" s="498">
        <v>24245742</v>
      </c>
      <c r="F129" s="499" t="str">
        <f>IF(E129="","",VLOOKUP(E129,'[1]Listing import 23.10.24'!$A$2:$J$7000,2,FALSE))</f>
        <v>YEKAWENE</v>
      </c>
      <c r="G129" s="500" t="str">
        <f>IF(E129="","",VLOOKUP(E129,'[1]Listing import 23.10.24'!$A$2:$J$7000,3,FALSE))</f>
        <v>KENNY</v>
      </c>
      <c r="H129" s="501" t="str">
        <f>IF(E129="","",VLOOKUP(E129,'[1]Listing import 23.10.24'!$A$2:$J$7000,4,FALSE))</f>
        <v>MG</v>
      </c>
    </row>
    <row r="130" spans="1:16" ht="19.5" customHeight="1" x14ac:dyDescent="0.35">
      <c r="A130" s="615"/>
      <c r="B130" s="622"/>
      <c r="C130" s="619"/>
      <c r="D130" s="614"/>
      <c r="E130" s="498">
        <v>24202834</v>
      </c>
      <c r="F130" s="499" t="str">
        <f>IF(E130="","",VLOOKUP(E130,'[1]Listing import 23.10.24'!$A$2:$J$7000,2,FALSE))</f>
        <v>YEKAWENE</v>
      </c>
      <c r="G130" s="500" t="str">
        <f>IF(E130="","",VLOOKUP(E130,'[1]Listing import 23.10.24'!$A$2:$J$7000,3,FALSE))</f>
        <v>RUBEN</v>
      </c>
      <c r="H130" s="501" t="str">
        <f>IF(E130="","",VLOOKUP(E130,'[1]Listing import 23.10.24'!$A$2:$J$7000,4,FALSE))</f>
        <v>MG</v>
      </c>
      <c r="K130" s="382"/>
      <c r="L130" s="382"/>
      <c r="M130" s="382"/>
      <c r="N130"/>
      <c r="O130"/>
      <c r="P130"/>
    </row>
    <row r="131" spans="1:16" ht="19.5" customHeight="1" x14ac:dyDescent="0.35">
      <c r="K131" s="382"/>
      <c r="L131" s="382"/>
      <c r="M131" s="382"/>
      <c r="N131"/>
      <c r="O131"/>
      <c r="P131"/>
    </row>
    <row r="132" spans="1:16" ht="19.5" customHeight="1" x14ac:dyDescent="0.3">
      <c r="A132" s="229"/>
      <c r="B132" s="495" t="s">
        <v>0</v>
      </c>
      <c r="C132" s="495" t="s">
        <v>1</v>
      </c>
      <c r="D132" s="495" t="s">
        <v>2</v>
      </c>
      <c r="E132" s="496" t="s">
        <v>3</v>
      </c>
      <c r="F132" s="497" t="s">
        <v>4</v>
      </c>
      <c r="G132" s="497" t="s">
        <v>5</v>
      </c>
      <c r="H132" s="497" t="s">
        <v>6</v>
      </c>
      <c r="K132" s="382"/>
      <c r="L132" s="382"/>
      <c r="M132" s="382"/>
      <c r="N132"/>
      <c r="O132"/>
      <c r="P132"/>
    </row>
    <row r="133" spans="1:16" ht="19.5" customHeight="1" x14ac:dyDescent="0.35">
      <c r="A133" s="615">
        <v>11</v>
      </c>
      <c r="B133" s="620" t="s">
        <v>9083</v>
      </c>
      <c r="C133" s="619" t="str">
        <f>IF(E133="","",VLOOKUP(E133,'[1]Listing import 23.10.24'!$A$2:$J$7000,8,FALSE))</f>
        <v>CLG.TAREMEN</v>
      </c>
      <c r="D133" s="614" t="s">
        <v>8</v>
      </c>
      <c r="E133" s="498">
        <v>24222180</v>
      </c>
      <c r="F133" s="499" t="str">
        <f>IF(E133="","",VLOOKUP(E133,'[1]Listing import 23.10.24'!$A$2:$J$7000,2,FALSE))</f>
        <v>BEARUNE</v>
      </c>
      <c r="G133" s="500" t="str">
        <f>IF(E133="","",VLOOKUP(E133,'[1]Listing import 23.10.24'!$A$2:$J$7000,3,FALSE))</f>
        <v>Louise</v>
      </c>
      <c r="H133" s="501" t="str">
        <f>IF(E133="","",VLOOKUP(E133,'[1]Listing import 23.10.24'!$A$2:$J$7000,4,FALSE))</f>
        <v>MF</v>
      </c>
      <c r="K133" s="382"/>
      <c r="L133" s="382"/>
      <c r="M133" s="382"/>
      <c r="N133"/>
      <c r="O133"/>
      <c r="P133"/>
    </row>
    <row r="134" spans="1:16" ht="19.5" customHeight="1" x14ac:dyDescent="0.35">
      <c r="A134" s="615"/>
      <c r="B134" s="621"/>
      <c r="C134" s="619"/>
      <c r="D134" s="614"/>
      <c r="E134" s="498">
        <v>24222332</v>
      </c>
      <c r="F134" s="499" t="str">
        <f>IF(E134="","",VLOOKUP(E134,'[1]Listing import 23.10.24'!$A$2:$J$7000,2,FALSE))</f>
        <v>GORODITE</v>
      </c>
      <c r="G134" s="500" t="str">
        <f>IF(E134="","",VLOOKUP(E134,'[1]Listing import 23.10.24'!$A$2:$J$7000,3,FALSE))</f>
        <v>Juliette</v>
      </c>
      <c r="H134" s="501" t="str">
        <f>IF(E134="","",VLOOKUP(E134,'[1]Listing import 23.10.24'!$A$2:$J$7000,4,FALSE))</f>
        <v>MF</v>
      </c>
      <c r="K134" s="382"/>
      <c r="L134" s="382"/>
      <c r="M134" s="382"/>
      <c r="N134"/>
      <c r="O134"/>
      <c r="P134"/>
    </row>
    <row r="135" spans="1:16" ht="19.5" customHeight="1" x14ac:dyDescent="0.35">
      <c r="A135" s="615"/>
      <c r="B135" s="621"/>
      <c r="C135" s="619"/>
      <c r="D135" s="614"/>
      <c r="E135" s="498">
        <v>24220900</v>
      </c>
      <c r="F135" s="499" t="str">
        <f>IF(E135="","",VLOOKUP(E135,'[1]Listing import 23.10.24'!$A$2:$J$7000,2,FALSE))</f>
        <v>WARICONE</v>
      </c>
      <c r="G135" s="500" t="str">
        <f>IF(E135="","",VLOOKUP(E135,'[1]Listing import 23.10.24'!$A$2:$J$7000,3,FALSE))</f>
        <v>Marie</v>
      </c>
      <c r="H135" s="501" t="str">
        <f>IF(E135="","",VLOOKUP(E135,'[1]Listing import 23.10.24'!$A$2:$J$7000,4,FALSE))</f>
        <v>MF</v>
      </c>
      <c r="K135" s="382"/>
      <c r="L135" s="382"/>
      <c r="M135" s="382"/>
      <c r="N135"/>
      <c r="O135"/>
      <c r="P135"/>
    </row>
    <row r="136" spans="1:16" ht="19.5" customHeight="1" x14ac:dyDescent="0.35">
      <c r="A136" s="615"/>
      <c r="B136" s="621"/>
      <c r="C136" s="619"/>
      <c r="D136" s="614"/>
      <c r="E136" s="498">
        <v>24220140</v>
      </c>
      <c r="F136" s="499" t="str">
        <f>IF(E136="","",VLOOKUP(E136,'[1]Listing import 23.10.24'!$A$2:$J$7000,2,FALSE))</f>
        <v>BUAMA</v>
      </c>
      <c r="G136" s="500" t="str">
        <f>IF(E136="","",VLOOKUP(E136,'[1]Listing import 23.10.24'!$A$2:$J$7000,3,FALSE))</f>
        <v>Varensia</v>
      </c>
      <c r="H136" s="501" t="str">
        <f>IF(E136="","",VLOOKUP(E136,'[1]Listing import 23.10.24'!$A$2:$J$7000,4,FALSE))</f>
        <v>BF</v>
      </c>
      <c r="K136" s="382"/>
      <c r="L136" s="382"/>
      <c r="M136" s="382"/>
      <c r="N136"/>
      <c r="O136"/>
      <c r="P136"/>
    </row>
    <row r="137" spans="1:16" ht="19.5" customHeight="1" x14ac:dyDescent="0.35">
      <c r="A137" s="615"/>
      <c r="B137" s="621"/>
      <c r="C137" s="619"/>
      <c r="D137" s="614"/>
      <c r="E137" s="498">
        <v>24221810</v>
      </c>
      <c r="F137" s="499" t="str">
        <f>IF(E137="","",VLOOKUP(E137,'[1]Listing import 23.10.24'!$A$2:$J$7000,2,FALSE))</f>
        <v>PEU</v>
      </c>
      <c r="G137" s="500" t="str">
        <f>IF(E137="","",VLOOKUP(E137,'[1]Listing import 23.10.24'!$A$2:$J$7000,3,FALSE))</f>
        <v>Suzie</v>
      </c>
      <c r="H137" s="501" t="str">
        <f>IF(E137="","",VLOOKUP(E137,'[1]Listing import 23.10.24'!$A$2:$J$7000,4,FALSE))</f>
        <v>BF</v>
      </c>
      <c r="K137" s="382"/>
      <c r="L137" s="382"/>
      <c r="M137" s="382"/>
      <c r="N137"/>
      <c r="O137"/>
      <c r="P137"/>
    </row>
    <row r="138" spans="1:16" ht="19.5" customHeight="1" x14ac:dyDescent="0.3">
      <c r="A138" s="615"/>
      <c r="B138" s="621"/>
      <c r="C138" s="619"/>
      <c r="D138" s="613"/>
      <c r="E138" s="613"/>
      <c r="F138" s="613"/>
      <c r="G138" s="613"/>
      <c r="H138" s="503"/>
      <c r="K138" s="382"/>
      <c r="L138" s="382"/>
      <c r="M138" s="382"/>
      <c r="N138"/>
      <c r="O138"/>
      <c r="P138"/>
    </row>
    <row r="139" spans="1:16" ht="19.5" customHeight="1" x14ac:dyDescent="0.35">
      <c r="A139" s="615"/>
      <c r="B139" s="621"/>
      <c r="C139" s="619"/>
      <c r="D139" s="614" t="s">
        <v>9</v>
      </c>
      <c r="E139" s="498">
        <v>24221219</v>
      </c>
      <c r="F139" s="499" t="str">
        <f>IF(E139="","",VLOOKUP(E139,'[1]Listing import 23.10.24'!$A$2:$J$7000,2,FALSE))</f>
        <v>BEARUNE</v>
      </c>
      <c r="G139" s="500" t="str">
        <f>IF(E139="","",VLOOKUP(E139,'[1]Listing import 23.10.24'!$A$2:$J$7000,3,FALSE))</f>
        <v>Kayel</v>
      </c>
      <c r="H139" s="501" t="str">
        <f>IF(E139="","",VLOOKUP(E139,'[1]Listing import 23.10.24'!$A$2:$J$7000,4,FALSE))</f>
        <v>MG</v>
      </c>
      <c r="K139" s="382"/>
      <c r="L139" s="382"/>
      <c r="M139" s="382"/>
      <c r="N139"/>
      <c r="O139"/>
      <c r="P139"/>
    </row>
    <row r="140" spans="1:16" ht="19.5" customHeight="1" x14ac:dyDescent="0.35">
      <c r="A140" s="615"/>
      <c r="B140" s="621"/>
      <c r="C140" s="619"/>
      <c r="D140" s="614"/>
      <c r="E140" s="498">
        <v>24238409</v>
      </c>
      <c r="F140" s="499" t="str">
        <f>IF(E140="","",VLOOKUP(E140,'[1]Listing import 23.10.24'!$A$2:$J$7000,2,FALSE))</f>
        <v>Jebez</v>
      </c>
      <c r="G140" s="500" t="str">
        <f>IF(E140="","",VLOOKUP(E140,'[1]Listing import 23.10.24'!$A$2:$J$7000,3,FALSE))</f>
        <v>Kuma</v>
      </c>
      <c r="H140" s="501" t="str">
        <f>IF(E140="","",VLOOKUP(E140,'[1]Listing import 23.10.24'!$A$2:$J$7000,4,FALSE))</f>
        <v>MG</v>
      </c>
    </row>
    <row r="141" spans="1:16" ht="19.5" customHeight="1" x14ac:dyDescent="0.35">
      <c r="A141" s="615"/>
      <c r="B141" s="621"/>
      <c r="C141" s="619"/>
      <c r="D141" s="614"/>
      <c r="E141" s="498">
        <v>24222623</v>
      </c>
      <c r="F141" s="499" t="str">
        <f>IF(E141="","",VLOOKUP(E141,'[1]Listing import 23.10.24'!$A$2:$J$7000,2,FALSE))</f>
        <v>SIWENE</v>
      </c>
      <c r="G141" s="500" t="str">
        <f>IF(E141="","",VLOOKUP(E141,'[1]Listing import 23.10.24'!$A$2:$J$7000,3,FALSE))</f>
        <v>Tylan</v>
      </c>
      <c r="H141" s="501" t="str">
        <f>IF(E141="","",VLOOKUP(E141,'[1]Listing import 23.10.24'!$A$2:$J$7000,4,FALSE))</f>
        <v>MG</v>
      </c>
    </row>
    <row r="142" spans="1:16" ht="19.5" customHeight="1" x14ac:dyDescent="0.35">
      <c r="A142" s="615"/>
      <c r="B142" s="621"/>
      <c r="C142" s="619"/>
      <c r="D142" s="614"/>
      <c r="E142" s="498">
        <v>24221873</v>
      </c>
      <c r="F142" s="499" t="str">
        <f>IF(E142="","",VLOOKUP(E142,'[1]Listing import 23.10.24'!$A$2:$J$7000,2,FALSE))</f>
        <v>WAYARIDRI</v>
      </c>
      <c r="G142" s="500" t="str">
        <f>IF(E142="","",VLOOKUP(E142,'[1]Listing import 23.10.24'!$A$2:$J$7000,3,FALSE))</f>
        <v>Bruno</v>
      </c>
      <c r="H142" s="501" t="str">
        <f>IF(E142="","",VLOOKUP(E142,'[1]Listing import 23.10.24'!$A$2:$J$7000,4,FALSE))</f>
        <v>MG</v>
      </c>
    </row>
    <row r="143" spans="1:16" ht="19.5" customHeight="1" x14ac:dyDescent="0.35">
      <c r="A143" s="615"/>
      <c r="B143" s="622"/>
      <c r="C143" s="619"/>
      <c r="D143" s="614"/>
      <c r="E143" s="498">
        <v>24211110</v>
      </c>
      <c r="F143" s="499" t="str">
        <f>IF(E143="","",VLOOKUP(E143,'[1]Listing import 23.10.24'!$A$2:$J$7000,2,FALSE))</f>
        <v>ENOKA</v>
      </c>
      <c r="G143" s="500" t="str">
        <f>IF(E143="","",VLOOKUP(E143,'[1]Listing import 23.10.24'!$A$2:$J$7000,3,FALSE))</f>
        <v>Stanley</v>
      </c>
      <c r="H143" s="501" t="str">
        <f>IF(E143="","",VLOOKUP(E143,'[1]Listing import 23.10.24'!$A$2:$J$7000,4,FALSE))</f>
        <v>MG</v>
      </c>
    </row>
    <row r="144" spans="1:16" ht="19.5" customHeight="1" x14ac:dyDescent="0.35"/>
    <row r="145" spans="1:13" ht="19.5" customHeight="1" x14ac:dyDescent="0.3">
      <c r="A145" s="229"/>
      <c r="B145" s="495" t="s">
        <v>0</v>
      </c>
      <c r="C145" s="495" t="s">
        <v>1</v>
      </c>
      <c r="D145" s="495" t="s">
        <v>2</v>
      </c>
      <c r="E145" s="496" t="s">
        <v>3</v>
      </c>
      <c r="F145" s="497" t="s">
        <v>4</v>
      </c>
      <c r="G145" s="497" t="s">
        <v>5</v>
      </c>
      <c r="H145" s="497" t="s">
        <v>6</v>
      </c>
      <c r="I145" s="378" t="s">
        <v>7082</v>
      </c>
    </row>
    <row r="146" spans="1:13" ht="19.5" customHeight="1" x14ac:dyDescent="0.35">
      <c r="A146" s="615">
        <v>12</v>
      </c>
      <c r="B146" s="624" t="s">
        <v>20</v>
      </c>
      <c r="C146" s="619" t="str">
        <f>IF(E146="","",VLOOKUP(E146,'[1]Listing import 23.10.24'!$A$2:$J$7000,8,FALSE))</f>
        <v>CLG.YVES-MARIE HILY</v>
      </c>
      <c r="D146" s="614" t="s">
        <v>8</v>
      </c>
      <c r="E146" s="498">
        <v>24222047</v>
      </c>
      <c r="F146" s="499" t="str">
        <f>IF(E146="","",VLOOKUP(E146,'[1]Listing import 23.10.24'!$A$2:$J$7000,2,FALSE))</f>
        <v>GOPOEA</v>
      </c>
      <c r="G146" s="500" t="str">
        <f>IF(E146="","",VLOOKUP(E146,'[1]Listing import 23.10.24'!$A$2:$J$7000,3,FALSE))</f>
        <v>Irina</v>
      </c>
      <c r="H146" s="501" t="str">
        <f>IF(E146="","",VLOOKUP(E146,'[1]Listing import 23.10.24'!$A$2:$J$7000,4,FALSE))</f>
        <v>MF</v>
      </c>
      <c r="K146" s="380" t="s">
        <v>4237</v>
      </c>
      <c r="L146" s="380" t="s">
        <v>5510</v>
      </c>
      <c r="M146" s="380" t="s">
        <v>103</v>
      </c>
    </row>
    <row r="147" spans="1:13" ht="19.5" customHeight="1" x14ac:dyDescent="0.35">
      <c r="A147" s="615"/>
      <c r="B147" s="625"/>
      <c r="C147" s="619"/>
      <c r="D147" s="614"/>
      <c r="E147" s="498">
        <v>24210109</v>
      </c>
      <c r="F147" s="499" t="str">
        <f>IF(E147="","",VLOOKUP(E147,'[1]Listing import 23.10.24'!$A$2:$J$7000,2,FALSE))</f>
        <v>DOÏ</v>
      </c>
      <c r="G147" s="500" t="str">
        <f>IF(E147="","",VLOOKUP(E147,'[1]Listing import 23.10.24'!$A$2:$J$7000,3,FALSE))</f>
        <v>Djidjahön</v>
      </c>
      <c r="H147" s="501" t="str">
        <f>IF(E147="","",VLOOKUP(E147,'[1]Listing import 23.10.24'!$A$2:$J$7000,4,FALSE))</f>
        <v>MF</v>
      </c>
      <c r="K147" s="380" t="s">
        <v>1029</v>
      </c>
      <c r="L147" s="380" t="s">
        <v>9145</v>
      </c>
      <c r="M147" s="380" t="s">
        <v>103</v>
      </c>
    </row>
    <row r="148" spans="1:13" ht="19.5" customHeight="1" x14ac:dyDescent="0.35">
      <c r="A148" s="615"/>
      <c r="B148" s="625"/>
      <c r="C148" s="619"/>
      <c r="D148" s="614"/>
      <c r="E148" s="498">
        <v>24220176</v>
      </c>
      <c r="F148" s="499" t="str">
        <f>IF(E148="","",VLOOKUP(E148,'[1]Listing import 23.10.24'!$A$2:$J$7000,2,FALSE))</f>
        <v>POYLE</v>
      </c>
      <c r="G148" s="500" t="str">
        <f>IF(E148="","",VLOOKUP(E148,'[1]Listing import 23.10.24'!$A$2:$J$7000,3,FALSE))</f>
        <v>Djémila</v>
      </c>
      <c r="H148" s="501" t="str">
        <f>IF(E148="","",VLOOKUP(E148,'[1]Listing import 23.10.24'!$A$2:$J$7000,4,FALSE))</f>
        <v>MF</v>
      </c>
      <c r="K148" s="380" t="s">
        <v>9142</v>
      </c>
      <c r="L148" s="380" t="s">
        <v>9143</v>
      </c>
      <c r="M148" s="380" t="s">
        <v>103</v>
      </c>
    </row>
    <row r="149" spans="1:13" ht="19.5" customHeight="1" x14ac:dyDescent="0.35">
      <c r="A149" s="615"/>
      <c r="B149" s="625"/>
      <c r="C149" s="619"/>
      <c r="D149" s="614"/>
      <c r="E149" s="498">
        <v>24249330</v>
      </c>
      <c r="F149" s="499" t="str">
        <f>IF(E149="","",VLOOKUP(E149,'[1]Listing import 23.10.24'!$A$2:$J$7000,2,FALSE))</f>
        <v>Pey</v>
      </c>
      <c r="G149" s="500" t="str">
        <f>IF(E149="","",VLOOKUP(E149,'[1]Listing import 23.10.24'!$A$2:$J$7000,3,FALSE))</f>
        <v>poapie</v>
      </c>
      <c r="H149" s="501" t="str">
        <f>IF(E149="","",VLOOKUP(E149,'[1]Listing import 23.10.24'!$A$2:$J$7000,4,FALSE))</f>
        <v>MF</v>
      </c>
      <c r="K149" s="380" t="s">
        <v>9150</v>
      </c>
      <c r="L149" s="380" t="s">
        <v>7467</v>
      </c>
      <c r="M149" s="380" t="s">
        <v>103</v>
      </c>
    </row>
    <row r="150" spans="1:13" ht="19.5" customHeight="1" x14ac:dyDescent="0.35">
      <c r="A150" s="615"/>
      <c r="B150" s="625"/>
      <c r="C150" s="619"/>
      <c r="D150" s="614"/>
      <c r="E150" s="498">
        <v>24210271</v>
      </c>
      <c r="F150" s="499" t="str">
        <f>IF(E150="","",VLOOKUP(E150,'[1]Listing import 23.10.24'!$A$2:$J$7000,2,FALSE))</f>
        <v>NAAOUTCHOUE</v>
      </c>
      <c r="G150" s="500" t="str">
        <f>IF(E150="","",VLOOKUP(E150,'[1]Listing import 23.10.24'!$A$2:$J$7000,3,FALSE))</f>
        <v>Marie-Michelle</v>
      </c>
      <c r="H150" s="501" t="str">
        <f>IF(E150="","",VLOOKUP(E150,'[1]Listing import 23.10.24'!$A$2:$J$7000,4,FALSE))</f>
        <v>MF</v>
      </c>
      <c r="K150" s="383" t="s">
        <v>9167</v>
      </c>
      <c r="L150" s="383" t="s">
        <v>9168</v>
      </c>
      <c r="M150" s="383" t="s">
        <v>103</v>
      </c>
    </row>
    <row r="151" spans="1:13" ht="19.5" customHeight="1" x14ac:dyDescent="0.3">
      <c r="A151" s="615"/>
      <c r="B151" s="625"/>
      <c r="C151" s="619"/>
      <c r="D151" s="613"/>
      <c r="E151" s="613"/>
      <c r="F151" s="613"/>
      <c r="G151" s="613"/>
      <c r="H151" s="503"/>
    </row>
    <row r="152" spans="1:13" ht="19.5" customHeight="1" x14ac:dyDescent="0.35">
      <c r="A152" s="615"/>
      <c r="B152" s="625"/>
      <c r="C152" s="619"/>
      <c r="D152" s="614" t="s">
        <v>9</v>
      </c>
      <c r="E152" s="498">
        <v>24211027</v>
      </c>
      <c r="F152" s="510" t="str">
        <f>IF(E152="","",VLOOKUP(E152,'[1]Listing import 23.10.24'!$A$2:$J$7000,2,FALSE))</f>
        <v>MENREMPON</v>
      </c>
      <c r="G152" s="511" t="str">
        <f>IF(E152="","",VLOOKUP(E152,'[1]Listing import 23.10.24'!$A$2:$J$7000,3,FALSE))</f>
        <v>Bradley</v>
      </c>
      <c r="H152" s="512" t="str">
        <f>IF(E152="","",VLOOKUP(E152,'[1]Listing import 23.10.24'!$A$2:$J$7000,4,FALSE))</f>
        <v>MG</v>
      </c>
      <c r="K152" s="380" t="s">
        <v>4237</v>
      </c>
      <c r="L152" s="380" t="s">
        <v>293</v>
      </c>
      <c r="M152" s="380" t="s">
        <v>104</v>
      </c>
    </row>
    <row r="153" spans="1:13" ht="19.5" customHeight="1" x14ac:dyDescent="0.35">
      <c r="A153" s="615"/>
      <c r="B153" s="625"/>
      <c r="C153" s="619"/>
      <c r="D153" s="614"/>
      <c r="E153" s="498">
        <v>24212868</v>
      </c>
      <c r="F153" s="510" t="str">
        <f>IF(E153="","",VLOOKUP(E153,'[1]Listing import 23.10.24'!$A$2:$J$7000,2,FALSE))</f>
        <v>TAUSIE</v>
      </c>
      <c r="G153" s="511" t="str">
        <f>IF(E153="","",VLOOKUP(E153,'[1]Listing import 23.10.24'!$A$2:$J$7000,3,FALSE))</f>
        <v>Elie</v>
      </c>
      <c r="H153" s="512" t="str">
        <f>IF(E153="","",VLOOKUP(E153,'[1]Listing import 23.10.24'!$A$2:$J$7000,4,FALSE))</f>
        <v>MG</v>
      </c>
      <c r="K153" s="380" t="s">
        <v>7083</v>
      </c>
      <c r="L153" s="380" t="s">
        <v>412</v>
      </c>
      <c r="M153" s="380" t="s">
        <v>104</v>
      </c>
    </row>
    <row r="154" spans="1:13" ht="19.5" customHeight="1" x14ac:dyDescent="0.35">
      <c r="A154" s="615"/>
      <c r="B154" s="625"/>
      <c r="C154" s="619"/>
      <c r="D154" s="614"/>
      <c r="E154" s="498">
        <v>24220177</v>
      </c>
      <c r="F154" s="510" t="str">
        <f>IF(E154="","",VLOOKUP(E154,'[1]Listing import 23.10.24'!$A$2:$J$7000,2,FALSE))</f>
        <v>NAPORAPOE</v>
      </c>
      <c r="G154" s="511" t="str">
        <f>IF(E154="","",VLOOKUP(E154,'[1]Listing import 23.10.24'!$A$2:$J$7000,3,FALSE))</f>
        <v>Tyronn</v>
      </c>
      <c r="H154" s="512" t="str">
        <f>IF(E154="","",VLOOKUP(E154,'[1]Listing import 23.10.24'!$A$2:$J$7000,4,FALSE))</f>
        <v>MG</v>
      </c>
      <c r="K154" s="380" t="s">
        <v>7085</v>
      </c>
      <c r="L154" s="380" t="s">
        <v>7086</v>
      </c>
      <c r="M154" s="380" t="s">
        <v>104</v>
      </c>
    </row>
    <row r="155" spans="1:13" ht="19.5" customHeight="1" x14ac:dyDescent="0.35">
      <c r="A155" s="615"/>
      <c r="B155" s="625"/>
      <c r="C155" s="619"/>
      <c r="D155" s="614"/>
      <c r="E155" s="498">
        <v>24222018</v>
      </c>
      <c r="F155" s="510" t="str">
        <f>IF(E155="","",VLOOKUP(E155,'[1]Listing import 23.10.24'!$A$2:$J$7000,2,FALSE))</f>
        <v>ARAMOTO</v>
      </c>
      <c r="G155" s="511" t="str">
        <f>IF(E155="","",VLOOKUP(E155,'[1]Listing import 23.10.24'!$A$2:$J$7000,3,FALSE))</f>
        <v>Aïto</v>
      </c>
      <c r="H155" s="512" t="str">
        <f>IF(E155="","",VLOOKUP(E155,'[1]Listing import 23.10.24'!$A$2:$J$7000,4,FALSE))</f>
        <v>MG</v>
      </c>
      <c r="K155" s="380" t="s">
        <v>7092</v>
      </c>
      <c r="L155" s="380" t="s">
        <v>3186</v>
      </c>
      <c r="M155" s="380" t="s">
        <v>104</v>
      </c>
    </row>
    <row r="156" spans="1:13" ht="19.5" customHeight="1" x14ac:dyDescent="0.35">
      <c r="A156" s="615"/>
      <c r="B156" s="626"/>
      <c r="C156" s="619"/>
      <c r="D156" s="614"/>
      <c r="E156" s="498">
        <v>24222018</v>
      </c>
      <c r="F156" s="510" t="str">
        <f>IF(E156="","",VLOOKUP(E156,'[1]Listing import 23.10.24'!$A$2:$J$7000,2,FALSE))</f>
        <v>ARAMOTO</v>
      </c>
      <c r="G156" s="511" t="str">
        <f>IF(E156="","",VLOOKUP(E156,'[1]Listing import 23.10.24'!$A$2:$J$7000,3,FALSE))</f>
        <v>Aïto</v>
      </c>
      <c r="H156" s="512" t="str">
        <f>IF(E156="","",VLOOKUP(E156,'[1]Listing import 23.10.24'!$A$2:$J$7000,4,FALSE))</f>
        <v>MG</v>
      </c>
      <c r="K156" s="380" t="s">
        <v>9149</v>
      </c>
      <c r="L156" s="380" t="s">
        <v>3300</v>
      </c>
      <c r="M156" s="380" t="s">
        <v>104</v>
      </c>
    </row>
    <row r="157" spans="1:13" ht="19.5" customHeight="1" x14ac:dyDescent="0.35">
      <c r="I157" s="227"/>
    </row>
    <row r="158" spans="1:13" ht="19.5" customHeight="1" x14ac:dyDescent="0.35">
      <c r="A158" s="229"/>
      <c r="B158" s="495" t="s">
        <v>0</v>
      </c>
      <c r="C158" s="495" t="s">
        <v>1</v>
      </c>
      <c r="D158" s="495" t="s">
        <v>2</v>
      </c>
      <c r="E158" s="496" t="s">
        <v>3</v>
      </c>
      <c r="F158" s="497" t="s">
        <v>4</v>
      </c>
      <c r="G158" s="497" t="s">
        <v>5</v>
      </c>
      <c r="H158" s="497" t="s">
        <v>6</v>
      </c>
      <c r="I158" s="379" t="s">
        <v>9166</v>
      </c>
    </row>
    <row r="159" spans="1:13" ht="19.5" customHeight="1" x14ac:dyDescent="0.35">
      <c r="A159" s="615">
        <v>13</v>
      </c>
      <c r="B159" s="624" t="s">
        <v>21</v>
      </c>
      <c r="C159" s="619" t="str">
        <f>IF(E159="","",VLOOKUP(E159,'[1]Listing import 23.10.24'!$A$2:$J$7000,8,FALSE))</f>
        <v/>
      </c>
      <c r="D159" s="614" t="s">
        <v>8</v>
      </c>
      <c r="E159" s="498"/>
      <c r="F159" s="499" t="str">
        <f>IF(E159="","",VLOOKUP(E159,'[1]Listing import 23.10.24'!$A$2:$J$7000,2,FALSE))</f>
        <v/>
      </c>
      <c r="G159" s="500" t="str">
        <f>IF(E159="","",VLOOKUP(E159,'[1]Listing import 23.10.24'!$A$2:$J$7000,3,FALSE))</f>
        <v/>
      </c>
      <c r="H159" s="501" t="str">
        <f>IF(E159="","",VLOOKUP(E159,'[1]Listing import 23.10.24'!$A$2:$J$7000,4,FALSE))</f>
        <v/>
      </c>
      <c r="I159" s="227"/>
    </row>
    <row r="160" spans="1:13" ht="19.5" customHeight="1" x14ac:dyDescent="0.35">
      <c r="A160" s="615"/>
      <c r="B160" s="625"/>
      <c r="C160" s="619"/>
      <c r="D160" s="614"/>
      <c r="E160" s="498"/>
      <c r="F160" s="499" t="str">
        <f>IF(E160="","",VLOOKUP(E160,'[1]Listing import 23.10.24'!$A$2:$J$7000,2,FALSE))</f>
        <v/>
      </c>
      <c r="G160" s="500" t="str">
        <f>IF(E160="","",VLOOKUP(E160,'[1]Listing import 23.10.24'!$A$2:$J$7000,3,FALSE))</f>
        <v/>
      </c>
      <c r="H160" s="501" t="str">
        <f>IF(E160="","",VLOOKUP(E160,'[1]Listing import 23.10.24'!$A$2:$J$7000,4,FALSE))</f>
        <v/>
      </c>
      <c r="I160" s="227"/>
    </row>
    <row r="161" spans="1:9" ht="19.5" customHeight="1" x14ac:dyDescent="0.35">
      <c r="A161" s="615"/>
      <c r="B161" s="625"/>
      <c r="C161" s="619"/>
      <c r="D161" s="614"/>
      <c r="E161" s="498"/>
      <c r="F161" s="499" t="str">
        <f>IF(E161="","",VLOOKUP(E161,'[1]Listing import 23.10.24'!$A$2:$J$7000,2,FALSE))</f>
        <v/>
      </c>
      <c r="G161" s="500" t="str">
        <f>IF(E161="","",VLOOKUP(E161,'[1]Listing import 23.10.24'!$A$2:$J$7000,3,FALSE))</f>
        <v/>
      </c>
      <c r="H161" s="501" t="str">
        <f>IF(E161="","",VLOOKUP(E161,'[1]Listing import 23.10.24'!$A$2:$J$7000,4,FALSE))</f>
        <v/>
      </c>
      <c r="I161" s="227"/>
    </row>
    <row r="162" spans="1:9" ht="19.5" customHeight="1" x14ac:dyDescent="0.35">
      <c r="A162" s="615"/>
      <c r="B162" s="625"/>
      <c r="C162" s="619"/>
      <c r="D162" s="614"/>
      <c r="E162" s="498"/>
      <c r="F162" s="499" t="str">
        <f>IF(E162="","",VLOOKUP(E162,'[1]Listing import 23.10.24'!$A$2:$J$7000,2,FALSE))</f>
        <v/>
      </c>
      <c r="G162" s="500" t="str">
        <f>IF(E162="","",VLOOKUP(E162,'[1]Listing import 23.10.24'!$A$2:$J$7000,3,FALSE))</f>
        <v/>
      </c>
      <c r="H162" s="501" t="str">
        <f>IF(E162="","",VLOOKUP(E162,'[1]Listing import 23.10.24'!$A$2:$J$7000,4,FALSE))</f>
        <v/>
      </c>
      <c r="I162" s="227"/>
    </row>
    <row r="163" spans="1:9" ht="19.5" customHeight="1" x14ac:dyDescent="0.35">
      <c r="A163" s="615"/>
      <c r="B163" s="625"/>
      <c r="C163" s="619"/>
      <c r="D163" s="614"/>
      <c r="E163" s="498"/>
      <c r="F163" s="499" t="str">
        <f>IF(E163="","",VLOOKUP(E163,'[1]Listing import 23.10.24'!$A$2:$J$7000,2,FALSE))</f>
        <v/>
      </c>
      <c r="G163" s="500" t="str">
        <f>IF(E163="","",VLOOKUP(E163,'[1]Listing import 23.10.24'!$A$2:$J$7000,3,FALSE))</f>
        <v/>
      </c>
      <c r="H163" s="501" t="str">
        <f>IF(E163="","",VLOOKUP(E163,'[1]Listing import 23.10.24'!$A$2:$J$7000,4,FALSE))</f>
        <v/>
      </c>
      <c r="I163" s="227"/>
    </row>
    <row r="164" spans="1:9" ht="19.5" customHeight="1" x14ac:dyDescent="0.35">
      <c r="A164" s="615"/>
      <c r="B164" s="625"/>
      <c r="C164" s="619"/>
      <c r="D164" s="613"/>
      <c r="E164" s="613"/>
      <c r="F164" s="613"/>
      <c r="G164" s="613"/>
      <c r="H164" s="503"/>
      <c r="I164" s="227"/>
    </row>
    <row r="165" spans="1:9" ht="19.5" customHeight="1" x14ac:dyDescent="0.35">
      <c r="A165" s="615"/>
      <c r="B165" s="625"/>
      <c r="C165" s="619"/>
      <c r="D165" s="614" t="s">
        <v>9</v>
      </c>
      <c r="E165" s="498"/>
      <c r="F165" s="499" t="str">
        <f>IF(E165="","",VLOOKUP(E165,'[1]Listing import 23.10.24'!$A$2:$J$7000,2,FALSE))</f>
        <v/>
      </c>
      <c r="G165" s="500" t="str">
        <f>IF(E165="","",VLOOKUP(E165,'[1]Listing import 23.10.24'!$A$2:$J$7000,3,FALSE))</f>
        <v/>
      </c>
      <c r="H165" s="501" t="str">
        <f>IF(E165="","",VLOOKUP(E165,'[1]Listing import 23.10.24'!$A$2:$J$7000,4,FALSE))</f>
        <v/>
      </c>
      <c r="I165" s="227"/>
    </row>
    <row r="166" spans="1:9" ht="19.5" customHeight="1" x14ac:dyDescent="0.35">
      <c r="A166" s="615"/>
      <c r="B166" s="625"/>
      <c r="C166" s="619"/>
      <c r="D166" s="614"/>
      <c r="E166" s="498"/>
      <c r="F166" s="499" t="str">
        <f>IF(E166="","",VLOOKUP(E166,'[1]Listing import 23.10.24'!$A$2:$J$7000,2,FALSE))</f>
        <v/>
      </c>
      <c r="G166" s="500" t="str">
        <f>IF(E166="","",VLOOKUP(E166,'[1]Listing import 23.10.24'!$A$2:$J$7000,3,FALSE))</f>
        <v/>
      </c>
      <c r="H166" s="501" t="str">
        <f>IF(E166="","",VLOOKUP(E166,'[1]Listing import 23.10.24'!$A$2:$J$7000,4,FALSE))</f>
        <v/>
      </c>
      <c r="I166" s="227"/>
    </row>
    <row r="167" spans="1:9" ht="19.5" customHeight="1" x14ac:dyDescent="0.35">
      <c r="A167" s="615"/>
      <c r="B167" s="625"/>
      <c r="C167" s="619"/>
      <c r="D167" s="614"/>
      <c r="E167" s="498"/>
      <c r="F167" s="499" t="str">
        <f>IF(E167="","",VLOOKUP(E167,'[1]Listing import 23.10.24'!$A$2:$J$7000,2,FALSE))</f>
        <v/>
      </c>
      <c r="G167" s="500" t="str">
        <f>IF(E167="","",VLOOKUP(E167,'[1]Listing import 23.10.24'!$A$2:$J$7000,3,FALSE))</f>
        <v/>
      </c>
      <c r="H167" s="501" t="str">
        <f>IF(E167="","",VLOOKUP(E167,'[1]Listing import 23.10.24'!$A$2:$J$7000,4,FALSE))</f>
        <v/>
      </c>
      <c r="I167" s="227"/>
    </row>
    <row r="168" spans="1:9" ht="19.5" customHeight="1" x14ac:dyDescent="0.35">
      <c r="A168" s="615"/>
      <c r="B168" s="625"/>
      <c r="C168" s="619"/>
      <c r="D168" s="614"/>
      <c r="E168" s="498"/>
      <c r="F168" s="499" t="str">
        <f>IF(E168="","",VLOOKUP(E168,'[1]Listing import 23.10.24'!$A$2:$J$7000,2,FALSE))</f>
        <v/>
      </c>
      <c r="G168" s="500" t="str">
        <f>IF(E168="","",VLOOKUP(E168,'[1]Listing import 23.10.24'!$A$2:$J$7000,3,FALSE))</f>
        <v/>
      </c>
      <c r="H168" s="501" t="str">
        <f>IF(E168="","",VLOOKUP(E168,'[1]Listing import 23.10.24'!$A$2:$J$7000,4,FALSE))</f>
        <v/>
      </c>
      <c r="I168" s="227"/>
    </row>
    <row r="169" spans="1:9" ht="19.5" customHeight="1" x14ac:dyDescent="0.35">
      <c r="A169" s="615"/>
      <c r="B169" s="626"/>
      <c r="C169" s="619"/>
      <c r="D169" s="614"/>
      <c r="E169" s="498"/>
      <c r="F169" s="499" t="str">
        <f>IF(E169="","",VLOOKUP(E169,'[1]Listing import 23.10.24'!$A$2:$J$7000,2,FALSE))</f>
        <v/>
      </c>
      <c r="G169" s="500" t="str">
        <f>IF(E169="","",VLOOKUP(E169,'[1]Listing import 23.10.24'!$A$2:$J$7000,3,FALSE))</f>
        <v/>
      </c>
      <c r="H169" s="501" t="str">
        <f>IF(E169="","",VLOOKUP(E169,'[1]Listing import 23.10.24'!$A$2:$J$7000,4,FALSE))</f>
        <v/>
      </c>
      <c r="I169" s="227"/>
    </row>
    <row r="170" spans="1:9" ht="19.5" customHeight="1" x14ac:dyDescent="0.35">
      <c r="I170" s="227"/>
    </row>
    <row r="171" spans="1:9" ht="19.5" customHeight="1" x14ac:dyDescent="0.35">
      <c r="A171" s="229"/>
      <c r="B171" s="495" t="s">
        <v>0</v>
      </c>
      <c r="C171" s="495" t="s">
        <v>1</v>
      </c>
      <c r="D171" s="495" t="s">
        <v>2</v>
      </c>
      <c r="E171" s="496" t="s">
        <v>3</v>
      </c>
      <c r="F171" s="497" t="s">
        <v>4</v>
      </c>
      <c r="G171" s="497" t="s">
        <v>5</v>
      </c>
      <c r="H171" s="497" t="s">
        <v>6</v>
      </c>
      <c r="I171" s="379" t="s">
        <v>9165</v>
      </c>
    </row>
    <row r="172" spans="1:9" ht="19.5" customHeight="1" x14ac:dyDescent="0.35">
      <c r="A172" s="615">
        <v>14</v>
      </c>
      <c r="B172" s="624" t="s">
        <v>22</v>
      </c>
      <c r="C172" s="619" t="str">
        <f>IF(E172="","",VLOOKUP(E172,'[1]Listing import 23.10.24'!$A$2:$J$7000,8,FALSE))</f>
        <v/>
      </c>
      <c r="D172" s="614" t="s">
        <v>8</v>
      </c>
      <c r="E172" s="498"/>
      <c r="F172" s="499" t="str">
        <f>IF(E172="","",VLOOKUP(E172,'[1]Listing import 23.10.24'!$A$2:$J$7000,2,FALSE))</f>
        <v/>
      </c>
      <c r="G172" s="500" t="str">
        <f>IF(E172="","",VLOOKUP(E172,'[1]Listing import 23.10.24'!$A$2:$J$7000,3,FALSE))</f>
        <v/>
      </c>
      <c r="H172" s="501" t="str">
        <f>IF(E172="","",VLOOKUP(E172,'[1]Listing import 23.10.24'!$A$2:$J$7000,4,FALSE))</f>
        <v/>
      </c>
      <c r="I172" s="227"/>
    </row>
    <row r="173" spans="1:9" ht="19.5" customHeight="1" x14ac:dyDescent="0.35">
      <c r="A173" s="615"/>
      <c r="B173" s="625"/>
      <c r="C173" s="619"/>
      <c r="D173" s="614"/>
      <c r="E173" s="498"/>
      <c r="F173" s="499" t="str">
        <f>IF(E173="","",VLOOKUP(E173,'[1]Listing import 23.10.24'!$A$2:$J$7000,2,FALSE))</f>
        <v/>
      </c>
      <c r="G173" s="500" t="str">
        <f>IF(E173="","",VLOOKUP(E173,'[1]Listing import 23.10.24'!$A$2:$J$7000,3,FALSE))</f>
        <v/>
      </c>
      <c r="H173" s="501" t="str">
        <f>IF(E173="","",VLOOKUP(E173,'[1]Listing import 23.10.24'!$A$2:$J$7000,4,FALSE))</f>
        <v/>
      </c>
    </row>
    <row r="174" spans="1:9" ht="19.5" customHeight="1" x14ac:dyDescent="0.35">
      <c r="A174" s="615"/>
      <c r="B174" s="625"/>
      <c r="C174" s="619"/>
      <c r="D174" s="614"/>
      <c r="E174" s="498"/>
      <c r="F174" s="499" t="str">
        <f>IF(E174="","",VLOOKUP(E174,'[1]Listing import 23.10.24'!$A$2:$J$7000,2,FALSE))</f>
        <v/>
      </c>
      <c r="G174" s="500" t="str">
        <f>IF(E174="","",VLOOKUP(E174,'[1]Listing import 23.10.24'!$A$2:$J$7000,3,FALSE))</f>
        <v/>
      </c>
      <c r="H174" s="501" t="str">
        <f>IF(E174="","",VLOOKUP(E174,'[1]Listing import 23.10.24'!$A$2:$J$7000,4,FALSE))</f>
        <v/>
      </c>
    </row>
    <row r="175" spans="1:9" ht="19.5" customHeight="1" x14ac:dyDescent="0.35">
      <c r="A175" s="615"/>
      <c r="B175" s="625"/>
      <c r="C175" s="619"/>
      <c r="D175" s="614"/>
      <c r="E175" s="498"/>
      <c r="F175" s="499" t="str">
        <f>IF(E175="","",VLOOKUP(E175,'[1]Listing import 23.10.24'!$A$2:$J$7000,2,FALSE))</f>
        <v/>
      </c>
      <c r="G175" s="500" t="str">
        <f>IF(E175="","",VLOOKUP(E175,'[1]Listing import 23.10.24'!$A$2:$J$7000,3,FALSE))</f>
        <v/>
      </c>
      <c r="H175" s="501" t="str">
        <f>IF(E175="","",VLOOKUP(E175,'[1]Listing import 23.10.24'!$A$2:$J$7000,4,FALSE))</f>
        <v/>
      </c>
    </row>
    <row r="176" spans="1:9" ht="19.5" customHeight="1" x14ac:dyDescent="0.35">
      <c r="A176" s="615"/>
      <c r="B176" s="625"/>
      <c r="C176" s="619"/>
      <c r="D176" s="614"/>
      <c r="E176" s="498"/>
      <c r="F176" s="499" t="str">
        <f>IF(E176="","",VLOOKUP(E176,'[1]Listing import 23.10.24'!$A$2:$J$7000,2,FALSE))</f>
        <v/>
      </c>
      <c r="G176" s="500" t="str">
        <f>IF(E176="","",VLOOKUP(E176,'[1]Listing import 23.10.24'!$A$2:$J$7000,3,FALSE))</f>
        <v/>
      </c>
      <c r="H176" s="501" t="str">
        <f>IF(E176="","",VLOOKUP(E176,'[1]Listing import 23.10.24'!$A$2:$J$7000,4,FALSE))</f>
        <v/>
      </c>
    </row>
    <row r="177" spans="1:8" ht="19.5" customHeight="1" x14ac:dyDescent="0.3">
      <c r="A177" s="615"/>
      <c r="B177" s="625"/>
      <c r="C177" s="619"/>
      <c r="D177" s="613"/>
      <c r="E177" s="613"/>
      <c r="F177" s="613"/>
      <c r="G177" s="613"/>
      <c r="H177" s="503"/>
    </row>
    <row r="178" spans="1:8" ht="19.5" customHeight="1" x14ac:dyDescent="0.35">
      <c r="A178" s="615"/>
      <c r="B178" s="625"/>
      <c r="C178" s="619"/>
      <c r="D178" s="614" t="s">
        <v>9</v>
      </c>
      <c r="E178" s="498"/>
      <c r="F178" s="499" t="str">
        <f>IF(E178="","",VLOOKUP(E178,'[1]Listing import 23.10.24'!$A$2:$J$7000,2,FALSE))</f>
        <v/>
      </c>
      <c r="G178" s="500" t="str">
        <f>IF(E178="","",VLOOKUP(E178,'[1]Listing import 23.10.24'!$A$2:$J$7000,3,FALSE))</f>
        <v/>
      </c>
      <c r="H178" s="501" t="str">
        <f>IF(E178="","",VLOOKUP(E178,'[1]Listing import 23.10.24'!$A$2:$J$7000,4,FALSE))</f>
        <v/>
      </c>
    </row>
    <row r="179" spans="1:8" ht="19.5" customHeight="1" x14ac:dyDescent="0.35">
      <c r="A179" s="615"/>
      <c r="B179" s="625"/>
      <c r="C179" s="619"/>
      <c r="D179" s="614"/>
      <c r="E179" s="498"/>
      <c r="F179" s="499" t="str">
        <f>IF(E179="","",VLOOKUP(E179,'[1]Listing import 23.10.24'!$A$2:$J$7000,2,FALSE))</f>
        <v/>
      </c>
      <c r="G179" s="500" t="str">
        <f>IF(E179="","",VLOOKUP(E179,'[1]Listing import 23.10.24'!$A$2:$J$7000,3,FALSE))</f>
        <v/>
      </c>
      <c r="H179" s="501" t="str">
        <f>IF(E179="","",VLOOKUP(E179,'[1]Listing import 23.10.24'!$A$2:$J$7000,4,FALSE))</f>
        <v/>
      </c>
    </row>
    <row r="180" spans="1:8" ht="19.5" customHeight="1" x14ac:dyDescent="0.35">
      <c r="A180" s="615"/>
      <c r="B180" s="625"/>
      <c r="C180" s="619"/>
      <c r="D180" s="614"/>
      <c r="E180" s="498"/>
      <c r="F180" s="499" t="str">
        <f>IF(E180="","",VLOOKUP(E180,'[1]Listing import 23.10.24'!$A$2:$J$7000,2,FALSE))</f>
        <v/>
      </c>
      <c r="G180" s="500" t="str">
        <f>IF(E180="","",VLOOKUP(E180,'[1]Listing import 23.10.24'!$A$2:$J$7000,3,FALSE))</f>
        <v/>
      </c>
      <c r="H180" s="501" t="str">
        <f>IF(E180="","",VLOOKUP(E180,'[1]Listing import 23.10.24'!$A$2:$J$7000,4,FALSE))</f>
        <v/>
      </c>
    </row>
    <row r="181" spans="1:8" ht="19.5" customHeight="1" x14ac:dyDescent="0.35">
      <c r="A181" s="615"/>
      <c r="B181" s="625"/>
      <c r="C181" s="619"/>
      <c r="D181" s="614"/>
      <c r="E181" s="498"/>
      <c r="F181" s="499" t="str">
        <f>IF(E181="","",VLOOKUP(E181,'[1]Listing import 23.10.24'!$A$2:$J$7000,2,FALSE))</f>
        <v/>
      </c>
      <c r="G181" s="500" t="str">
        <f>IF(E181="","",VLOOKUP(E181,'[1]Listing import 23.10.24'!$A$2:$J$7000,3,FALSE))</f>
        <v/>
      </c>
      <c r="H181" s="501" t="str">
        <f>IF(E181="","",VLOOKUP(E181,'[1]Listing import 23.10.24'!$A$2:$J$7000,4,FALSE))</f>
        <v/>
      </c>
    </row>
    <row r="182" spans="1:8" ht="19.5" customHeight="1" x14ac:dyDescent="0.35">
      <c r="A182" s="615"/>
      <c r="B182" s="626"/>
      <c r="C182" s="619"/>
      <c r="D182" s="614"/>
      <c r="E182" s="498"/>
      <c r="F182" s="499" t="str">
        <f>IF(E182="","",VLOOKUP(E182,'[1]Listing import 23.10.24'!$A$2:$J$7000,2,FALSE))</f>
        <v/>
      </c>
      <c r="G182" s="500" t="str">
        <f>IF(E182="","",VLOOKUP(E182,'[1]Listing import 23.10.24'!$A$2:$J$7000,3,FALSE))</f>
        <v/>
      </c>
      <c r="H182" s="501" t="str">
        <f>IF(E182="","",VLOOKUP(E182,'[1]Listing import 23.10.24'!$A$2:$J$7000,4,FALSE))</f>
        <v/>
      </c>
    </row>
    <row r="183" spans="1:8" ht="19.5" customHeight="1" x14ac:dyDescent="0.35"/>
    <row r="184" spans="1:8" ht="19.5" customHeight="1" x14ac:dyDescent="0.3">
      <c r="A184" s="229"/>
      <c r="B184" s="495" t="s">
        <v>0</v>
      </c>
      <c r="C184" s="495" t="s">
        <v>1</v>
      </c>
      <c r="D184" s="495" t="s">
        <v>2</v>
      </c>
      <c r="E184" s="496" t="s">
        <v>3</v>
      </c>
      <c r="F184" s="497" t="s">
        <v>4</v>
      </c>
      <c r="G184" s="497" t="s">
        <v>5</v>
      </c>
      <c r="H184" s="497" t="s">
        <v>6</v>
      </c>
    </row>
    <row r="185" spans="1:8" ht="19.5" customHeight="1" x14ac:dyDescent="0.35">
      <c r="A185" s="615">
        <v>15</v>
      </c>
      <c r="B185" s="624" t="s">
        <v>23</v>
      </c>
      <c r="C185" s="619" t="str">
        <f>IF(E185="","",VLOOKUP(E185,'[1]Listing import 23.10.24'!$A$2:$J$7000,8,FALSE))</f>
        <v/>
      </c>
      <c r="D185" s="614" t="s">
        <v>8</v>
      </c>
      <c r="E185" s="498"/>
      <c r="F185" s="499" t="str">
        <f>IF(E185="","",VLOOKUP(E185,'[1]Listing import 23.10.24'!$A$2:$J$7000,2,FALSE))</f>
        <v/>
      </c>
      <c r="G185" s="500" t="str">
        <f>IF(E185="","",VLOOKUP(E185,'[1]Listing import 23.10.24'!$A$2:$J$7000,3,FALSE))</f>
        <v/>
      </c>
      <c r="H185" s="501" t="str">
        <f>IF(E185="","",VLOOKUP(E185,'[1]Listing import 23.10.24'!$A$2:$J$7000,4,FALSE))</f>
        <v/>
      </c>
    </row>
    <row r="186" spans="1:8" ht="19.5" customHeight="1" x14ac:dyDescent="0.35">
      <c r="A186" s="615"/>
      <c r="B186" s="625"/>
      <c r="C186" s="619"/>
      <c r="D186" s="614"/>
      <c r="E186" s="498"/>
      <c r="F186" s="499" t="str">
        <f>IF(E186="","",VLOOKUP(E186,'[1]Listing import 23.10.24'!$A$2:$J$7000,2,FALSE))</f>
        <v/>
      </c>
      <c r="G186" s="500" t="str">
        <f>IF(E186="","",VLOOKUP(E186,'[1]Listing import 23.10.24'!$A$2:$J$7000,3,FALSE))</f>
        <v/>
      </c>
      <c r="H186" s="501" t="str">
        <f>IF(E186="","",VLOOKUP(E186,'[1]Listing import 23.10.24'!$A$2:$J$7000,4,FALSE))</f>
        <v/>
      </c>
    </row>
    <row r="187" spans="1:8" ht="19.5" customHeight="1" x14ac:dyDescent="0.35">
      <c r="A187" s="615"/>
      <c r="B187" s="625"/>
      <c r="C187" s="619"/>
      <c r="D187" s="614"/>
      <c r="E187" s="498"/>
      <c r="F187" s="499" t="str">
        <f>IF(E187="","",VLOOKUP(E187,'[1]Listing import 23.10.24'!$A$2:$J$7000,2,FALSE))</f>
        <v/>
      </c>
      <c r="G187" s="500" t="str">
        <f>IF(E187="","",VLOOKUP(E187,'[1]Listing import 23.10.24'!$A$2:$J$7000,3,FALSE))</f>
        <v/>
      </c>
      <c r="H187" s="501" t="str">
        <f>IF(E187="","",VLOOKUP(E187,'[1]Listing import 23.10.24'!$A$2:$J$7000,4,FALSE))</f>
        <v/>
      </c>
    </row>
    <row r="188" spans="1:8" ht="19.5" customHeight="1" x14ac:dyDescent="0.35">
      <c r="A188" s="615"/>
      <c r="B188" s="625"/>
      <c r="C188" s="619"/>
      <c r="D188" s="614"/>
      <c r="E188" s="498"/>
      <c r="F188" s="499" t="str">
        <f>IF(E188="","",VLOOKUP(E188,'[1]Listing import 23.10.24'!$A$2:$J$7000,2,FALSE))</f>
        <v/>
      </c>
      <c r="G188" s="500" t="str">
        <f>IF(E188="","",VLOOKUP(E188,'[1]Listing import 23.10.24'!$A$2:$J$7000,3,FALSE))</f>
        <v/>
      </c>
      <c r="H188" s="501" t="str">
        <f>IF(E188="","",VLOOKUP(E188,'[1]Listing import 23.10.24'!$A$2:$J$7000,4,FALSE))</f>
        <v/>
      </c>
    </row>
    <row r="189" spans="1:8" ht="19.5" customHeight="1" x14ac:dyDescent="0.35">
      <c r="A189" s="615"/>
      <c r="B189" s="625"/>
      <c r="C189" s="619"/>
      <c r="D189" s="614"/>
      <c r="E189" s="498"/>
      <c r="F189" s="499" t="str">
        <f>IF(E189="","",VLOOKUP(E189,'[1]Listing import 23.10.24'!$A$2:$J$7000,2,FALSE))</f>
        <v/>
      </c>
      <c r="G189" s="500" t="str">
        <f>IF(E189="","",VLOOKUP(E189,'[1]Listing import 23.10.24'!$A$2:$J$7000,3,FALSE))</f>
        <v/>
      </c>
      <c r="H189" s="501" t="str">
        <f>IF(E189="","",VLOOKUP(E189,'[1]Listing import 23.10.24'!$A$2:$J$7000,4,FALSE))</f>
        <v/>
      </c>
    </row>
    <row r="190" spans="1:8" ht="19.5" customHeight="1" x14ac:dyDescent="0.3">
      <c r="A190" s="615"/>
      <c r="B190" s="625"/>
      <c r="C190" s="619"/>
      <c r="D190" s="613"/>
      <c r="E190" s="613"/>
      <c r="F190" s="613"/>
      <c r="G190" s="613"/>
      <c r="H190" s="503"/>
    </row>
    <row r="191" spans="1:8" ht="19.5" customHeight="1" x14ac:dyDescent="0.35">
      <c r="A191" s="615"/>
      <c r="B191" s="625"/>
      <c r="C191" s="619"/>
      <c r="D191" s="614" t="s">
        <v>9</v>
      </c>
      <c r="E191" s="498"/>
      <c r="F191" s="499" t="str">
        <f>IF(E191="","",VLOOKUP(E191,'[1]Listing import 23.10.24'!$A$2:$J$7000,2,FALSE))</f>
        <v/>
      </c>
      <c r="G191" s="500" t="str">
        <f>IF(E191="","",VLOOKUP(E191,'[1]Listing import 23.10.24'!$A$2:$J$7000,3,FALSE))</f>
        <v/>
      </c>
      <c r="H191" s="501" t="str">
        <f>IF(E191="","",VLOOKUP(E191,'[1]Listing import 23.10.24'!$A$2:$J$7000,4,FALSE))</f>
        <v/>
      </c>
    </row>
    <row r="192" spans="1:8" ht="19.5" customHeight="1" x14ac:dyDescent="0.35">
      <c r="A192" s="615"/>
      <c r="B192" s="625"/>
      <c r="C192" s="619"/>
      <c r="D192" s="614"/>
      <c r="E192" s="498"/>
      <c r="F192" s="499" t="str">
        <f>IF(E192="","",VLOOKUP(E192,'[1]Listing import 23.10.24'!$A$2:$J$7000,2,FALSE))</f>
        <v/>
      </c>
      <c r="G192" s="500" t="str">
        <f>IF(E192="","",VLOOKUP(E192,'[1]Listing import 23.10.24'!$A$2:$J$7000,3,FALSE))</f>
        <v/>
      </c>
      <c r="H192" s="501" t="str">
        <f>IF(E192="","",VLOOKUP(E192,'[1]Listing import 23.10.24'!$A$2:$J$7000,4,FALSE))</f>
        <v/>
      </c>
    </row>
    <row r="193" spans="1:8" ht="19.5" customHeight="1" x14ac:dyDescent="0.35">
      <c r="A193" s="615"/>
      <c r="B193" s="625"/>
      <c r="C193" s="619"/>
      <c r="D193" s="614"/>
      <c r="E193" s="498"/>
      <c r="F193" s="499" t="str">
        <f>IF(E193="","",VLOOKUP(E193,'[1]Listing import 23.10.24'!$A$2:$J$7000,2,FALSE))</f>
        <v/>
      </c>
      <c r="G193" s="500" t="str">
        <f>IF(E193="","",VLOOKUP(E193,'[1]Listing import 23.10.24'!$A$2:$J$7000,3,FALSE))</f>
        <v/>
      </c>
      <c r="H193" s="501" t="str">
        <f>IF(E193="","",VLOOKUP(E193,'[1]Listing import 23.10.24'!$A$2:$J$7000,4,FALSE))</f>
        <v/>
      </c>
    </row>
    <row r="194" spans="1:8" ht="19.5" customHeight="1" x14ac:dyDescent="0.35">
      <c r="A194" s="615"/>
      <c r="B194" s="625"/>
      <c r="C194" s="619"/>
      <c r="D194" s="614"/>
      <c r="E194" s="498"/>
      <c r="F194" s="499" t="str">
        <f>IF(E194="","",VLOOKUP(E194,'[1]Listing import 23.10.24'!$A$2:$J$7000,2,FALSE))</f>
        <v/>
      </c>
      <c r="G194" s="500" t="str">
        <f>IF(E194="","",VLOOKUP(E194,'[1]Listing import 23.10.24'!$A$2:$J$7000,3,FALSE))</f>
        <v/>
      </c>
      <c r="H194" s="501" t="str">
        <f>IF(E194="","",VLOOKUP(E194,'[1]Listing import 23.10.24'!$A$2:$J$7000,4,FALSE))</f>
        <v/>
      </c>
    </row>
    <row r="195" spans="1:8" ht="19.5" customHeight="1" x14ac:dyDescent="0.35">
      <c r="A195" s="615"/>
      <c r="B195" s="626"/>
      <c r="C195" s="619"/>
      <c r="D195" s="614"/>
      <c r="E195" s="498"/>
      <c r="F195" s="499" t="str">
        <f>IF(E195="","",VLOOKUP(E195,'[1]Listing import 23.10.24'!$A$2:$J$7000,2,FALSE))</f>
        <v/>
      </c>
      <c r="G195" s="500" t="str">
        <f>IF(E195="","",VLOOKUP(E195,'[1]Listing import 23.10.24'!$A$2:$J$7000,3,FALSE))</f>
        <v/>
      </c>
      <c r="H195" s="501" t="str">
        <f>IF(E195="","",VLOOKUP(E195,'[1]Listing import 23.10.24'!$A$2:$J$7000,4,FALSE))</f>
        <v/>
      </c>
    </row>
    <row r="196" spans="1:8" ht="19.5" customHeight="1" x14ac:dyDescent="0.35"/>
    <row r="197" spans="1:8" ht="19.5" customHeight="1" x14ac:dyDescent="0.3">
      <c r="A197" s="229"/>
      <c r="B197" s="495" t="s">
        <v>0</v>
      </c>
      <c r="C197" s="495" t="s">
        <v>1</v>
      </c>
      <c r="D197" s="495" t="s">
        <v>2</v>
      </c>
      <c r="E197" s="496" t="s">
        <v>3</v>
      </c>
      <c r="F197" s="497" t="s">
        <v>4</v>
      </c>
      <c r="G197" s="497" t="s">
        <v>5</v>
      </c>
      <c r="H197" s="497" t="s">
        <v>6</v>
      </c>
    </row>
    <row r="198" spans="1:8" ht="19.5" customHeight="1" x14ac:dyDescent="0.35">
      <c r="A198" s="615">
        <v>16</v>
      </c>
      <c r="B198" s="624" t="s">
        <v>24</v>
      </c>
      <c r="C198" s="619" t="str">
        <f>IF(E198="","",VLOOKUP(E198,'[1]Listing import 23.10.24'!$A$2:$J$7000,8,FALSE))</f>
        <v/>
      </c>
      <c r="D198" s="614" t="s">
        <v>8</v>
      </c>
      <c r="E198" s="498"/>
      <c r="F198" s="499" t="str">
        <f>IF(E198="","",VLOOKUP(E198,'[1]Listing import 23.10.24'!$A$2:$J$7000,2,FALSE))</f>
        <v/>
      </c>
      <c r="G198" s="500" t="str">
        <f>IF(E198="","",VLOOKUP(E198,'[1]Listing import 23.10.24'!$A$2:$J$7000,3,FALSE))</f>
        <v/>
      </c>
      <c r="H198" s="501" t="str">
        <f>IF(E198="","",VLOOKUP(E198,'[1]Listing import 23.10.24'!$A$2:$J$7000,4,FALSE))</f>
        <v/>
      </c>
    </row>
    <row r="199" spans="1:8" ht="19.5" customHeight="1" x14ac:dyDescent="0.35">
      <c r="A199" s="615"/>
      <c r="B199" s="625"/>
      <c r="C199" s="619"/>
      <c r="D199" s="614"/>
      <c r="E199" s="498"/>
      <c r="F199" s="499" t="str">
        <f>IF(E199="","",VLOOKUP(E199,'[1]Listing import 23.10.24'!$A$2:$J$7000,2,FALSE))</f>
        <v/>
      </c>
      <c r="G199" s="500" t="str">
        <f>IF(E199="","",VLOOKUP(E199,'[1]Listing import 23.10.24'!$A$2:$J$7000,3,FALSE))</f>
        <v/>
      </c>
      <c r="H199" s="501" t="str">
        <f>IF(E199="","",VLOOKUP(E199,'[1]Listing import 23.10.24'!$A$2:$J$7000,4,FALSE))</f>
        <v/>
      </c>
    </row>
    <row r="200" spans="1:8" ht="19.5" customHeight="1" x14ac:dyDescent="0.35">
      <c r="A200" s="615"/>
      <c r="B200" s="625"/>
      <c r="C200" s="619"/>
      <c r="D200" s="614"/>
      <c r="E200" s="498"/>
      <c r="F200" s="499" t="str">
        <f>IF(E200="","",VLOOKUP(E200,'[1]Listing import 23.10.24'!$A$2:$J$7000,2,FALSE))</f>
        <v/>
      </c>
      <c r="G200" s="500" t="str">
        <f>IF(E200="","",VLOOKUP(E200,'[1]Listing import 23.10.24'!$A$2:$J$7000,3,FALSE))</f>
        <v/>
      </c>
      <c r="H200" s="501" t="str">
        <f>IF(E200="","",VLOOKUP(E200,'[1]Listing import 23.10.24'!$A$2:$J$7000,4,FALSE))</f>
        <v/>
      </c>
    </row>
    <row r="201" spans="1:8" ht="19.5" customHeight="1" x14ac:dyDescent="0.35">
      <c r="A201" s="615"/>
      <c r="B201" s="625"/>
      <c r="C201" s="619"/>
      <c r="D201" s="614"/>
      <c r="E201" s="498"/>
      <c r="F201" s="499" t="str">
        <f>IF(E201="","",VLOOKUP(E201,'[1]Listing import 23.10.24'!$A$2:$J$7000,2,FALSE))</f>
        <v/>
      </c>
      <c r="G201" s="500" t="str">
        <f>IF(E201="","",VLOOKUP(E201,'[1]Listing import 23.10.24'!$A$2:$J$7000,3,FALSE))</f>
        <v/>
      </c>
      <c r="H201" s="501" t="str">
        <f>IF(E201="","",VLOOKUP(E201,'[1]Listing import 23.10.24'!$A$2:$J$7000,4,FALSE))</f>
        <v/>
      </c>
    </row>
    <row r="202" spans="1:8" ht="19.5" customHeight="1" x14ac:dyDescent="0.35">
      <c r="A202" s="615"/>
      <c r="B202" s="625"/>
      <c r="C202" s="619"/>
      <c r="D202" s="614"/>
      <c r="E202" s="498"/>
      <c r="F202" s="499" t="str">
        <f>IF(E202="","",VLOOKUP(E202,'[1]Listing import 23.10.24'!$A$2:$J$7000,2,FALSE))</f>
        <v/>
      </c>
      <c r="G202" s="500" t="str">
        <f>IF(E202="","",VLOOKUP(E202,'[1]Listing import 23.10.24'!$A$2:$J$7000,3,FALSE))</f>
        <v/>
      </c>
      <c r="H202" s="501" t="str">
        <f>IF(E202="","",VLOOKUP(E202,'[1]Listing import 23.10.24'!$A$2:$J$7000,4,FALSE))</f>
        <v/>
      </c>
    </row>
    <row r="203" spans="1:8" ht="19.5" customHeight="1" x14ac:dyDescent="0.3">
      <c r="A203" s="615"/>
      <c r="B203" s="625"/>
      <c r="C203" s="619"/>
      <c r="D203" s="613"/>
      <c r="E203" s="613"/>
      <c r="F203" s="613"/>
      <c r="G203" s="613"/>
      <c r="H203" s="503"/>
    </row>
    <row r="204" spans="1:8" ht="19.5" customHeight="1" x14ac:dyDescent="0.35">
      <c r="A204" s="615"/>
      <c r="B204" s="625"/>
      <c r="C204" s="619"/>
      <c r="D204" s="614" t="s">
        <v>9</v>
      </c>
      <c r="E204" s="498"/>
      <c r="F204" s="499" t="str">
        <f>IF(E204="","",VLOOKUP(E204,'[1]Listing import 23.10.24'!$A$2:$J$7000,2,FALSE))</f>
        <v/>
      </c>
      <c r="G204" s="500" t="str">
        <f>IF(E204="","",VLOOKUP(E204,'[1]Listing import 23.10.24'!$A$2:$J$7000,3,FALSE))</f>
        <v/>
      </c>
      <c r="H204" s="501" t="str">
        <f>IF(E204="","",VLOOKUP(E204,'[1]Listing import 23.10.24'!$A$2:$J$7000,4,FALSE))</f>
        <v/>
      </c>
    </row>
    <row r="205" spans="1:8" ht="19.5" customHeight="1" x14ac:dyDescent="0.35">
      <c r="A205" s="615"/>
      <c r="B205" s="625"/>
      <c r="C205" s="619"/>
      <c r="D205" s="614"/>
      <c r="E205" s="498"/>
      <c r="F205" s="499" t="str">
        <f>IF(E205="","",VLOOKUP(E205,'[1]Listing import 23.10.24'!$A$2:$J$7000,2,FALSE))</f>
        <v/>
      </c>
      <c r="G205" s="500" t="str">
        <f>IF(E205="","",VLOOKUP(E205,'[1]Listing import 23.10.24'!$A$2:$J$7000,3,FALSE))</f>
        <v/>
      </c>
      <c r="H205" s="501" t="str">
        <f>IF(E205="","",VLOOKUP(E205,'[1]Listing import 23.10.24'!$A$2:$J$7000,4,FALSE))</f>
        <v/>
      </c>
    </row>
    <row r="206" spans="1:8" ht="19.5" customHeight="1" x14ac:dyDescent="0.35">
      <c r="A206" s="615"/>
      <c r="B206" s="625"/>
      <c r="C206" s="619"/>
      <c r="D206" s="614"/>
      <c r="E206" s="498"/>
      <c r="F206" s="499" t="str">
        <f>IF(E206="","",VLOOKUP(E206,'[1]Listing import 23.10.24'!$A$2:$J$7000,2,FALSE))</f>
        <v/>
      </c>
      <c r="G206" s="500" t="str">
        <f>IF(E206="","",VLOOKUP(E206,'[1]Listing import 23.10.24'!$A$2:$J$7000,3,FALSE))</f>
        <v/>
      </c>
      <c r="H206" s="501" t="str">
        <f>IF(E206="","",VLOOKUP(E206,'[1]Listing import 23.10.24'!$A$2:$J$7000,4,FALSE))</f>
        <v/>
      </c>
    </row>
    <row r="207" spans="1:8" ht="19.5" customHeight="1" x14ac:dyDescent="0.35">
      <c r="A207" s="615"/>
      <c r="B207" s="625"/>
      <c r="C207" s="619"/>
      <c r="D207" s="614"/>
      <c r="E207" s="498"/>
      <c r="F207" s="499" t="str">
        <f>IF(E207="","",VLOOKUP(E207,'[1]Listing import 23.10.24'!$A$2:$J$7000,2,FALSE))</f>
        <v/>
      </c>
      <c r="G207" s="500" t="str">
        <f>IF(E207="","",VLOOKUP(E207,'[1]Listing import 23.10.24'!$A$2:$J$7000,3,FALSE))</f>
        <v/>
      </c>
      <c r="H207" s="501" t="str">
        <f>IF(E207="","",VLOOKUP(E207,'[1]Listing import 23.10.24'!$A$2:$J$7000,4,FALSE))</f>
        <v/>
      </c>
    </row>
    <row r="208" spans="1:8" ht="19.5" customHeight="1" x14ac:dyDescent="0.35">
      <c r="A208" s="615"/>
      <c r="B208" s="626"/>
      <c r="C208" s="619"/>
      <c r="D208" s="614"/>
      <c r="E208" s="498"/>
      <c r="F208" s="499" t="str">
        <f>IF(E208="","",VLOOKUP(E208,'[1]Listing import 23.10.24'!$A$2:$J$7000,2,FALSE))</f>
        <v/>
      </c>
      <c r="G208" s="500" t="str">
        <f>IF(E208="","",VLOOKUP(E208,'[1]Listing import 23.10.24'!$A$2:$J$7000,3,FALSE))</f>
        <v/>
      </c>
      <c r="H208" s="501" t="str">
        <f>IF(E208="","",VLOOKUP(E208,'[1]Listing import 23.10.24'!$A$2:$J$7000,4,FALSE))</f>
        <v/>
      </c>
    </row>
    <row r="209" ht="19.5" customHeight="1" x14ac:dyDescent="0.35"/>
  </sheetData>
  <mergeCells count="94">
    <mergeCell ref="A185:A195"/>
    <mergeCell ref="B185:B195"/>
    <mergeCell ref="C185:C195"/>
    <mergeCell ref="D185:D189"/>
    <mergeCell ref="D190:G190"/>
    <mergeCell ref="D191:D195"/>
    <mergeCell ref="A198:A208"/>
    <mergeCell ref="B198:B208"/>
    <mergeCell ref="C198:C208"/>
    <mergeCell ref="D198:D202"/>
    <mergeCell ref="D203:G203"/>
    <mergeCell ref="D204:D208"/>
    <mergeCell ref="A159:A169"/>
    <mergeCell ref="B159:B169"/>
    <mergeCell ref="C159:C169"/>
    <mergeCell ref="D159:D163"/>
    <mergeCell ref="D164:G164"/>
    <mergeCell ref="D165:D169"/>
    <mergeCell ref="A172:A182"/>
    <mergeCell ref="B172:B182"/>
    <mergeCell ref="C172:C182"/>
    <mergeCell ref="D172:D176"/>
    <mergeCell ref="D177:G177"/>
    <mergeCell ref="D178:D182"/>
    <mergeCell ref="A133:A143"/>
    <mergeCell ref="B133:B143"/>
    <mergeCell ref="C133:C143"/>
    <mergeCell ref="D133:D137"/>
    <mergeCell ref="D138:G138"/>
    <mergeCell ref="D139:D143"/>
    <mergeCell ref="A146:A156"/>
    <mergeCell ref="B146:B156"/>
    <mergeCell ref="C146:C156"/>
    <mergeCell ref="D146:D150"/>
    <mergeCell ref="D152:D156"/>
    <mergeCell ref="B1:H1"/>
    <mergeCell ref="A107:A117"/>
    <mergeCell ref="B107:B117"/>
    <mergeCell ref="C107:C117"/>
    <mergeCell ref="D107:D111"/>
    <mergeCell ref="D113:D117"/>
    <mergeCell ref="B68:B78"/>
    <mergeCell ref="A42:A52"/>
    <mergeCell ref="B42:B52"/>
    <mergeCell ref="C42:C52"/>
    <mergeCell ref="D42:D46"/>
    <mergeCell ref="D48:D52"/>
    <mergeCell ref="A29:A39"/>
    <mergeCell ref="B29:B39"/>
    <mergeCell ref="A55:A65"/>
    <mergeCell ref="B55:B65"/>
    <mergeCell ref="A120:A130"/>
    <mergeCell ref="B120:B130"/>
    <mergeCell ref="C120:C130"/>
    <mergeCell ref="D120:D124"/>
    <mergeCell ref="D126:D130"/>
    <mergeCell ref="C55:C65"/>
    <mergeCell ref="D55:D59"/>
    <mergeCell ref="D61:D65"/>
    <mergeCell ref="A68:A78"/>
    <mergeCell ref="C68:C78"/>
    <mergeCell ref="D68:D72"/>
    <mergeCell ref="D73:G73"/>
    <mergeCell ref="D74:D78"/>
    <mergeCell ref="D60:G60"/>
    <mergeCell ref="D99:G99"/>
    <mergeCell ref="D100:D104"/>
    <mergeCell ref="A81:A91"/>
    <mergeCell ref="B81:B91"/>
    <mergeCell ref="C81:C91"/>
    <mergeCell ref="D81:D85"/>
    <mergeCell ref="D86:G86"/>
    <mergeCell ref="D87:D91"/>
    <mergeCell ref="A3:A13"/>
    <mergeCell ref="B3:B13"/>
    <mergeCell ref="C3:C13"/>
    <mergeCell ref="D3:D7"/>
    <mergeCell ref="D9:D13"/>
    <mergeCell ref="D112:G112"/>
    <mergeCell ref="D125:G125"/>
    <mergeCell ref="D151:G151"/>
    <mergeCell ref="D35:D39"/>
    <mergeCell ref="A16:A26"/>
    <mergeCell ref="B16:B26"/>
    <mergeCell ref="C16:C26"/>
    <mergeCell ref="D16:D20"/>
    <mergeCell ref="D22:D26"/>
    <mergeCell ref="C29:C39"/>
    <mergeCell ref="D29:D33"/>
    <mergeCell ref="D21:G21"/>
    <mergeCell ref="A94:A104"/>
    <mergeCell ref="B94:B104"/>
    <mergeCell ref="C94:C104"/>
    <mergeCell ref="D94:D98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A7CF4-B38C-4D7A-940A-5DFB49715F1F}">
  <sheetPr>
    <tabColor rgb="FFFFC000"/>
  </sheetPr>
  <dimension ref="A1:M365"/>
  <sheetViews>
    <sheetView zoomScale="40" zoomScaleNormal="40" workbookViewId="0">
      <pane xSplit="2" ySplit="2" topLeftCell="C341" activePane="bottomRight" state="frozen"/>
      <selection pane="topRight" activeCell="C1" sqref="C1"/>
      <selection pane="bottomLeft" activeCell="A2" sqref="A2"/>
      <selection pane="bottomRight" activeCell="B354" sqref="B354:B364"/>
    </sheetView>
  </sheetViews>
  <sheetFormatPr baseColWidth="10" defaultColWidth="11.42578125" defaultRowHeight="31.5" x14ac:dyDescent="0.5"/>
  <cols>
    <col min="1" max="1" width="13.5703125" style="286" customWidth="1"/>
    <col min="2" max="2" width="19.42578125" style="285" customWidth="1"/>
    <col min="3" max="3" width="18.5703125" style="521" customWidth="1"/>
    <col min="4" max="4" width="17.85546875" style="286" customWidth="1"/>
    <col min="5" max="5" width="22.5703125" style="370" customWidth="1"/>
    <col min="6" max="6" width="22.5703125" style="513" customWidth="1"/>
    <col min="7" max="7" width="22.5703125" style="514" customWidth="1"/>
    <col min="8" max="8" width="17.7109375" style="286" customWidth="1"/>
    <col min="9" max="11" width="28.140625" style="449" customWidth="1"/>
    <col min="12" max="13" width="28.140625" style="458" customWidth="1"/>
    <col min="14" max="16384" width="11.42578125" style="286"/>
  </cols>
  <sheetData>
    <row r="1" spans="1:13" ht="67.5" customHeight="1" x14ac:dyDescent="0.5">
      <c r="B1" s="462" t="s">
        <v>9243</v>
      </c>
    </row>
    <row r="2" spans="1:13" s="452" customFormat="1" ht="149.25" customHeight="1" x14ac:dyDescent="0.25">
      <c r="A2" s="286"/>
      <c r="B2" s="445" t="s">
        <v>82</v>
      </c>
      <c r="C2" s="522" t="s">
        <v>83</v>
      </c>
      <c r="D2" s="445" t="s">
        <v>84</v>
      </c>
      <c r="E2" s="444" t="s">
        <v>85</v>
      </c>
      <c r="F2" s="515" t="s">
        <v>86</v>
      </c>
      <c r="G2" s="516" t="s">
        <v>87</v>
      </c>
      <c r="H2" s="445" t="s">
        <v>88</v>
      </c>
      <c r="I2" s="451" t="s">
        <v>122</v>
      </c>
      <c r="J2" s="451" t="s">
        <v>123</v>
      </c>
      <c r="K2" s="451" t="s">
        <v>124</v>
      </c>
      <c r="L2" s="451" t="s">
        <v>125</v>
      </c>
      <c r="M2" s="451" t="s">
        <v>126</v>
      </c>
    </row>
    <row r="3" spans="1:13" s="452" customFormat="1" ht="37.5" customHeight="1" x14ac:dyDescent="0.25">
      <c r="A3" s="821"/>
      <c r="B3" s="811" t="e">
        <f>IF(E3="","",VLOOKUP(E3,'Listing import 29.10.24'!$A$2:$J$7000,8,FALSE))</f>
        <v>#N/A</v>
      </c>
      <c r="C3" s="816" t="s">
        <v>129</v>
      </c>
      <c r="D3" s="246">
        <v>1</v>
      </c>
      <c r="E3" s="178">
        <f>'INSCRIPTIONS COLLEGES'!E3</f>
        <v>0</v>
      </c>
      <c r="F3" s="517" t="e">
        <f>IF(E3="","",VLOOKUP(E3,'Listing import 29.10.24'!$A$2:$J$7000,2,FALSE))</f>
        <v>#N/A</v>
      </c>
      <c r="G3" s="518" t="e">
        <f>IF(E3="","",VLOOKUP(E3,'Listing import 29.10.24'!$A$2:$J$7000,3,FALSE))</f>
        <v>#N/A</v>
      </c>
      <c r="H3" s="294" t="e">
        <f>IF(E3="","",VLOOKUP(E3,'Listing import 29.10.24'!$A$2:$J$7000,4,FALSE))</f>
        <v>#N/A</v>
      </c>
      <c r="I3" s="818"/>
      <c r="J3" s="454"/>
      <c r="K3" s="455"/>
      <c r="L3" s="457"/>
      <c r="M3" s="213"/>
    </row>
    <row r="4" spans="1:13" s="452" customFormat="1" ht="37.5" customHeight="1" x14ac:dyDescent="0.25">
      <c r="A4" s="821"/>
      <c r="B4" s="812"/>
      <c r="C4" s="816"/>
      <c r="D4" s="246">
        <v>2</v>
      </c>
      <c r="E4" s="178">
        <f>'INSCRIPTIONS COLLEGES'!E4</f>
        <v>0</v>
      </c>
      <c r="F4" s="517" t="e">
        <f>IF(E4="","",VLOOKUP(E4,'Listing import 29.10.24'!$A$2:$J$7000,2,FALSE))</f>
        <v>#N/A</v>
      </c>
      <c r="G4" s="518" t="e">
        <f>IF(E4="","",VLOOKUP(E4,'Listing import 29.10.24'!$A$2:$J$7000,3,FALSE))</f>
        <v>#N/A</v>
      </c>
      <c r="H4" s="294" t="e">
        <f>IF(E4="","",VLOOKUP(E4,'Listing import 29.10.24'!$A$2:$J$7000,4,FALSE))</f>
        <v>#N/A</v>
      </c>
      <c r="I4" s="819"/>
      <c r="J4" s="454"/>
      <c r="K4" s="455"/>
      <c r="L4" s="457"/>
      <c r="M4" s="213"/>
    </row>
    <row r="5" spans="1:13" s="452" customFormat="1" ht="37.5" customHeight="1" x14ac:dyDescent="0.25">
      <c r="A5" s="821"/>
      <c r="B5" s="812"/>
      <c r="C5" s="817"/>
      <c r="D5" s="246">
        <v>3</v>
      </c>
      <c r="E5" s="178">
        <f>'INSCRIPTIONS COLLEGES'!E5</f>
        <v>0</v>
      </c>
      <c r="F5" s="517" t="e">
        <f>IF(E5="","",VLOOKUP(E5,'Listing import 29.10.24'!$A$2:$J$7000,2,FALSE))</f>
        <v>#N/A</v>
      </c>
      <c r="G5" s="518" t="e">
        <f>IF(E5="","",VLOOKUP(E5,'Listing import 29.10.24'!$A$2:$J$7000,3,FALSE))</f>
        <v>#N/A</v>
      </c>
      <c r="H5" s="294" t="e">
        <f>IF(E5="","",VLOOKUP(E5,'Listing import 29.10.24'!$A$2:$J$7000,4,FALSE))</f>
        <v>#N/A</v>
      </c>
      <c r="I5" s="819"/>
      <c r="J5" s="454"/>
      <c r="K5" s="455"/>
      <c r="L5" s="457"/>
      <c r="M5" s="213"/>
    </row>
    <row r="6" spans="1:13" ht="37.5" customHeight="1" x14ac:dyDescent="0.25">
      <c r="A6" s="821"/>
      <c r="B6" s="812"/>
      <c r="C6" s="817"/>
      <c r="D6" s="246">
        <v>4</v>
      </c>
      <c r="E6" s="178">
        <f>'INSCRIPTIONS COLLEGES'!E6</f>
        <v>0</v>
      </c>
      <c r="F6" s="517" t="e">
        <f>IF(E6="","",VLOOKUP(E6,'Listing import 29.10.24'!$A$2:$J$7000,2,FALSE))</f>
        <v>#N/A</v>
      </c>
      <c r="G6" s="518" t="e">
        <f>IF(E6="","",VLOOKUP(E6,'Listing import 29.10.24'!$A$2:$J$7000,3,FALSE))</f>
        <v>#N/A</v>
      </c>
      <c r="H6" s="294" t="e">
        <f>IF(E6="","",VLOOKUP(E6,'Listing import 29.10.24'!$A$2:$J$7000,4,FALSE))</f>
        <v>#N/A</v>
      </c>
      <c r="I6" s="819"/>
      <c r="J6" s="454"/>
      <c r="K6" s="455"/>
      <c r="L6" s="457"/>
      <c r="M6" s="213"/>
    </row>
    <row r="7" spans="1:13" ht="37.5" customHeight="1" x14ac:dyDescent="0.25">
      <c r="A7" s="821"/>
      <c r="B7" s="812"/>
      <c r="C7" s="817"/>
      <c r="D7" s="246">
        <v>5</v>
      </c>
      <c r="E7" s="178">
        <f>'INSCRIPTIONS COLLEGES'!E7</f>
        <v>0</v>
      </c>
      <c r="F7" s="517" t="e">
        <f>IF(E7="","",VLOOKUP(E7,'Listing import 29.10.24'!$A$2:$J$7000,2,FALSE))</f>
        <v>#N/A</v>
      </c>
      <c r="G7" s="518" t="e">
        <f>IF(E7="","",VLOOKUP(E7,'Listing import 29.10.24'!$A$2:$J$7000,3,FALSE))</f>
        <v>#N/A</v>
      </c>
      <c r="H7" s="294" t="e">
        <f>IF(E7="","",VLOOKUP(E7,'Listing import 29.10.24'!$A$2:$J$7000,4,FALSE))</f>
        <v>#N/A</v>
      </c>
      <c r="I7" s="819"/>
      <c r="J7" s="454"/>
      <c r="K7" s="455"/>
      <c r="L7" s="457"/>
      <c r="M7" s="213"/>
    </row>
    <row r="8" spans="1:13" ht="37.5" customHeight="1" x14ac:dyDescent="0.25">
      <c r="A8" s="821"/>
      <c r="B8" s="812"/>
      <c r="C8" s="523"/>
      <c r="D8" s="446"/>
      <c r="E8" s="446"/>
      <c r="F8" s="519"/>
      <c r="G8" s="520"/>
      <c r="H8" s="294"/>
      <c r="I8" s="819"/>
      <c r="J8" s="454"/>
      <c r="K8" s="455"/>
      <c r="L8" s="457"/>
      <c r="M8" s="457"/>
    </row>
    <row r="9" spans="1:13" ht="37.5" customHeight="1" x14ac:dyDescent="0.25">
      <c r="A9" s="821"/>
      <c r="B9" s="812"/>
      <c r="C9" s="816" t="s">
        <v>130</v>
      </c>
      <c r="D9" s="246">
        <v>1</v>
      </c>
      <c r="E9" s="178">
        <f>'INSCRIPTIONS COLLEGES'!E9</f>
        <v>0</v>
      </c>
      <c r="F9" s="517" t="e">
        <f>IF(E9="","",VLOOKUP(E9,'Listing import 29.10.24'!$A$2:$J$7000,2,FALSE))</f>
        <v>#N/A</v>
      </c>
      <c r="G9" s="518" t="e">
        <f>IF(E9="","",VLOOKUP(E9,'Listing import 29.10.24'!$A$2:$J$7000,3,FALSE))</f>
        <v>#N/A</v>
      </c>
      <c r="H9" s="294" t="e">
        <f>IF(E9="","",VLOOKUP(E9,'Listing import 29.10.24'!$A$2:$J$7000,4,FALSE))</f>
        <v>#N/A</v>
      </c>
      <c r="I9" s="819"/>
      <c r="J9" s="454"/>
      <c r="K9" s="455"/>
      <c r="L9" s="457"/>
      <c r="M9" s="213"/>
    </row>
    <row r="10" spans="1:13" ht="37.5" customHeight="1" x14ac:dyDescent="0.25">
      <c r="A10" s="821"/>
      <c r="B10" s="812"/>
      <c r="C10" s="816"/>
      <c r="D10" s="246">
        <v>2</v>
      </c>
      <c r="E10" s="178">
        <f>'INSCRIPTIONS COLLEGES'!E10</f>
        <v>0</v>
      </c>
      <c r="F10" s="517" t="e">
        <f>IF(E10="","",VLOOKUP(E10,'Listing import 29.10.24'!$A$2:$J$7000,2,FALSE))</f>
        <v>#N/A</v>
      </c>
      <c r="G10" s="518" t="e">
        <f>IF(E10="","",VLOOKUP(E10,'Listing import 29.10.24'!$A$2:$J$7000,3,FALSE))</f>
        <v>#N/A</v>
      </c>
      <c r="H10" s="294" t="e">
        <f>IF(E10="","",VLOOKUP(E10,'Listing import 29.10.24'!$A$2:$J$7000,4,FALSE))</f>
        <v>#N/A</v>
      </c>
      <c r="I10" s="819"/>
      <c r="J10" s="454"/>
      <c r="K10" s="455"/>
      <c r="L10" s="457"/>
      <c r="M10" s="213"/>
    </row>
    <row r="11" spans="1:13" ht="37.5" customHeight="1" x14ac:dyDescent="0.25">
      <c r="A11" s="821"/>
      <c r="B11" s="812"/>
      <c r="C11" s="817"/>
      <c r="D11" s="246">
        <v>3</v>
      </c>
      <c r="E11" s="178">
        <f>'INSCRIPTIONS COLLEGES'!E11</f>
        <v>0</v>
      </c>
      <c r="F11" s="517" t="e">
        <f>IF(E11="","",VLOOKUP(E11,'Listing import 29.10.24'!$A$2:$J$7000,2,FALSE))</f>
        <v>#N/A</v>
      </c>
      <c r="G11" s="518" t="e">
        <f>IF(E11="","",VLOOKUP(E11,'Listing import 29.10.24'!$A$2:$J$7000,3,FALSE))</f>
        <v>#N/A</v>
      </c>
      <c r="H11" s="294" t="e">
        <f>IF(E11="","",VLOOKUP(E11,'Listing import 29.10.24'!$A$2:$J$7000,4,FALSE))</f>
        <v>#N/A</v>
      </c>
      <c r="I11" s="819"/>
      <c r="J11" s="454"/>
      <c r="K11" s="455"/>
      <c r="L11" s="457"/>
      <c r="M11" s="213"/>
    </row>
    <row r="12" spans="1:13" ht="37.5" customHeight="1" x14ac:dyDescent="0.25">
      <c r="A12" s="821"/>
      <c r="B12" s="812"/>
      <c r="C12" s="817"/>
      <c r="D12" s="246">
        <v>4</v>
      </c>
      <c r="E12" s="178">
        <f>'INSCRIPTIONS COLLEGES'!E12</f>
        <v>0</v>
      </c>
      <c r="F12" s="517" t="e">
        <f>IF(E12="","",VLOOKUP(E12,'Listing import 29.10.24'!$A$2:$J$7000,2,FALSE))</f>
        <v>#N/A</v>
      </c>
      <c r="G12" s="518" t="e">
        <f>IF(E12="","",VLOOKUP(E12,'Listing import 29.10.24'!$A$2:$J$7000,3,FALSE))</f>
        <v>#N/A</v>
      </c>
      <c r="H12" s="294" t="e">
        <f>IF(E12="","",VLOOKUP(E12,'Listing import 29.10.24'!$A$2:$J$7000,4,FALSE))</f>
        <v>#N/A</v>
      </c>
      <c r="I12" s="819"/>
      <c r="J12" s="454"/>
      <c r="K12" s="455"/>
      <c r="L12" s="457"/>
      <c r="M12" s="213"/>
    </row>
    <row r="13" spans="1:13" ht="37.5" customHeight="1" x14ac:dyDescent="0.25">
      <c r="A13" s="821"/>
      <c r="B13" s="812"/>
      <c r="C13" s="817"/>
      <c r="D13" s="246">
        <v>5</v>
      </c>
      <c r="E13" s="178">
        <f>'INSCRIPTIONS COLLEGES'!E13</f>
        <v>0</v>
      </c>
      <c r="F13" s="517" t="e">
        <f>IF(E13="","",VLOOKUP(E13,'Listing import 29.10.24'!$A$2:$J$7000,2,FALSE))</f>
        <v>#N/A</v>
      </c>
      <c r="G13" s="518" t="e">
        <f>IF(E13="","",VLOOKUP(E13,'Listing import 29.10.24'!$A$2:$J$7000,3,FALSE))</f>
        <v>#N/A</v>
      </c>
      <c r="H13" s="294" t="e">
        <f>IF(E13="","",VLOOKUP(E13,'Listing import 29.10.24'!$A$2:$J$7000,4,FALSE))</f>
        <v>#N/A</v>
      </c>
      <c r="I13" s="820"/>
      <c r="J13" s="454"/>
      <c r="K13" s="455"/>
      <c r="L13" s="457"/>
      <c r="M13" s="213"/>
    </row>
    <row r="14" spans="1:13" ht="37.5" customHeight="1" x14ac:dyDescent="0.5">
      <c r="I14" s="447" t="e">
        <f>SUM(HOUR(#REF!+I3)*60*60,MINUTE(#REF!+I3)*60,SECOND(#REF!+I3))</f>
        <v>#REF!</v>
      </c>
    </row>
    <row r="15" spans="1:13" ht="37.5" customHeight="1" x14ac:dyDescent="0.25">
      <c r="B15" s="445" t="s">
        <v>82</v>
      </c>
      <c r="C15" s="522" t="s">
        <v>83</v>
      </c>
      <c r="D15" s="445" t="s">
        <v>84</v>
      </c>
      <c r="E15" s="444" t="s">
        <v>85</v>
      </c>
      <c r="F15" s="515" t="s">
        <v>86</v>
      </c>
      <c r="G15" s="516" t="s">
        <v>87</v>
      </c>
      <c r="H15" s="445" t="s">
        <v>88</v>
      </c>
      <c r="I15" s="451" t="s">
        <v>122</v>
      </c>
      <c r="J15" s="451" t="s">
        <v>132</v>
      </c>
      <c r="K15" s="451" t="s">
        <v>124</v>
      </c>
      <c r="L15" s="451" t="s">
        <v>125</v>
      </c>
      <c r="M15" s="451" t="s">
        <v>126</v>
      </c>
    </row>
    <row r="16" spans="1:13" ht="37.5" customHeight="1" x14ac:dyDescent="0.25">
      <c r="A16" s="822">
        <v>2</v>
      </c>
      <c r="B16" s="524" t="str">
        <f>IF(E28="","",VLOOKUP(E28,'Listing import 29.10.24'!$A$2:$J$7000,8,FALSE))</f>
        <v>CLG.St DOMINIQUE SAVIO</v>
      </c>
      <c r="C16" s="816" t="s">
        <v>117</v>
      </c>
      <c r="D16" s="246">
        <v>1</v>
      </c>
      <c r="E16" s="459"/>
      <c r="F16" s="517" t="str">
        <f>IF(E16="","",VLOOKUP(E16,'Listing import 29.10.24'!$A$2:$J$7000,2,FALSE))</f>
        <v/>
      </c>
      <c r="G16" s="518" t="str">
        <f>IF(E16="","",VLOOKUP(E16,'Listing import 29.10.24'!$A$2:$J$7000,3,FALSE))</f>
        <v/>
      </c>
      <c r="H16" s="294" t="str">
        <f>IF(E16="","",VLOOKUP(E16,'Listing import 29.10.24'!$A$2:$J$7000,4,FALSE))</f>
        <v/>
      </c>
      <c r="I16" s="818"/>
      <c r="J16" s="454"/>
      <c r="K16" s="455"/>
      <c r="L16" s="456"/>
      <c r="M16" s="213"/>
    </row>
    <row r="17" spans="1:13" ht="37.5" customHeight="1" x14ac:dyDescent="0.25">
      <c r="A17" s="821"/>
      <c r="B17" s="525"/>
      <c r="C17" s="817"/>
      <c r="D17" s="246">
        <v>2</v>
      </c>
      <c r="E17" s="459"/>
      <c r="F17" s="517" t="str">
        <f>IF(E17="","",VLOOKUP(E17,'Listing import 29.10.24'!$A$2:$J$7000,2,FALSE))</f>
        <v/>
      </c>
      <c r="G17" s="518" t="str">
        <f>IF(E17="","",VLOOKUP(E17,'Listing import 29.10.24'!$A$2:$J$7000,3,FALSE))</f>
        <v/>
      </c>
      <c r="H17" s="294" t="str">
        <f>IF(E17="","",VLOOKUP(E17,'Listing import 29.10.24'!$A$2:$J$7000,4,FALSE))</f>
        <v/>
      </c>
      <c r="I17" s="819"/>
      <c r="J17" s="454"/>
      <c r="K17" s="455"/>
      <c r="L17" s="456"/>
      <c r="M17" s="213"/>
    </row>
    <row r="18" spans="1:13" ht="37.5" customHeight="1" x14ac:dyDescent="0.25">
      <c r="A18" s="821"/>
      <c r="B18" s="525"/>
      <c r="C18" s="817"/>
      <c r="D18" s="246">
        <v>3</v>
      </c>
      <c r="E18" s="459"/>
      <c r="F18" s="517" t="str">
        <f>IF(E18="","",VLOOKUP(E18,'Listing import 29.10.24'!$A$2:$J$7000,2,FALSE))</f>
        <v/>
      </c>
      <c r="G18" s="518" t="str">
        <f>IF(E18="","",VLOOKUP(E18,'Listing import 29.10.24'!$A$2:$J$7000,3,FALSE))</f>
        <v/>
      </c>
      <c r="H18" s="294" t="str">
        <f>IF(E18="","",VLOOKUP(E18,'Listing import 29.10.24'!$A$2:$J$7000,4,FALSE))</f>
        <v/>
      </c>
      <c r="I18" s="819"/>
      <c r="J18" s="454"/>
      <c r="K18" s="455"/>
      <c r="L18" s="456"/>
      <c r="M18" s="213"/>
    </row>
    <row r="19" spans="1:13" ht="37.5" customHeight="1" x14ac:dyDescent="0.25">
      <c r="A19" s="821"/>
      <c r="B19" s="525"/>
      <c r="C19" s="817"/>
      <c r="D19" s="246">
        <v>4</v>
      </c>
      <c r="E19" s="459"/>
      <c r="F19" s="517" t="str">
        <f>IF(E19="","",VLOOKUP(E19,'Listing import 29.10.24'!$A$2:$J$7000,2,FALSE))</f>
        <v/>
      </c>
      <c r="G19" s="518" t="str">
        <f>IF(E19="","",VLOOKUP(E19,'Listing import 29.10.24'!$A$2:$J$7000,3,FALSE))</f>
        <v/>
      </c>
      <c r="H19" s="294" t="str">
        <f>IF(E19="","",VLOOKUP(E19,'Listing import 29.10.24'!$A$2:$J$7000,4,FALSE))</f>
        <v/>
      </c>
      <c r="I19" s="819"/>
      <c r="J19" s="454"/>
      <c r="K19" s="455"/>
      <c r="L19" s="456"/>
      <c r="M19" s="213"/>
    </row>
    <row r="20" spans="1:13" ht="37.5" customHeight="1" x14ac:dyDescent="0.25">
      <c r="A20" s="821"/>
      <c r="B20" s="525"/>
      <c r="C20" s="817"/>
      <c r="D20" s="246">
        <v>5</v>
      </c>
      <c r="E20" s="459"/>
      <c r="F20" s="517" t="str">
        <f>IF(E20="","",VLOOKUP(E20,'Listing import 29.10.24'!$A$2:$J$7000,2,FALSE))</f>
        <v/>
      </c>
      <c r="G20" s="518" t="str">
        <f>IF(E20="","",VLOOKUP(E20,'Listing import 29.10.24'!$A$2:$J$7000,3,FALSE))</f>
        <v/>
      </c>
      <c r="H20" s="294" t="str">
        <f>IF(E20="","",VLOOKUP(E20,'Listing import 29.10.24'!$A$2:$J$7000,4,FALSE))</f>
        <v/>
      </c>
      <c r="I20" s="820"/>
      <c r="J20" s="454"/>
      <c r="K20" s="455"/>
      <c r="L20" s="456"/>
      <c r="M20" s="213"/>
    </row>
    <row r="21" spans="1:13" ht="37.5" customHeight="1" x14ac:dyDescent="0.25">
      <c r="A21" s="821"/>
      <c r="B21" s="525"/>
      <c r="C21" s="523"/>
      <c r="D21" s="446"/>
      <c r="E21" s="446"/>
      <c r="F21" s="519"/>
      <c r="G21" s="520"/>
      <c r="H21" s="294"/>
      <c r="I21" s="460"/>
      <c r="J21" s="454"/>
      <c r="K21" s="455"/>
      <c r="L21" s="457"/>
      <c r="M21" s="457"/>
    </row>
    <row r="22" spans="1:13" s="453" customFormat="1" ht="37.5" customHeight="1" x14ac:dyDescent="0.5">
      <c r="A22" s="821"/>
      <c r="B22" s="525"/>
      <c r="C22" s="816" t="s">
        <v>121</v>
      </c>
      <c r="D22" s="246">
        <v>1</v>
      </c>
      <c r="E22" s="459"/>
      <c r="F22" s="517" t="str">
        <f>IF(E22="","",VLOOKUP(E22,'Listing import 29.10.24'!$A$2:$J$7000,2,FALSE))</f>
        <v/>
      </c>
      <c r="G22" s="518" t="str">
        <f>IF(E22="","",VLOOKUP(E22,'Listing import 29.10.24'!$A$2:$J$7000,3,FALSE))</f>
        <v/>
      </c>
      <c r="H22" s="294" t="str">
        <f>IF(E22="","",VLOOKUP(E22,'Listing import 29.10.24'!$A$2:$J$7000,4,FALSE))</f>
        <v/>
      </c>
      <c r="I22" s="818"/>
      <c r="J22" s="454"/>
      <c r="K22" s="455"/>
      <c r="L22" s="457"/>
      <c r="M22" s="213"/>
    </row>
    <row r="23" spans="1:13" s="453" customFormat="1" ht="37.5" customHeight="1" x14ac:dyDescent="0.5">
      <c r="A23" s="821"/>
      <c r="B23" s="525"/>
      <c r="C23" s="817"/>
      <c r="D23" s="246">
        <v>2</v>
      </c>
      <c r="E23" s="459"/>
      <c r="F23" s="517" t="str">
        <f>IF(E23="","",VLOOKUP(E23,'Listing import 29.10.24'!$A$2:$J$7000,2,FALSE))</f>
        <v/>
      </c>
      <c r="G23" s="518" t="str">
        <f>IF(E23="","",VLOOKUP(E23,'Listing import 29.10.24'!$A$2:$J$7000,3,FALSE))</f>
        <v/>
      </c>
      <c r="H23" s="294" t="str">
        <f>IF(E23="","",VLOOKUP(E23,'Listing import 29.10.24'!$A$2:$J$7000,4,FALSE))</f>
        <v/>
      </c>
      <c r="I23" s="819"/>
      <c r="J23" s="454"/>
      <c r="K23" s="455"/>
      <c r="L23" s="457"/>
      <c r="M23" s="213"/>
    </row>
    <row r="24" spans="1:13" s="453" customFormat="1" ht="37.5" customHeight="1" x14ac:dyDescent="0.5">
      <c r="A24" s="821"/>
      <c r="B24" s="525"/>
      <c r="C24" s="817"/>
      <c r="D24" s="246">
        <v>3</v>
      </c>
      <c r="E24" s="459"/>
      <c r="F24" s="517" t="str">
        <f>IF(E24="","",VLOOKUP(E24,'Listing import 29.10.24'!$A$2:$J$7000,2,FALSE))</f>
        <v/>
      </c>
      <c r="G24" s="518" t="str">
        <f>IF(E24="","",VLOOKUP(E24,'Listing import 29.10.24'!$A$2:$J$7000,3,FALSE))</f>
        <v/>
      </c>
      <c r="H24" s="294" t="str">
        <f>IF(E24="","",VLOOKUP(E24,'Listing import 29.10.24'!$A$2:$J$7000,4,FALSE))</f>
        <v/>
      </c>
      <c r="I24" s="819"/>
      <c r="J24" s="454"/>
      <c r="K24" s="455"/>
      <c r="L24" s="457"/>
      <c r="M24" s="213"/>
    </row>
    <row r="25" spans="1:13" s="453" customFormat="1" ht="37.5" customHeight="1" x14ac:dyDescent="0.5">
      <c r="A25" s="821"/>
      <c r="B25" s="525"/>
      <c r="C25" s="817"/>
      <c r="D25" s="246">
        <v>4</v>
      </c>
      <c r="E25" s="459"/>
      <c r="F25" s="517" t="str">
        <f>IF(E25="","",VLOOKUP(E25,'Listing import 29.10.24'!$A$2:$J$7000,2,FALSE))</f>
        <v/>
      </c>
      <c r="G25" s="518" t="str">
        <f>IF(E25="","",VLOOKUP(E25,'Listing import 29.10.24'!$A$2:$J$7000,3,FALSE))</f>
        <v/>
      </c>
      <c r="H25" s="294" t="str">
        <f>IF(E25="","",VLOOKUP(E25,'Listing import 29.10.24'!$A$2:$J$7000,4,FALSE))</f>
        <v/>
      </c>
      <c r="I25" s="819"/>
      <c r="J25" s="454"/>
      <c r="K25" s="455"/>
      <c r="L25" s="457"/>
      <c r="M25" s="213"/>
    </row>
    <row r="26" spans="1:13" s="453" customFormat="1" ht="37.5" customHeight="1" x14ac:dyDescent="0.5">
      <c r="A26" s="821"/>
      <c r="B26" s="525"/>
      <c r="C26" s="817"/>
      <c r="D26" s="246">
        <v>5</v>
      </c>
      <c r="E26" s="459"/>
      <c r="F26" s="517" t="str">
        <f>IF(E26="","",VLOOKUP(E26,'Listing import 29.10.24'!$A$2:$J$7000,2,FALSE))</f>
        <v/>
      </c>
      <c r="G26" s="518" t="str">
        <f>IF(E26="","",VLOOKUP(E26,'Listing import 29.10.24'!$A$2:$J$7000,3,FALSE))</f>
        <v/>
      </c>
      <c r="H26" s="294" t="str">
        <f>IF(E26="","",VLOOKUP(E26,'Listing import 29.10.24'!$A$2:$J$7000,4,FALSE))</f>
        <v/>
      </c>
      <c r="I26" s="820"/>
      <c r="J26" s="454"/>
      <c r="K26" s="455"/>
      <c r="L26" s="457"/>
      <c r="M26" s="213"/>
    </row>
    <row r="27" spans="1:13" s="453" customFormat="1" ht="37.5" customHeight="1" x14ac:dyDescent="0.5">
      <c r="A27" s="821"/>
      <c r="B27" s="525"/>
      <c r="C27" s="522" t="s">
        <v>83</v>
      </c>
      <c r="D27" s="445" t="s">
        <v>84</v>
      </c>
      <c r="E27" s="444" t="s">
        <v>85</v>
      </c>
      <c r="F27" s="515" t="s">
        <v>86</v>
      </c>
      <c r="G27" s="516" t="s">
        <v>87</v>
      </c>
      <c r="H27" s="445" t="s">
        <v>88</v>
      </c>
      <c r="I27" s="451" t="s">
        <v>122</v>
      </c>
      <c r="J27" s="451" t="s">
        <v>123</v>
      </c>
      <c r="K27" s="451" t="s">
        <v>124</v>
      </c>
      <c r="L27" s="451" t="s">
        <v>125</v>
      </c>
      <c r="M27" s="451" t="s">
        <v>126</v>
      </c>
    </row>
    <row r="28" spans="1:13" s="453" customFormat="1" ht="37.5" customHeight="1" x14ac:dyDescent="0.5">
      <c r="A28" s="821"/>
      <c r="B28" s="525"/>
      <c r="C28" s="816" t="s">
        <v>129</v>
      </c>
      <c r="D28" s="246">
        <v>1</v>
      </c>
      <c r="E28" s="178">
        <f>'INSCRIPTIONS COLLEGES'!E16</f>
        <v>24222404</v>
      </c>
      <c r="F28" s="517" t="str">
        <f>IF(E28="","",VLOOKUP(E28,'Listing import 29.10.24'!$A$2:$J$7000,2,FALSE))</f>
        <v>ALPI</v>
      </c>
      <c r="G28" s="518" t="str">
        <f>IF(E28="","",VLOOKUP(E28,'Listing import 29.10.24'!$A$2:$J$7000,3,FALSE))</f>
        <v>Vanina</v>
      </c>
      <c r="H28" s="294" t="str">
        <f>IF(E28="","",VLOOKUP(E28,'Listing import 29.10.24'!$A$2:$J$7000,4,FALSE))</f>
        <v>MF</v>
      </c>
      <c r="I28" s="818"/>
      <c r="J28" s="454"/>
      <c r="K28" s="455"/>
      <c r="L28" s="457"/>
      <c r="M28" s="213"/>
    </row>
    <row r="29" spans="1:13" s="453" customFormat="1" ht="37.5" customHeight="1" x14ac:dyDescent="0.5">
      <c r="A29" s="821"/>
      <c r="B29" s="525"/>
      <c r="C29" s="816"/>
      <c r="D29" s="246">
        <v>2</v>
      </c>
      <c r="E29" s="178">
        <f>'INSCRIPTIONS COLLEGES'!E17</f>
        <v>24211040</v>
      </c>
      <c r="F29" s="517" t="str">
        <f>IF(E29="","",VLOOKUP(E29,'Listing import 29.10.24'!$A$2:$J$7000,2,FALSE))</f>
        <v>CHANENE</v>
      </c>
      <c r="G29" s="518" t="str">
        <f>IF(E29="","",VLOOKUP(E29,'Listing import 29.10.24'!$A$2:$J$7000,3,FALSE))</f>
        <v>Yohanan</v>
      </c>
      <c r="H29" s="294" t="str">
        <f>IF(E29="","",VLOOKUP(E29,'Listing import 29.10.24'!$A$2:$J$7000,4,FALSE))</f>
        <v>MF</v>
      </c>
      <c r="I29" s="819"/>
      <c r="J29" s="454"/>
      <c r="K29" s="455"/>
      <c r="L29" s="457"/>
      <c r="M29" s="213"/>
    </row>
    <row r="30" spans="1:13" s="453" customFormat="1" ht="37.5" customHeight="1" x14ac:dyDescent="0.5">
      <c r="A30" s="821"/>
      <c r="B30" s="525"/>
      <c r="C30" s="817"/>
      <c r="D30" s="246">
        <v>3</v>
      </c>
      <c r="E30" s="178">
        <f>'INSCRIPTIONS COLLEGES'!E18</f>
        <v>24222542</v>
      </c>
      <c r="F30" s="517" t="str">
        <f>IF(E30="","",VLOOKUP(E30,'Listing import 29.10.24'!$A$2:$J$7000,2,FALSE))</f>
        <v>MACHORO</v>
      </c>
      <c r="G30" s="518" t="str">
        <f>IF(E30="","",VLOOKUP(E30,'Listing import 29.10.24'!$A$2:$J$7000,3,FALSE))</f>
        <v>Pélagie</v>
      </c>
      <c r="H30" s="294" t="str">
        <f>IF(E30="","",VLOOKUP(E30,'Listing import 29.10.24'!$A$2:$J$7000,4,FALSE))</f>
        <v>MF</v>
      </c>
      <c r="I30" s="819"/>
      <c r="J30" s="454"/>
      <c r="K30" s="455"/>
      <c r="L30" s="457"/>
      <c r="M30" s="213"/>
    </row>
    <row r="31" spans="1:13" s="453" customFormat="1" ht="37.5" customHeight="1" x14ac:dyDescent="0.5">
      <c r="A31" s="821"/>
      <c r="B31" s="525"/>
      <c r="C31" s="817"/>
      <c r="D31" s="246">
        <v>4</v>
      </c>
      <c r="E31" s="178">
        <f>'INSCRIPTIONS COLLEGES'!E19</f>
        <v>24222627</v>
      </c>
      <c r="F31" s="517" t="str">
        <f>IF(E31="","",VLOOKUP(E31,'Listing import 29.10.24'!$A$2:$J$7000,2,FALSE))</f>
        <v>PAULAUD</v>
      </c>
      <c r="G31" s="518" t="str">
        <f>IF(E31="","",VLOOKUP(E31,'Listing import 29.10.24'!$A$2:$J$7000,3,FALSE))</f>
        <v>Sarah</v>
      </c>
      <c r="H31" s="294" t="str">
        <f>IF(E31="","",VLOOKUP(E31,'Listing import 29.10.24'!$A$2:$J$7000,4,FALSE))</f>
        <v>MF</v>
      </c>
      <c r="I31" s="819"/>
      <c r="J31" s="454"/>
      <c r="K31" s="455"/>
      <c r="L31" s="457"/>
      <c r="M31" s="213"/>
    </row>
    <row r="32" spans="1:13" s="453" customFormat="1" ht="37.5" customHeight="1" x14ac:dyDescent="0.5">
      <c r="A32" s="821"/>
      <c r="B32" s="525"/>
      <c r="C32" s="817"/>
      <c r="D32" s="246">
        <v>5</v>
      </c>
      <c r="E32" s="178">
        <f>'INSCRIPTIONS COLLEGES'!E20</f>
        <v>24222568</v>
      </c>
      <c r="F32" s="517" t="str">
        <f>IF(E32="","",VLOOKUP(E32,'Listing import 29.10.24'!$A$2:$J$7000,2,FALSE))</f>
        <v>MANGEOLLE</v>
      </c>
      <c r="G32" s="518" t="str">
        <f>IF(E32="","",VLOOKUP(E32,'Listing import 29.10.24'!$A$2:$J$7000,3,FALSE))</f>
        <v>Lounina</v>
      </c>
      <c r="H32" s="294" t="str">
        <f>IF(E32="","",VLOOKUP(E32,'Listing import 29.10.24'!$A$2:$J$7000,4,FALSE))</f>
        <v>MF</v>
      </c>
      <c r="I32" s="820"/>
      <c r="J32" s="454"/>
      <c r="K32" s="455"/>
      <c r="L32" s="457"/>
      <c r="M32" s="213"/>
    </row>
    <row r="33" spans="1:13" s="453" customFormat="1" ht="37.5" customHeight="1" x14ac:dyDescent="0.5">
      <c r="A33" s="821"/>
      <c r="B33" s="525"/>
      <c r="C33" s="523"/>
      <c r="D33" s="446"/>
      <c r="E33" s="446"/>
      <c r="F33" s="519"/>
      <c r="G33" s="520"/>
      <c r="H33" s="294"/>
      <c r="I33" s="460"/>
      <c r="J33" s="454"/>
      <c r="K33" s="455"/>
      <c r="L33" s="457"/>
      <c r="M33" s="457"/>
    </row>
    <row r="34" spans="1:13" s="453" customFormat="1" ht="37.5" customHeight="1" x14ac:dyDescent="0.5">
      <c r="A34" s="821"/>
      <c r="B34" s="525"/>
      <c r="C34" s="816" t="s">
        <v>130</v>
      </c>
      <c r="D34" s="246">
        <v>1</v>
      </c>
      <c r="E34" s="178">
        <f>'INSCRIPTIONS COLLEGES'!E22</f>
        <v>24222719</v>
      </c>
      <c r="F34" s="517" t="str">
        <f>IF(E34="","",VLOOKUP(E34,'Listing import 29.10.24'!$A$2:$J$7000,2,FALSE))</f>
        <v>GALLIOT</v>
      </c>
      <c r="G34" s="518" t="str">
        <f>IF(E34="","",VLOOKUP(E34,'Listing import 29.10.24'!$A$2:$J$7000,3,FALSE))</f>
        <v>Eythan</v>
      </c>
      <c r="H34" s="294" t="str">
        <f>IF(E34="","",VLOOKUP(E34,'Listing import 29.10.24'!$A$2:$J$7000,4,FALSE))</f>
        <v>MG</v>
      </c>
      <c r="I34" s="818"/>
      <c r="J34" s="454"/>
      <c r="K34" s="455"/>
      <c r="L34" s="457"/>
      <c r="M34" s="213"/>
    </row>
    <row r="35" spans="1:13" s="453" customFormat="1" ht="37.5" customHeight="1" x14ac:dyDescent="0.5">
      <c r="A35" s="821"/>
      <c r="B35" s="525"/>
      <c r="C35" s="816"/>
      <c r="D35" s="246">
        <v>2</v>
      </c>
      <c r="E35" s="178">
        <f>'INSCRIPTIONS COLLEGES'!E23</f>
        <v>24212870</v>
      </c>
      <c r="F35" s="517" t="str">
        <f>IF(E35="","",VLOOKUP(E35,'Listing import 29.10.24'!$A$2:$J$7000,2,FALSE))</f>
        <v>GLOAGUEN</v>
      </c>
      <c r="G35" s="518" t="str">
        <f>IF(E35="","",VLOOKUP(E35,'Listing import 29.10.24'!$A$2:$J$7000,3,FALSE))</f>
        <v>Tristan</v>
      </c>
      <c r="H35" s="294" t="str">
        <f>IF(E35="","",VLOOKUP(E35,'Listing import 29.10.24'!$A$2:$J$7000,4,FALSE))</f>
        <v>MG</v>
      </c>
      <c r="I35" s="819"/>
      <c r="J35" s="454"/>
      <c r="K35" s="455"/>
      <c r="L35" s="457"/>
      <c r="M35" s="213"/>
    </row>
    <row r="36" spans="1:13" s="453" customFormat="1" ht="37.5" customHeight="1" x14ac:dyDescent="0.5">
      <c r="A36" s="821"/>
      <c r="B36" s="525"/>
      <c r="C36" s="817"/>
      <c r="D36" s="246">
        <v>3</v>
      </c>
      <c r="E36" s="178">
        <f>'INSCRIPTIONS COLLEGES'!E24</f>
        <v>24222634</v>
      </c>
      <c r="F36" s="517" t="str">
        <f>IF(E36="","",VLOOKUP(E36,'Listing import 29.10.24'!$A$2:$J$7000,2,FALSE))</f>
        <v>LODS</v>
      </c>
      <c r="G36" s="518" t="str">
        <f>IF(E36="","",VLOOKUP(E36,'Listing import 29.10.24'!$A$2:$J$7000,3,FALSE))</f>
        <v>Scott</v>
      </c>
      <c r="H36" s="294" t="str">
        <f>IF(E36="","",VLOOKUP(E36,'Listing import 29.10.24'!$A$2:$J$7000,4,FALSE))</f>
        <v>MG</v>
      </c>
      <c r="I36" s="819"/>
      <c r="J36" s="454"/>
      <c r="K36" s="455"/>
      <c r="L36" s="457"/>
      <c r="M36" s="213"/>
    </row>
    <row r="37" spans="1:13" s="453" customFormat="1" ht="37.5" customHeight="1" x14ac:dyDescent="0.5">
      <c r="A37" s="821"/>
      <c r="B37" s="525"/>
      <c r="C37" s="817"/>
      <c r="D37" s="246">
        <v>4</v>
      </c>
      <c r="E37" s="178">
        <f>'INSCRIPTIONS COLLEGES'!E25</f>
        <v>24247531</v>
      </c>
      <c r="F37" s="517" t="str">
        <f>IF(E37="","",VLOOKUP(E37,'Listing import 29.10.24'!$A$2:$J$7000,2,FALSE))</f>
        <v>NABITOLO</v>
      </c>
      <c r="G37" s="518" t="str">
        <f>IF(E37="","",VLOOKUP(E37,'Listing import 29.10.24'!$A$2:$J$7000,3,FALSE))</f>
        <v>Calixte</v>
      </c>
      <c r="H37" s="294" t="str">
        <f>IF(E37="","",VLOOKUP(E37,'Listing import 29.10.24'!$A$2:$J$7000,4,FALSE))</f>
        <v>MG</v>
      </c>
      <c r="I37" s="819"/>
      <c r="J37" s="454"/>
      <c r="K37" s="455"/>
      <c r="L37" s="457"/>
      <c r="M37" s="213"/>
    </row>
    <row r="38" spans="1:13" s="453" customFormat="1" ht="37.5" customHeight="1" x14ac:dyDescent="0.5">
      <c r="A38" s="821"/>
      <c r="B38" s="526"/>
      <c r="C38" s="817"/>
      <c r="D38" s="246">
        <v>5</v>
      </c>
      <c r="E38" s="178">
        <f>'INSCRIPTIONS COLLEGES'!E26</f>
        <v>24237326</v>
      </c>
      <c r="F38" s="517" t="str">
        <f>IF(E38="","",VLOOKUP(E38,'Listing import 29.10.24'!$A$2:$J$7000,2,FALSE))</f>
        <v>VINCENT</v>
      </c>
      <c r="G38" s="518" t="str">
        <f>IF(E38="","",VLOOKUP(E38,'Listing import 29.10.24'!$A$2:$J$7000,3,FALSE))</f>
        <v>Nathanaël</v>
      </c>
      <c r="H38" s="294" t="str">
        <f>IF(E38="","",VLOOKUP(E38,'Listing import 29.10.24'!$A$2:$J$7000,4,FALSE))</f>
        <v>MG</v>
      </c>
      <c r="I38" s="820"/>
      <c r="J38" s="454"/>
      <c r="K38" s="455"/>
      <c r="L38" s="457"/>
      <c r="M38" s="213"/>
    </row>
    <row r="39" spans="1:13" s="453" customFormat="1" ht="37.5" customHeight="1" x14ac:dyDescent="0.5">
      <c r="A39" s="286"/>
      <c r="B39" s="285"/>
      <c r="C39" s="521"/>
      <c r="D39" s="286"/>
      <c r="E39" s="370"/>
      <c r="F39" s="513"/>
      <c r="G39" s="514"/>
      <c r="H39" s="286"/>
      <c r="I39" s="447">
        <f>SUM(HOUR(I16+I28)*60*60,MINUTE(I16+I28)*60,SECOND(I16+I28))</f>
        <v>0</v>
      </c>
      <c r="J39" s="449"/>
      <c r="K39" s="449"/>
      <c r="L39" s="458"/>
      <c r="M39" s="458"/>
    </row>
    <row r="40" spans="1:13" s="453" customFormat="1" ht="37.5" customHeight="1" x14ac:dyDescent="0.5">
      <c r="A40" s="286"/>
      <c r="B40" s="445" t="s">
        <v>82</v>
      </c>
      <c r="C40" s="522" t="s">
        <v>83</v>
      </c>
      <c r="D40" s="445" t="s">
        <v>84</v>
      </c>
      <c r="E40" s="444" t="s">
        <v>85</v>
      </c>
      <c r="F40" s="515" t="s">
        <v>86</v>
      </c>
      <c r="G40" s="516" t="s">
        <v>87</v>
      </c>
      <c r="H40" s="445" t="s">
        <v>88</v>
      </c>
      <c r="I40" s="451" t="s">
        <v>122</v>
      </c>
      <c r="J40" s="451" t="s">
        <v>132</v>
      </c>
      <c r="K40" s="451" t="s">
        <v>124</v>
      </c>
      <c r="L40" s="451" t="s">
        <v>125</v>
      </c>
      <c r="M40" s="451" t="s">
        <v>126</v>
      </c>
    </row>
    <row r="41" spans="1:13" s="453" customFormat="1" ht="37.5" customHeight="1" x14ac:dyDescent="0.5">
      <c r="A41" s="822">
        <v>3</v>
      </c>
      <c r="B41" s="524" t="str">
        <f>IF(E53="","",VLOOKUP(E53,'Listing import 29.10.24'!$A$2:$J$7000,8,FALSE))</f>
        <v>CLG.CHAMPAGNAT</v>
      </c>
      <c r="C41" s="816" t="s">
        <v>117</v>
      </c>
      <c r="D41" s="246">
        <v>1</v>
      </c>
      <c r="E41" s="178"/>
      <c r="F41" s="517" t="str">
        <f>IF(E41="","",VLOOKUP(E41,'Listing import 29.10.24'!$A$2:$J$7000,2,FALSE))</f>
        <v/>
      </c>
      <c r="G41" s="518" t="str">
        <f>IF(E41="","",VLOOKUP(E41,'Listing import 29.10.24'!$A$2:$J$7000,3,FALSE))</f>
        <v/>
      </c>
      <c r="H41" s="294" t="str">
        <f>IF(E41="","",VLOOKUP(E41,'Listing import 29.10.24'!$A$2:$J$7000,4,FALSE))</f>
        <v/>
      </c>
      <c r="I41" s="818"/>
      <c r="J41" s="454"/>
      <c r="K41" s="455"/>
      <c r="L41" s="456"/>
      <c r="M41" s="213"/>
    </row>
    <row r="42" spans="1:13" s="453" customFormat="1" ht="37.5" customHeight="1" x14ac:dyDescent="0.5">
      <c r="A42" s="821"/>
      <c r="B42" s="525"/>
      <c r="C42" s="817"/>
      <c r="D42" s="246">
        <v>2</v>
      </c>
      <c r="E42" s="178"/>
      <c r="F42" s="517" t="str">
        <f>IF(E42="","",VLOOKUP(E42,'Listing import 29.10.24'!$A$2:$J$7000,2,FALSE))</f>
        <v/>
      </c>
      <c r="G42" s="518" t="str">
        <f>IF(E42="","",VLOOKUP(E42,'Listing import 29.10.24'!$A$2:$J$7000,3,FALSE))</f>
        <v/>
      </c>
      <c r="H42" s="294" t="str">
        <f>IF(E42="","",VLOOKUP(E42,'Listing import 29.10.24'!$A$2:$J$7000,4,FALSE))</f>
        <v/>
      </c>
      <c r="I42" s="819"/>
      <c r="J42" s="454"/>
      <c r="K42" s="455"/>
      <c r="L42" s="456"/>
      <c r="M42" s="213"/>
    </row>
    <row r="43" spans="1:13" s="453" customFormat="1" ht="37.5" customHeight="1" x14ac:dyDescent="0.5">
      <c r="A43" s="821"/>
      <c r="B43" s="525"/>
      <c r="C43" s="817"/>
      <c r="D43" s="246">
        <v>3</v>
      </c>
      <c r="E43" s="178"/>
      <c r="F43" s="517" t="str">
        <f>IF(E43="","",VLOOKUP(E43,'Listing import 29.10.24'!$A$2:$J$7000,2,FALSE))</f>
        <v/>
      </c>
      <c r="G43" s="518" t="str">
        <f>IF(E43="","",VLOOKUP(E43,'Listing import 29.10.24'!$A$2:$J$7000,3,FALSE))</f>
        <v/>
      </c>
      <c r="H43" s="294" t="str">
        <f>IF(E43="","",VLOOKUP(E43,'Listing import 29.10.24'!$A$2:$J$7000,4,FALSE))</f>
        <v/>
      </c>
      <c r="I43" s="819"/>
      <c r="J43" s="454"/>
      <c r="K43" s="455"/>
      <c r="L43" s="456"/>
      <c r="M43" s="213"/>
    </row>
    <row r="44" spans="1:13" s="453" customFormat="1" ht="37.5" customHeight="1" x14ac:dyDescent="0.5">
      <c r="A44" s="821"/>
      <c r="B44" s="525"/>
      <c r="C44" s="817"/>
      <c r="D44" s="246">
        <v>4</v>
      </c>
      <c r="E44" s="178"/>
      <c r="F44" s="517" t="str">
        <f>IF(E44="","",VLOOKUP(E44,'Listing import 29.10.24'!$A$2:$J$7000,2,FALSE))</f>
        <v/>
      </c>
      <c r="G44" s="518" t="str">
        <f>IF(E44="","",VLOOKUP(E44,'Listing import 29.10.24'!$A$2:$J$7000,3,FALSE))</f>
        <v/>
      </c>
      <c r="H44" s="294" t="str">
        <f>IF(E44="","",VLOOKUP(E44,'Listing import 29.10.24'!$A$2:$J$7000,4,FALSE))</f>
        <v/>
      </c>
      <c r="I44" s="819"/>
      <c r="J44" s="454"/>
      <c r="K44" s="455"/>
      <c r="L44" s="456"/>
      <c r="M44" s="213"/>
    </row>
    <row r="45" spans="1:13" s="453" customFormat="1" ht="37.5" customHeight="1" x14ac:dyDescent="0.5">
      <c r="A45" s="821"/>
      <c r="B45" s="525"/>
      <c r="C45" s="817"/>
      <c r="D45" s="246">
        <v>5</v>
      </c>
      <c r="E45" s="178"/>
      <c r="F45" s="517" t="str">
        <f>IF(E45="","",VLOOKUP(E45,'Listing import 29.10.24'!$A$2:$J$7000,2,FALSE))</f>
        <v/>
      </c>
      <c r="G45" s="518" t="str">
        <f>IF(E45="","",VLOOKUP(E45,'Listing import 29.10.24'!$A$2:$J$7000,3,FALSE))</f>
        <v/>
      </c>
      <c r="H45" s="294" t="str">
        <f>IF(E45="","",VLOOKUP(E45,'Listing import 29.10.24'!$A$2:$J$7000,4,FALSE))</f>
        <v/>
      </c>
      <c r="I45" s="820"/>
      <c r="J45" s="454"/>
      <c r="K45" s="455"/>
      <c r="L45" s="456"/>
      <c r="M45" s="213"/>
    </row>
    <row r="46" spans="1:13" s="453" customFormat="1" ht="37.5" customHeight="1" x14ac:dyDescent="0.5">
      <c r="A46" s="821"/>
      <c r="B46" s="525"/>
      <c r="C46" s="523"/>
      <c r="D46" s="446"/>
      <c r="E46" s="446"/>
      <c r="F46" s="519"/>
      <c r="G46" s="520"/>
      <c r="H46" s="294"/>
      <c r="I46" s="460"/>
      <c r="J46" s="454"/>
      <c r="K46" s="455"/>
      <c r="L46" s="457"/>
      <c r="M46" s="457"/>
    </row>
    <row r="47" spans="1:13" s="453" customFormat="1" ht="37.5" customHeight="1" x14ac:dyDescent="0.5">
      <c r="A47" s="821"/>
      <c r="B47" s="525"/>
      <c r="C47" s="816" t="s">
        <v>121</v>
      </c>
      <c r="D47" s="246">
        <v>1</v>
      </c>
      <c r="E47" s="178"/>
      <c r="F47" s="517" t="str">
        <f>IF(E47="","",VLOOKUP(E47,'Listing import 29.10.24'!$A$2:$J$7000,2,FALSE))</f>
        <v/>
      </c>
      <c r="G47" s="518" t="str">
        <f>IF(E47="","",VLOOKUP(E47,'Listing import 29.10.24'!$A$2:$J$7000,3,FALSE))</f>
        <v/>
      </c>
      <c r="H47" s="294" t="str">
        <f>IF(E47="","",VLOOKUP(E47,'Listing import 29.10.24'!$A$2:$J$7000,4,FALSE))</f>
        <v/>
      </c>
      <c r="I47" s="818"/>
      <c r="J47" s="454"/>
      <c r="K47" s="455"/>
      <c r="L47" s="457"/>
      <c r="M47" s="213"/>
    </row>
    <row r="48" spans="1:13" s="453" customFormat="1" ht="37.5" customHeight="1" x14ac:dyDescent="0.5">
      <c r="A48" s="821"/>
      <c r="B48" s="525"/>
      <c r="C48" s="817"/>
      <c r="D48" s="246">
        <v>2</v>
      </c>
      <c r="E48" s="178"/>
      <c r="F48" s="517" t="str">
        <f>IF(E48="","",VLOOKUP(E48,'Listing import 29.10.24'!$A$2:$J$7000,2,FALSE))</f>
        <v/>
      </c>
      <c r="G48" s="518" t="str">
        <f>IF(E48="","",VLOOKUP(E48,'Listing import 29.10.24'!$A$2:$J$7000,3,FALSE))</f>
        <v/>
      </c>
      <c r="H48" s="294" t="str">
        <f>IF(E48="","",VLOOKUP(E48,'Listing import 29.10.24'!$A$2:$J$7000,4,FALSE))</f>
        <v/>
      </c>
      <c r="I48" s="819"/>
      <c r="J48" s="454"/>
      <c r="K48" s="455"/>
      <c r="L48" s="457"/>
      <c r="M48" s="213"/>
    </row>
    <row r="49" spans="1:13" s="453" customFormat="1" ht="37.5" customHeight="1" x14ac:dyDescent="0.5">
      <c r="A49" s="821"/>
      <c r="B49" s="525"/>
      <c r="C49" s="817"/>
      <c r="D49" s="246">
        <v>3</v>
      </c>
      <c r="E49" s="178"/>
      <c r="F49" s="517" t="str">
        <f>IF(E49="","",VLOOKUP(E49,'Listing import 29.10.24'!$A$2:$J$7000,2,FALSE))</f>
        <v/>
      </c>
      <c r="G49" s="518" t="str">
        <f>IF(E49="","",VLOOKUP(E49,'Listing import 29.10.24'!$A$2:$J$7000,3,FALSE))</f>
        <v/>
      </c>
      <c r="H49" s="294" t="str">
        <f>IF(E49="","",VLOOKUP(E49,'Listing import 29.10.24'!$A$2:$J$7000,4,FALSE))</f>
        <v/>
      </c>
      <c r="I49" s="819"/>
      <c r="J49" s="454"/>
      <c r="K49" s="455"/>
      <c r="L49" s="457"/>
      <c r="M49" s="213"/>
    </row>
    <row r="50" spans="1:13" s="453" customFormat="1" ht="37.5" customHeight="1" x14ac:dyDescent="0.5">
      <c r="A50" s="821"/>
      <c r="B50" s="525"/>
      <c r="C50" s="817"/>
      <c r="D50" s="246">
        <v>4</v>
      </c>
      <c r="E50" s="178"/>
      <c r="F50" s="517" t="str">
        <f>IF(E50="","",VLOOKUP(E50,'Listing import 29.10.24'!$A$2:$J$7000,2,FALSE))</f>
        <v/>
      </c>
      <c r="G50" s="518" t="str">
        <f>IF(E50="","",VLOOKUP(E50,'Listing import 29.10.24'!$A$2:$J$7000,3,FALSE))</f>
        <v/>
      </c>
      <c r="H50" s="294" t="str">
        <f>IF(E50="","",VLOOKUP(E50,'Listing import 29.10.24'!$A$2:$J$7000,4,FALSE))</f>
        <v/>
      </c>
      <c r="I50" s="819"/>
      <c r="J50" s="454"/>
      <c r="K50" s="455"/>
      <c r="L50" s="457"/>
      <c r="M50" s="213"/>
    </row>
    <row r="51" spans="1:13" s="453" customFormat="1" ht="37.5" customHeight="1" x14ac:dyDescent="0.5">
      <c r="A51" s="821"/>
      <c r="B51" s="525"/>
      <c r="C51" s="817"/>
      <c r="D51" s="246">
        <v>5</v>
      </c>
      <c r="E51" s="178"/>
      <c r="F51" s="517" t="str">
        <f>IF(E51="","",VLOOKUP(E51,'Listing import 29.10.24'!$A$2:$J$7000,2,FALSE))</f>
        <v/>
      </c>
      <c r="G51" s="518" t="str">
        <f>IF(E51="","",VLOOKUP(E51,'Listing import 29.10.24'!$A$2:$J$7000,3,FALSE))</f>
        <v/>
      </c>
      <c r="H51" s="294" t="str">
        <f>IF(E51="","",VLOOKUP(E51,'Listing import 29.10.24'!$A$2:$J$7000,4,FALSE))</f>
        <v/>
      </c>
      <c r="I51" s="820"/>
      <c r="J51" s="454"/>
      <c r="K51" s="455"/>
      <c r="L51" s="457"/>
      <c r="M51" s="213"/>
    </row>
    <row r="52" spans="1:13" s="453" customFormat="1" ht="37.5" customHeight="1" x14ac:dyDescent="0.5">
      <c r="A52" s="821"/>
      <c r="B52" s="525"/>
      <c r="C52" s="522" t="s">
        <v>83</v>
      </c>
      <c r="D52" s="445" t="s">
        <v>84</v>
      </c>
      <c r="E52" s="444" t="s">
        <v>85</v>
      </c>
      <c r="F52" s="515" t="s">
        <v>86</v>
      </c>
      <c r="G52" s="516" t="s">
        <v>87</v>
      </c>
      <c r="H52" s="445" t="s">
        <v>88</v>
      </c>
      <c r="I52" s="451" t="s">
        <v>122</v>
      </c>
      <c r="J52" s="451" t="s">
        <v>123</v>
      </c>
      <c r="K52" s="451" t="s">
        <v>124</v>
      </c>
      <c r="L52" s="451" t="s">
        <v>125</v>
      </c>
      <c r="M52" s="451" t="s">
        <v>126</v>
      </c>
    </row>
    <row r="53" spans="1:13" s="453" customFormat="1" ht="37.5" customHeight="1" x14ac:dyDescent="0.5">
      <c r="A53" s="821"/>
      <c r="B53" s="525"/>
      <c r="C53" s="816" t="s">
        <v>129</v>
      </c>
      <c r="D53" s="246">
        <v>1</v>
      </c>
      <c r="E53" s="178">
        <f>'INSCRIPTIONS COLLEGES'!E29</f>
        <v>24220102</v>
      </c>
      <c r="F53" s="517" t="str">
        <f>IF(E53="","",VLOOKUP(E53,'Listing import 29.10.24'!$A$2:$J$7000,2,FALSE))</f>
        <v>BENE</v>
      </c>
      <c r="G53" s="518" t="str">
        <f>IF(E53="","",VLOOKUP(E53,'Listing import 29.10.24'!$A$2:$J$7000,3,FALSE))</f>
        <v>Naïma</v>
      </c>
      <c r="H53" s="294" t="str">
        <f>IF(E53="","",VLOOKUP(E53,'Listing import 29.10.24'!$A$2:$J$7000,4,FALSE))</f>
        <v>MF</v>
      </c>
      <c r="I53" s="818"/>
      <c r="J53" s="454"/>
      <c r="K53" s="455"/>
      <c r="L53" s="457"/>
      <c r="M53" s="213"/>
    </row>
    <row r="54" spans="1:13" s="453" customFormat="1" ht="37.5" customHeight="1" x14ac:dyDescent="0.5">
      <c r="A54" s="821"/>
      <c r="B54" s="525"/>
      <c r="C54" s="816"/>
      <c r="D54" s="246">
        <v>2</v>
      </c>
      <c r="E54" s="178">
        <f>'INSCRIPTIONS COLLEGES'!E30</f>
        <v>24220134</v>
      </c>
      <c r="F54" s="517" t="str">
        <f>IF(E54="","",VLOOKUP(E54,'Listing import 29.10.24'!$A$2:$J$7000,2,FALSE))</f>
        <v>DJAMALI</v>
      </c>
      <c r="G54" s="518" t="str">
        <f>IF(E54="","",VLOOKUP(E54,'Listing import 29.10.24'!$A$2:$J$7000,3,FALSE))</f>
        <v>Emma</v>
      </c>
      <c r="H54" s="294" t="str">
        <f>IF(E54="","",VLOOKUP(E54,'Listing import 29.10.24'!$A$2:$J$7000,4,FALSE))</f>
        <v>MF</v>
      </c>
      <c r="I54" s="819"/>
      <c r="J54" s="454"/>
      <c r="K54" s="455"/>
      <c r="L54" s="457"/>
      <c r="M54" s="213"/>
    </row>
    <row r="55" spans="1:13" s="453" customFormat="1" ht="37.5" customHeight="1" x14ac:dyDescent="0.5">
      <c r="A55" s="821"/>
      <c r="B55" s="525"/>
      <c r="C55" s="817"/>
      <c r="D55" s="246">
        <v>3</v>
      </c>
      <c r="E55" s="178">
        <f>'INSCRIPTIONS COLLEGES'!E31</f>
        <v>24222661</v>
      </c>
      <c r="F55" s="517" t="str">
        <f>IF(E55="","",VLOOKUP(E55,'Listing import 29.10.24'!$A$2:$J$7000,2,FALSE))</f>
        <v>NEMOINON</v>
      </c>
      <c r="G55" s="518" t="str">
        <f>IF(E55="","",VLOOKUP(E55,'Listing import 29.10.24'!$A$2:$J$7000,3,FALSE))</f>
        <v>Shana</v>
      </c>
      <c r="H55" s="294" t="str">
        <f>IF(E55="","",VLOOKUP(E55,'Listing import 29.10.24'!$A$2:$J$7000,4,FALSE))</f>
        <v>MF</v>
      </c>
      <c r="I55" s="819"/>
      <c r="J55" s="454"/>
      <c r="K55" s="455"/>
      <c r="L55" s="457"/>
      <c r="M55" s="213"/>
    </row>
    <row r="56" spans="1:13" s="453" customFormat="1" ht="37.5" customHeight="1" x14ac:dyDescent="0.5">
      <c r="A56" s="821"/>
      <c r="B56" s="525"/>
      <c r="C56" s="817"/>
      <c r="D56" s="246">
        <v>4</v>
      </c>
      <c r="E56" s="178">
        <f>'INSCRIPTIONS COLLEGES'!E32</f>
        <v>24220550</v>
      </c>
      <c r="F56" s="517" t="str">
        <f>IF(E56="","",VLOOKUP(E56,'Listing import 29.10.24'!$A$2:$J$7000,2,FALSE))</f>
        <v>WANEUX</v>
      </c>
      <c r="G56" s="518" t="str">
        <f>IF(E56="","",VLOOKUP(E56,'Listing import 29.10.24'!$A$2:$J$7000,3,FALSE))</f>
        <v>Ryhanna</v>
      </c>
      <c r="H56" s="294" t="str">
        <f>IF(E56="","",VLOOKUP(E56,'Listing import 29.10.24'!$A$2:$J$7000,4,FALSE))</f>
        <v>MF</v>
      </c>
      <c r="I56" s="819"/>
      <c r="J56" s="454"/>
      <c r="K56" s="455"/>
      <c r="L56" s="457"/>
      <c r="M56" s="213"/>
    </row>
    <row r="57" spans="1:13" s="453" customFormat="1" ht="37.5" customHeight="1" x14ac:dyDescent="0.5">
      <c r="A57" s="821"/>
      <c r="B57" s="525"/>
      <c r="C57" s="817"/>
      <c r="D57" s="246">
        <v>5</v>
      </c>
      <c r="E57" s="178">
        <f>'INSCRIPTIONS COLLEGES'!E33</f>
        <v>24220006</v>
      </c>
      <c r="F57" s="517" t="str">
        <f>IF(E57="","",VLOOKUP(E57,'Listing import 29.10.24'!$A$2:$J$7000,2,FALSE))</f>
        <v>XOLAWAWA</v>
      </c>
      <c r="G57" s="518" t="str">
        <f>IF(E57="","",VLOOKUP(E57,'Listing import 29.10.24'!$A$2:$J$7000,3,FALSE))</f>
        <v>Maëlys</v>
      </c>
      <c r="H57" s="294" t="str">
        <f>IF(E57="","",VLOOKUP(E57,'Listing import 29.10.24'!$A$2:$J$7000,4,FALSE))</f>
        <v>MF</v>
      </c>
      <c r="I57" s="820"/>
      <c r="J57" s="454"/>
      <c r="K57" s="455"/>
      <c r="L57" s="457"/>
      <c r="M57" s="213"/>
    </row>
    <row r="58" spans="1:13" s="453" customFormat="1" ht="37.5" customHeight="1" x14ac:dyDescent="0.5">
      <c r="A58" s="821"/>
      <c r="B58" s="525"/>
      <c r="C58" s="523"/>
      <c r="D58" s="446"/>
      <c r="E58" s="446"/>
      <c r="F58" s="519"/>
      <c r="G58" s="520"/>
      <c r="H58" s="294"/>
      <c r="I58" s="460"/>
      <c r="J58" s="454"/>
      <c r="K58" s="455"/>
      <c r="L58" s="457"/>
      <c r="M58" s="457"/>
    </row>
    <row r="59" spans="1:13" s="453" customFormat="1" ht="37.5" customHeight="1" x14ac:dyDescent="0.5">
      <c r="A59" s="821"/>
      <c r="B59" s="525"/>
      <c r="C59" s="816" t="s">
        <v>130</v>
      </c>
      <c r="D59" s="246">
        <v>1</v>
      </c>
      <c r="E59" s="178">
        <f>'INSCRIPTIONS COLLEGES'!E35</f>
        <v>24210890</v>
      </c>
      <c r="F59" s="517" t="str">
        <f>IF(E59="","",VLOOKUP(E59,'Listing import 29.10.24'!$A$2:$J$7000,2,FALSE))</f>
        <v>SASTRODIHARDJO</v>
      </c>
      <c r="G59" s="518" t="str">
        <f>IF(E59="","",VLOOKUP(E59,'Listing import 29.10.24'!$A$2:$J$7000,3,FALSE))</f>
        <v>Joseph</v>
      </c>
      <c r="H59" s="294" t="str">
        <f>IF(E59="","",VLOOKUP(E59,'Listing import 29.10.24'!$A$2:$J$7000,4,FALSE))</f>
        <v>MG</v>
      </c>
      <c r="I59" s="818"/>
      <c r="J59" s="454"/>
      <c r="K59" s="455"/>
      <c r="L59" s="457"/>
      <c r="M59" s="213"/>
    </row>
    <row r="60" spans="1:13" s="453" customFormat="1" ht="37.5" customHeight="1" x14ac:dyDescent="0.5">
      <c r="A60" s="821"/>
      <c r="B60" s="525"/>
      <c r="C60" s="816"/>
      <c r="D60" s="246">
        <v>2</v>
      </c>
      <c r="E60" s="178">
        <f>'INSCRIPTIONS COLLEGES'!E36</f>
        <v>24220100</v>
      </c>
      <c r="F60" s="517" t="str">
        <f>IF(E60="","",VLOOKUP(E60,'Listing import 29.10.24'!$A$2:$J$7000,2,FALSE))</f>
        <v>ALPI</v>
      </c>
      <c r="G60" s="518" t="str">
        <f>IF(E60="","",VLOOKUP(E60,'Listing import 29.10.24'!$A$2:$J$7000,3,FALSE))</f>
        <v>Timai</v>
      </c>
      <c r="H60" s="294" t="str">
        <f>IF(E60="","",VLOOKUP(E60,'Listing import 29.10.24'!$A$2:$J$7000,4,FALSE))</f>
        <v>MG</v>
      </c>
      <c r="I60" s="819"/>
      <c r="J60" s="454"/>
      <c r="K60" s="455"/>
      <c r="L60" s="457"/>
      <c r="M60" s="213"/>
    </row>
    <row r="61" spans="1:13" s="453" customFormat="1" ht="37.5" customHeight="1" x14ac:dyDescent="0.5">
      <c r="A61" s="821"/>
      <c r="B61" s="525"/>
      <c r="C61" s="817"/>
      <c r="D61" s="246">
        <v>3</v>
      </c>
      <c r="E61" s="178">
        <f>'INSCRIPTIONS COLLEGES'!E37</f>
        <v>24220007</v>
      </c>
      <c r="F61" s="517" t="str">
        <f>IF(E61="","",VLOOKUP(E61,'Listing import 29.10.24'!$A$2:$J$7000,2,FALSE))</f>
        <v>BERNOLE</v>
      </c>
      <c r="G61" s="518" t="str">
        <f>IF(E61="","",VLOOKUP(E61,'Listing import 29.10.24'!$A$2:$J$7000,3,FALSE))</f>
        <v>Jean-Marc</v>
      </c>
      <c r="H61" s="294" t="str">
        <f>IF(E61="","",VLOOKUP(E61,'Listing import 29.10.24'!$A$2:$J$7000,4,FALSE))</f>
        <v>MG</v>
      </c>
      <c r="I61" s="819"/>
      <c r="J61" s="454"/>
      <c r="K61" s="455"/>
      <c r="L61" s="457"/>
      <c r="M61" s="213"/>
    </row>
    <row r="62" spans="1:13" s="453" customFormat="1" ht="37.5" customHeight="1" x14ac:dyDescent="0.5">
      <c r="A62" s="821"/>
      <c r="B62" s="525"/>
      <c r="C62" s="817"/>
      <c r="D62" s="246">
        <v>4</v>
      </c>
      <c r="E62" s="178">
        <f>'INSCRIPTIONS COLLEGES'!E38</f>
        <v>24222678</v>
      </c>
      <c r="F62" s="517" t="str">
        <f>IF(E62="","",VLOOKUP(E62,'Listing import 29.10.24'!$A$2:$J$7000,2,FALSE))</f>
        <v>MARTINIERE</v>
      </c>
      <c r="G62" s="518" t="str">
        <f>IF(E62="","",VLOOKUP(E62,'Listing import 29.10.24'!$A$2:$J$7000,3,FALSE))</f>
        <v>Cazey</v>
      </c>
      <c r="H62" s="294" t="str">
        <f>IF(E62="","",VLOOKUP(E62,'Listing import 29.10.24'!$A$2:$J$7000,4,FALSE))</f>
        <v>MG</v>
      </c>
      <c r="I62" s="819"/>
      <c r="J62" s="454"/>
      <c r="K62" s="455"/>
      <c r="L62" s="457"/>
      <c r="M62" s="213"/>
    </row>
    <row r="63" spans="1:13" s="453" customFormat="1" ht="37.5" customHeight="1" x14ac:dyDescent="0.5">
      <c r="A63" s="821"/>
      <c r="B63" s="526"/>
      <c r="C63" s="817"/>
      <c r="D63" s="246">
        <v>5</v>
      </c>
      <c r="E63" s="178">
        <f>'INSCRIPTIONS COLLEGES'!E39</f>
        <v>24210890</v>
      </c>
      <c r="F63" s="517" t="str">
        <f>IF(E63="","",VLOOKUP(E63,'Listing import 29.10.24'!$A$2:$J$7000,2,FALSE))</f>
        <v>SASTRODIHARDJO</v>
      </c>
      <c r="G63" s="518" t="str">
        <f>IF(E63="","",VLOOKUP(E63,'Listing import 29.10.24'!$A$2:$J$7000,3,FALSE))</f>
        <v>Joseph</v>
      </c>
      <c r="H63" s="294" t="str">
        <f>IF(E63="","",VLOOKUP(E63,'Listing import 29.10.24'!$A$2:$J$7000,4,FALSE))</f>
        <v>MG</v>
      </c>
      <c r="I63" s="820"/>
      <c r="J63" s="454"/>
      <c r="K63" s="455"/>
      <c r="L63" s="457"/>
      <c r="M63" s="213"/>
    </row>
    <row r="64" spans="1:13" s="453" customFormat="1" ht="37.5" customHeight="1" x14ac:dyDescent="0.5">
      <c r="A64" s="286"/>
      <c r="B64" s="285"/>
      <c r="C64" s="521"/>
      <c r="D64" s="286"/>
      <c r="E64" s="370"/>
      <c r="F64" s="513"/>
      <c r="G64" s="514"/>
      <c r="H64" s="286"/>
      <c r="I64" s="447">
        <f>SUM(HOUR(I41+I53)*60*60,MINUTE(I41+I53)*60,SECOND(I41+I53))</f>
        <v>0</v>
      </c>
      <c r="J64" s="449"/>
      <c r="K64" s="449"/>
      <c r="L64" s="458"/>
      <c r="M64" s="458"/>
    </row>
    <row r="65" spans="1:13" s="453" customFormat="1" ht="37.5" customHeight="1" x14ac:dyDescent="0.5">
      <c r="A65" s="286"/>
      <c r="B65" s="445" t="s">
        <v>82</v>
      </c>
      <c r="C65" s="522" t="s">
        <v>83</v>
      </c>
      <c r="D65" s="445" t="s">
        <v>84</v>
      </c>
      <c r="E65" s="444" t="s">
        <v>85</v>
      </c>
      <c r="F65" s="515" t="s">
        <v>86</v>
      </c>
      <c r="G65" s="516" t="s">
        <v>87</v>
      </c>
      <c r="H65" s="445" t="s">
        <v>88</v>
      </c>
      <c r="I65" s="451" t="s">
        <v>122</v>
      </c>
      <c r="J65" s="451" t="s">
        <v>132</v>
      </c>
      <c r="K65" s="451" t="s">
        <v>124</v>
      </c>
      <c r="L65" s="451" t="s">
        <v>125</v>
      </c>
      <c r="M65" s="451" t="s">
        <v>126</v>
      </c>
    </row>
    <row r="66" spans="1:13" s="453" customFormat="1" ht="37.5" customHeight="1" x14ac:dyDescent="0.5">
      <c r="A66" s="822">
        <v>4</v>
      </c>
      <c r="B66" s="524" t="e">
        <f>IF(E78="","",VLOOKUP(E78,'Listing import 29.10.24'!$A$2:$J$7000,8,FALSE))</f>
        <v>#N/A</v>
      </c>
      <c r="C66" s="816" t="s">
        <v>117</v>
      </c>
      <c r="D66" s="246">
        <v>1</v>
      </c>
      <c r="E66" s="178"/>
      <c r="F66" s="517" t="str">
        <f>IF(E66="","",VLOOKUP(E66,'Listing import 29.10.24'!$A$2:$J$7000,2,FALSE))</f>
        <v/>
      </c>
      <c r="G66" s="518" t="str">
        <f>IF(E66="","",VLOOKUP(E66,'Listing import 29.10.24'!$A$2:$J$7000,3,FALSE))</f>
        <v/>
      </c>
      <c r="H66" s="294" t="str">
        <f>IF(E66="","",VLOOKUP(E66,'Listing import 29.10.24'!$A$2:$J$7000,4,FALSE))</f>
        <v/>
      </c>
      <c r="I66" s="818"/>
      <c r="J66" s="454"/>
      <c r="K66" s="455"/>
      <c r="L66" s="456"/>
      <c r="M66" s="213"/>
    </row>
    <row r="67" spans="1:13" s="453" customFormat="1" ht="37.5" customHeight="1" x14ac:dyDescent="0.5">
      <c r="A67" s="821"/>
      <c r="B67" s="525"/>
      <c r="C67" s="817"/>
      <c r="D67" s="246">
        <v>2</v>
      </c>
      <c r="E67" s="178"/>
      <c r="F67" s="517" t="str">
        <f>IF(E67="","",VLOOKUP(E67,'Listing import 29.10.24'!$A$2:$J$7000,2,FALSE))</f>
        <v/>
      </c>
      <c r="G67" s="518" t="str">
        <f>IF(E67="","",VLOOKUP(E67,'Listing import 29.10.24'!$A$2:$J$7000,3,FALSE))</f>
        <v/>
      </c>
      <c r="H67" s="294" t="str">
        <f>IF(E67="","",VLOOKUP(E67,'Listing import 29.10.24'!$A$2:$J$7000,4,FALSE))</f>
        <v/>
      </c>
      <c r="I67" s="819"/>
      <c r="J67" s="454"/>
      <c r="K67" s="455"/>
      <c r="L67" s="456"/>
      <c r="M67" s="213"/>
    </row>
    <row r="68" spans="1:13" s="453" customFormat="1" ht="37.5" customHeight="1" x14ac:dyDescent="0.5">
      <c r="A68" s="821"/>
      <c r="B68" s="525"/>
      <c r="C68" s="817"/>
      <c r="D68" s="246">
        <v>3</v>
      </c>
      <c r="E68" s="178"/>
      <c r="F68" s="517" t="str">
        <f>IF(E68="","",VLOOKUP(E68,'Listing import 29.10.24'!$A$2:$J$7000,2,FALSE))</f>
        <v/>
      </c>
      <c r="G68" s="518" t="str">
        <f>IF(E68="","",VLOOKUP(E68,'Listing import 29.10.24'!$A$2:$J$7000,3,FALSE))</f>
        <v/>
      </c>
      <c r="H68" s="294" t="str">
        <f>IF(E68="","",VLOOKUP(E68,'Listing import 29.10.24'!$A$2:$J$7000,4,FALSE))</f>
        <v/>
      </c>
      <c r="I68" s="819"/>
      <c r="J68" s="454"/>
      <c r="K68" s="455"/>
      <c r="L68" s="456"/>
      <c r="M68" s="213"/>
    </row>
    <row r="69" spans="1:13" s="453" customFormat="1" ht="37.5" customHeight="1" x14ac:dyDescent="0.5">
      <c r="A69" s="821"/>
      <c r="B69" s="525"/>
      <c r="C69" s="817"/>
      <c r="D69" s="246">
        <v>4</v>
      </c>
      <c r="E69" s="178"/>
      <c r="F69" s="517" t="str">
        <f>IF(E69="","",VLOOKUP(E69,'Listing import 29.10.24'!$A$2:$J$7000,2,FALSE))</f>
        <v/>
      </c>
      <c r="G69" s="518" t="str">
        <f>IF(E69="","",VLOOKUP(E69,'Listing import 29.10.24'!$A$2:$J$7000,3,FALSE))</f>
        <v/>
      </c>
      <c r="H69" s="294" t="str">
        <f>IF(E69="","",VLOOKUP(E69,'Listing import 29.10.24'!$A$2:$J$7000,4,FALSE))</f>
        <v/>
      </c>
      <c r="I69" s="819"/>
      <c r="J69" s="454"/>
      <c r="K69" s="455"/>
      <c r="L69" s="456"/>
      <c r="M69" s="213"/>
    </row>
    <row r="70" spans="1:13" ht="37.5" customHeight="1" x14ac:dyDescent="0.25">
      <c r="A70" s="821"/>
      <c r="B70" s="525"/>
      <c r="C70" s="817"/>
      <c r="D70" s="246">
        <v>5</v>
      </c>
      <c r="E70" s="178"/>
      <c r="F70" s="517" t="str">
        <f>IF(E70="","",VLOOKUP(E70,'Listing import 29.10.24'!$A$2:$J$7000,2,FALSE))</f>
        <v/>
      </c>
      <c r="G70" s="518" t="str">
        <f>IF(E70="","",VLOOKUP(E70,'Listing import 29.10.24'!$A$2:$J$7000,3,FALSE))</f>
        <v/>
      </c>
      <c r="H70" s="294" t="str">
        <f>IF(E70="","",VLOOKUP(E70,'Listing import 29.10.24'!$A$2:$J$7000,4,FALSE))</f>
        <v/>
      </c>
      <c r="I70" s="820"/>
      <c r="J70" s="454"/>
      <c r="K70" s="455"/>
      <c r="L70" s="456"/>
      <c r="M70" s="213"/>
    </row>
    <row r="71" spans="1:13" ht="37.5" customHeight="1" x14ac:dyDescent="0.25">
      <c r="A71" s="821"/>
      <c r="B71" s="525"/>
      <c r="C71" s="523"/>
      <c r="D71" s="446"/>
      <c r="E71" s="446"/>
      <c r="F71" s="519"/>
      <c r="G71" s="520"/>
      <c r="H71" s="294"/>
      <c r="I71" s="460"/>
      <c r="J71" s="454"/>
      <c r="K71" s="455"/>
      <c r="L71" s="457"/>
      <c r="M71" s="457"/>
    </row>
    <row r="72" spans="1:13" ht="37.5" customHeight="1" x14ac:dyDescent="0.25">
      <c r="A72" s="821"/>
      <c r="B72" s="525"/>
      <c r="C72" s="816" t="s">
        <v>121</v>
      </c>
      <c r="D72" s="246">
        <v>1</v>
      </c>
      <c r="E72" s="178"/>
      <c r="F72" s="517" t="str">
        <f>IF(E72="","",VLOOKUP(E72,'Listing import 29.10.24'!$A$2:$J$7000,2,FALSE))</f>
        <v/>
      </c>
      <c r="G72" s="518" t="str">
        <f>IF(E72="","",VLOOKUP(E72,'Listing import 29.10.24'!$A$2:$J$7000,3,FALSE))</f>
        <v/>
      </c>
      <c r="H72" s="294" t="str">
        <f>IF(E72="","",VLOOKUP(E72,'Listing import 29.10.24'!$A$2:$J$7000,4,FALSE))</f>
        <v/>
      </c>
      <c r="I72" s="818"/>
      <c r="J72" s="454"/>
      <c r="K72" s="455"/>
      <c r="L72" s="457"/>
      <c r="M72" s="213"/>
    </row>
    <row r="73" spans="1:13" ht="37.5" customHeight="1" x14ac:dyDescent="0.25">
      <c r="A73" s="821"/>
      <c r="B73" s="525"/>
      <c r="C73" s="817"/>
      <c r="D73" s="246">
        <v>2</v>
      </c>
      <c r="E73" s="178"/>
      <c r="F73" s="517" t="str">
        <f>IF(E73="","",VLOOKUP(E73,'Listing import 29.10.24'!$A$2:$J$7000,2,FALSE))</f>
        <v/>
      </c>
      <c r="G73" s="518" t="str">
        <f>IF(E73="","",VLOOKUP(E73,'Listing import 29.10.24'!$A$2:$J$7000,3,FALSE))</f>
        <v/>
      </c>
      <c r="H73" s="294" t="str">
        <f>IF(E73="","",VLOOKUP(E73,'Listing import 29.10.24'!$A$2:$J$7000,4,FALSE))</f>
        <v/>
      </c>
      <c r="I73" s="819"/>
      <c r="J73" s="454"/>
      <c r="K73" s="455"/>
      <c r="L73" s="457"/>
      <c r="M73" s="213"/>
    </row>
    <row r="74" spans="1:13" ht="37.5" customHeight="1" x14ac:dyDescent="0.25">
      <c r="A74" s="821"/>
      <c r="B74" s="525"/>
      <c r="C74" s="817"/>
      <c r="D74" s="246">
        <v>3</v>
      </c>
      <c r="E74" s="178"/>
      <c r="F74" s="517" t="str">
        <f>IF(E74="","",VLOOKUP(E74,'Listing import 29.10.24'!$A$2:$J$7000,2,FALSE))</f>
        <v/>
      </c>
      <c r="G74" s="518" t="str">
        <f>IF(E74="","",VLOOKUP(E74,'Listing import 29.10.24'!$A$2:$J$7000,3,FALSE))</f>
        <v/>
      </c>
      <c r="H74" s="294" t="str">
        <f>IF(E74="","",VLOOKUP(E74,'Listing import 29.10.24'!$A$2:$J$7000,4,FALSE))</f>
        <v/>
      </c>
      <c r="I74" s="819"/>
      <c r="J74" s="454"/>
      <c r="K74" s="455"/>
      <c r="L74" s="457"/>
      <c r="M74" s="213"/>
    </row>
    <row r="75" spans="1:13" ht="37.5" customHeight="1" x14ac:dyDescent="0.25">
      <c r="A75" s="821"/>
      <c r="B75" s="525"/>
      <c r="C75" s="817"/>
      <c r="D75" s="246">
        <v>4</v>
      </c>
      <c r="E75" s="178"/>
      <c r="F75" s="517" t="str">
        <f>IF(E75="","",VLOOKUP(E75,'Listing import 29.10.24'!$A$2:$J$7000,2,FALSE))</f>
        <v/>
      </c>
      <c r="G75" s="518" t="str">
        <f>IF(E75="","",VLOOKUP(E75,'Listing import 29.10.24'!$A$2:$J$7000,3,FALSE))</f>
        <v/>
      </c>
      <c r="H75" s="294" t="str">
        <f>IF(E75="","",VLOOKUP(E75,'Listing import 29.10.24'!$A$2:$J$7000,4,FALSE))</f>
        <v/>
      </c>
      <c r="I75" s="819"/>
      <c r="J75" s="454"/>
      <c r="K75" s="455"/>
      <c r="L75" s="457"/>
      <c r="M75" s="213"/>
    </row>
    <row r="76" spans="1:13" ht="37.5" customHeight="1" x14ac:dyDescent="0.25">
      <c r="A76" s="821"/>
      <c r="B76" s="525"/>
      <c r="C76" s="817"/>
      <c r="D76" s="246">
        <v>5</v>
      </c>
      <c r="E76" s="178"/>
      <c r="F76" s="517" t="str">
        <f>IF(E76="","",VLOOKUP(E76,'Listing import 29.10.24'!$A$2:$J$7000,2,FALSE))</f>
        <v/>
      </c>
      <c r="G76" s="518" t="str">
        <f>IF(E76="","",VLOOKUP(E76,'Listing import 29.10.24'!$A$2:$J$7000,3,FALSE))</f>
        <v/>
      </c>
      <c r="H76" s="294" t="str">
        <f>IF(E76="","",VLOOKUP(E76,'Listing import 29.10.24'!$A$2:$J$7000,4,FALSE))</f>
        <v/>
      </c>
      <c r="I76" s="820"/>
      <c r="J76" s="454"/>
      <c r="K76" s="455"/>
      <c r="L76" s="457"/>
      <c r="M76" s="213"/>
    </row>
    <row r="77" spans="1:13" ht="37.5" customHeight="1" x14ac:dyDescent="0.25">
      <c r="A77" s="821"/>
      <c r="B77" s="525"/>
      <c r="C77" s="522" t="s">
        <v>83</v>
      </c>
      <c r="D77" s="445" t="s">
        <v>84</v>
      </c>
      <c r="E77" s="444" t="s">
        <v>85</v>
      </c>
      <c r="F77" s="515" t="s">
        <v>86</v>
      </c>
      <c r="G77" s="516" t="s">
        <v>87</v>
      </c>
      <c r="H77" s="445" t="s">
        <v>88</v>
      </c>
      <c r="I77" s="451" t="s">
        <v>122</v>
      </c>
      <c r="J77" s="451" t="s">
        <v>123</v>
      </c>
      <c r="K77" s="451" t="s">
        <v>124</v>
      </c>
      <c r="L77" s="451" t="s">
        <v>125</v>
      </c>
      <c r="M77" s="451" t="s">
        <v>126</v>
      </c>
    </row>
    <row r="78" spans="1:13" ht="37.5" customHeight="1" x14ac:dyDescent="0.25">
      <c r="A78" s="821"/>
      <c r="B78" s="525"/>
      <c r="C78" s="816" t="s">
        <v>129</v>
      </c>
      <c r="D78" s="246">
        <v>1</v>
      </c>
      <c r="E78" s="178">
        <f>'INSCRIPTIONS COLLEGES'!E42</f>
        <v>0</v>
      </c>
      <c r="F78" s="517" t="e">
        <f>IF(E78="","",VLOOKUP(E78,'Listing import 29.10.24'!$A$2:$J$7000,2,FALSE))</f>
        <v>#N/A</v>
      </c>
      <c r="G78" s="518" t="e">
        <f>IF(E78="","",VLOOKUP(E78,'Listing import 29.10.24'!$A$2:$J$7000,3,FALSE))</f>
        <v>#N/A</v>
      </c>
      <c r="H78" s="294" t="e">
        <f>IF(E78="","",VLOOKUP(E78,'Listing import 29.10.24'!$A$2:$J$7000,4,FALSE))</f>
        <v>#N/A</v>
      </c>
      <c r="I78" s="818"/>
      <c r="J78" s="454"/>
      <c r="K78" s="455"/>
      <c r="L78" s="457"/>
      <c r="M78" s="213"/>
    </row>
    <row r="79" spans="1:13" ht="37.5" customHeight="1" x14ac:dyDescent="0.25">
      <c r="A79" s="821"/>
      <c r="B79" s="525"/>
      <c r="C79" s="816"/>
      <c r="D79" s="246">
        <v>2</v>
      </c>
      <c r="E79" s="178">
        <f>'INSCRIPTIONS COLLEGES'!E43</f>
        <v>0</v>
      </c>
      <c r="F79" s="517" t="e">
        <f>IF(E79="","",VLOOKUP(E79,'Listing import 29.10.24'!$A$2:$J$7000,2,FALSE))</f>
        <v>#N/A</v>
      </c>
      <c r="G79" s="518" t="e">
        <f>IF(E79="","",VLOOKUP(E79,'Listing import 29.10.24'!$A$2:$J$7000,3,FALSE))</f>
        <v>#N/A</v>
      </c>
      <c r="H79" s="294" t="e">
        <f>IF(E79="","",VLOOKUP(E79,'Listing import 29.10.24'!$A$2:$J$7000,4,FALSE))</f>
        <v>#N/A</v>
      </c>
      <c r="I79" s="819"/>
      <c r="J79" s="454"/>
      <c r="K79" s="455"/>
      <c r="L79" s="457"/>
      <c r="M79" s="213"/>
    </row>
    <row r="80" spans="1:13" ht="37.5" customHeight="1" x14ac:dyDescent="0.25">
      <c r="A80" s="821"/>
      <c r="B80" s="525"/>
      <c r="C80" s="817"/>
      <c r="D80" s="246">
        <v>3</v>
      </c>
      <c r="E80" s="178">
        <f>'INSCRIPTIONS COLLEGES'!E44</f>
        <v>0</v>
      </c>
      <c r="F80" s="517" t="e">
        <f>IF(E80="","",VLOOKUP(E80,'Listing import 29.10.24'!$A$2:$J$7000,2,FALSE))</f>
        <v>#N/A</v>
      </c>
      <c r="G80" s="518" t="e">
        <f>IF(E80="","",VLOOKUP(E80,'Listing import 29.10.24'!$A$2:$J$7000,3,FALSE))</f>
        <v>#N/A</v>
      </c>
      <c r="H80" s="294" t="e">
        <f>IF(E80="","",VLOOKUP(E80,'Listing import 29.10.24'!$A$2:$J$7000,4,FALSE))</f>
        <v>#N/A</v>
      </c>
      <c r="I80" s="819"/>
      <c r="J80" s="454"/>
      <c r="K80" s="455"/>
      <c r="L80" s="457"/>
      <c r="M80" s="213"/>
    </row>
    <row r="81" spans="1:13" ht="37.5" customHeight="1" x14ac:dyDescent="0.25">
      <c r="A81" s="821"/>
      <c r="B81" s="525"/>
      <c r="C81" s="817"/>
      <c r="D81" s="246">
        <v>4</v>
      </c>
      <c r="E81" s="178">
        <f>'INSCRIPTIONS COLLEGES'!E45</f>
        <v>0</v>
      </c>
      <c r="F81" s="517" t="e">
        <f>IF(E81="","",VLOOKUP(E81,'Listing import 29.10.24'!$A$2:$J$7000,2,FALSE))</f>
        <v>#N/A</v>
      </c>
      <c r="G81" s="518" t="e">
        <f>IF(E81="","",VLOOKUP(E81,'Listing import 29.10.24'!$A$2:$J$7000,3,FALSE))</f>
        <v>#N/A</v>
      </c>
      <c r="H81" s="294" t="e">
        <f>IF(E81="","",VLOOKUP(E81,'Listing import 29.10.24'!$A$2:$J$7000,4,FALSE))</f>
        <v>#N/A</v>
      </c>
      <c r="I81" s="819"/>
      <c r="J81" s="454"/>
      <c r="K81" s="455"/>
      <c r="L81" s="457"/>
      <c r="M81" s="213"/>
    </row>
    <row r="82" spans="1:13" ht="37.5" customHeight="1" x14ac:dyDescent="0.25">
      <c r="A82" s="821"/>
      <c r="B82" s="525"/>
      <c r="C82" s="817"/>
      <c r="D82" s="246">
        <v>5</v>
      </c>
      <c r="E82" s="178">
        <f>'INSCRIPTIONS COLLEGES'!E46</f>
        <v>0</v>
      </c>
      <c r="F82" s="517" t="e">
        <f>IF(E82="","",VLOOKUP(E82,'Listing import 29.10.24'!$A$2:$J$7000,2,FALSE))</f>
        <v>#N/A</v>
      </c>
      <c r="G82" s="518" t="e">
        <f>IF(E82="","",VLOOKUP(E82,'Listing import 29.10.24'!$A$2:$J$7000,3,FALSE))</f>
        <v>#N/A</v>
      </c>
      <c r="H82" s="294" t="e">
        <f>IF(E82="","",VLOOKUP(E82,'Listing import 29.10.24'!$A$2:$J$7000,4,FALSE))</f>
        <v>#N/A</v>
      </c>
      <c r="I82" s="820"/>
      <c r="J82" s="454"/>
      <c r="K82" s="455"/>
      <c r="L82" s="457"/>
      <c r="M82" s="213"/>
    </row>
    <row r="83" spans="1:13" ht="37.5" customHeight="1" x14ac:dyDescent="0.25">
      <c r="A83" s="821"/>
      <c r="B83" s="525"/>
      <c r="C83" s="523"/>
      <c r="D83" s="446"/>
      <c r="E83" s="446"/>
      <c r="F83" s="519"/>
      <c r="G83" s="520"/>
      <c r="H83" s="294"/>
      <c r="I83" s="460"/>
      <c r="J83" s="454"/>
      <c r="K83" s="455"/>
      <c r="L83" s="457"/>
      <c r="M83" s="457"/>
    </row>
    <row r="84" spans="1:13" ht="37.5" customHeight="1" x14ac:dyDescent="0.25">
      <c r="A84" s="821"/>
      <c r="B84" s="525"/>
      <c r="C84" s="816" t="s">
        <v>130</v>
      </c>
      <c r="D84" s="246">
        <v>1</v>
      </c>
      <c r="E84" s="178">
        <f>'INSCRIPTIONS COLLEGES'!E48</f>
        <v>0</v>
      </c>
      <c r="F84" s="517" t="e">
        <f>IF(E84="","",VLOOKUP(E84,'Listing import 29.10.24'!$A$2:$J$7000,2,FALSE))</f>
        <v>#N/A</v>
      </c>
      <c r="G84" s="518" t="e">
        <f>IF(E84="","",VLOOKUP(E84,'Listing import 29.10.24'!$A$2:$J$7000,3,FALSE))</f>
        <v>#N/A</v>
      </c>
      <c r="H84" s="294" t="e">
        <f>IF(E84="","",VLOOKUP(E84,'Listing import 29.10.24'!$A$2:$J$7000,4,FALSE))</f>
        <v>#N/A</v>
      </c>
      <c r="I84" s="818"/>
      <c r="J84" s="454"/>
      <c r="K84" s="455"/>
      <c r="L84" s="457"/>
      <c r="M84" s="213"/>
    </row>
    <row r="85" spans="1:13" ht="37.5" customHeight="1" x14ac:dyDescent="0.25">
      <c r="A85" s="821"/>
      <c r="B85" s="525"/>
      <c r="C85" s="816"/>
      <c r="D85" s="246">
        <v>2</v>
      </c>
      <c r="E85" s="178">
        <f>'INSCRIPTIONS COLLEGES'!E49</f>
        <v>0</v>
      </c>
      <c r="F85" s="517" t="e">
        <f>IF(E85="","",VLOOKUP(E85,'Listing import 29.10.24'!$A$2:$J$7000,2,FALSE))</f>
        <v>#N/A</v>
      </c>
      <c r="G85" s="518" t="e">
        <f>IF(E85="","",VLOOKUP(E85,'Listing import 29.10.24'!$A$2:$J$7000,3,FALSE))</f>
        <v>#N/A</v>
      </c>
      <c r="H85" s="294" t="e">
        <f>IF(E85="","",VLOOKUP(E85,'Listing import 29.10.24'!$A$2:$J$7000,4,FALSE))</f>
        <v>#N/A</v>
      </c>
      <c r="I85" s="819"/>
      <c r="J85" s="454"/>
      <c r="K85" s="455"/>
      <c r="L85" s="457"/>
      <c r="M85" s="213"/>
    </row>
    <row r="86" spans="1:13" ht="37.5" customHeight="1" x14ac:dyDescent="0.25">
      <c r="A86" s="821"/>
      <c r="B86" s="525"/>
      <c r="C86" s="817"/>
      <c r="D86" s="246">
        <v>3</v>
      </c>
      <c r="E86" s="178">
        <f>'INSCRIPTIONS COLLEGES'!E50</f>
        <v>0</v>
      </c>
      <c r="F86" s="517" t="e">
        <f>IF(E86="","",VLOOKUP(E86,'Listing import 29.10.24'!$A$2:$J$7000,2,FALSE))</f>
        <v>#N/A</v>
      </c>
      <c r="G86" s="518" t="e">
        <f>IF(E86="","",VLOOKUP(E86,'Listing import 29.10.24'!$A$2:$J$7000,3,FALSE))</f>
        <v>#N/A</v>
      </c>
      <c r="H86" s="294" t="e">
        <f>IF(E86="","",VLOOKUP(E86,'Listing import 29.10.24'!$A$2:$J$7000,4,FALSE))</f>
        <v>#N/A</v>
      </c>
      <c r="I86" s="819"/>
      <c r="J86" s="454"/>
      <c r="K86" s="455"/>
      <c r="L86" s="457"/>
      <c r="M86" s="213"/>
    </row>
    <row r="87" spans="1:13" ht="37.5" customHeight="1" x14ac:dyDescent="0.25">
      <c r="A87" s="821"/>
      <c r="B87" s="525"/>
      <c r="C87" s="817"/>
      <c r="D87" s="246">
        <v>4</v>
      </c>
      <c r="E87" s="178">
        <f>'INSCRIPTIONS COLLEGES'!E51</f>
        <v>0</v>
      </c>
      <c r="F87" s="517" t="e">
        <f>IF(E87="","",VLOOKUP(E87,'Listing import 29.10.24'!$A$2:$J$7000,2,FALSE))</f>
        <v>#N/A</v>
      </c>
      <c r="G87" s="518" t="e">
        <f>IF(E87="","",VLOOKUP(E87,'Listing import 29.10.24'!$A$2:$J$7000,3,FALSE))</f>
        <v>#N/A</v>
      </c>
      <c r="H87" s="294" t="e">
        <f>IF(E87="","",VLOOKUP(E87,'Listing import 29.10.24'!$A$2:$J$7000,4,FALSE))</f>
        <v>#N/A</v>
      </c>
      <c r="I87" s="819"/>
      <c r="J87" s="454"/>
      <c r="K87" s="455"/>
      <c r="L87" s="457"/>
      <c r="M87" s="213"/>
    </row>
    <row r="88" spans="1:13" ht="37.5" customHeight="1" x14ac:dyDescent="0.25">
      <c r="A88" s="821"/>
      <c r="B88" s="526"/>
      <c r="C88" s="817"/>
      <c r="D88" s="246">
        <v>5</v>
      </c>
      <c r="E88" s="178">
        <f>'INSCRIPTIONS COLLEGES'!E52</f>
        <v>0</v>
      </c>
      <c r="F88" s="517" t="e">
        <f>IF(E88="","",VLOOKUP(E88,'Listing import 29.10.24'!$A$2:$J$7000,2,FALSE))</f>
        <v>#N/A</v>
      </c>
      <c r="G88" s="518" t="e">
        <f>IF(E88="","",VLOOKUP(E88,'Listing import 29.10.24'!$A$2:$J$7000,3,FALSE))</f>
        <v>#N/A</v>
      </c>
      <c r="H88" s="294" t="e">
        <f>IF(E88="","",VLOOKUP(E88,'Listing import 29.10.24'!$A$2:$J$7000,4,FALSE))</f>
        <v>#N/A</v>
      </c>
      <c r="I88" s="820"/>
      <c r="J88" s="454"/>
      <c r="K88" s="455"/>
      <c r="L88" s="457"/>
      <c r="M88" s="213"/>
    </row>
    <row r="89" spans="1:13" ht="37.5" customHeight="1" x14ac:dyDescent="0.5">
      <c r="I89" s="447">
        <f>SUM(HOUR(I66+I78)*60*60,MINUTE(I66+I78)*60,SECOND(I66+I78))</f>
        <v>0</v>
      </c>
    </row>
    <row r="90" spans="1:13" ht="37.5" customHeight="1" x14ac:dyDescent="0.25">
      <c r="B90" s="445" t="s">
        <v>82</v>
      </c>
      <c r="C90" s="522" t="s">
        <v>83</v>
      </c>
      <c r="D90" s="445" t="s">
        <v>84</v>
      </c>
      <c r="E90" s="444" t="s">
        <v>85</v>
      </c>
      <c r="F90" s="515" t="s">
        <v>86</v>
      </c>
      <c r="G90" s="516" t="s">
        <v>87</v>
      </c>
      <c r="H90" s="445" t="s">
        <v>88</v>
      </c>
      <c r="I90" s="451" t="s">
        <v>122</v>
      </c>
      <c r="J90" s="451" t="s">
        <v>132</v>
      </c>
      <c r="K90" s="451" t="s">
        <v>124</v>
      </c>
      <c r="L90" s="451" t="s">
        <v>125</v>
      </c>
      <c r="M90" s="451" t="s">
        <v>126</v>
      </c>
    </row>
    <row r="91" spans="1:13" ht="37.5" customHeight="1" x14ac:dyDescent="0.25">
      <c r="A91" s="822">
        <v>5</v>
      </c>
      <c r="B91" s="524" t="e">
        <f>IF(E103="","",VLOOKUP(E103,'Listing import 29.10.24'!$A$2:$J$7000,8,FALSE))</f>
        <v>#N/A</v>
      </c>
      <c r="C91" s="816" t="s">
        <v>117</v>
      </c>
      <c r="D91" s="246">
        <v>1</v>
      </c>
      <c r="E91" s="178"/>
      <c r="F91" s="517" t="str">
        <f>IF(E91="","",VLOOKUP(E91,'Listing import 29.10.24'!$A$2:$J$7000,2,FALSE))</f>
        <v/>
      </c>
      <c r="G91" s="518" t="str">
        <f>IF(E91="","",VLOOKUP(E91,'Listing import 29.10.24'!$A$2:$J$7000,3,FALSE))</f>
        <v/>
      </c>
      <c r="H91" s="294" t="str">
        <f>IF(E91="","",VLOOKUP(E91,'Listing import 29.10.24'!$A$2:$J$7000,4,FALSE))</f>
        <v/>
      </c>
      <c r="I91" s="818"/>
      <c r="J91" s="454"/>
      <c r="K91" s="455"/>
      <c r="L91" s="456"/>
      <c r="M91" s="213"/>
    </row>
    <row r="92" spans="1:13" ht="37.5" customHeight="1" x14ac:dyDescent="0.25">
      <c r="A92" s="821"/>
      <c r="B92" s="525"/>
      <c r="C92" s="817"/>
      <c r="D92" s="246">
        <v>2</v>
      </c>
      <c r="E92" s="178"/>
      <c r="F92" s="517" t="str">
        <f>IF(E92="","",VLOOKUP(E92,'Listing import 29.10.24'!$A$2:$J$7000,2,FALSE))</f>
        <v/>
      </c>
      <c r="G92" s="518" t="str">
        <f>IF(E92="","",VLOOKUP(E92,'Listing import 29.10.24'!$A$2:$J$7000,3,FALSE))</f>
        <v/>
      </c>
      <c r="H92" s="294" t="str">
        <f>IF(E92="","",VLOOKUP(E92,'Listing import 29.10.24'!$A$2:$J$7000,4,FALSE))</f>
        <v/>
      </c>
      <c r="I92" s="819"/>
      <c r="J92" s="454"/>
      <c r="K92" s="455"/>
      <c r="L92" s="456"/>
      <c r="M92" s="213"/>
    </row>
    <row r="93" spans="1:13" ht="37.5" customHeight="1" x14ac:dyDescent="0.25">
      <c r="A93" s="821"/>
      <c r="B93" s="525"/>
      <c r="C93" s="817"/>
      <c r="D93" s="246">
        <v>3</v>
      </c>
      <c r="E93" s="178"/>
      <c r="F93" s="517" t="str">
        <f>IF(E93="","",VLOOKUP(E93,'Listing import 29.10.24'!$A$2:$J$7000,2,FALSE))</f>
        <v/>
      </c>
      <c r="G93" s="518" t="str">
        <f>IF(E93="","",VLOOKUP(E93,'Listing import 29.10.24'!$A$2:$J$7000,3,FALSE))</f>
        <v/>
      </c>
      <c r="H93" s="294" t="str">
        <f>IF(E93="","",VLOOKUP(E93,'Listing import 29.10.24'!$A$2:$J$7000,4,FALSE))</f>
        <v/>
      </c>
      <c r="I93" s="819"/>
      <c r="J93" s="454"/>
      <c r="K93" s="455"/>
      <c r="L93" s="456"/>
      <c r="M93" s="213"/>
    </row>
    <row r="94" spans="1:13" ht="37.5" customHeight="1" x14ac:dyDescent="0.25">
      <c r="A94" s="821"/>
      <c r="B94" s="525"/>
      <c r="C94" s="817"/>
      <c r="D94" s="246">
        <v>4</v>
      </c>
      <c r="E94" s="178"/>
      <c r="F94" s="517" t="str">
        <f>IF(E94="","",VLOOKUP(E94,'Listing import 29.10.24'!$A$2:$J$7000,2,FALSE))</f>
        <v/>
      </c>
      <c r="G94" s="518" t="str">
        <f>IF(E94="","",VLOOKUP(E94,'Listing import 29.10.24'!$A$2:$J$7000,3,FALSE))</f>
        <v/>
      </c>
      <c r="H94" s="294" t="str">
        <f>IF(E94="","",VLOOKUP(E94,'Listing import 29.10.24'!$A$2:$J$7000,4,FALSE))</f>
        <v/>
      </c>
      <c r="I94" s="819"/>
      <c r="J94" s="454"/>
      <c r="K94" s="455"/>
      <c r="L94" s="456"/>
      <c r="M94" s="213"/>
    </row>
    <row r="95" spans="1:13" ht="37.5" customHeight="1" x14ac:dyDescent="0.25">
      <c r="A95" s="821"/>
      <c r="B95" s="525"/>
      <c r="C95" s="817"/>
      <c r="D95" s="246">
        <v>5</v>
      </c>
      <c r="E95" s="178"/>
      <c r="F95" s="517" t="str">
        <f>IF(E95="","",VLOOKUP(E95,'Listing import 29.10.24'!$A$2:$J$7000,2,FALSE))</f>
        <v/>
      </c>
      <c r="G95" s="518" t="str">
        <f>IF(E95="","",VLOOKUP(E95,'Listing import 29.10.24'!$A$2:$J$7000,3,FALSE))</f>
        <v/>
      </c>
      <c r="H95" s="294" t="str">
        <f>IF(E95="","",VLOOKUP(E95,'Listing import 29.10.24'!$A$2:$J$7000,4,FALSE))</f>
        <v/>
      </c>
      <c r="I95" s="820"/>
      <c r="J95" s="454"/>
      <c r="K95" s="455"/>
      <c r="L95" s="456"/>
      <c r="M95" s="213"/>
    </row>
    <row r="96" spans="1:13" ht="37.5" customHeight="1" x14ac:dyDescent="0.25">
      <c r="A96" s="821"/>
      <c r="B96" s="525"/>
      <c r="C96" s="523"/>
      <c r="D96" s="446"/>
      <c r="E96" s="446"/>
      <c r="F96" s="519"/>
      <c r="G96" s="520"/>
      <c r="H96" s="294"/>
      <c r="I96" s="460"/>
      <c r="J96" s="454"/>
      <c r="K96" s="455"/>
      <c r="L96" s="457"/>
      <c r="M96" s="457"/>
    </row>
    <row r="97" spans="1:13" ht="37.5" customHeight="1" x14ac:dyDescent="0.25">
      <c r="A97" s="821"/>
      <c r="B97" s="525"/>
      <c r="C97" s="816" t="s">
        <v>121</v>
      </c>
      <c r="D97" s="246">
        <v>1</v>
      </c>
      <c r="E97" s="178"/>
      <c r="F97" s="517" t="str">
        <f>IF(E97="","",VLOOKUP(E97,'Listing import 29.10.24'!$A$2:$J$7000,2,FALSE))</f>
        <v/>
      </c>
      <c r="G97" s="518" t="str">
        <f>IF(E97="","",VLOOKUP(E97,'Listing import 29.10.24'!$A$2:$J$7000,3,FALSE))</f>
        <v/>
      </c>
      <c r="H97" s="294" t="str">
        <f>IF(E97="","",VLOOKUP(E97,'Listing import 29.10.24'!$A$2:$J$7000,4,FALSE))</f>
        <v/>
      </c>
      <c r="I97" s="818"/>
      <c r="J97" s="454"/>
      <c r="K97" s="455"/>
      <c r="L97" s="457"/>
      <c r="M97" s="213"/>
    </row>
    <row r="98" spans="1:13" ht="37.5" customHeight="1" x14ac:dyDescent="0.25">
      <c r="A98" s="821"/>
      <c r="B98" s="525"/>
      <c r="C98" s="817"/>
      <c r="D98" s="246">
        <v>2</v>
      </c>
      <c r="E98" s="178"/>
      <c r="F98" s="517" t="str">
        <f>IF(E98="","",VLOOKUP(E98,'Listing import 29.10.24'!$A$2:$J$7000,2,FALSE))</f>
        <v/>
      </c>
      <c r="G98" s="518" t="str">
        <f>IF(E98="","",VLOOKUP(E98,'Listing import 29.10.24'!$A$2:$J$7000,3,FALSE))</f>
        <v/>
      </c>
      <c r="H98" s="294" t="str">
        <f>IF(E98="","",VLOOKUP(E98,'Listing import 29.10.24'!$A$2:$J$7000,4,FALSE))</f>
        <v/>
      </c>
      <c r="I98" s="819"/>
      <c r="J98" s="454"/>
      <c r="K98" s="455"/>
      <c r="L98" s="457"/>
      <c r="M98" s="213"/>
    </row>
    <row r="99" spans="1:13" ht="37.5" customHeight="1" x14ac:dyDescent="0.25">
      <c r="A99" s="821"/>
      <c r="B99" s="525"/>
      <c r="C99" s="817"/>
      <c r="D99" s="246">
        <v>3</v>
      </c>
      <c r="E99" s="178"/>
      <c r="F99" s="517" t="str">
        <f>IF(E99="","",VLOOKUP(E99,'Listing import 29.10.24'!$A$2:$J$7000,2,FALSE))</f>
        <v/>
      </c>
      <c r="G99" s="518" t="str">
        <f>IF(E99="","",VLOOKUP(E99,'Listing import 29.10.24'!$A$2:$J$7000,3,FALSE))</f>
        <v/>
      </c>
      <c r="H99" s="294" t="str">
        <f>IF(E99="","",VLOOKUP(E99,'Listing import 29.10.24'!$A$2:$J$7000,4,FALSE))</f>
        <v/>
      </c>
      <c r="I99" s="819"/>
      <c r="J99" s="454"/>
      <c r="K99" s="455"/>
      <c r="L99" s="457"/>
      <c r="M99" s="213"/>
    </row>
    <row r="100" spans="1:13" ht="37.5" customHeight="1" x14ac:dyDescent="0.25">
      <c r="A100" s="821"/>
      <c r="B100" s="525"/>
      <c r="C100" s="817"/>
      <c r="D100" s="246">
        <v>4</v>
      </c>
      <c r="E100" s="178"/>
      <c r="F100" s="517" t="str">
        <f>IF(E100="","",VLOOKUP(E100,'Listing import 29.10.24'!$A$2:$J$7000,2,FALSE))</f>
        <v/>
      </c>
      <c r="G100" s="518" t="str">
        <f>IF(E100="","",VLOOKUP(E100,'Listing import 29.10.24'!$A$2:$J$7000,3,FALSE))</f>
        <v/>
      </c>
      <c r="H100" s="294" t="str">
        <f>IF(E100="","",VLOOKUP(E100,'Listing import 29.10.24'!$A$2:$J$7000,4,FALSE))</f>
        <v/>
      </c>
      <c r="I100" s="819"/>
      <c r="J100" s="454"/>
      <c r="K100" s="455"/>
      <c r="L100" s="457"/>
      <c r="M100" s="213"/>
    </row>
    <row r="101" spans="1:13" ht="37.5" customHeight="1" x14ac:dyDescent="0.25">
      <c r="A101" s="821"/>
      <c r="B101" s="525"/>
      <c r="C101" s="817"/>
      <c r="D101" s="246">
        <v>5</v>
      </c>
      <c r="E101" s="178"/>
      <c r="F101" s="517" t="str">
        <f>IF(E101="","",VLOOKUP(E101,'Listing import 29.10.24'!$A$2:$J$7000,2,FALSE))</f>
        <v/>
      </c>
      <c r="G101" s="518" t="str">
        <f>IF(E101="","",VLOOKUP(E101,'Listing import 29.10.24'!$A$2:$J$7000,3,FALSE))</f>
        <v/>
      </c>
      <c r="H101" s="294" t="str">
        <f>IF(E101="","",VLOOKUP(E101,'Listing import 29.10.24'!$A$2:$J$7000,4,FALSE))</f>
        <v/>
      </c>
      <c r="I101" s="820"/>
      <c r="J101" s="454"/>
      <c r="K101" s="455"/>
      <c r="L101" s="457"/>
      <c r="M101" s="213"/>
    </row>
    <row r="102" spans="1:13" ht="37.5" customHeight="1" x14ac:dyDescent="0.25">
      <c r="A102" s="821"/>
      <c r="B102" s="525"/>
      <c r="C102" s="522" t="s">
        <v>83</v>
      </c>
      <c r="D102" s="445" t="s">
        <v>84</v>
      </c>
      <c r="E102" s="444" t="s">
        <v>85</v>
      </c>
      <c r="F102" s="515" t="s">
        <v>86</v>
      </c>
      <c r="G102" s="516" t="s">
        <v>87</v>
      </c>
      <c r="H102" s="445" t="s">
        <v>88</v>
      </c>
      <c r="I102" s="451" t="s">
        <v>122</v>
      </c>
      <c r="J102" s="451" t="s">
        <v>123</v>
      </c>
      <c r="K102" s="451" t="s">
        <v>124</v>
      </c>
      <c r="L102" s="451" t="s">
        <v>125</v>
      </c>
      <c r="M102" s="451" t="s">
        <v>126</v>
      </c>
    </row>
    <row r="103" spans="1:13" ht="37.5" customHeight="1" x14ac:dyDescent="0.25">
      <c r="A103" s="821"/>
      <c r="B103" s="525"/>
      <c r="C103" s="816" t="s">
        <v>129</v>
      </c>
      <c r="D103" s="246">
        <v>1</v>
      </c>
      <c r="E103" s="178">
        <f>'INSCRIPTIONS COLLEGES'!E55</f>
        <v>0</v>
      </c>
      <c r="F103" s="517" t="e">
        <f>IF(E103="","",VLOOKUP(E103,'Listing import 29.10.24'!$A$2:$J$7000,2,FALSE))</f>
        <v>#N/A</v>
      </c>
      <c r="G103" s="518" t="e">
        <f>IF(E103="","",VLOOKUP(E103,'Listing import 29.10.24'!$A$2:$J$7000,3,FALSE))</f>
        <v>#N/A</v>
      </c>
      <c r="H103" s="294" t="e">
        <f>IF(E103="","",VLOOKUP(E103,'Listing import 29.10.24'!$A$2:$J$7000,4,FALSE))</f>
        <v>#N/A</v>
      </c>
      <c r="I103" s="818"/>
      <c r="J103" s="454"/>
      <c r="K103" s="455"/>
      <c r="L103" s="457"/>
      <c r="M103" s="213"/>
    </row>
    <row r="104" spans="1:13" ht="37.5" customHeight="1" x14ac:dyDescent="0.25">
      <c r="A104" s="821"/>
      <c r="B104" s="525"/>
      <c r="C104" s="816"/>
      <c r="D104" s="246">
        <v>2</v>
      </c>
      <c r="E104" s="178">
        <f>'INSCRIPTIONS COLLEGES'!E56</f>
        <v>0</v>
      </c>
      <c r="F104" s="517" t="e">
        <f>IF(E104="","",VLOOKUP(E104,'Listing import 29.10.24'!$A$2:$J$7000,2,FALSE))</f>
        <v>#N/A</v>
      </c>
      <c r="G104" s="518" t="e">
        <f>IF(E104="","",VLOOKUP(E104,'Listing import 29.10.24'!$A$2:$J$7000,3,FALSE))</f>
        <v>#N/A</v>
      </c>
      <c r="H104" s="294" t="e">
        <f>IF(E104="","",VLOOKUP(E104,'Listing import 29.10.24'!$A$2:$J$7000,4,FALSE))</f>
        <v>#N/A</v>
      </c>
      <c r="I104" s="819"/>
      <c r="J104" s="454"/>
      <c r="K104" s="455"/>
      <c r="L104" s="457"/>
      <c r="M104" s="213"/>
    </row>
    <row r="105" spans="1:13" ht="37.5" customHeight="1" x14ac:dyDescent="0.25">
      <c r="A105" s="821"/>
      <c r="B105" s="525"/>
      <c r="C105" s="817"/>
      <c r="D105" s="246">
        <v>3</v>
      </c>
      <c r="E105" s="178">
        <f>'INSCRIPTIONS COLLEGES'!E57</f>
        <v>0</v>
      </c>
      <c r="F105" s="517" t="e">
        <f>IF(E105="","",VLOOKUP(E105,'Listing import 29.10.24'!$A$2:$J$7000,2,FALSE))</f>
        <v>#N/A</v>
      </c>
      <c r="G105" s="518" t="e">
        <f>IF(E105="","",VLOOKUP(E105,'Listing import 29.10.24'!$A$2:$J$7000,3,FALSE))</f>
        <v>#N/A</v>
      </c>
      <c r="H105" s="294" t="e">
        <f>IF(E105="","",VLOOKUP(E105,'Listing import 29.10.24'!$A$2:$J$7000,4,FALSE))</f>
        <v>#N/A</v>
      </c>
      <c r="I105" s="819"/>
      <c r="J105" s="454"/>
      <c r="K105" s="455"/>
      <c r="L105" s="457"/>
      <c r="M105" s="213"/>
    </row>
    <row r="106" spans="1:13" ht="37.5" customHeight="1" x14ac:dyDescent="0.25">
      <c r="A106" s="821"/>
      <c r="B106" s="525"/>
      <c r="C106" s="817"/>
      <c r="D106" s="246">
        <v>4</v>
      </c>
      <c r="E106" s="178">
        <f>'INSCRIPTIONS COLLEGES'!E58</f>
        <v>0</v>
      </c>
      <c r="F106" s="517" t="e">
        <f>IF(E106="","",VLOOKUP(E106,'Listing import 29.10.24'!$A$2:$J$7000,2,FALSE))</f>
        <v>#N/A</v>
      </c>
      <c r="G106" s="518" t="e">
        <f>IF(E106="","",VLOOKUP(E106,'Listing import 29.10.24'!$A$2:$J$7000,3,FALSE))</f>
        <v>#N/A</v>
      </c>
      <c r="H106" s="294" t="e">
        <f>IF(E106="","",VLOOKUP(E106,'Listing import 29.10.24'!$A$2:$J$7000,4,FALSE))</f>
        <v>#N/A</v>
      </c>
      <c r="I106" s="819"/>
      <c r="J106" s="454"/>
      <c r="K106" s="455"/>
      <c r="L106" s="457"/>
      <c r="M106" s="213"/>
    </row>
    <row r="107" spans="1:13" ht="37.5" customHeight="1" x14ac:dyDescent="0.25">
      <c r="A107" s="821"/>
      <c r="B107" s="525"/>
      <c r="C107" s="817"/>
      <c r="D107" s="246">
        <v>5</v>
      </c>
      <c r="E107" s="178">
        <f>'INSCRIPTIONS COLLEGES'!E59</f>
        <v>0</v>
      </c>
      <c r="F107" s="517" t="e">
        <f>IF(E107="","",VLOOKUP(E107,'Listing import 29.10.24'!$A$2:$J$7000,2,FALSE))</f>
        <v>#N/A</v>
      </c>
      <c r="G107" s="518" t="e">
        <f>IF(E107="","",VLOOKUP(E107,'Listing import 29.10.24'!$A$2:$J$7000,3,FALSE))</f>
        <v>#N/A</v>
      </c>
      <c r="H107" s="294" t="e">
        <f>IF(E107="","",VLOOKUP(E107,'Listing import 29.10.24'!$A$2:$J$7000,4,FALSE))</f>
        <v>#N/A</v>
      </c>
      <c r="I107" s="820"/>
      <c r="J107" s="454"/>
      <c r="K107" s="455"/>
      <c r="L107" s="457"/>
      <c r="M107" s="213"/>
    </row>
    <row r="108" spans="1:13" ht="37.5" customHeight="1" x14ac:dyDescent="0.25">
      <c r="A108" s="821"/>
      <c r="B108" s="525"/>
      <c r="C108" s="523"/>
      <c r="D108" s="446"/>
      <c r="E108" s="446"/>
      <c r="F108" s="519"/>
      <c r="G108" s="520"/>
      <c r="H108" s="294"/>
      <c r="I108" s="460"/>
      <c r="J108" s="454"/>
      <c r="K108" s="455"/>
      <c r="L108" s="457"/>
      <c r="M108" s="457"/>
    </row>
    <row r="109" spans="1:13" ht="37.5" customHeight="1" x14ac:dyDescent="0.25">
      <c r="A109" s="821"/>
      <c r="B109" s="525"/>
      <c r="C109" s="816" t="s">
        <v>130</v>
      </c>
      <c r="D109" s="246">
        <v>1</v>
      </c>
      <c r="E109" s="178">
        <f>'INSCRIPTIONS COLLEGES'!E61</f>
        <v>0</v>
      </c>
      <c r="F109" s="517" t="e">
        <f>IF(E109="","",VLOOKUP(E109,'Listing import 29.10.24'!$A$2:$J$7000,2,FALSE))</f>
        <v>#N/A</v>
      </c>
      <c r="G109" s="518" t="e">
        <f>IF(E109="","",VLOOKUP(E109,'Listing import 29.10.24'!$A$2:$J$7000,3,FALSE))</f>
        <v>#N/A</v>
      </c>
      <c r="H109" s="294" t="e">
        <f>IF(E109="","",VLOOKUP(E109,'Listing import 29.10.24'!$A$2:$J$7000,4,FALSE))</f>
        <v>#N/A</v>
      </c>
      <c r="I109" s="818"/>
      <c r="J109" s="454"/>
      <c r="K109" s="455"/>
      <c r="L109" s="457"/>
      <c r="M109" s="213"/>
    </row>
    <row r="110" spans="1:13" ht="37.5" customHeight="1" x14ac:dyDescent="0.25">
      <c r="A110" s="821"/>
      <c r="B110" s="525"/>
      <c r="C110" s="816"/>
      <c r="D110" s="246">
        <v>2</v>
      </c>
      <c r="E110" s="178">
        <f>'INSCRIPTIONS COLLEGES'!E62</f>
        <v>0</v>
      </c>
      <c r="F110" s="517" t="e">
        <f>IF(E110="","",VLOOKUP(E110,'Listing import 29.10.24'!$A$2:$J$7000,2,FALSE))</f>
        <v>#N/A</v>
      </c>
      <c r="G110" s="518" t="e">
        <f>IF(E110="","",VLOOKUP(E110,'Listing import 29.10.24'!$A$2:$J$7000,3,FALSE))</f>
        <v>#N/A</v>
      </c>
      <c r="H110" s="294" t="e">
        <f>IF(E110="","",VLOOKUP(E110,'Listing import 29.10.24'!$A$2:$J$7000,4,FALSE))</f>
        <v>#N/A</v>
      </c>
      <c r="I110" s="819"/>
      <c r="J110" s="454"/>
      <c r="K110" s="455"/>
      <c r="L110" s="457"/>
      <c r="M110" s="213"/>
    </row>
    <row r="111" spans="1:13" ht="37.5" customHeight="1" x14ac:dyDescent="0.25">
      <c r="A111" s="821"/>
      <c r="B111" s="525"/>
      <c r="C111" s="817"/>
      <c r="D111" s="246">
        <v>3</v>
      </c>
      <c r="E111" s="178">
        <f>'INSCRIPTIONS COLLEGES'!E63</f>
        <v>0</v>
      </c>
      <c r="F111" s="517" t="e">
        <f>IF(E111="","",VLOOKUP(E111,'Listing import 29.10.24'!$A$2:$J$7000,2,FALSE))</f>
        <v>#N/A</v>
      </c>
      <c r="G111" s="518" t="e">
        <f>IF(E111="","",VLOOKUP(E111,'Listing import 29.10.24'!$A$2:$J$7000,3,FALSE))</f>
        <v>#N/A</v>
      </c>
      <c r="H111" s="294" t="e">
        <f>IF(E111="","",VLOOKUP(E111,'Listing import 29.10.24'!$A$2:$J$7000,4,FALSE))</f>
        <v>#N/A</v>
      </c>
      <c r="I111" s="819"/>
      <c r="J111" s="454"/>
      <c r="K111" s="455"/>
      <c r="L111" s="457"/>
      <c r="M111" s="213"/>
    </row>
    <row r="112" spans="1:13" ht="37.5" customHeight="1" x14ac:dyDescent="0.25">
      <c r="A112" s="821"/>
      <c r="B112" s="525"/>
      <c r="C112" s="817"/>
      <c r="D112" s="246">
        <v>4</v>
      </c>
      <c r="E112" s="178">
        <f>'INSCRIPTIONS COLLEGES'!E64</f>
        <v>0</v>
      </c>
      <c r="F112" s="517" t="e">
        <f>IF(E112="","",VLOOKUP(E112,'Listing import 29.10.24'!$A$2:$J$7000,2,FALSE))</f>
        <v>#N/A</v>
      </c>
      <c r="G112" s="518" t="e">
        <f>IF(E112="","",VLOOKUP(E112,'Listing import 29.10.24'!$A$2:$J$7000,3,FALSE))</f>
        <v>#N/A</v>
      </c>
      <c r="H112" s="294" t="e">
        <f>IF(E112="","",VLOOKUP(E112,'Listing import 29.10.24'!$A$2:$J$7000,4,FALSE))</f>
        <v>#N/A</v>
      </c>
      <c r="I112" s="819"/>
      <c r="J112" s="454"/>
      <c r="K112" s="455"/>
      <c r="L112" s="457"/>
      <c r="M112" s="213"/>
    </row>
    <row r="113" spans="1:13" ht="37.5" customHeight="1" x14ac:dyDescent="0.25">
      <c r="A113" s="821"/>
      <c r="B113" s="526"/>
      <c r="C113" s="817"/>
      <c r="D113" s="246">
        <v>5</v>
      </c>
      <c r="E113" s="178">
        <f>'INSCRIPTIONS COLLEGES'!E65</f>
        <v>0</v>
      </c>
      <c r="F113" s="517" t="e">
        <f>IF(E113="","",VLOOKUP(E113,'Listing import 29.10.24'!$A$2:$J$7000,2,FALSE))</f>
        <v>#N/A</v>
      </c>
      <c r="G113" s="518" t="e">
        <f>IF(E113="","",VLOOKUP(E113,'Listing import 29.10.24'!$A$2:$J$7000,3,FALSE))</f>
        <v>#N/A</v>
      </c>
      <c r="H113" s="294" t="e">
        <f>IF(E113="","",VLOOKUP(E113,'Listing import 29.10.24'!$A$2:$J$7000,4,FALSE))</f>
        <v>#N/A</v>
      </c>
      <c r="I113" s="820"/>
      <c r="J113" s="454"/>
      <c r="K113" s="455"/>
      <c r="L113" s="457"/>
      <c r="M113" s="213"/>
    </row>
    <row r="114" spans="1:13" ht="37.5" customHeight="1" x14ac:dyDescent="0.5">
      <c r="I114" s="447">
        <f>SUM(HOUR(I91+I103)*60*60,MINUTE(I91+I103)*60,SECOND(I91+I103))</f>
        <v>0</v>
      </c>
    </row>
    <row r="115" spans="1:13" ht="37.5" customHeight="1" x14ac:dyDescent="0.25">
      <c r="B115" s="445" t="s">
        <v>82</v>
      </c>
      <c r="C115" s="522" t="s">
        <v>83</v>
      </c>
      <c r="D115" s="445" t="s">
        <v>84</v>
      </c>
      <c r="E115" s="444" t="s">
        <v>85</v>
      </c>
      <c r="F115" s="515" t="s">
        <v>86</v>
      </c>
      <c r="G115" s="516" t="s">
        <v>87</v>
      </c>
      <c r="H115" s="445" t="s">
        <v>88</v>
      </c>
      <c r="I115" s="451" t="s">
        <v>122</v>
      </c>
      <c r="J115" s="451" t="s">
        <v>132</v>
      </c>
      <c r="K115" s="451" t="s">
        <v>124</v>
      </c>
      <c r="L115" s="451" t="s">
        <v>125</v>
      </c>
      <c r="M115" s="451" t="s">
        <v>126</v>
      </c>
    </row>
    <row r="116" spans="1:13" ht="37.5" customHeight="1" x14ac:dyDescent="0.25">
      <c r="A116" s="822">
        <v>6</v>
      </c>
      <c r="B116" s="524" t="e">
        <f>IF(E128="","",VLOOKUP(E128,'Listing import 29.10.24'!$A$2:$J$7000,8,FALSE))</f>
        <v>#N/A</v>
      </c>
      <c r="C116" s="816" t="s">
        <v>117</v>
      </c>
      <c r="D116" s="246">
        <v>1</v>
      </c>
      <c r="E116" s="178"/>
      <c r="F116" s="517" t="str">
        <f>IF(E116="","",VLOOKUP(E116,'Listing import 29.10.24'!$A$2:$J$7000,2,FALSE))</f>
        <v/>
      </c>
      <c r="G116" s="518" t="str">
        <f>IF(E116="","",VLOOKUP(E116,'Listing import 29.10.24'!$A$2:$J$7000,3,FALSE))</f>
        <v/>
      </c>
      <c r="H116" s="294" t="str">
        <f>IF(E116="","",VLOOKUP(E116,'Listing import 29.10.24'!$A$2:$J$7000,4,FALSE))</f>
        <v/>
      </c>
      <c r="I116" s="818"/>
      <c r="J116" s="454"/>
      <c r="K116" s="455"/>
      <c r="L116" s="456"/>
      <c r="M116" s="213"/>
    </row>
    <row r="117" spans="1:13" ht="37.5" customHeight="1" x14ac:dyDescent="0.25">
      <c r="A117" s="821"/>
      <c r="B117" s="525"/>
      <c r="C117" s="817"/>
      <c r="D117" s="246">
        <v>2</v>
      </c>
      <c r="E117" s="178"/>
      <c r="F117" s="517" t="str">
        <f>IF(E117="","",VLOOKUP(E117,'Listing import 29.10.24'!$A$2:$J$7000,2,FALSE))</f>
        <v/>
      </c>
      <c r="G117" s="518" t="str">
        <f>IF(E117="","",VLOOKUP(E117,'Listing import 29.10.24'!$A$2:$J$7000,3,FALSE))</f>
        <v/>
      </c>
      <c r="H117" s="294" t="str">
        <f>IF(E117="","",VLOOKUP(E117,'Listing import 29.10.24'!$A$2:$J$7000,4,FALSE))</f>
        <v/>
      </c>
      <c r="I117" s="819"/>
      <c r="J117" s="454"/>
      <c r="K117" s="455"/>
      <c r="L117" s="456"/>
      <c r="M117" s="213"/>
    </row>
    <row r="118" spans="1:13" ht="37.5" customHeight="1" x14ac:dyDescent="0.25">
      <c r="A118" s="821"/>
      <c r="B118" s="525"/>
      <c r="C118" s="817"/>
      <c r="D118" s="246">
        <v>3</v>
      </c>
      <c r="E118" s="178"/>
      <c r="F118" s="517" t="str">
        <f>IF(E118="","",VLOOKUP(E118,'Listing import 29.10.24'!$A$2:$J$7000,2,FALSE))</f>
        <v/>
      </c>
      <c r="G118" s="518" t="str">
        <f>IF(E118="","",VLOOKUP(E118,'Listing import 29.10.24'!$A$2:$J$7000,3,FALSE))</f>
        <v/>
      </c>
      <c r="H118" s="294" t="str">
        <f>IF(E118="","",VLOOKUP(E118,'Listing import 29.10.24'!$A$2:$J$7000,4,FALSE))</f>
        <v/>
      </c>
      <c r="I118" s="819"/>
      <c r="J118" s="454"/>
      <c r="K118" s="455"/>
      <c r="L118" s="456"/>
      <c r="M118" s="213"/>
    </row>
    <row r="119" spans="1:13" ht="37.5" customHeight="1" x14ac:dyDescent="0.25">
      <c r="A119" s="821"/>
      <c r="B119" s="525"/>
      <c r="C119" s="817"/>
      <c r="D119" s="246">
        <v>4</v>
      </c>
      <c r="E119" s="178"/>
      <c r="F119" s="517" t="str">
        <f>IF(E119="","",VLOOKUP(E119,'Listing import 29.10.24'!$A$2:$J$7000,2,FALSE))</f>
        <v/>
      </c>
      <c r="G119" s="518" t="str">
        <f>IF(E119="","",VLOOKUP(E119,'Listing import 29.10.24'!$A$2:$J$7000,3,FALSE))</f>
        <v/>
      </c>
      <c r="H119" s="294" t="str">
        <f>IF(E119="","",VLOOKUP(E119,'Listing import 29.10.24'!$A$2:$J$7000,4,FALSE))</f>
        <v/>
      </c>
      <c r="I119" s="819"/>
      <c r="J119" s="454"/>
      <c r="K119" s="455"/>
      <c r="L119" s="456"/>
      <c r="M119" s="213"/>
    </row>
    <row r="120" spans="1:13" ht="37.5" customHeight="1" x14ac:dyDescent="0.25">
      <c r="A120" s="821"/>
      <c r="B120" s="525"/>
      <c r="C120" s="817"/>
      <c r="D120" s="246">
        <v>5</v>
      </c>
      <c r="E120" s="178"/>
      <c r="F120" s="517" t="str">
        <f>IF(E120="","",VLOOKUP(E120,'Listing import 29.10.24'!$A$2:$J$7000,2,FALSE))</f>
        <v/>
      </c>
      <c r="G120" s="518" t="str">
        <f>IF(E120="","",VLOOKUP(E120,'Listing import 29.10.24'!$A$2:$J$7000,3,FALSE))</f>
        <v/>
      </c>
      <c r="H120" s="294" t="str">
        <f>IF(E120="","",VLOOKUP(E120,'Listing import 29.10.24'!$A$2:$J$7000,4,FALSE))</f>
        <v/>
      </c>
      <c r="I120" s="820"/>
      <c r="J120" s="454"/>
      <c r="K120" s="455"/>
      <c r="L120" s="456"/>
      <c r="M120" s="213"/>
    </row>
    <row r="121" spans="1:13" ht="37.5" customHeight="1" x14ac:dyDescent="0.25">
      <c r="A121" s="821"/>
      <c r="B121" s="525"/>
      <c r="C121" s="523"/>
      <c r="D121" s="446"/>
      <c r="E121" s="446"/>
      <c r="F121" s="519"/>
      <c r="G121" s="520"/>
      <c r="H121" s="294"/>
      <c r="I121" s="460"/>
      <c r="J121" s="454"/>
      <c r="K121" s="455"/>
      <c r="L121" s="457"/>
      <c r="M121" s="457"/>
    </row>
    <row r="122" spans="1:13" ht="37.5" customHeight="1" x14ac:dyDescent="0.25">
      <c r="A122" s="821"/>
      <c r="B122" s="525"/>
      <c r="C122" s="816" t="s">
        <v>121</v>
      </c>
      <c r="D122" s="246">
        <v>1</v>
      </c>
      <c r="E122" s="178"/>
      <c r="F122" s="517" t="str">
        <f>IF(E122="","",VLOOKUP(E122,'Listing import 29.10.24'!$A$2:$J$7000,2,FALSE))</f>
        <v/>
      </c>
      <c r="G122" s="518" t="str">
        <f>IF(E122="","",VLOOKUP(E122,'Listing import 29.10.24'!$A$2:$J$7000,3,FALSE))</f>
        <v/>
      </c>
      <c r="H122" s="294" t="str">
        <f>IF(E122="","",VLOOKUP(E122,'Listing import 29.10.24'!$A$2:$J$7000,4,FALSE))</f>
        <v/>
      </c>
      <c r="I122" s="818"/>
      <c r="J122" s="454"/>
      <c r="K122" s="455"/>
      <c r="L122" s="457"/>
      <c r="M122" s="213"/>
    </row>
    <row r="123" spans="1:13" ht="37.5" customHeight="1" x14ac:dyDescent="0.25">
      <c r="A123" s="821"/>
      <c r="B123" s="525"/>
      <c r="C123" s="817"/>
      <c r="D123" s="246">
        <v>2</v>
      </c>
      <c r="E123" s="178"/>
      <c r="F123" s="517" t="str">
        <f>IF(E123="","",VLOOKUP(E123,'Listing import 29.10.24'!$A$2:$J$7000,2,FALSE))</f>
        <v/>
      </c>
      <c r="G123" s="518" t="str">
        <f>IF(E123="","",VLOOKUP(E123,'Listing import 29.10.24'!$A$2:$J$7000,3,FALSE))</f>
        <v/>
      </c>
      <c r="H123" s="294" t="str">
        <f>IF(E123="","",VLOOKUP(E123,'Listing import 29.10.24'!$A$2:$J$7000,4,FALSE))</f>
        <v/>
      </c>
      <c r="I123" s="819"/>
      <c r="J123" s="454"/>
      <c r="K123" s="455"/>
      <c r="L123" s="457"/>
      <c r="M123" s="213"/>
    </row>
    <row r="124" spans="1:13" ht="37.5" customHeight="1" x14ac:dyDescent="0.25">
      <c r="A124" s="821"/>
      <c r="B124" s="525"/>
      <c r="C124" s="817"/>
      <c r="D124" s="246">
        <v>3</v>
      </c>
      <c r="E124" s="178"/>
      <c r="F124" s="517" t="str">
        <f>IF(E124="","",VLOOKUP(E124,'Listing import 29.10.24'!$A$2:$J$7000,2,FALSE))</f>
        <v/>
      </c>
      <c r="G124" s="518" t="str">
        <f>IF(E124="","",VLOOKUP(E124,'Listing import 29.10.24'!$A$2:$J$7000,3,FALSE))</f>
        <v/>
      </c>
      <c r="H124" s="294" t="str">
        <f>IF(E124="","",VLOOKUP(E124,'Listing import 29.10.24'!$A$2:$J$7000,4,FALSE))</f>
        <v/>
      </c>
      <c r="I124" s="819"/>
      <c r="J124" s="454"/>
      <c r="K124" s="455"/>
      <c r="L124" s="457"/>
      <c r="M124" s="213"/>
    </row>
    <row r="125" spans="1:13" ht="37.5" customHeight="1" x14ac:dyDescent="0.25">
      <c r="A125" s="821"/>
      <c r="B125" s="525"/>
      <c r="C125" s="817"/>
      <c r="D125" s="246">
        <v>4</v>
      </c>
      <c r="E125" s="178"/>
      <c r="F125" s="517" t="str">
        <f>IF(E125="","",VLOOKUP(E125,'Listing import 29.10.24'!$A$2:$J$7000,2,FALSE))</f>
        <v/>
      </c>
      <c r="G125" s="518" t="str">
        <f>IF(E125="","",VLOOKUP(E125,'Listing import 29.10.24'!$A$2:$J$7000,3,FALSE))</f>
        <v/>
      </c>
      <c r="H125" s="294" t="str">
        <f>IF(E125="","",VLOOKUP(E125,'Listing import 29.10.24'!$A$2:$J$7000,4,FALSE))</f>
        <v/>
      </c>
      <c r="I125" s="819"/>
      <c r="J125" s="454"/>
      <c r="K125" s="455"/>
      <c r="L125" s="457"/>
      <c r="M125" s="213"/>
    </row>
    <row r="126" spans="1:13" ht="37.5" customHeight="1" x14ac:dyDescent="0.25">
      <c r="A126" s="821"/>
      <c r="B126" s="525"/>
      <c r="C126" s="817"/>
      <c r="D126" s="246">
        <v>5</v>
      </c>
      <c r="E126" s="178"/>
      <c r="F126" s="517" t="str">
        <f>IF(E126="","",VLOOKUP(E126,'Listing import 29.10.24'!$A$2:$J$7000,2,FALSE))</f>
        <v/>
      </c>
      <c r="G126" s="518" t="str">
        <f>IF(E126="","",VLOOKUP(E126,'Listing import 29.10.24'!$A$2:$J$7000,3,FALSE))</f>
        <v/>
      </c>
      <c r="H126" s="294" t="str">
        <f>IF(E126="","",VLOOKUP(E126,'Listing import 29.10.24'!$A$2:$J$7000,4,FALSE))</f>
        <v/>
      </c>
      <c r="I126" s="820"/>
      <c r="J126" s="454"/>
      <c r="K126" s="455"/>
      <c r="L126" s="457"/>
      <c r="M126" s="213"/>
    </row>
    <row r="127" spans="1:13" ht="37.5" customHeight="1" x14ac:dyDescent="0.25">
      <c r="A127" s="821"/>
      <c r="B127" s="525"/>
      <c r="C127" s="522" t="s">
        <v>83</v>
      </c>
      <c r="D127" s="445" t="s">
        <v>84</v>
      </c>
      <c r="E127" s="444" t="s">
        <v>85</v>
      </c>
      <c r="F127" s="515" t="s">
        <v>86</v>
      </c>
      <c r="G127" s="516" t="s">
        <v>87</v>
      </c>
      <c r="H127" s="445" t="s">
        <v>88</v>
      </c>
      <c r="I127" s="451" t="s">
        <v>122</v>
      </c>
      <c r="J127" s="451" t="s">
        <v>123</v>
      </c>
      <c r="K127" s="451" t="s">
        <v>124</v>
      </c>
      <c r="L127" s="451" t="s">
        <v>125</v>
      </c>
      <c r="M127" s="451" t="s">
        <v>126</v>
      </c>
    </row>
    <row r="128" spans="1:13" ht="37.5" customHeight="1" x14ac:dyDescent="0.25">
      <c r="A128" s="821"/>
      <c r="B128" s="525"/>
      <c r="C128" s="816" t="s">
        <v>129</v>
      </c>
      <c r="D128" s="246">
        <v>1</v>
      </c>
      <c r="E128" s="178">
        <f>'INSCRIPTIONS COLLEGES'!E68</f>
        <v>0</v>
      </c>
      <c r="F128" s="517" t="e">
        <f>IF(E128="","",VLOOKUP(E128,'Listing import 29.10.24'!$A$2:$J$7000,2,FALSE))</f>
        <v>#N/A</v>
      </c>
      <c r="G128" s="518" t="e">
        <f>IF(E128="","",VLOOKUP(E128,'Listing import 29.10.24'!$A$2:$J$7000,3,FALSE))</f>
        <v>#N/A</v>
      </c>
      <c r="H128" s="294" t="e">
        <f>IF(E128="","",VLOOKUP(E128,'Listing import 29.10.24'!$A$2:$J$7000,4,FALSE))</f>
        <v>#N/A</v>
      </c>
      <c r="I128" s="818"/>
      <c r="J128" s="454"/>
      <c r="K128" s="455"/>
      <c r="L128" s="457"/>
      <c r="M128" s="213"/>
    </row>
    <row r="129" spans="1:13" ht="37.5" customHeight="1" x14ac:dyDescent="0.25">
      <c r="A129" s="821"/>
      <c r="B129" s="525"/>
      <c r="C129" s="816"/>
      <c r="D129" s="246">
        <v>2</v>
      </c>
      <c r="E129" s="178">
        <f>'INSCRIPTIONS COLLEGES'!E69</f>
        <v>0</v>
      </c>
      <c r="F129" s="517" t="e">
        <f>IF(E129="","",VLOOKUP(E129,'Listing import 29.10.24'!$A$2:$J$7000,2,FALSE))</f>
        <v>#N/A</v>
      </c>
      <c r="G129" s="518" t="e">
        <f>IF(E129="","",VLOOKUP(E129,'Listing import 29.10.24'!$A$2:$J$7000,3,FALSE))</f>
        <v>#N/A</v>
      </c>
      <c r="H129" s="294" t="e">
        <f>IF(E129="","",VLOOKUP(E129,'Listing import 29.10.24'!$A$2:$J$7000,4,FALSE))</f>
        <v>#N/A</v>
      </c>
      <c r="I129" s="819"/>
      <c r="J129" s="454"/>
      <c r="K129" s="455"/>
      <c r="L129" s="457"/>
      <c r="M129" s="213"/>
    </row>
    <row r="130" spans="1:13" ht="37.5" customHeight="1" x14ac:dyDescent="0.25">
      <c r="A130" s="821"/>
      <c r="B130" s="525"/>
      <c r="C130" s="817"/>
      <c r="D130" s="246">
        <v>3</v>
      </c>
      <c r="E130" s="178">
        <f>'INSCRIPTIONS COLLEGES'!E70</f>
        <v>0</v>
      </c>
      <c r="F130" s="517" t="e">
        <f>IF(E130="","",VLOOKUP(E130,'Listing import 29.10.24'!$A$2:$J$7000,2,FALSE))</f>
        <v>#N/A</v>
      </c>
      <c r="G130" s="518" t="e">
        <f>IF(E130="","",VLOOKUP(E130,'Listing import 29.10.24'!$A$2:$J$7000,3,FALSE))</f>
        <v>#N/A</v>
      </c>
      <c r="H130" s="294" t="e">
        <f>IF(E130="","",VLOOKUP(E130,'Listing import 29.10.24'!$A$2:$J$7000,4,FALSE))</f>
        <v>#N/A</v>
      </c>
      <c r="I130" s="819"/>
      <c r="J130" s="454"/>
      <c r="K130" s="455"/>
      <c r="L130" s="457"/>
      <c r="M130" s="213"/>
    </row>
    <row r="131" spans="1:13" ht="37.5" customHeight="1" x14ac:dyDescent="0.25">
      <c r="A131" s="821"/>
      <c r="B131" s="525"/>
      <c r="C131" s="817"/>
      <c r="D131" s="246">
        <v>4</v>
      </c>
      <c r="E131" s="178">
        <f>'INSCRIPTIONS COLLEGES'!E71</f>
        <v>0</v>
      </c>
      <c r="F131" s="517" t="e">
        <f>IF(E131="","",VLOOKUP(E131,'Listing import 29.10.24'!$A$2:$J$7000,2,FALSE))</f>
        <v>#N/A</v>
      </c>
      <c r="G131" s="518" t="e">
        <f>IF(E131="","",VLOOKUP(E131,'Listing import 29.10.24'!$A$2:$J$7000,3,FALSE))</f>
        <v>#N/A</v>
      </c>
      <c r="H131" s="294" t="e">
        <f>IF(E131="","",VLOOKUP(E131,'Listing import 29.10.24'!$A$2:$J$7000,4,FALSE))</f>
        <v>#N/A</v>
      </c>
      <c r="I131" s="819"/>
      <c r="J131" s="454"/>
      <c r="K131" s="455"/>
      <c r="L131" s="457"/>
      <c r="M131" s="213"/>
    </row>
    <row r="132" spans="1:13" ht="37.5" customHeight="1" x14ac:dyDescent="0.25">
      <c r="A132" s="821"/>
      <c r="B132" s="525"/>
      <c r="C132" s="817"/>
      <c r="D132" s="246">
        <v>5</v>
      </c>
      <c r="E132" s="178">
        <f>'INSCRIPTIONS COLLEGES'!E72</f>
        <v>0</v>
      </c>
      <c r="F132" s="517" t="e">
        <f>IF(E132="","",VLOOKUP(E132,'Listing import 29.10.24'!$A$2:$J$7000,2,FALSE))</f>
        <v>#N/A</v>
      </c>
      <c r="G132" s="518" t="e">
        <f>IF(E132="","",VLOOKUP(E132,'Listing import 29.10.24'!$A$2:$J$7000,3,FALSE))</f>
        <v>#N/A</v>
      </c>
      <c r="H132" s="294" t="e">
        <f>IF(E132="","",VLOOKUP(E132,'Listing import 29.10.24'!$A$2:$J$7000,4,FALSE))</f>
        <v>#N/A</v>
      </c>
      <c r="I132" s="820"/>
      <c r="J132" s="454"/>
      <c r="K132" s="455"/>
      <c r="L132" s="457"/>
      <c r="M132" s="213"/>
    </row>
    <row r="133" spans="1:13" ht="37.5" customHeight="1" x14ac:dyDescent="0.25">
      <c r="A133" s="821"/>
      <c r="B133" s="525"/>
      <c r="C133" s="523"/>
      <c r="D133" s="446"/>
      <c r="E133" s="178">
        <f>'INSCRIPTIONS COLLEGES'!E73</f>
        <v>0</v>
      </c>
      <c r="F133" s="519"/>
      <c r="G133" s="520"/>
      <c r="H133" s="294"/>
      <c r="I133" s="460"/>
      <c r="J133" s="454"/>
      <c r="K133" s="455"/>
      <c r="L133" s="457"/>
      <c r="M133" s="457"/>
    </row>
    <row r="134" spans="1:13" ht="37.5" customHeight="1" x14ac:dyDescent="0.25">
      <c r="A134" s="821"/>
      <c r="B134" s="525"/>
      <c r="C134" s="816" t="s">
        <v>130</v>
      </c>
      <c r="D134" s="246">
        <v>1</v>
      </c>
      <c r="E134" s="178">
        <f>'INSCRIPTIONS COLLEGES'!E74</f>
        <v>0</v>
      </c>
      <c r="F134" s="517" t="e">
        <f>IF(E134="","",VLOOKUP(E134,'Listing import 29.10.24'!$A$2:$J$7000,2,FALSE))</f>
        <v>#N/A</v>
      </c>
      <c r="G134" s="518" t="e">
        <f>IF(E134="","",VLOOKUP(E134,'Listing import 29.10.24'!$A$2:$J$7000,3,FALSE))</f>
        <v>#N/A</v>
      </c>
      <c r="H134" s="294" t="e">
        <f>IF(E134="","",VLOOKUP(E134,'Listing import 29.10.24'!$A$2:$J$7000,4,FALSE))</f>
        <v>#N/A</v>
      </c>
      <c r="I134" s="818"/>
      <c r="J134" s="454"/>
      <c r="K134" s="455"/>
      <c r="L134" s="457"/>
      <c r="M134" s="213"/>
    </row>
    <row r="135" spans="1:13" ht="37.5" customHeight="1" x14ac:dyDescent="0.25">
      <c r="A135" s="821"/>
      <c r="B135" s="525"/>
      <c r="C135" s="816"/>
      <c r="D135" s="246">
        <v>2</v>
      </c>
      <c r="E135" s="178">
        <f>'INSCRIPTIONS COLLEGES'!E75</f>
        <v>0</v>
      </c>
      <c r="F135" s="517" t="e">
        <f>IF(E135="","",VLOOKUP(E135,'Listing import 29.10.24'!$A$2:$J$7000,2,FALSE))</f>
        <v>#N/A</v>
      </c>
      <c r="G135" s="518" t="e">
        <f>IF(E135="","",VLOOKUP(E135,'Listing import 29.10.24'!$A$2:$J$7000,3,FALSE))</f>
        <v>#N/A</v>
      </c>
      <c r="H135" s="294" t="e">
        <f>IF(E135="","",VLOOKUP(E135,'Listing import 29.10.24'!$A$2:$J$7000,4,FALSE))</f>
        <v>#N/A</v>
      </c>
      <c r="I135" s="819"/>
      <c r="J135" s="454"/>
      <c r="K135" s="455"/>
      <c r="L135" s="457"/>
      <c r="M135" s="213"/>
    </row>
    <row r="136" spans="1:13" ht="37.5" customHeight="1" x14ac:dyDescent="0.25">
      <c r="A136" s="821"/>
      <c r="B136" s="525"/>
      <c r="C136" s="817"/>
      <c r="D136" s="246">
        <v>3</v>
      </c>
      <c r="E136" s="178">
        <f>'INSCRIPTIONS COLLEGES'!E76</f>
        <v>0</v>
      </c>
      <c r="F136" s="517" t="e">
        <f>IF(E136="","",VLOOKUP(E136,'Listing import 29.10.24'!$A$2:$J$7000,2,FALSE))</f>
        <v>#N/A</v>
      </c>
      <c r="G136" s="518" t="e">
        <f>IF(E136="","",VLOOKUP(E136,'Listing import 29.10.24'!$A$2:$J$7000,3,FALSE))</f>
        <v>#N/A</v>
      </c>
      <c r="H136" s="294" t="e">
        <f>IF(E136="","",VLOOKUP(E136,'Listing import 29.10.24'!$A$2:$J$7000,4,FALSE))</f>
        <v>#N/A</v>
      </c>
      <c r="I136" s="819"/>
      <c r="J136" s="454"/>
      <c r="K136" s="455"/>
      <c r="L136" s="457"/>
      <c r="M136" s="213"/>
    </row>
    <row r="137" spans="1:13" ht="37.5" customHeight="1" x14ac:dyDescent="0.25">
      <c r="A137" s="821"/>
      <c r="B137" s="525"/>
      <c r="C137" s="817"/>
      <c r="D137" s="246">
        <v>4</v>
      </c>
      <c r="E137" s="178">
        <f>'INSCRIPTIONS COLLEGES'!E77</f>
        <v>0</v>
      </c>
      <c r="F137" s="517" t="e">
        <f>IF(E137="","",VLOOKUP(E137,'Listing import 29.10.24'!$A$2:$J$7000,2,FALSE))</f>
        <v>#N/A</v>
      </c>
      <c r="G137" s="518" t="e">
        <f>IF(E137="","",VLOOKUP(E137,'Listing import 29.10.24'!$A$2:$J$7000,3,FALSE))</f>
        <v>#N/A</v>
      </c>
      <c r="H137" s="294" t="e">
        <f>IF(E137="","",VLOOKUP(E137,'Listing import 29.10.24'!$A$2:$J$7000,4,FALSE))</f>
        <v>#N/A</v>
      </c>
      <c r="I137" s="819"/>
      <c r="J137" s="454"/>
      <c r="K137" s="455"/>
      <c r="L137" s="457"/>
      <c r="M137" s="213"/>
    </row>
    <row r="138" spans="1:13" ht="37.5" customHeight="1" x14ac:dyDescent="0.25">
      <c r="A138" s="821"/>
      <c r="B138" s="526"/>
      <c r="C138" s="817"/>
      <c r="D138" s="246">
        <v>5</v>
      </c>
      <c r="E138" s="178">
        <f>'INSCRIPTIONS COLLEGES'!E78</f>
        <v>0</v>
      </c>
      <c r="F138" s="517" t="e">
        <f>IF(E138="","",VLOOKUP(E138,'Listing import 29.10.24'!$A$2:$J$7000,2,FALSE))</f>
        <v>#N/A</v>
      </c>
      <c r="G138" s="518" t="e">
        <f>IF(E138="","",VLOOKUP(E138,'Listing import 29.10.24'!$A$2:$J$7000,3,FALSE))</f>
        <v>#N/A</v>
      </c>
      <c r="H138" s="294" t="e">
        <f>IF(E138="","",VLOOKUP(E138,'Listing import 29.10.24'!$A$2:$J$7000,4,FALSE))</f>
        <v>#N/A</v>
      </c>
      <c r="I138" s="820"/>
      <c r="J138" s="454"/>
      <c r="K138" s="455"/>
      <c r="L138" s="457"/>
      <c r="M138" s="213"/>
    </row>
    <row r="139" spans="1:13" ht="37.5" customHeight="1" x14ac:dyDescent="0.5">
      <c r="I139" s="447">
        <f>SUM(HOUR(I116+I128)*60*60,MINUTE(I116+I128)*60,SECOND(I116+I128))</f>
        <v>0</v>
      </c>
    </row>
    <row r="140" spans="1:13" ht="37.5" customHeight="1" x14ac:dyDescent="0.25">
      <c r="B140" s="445" t="s">
        <v>82</v>
      </c>
      <c r="C140" s="522" t="s">
        <v>83</v>
      </c>
      <c r="D140" s="445" t="s">
        <v>84</v>
      </c>
      <c r="E140" s="444" t="s">
        <v>85</v>
      </c>
      <c r="F140" s="515" t="s">
        <v>86</v>
      </c>
      <c r="G140" s="516" t="s">
        <v>87</v>
      </c>
      <c r="H140" s="445" t="s">
        <v>88</v>
      </c>
      <c r="I140" s="451" t="s">
        <v>122</v>
      </c>
      <c r="J140" s="451" t="s">
        <v>132</v>
      </c>
      <c r="K140" s="451" t="s">
        <v>124</v>
      </c>
      <c r="L140" s="451" t="s">
        <v>125</v>
      </c>
      <c r="M140" s="451" t="s">
        <v>126</v>
      </c>
    </row>
    <row r="141" spans="1:13" ht="37.5" customHeight="1" x14ac:dyDescent="0.25">
      <c r="A141" s="822">
        <v>7</v>
      </c>
      <c r="B141" s="524" t="e">
        <f>IF(E153="","",VLOOKUP(E153,'Listing import 29.10.24'!$A$2:$J$7000,8,FALSE))</f>
        <v>#N/A</v>
      </c>
      <c r="C141" s="816" t="s">
        <v>117</v>
      </c>
      <c r="D141" s="246">
        <v>1</v>
      </c>
      <c r="E141" s="178"/>
      <c r="F141" s="517" t="str">
        <f>IF(E141="","",VLOOKUP(E141,'Listing import 29.10.24'!$A$2:$J$7000,2,FALSE))</f>
        <v/>
      </c>
      <c r="G141" s="518" t="str">
        <f>IF(E141="","",VLOOKUP(E141,'Listing import 29.10.24'!$A$2:$J$7000,3,FALSE))</f>
        <v/>
      </c>
      <c r="H141" s="294" t="str">
        <f>IF(E141="","",VLOOKUP(E141,'Listing import 29.10.24'!$A$2:$J$7000,4,FALSE))</f>
        <v/>
      </c>
      <c r="I141" s="818"/>
      <c r="J141" s="454"/>
      <c r="K141" s="455"/>
      <c r="L141" s="456"/>
      <c r="M141" s="213"/>
    </row>
    <row r="142" spans="1:13" ht="37.5" customHeight="1" x14ac:dyDescent="0.25">
      <c r="A142" s="821"/>
      <c r="B142" s="525"/>
      <c r="C142" s="817"/>
      <c r="D142" s="246">
        <v>2</v>
      </c>
      <c r="E142" s="178"/>
      <c r="F142" s="517" t="str">
        <f>IF(E142="","",VLOOKUP(E142,'Listing import 29.10.24'!$A$2:$J$7000,2,FALSE))</f>
        <v/>
      </c>
      <c r="G142" s="518" t="str">
        <f>IF(E142="","",VLOOKUP(E142,'Listing import 29.10.24'!$A$2:$J$7000,3,FALSE))</f>
        <v/>
      </c>
      <c r="H142" s="294" t="str">
        <f>IF(E142="","",VLOOKUP(E142,'Listing import 29.10.24'!$A$2:$J$7000,4,FALSE))</f>
        <v/>
      </c>
      <c r="I142" s="819"/>
      <c r="J142" s="454"/>
      <c r="K142" s="455"/>
      <c r="L142" s="456"/>
      <c r="M142" s="213"/>
    </row>
    <row r="143" spans="1:13" ht="37.5" customHeight="1" x14ac:dyDescent="0.25">
      <c r="A143" s="821"/>
      <c r="B143" s="525"/>
      <c r="C143" s="817"/>
      <c r="D143" s="246">
        <v>3</v>
      </c>
      <c r="E143" s="178"/>
      <c r="F143" s="517" t="str">
        <f>IF(E143="","",VLOOKUP(E143,'Listing import 29.10.24'!$A$2:$J$7000,2,FALSE))</f>
        <v/>
      </c>
      <c r="G143" s="518" t="str">
        <f>IF(E143="","",VLOOKUP(E143,'Listing import 29.10.24'!$A$2:$J$7000,3,FALSE))</f>
        <v/>
      </c>
      <c r="H143" s="294" t="str">
        <f>IF(E143="","",VLOOKUP(E143,'Listing import 29.10.24'!$A$2:$J$7000,4,FALSE))</f>
        <v/>
      </c>
      <c r="I143" s="819"/>
      <c r="J143" s="454"/>
      <c r="K143" s="455"/>
      <c r="L143" s="456"/>
      <c r="M143" s="213"/>
    </row>
    <row r="144" spans="1:13" ht="37.5" customHeight="1" x14ac:dyDescent="0.25">
      <c r="A144" s="821"/>
      <c r="B144" s="525"/>
      <c r="C144" s="817"/>
      <c r="D144" s="246">
        <v>4</v>
      </c>
      <c r="E144" s="178"/>
      <c r="F144" s="517" t="str">
        <f>IF(E144="","",VLOOKUP(E144,'Listing import 29.10.24'!$A$2:$J$7000,2,FALSE))</f>
        <v/>
      </c>
      <c r="G144" s="518" t="str">
        <f>IF(E144="","",VLOOKUP(E144,'Listing import 29.10.24'!$A$2:$J$7000,3,FALSE))</f>
        <v/>
      </c>
      <c r="H144" s="294" t="str">
        <f>IF(E144="","",VLOOKUP(E144,'Listing import 29.10.24'!$A$2:$J$7000,4,FALSE))</f>
        <v/>
      </c>
      <c r="I144" s="819"/>
      <c r="J144" s="454"/>
      <c r="K144" s="455"/>
      <c r="L144" s="456"/>
      <c r="M144" s="213"/>
    </row>
    <row r="145" spans="1:13" ht="37.5" customHeight="1" x14ac:dyDescent="0.25">
      <c r="A145" s="821"/>
      <c r="B145" s="525"/>
      <c r="C145" s="817"/>
      <c r="D145" s="246">
        <v>5</v>
      </c>
      <c r="E145" s="178"/>
      <c r="F145" s="517" t="str">
        <f>IF(E145="","",VLOOKUP(E145,'Listing import 29.10.24'!$A$2:$J$7000,2,FALSE))</f>
        <v/>
      </c>
      <c r="G145" s="518" t="str">
        <f>IF(E145="","",VLOOKUP(E145,'Listing import 29.10.24'!$A$2:$J$7000,3,FALSE))</f>
        <v/>
      </c>
      <c r="H145" s="294" t="str">
        <f>IF(E145="","",VLOOKUP(E145,'Listing import 29.10.24'!$A$2:$J$7000,4,FALSE))</f>
        <v/>
      </c>
      <c r="I145" s="820"/>
      <c r="J145" s="454"/>
      <c r="K145" s="455"/>
      <c r="L145" s="456"/>
      <c r="M145" s="213"/>
    </row>
    <row r="146" spans="1:13" ht="37.5" customHeight="1" x14ac:dyDescent="0.25">
      <c r="A146" s="821"/>
      <c r="B146" s="525"/>
      <c r="C146" s="523"/>
      <c r="D146" s="446"/>
      <c r="E146" s="461"/>
      <c r="F146" s="519"/>
      <c r="G146" s="520"/>
      <c r="H146" s="294"/>
      <c r="I146" s="460"/>
      <c r="J146" s="454"/>
      <c r="K146" s="455"/>
      <c r="L146" s="457"/>
      <c r="M146" s="457"/>
    </row>
    <row r="147" spans="1:13" ht="37.5" customHeight="1" x14ac:dyDescent="0.25">
      <c r="A147" s="821"/>
      <c r="B147" s="525"/>
      <c r="C147" s="816" t="s">
        <v>121</v>
      </c>
      <c r="D147" s="246">
        <v>1</v>
      </c>
      <c r="E147" s="178"/>
      <c r="F147" s="517" t="str">
        <f>IF(E147="","",VLOOKUP(E147,'Listing import 29.10.24'!$A$2:$J$7000,2,FALSE))</f>
        <v/>
      </c>
      <c r="G147" s="518" t="str">
        <f>IF(E147="","",VLOOKUP(E147,'Listing import 29.10.24'!$A$2:$J$7000,3,FALSE))</f>
        <v/>
      </c>
      <c r="H147" s="294" t="str">
        <f>IF(E147="","",VLOOKUP(E147,'Listing import 29.10.24'!$A$2:$J$7000,4,FALSE))</f>
        <v/>
      </c>
      <c r="I147" s="818"/>
      <c r="J147" s="454"/>
      <c r="K147" s="455"/>
      <c r="L147" s="457"/>
      <c r="M147" s="213"/>
    </row>
    <row r="148" spans="1:13" ht="37.5" customHeight="1" x14ac:dyDescent="0.25">
      <c r="A148" s="821"/>
      <c r="B148" s="525"/>
      <c r="C148" s="817"/>
      <c r="D148" s="246">
        <v>2</v>
      </c>
      <c r="E148" s="178"/>
      <c r="F148" s="517" t="str">
        <f>IF(E148="","",VLOOKUP(E148,'Listing import 29.10.24'!$A$2:$J$7000,2,FALSE))</f>
        <v/>
      </c>
      <c r="G148" s="518" t="str">
        <f>IF(E148="","",VLOOKUP(E148,'Listing import 29.10.24'!$A$2:$J$7000,3,FALSE))</f>
        <v/>
      </c>
      <c r="H148" s="294" t="str">
        <f>IF(E148="","",VLOOKUP(E148,'Listing import 29.10.24'!$A$2:$J$7000,4,FALSE))</f>
        <v/>
      </c>
      <c r="I148" s="819"/>
      <c r="J148" s="454"/>
      <c r="K148" s="455"/>
      <c r="L148" s="457"/>
      <c r="M148" s="213"/>
    </row>
    <row r="149" spans="1:13" ht="37.5" customHeight="1" x14ac:dyDescent="0.25">
      <c r="A149" s="821"/>
      <c r="B149" s="525"/>
      <c r="C149" s="817"/>
      <c r="D149" s="246">
        <v>3</v>
      </c>
      <c r="E149" s="178"/>
      <c r="F149" s="517" t="str">
        <f>IF(E149="","",VLOOKUP(E149,'Listing import 29.10.24'!$A$2:$J$7000,2,FALSE))</f>
        <v/>
      </c>
      <c r="G149" s="518" t="str">
        <f>IF(E149="","",VLOOKUP(E149,'Listing import 29.10.24'!$A$2:$J$7000,3,FALSE))</f>
        <v/>
      </c>
      <c r="H149" s="294" t="str">
        <f>IF(E149="","",VLOOKUP(E149,'Listing import 29.10.24'!$A$2:$J$7000,4,FALSE))</f>
        <v/>
      </c>
      <c r="I149" s="819"/>
      <c r="J149" s="454"/>
      <c r="K149" s="455"/>
      <c r="L149" s="457"/>
      <c r="M149" s="213"/>
    </row>
    <row r="150" spans="1:13" ht="37.5" customHeight="1" x14ac:dyDescent="0.25">
      <c r="A150" s="821"/>
      <c r="B150" s="525"/>
      <c r="C150" s="817"/>
      <c r="D150" s="246">
        <v>4</v>
      </c>
      <c r="E150" s="178"/>
      <c r="F150" s="517" t="str">
        <f>IF(E150="","",VLOOKUP(E150,'Listing import 29.10.24'!$A$2:$J$7000,2,FALSE))</f>
        <v/>
      </c>
      <c r="G150" s="518" t="str">
        <f>IF(E150="","",VLOOKUP(E150,'Listing import 29.10.24'!$A$2:$J$7000,3,FALSE))</f>
        <v/>
      </c>
      <c r="H150" s="294" t="str">
        <f>IF(E150="","",VLOOKUP(E150,'Listing import 29.10.24'!$A$2:$J$7000,4,FALSE))</f>
        <v/>
      </c>
      <c r="I150" s="819"/>
      <c r="J150" s="454"/>
      <c r="K150" s="455"/>
      <c r="L150" s="457"/>
      <c r="M150" s="213"/>
    </row>
    <row r="151" spans="1:13" ht="37.5" customHeight="1" x14ac:dyDescent="0.25">
      <c r="A151" s="821"/>
      <c r="B151" s="525"/>
      <c r="C151" s="817"/>
      <c r="D151" s="246">
        <v>5</v>
      </c>
      <c r="E151" s="178"/>
      <c r="F151" s="517" t="str">
        <f>IF(E151="","",VLOOKUP(E151,'Listing import 29.10.24'!$A$2:$J$7000,2,FALSE))</f>
        <v/>
      </c>
      <c r="G151" s="518" t="str">
        <f>IF(E151="","",VLOOKUP(E151,'Listing import 29.10.24'!$A$2:$J$7000,3,FALSE))</f>
        <v/>
      </c>
      <c r="H151" s="294" t="str">
        <f>IF(E151="","",VLOOKUP(E151,'Listing import 29.10.24'!$A$2:$J$7000,4,FALSE))</f>
        <v/>
      </c>
      <c r="I151" s="820"/>
      <c r="J151" s="454"/>
      <c r="K151" s="455"/>
      <c r="L151" s="457"/>
      <c r="M151" s="213"/>
    </row>
    <row r="152" spans="1:13" ht="37.5" customHeight="1" x14ac:dyDescent="0.25">
      <c r="A152" s="821"/>
      <c r="B152" s="525"/>
      <c r="C152" s="522" t="s">
        <v>83</v>
      </c>
      <c r="D152" s="445" t="s">
        <v>84</v>
      </c>
      <c r="E152" s="444" t="s">
        <v>85</v>
      </c>
      <c r="F152" s="515" t="s">
        <v>86</v>
      </c>
      <c r="G152" s="516" t="s">
        <v>87</v>
      </c>
      <c r="H152" s="445" t="s">
        <v>88</v>
      </c>
      <c r="I152" s="451" t="s">
        <v>122</v>
      </c>
      <c r="J152" s="451" t="s">
        <v>123</v>
      </c>
      <c r="K152" s="451" t="s">
        <v>124</v>
      </c>
      <c r="L152" s="451" t="s">
        <v>125</v>
      </c>
      <c r="M152" s="451" t="s">
        <v>126</v>
      </c>
    </row>
    <row r="153" spans="1:13" ht="37.5" customHeight="1" x14ac:dyDescent="0.25">
      <c r="A153" s="821"/>
      <c r="B153" s="525"/>
      <c r="C153" s="816" t="s">
        <v>129</v>
      </c>
      <c r="D153" s="246">
        <v>1</v>
      </c>
      <c r="E153" s="178">
        <f>'INSCRIPTIONS COLLEGES'!E81</f>
        <v>0</v>
      </c>
      <c r="F153" s="517" t="e">
        <f>IF(E153="","",VLOOKUP(E153,'Listing import 29.10.24'!$A$2:$J$7000,2,FALSE))</f>
        <v>#N/A</v>
      </c>
      <c r="G153" s="518" t="e">
        <f>IF(E153="","",VLOOKUP(E153,'Listing import 29.10.24'!$A$2:$J$7000,3,FALSE))</f>
        <v>#N/A</v>
      </c>
      <c r="H153" s="294" t="e">
        <f>IF(E153="","",VLOOKUP(E153,'Listing import 29.10.24'!$A$2:$J$7000,4,FALSE))</f>
        <v>#N/A</v>
      </c>
      <c r="I153" s="818"/>
      <c r="J153" s="454"/>
      <c r="K153" s="455"/>
      <c r="L153" s="457"/>
      <c r="M153" s="213"/>
    </row>
    <row r="154" spans="1:13" ht="37.5" customHeight="1" x14ac:dyDescent="0.25">
      <c r="A154" s="821"/>
      <c r="B154" s="525"/>
      <c r="C154" s="816"/>
      <c r="D154" s="246">
        <v>2</v>
      </c>
      <c r="E154" s="178">
        <f>'INSCRIPTIONS COLLEGES'!E82</f>
        <v>0</v>
      </c>
      <c r="F154" s="517" t="e">
        <f>IF(E154="","",VLOOKUP(E154,'Listing import 29.10.24'!$A$2:$J$7000,2,FALSE))</f>
        <v>#N/A</v>
      </c>
      <c r="G154" s="518" t="e">
        <f>IF(E154="","",VLOOKUP(E154,'Listing import 29.10.24'!$A$2:$J$7000,3,FALSE))</f>
        <v>#N/A</v>
      </c>
      <c r="H154" s="294" t="e">
        <f>IF(E154="","",VLOOKUP(E154,'Listing import 29.10.24'!$A$2:$J$7000,4,FALSE))</f>
        <v>#N/A</v>
      </c>
      <c r="I154" s="819"/>
      <c r="J154" s="454"/>
      <c r="K154" s="455"/>
      <c r="L154" s="457"/>
      <c r="M154" s="213"/>
    </row>
    <row r="155" spans="1:13" ht="37.5" customHeight="1" x14ac:dyDescent="0.25">
      <c r="A155" s="821"/>
      <c r="B155" s="525"/>
      <c r="C155" s="817"/>
      <c r="D155" s="246">
        <v>3</v>
      </c>
      <c r="E155" s="178">
        <f>'INSCRIPTIONS COLLEGES'!E83</f>
        <v>0</v>
      </c>
      <c r="F155" s="517" t="e">
        <f>IF(E155="","",VLOOKUP(E155,'Listing import 29.10.24'!$A$2:$J$7000,2,FALSE))</f>
        <v>#N/A</v>
      </c>
      <c r="G155" s="518" t="e">
        <f>IF(E155="","",VLOOKUP(E155,'Listing import 29.10.24'!$A$2:$J$7000,3,FALSE))</f>
        <v>#N/A</v>
      </c>
      <c r="H155" s="294" t="e">
        <f>IF(E155="","",VLOOKUP(E155,'Listing import 29.10.24'!$A$2:$J$7000,4,FALSE))</f>
        <v>#N/A</v>
      </c>
      <c r="I155" s="819"/>
      <c r="J155" s="454"/>
      <c r="K155" s="455"/>
      <c r="L155" s="457"/>
      <c r="M155" s="213"/>
    </row>
    <row r="156" spans="1:13" ht="37.5" customHeight="1" x14ac:dyDescent="0.25">
      <c r="A156" s="821"/>
      <c r="B156" s="525"/>
      <c r="C156" s="817"/>
      <c r="D156" s="246">
        <v>4</v>
      </c>
      <c r="E156" s="178">
        <f>'INSCRIPTIONS COLLEGES'!E84</f>
        <v>0</v>
      </c>
      <c r="F156" s="517" t="e">
        <f>IF(E156="","",VLOOKUP(E156,'Listing import 29.10.24'!$A$2:$J$7000,2,FALSE))</f>
        <v>#N/A</v>
      </c>
      <c r="G156" s="518" t="e">
        <f>IF(E156="","",VLOOKUP(E156,'Listing import 29.10.24'!$A$2:$J$7000,3,FALSE))</f>
        <v>#N/A</v>
      </c>
      <c r="H156" s="294" t="e">
        <f>IF(E156="","",VLOOKUP(E156,'Listing import 29.10.24'!$A$2:$J$7000,4,FALSE))</f>
        <v>#N/A</v>
      </c>
      <c r="I156" s="819"/>
      <c r="J156" s="454"/>
      <c r="K156" s="455"/>
      <c r="L156" s="457"/>
      <c r="M156" s="213"/>
    </row>
    <row r="157" spans="1:13" ht="37.5" customHeight="1" x14ac:dyDescent="0.25">
      <c r="A157" s="821"/>
      <c r="B157" s="525"/>
      <c r="C157" s="817"/>
      <c r="D157" s="246">
        <v>5</v>
      </c>
      <c r="E157" s="178">
        <f>'INSCRIPTIONS COLLEGES'!E85</f>
        <v>0</v>
      </c>
      <c r="F157" s="517" t="e">
        <f>IF(E157="","",VLOOKUP(E157,'Listing import 29.10.24'!$A$2:$J$7000,2,FALSE))</f>
        <v>#N/A</v>
      </c>
      <c r="G157" s="518" t="e">
        <f>IF(E157="","",VLOOKUP(E157,'Listing import 29.10.24'!$A$2:$J$7000,3,FALSE))</f>
        <v>#N/A</v>
      </c>
      <c r="H157" s="294" t="e">
        <f>IF(E157="","",VLOOKUP(E157,'Listing import 29.10.24'!$A$2:$J$7000,4,FALSE))</f>
        <v>#N/A</v>
      </c>
      <c r="I157" s="820"/>
      <c r="J157" s="454"/>
      <c r="K157" s="455"/>
      <c r="L157" s="457"/>
      <c r="M157" s="213"/>
    </row>
    <row r="158" spans="1:13" ht="37.5" customHeight="1" x14ac:dyDescent="0.25">
      <c r="A158" s="821"/>
      <c r="B158" s="525"/>
      <c r="C158" s="523"/>
      <c r="D158" s="446"/>
      <c r="E158" s="178">
        <f>'INSCRIPTIONS COLLEGES'!E86</f>
        <v>0</v>
      </c>
      <c r="F158" s="519"/>
      <c r="G158" s="520"/>
      <c r="H158" s="294"/>
      <c r="I158" s="460"/>
      <c r="J158" s="454"/>
      <c r="K158" s="455"/>
      <c r="L158" s="457"/>
      <c r="M158" s="457"/>
    </row>
    <row r="159" spans="1:13" ht="37.5" customHeight="1" x14ac:dyDescent="0.25">
      <c r="A159" s="821"/>
      <c r="B159" s="525"/>
      <c r="C159" s="816" t="s">
        <v>130</v>
      </c>
      <c r="D159" s="246">
        <v>1</v>
      </c>
      <c r="E159" s="178">
        <f>'INSCRIPTIONS COLLEGES'!E87</f>
        <v>0</v>
      </c>
      <c r="F159" s="517" t="e">
        <f>IF(E159="","",VLOOKUP(E159,'Listing import 29.10.24'!$A$2:$J$7000,2,FALSE))</f>
        <v>#N/A</v>
      </c>
      <c r="G159" s="518" t="e">
        <f>IF(E159="","",VLOOKUP(E159,'Listing import 29.10.24'!$A$2:$J$7000,3,FALSE))</f>
        <v>#N/A</v>
      </c>
      <c r="H159" s="294" t="e">
        <f>IF(E159="","",VLOOKUP(E159,'Listing import 29.10.24'!$A$2:$J$7000,4,FALSE))</f>
        <v>#N/A</v>
      </c>
      <c r="I159" s="818"/>
      <c r="J159" s="454"/>
      <c r="K159" s="455"/>
      <c r="L159" s="457"/>
      <c r="M159" s="213"/>
    </row>
    <row r="160" spans="1:13" ht="37.5" customHeight="1" x14ac:dyDescent="0.25">
      <c r="A160" s="821"/>
      <c r="B160" s="525"/>
      <c r="C160" s="816"/>
      <c r="D160" s="246">
        <v>2</v>
      </c>
      <c r="E160" s="178">
        <f>'INSCRIPTIONS COLLEGES'!E88</f>
        <v>0</v>
      </c>
      <c r="F160" s="517" t="e">
        <f>IF(E160="","",VLOOKUP(E160,'Listing import 29.10.24'!$A$2:$J$7000,2,FALSE))</f>
        <v>#N/A</v>
      </c>
      <c r="G160" s="518" t="e">
        <f>IF(E160="","",VLOOKUP(E160,'Listing import 29.10.24'!$A$2:$J$7000,3,FALSE))</f>
        <v>#N/A</v>
      </c>
      <c r="H160" s="294" t="e">
        <f>IF(E160="","",VLOOKUP(E160,'Listing import 29.10.24'!$A$2:$J$7000,4,FALSE))</f>
        <v>#N/A</v>
      </c>
      <c r="I160" s="819"/>
      <c r="J160" s="454"/>
      <c r="K160" s="455"/>
      <c r="L160" s="457"/>
      <c r="M160" s="213"/>
    </row>
    <row r="161" spans="1:13" ht="37.5" customHeight="1" x14ac:dyDescent="0.25">
      <c r="A161" s="821"/>
      <c r="B161" s="525"/>
      <c r="C161" s="817"/>
      <c r="D161" s="246">
        <v>3</v>
      </c>
      <c r="E161" s="178">
        <f>'INSCRIPTIONS COLLEGES'!E89</f>
        <v>0</v>
      </c>
      <c r="F161" s="517" t="e">
        <f>IF(E161="","",VLOOKUP(E161,'Listing import 29.10.24'!$A$2:$J$7000,2,FALSE))</f>
        <v>#N/A</v>
      </c>
      <c r="G161" s="518" t="e">
        <f>IF(E161="","",VLOOKUP(E161,'Listing import 29.10.24'!$A$2:$J$7000,3,FALSE))</f>
        <v>#N/A</v>
      </c>
      <c r="H161" s="294" t="e">
        <f>IF(E161="","",VLOOKUP(E161,'Listing import 29.10.24'!$A$2:$J$7000,4,FALSE))</f>
        <v>#N/A</v>
      </c>
      <c r="I161" s="819"/>
      <c r="J161" s="454"/>
      <c r="K161" s="455"/>
      <c r="L161" s="457"/>
      <c r="M161" s="213"/>
    </row>
    <row r="162" spans="1:13" ht="37.5" customHeight="1" x14ac:dyDescent="0.25">
      <c r="A162" s="821"/>
      <c r="B162" s="525"/>
      <c r="C162" s="817"/>
      <c r="D162" s="246">
        <v>4</v>
      </c>
      <c r="E162" s="178">
        <f>'INSCRIPTIONS COLLEGES'!E90</f>
        <v>0</v>
      </c>
      <c r="F162" s="517" t="e">
        <f>IF(E162="","",VLOOKUP(E162,'Listing import 29.10.24'!$A$2:$J$7000,2,FALSE))</f>
        <v>#N/A</v>
      </c>
      <c r="G162" s="518" t="e">
        <f>IF(E162="","",VLOOKUP(E162,'Listing import 29.10.24'!$A$2:$J$7000,3,FALSE))</f>
        <v>#N/A</v>
      </c>
      <c r="H162" s="294" t="e">
        <f>IF(E162="","",VLOOKUP(E162,'Listing import 29.10.24'!$A$2:$J$7000,4,FALSE))</f>
        <v>#N/A</v>
      </c>
      <c r="I162" s="819"/>
      <c r="J162" s="454"/>
      <c r="K162" s="455"/>
      <c r="L162" s="457"/>
      <c r="M162" s="213"/>
    </row>
    <row r="163" spans="1:13" ht="37.5" customHeight="1" x14ac:dyDescent="0.25">
      <c r="A163" s="821"/>
      <c r="B163" s="526"/>
      <c r="C163" s="817"/>
      <c r="D163" s="246">
        <v>5</v>
      </c>
      <c r="E163" s="178">
        <f>'INSCRIPTIONS COLLEGES'!E91</f>
        <v>0</v>
      </c>
      <c r="F163" s="517" t="e">
        <f>IF(E163="","",VLOOKUP(E163,'Listing import 29.10.24'!$A$2:$J$7000,2,FALSE))</f>
        <v>#N/A</v>
      </c>
      <c r="G163" s="518" t="e">
        <f>IF(E163="","",VLOOKUP(E163,'Listing import 29.10.24'!$A$2:$J$7000,3,FALSE))</f>
        <v>#N/A</v>
      </c>
      <c r="H163" s="294" t="e">
        <f>IF(E163="","",VLOOKUP(E163,'Listing import 29.10.24'!$A$2:$J$7000,4,FALSE))</f>
        <v>#N/A</v>
      </c>
      <c r="I163" s="820"/>
      <c r="J163" s="454"/>
      <c r="K163" s="455"/>
      <c r="L163" s="457"/>
      <c r="M163" s="213"/>
    </row>
    <row r="164" spans="1:13" ht="37.5" customHeight="1" x14ac:dyDescent="0.5">
      <c r="I164" s="447">
        <f>SUM(HOUR(I141+I153)*60*60,MINUTE(I141+I153)*60,SECOND(I141+I153))</f>
        <v>0</v>
      </c>
    </row>
    <row r="165" spans="1:13" ht="37.5" customHeight="1" x14ac:dyDescent="0.25">
      <c r="B165" s="445" t="s">
        <v>82</v>
      </c>
      <c r="C165" s="522" t="s">
        <v>83</v>
      </c>
      <c r="D165" s="445" t="s">
        <v>84</v>
      </c>
      <c r="E165" s="444" t="s">
        <v>85</v>
      </c>
      <c r="F165" s="515" t="s">
        <v>86</v>
      </c>
      <c r="G165" s="516" t="s">
        <v>87</v>
      </c>
      <c r="H165" s="445" t="s">
        <v>88</v>
      </c>
      <c r="I165" s="451" t="s">
        <v>122</v>
      </c>
      <c r="J165" s="451" t="s">
        <v>132</v>
      </c>
      <c r="K165" s="451" t="s">
        <v>124</v>
      </c>
      <c r="L165" s="451" t="s">
        <v>125</v>
      </c>
      <c r="M165" s="451" t="s">
        <v>126</v>
      </c>
    </row>
    <row r="166" spans="1:13" ht="37.5" customHeight="1" x14ac:dyDescent="0.25">
      <c r="A166" s="822">
        <v>8</v>
      </c>
      <c r="B166" s="524" t="e">
        <f>IF(E178="","",VLOOKUP(E178,'Listing import 29.10.24'!$A$2:$J$7000,8,FALSE))</f>
        <v>#N/A</v>
      </c>
      <c r="C166" s="816" t="s">
        <v>117</v>
      </c>
      <c r="D166" s="246">
        <v>1</v>
      </c>
      <c r="E166" s="459"/>
      <c r="F166" s="517" t="str">
        <f>IF(E166="","",VLOOKUP(E166,'Listing import 29.10.24'!$A$2:$J$7000,2,FALSE))</f>
        <v/>
      </c>
      <c r="G166" s="518" t="str">
        <f>IF(E166="","",VLOOKUP(E166,'Listing import 29.10.24'!$A$2:$J$7000,3,FALSE))</f>
        <v/>
      </c>
      <c r="H166" s="294" t="str">
        <f>IF(E166="","",VLOOKUP(E166,'Listing import 29.10.24'!$A$2:$J$7000,4,FALSE))</f>
        <v/>
      </c>
      <c r="I166" s="818"/>
      <c r="J166" s="454"/>
      <c r="K166" s="455"/>
      <c r="L166" s="456"/>
      <c r="M166" s="213"/>
    </row>
    <row r="167" spans="1:13" ht="37.5" customHeight="1" x14ac:dyDescent="0.25">
      <c r="A167" s="821"/>
      <c r="B167" s="525"/>
      <c r="C167" s="817"/>
      <c r="D167" s="246">
        <v>2</v>
      </c>
      <c r="E167" s="459"/>
      <c r="F167" s="517" t="str">
        <f>IF(E167="","",VLOOKUP(E167,'Listing import 29.10.24'!$A$2:$J$7000,2,FALSE))</f>
        <v/>
      </c>
      <c r="G167" s="518" t="str">
        <f>IF(E167="","",VLOOKUP(E167,'Listing import 29.10.24'!$A$2:$J$7000,3,FALSE))</f>
        <v/>
      </c>
      <c r="H167" s="294" t="str">
        <f>IF(E167="","",VLOOKUP(E167,'Listing import 29.10.24'!$A$2:$J$7000,4,FALSE))</f>
        <v/>
      </c>
      <c r="I167" s="819"/>
      <c r="J167" s="454"/>
      <c r="K167" s="455"/>
      <c r="L167" s="456"/>
      <c r="M167" s="213"/>
    </row>
    <row r="168" spans="1:13" ht="37.5" customHeight="1" x14ac:dyDescent="0.25">
      <c r="A168" s="821"/>
      <c r="B168" s="525"/>
      <c r="C168" s="817"/>
      <c r="D168" s="246">
        <v>3</v>
      </c>
      <c r="E168" s="459"/>
      <c r="F168" s="517" t="str">
        <f>IF(E168="","",VLOOKUP(E168,'Listing import 29.10.24'!$A$2:$J$7000,2,FALSE))</f>
        <v/>
      </c>
      <c r="G168" s="518" t="str">
        <f>IF(E168="","",VLOOKUP(E168,'Listing import 29.10.24'!$A$2:$J$7000,3,FALSE))</f>
        <v/>
      </c>
      <c r="H168" s="294" t="str">
        <f>IF(E168="","",VLOOKUP(E168,'Listing import 29.10.24'!$A$2:$J$7000,4,FALSE))</f>
        <v/>
      </c>
      <c r="I168" s="819"/>
      <c r="J168" s="454"/>
      <c r="K168" s="455"/>
      <c r="L168" s="456"/>
      <c r="M168" s="213"/>
    </row>
    <row r="169" spans="1:13" ht="37.5" customHeight="1" x14ac:dyDescent="0.25">
      <c r="A169" s="821"/>
      <c r="B169" s="525"/>
      <c r="C169" s="817"/>
      <c r="D169" s="246">
        <v>4</v>
      </c>
      <c r="E169" s="459"/>
      <c r="F169" s="517" t="str">
        <f>IF(E169="","",VLOOKUP(E169,'Listing import 29.10.24'!$A$2:$J$7000,2,FALSE))</f>
        <v/>
      </c>
      <c r="G169" s="518" t="str">
        <f>IF(E169="","",VLOOKUP(E169,'Listing import 29.10.24'!$A$2:$J$7000,3,FALSE))</f>
        <v/>
      </c>
      <c r="H169" s="294" t="str">
        <f>IF(E169="","",VLOOKUP(E169,'Listing import 29.10.24'!$A$2:$J$7000,4,FALSE))</f>
        <v/>
      </c>
      <c r="I169" s="819"/>
      <c r="J169" s="454"/>
      <c r="K169" s="455"/>
      <c r="L169" s="456"/>
      <c r="M169" s="213"/>
    </row>
    <row r="170" spans="1:13" ht="37.5" customHeight="1" x14ac:dyDescent="0.25">
      <c r="A170" s="821"/>
      <c r="B170" s="525"/>
      <c r="C170" s="817"/>
      <c r="D170" s="246">
        <v>5</v>
      </c>
      <c r="E170" s="459"/>
      <c r="F170" s="517" t="str">
        <f>IF(E170="","",VLOOKUP(E170,'Listing import 29.10.24'!$A$2:$J$7000,2,FALSE))</f>
        <v/>
      </c>
      <c r="G170" s="518" t="str">
        <f>IF(E170="","",VLOOKUP(E170,'Listing import 29.10.24'!$A$2:$J$7000,3,FALSE))</f>
        <v/>
      </c>
      <c r="H170" s="294" t="str">
        <f>IF(E170="","",VLOOKUP(E170,'Listing import 29.10.24'!$A$2:$J$7000,4,FALSE))</f>
        <v/>
      </c>
      <c r="I170" s="820"/>
      <c r="J170" s="454"/>
      <c r="K170" s="455"/>
      <c r="L170" s="456"/>
      <c r="M170" s="213"/>
    </row>
    <row r="171" spans="1:13" ht="37.5" customHeight="1" x14ac:dyDescent="0.25">
      <c r="A171" s="821"/>
      <c r="B171" s="525"/>
      <c r="C171" s="523"/>
      <c r="D171" s="446"/>
      <c r="E171" s="446"/>
      <c r="F171" s="520"/>
      <c r="G171" s="520"/>
      <c r="H171" s="294"/>
      <c r="I171" s="460"/>
      <c r="J171" s="454"/>
      <c r="K171" s="455"/>
      <c r="L171" s="457"/>
      <c r="M171" s="457"/>
    </row>
    <row r="172" spans="1:13" ht="37.5" customHeight="1" x14ac:dyDescent="0.25">
      <c r="A172" s="821"/>
      <c r="B172" s="525"/>
      <c r="C172" s="816" t="s">
        <v>121</v>
      </c>
      <c r="D172" s="246">
        <v>1</v>
      </c>
      <c r="E172" s="459"/>
      <c r="F172" s="517" t="str">
        <f>IF(E172="","",VLOOKUP(E172,'Listing import 29.10.24'!$A$2:$J$7000,2,FALSE))</f>
        <v/>
      </c>
      <c r="G172" s="518" t="str">
        <f>IF(E172="","",VLOOKUP(E172,'Listing import 29.10.24'!$A$2:$J$7000,3,FALSE))</f>
        <v/>
      </c>
      <c r="H172" s="294" t="str">
        <f>IF(E172="","",VLOOKUP(E172,'Listing import 29.10.24'!$A$2:$J$7000,4,FALSE))</f>
        <v/>
      </c>
      <c r="I172" s="818"/>
      <c r="J172" s="454"/>
      <c r="K172" s="455"/>
      <c r="L172" s="457"/>
      <c r="M172" s="213"/>
    </row>
    <row r="173" spans="1:13" ht="37.5" customHeight="1" x14ac:dyDescent="0.25">
      <c r="A173" s="821"/>
      <c r="B173" s="525"/>
      <c r="C173" s="817"/>
      <c r="D173" s="246">
        <v>2</v>
      </c>
      <c r="E173" s="459"/>
      <c r="F173" s="517" t="str">
        <f>IF(E173="","",VLOOKUP(E173,'Listing import 29.10.24'!$A$2:$J$7000,2,FALSE))</f>
        <v/>
      </c>
      <c r="G173" s="518" t="str">
        <f>IF(E173="","",VLOOKUP(E173,'Listing import 29.10.24'!$A$2:$J$7000,3,FALSE))</f>
        <v/>
      </c>
      <c r="H173" s="294" t="str">
        <f>IF(E173="","",VLOOKUP(E173,'Listing import 29.10.24'!$A$2:$J$7000,4,FALSE))</f>
        <v/>
      </c>
      <c r="I173" s="819"/>
      <c r="J173" s="454"/>
      <c r="K173" s="455"/>
      <c r="L173" s="457"/>
      <c r="M173" s="213"/>
    </row>
    <row r="174" spans="1:13" ht="37.5" customHeight="1" x14ac:dyDescent="0.25">
      <c r="A174" s="821"/>
      <c r="B174" s="525"/>
      <c r="C174" s="817"/>
      <c r="D174" s="246">
        <v>3</v>
      </c>
      <c r="E174" s="459"/>
      <c r="F174" s="517" t="str">
        <f>IF(E174="","",VLOOKUP(E174,'Listing import 29.10.24'!$A$2:$J$7000,2,FALSE))</f>
        <v/>
      </c>
      <c r="G174" s="518" t="str">
        <f>IF(E174="","",VLOOKUP(E174,'Listing import 29.10.24'!$A$2:$J$7000,3,FALSE))</f>
        <v/>
      </c>
      <c r="H174" s="294" t="str">
        <f>IF(E174="","",VLOOKUP(E174,'Listing import 29.10.24'!$A$2:$J$7000,4,FALSE))</f>
        <v/>
      </c>
      <c r="I174" s="819"/>
      <c r="J174" s="454"/>
      <c r="K174" s="455"/>
      <c r="L174" s="457"/>
      <c r="M174" s="213"/>
    </row>
    <row r="175" spans="1:13" ht="37.5" customHeight="1" x14ac:dyDescent="0.25">
      <c r="A175" s="821"/>
      <c r="B175" s="525"/>
      <c r="C175" s="817"/>
      <c r="D175" s="246">
        <v>4</v>
      </c>
      <c r="E175" s="459"/>
      <c r="F175" s="517" t="str">
        <f>IF(E175="","",VLOOKUP(E175,'Listing import 29.10.24'!$A$2:$J$7000,2,FALSE))</f>
        <v/>
      </c>
      <c r="G175" s="518" t="str">
        <f>IF(E175="","",VLOOKUP(E175,'Listing import 29.10.24'!$A$2:$J$7000,3,FALSE))</f>
        <v/>
      </c>
      <c r="H175" s="294" t="str">
        <f>IF(E175="","",VLOOKUP(E175,'Listing import 29.10.24'!$A$2:$J$7000,4,FALSE))</f>
        <v/>
      </c>
      <c r="I175" s="819"/>
      <c r="J175" s="454"/>
      <c r="K175" s="455"/>
      <c r="L175" s="457"/>
      <c r="M175" s="213"/>
    </row>
    <row r="176" spans="1:13" ht="37.5" customHeight="1" x14ac:dyDescent="0.25">
      <c r="A176" s="821"/>
      <c r="B176" s="525"/>
      <c r="C176" s="817"/>
      <c r="D176" s="246">
        <v>5</v>
      </c>
      <c r="E176" s="459"/>
      <c r="F176" s="517" t="str">
        <f>IF(E176="","",VLOOKUP(E176,'Listing import 29.10.24'!$A$2:$J$7000,2,FALSE))</f>
        <v/>
      </c>
      <c r="G176" s="518" t="str">
        <f>IF(E176="","",VLOOKUP(E176,'Listing import 29.10.24'!$A$2:$J$7000,3,FALSE))</f>
        <v/>
      </c>
      <c r="H176" s="294" t="str">
        <f>IF(E176="","",VLOOKUP(E176,'Listing import 29.10.24'!$A$2:$J$7000,4,FALSE))</f>
        <v/>
      </c>
      <c r="I176" s="820"/>
      <c r="J176" s="454"/>
      <c r="K176" s="455"/>
      <c r="L176" s="457"/>
      <c r="M176" s="213"/>
    </row>
    <row r="177" spans="1:13" ht="37.5" customHeight="1" x14ac:dyDescent="0.25">
      <c r="A177" s="821"/>
      <c r="B177" s="525"/>
      <c r="C177" s="522" t="s">
        <v>83</v>
      </c>
      <c r="D177" s="445" t="s">
        <v>84</v>
      </c>
      <c r="E177" s="444" t="s">
        <v>85</v>
      </c>
      <c r="F177" s="515" t="s">
        <v>86</v>
      </c>
      <c r="G177" s="516" t="s">
        <v>87</v>
      </c>
      <c r="H177" s="445" t="s">
        <v>88</v>
      </c>
      <c r="I177" s="451" t="s">
        <v>122</v>
      </c>
      <c r="J177" s="451" t="s">
        <v>123</v>
      </c>
      <c r="K177" s="451" t="s">
        <v>124</v>
      </c>
      <c r="L177" s="451" t="s">
        <v>125</v>
      </c>
      <c r="M177" s="451" t="s">
        <v>126</v>
      </c>
    </row>
    <row r="178" spans="1:13" ht="37.5" customHeight="1" x14ac:dyDescent="0.25">
      <c r="A178" s="821"/>
      <c r="B178" s="525"/>
      <c r="C178" s="816" t="s">
        <v>129</v>
      </c>
      <c r="D178" s="246">
        <v>1</v>
      </c>
      <c r="E178" s="178">
        <f>'INSCRIPTIONS COLLEGES'!E94</f>
        <v>0</v>
      </c>
      <c r="F178" s="517" t="e">
        <f>IF(E178="","",VLOOKUP(E178,'Listing import 29.10.24'!$A$2:$J$7000,2,FALSE))</f>
        <v>#N/A</v>
      </c>
      <c r="G178" s="518" t="e">
        <f>IF(E178="","",VLOOKUP(E178,'Listing import 29.10.24'!$A$2:$J$7000,3,FALSE))</f>
        <v>#N/A</v>
      </c>
      <c r="H178" s="294" t="e">
        <f>IF(E178="","",VLOOKUP(E178,'Listing import 29.10.24'!$A$2:$J$7000,4,FALSE))</f>
        <v>#N/A</v>
      </c>
      <c r="I178" s="818"/>
      <c r="J178" s="454"/>
      <c r="K178" s="455"/>
      <c r="L178" s="457"/>
      <c r="M178" s="213"/>
    </row>
    <row r="179" spans="1:13" ht="37.5" customHeight="1" x14ac:dyDescent="0.25">
      <c r="A179" s="821"/>
      <c r="B179" s="525"/>
      <c r="C179" s="816"/>
      <c r="D179" s="246">
        <v>2</v>
      </c>
      <c r="E179" s="178">
        <f>'INSCRIPTIONS COLLEGES'!E95</f>
        <v>0</v>
      </c>
      <c r="F179" s="517" t="e">
        <f>IF(E179="","",VLOOKUP(E179,'Listing import 29.10.24'!$A$2:$J$7000,2,FALSE))</f>
        <v>#N/A</v>
      </c>
      <c r="G179" s="518" t="e">
        <f>IF(E179="","",VLOOKUP(E179,'Listing import 29.10.24'!$A$2:$J$7000,3,FALSE))</f>
        <v>#N/A</v>
      </c>
      <c r="H179" s="294" t="e">
        <f>IF(E179="","",VLOOKUP(E179,'Listing import 29.10.24'!$A$2:$J$7000,4,FALSE))</f>
        <v>#N/A</v>
      </c>
      <c r="I179" s="819"/>
      <c r="J179" s="454"/>
      <c r="K179" s="455"/>
      <c r="L179" s="457"/>
      <c r="M179" s="213"/>
    </row>
    <row r="180" spans="1:13" ht="37.5" customHeight="1" x14ac:dyDescent="0.25">
      <c r="A180" s="821"/>
      <c r="B180" s="525"/>
      <c r="C180" s="817"/>
      <c r="D180" s="246">
        <v>3</v>
      </c>
      <c r="E180" s="178">
        <f>'INSCRIPTIONS COLLEGES'!E96</f>
        <v>0</v>
      </c>
      <c r="F180" s="517" t="e">
        <f>IF(E180="","",VLOOKUP(E180,'Listing import 29.10.24'!$A$2:$J$7000,2,FALSE))</f>
        <v>#N/A</v>
      </c>
      <c r="G180" s="518" t="e">
        <f>IF(E180="","",VLOOKUP(E180,'Listing import 29.10.24'!$A$2:$J$7000,3,FALSE))</f>
        <v>#N/A</v>
      </c>
      <c r="H180" s="294" t="e">
        <f>IF(E180="","",VLOOKUP(E180,'Listing import 29.10.24'!$A$2:$J$7000,4,FALSE))</f>
        <v>#N/A</v>
      </c>
      <c r="I180" s="819"/>
      <c r="J180" s="454"/>
      <c r="K180" s="455"/>
      <c r="L180" s="457"/>
      <c r="M180" s="213"/>
    </row>
    <row r="181" spans="1:13" ht="37.5" customHeight="1" x14ac:dyDescent="0.25">
      <c r="A181" s="821"/>
      <c r="B181" s="525"/>
      <c r="C181" s="817"/>
      <c r="D181" s="246">
        <v>4</v>
      </c>
      <c r="E181" s="178">
        <f>'INSCRIPTIONS COLLEGES'!E97</f>
        <v>0</v>
      </c>
      <c r="F181" s="517" t="e">
        <f>IF(E181="","",VLOOKUP(E181,'Listing import 29.10.24'!$A$2:$J$7000,2,FALSE))</f>
        <v>#N/A</v>
      </c>
      <c r="G181" s="518" t="e">
        <f>IF(E181="","",VLOOKUP(E181,'Listing import 29.10.24'!$A$2:$J$7000,3,FALSE))</f>
        <v>#N/A</v>
      </c>
      <c r="H181" s="294" t="e">
        <f>IF(E181="","",VLOOKUP(E181,'Listing import 29.10.24'!$A$2:$J$7000,4,FALSE))</f>
        <v>#N/A</v>
      </c>
      <c r="I181" s="819"/>
      <c r="J181" s="454"/>
      <c r="K181" s="455"/>
      <c r="L181" s="457"/>
      <c r="M181" s="213"/>
    </row>
    <row r="182" spans="1:13" ht="37.5" customHeight="1" x14ac:dyDescent="0.25">
      <c r="A182" s="821"/>
      <c r="B182" s="525"/>
      <c r="C182" s="817"/>
      <c r="D182" s="246">
        <v>5</v>
      </c>
      <c r="E182" s="178">
        <f>'INSCRIPTIONS COLLEGES'!E98</f>
        <v>0</v>
      </c>
      <c r="F182" s="517" t="e">
        <f>IF(E182="","",VLOOKUP(E182,'Listing import 29.10.24'!$A$2:$J$7000,2,FALSE))</f>
        <v>#N/A</v>
      </c>
      <c r="G182" s="518" t="e">
        <f>IF(E182="","",VLOOKUP(E182,'Listing import 29.10.24'!$A$2:$J$7000,3,FALSE))</f>
        <v>#N/A</v>
      </c>
      <c r="H182" s="294" t="e">
        <f>IF(E182="","",VLOOKUP(E182,'Listing import 29.10.24'!$A$2:$J$7000,4,FALSE))</f>
        <v>#N/A</v>
      </c>
      <c r="I182" s="820"/>
      <c r="J182" s="454"/>
      <c r="K182" s="455"/>
      <c r="L182" s="457"/>
      <c r="M182" s="213"/>
    </row>
    <row r="183" spans="1:13" ht="37.5" customHeight="1" x14ac:dyDescent="0.25">
      <c r="A183" s="821"/>
      <c r="B183" s="525"/>
      <c r="C183" s="523"/>
      <c r="D183" s="446"/>
      <c r="E183" s="446"/>
      <c r="F183" s="519"/>
      <c r="G183" s="520"/>
      <c r="H183" s="294"/>
      <c r="I183" s="460"/>
      <c r="J183" s="454"/>
      <c r="K183" s="455"/>
      <c r="L183" s="457"/>
      <c r="M183" s="457"/>
    </row>
    <row r="184" spans="1:13" ht="37.5" customHeight="1" x14ac:dyDescent="0.25">
      <c r="A184" s="821"/>
      <c r="B184" s="525"/>
      <c r="C184" s="816" t="s">
        <v>130</v>
      </c>
      <c r="D184" s="246">
        <v>1</v>
      </c>
      <c r="E184" s="178">
        <f>'INSCRIPTIONS COLLEGES'!E100</f>
        <v>0</v>
      </c>
      <c r="F184" s="517" t="e">
        <f>IF(E184="","",VLOOKUP(E184,'Listing import 29.10.24'!$A$2:$J$7000,2,FALSE))</f>
        <v>#N/A</v>
      </c>
      <c r="G184" s="518" t="e">
        <f>IF(E184="","",VLOOKUP(E184,'Listing import 29.10.24'!$A$2:$J$7000,3,FALSE))</f>
        <v>#N/A</v>
      </c>
      <c r="H184" s="294" t="e">
        <f>IF(E184="","",VLOOKUP(E184,'Listing import 29.10.24'!$A$2:$J$7000,4,FALSE))</f>
        <v>#N/A</v>
      </c>
      <c r="I184" s="818"/>
      <c r="J184" s="454"/>
      <c r="K184" s="455"/>
      <c r="L184" s="457"/>
      <c r="M184" s="213"/>
    </row>
    <row r="185" spans="1:13" ht="37.5" customHeight="1" x14ac:dyDescent="0.25">
      <c r="A185" s="821"/>
      <c r="B185" s="525"/>
      <c r="C185" s="816"/>
      <c r="D185" s="246">
        <v>2</v>
      </c>
      <c r="E185" s="178">
        <f>'INSCRIPTIONS COLLEGES'!E101</f>
        <v>0</v>
      </c>
      <c r="F185" s="517" t="e">
        <f>IF(E185="","",VLOOKUP(E185,'Listing import 29.10.24'!$A$2:$J$7000,2,FALSE))</f>
        <v>#N/A</v>
      </c>
      <c r="G185" s="518" t="e">
        <f>IF(E185="","",VLOOKUP(E185,'Listing import 29.10.24'!$A$2:$J$7000,3,FALSE))</f>
        <v>#N/A</v>
      </c>
      <c r="H185" s="294" t="e">
        <f>IF(E185="","",VLOOKUP(E185,'Listing import 29.10.24'!$A$2:$J$7000,4,FALSE))</f>
        <v>#N/A</v>
      </c>
      <c r="I185" s="819"/>
      <c r="J185" s="454"/>
      <c r="K185" s="455"/>
      <c r="L185" s="457"/>
      <c r="M185" s="213"/>
    </row>
    <row r="186" spans="1:13" ht="37.5" customHeight="1" x14ac:dyDescent="0.25">
      <c r="A186" s="821"/>
      <c r="B186" s="525"/>
      <c r="C186" s="817"/>
      <c r="D186" s="246">
        <v>3</v>
      </c>
      <c r="E186" s="178">
        <f>'INSCRIPTIONS COLLEGES'!E102</f>
        <v>0</v>
      </c>
      <c r="F186" s="517" t="e">
        <f>IF(E186="","",VLOOKUP(E186,'Listing import 29.10.24'!$A$2:$J$7000,2,FALSE))</f>
        <v>#N/A</v>
      </c>
      <c r="G186" s="518" t="e">
        <f>IF(E186="","",VLOOKUP(E186,'Listing import 29.10.24'!$A$2:$J$7000,3,FALSE))</f>
        <v>#N/A</v>
      </c>
      <c r="H186" s="294" t="e">
        <f>IF(E186="","",VLOOKUP(E186,'Listing import 29.10.24'!$A$2:$J$7000,4,FALSE))</f>
        <v>#N/A</v>
      </c>
      <c r="I186" s="819"/>
      <c r="J186" s="454"/>
      <c r="K186" s="455"/>
      <c r="L186" s="457"/>
      <c r="M186" s="213"/>
    </row>
    <row r="187" spans="1:13" ht="37.5" customHeight="1" x14ac:dyDescent="0.25">
      <c r="A187" s="821"/>
      <c r="B187" s="525"/>
      <c r="C187" s="817"/>
      <c r="D187" s="246">
        <v>4</v>
      </c>
      <c r="E187" s="178">
        <f>'INSCRIPTIONS COLLEGES'!E103</f>
        <v>0</v>
      </c>
      <c r="F187" s="517" t="e">
        <f>IF(E187="","",VLOOKUP(E187,'Listing import 29.10.24'!$A$2:$J$7000,2,FALSE))</f>
        <v>#N/A</v>
      </c>
      <c r="G187" s="518" t="e">
        <f>IF(E187="","",VLOOKUP(E187,'Listing import 29.10.24'!$A$2:$J$7000,3,FALSE))</f>
        <v>#N/A</v>
      </c>
      <c r="H187" s="294" t="e">
        <f>IF(E187="","",VLOOKUP(E187,'Listing import 29.10.24'!$A$2:$J$7000,4,FALSE))</f>
        <v>#N/A</v>
      </c>
      <c r="I187" s="819"/>
      <c r="J187" s="454"/>
      <c r="K187" s="455"/>
      <c r="L187" s="457"/>
      <c r="M187" s="213"/>
    </row>
    <row r="188" spans="1:13" ht="37.5" customHeight="1" x14ac:dyDescent="0.25">
      <c r="A188" s="821"/>
      <c r="B188" s="526"/>
      <c r="C188" s="817"/>
      <c r="D188" s="246">
        <v>5</v>
      </c>
      <c r="E188" s="178">
        <f>'INSCRIPTIONS COLLEGES'!E104</f>
        <v>0</v>
      </c>
      <c r="F188" s="517" t="e">
        <f>IF(E188="","",VLOOKUP(E188,'Listing import 29.10.24'!$A$2:$J$7000,2,FALSE))</f>
        <v>#N/A</v>
      </c>
      <c r="G188" s="518" t="e">
        <f>IF(E188="","",VLOOKUP(E188,'Listing import 29.10.24'!$A$2:$J$7000,3,FALSE))</f>
        <v>#N/A</v>
      </c>
      <c r="H188" s="294" t="e">
        <f>IF(E188="","",VLOOKUP(E188,'Listing import 29.10.24'!$A$2:$J$7000,4,FALSE))</f>
        <v>#N/A</v>
      </c>
      <c r="I188" s="820"/>
      <c r="J188" s="454"/>
      <c r="K188" s="455"/>
      <c r="L188" s="457"/>
      <c r="M188" s="213"/>
    </row>
    <row r="189" spans="1:13" ht="37.5" customHeight="1" x14ac:dyDescent="0.5">
      <c r="I189" s="447">
        <f>SUM(HOUR(I166+I178)*60*60,MINUTE(I166+I178)*60,SECOND(I166+I178))</f>
        <v>0</v>
      </c>
    </row>
    <row r="190" spans="1:13" ht="37.5" customHeight="1" x14ac:dyDescent="0.25">
      <c r="B190" s="445" t="s">
        <v>82</v>
      </c>
      <c r="C190" s="522" t="s">
        <v>83</v>
      </c>
      <c r="D190" s="445" t="s">
        <v>84</v>
      </c>
      <c r="E190" s="444" t="s">
        <v>85</v>
      </c>
      <c r="F190" s="515" t="s">
        <v>86</v>
      </c>
      <c r="G190" s="516" t="s">
        <v>87</v>
      </c>
      <c r="H190" s="445" t="s">
        <v>88</v>
      </c>
      <c r="I190" s="451" t="s">
        <v>122</v>
      </c>
      <c r="J190" s="451" t="s">
        <v>132</v>
      </c>
      <c r="K190" s="451" t="s">
        <v>124</v>
      </c>
      <c r="L190" s="451" t="s">
        <v>125</v>
      </c>
      <c r="M190" s="451" t="s">
        <v>126</v>
      </c>
    </row>
    <row r="191" spans="1:13" ht="37.5" customHeight="1" x14ac:dyDescent="0.25">
      <c r="A191" s="822">
        <v>9</v>
      </c>
      <c r="B191" s="524" t="str">
        <f>IF(E203="","",VLOOKUP(E203,'Listing import 29.10.24'!$A$2:$J$7000,8,FALSE))</f>
        <v>CLG.HAVILA</v>
      </c>
      <c r="C191" s="816" t="s">
        <v>117</v>
      </c>
      <c r="D191" s="246">
        <v>1</v>
      </c>
      <c r="E191" s="459"/>
      <c r="F191" s="517" t="str">
        <f>IF(E191="","",VLOOKUP(E191,'Listing import 29.10.24'!$A$2:$J$7000,2,FALSE))</f>
        <v/>
      </c>
      <c r="G191" s="518" t="str">
        <f>IF(E191="","",VLOOKUP(E191,'Listing import 29.10.24'!$A$2:$J$7000,3,FALSE))</f>
        <v/>
      </c>
      <c r="H191" s="294" t="str">
        <f>IF(E191="","",VLOOKUP(E191,'Listing import 29.10.24'!$A$2:$J$7000,4,FALSE))</f>
        <v/>
      </c>
      <c r="I191" s="818"/>
      <c r="J191" s="454"/>
      <c r="K191" s="455"/>
      <c r="L191" s="456"/>
      <c r="M191" s="213"/>
    </row>
    <row r="192" spans="1:13" ht="37.5" customHeight="1" x14ac:dyDescent="0.25">
      <c r="A192" s="821"/>
      <c r="B192" s="525"/>
      <c r="C192" s="817"/>
      <c r="D192" s="246">
        <v>2</v>
      </c>
      <c r="E192" s="459"/>
      <c r="F192" s="517" t="str">
        <f>IF(E192="","",VLOOKUP(E192,'Listing import 29.10.24'!$A$2:$J$7000,2,FALSE))</f>
        <v/>
      </c>
      <c r="G192" s="518" t="str">
        <f>IF(E192="","",VLOOKUP(E192,'Listing import 29.10.24'!$A$2:$J$7000,3,FALSE))</f>
        <v/>
      </c>
      <c r="H192" s="294" t="str">
        <f>IF(E192="","",VLOOKUP(E192,'Listing import 29.10.24'!$A$2:$J$7000,4,FALSE))</f>
        <v/>
      </c>
      <c r="I192" s="819"/>
      <c r="J192" s="454"/>
      <c r="K192" s="455"/>
      <c r="L192" s="456"/>
      <c r="M192" s="213"/>
    </row>
    <row r="193" spans="1:13" ht="37.5" customHeight="1" x14ac:dyDescent="0.25">
      <c r="A193" s="821"/>
      <c r="B193" s="525"/>
      <c r="C193" s="817"/>
      <c r="D193" s="246">
        <v>3</v>
      </c>
      <c r="E193" s="459"/>
      <c r="F193" s="517" t="str">
        <f>IF(E193="","",VLOOKUP(E193,'Listing import 29.10.24'!$A$2:$J$7000,2,FALSE))</f>
        <v/>
      </c>
      <c r="G193" s="518" t="str">
        <f>IF(E193="","",VLOOKUP(E193,'Listing import 29.10.24'!$A$2:$J$7000,3,FALSE))</f>
        <v/>
      </c>
      <c r="H193" s="294" t="str">
        <f>IF(E193="","",VLOOKUP(E193,'Listing import 29.10.24'!$A$2:$J$7000,4,FALSE))</f>
        <v/>
      </c>
      <c r="I193" s="819"/>
      <c r="J193" s="454"/>
      <c r="K193" s="455"/>
      <c r="L193" s="456"/>
      <c r="M193" s="213"/>
    </row>
    <row r="194" spans="1:13" ht="37.5" customHeight="1" x14ac:dyDescent="0.25">
      <c r="A194" s="821"/>
      <c r="B194" s="525"/>
      <c r="C194" s="817"/>
      <c r="D194" s="246">
        <v>4</v>
      </c>
      <c r="E194" s="459"/>
      <c r="F194" s="517" t="str">
        <f>IF(E194="","",VLOOKUP(E194,'Listing import 29.10.24'!$A$2:$J$7000,2,FALSE))</f>
        <v/>
      </c>
      <c r="G194" s="518" t="str">
        <f>IF(E194="","",VLOOKUP(E194,'Listing import 29.10.24'!$A$2:$J$7000,3,FALSE))</f>
        <v/>
      </c>
      <c r="H194" s="294" t="str">
        <f>IF(E194="","",VLOOKUP(E194,'Listing import 29.10.24'!$A$2:$J$7000,4,FALSE))</f>
        <v/>
      </c>
      <c r="I194" s="819"/>
      <c r="J194" s="454"/>
      <c r="K194" s="455"/>
      <c r="L194" s="456"/>
      <c r="M194" s="213"/>
    </row>
    <row r="195" spans="1:13" ht="37.5" customHeight="1" x14ac:dyDescent="0.25">
      <c r="A195" s="821"/>
      <c r="B195" s="525"/>
      <c r="C195" s="817"/>
      <c r="D195" s="246">
        <v>5</v>
      </c>
      <c r="E195" s="459"/>
      <c r="F195" s="517" t="str">
        <f>IF(E195="","",VLOOKUP(E195,'Listing import 29.10.24'!$A$2:$J$7000,2,FALSE))</f>
        <v/>
      </c>
      <c r="G195" s="518" t="str">
        <f>IF(E195="","",VLOOKUP(E195,'Listing import 29.10.24'!$A$2:$J$7000,3,FALSE))</f>
        <v/>
      </c>
      <c r="H195" s="294" t="str">
        <f>IF(E195="","",VLOOKUP(E195,'Listing import 29.10.24'!$A$2:$J$7000,4,FALSE))</f>
        <v/>
      </c>
      <c r="I195" s="820"/>
      <c r="J195" s="454"/>
      <c r="K195" s="455"/>
      <c r="L195" s="456"/>
      <c r="M195" s="213"/>
    </row>
    <row r="196" spans="1:13" ht="37.5" customHeight="1" x14ac:dyDescent="0.25">
      <c r="A196" s="821"/>
      <c r="B196" s="525"/>
      <c r="C196" s="523"/>
      <c r="D196" s="446"/>
      <c r="E196" s="446"/>
      <c r="F196" s="519"/>
      <c r="G196" s="520"/>
      <c r="H196" s="294"/>
      <c r="I196" s="460"/>
      <c r="J196" s="454"/>
      <c r="K196" s="455"/>
      <c r="L196" s="457"/>
      <c r="M196" s="457"/>
    </row>
    <row r="197" spans="1:13" ht="37.5" customHeight="1" x14ac:dyDescent="0.25">
      <c r="A197" s="821"/>
      <c r="B197" s="525"/>
      <c r="C197" s="816" t="s">
        <v>121</v>
      </c>
      <c r="D197" s="246">
        <v>1</v>
      </c>
      <c r="E197" s="459"/>
      <c r="F197" s="517" t="str">
        <f>IF(E197="","",VLOOKUP(E197,'Listing import 29.10.24'!$A$2:$J$7000,2,FALSE))</f>
        <v/>
      </c>
      <c r="G197" s="518" t="str">
        <f>IF(E197="","",VLOOKUP(E197,'Listing import 29.10.24'!$A$2:$J$7000,3,FALSE))</f>
        <v/>
      </c>
      <c r="H197" s="294" t="str">
        <f>IF(E197="","",VLOOKUP(E197,'Listing import 29.10.24'!$A$2:$J$7000,4,FALSE))</f>
        <v/>
      </c>
      <c r="I197" s="818"/>
      <c r="J197" s="454"/>
      <c r="K197" s="455"/>
      <c r="L197" s="457"/>
      <c r="M197" s="213"/>
    </row>
    <row r="198" spans="1:13" ht="37.5" customHeight="1" x14ac:dyDescent="0.25">
      <c r="A198" s="821"/>
      <c r="B198" s="525"/>
      <c r="C198" s="817"/>
      <c r="D198" s="246">
        <v>2</v>
      </c>
      <c r="E198" s="459"/>
      <c r="F198" s="517" t="str">
        <f>IF(E198="","",VLOOKUP(E198,'Listing import 29.10.24'!$A$2:$J$7000,2,FALSE))</f>
        <v/>
      </c>
      <c r="G198" s="518" t="str">
        <f>IF(E198="","",VLOOKUP(E198,'Listing import 29.10.24'!$A$2:$J$7000,3,FALSE))</f>
        <v/>
      </c>
      <c r="H198" s="294" t="str">
        <f>IF(E198="","",VLOOKUP(E198,'Listing import 29.10.24'!$A$2:$J$7000,4,FALSE))</f>
        <v/>
      </c>
      <c r="I198" s="819"/>
      <c r="J198" s="454"/>
      <c r="K198" s="455"/>
      <c r="L198" s="457"/>
      <c r="M198" s="213"/>
    </row>
    <row r="199" spans="1:13" ht="37.5" customHeight="1" x14ac:dyDescent="0.25">
      <c r="A199" s="821"/>
      <c r="B199" s="525"/>
      <c r="C199" s="817"/>
      <c r="D199" s="246">
        <v>3</v>
      </c>
      <c r="E199" s="459"/>
      <c r="F199" s="517" t="str">
        <f>IF(E199="","",VLOOKUP(E199,'Listing import 29.10.24'!$A$2:$J$7000,2,FALSE))</f>
        <v/>
      </c>
      <c r="G199" s="518" t="str">
        <f>IF(E199="","",VLOOKUP(E199,'Listing import 29.10.24'!$A$2:$J$7000,3,FALSE))</f>
        <v/>
      </c>
      <c r="H199" s="294" t="str">
        <f>IF(E199="","",VLOOKUP(E199,'Listing import 29.10.24'!$A$2:$J$7000,4,FALSE))</f>
        <v/>
      </c>
      <c r="I199" s="819"/>
      <c r="J199" s="454"/>
      <c r="K199" s="455"/>
      <c r="L199" s="457"/>
      <c r="M199" s="213"/>
    </row>
    <row r="200" spans="1:13" ht="37.5" customHeight="1" x14ac:dyDescent="0.25">
      <c r="A200" s="821"/>
      <c r="B200" s="525"/>
      <c r="C200" s="817"/>
      <c r="D200" s="246">
        <v>4</v>
      </c>
      <c r="E200" s="459"/>
      <c r="F200" s="517" t="str">
        <f>IF(E200="","",VLOOKUP(E200,'Listing import 29.10.24'!$A$2:$J$7000,2,FALSE))</f>
        <v/>
      </c>
      <c r="G200" s="518" t="str">
        <f>IF(E200="","",VLOOKUP(E200,'Listing import 29.10.24'!$A$2:$J$7000,3,FALSE))</f>
        <v/>
      </c>
      <c r="H200" s="294" t="str">
        <f>IF(E200="","",VLOOKUP(E200,'Listing import 29.10.24'!$A$2:$J$7000,4,FALSE))</f>
        <v/>
      </c>
      <c r="I200" s="819"/>
      <c r="J200" s="454"/>
      <c r="K200" s="455"/>
      <c r="L200" s="457"/>
      <c r="M200" s="213"/>
    </row>
    <row r="201" spans="1:13" ht="37.5" customHeight="1" x14ac:dyDescent="0.25">
      <c r="A201" s="821"/>
      <c r="B201" s="525"/>
      <c r="C201" s="817"/>
      <c r="D201" s="246">
        <v>5</v>
      </c>
      <c r="E201" s="459"/>
      <c r="F201" s="517" t="str">
        <f>IF(E201="","",VLOOKUP(E201,'Listing import 29.10.24'!$A$2:$J$7000,2,FALSE))</f>
        <v/>
      </c>
      <c r="G201" s="518" t="str">
        <f>IF(E201="","",VLOOKUP(E201,'Listing import 29.10.24'!$A$2:$J$7000,3,FALSE))</f>
        <v/>
      </c>
      <c r="H201" s="294" t="str">
        <f>IF(E201="","",VLOOKUP(E201,'Listing import 29.10.24'!$A$2:$J$7000,4,FALSE))</f>
        <v/>
      </c>
      <c r="I201" s="820"/>
      <c r="J201" s="454"/>
      <c r="K201" s="455"/>
      <c r="L201" s="457"/>
      <c r="M201" s="213"/>
    </row>
    <row r="202" spans="1:13" ht="37.5" customHeight="1" x14ac:dyDescent="0.25">
      <c r="A202" s="821"/>
      <c r="B202" s="525"/>
      <c r="C202" s="522" t="s">
        <v>83</v>
      </c>
      <c r="D202" s="445" t="s">
        <v>84</v>
      </c>
      <c r="E202" s="444" t="s">
        <v>85</v>
      </c>
      <c r="F202" s="515" t="s">
        <v>86</v>
      </c>
      <c r="G202" s="516" t="s">
        <v>87</v>
      </c>
      <c r="H202" s="445" t="s">
        <v>88</v>
      </c>
      <c r="I202" s="451" t="s">
        <v>122</v>
      </c>
      <c r="J202" s="451" t="s">
        <v>123</v>
      </c>
      <c r="K202" s="451" t="s">
        <v>124</v>
      </c>
      <c r="L202" s="451" t="s">
        <v>125</v>
      </c>
      <c r="M202" s="451" t="s">
        <v>126</v>
      </c>
    </row>
    <row r="203" spans="1:13" ht="37.5" customHeight="1" x14ac:dyDescent="0.25">
      <c r="A203" s="821"/>
      <c r="B203" s="525"/>
      <c r="C203" s="816" t="s">
        <v>129</v>
      </c>
      <c r="D203" s="246">
        <v>1</v>
      </c>
      <c r="E203" s="178">
        <f>'INSCRIPTIONS COLLEGES'!E107</f>
        <v>24210676</v>
      </c>
      <c r="F203" s="517" t="str">
        <f>IF(E203="","",VLOOKUP(E203,'Listing import 29.10.24'!$A$2:$J$7000,2,FALSE))</f>
        <v>Hace</v>
      </c>
      <c r="G203" s="518" t="str">
        <f>IF(E203="","",VLOOKUP(E203,'Listing import 29.10.24'!$A$2:$J$7000,3,FALSE))</f>
        <v>Bikane</v>
      </c>
      <c r="H203" s="294" t="str">
        <f>IF(E203="","",VLOOKUP(E203,'Listing import 29.10.24'!$A$2:$J$7000,4,FALSE))</f>
        <v>MF</v>
      </c>
      <c r="I203" s="818"/>
      <c r="J203" s="454"/>
      <c r="K203" s="455"/>
      <c r="L203" s="457"/>
      <c r="M203" s="213"/>
    </row>
    <row r="204" spans="1:13" ht="37.5" customHeight="1" x14ac:dyDescent="0.25">
      <c r="A204" s="821"/>
      <c r="B204" s="525"/>
      <c r="C204" s="816"/>
      <c r="D204" s="246">
        <v>2</v>
      </c>
      <c r="E204" s="178">
        <f>'INSCRIPTIONS COLLEGES'!E108</f>
        <v>24210675</v>
      </c>
      <c r="F204" s="517" t="str">
        <f>IF(E204="","",VLOOKUP(E204,'Listing import 29.10.24'!$A$2:$J$7000,2,FALSE))</f>
        <v>Hmaen</v>
      </c>
      <c r="G204" s="518" t="str">
        <f>IF(E204="","",VLOOKUP(E204,'Listing import 29.10.24'!$A$2:$J$7000,3,FALSE))</f>
        <v>Alice Kinë</v>
      </c>
      <c r="H204" s="294" t="str">
        <f>IF(E204="","",VLOOKUP(E204,'Listing import 29.10.24'!$A$2:$J$7000,4,FALSE))</f>
        <v>MF</v>
      </c>
      <c r="I204" s="819"/>
      <c r="J204" s="454"/>
      <c r="K204" s="455"/>
      <c r="L204" s="457"/>
      <c r="M204" s="213"/>
    </row>
    <row r="205" spans="1:13" ht="37.5" customHeight="1" x14ac:dyDescent="0.25">
      <c r="A205" s="821"/>
      <c r="B205" s="525"/>
      <c r="C205" s="817"/>
      <c r="D205" s="246">
        <v>3</v>
      </c>
      <c r="E205" s="178">
        <f>'INSCRIPTIONS COLLEGES'!E109</f>
        <v>24238313</v>
      </c>
      <c r="F205" s="517" t="str">
        <f>IF(E205="","",VLOOKUP(E205,'Listing import 29.10.24'!$A$2:$J$7000,2,FALSE))</f>
        <v>John</v>
      </c>
      <c r="G205" s="518" t="str">
        <f>IF(E205="","",VLOOKUP(E205,'Listing import 29.10.24'!$A$2:$J$7000,3,FALSE))</f>
        <v>Ita</v>
      </c>
      <c r="H205" s="294" t="str">
        <f>IF(E205="","",VLOOKUP(E205,'Listing import 29.10.24'!$A$2:$J$7000,4,FALSE))</f>
        <v>MF</v>
      </c>
      <c r="I205" s="819"/>
      <c r="J205" s="454"/>
      <c r="K205" s="455"/>
      <c r="L205" s="457"/>
      <c r="M205" s="213"/>
    </row>
    <row r="206" spans="1:13" ht="37.5" customHeight="1" x14ac:dyDescent="0.25">
      <c r="A206" s="821"/>
      <c r="B206" s="525"/>
      <c r="C206" s="817"/>
      <c r="D206" s="246">
        <v>4</v>
      </c>
      <c r="E206" s="178">
        <f>'INSCRIPTIONS COLLEGES'!E110</f>
        <v>24221686</v>
      </c>
      <c r="F206" s="517" t="str">
        <f>IF(E206="","",VLOOKUP(E206,'Listing import 29.10.24'!$A$2:$J$7000,2,FALSE))</f>
        <v>Kasso</v>
      </c>
      <c r="G206" s="518" t="str">
        <f>IF(E206="","",VLOOKUP(E206,'Listing import 29.10.24'!$A$2:$J$7000,3,FALSE))</f>
        <v>Manese</v>
      </c>
      <c r="H206" s="294" t="str">
        <f>IF(E206="","",VLOOKUP(E206,'Listing import 29.10.24'!$A$2:$J$7000,4,FALSE))</f>
        <v>MF</v>
      </c>
      <c r="I206" s="819"/>
      <c r="J206" s="454"/>
      <c r="K206" s="455"/>
      <c r="L206" s="457"/>
      <c r="M206" s="213"/>
    </row>
    <row r="207" spans="1:13" ht="37.5" customHeight="1" x14ac:dyDescent="0.25">
      <c r="A207" s="821"/>
      <c r="B207" s="525"/>
      <c r="C207" s="817"/>
      <c r="D207" s="246">
        <v>5</v>
      </c>
      <c r="E207" s="178">
        <f>'INSCRIPTIONS COLLEGES'!E111</f>
        <v>24221687</v>
      </c>
      <c r="F207" s="517" t="str">
        <f>IF(E207="","",VLOOKUP(E207,'Listing import 29.10.24'!$A$2:$J$7000,2,FALSE))</f>
        <v>Pamani</v>
      </c>
      <c r="G207" s="518" t="str">
        <f>IF(E207="","",VLOOKUP(E207,'Listing import 29.10.24'!$A$2:$J$7000,3,FALSE))</f>
        <v>Wajana</v>
      </c>
      <c r="H207" s="294" t="str">
        <f>IF(E207="","",VLOOKUP(E207,'Listing import 29.10.24'!$A$2:$J$7000,4,FALSE))</f>
        <v>MF</v>
      </c>
      <c r="I207" s="820"/>
      <c r="J207" s="454"/>
      <c r="K207" s="455"/>
      <c r="L207" s="457"/>
      <c r="M207" s="213"/>
    </row>
    <row r="208" spans="1:13" ht="37.5" customHeight="1" x14ac:dyDescent="0.25">
      <c r="A208" s="821"/>
      <c r="B208" s="525"/>
      <c r="C208" s="523"/>
      <c r="D208" s="446"/>
      <c r="E208" s="178">
        <f>'INSCRIPTIONS COLLEGES'!E112</f>
        <v>0</v>
      </c>
      <c r="F208" s="519"/>
      <c r="G208" s="520"/>
      <c r="H208" s="294"/>
      <c r="I208" s="460"/>
      <c r="J208" s="454"/>
      <c r="K208" s="455"/>
      <c r="L208" s="457"/>
      <c r="M208" s="457"/>
    </row>
    <row r="209" spans="1:13" ht="37.5" customHeight="1" x14ac:dyDescent="0.25">
      <c r="A209" s="821"/>
      <c r="B209" s="525"/>
      <c r="C209" s="816" t="s">
        <v>130</v>
      </c>
      <c r="D209" s="246">
        <v>1</v>
      </c>
      <c r="E209" s="178">
        <f>'INSCRIPTIONS COLLEGES'!E113</f>
        <v>24211296</v>
      </c>
      <c r="F209" s="517" t="str">
        <f>IF(E209="","",VLOOKUP(E209,'Listing import 29.10.24'!$A$2:$J$7000,2,FALSE))</f>
        <v>Boucher</v>
      </c>
      <c r="G209" s="518" t="str">
        <f>IF(E209="","",VLOOKUP(E209,'Listing import 29.10.24'!$A$2:$J$7000,3,FALSE))</f>
        <v>Lewen</v>
      </c>
      <c r="H209" s="294" t="str">
        <f>IF(E209="","",VLOOKUP(E209,'Listing import 29.10.24'!$A$2:$J$7000,4,FALSE))</f>
        <v>MG</v>
      </c>
      <c r="I209" s="818"/>
      <c r="J209" s="454"/>
      <c r="K209" s="455"/>
      <c r="L209" s="457"/>
      <c r="M209" s="213"/>
    </row>
    <row r="210" spans="1:13" ht="37.5" customHeight="1" x14ac:dyDescent="0.25">
      <c r="A210" s="821"/>
      <c r="B210" s="525"/>
      <c r="C210" s="816"/>
      <c r="D210" s="246">
        <v>2</v>
      </c>
      <c r="E210" s="178">
        <f>'INSCRIPTIONS COLLEGES'!E114</f>
        <v>24210670</v>
      </c>
      <c r="F210" s="517" t="str">
        <f>IF(E210="","",VLOOKUP(E210,'Listing import 29.10.24'!$A$2:$J$7000,2,FALSE))</f>
        <v>Dreuko</v>
      </c>
      <c r="G210" s="518" t="str">
        <f>IF(E210="","",VLOOKUP(E210,'Listing import 29.10.24'!$A$2:$J$7000,3,FALSE))</f>
        <v>Lawie</v>
      </c>
      <c r="H210" s="294" t="str">
        <f>IF(E210="","",VLOOKUP(E210,'Listing import 29.10.24'!$A$2:$J$7000,4,FALSE))</f>
        <v>MG</v>
      </c>
      <c r="I210" s="819"/>
      <c r="J210" s="454"/>
      <c r="K210" s="455"/>
      <c r="L210" s="457"/>
      <c r="M210" s="213"/>
    </row>
    <row r="211" spans="1:13" ht="37.5" customHeight="1" x14ac:dyDescent="0.25">
      <c r="A211" s="821"/>
      <c r="B211" s="525"/>
      <c r="C211" s="817"/>
      <c r="D211" s="246">
        <v>3</v>
      </c>
      <c r="E211" s="178">
        <f>'INSCRIPTIONS COLLEGES'!E115</f>
        <v>24210588</v>
      </c>
      <c r="F211" s="517" t="str">
        <f>IF(E211="","",VLOOKUP(E211,'Listing import 29.10.24'!$A$2:$J$7000,2,FALSE))</f>
        <v>Kakue</v>
      </c>
      <c r="G211" s="518" t="str">
        <f>IF(E211="","",VLOOKUP(E211,'Listing import 29.10.24'!$A$2:$J$7000,3,FALSE))</f>
        <v>Yeiwene</v>
      </c>
      <c r="H211" s="294" t="str">
        <f>IF(E211="","",VLOOKUP(E211,'Listing import 29.10.24'!$A$2:$J$7000,4,FALSE))</f>
        <v>MG</v>
      </c>
      <c r="I211" s="819"/>
      <c r="J211" s="454"/>
      <c r="K211" s="455"/>
      <c r="L211" s="457"/>
      <c r="M211" s="213"/>
    </row>
    <row r="212" spans="1:13" ht="37.5" customHeight="1" x14ac:dyDescent="0.25">
      <c r="A212" s="821"/>
      <c r="B212" s="525"/>
      <c r="C212" s="817"/>
      <c r="D212" s="246">
        <v>4</v>
      </c>
      <c r="E212" s="178">
        <f>'INSCRIPTIONS COLLEGES'!E116</f>
        <v>24221678</v>
      </c>
      <c r="F212" s="517" t="str">
        <f>IF(E212="","",VLOOKUP(E212,'Listing import 29.10.24'!$A$2:$J$7000,2,FALSE))</f>
        <v>Qaeze</v>
      </c>
      <c r="G212" s="518" t="str">
        <f>IF(E212="","",VLOOKUP(E212,'Listing import 29.10.24'!$A$2:$J$7000,3,FALSE))</f>
        <v>Pahazé</v>
      </c>
      <c r="H212" s="294" t="str">
        <f>IF(E212="","",VLOOKUP(E212,'Listing import 29.10.24'!$A$2:$J$7000,4,FALSE))</f>
        <v>MG</v>
      </c>
      <c r="I212" s="819"/>
      <c r="J212" s="454"/>
      <c r="K212" s="455"/>
      <c r="L212" s="457"/>
      <c r="M212" s="213"/>
    </row>
    <row r="213" spans="1:13" ht="37.5" customHeight="1" x14ac:dyDescent="0.25">
      <c r="A213" s="821"/>
      <c r="B213" s="526"/>
      <c r="C213" s="817"/>
      <c r="D213" s="246">
        <v>5</v>
      </c>
      <c r="E213" s="178">
        <f>'INSCRIPTIONS COLLEGES'!E117</f>
        <v>24210669</v>
      </c>
      <c r="F213" s="517" t="str">
        <f>IF(E213="","",VLOOKUP(E213,'Listing import 29.10.24'!$A$2:$J$7000,2,FALSE))</f>
        <v>WAHEO</v>
      </c>
      <c r="G213" s="518" t="str">
        <f>IF(E213="","",VLOOKUP(E213,'Listing import 29.10.24'!$A$2:$J$7000,3,FALSE))</f>
        <v>Dralue</v>
      </c>
      <c r="H213" s="294" t="str">
        <f>IF(E213="","",VLOOKUP(E213,'Listing import 29.10.24'!$A$2:$J$7000,4,FALSE))</f>
        <v>MG</v>
      </c>
      <c r="I213" s="820"/>
      <c r="J213" s="454"/>
      <c r="K213" s="455"/>
      <c r="L213" s="457"/>
      <c r="M213" s="213"/>
    </row>
    <row r="214" spans="1:13" ht="37.5" customHeight="1" x14ac:dyDescent="0.5">
      <c r="I214" s="447">
        <f>SUM(HOUR(I191+I203)*60*60,MINUTE(I191+I203)*60,SECOND(I191+I203))</f>
        <v>0</v>
      </c>
    </row>
    <row r="215" spans="1:13" ht="37.5" customHeight="1" x14ac:dyDescent="0.25">
      <c r="B215" s="445" t="s">
        <v>82</v>
      </c>
      <c r="C215" s="522" t="s">
        <v>83</v>
      </c>
      <c r="D215" s="445" t="s">
        <v>84</v>
      </c>
      <c r="E215" s="444" t="s">
        <v>85</v>
      </c>
      <c r="F215" s="515" t="s">
        <v>86</v>
      </c>
      <c r="G215" s="516" t="s">
        <v>87</v>
      </c>
      <c r="H215" s="445" t="s">
        <v>88</v>
      </c>
      <c r="I215" s="451" t="s">
        <v>122</v>
      </c>
      <c r="J215" s="451" t="s">
        <v>132</v>
      </c>
      <c r="K215" s="451" t="s">
        <v>124</v>
      </c>
      <c r="L215" s="451" t="s">
        <v>125</v>
      </c>
      <c r="M215" s="451" t="s">
        <v>126</v>
      </c>
    </row>
    <row r="216" spans="1:13" ht="37.5" customHeight="1" x14ac:dyDescent="0.25">
      <c r="A216" s="822">
        <v>10</v>
      </c>
      <c r="B216" s="524" t="str">
        <f>IF(E228="","",VLOOKUP(E228,'Listing import 29.10.24'!$A$2:$J$7000,8,FALSE))</f>
        <v>CLG.TADINE</v>
      </c>
      <c r="C216" s="816" t="s">
        <v>117</v>
      </c>
      <c r="D216" s="246">
        <v>1</v>
      </c>
      <c r="E216" s="178"/>
      <c r="F216" s="517" t="str">
        <f>IF(E216="","",VLOOKUP(E216,'Listing import 29.10.24'!$A$2:$J$7000,2,FALSE))</f>
        <v/>
      </c>
      <c r="G216" s="518" t="str">
        <f>IF(E216="","",VLOOKUP(E216,'Listing import 29.10.24'!$A$2:$J$7000,3,FALSE))</f>
        <v/>
      </c>
      <c r="H216" s="294" t="str">
        <f>IF(E216="","",VLOOKUP(E216,'Listing import 29.10.24'!$A$2:$J$7000,4,FALSE))</f>
        <v/>
      </c>
      <c r="I216" s="818"/>
      <c r="J216" s="454"/>
      <c r="K216" s="455"/>
      <c r="L216" s="456"/>
      <c r="M216" s="213"/>
    </row>
    <row r="217" spans="1:13" ht="37.5" customHeight="1" x14ac:dyDescent="0.25">
      <c r="A217" s="821"/>
      <c r="B217" s="525"/>
      <c r="C217" s="817"/>
      <c r="D217" s="246">
        <v>2</v>
      </c>
      <c r="E217" s="178"/>
      <c r="F217" s="517" t="str">
        <f>IF(E217="","",VLOOKUP(E217,'Listing import 29.10.24'!$A$2:$J$7000,2,FALSE))</f>
        <v/>
      </c>
      <c r="G217" s="518" t="str">
        <f>IF(E217="","",VLOOKUP(E217,'Listing import 29.10.24'!$A$2:$J$7000,3,FALSE))</f>
        <v/>
      </c>
      <c r="H217" s="294" t="str">
        <f>IF(E217="","",VLOOKUP(E217,'Listing import 29.10.24'!$A$2:$J$7000,4,FALSE))</f>
        <v/>
      </c>
      <c r="I217" s="819"/>
      <c r="J217" s="454"/>
      <c r="K217" s="455"/>
      <c r="L217" s="456"/>
      <c r="M217" s="213"/>
    </row>
    <row r="218" spans="1:13" ht="37.5" customHeight="1" x14ac:dyDescent="0.25">
      <c r="A218" s="821"/>
      <c r="B218" s="525"/>
      <c r="C218" s="817"/>
      <c r="D218" s="246">
        <v>3</v>
      </c>
      <c r="E218" s="178"/>
      <c r="F218" s="517" t="str">
        <f>IF(E218="","",VLOOKUP(E218,'Listing import 29.10.24'!$A$2:$J$7000,2,FALSE))</f>
        <v/>
      </c>
      <c r="G218" s="518" t="str">
        <f>IF(E218="","",VLOOKUP(E218,'Listing import 29.10.24'!$A$2:$J$7000,3,FALSE))</f>
        <v/>
      </c>
      <c r="H218" s="294" t="str">
        <f>IF(E218="","",VLOOKUP(E218,'Listing import 29.10.24'!$A$2:$J$7000,4,FALSE))</f>
        <v/>
      </c>
      <c r="I218" s="819"/>
      <c r="J218" s="454"/>
      <c r="K218" s="455"/>
      <c r="L218" s="456"/>
      <c r="M218" s="213"/>
    </row>
    <row r="219" spans="1:13" ht="37.5" customHeight="1" x14ac:dyDescent="0.25">
      <c r="A219" s="821"/>
      <c r="B219" s="525"/>
      <c r="C219" s="817"/>
      <c r="D219" s="246">
        <v>4</v>
      </c>
      <c r="E219" s="178"/>
      <c r="F219" s="517" t="str">
        <f>IF(E219="","",VLOOKUP(E219,'Listing import 29.10.24'!$A$2:$J$7000,2,FALSE))</f>
        <v/>
      </c>
      <c r="G219" s="518" t="str">
        <f>IF(E219="","",VLOOKUP(E219,'Listing import 29.10.24'!$A$2:$J$7000,3,FALSE))</f>
        <v/>
      </c>
      <c r="H219" s="294" t="str">
        <f>IF(E219="","",VLOOKUP(E219,'Listing import 29.10.24'!$A$2:$J$7000,4,FALSE))</f>
        <v/>
      </c>
      <c r="I219" s="819"/>
      <c r="J219" s="454"/>
      <c r="K219" s="455"/>
      <c r="L219" s="456"/>
      <c r="M219" s="213"/>
    </row>
    <row r="220" spans="1:13" ht="37.5" customHeight="1" x14ac:dyDescent="0.25">
      <c r="A220" s="821"/>
      <c r="B220" s="525"/>
      <c r="C220" s="817"/>
      <c r="D220" s="246">
        <v>5</v>
      </c>
      <c r="E220" s="178"/>
      <c r="F220" s="517" t="str">
        <f>IF(E220="","",VLOOKUP(E220,'Listing import 29.10.24'!$A$2:$J$7000,2,FALSE))</f>
        <v/>
      </c>
      <c r="G220" s="518" t="str">
        <f>IF(E220="","",VLOOKUP(E220,'Listing import 29.10.24'!$A$2:$J$7000,3,FALSE))</f>
        <v/>
      </c>
      <c r="H220" s="294" t="str">
        <f>IF(E220="","",VLOOKUP(E220,'Listing import 29.10.24'!$A$2:$J$7000,4,FALSE))</f>
        <v/>
      </c>
      <c r="I220" s="820"/>
      <c r="J220" s="454"/>
      <c r="K220" s="455"/>
      <c r="L220" s="456"/>
      <c r="M220" s="213"/>
    </row>
    <row r="221" spans="1:13" ht="37.5" customHeight="1" x14ac:dyDescent="0.25">
      <c r="A221" s="821"/>
      <c r="B221" s="525"/>
      <c r="C221" s="523"/>
      <c r="D221" s="446"/>
      <c r="E221" s="446"/>
      <c r="F221" s="519"/>
      <c r="G221" s="520"/>
      <c r="H221" s="294"/>
      <c r="I221" s="460"/>
      <c r="J221" s="454"/>
      <c r="K221" s="455"/>
      <c r="L221" s="457"/>
      <c r="M221" s="457"/>
    </row>
    <row r="222" spans="1:13" ht="37.5" customHeight="1" x14ac:dyDescent="0.25">
      <c r="A222" s="821"/>
      <c r="B222" s="525"/>
      <c r="C222" s="816" t="s">
        <v>121</v>
      </c>
      <c r="D222" s="246">
        <v>1</v>
      </c>
      <c r="E222" s="178"/>
      <c r="F222" s="517" t="str">
        <f>IF(E222="","",VLOOKUP(E222,'Listing import 29.10.24'!$A$2:$J$7000,2,FALSE))</f>
        <v/>
      </c>
      <c r="G222" s="518" t="str">
        <f>IF(E222="","",VLOOKUP(E222,'Listing import 29.10.24'!$A$2:$J$7000,3,FALSE))</f>
        <v/>
      </c>
      <c r="H222" s="294" t="str">
        <f>IF(E222="","",VLOOKUP(E222,'Listing import 29.10.24'!$A$2:$J$7000,4,FALSE))</f>
        <v/>
      </c>
      <c r="I222" s="818"/>
      <c r="J222" s="454"/>
      <c r="K222" s="455"/>
      <c r="L222" s="457"/>
      <c r="M222" s="213"/>
    </row>
    <row r="223" spans="1:13" ht="37.5" customHeight="1" x14ac:dyDescent="0.25">
      <c r="A223" s="821"/>
      <c r="B223" s="525"/>
      <c r="C223" s="817"/>
      <c r="D223" s="246">
        <v>2</v>
      </c>
      <c r="E223" s="178"/>
      <c r="F223" s="517" t="str">
        <f>IF(E223="","",VLOOKUP(E223,'Listing import 29.10.24'!$A$2:$J$7000,2,FALSE))</f>
        <v/>
      </c>
      <c r="G223" s="518" t="str">
        <f>IF(E223="","",VLOOKUP(E223,'Listing import 29.10.24'!$A$2:$J$7000,3,FALSE))</f>
        <v/>
      </c>
      <c r="H223" s="294" t="str">
        <f>IF(E223="","",VLOOKUP(E223,'Listing import 29.10.24'!$A$2:$J$7000,4,FALSE))</f>
        <v/>
      </c>
      <c r="I223" s="819"/>
      <c r="J223" s="454"/>
      <c r="K223" s="455"/>
      <c r="L223" s="457"/>
      <c r="M223" s="213"/>
    </row>
    <row r="224" spans="1:13" ht="37.5" customHeight="1" x14ac:dyDescent="0.25">
      <c r="A224" s="821"/>
      <c r="B224" s="525"/>
      <c r="C224" s="817"/>
      <c r="D224" s="246">
        <v>3</v>
      </c>
      <c r="E224" s="178"/>
      <c r="F224" s="517" t="str">
        <f>IF(E224="","",VLOOKUP(E224,'Listing import 29.10.24'!$A$2:$J$7000,2,FALSE))</f>
        <v/>
      </c>
      <c r="G224" s="518" t="str">
        <f>IF(E224="","",VLOOKUP(E224,'Listing import 29.10.24'!$A$2:$J$7000,3,FALSE))</f>
        <v/>
      </c>
      <c r="H224" s="294" t="str">
        <f>IF(E224="","",VLOOKUP(E224,'Listing import 29.10.24'!$A$2:$J$7000,4,FALSE))</f>
        <v/>
      </c>
      <c r="I224" s="819"/>
      <c r="J224" s="454"/>
      <c r="K224" s="455"/>
      <c r="L224" s="457"/>
      <c r="M224" s="213"/>
    </row>
    <row r="225" spans="1:13" ht="37.5" customHeight="1" x14ac:dyDescent="0.25">
      <c r="A225" s="821"/>
      <c r="B225" s="525"/>
      <c r="C225" s="817"/>
      <c r="D225" s="246">
        <v>4</v>
      </c>
      <c r="E225" s="178"/>
      <c r="F225" s="517" t="str">
        <f>IF(E225="","",VLOOKUP(E225,'Listing import 29.10.24'!$A$2:$J$7000,2,FALSE))</f>
        <v/>
      </c>
      <c r="G225" s="518" t="str">
        <f>IF(E225="","",VLOOKUP(E225,'Listing import 29.10.24'!$A$2:$J$7000,3,FALSE))</f>
        <v/>
      </c>
      <c r="H225" s="294" t="str">
        <f>IF(E225="","",VLOOKUP(E225,'Listing import 29.10.24'!$A$2:$J$7000,4,FALSE))</f>
        <v/>
      </c>
      <c r="I225" s="819"/>
      <c r="J225" s="454"/>
      <c r="K225" s="455"/>
      <c r="L225" s="457"/>
      <c r="M225" s="213"/>
    </row>
    <row r="226" spans="1:13" ht="37.5" customHeight="1" x14ac:dyDescent="0.25">
      <c r="A226" s="821"/>
      <c r="B226" s="525"/>
      <c r="C226" s="817"/>
      <c r="D226" s="246">
        <v>5</v>
      </c>
      <c r="E226" s="178"/>
      <c r="F226" s="517" t="str">
        <f>IF(E226="","",VLOOKUP(E226,'Listing import 29.10.24'!$A$2:$J$7000,2,FALSE))</f>
        <v/>
      </c>
      <c r="G226" s="518" t="str">
        <f>IF(E226="","",VLOOKUP(E226,'Listing import 29.10.24'!$A$2:$J$7000,3,FALSE))</f>
        <v/>
      </c>
      <c r="H226" s="294" t="str">
        <f>IF(E226="","",VLOOKUP(E226,'Listing import 29.10.24'!$A$2:$J$7000,4,FALSE))</f>
        <v/>
      </c>
      <c r="I226" s="820"/>
      <c r="J226" s="454"/>
      <c r="K226" s="455"/>
      <c r="L226" s="457"/>
      <c r="M226" s="213"/>
    </row>
    <row r="227" spans="1:13" ht="37.5" customHeight="1" x14ac:dyDescent="0.25">
      <c r="A227" s="821"/>
      <c r="B227" s="525"/>
      <c r="C227" s="522" t="s">
        <v>83</v>
      </c>
      <c r="D227" s="445" t="s">
        <v>84</v>
      </c>
      <c r="E227" s="444" t="s">
        <v>85</v>
      </c>
      <c r="F227" s="515" t="s">
        <v>86</v>
      </c>
      <c r="G227" s="516" t="s">
        <v>87</v>
      </c>
      <c r="H227" s="445" t="s">
        <v>88</v>
      </c>
      <c r="I227" s="451" t="s">
        <v>122</v>
      </c>
      <c r="J227" s="451" t="s">
        <v>123</v>
      </c>
      <c r="K227" s="451" t="s">
        <v>124</v>
      </c>
      <c r="L227" s="451" t="s">
        <v>125</v>
      </c>
      <c r="M227" s="451" t="s">
        <v>126</v>
      </c>
    </row>
    <row r="228" spans="1:13" ht="37.5" customHeight="1" x14ac:dyDescent="0.25">
      <c r="A228" s="821"/>
      <c r="B228" s="525"/>
      <c r="C228" s="816" t="s">
        <v>129</v>
      </c>
      <c r="D228" s="246">
        <v>1</v>
      </c>
      <c r="E228" s="178">
        <f>'INSCRIPTIONS COLLEGES'!E120</f>
        <v>24222207</v>
      </c>
      <c r="F228" s="517" t="str">
        <f>IF(E228="","",VLOOKUP(E228,'Listing import 29.10.24'!$A$2:$J$7000,2,FALSE))</f>
        <v>GOUBAIRATE</v>
      </c>
      <c r="G228" s="518" t="str">
        <f>IF(E228="","",VLOOKUP(E228,'Listing import 29.10.24'!$A$2:$J$7000,3,FALSE))</f>
        <v>Julia</v>
      </c>
      <c r="H228" s="294" t="str">
        <f>IF(E228="","",VLOOKUP(E228,'Listing import 29.10.24'!$A$2:$J$7000,4,FALSE))</f>
        <v>MF</v>
      </c>
      <c r="I228" s="818"/>
      <c r="J228" s="454"/>
      <c r="K228" s="455"/>
      <c r="L228" s="457"/>
      <c r="M228" s="213"/>
    </row>
    <row r="229" spans="1:13" ht="37.5" customHeight="1" x14ac:dyDescent="0.25">
      <c r="A229" s="821"/>
      <c r="B229" s="525"/>
      <c r="C229" s="816"/>
      <c r="D229" s="246">
        <v>2</v>
      </c>
      <c r="E229" s="178">
        <f>'INSCRIPTIONS COLLEGES'!E121</f>
        <v>24210834</v>
      </c>
      <c r="F229" s="517" t="str">
        <f>IF(E229="","",VLOOKUP(E229,'Listing import 29.10.24'!$A$2:$J$7000,2,FALSE))</f>
        <v>GUATHOTI</v>
      </c>
      <c r="G229" s="518" t="str">
        <f>IF(E229="","",VLOOKUP(E229,'Listing import 29.10.24'!$A$2:$J$7000,3,FALSE))</f>
        <v>Patricia</v>
      </c>
      <c r="H229" s="294" t="str">
        <f>IF(E229="","",VLOOKUP(E229,'Listing import 29.10.24'!$A$2:$J$7000,4,FALSE))</f>
        <v>MF</v>
      </c>
      <c r="I229" s="819"/>
      <c r="J229" s="454"/>
      <c r="K229" s="455"/>
      <c r="L229" s="457"/>
      <c r="M229" s="213"/>
    </row>
    <row r="230" spans="1:13" ht="37.5" customHeight="1" x14ac:dyDescent="0.25">
      <c r="A230" s="821"/>
      <c r="B230" s="525"/>
      <c r="C230" s="817"/>
      <c r="D230" s="246">
        <v>3</v>
      </c>
      <c r="E230" s="178">
        <f>'INSCRIPTIONS COLLEGES'!E122</f>
        <v>24222333</v>
      </c>
      <c r="F230" s="517" t="str">
        <f>IF(E230="","",VLOOKUP(E230,'Listing import 29.10.24'!$A$2:$J$7000,2,FALSE))</f>
        <v>HMAE</v>
      </c>
      <c r="G230" s="518" t="str">
        <f>IF(E230="","",VLOOKUP(E230,'Listing import 29.10.24'!$A$2:$J$7000,3,FALSE))</f>
        <v>Armelle</v>
      </c>
      <c r="H230" s="294" t="str">
        <f>IF(E230="","",VLOOKUP(E230,'Listing import 29.10.24'!$A$2:$J$7000,4,FALSE))</f>
        <v>MF</v>
      </c>
      <c r="I230" s="819"/>
      <c r="J230" s="454"/>
      <c r="K230" s="455"/>
      <c r="L230" s="457"/>
      <c r="M230" s="213"/>
    </row>
    <row r="231" spans="1:13" ht="37.5" customHeight="1" x14ac:dyDescent="0.25">
      <c r="A231" s="821"/>
      <c r="B231" s="525"/>
      <c r="C231" s="817"/>
      <c r="D231" s="246">
        <v>4</v>
      </c>
      <c r="E231" s="178">
        <f>'INSCRIPTIONS COLLEGES'!E123</f>
        <v>24210824</v>
      </c>
      <c r="F231" s="517" t="str">
        <f>IF(E231="","",VLOOKUP(E231,'Listing import 29.10.24'!$A$2:$J$7000,2,FALSE))</f>
        <v>JEBEZ</v>
      </c>
      <c r="G231" s="518" t="str">
        <f>IF(E231="","",VLOOKUP(E231,'Listing import 29.10.24'!$A$2:$J$7000,3,FALSE))</f>
        <v>Evelyne</v>
      </c>
      <c r="H231" s="294" t="str">
        <f>IF(E231="","",VLOOKUP(E231,'Listing import 29.10.24'!$A$2:$J$7000,4,FALSE))</f>
        <v>MF</v>
      </c>
      <c r="I231" s="819"/>
      <c r="J231" s="454"/>
      <c r="K231" s="455"/>
      <c r="L231" s="457"/>
      <c r="M231" s="213"/>
    </row>
    <row r="232" spans="1:13" ht="37.5" customHeight="1" x14ac:dyDescent="0.25">
      <c r="A232" s="821"/>
      <c r="B232" s="525"/>
      <c r="C232" s="817"/>
      <c r="D232" s="246">
        <v>5</v>
      </c>
      <c r="E232" s="178">
        <f>'INSCRIPTIONS COLLEGES'!E124</f>
        <v>24222230</v>
      </c>
      <c r="F232" s="517" t="str">
        <f>IF(E232="","",VLOOKUP(E232,'Listing import 29.10.24'!$A$2:$J$7000,2,FALSE))</f>
        <v>NEMIA</v>
      </c>
      <c r="G232" s="518" t="str">
        <f>IF(E232="","",VLOOKUP(E232,'Listing import 29.10.24'!$A$2:$J$7000,3,FALSE))</f>
        <v>Alice</v>
      </c>
      <c r="H232" s="294" t="str">
        <f>IF(E232="","",VLOOKUP(E232,'Listing import 29.10.24'!$A$2:$J$7000,4,FALSE))</f>
        <v>MF</v>
      </c>
      <c r="I232" s="820"/>
      <c r="J232" s="454"/>
      <c r="K232" s="455"/>
      <c r="L232" s="457"/>
      <c r="M232" s="213"/>
    </row>
    <row r="233" spans="1:13" ht="37.5" customHeight="1" x14ac:dyDescent="0.25">
      <c r="A233" s="821"/>
      <c r="B233" s="525"/>
      <c r="C233" s="523"/>
      <c r="D233" s="446"/>
      <c r="E233" s="446"/>
      <c r="F233" s="519"/>
      <c r="G233" s="520"/>
      <c r="H233" s="294"/>
      <c r="I233" s="460"/>
      <c r="J233" s="454"/>
      <c r="K233" s="455"/>
      <c r="L233" s="457"/>
      <c r="M233" s="457"/>
    </row>
    <row r="234" spans="1:13" ht="37.5" customHeight="1" x14ac:dyDescent="0.25">
      <c r="A234" s="821"/>
      <c r="B234" s="525"/>
      <c r="C234" s="816" t="s">
        <v>130</v>
      </c>
      <c r="D234" s="246">
        <v>1</v>
      </c>
      <c r="E234" s="178">
        <f>'INSCRIPTIONS COLLEGES'!E126</f>
        <v>24221546</v>
      </c>
      <c r="F234" s="517" t="str">
        <f>IF(E234="","",VLOOKUP(E234,'Listing import 29.10.24'!$A$2:$J$7000,2,FALSE))</f>
        <v>DUHNARA</v>
      </c>
      <c r="G234" s="518" t="str">
        <f>IF(E234="","",VLOOKUP(E234,'Listing import 29.10.24'!$A$2:$J$7000,3,FALSE))</f>
        <v>Evan</v>
      </c>
      <c r="H234" s="294" t="str">
        <f>IF(E234="","",VLOOKUP(E234,'Listing import 29.10.24'!$A$2:$J$7000,4,FALSE))</f>
        <v>MG</v>
      </c>
      <c r="I234" s="818"/>
      <c r="J234" s="454"/>
      <c r="K234" s="455"/>
      <c r="L234" s="457"/>
      <c r="M234" s="213"/>
    </row>
    <row r="235" spans="1:13" ht="37.5" customHeight="1" x14ac:dyDescent="0.25">
      <c r="A235" s="821"/>
      <c r="B235" s="525"/>
      <c r="C235" s="816"/>
      <c r="D235" s="246">
        <v>2</v>
      </c>
      <c r="E235" s="178">
        <f>'INSCRIPTIONS COLLEGES'!E127</f>
        <v>24221726</v>
      </c>
      <c r="F235" s="517" t="str">
        <f>IF(E235="","",VLOOKUP(E235,'Listing import 29.10.24'!$A$2:$J$7000,2,FALSE))</f>
        <v>PAALA</v>
      </c>
      <c r="G235" s="518" t="str">
        <f>IF(E235="","",VLOOKUP(E235,'Listing import 29.10.24'!$A$2:$J$7000,3,FALSE))</f>
        <v>Tavaé</v>
      </c>
      <c r="H235" s="294" t="str">
        <f>IF(E235="","",VLOOKUP(E235,'Listing import 29.10.24'!$A$2:$J$7000,4,FALSE))</f>
        <v>MG</v>
      </c>
      <c r="I235" s="819"/>
      <c r="J235" s="454"/>
      <c r="K235" s="455"/>
      <c r="L235" s="457"/>
      <c r="M235" s="213"/>
    </row>
    <row r="236" spans="1:13" ht="37.5" customHeight="1" x14ac:dyDescent="0.25">
      <c r="A236" s="821"/>
      <c r="B236" s="525"/>
      <c r="C236" s="817"/>
      <c r="D236" s="246">
        <v>3</v>
      </c>
      <c r="E236" s="178">
        <f>'INSCRIPTIONS COLLEGES'!E128</f>
        <v>24211026</v>
      </c>
      <c r="F236" s="517" t="str">
        <f>IF(E236="","",VLOOKUP(E236,'Listing import 29.10.24'!$A$2:$J$7000,2,FALSE))</f>
        <v>WAMEJONENGO</v>
      </c>
      <c r="G236" s="518" t="str">
        <f>IF(E236="","",VLOOKUP(E236,'Listing import 29.10.24'!$A$2:$J$7000,3,FALSE))</f>
        <v>Victor</v>
      </c>
      <c r="H236" s="294" t="str">
        <f>IF(E236="","",VLOOKUP(E236,'Listing import 29.10.24'!$A$2:$J$7000,4,FALSE))</f>
        <v>MG</v>
      </c>
      <c r="I236" s="819"/>
      <c r="J236" s="454"/>
      <c r="K236" s="455"/>
      <c r="L236" s="457"/>
      <c r="M236" s="213"/>
    </row>
    <row r="237" spans="1:13" ht="37.5" customHeight="1" x14ac:dyDescent="0.25">
      <c r="A237" s="821"/>
      <c r="B237" s="525"/>
      <c r="C237" s="817"/>
      <c r="D237" s="246">
        <v>4</v>
      </c>
      <c r="E237" s="178">
        <f>'INSCRIPTIONS COLLEGES'!E129</f>
        <v>24245742</v>
      </c>
      <c r="F237" s="517" t="str">
        <f>IF(E237="","",VLOOKUP(E237,'Listing import 29.10.24'!$A$2:$J$7000,2,FALSE))</f>
        <v>YEKAWENE</v>
      </c>
      <c r="G237" s="518" t="str">
        <f>IF(E237="","",VLOOKUP(E237,'Listing import 29.10.24'!$A$2:$J$7000,3,FALSE))</f>
        <v>KENNY</v>
      </c>
      <c r="H237" s="294" t="str">
        <f>IF(E237="","",VLOOKUP(E237,'Listing import 29.10.24'!$A$2:$J$7000,4,FALSE))</f>
        <v>MG</v>
      </c>
      <c r="I237" s="819"/>
      <c r="J237" s="454"/>
      <c r="K237" s="455"/>
      <c r="L237" s="457"/>
      <c r="M237" s="213"/>
    </row>
    <row r="238" spans="1:13" ht="37.5" customHeight="1" x14ac:dyDescent="0.25">
      <c r="A238" s="821"/>
      <c r="B238" s="526"/>
      <c r="C238" s="817"/>
      <c r="D238" s="246">
        <v>5</v>
      </c>
      <c r="E238" s="178">
        <f>'INSCRIPTIONS COLLEGES'!E130</f>
        <v>24202834</v>
      </c>
      <c r="F238" s="517" t="str">
        <f>IF(E238="","",VLOOKUP(E238,'Listing import 29.10.24'!$A$2:$J$7000,2,FALSE))</f>
        <v>YEKAWENE</v>
      </c>
      <c r="G238" s="518" t="str">
        <f>IF(E238="","",VLOOKUP(E238,'Listing import 29.10.24'!$A$2:$J$7000,3,FALSE))</f>
        <v>RUBEN</v>
      </c>
      <c r="H238" s="294" t="str">
        <f>IF(E238="","",VLOOKUP(E238,'Listing import 29.10.24'!$A$2:$J$7000,4,FALSE))</f>
        <v>MG</v>
      </c>
      <c r="I238" s="820"/>
      <c r="J238" s="454"/>
      <c r="K238" s="455"/>
      <c r="L238" s="457"/>
      <c r="M238" s="213"/>
    </row>
    <row r="239" spans="1:13" ht="37.5" customHeight="1" x14ac:dyDescent="0.5">
      <c r="I239" s="447">
        <f>SUM(HOUR(I216+I228)*60*60,MINUTE(I216+I228)*60,SECOND(I216+I228))</f>
        <v>0</v>
      </c>
    </row>
    <row r="240" spans="1:13" ht="37.5" customHeight="1" x14ac:dyDescent="0.25">
      <c r="B240" s="445" t="s">
        <v>82</v>
      </c>
      <c r="C240" s="522" t="s">
        <v>83</v>
      </c>
      <c r="D240" s="445" t="s">
        <v>84</v>
      </c>
      <c r="E240" s="444" t="s">
        <v>85</v>
      </c>
      <c r="F240" s="515" t="s">
        <v>86</v>
      </c>
      <c r="G240" s="516" t="s">
        <v>87</v>
      </c>
      <c r="H240" s="445" t="s">
        <v>88</v>
      </c>
      <c r="I240" s="451" t="s">
        <v>122</v>
      </c>
      <c r="J240" s="451" t="s">
        <v>132</v>
      </c>
      <c r="K240" s="451" t="s">
        <v>124</v>
      </c>
      <c r="L240" s="451" t="s">
        <v>125</v>
      </c>
      <c r="M240" s="451" t="s">
        <v>126</v>
      </c>
    </row>
    <row r="241" spans="1:13" ht="37.5" customHeight="1" x14ac:dyDescent="0.25">
      <c r="A241" s="822">
        <v>11</v>
      </c>
      <c r="B241" s="524" t="str">
        <f>IF(E253="","",VLOOKUP(E253,'Listing import 29.10.24'!$A$2:$J$7000,8,FALSE))</f>
        <v>CLG.TAREMEN</v>
      </c>
      <c r="C241" s="816" t="s">
        <v>117</v>
      </c>
      <c r="D241" s="246">
        <v>1</v>
      </c>
      <c r="E241" s="178"/>
      <c r="F241" s="517" t="str">
        <f>IF(E241="","",VLOOKUP(E241,'Listing import 29.10.24'!$A$2:$J$7000,2,FALSE))</f>
        <v/>
      </c>
      <c r="G241" s="518" t="str">
        <f>IF(E241="","",VLOOKUP(E241,'Listing import 29.10.24'!$A$2:$J$7000,3,FALSE))</f>
        <v/>
      </c>
      <c r="H241" s="294" t="str">
        <f>IF(E241="","",VLOOKUP(E241,'Listing import 29.10.24'!$A$2:$J$7000,4,FALSE))</f>
        <v/>
      </c>
      <c r="I241" s="818"/>
      <c r="J241" s="454"/>
      <c r="K241" s="455"/>
      <c r="L241" s="456"/>
      <c r="M241" s="213"/>
    </row>
    <row r="242" spans="1:13" ht="37.5" customHeight="1" x14ac:dyDescent="0.25">
      <c r="A242" s="821"/>
      <c r="B242" s="525"/>
      <c r="C242" s="817"/>
      <c r="D242" s="246">
        <v>2</v>
      </c>
      <c r="E242" s="178"/>
      <c r="F242" s="517" t="str">
        <f>IF(E242="","",VLOOKUP(E242,'Listing import 29.10.24'!$A$2:$J$7000,2,FALSE))</f>
        <v/>
      </c>
      <c r="G242" s="518" t="str">
        <f>IF(E242="","",VLOOKUP(E242,'Listing import 29.10.24'!$A$2:$J$7000,3,FALSE))</f>
        <v/>
      </c>
      <c r="H242" s="294" t="str">
        <f>IF(E242="","",VLOOKUP(E242,'Listing import 29.10.24'!$A$2:$J$7000,4,FALSE))</f>
        <v/>
      </c>
      <c r="I242" s="819"/>
      <c r="J242" s="454"/>
      <c r="K242" s="455"/>
      <c r="L242" s="456"/>
      <c r="M242" s="213"/>
    </row>
    <row r="243" spans="1:13" ht="37.5" customHeight="1" x14ac:dyDescent="0.25">
      <c r="A243" s="821"/>
      <c r="B243" s="525"/>
      <c r="C243" s="817"/>
      <c r="D243" s="246">
        <v>3</v>
      </c>
      <c r="E243" s="178"/>
      <c r="F243" s="517" t="str">
        <f>IF(E243="","",VLOOKUP(E243,'Listing import 29.10.24'!$A$2:$J$7000,2,FALSE))</f>
        <v/>
      </c>
      <c r="G243" s="518" t="str">
        <f>IF(E243="","",VLOOKUP(E243,'Listing import 29.10.24'!$A$2:$J$7000,3,FALSE))</f>
        <v/>
      </c>
      <c r="H243" s="294" t="str">
        <f>IF(E243="","",VLOOKUP(E243,'Listing import 29.10.24'!$A$2:$J$7000,4,FALSE))</f>
        <v/>
      </c>
      <c r="I243" s="819"/>
      <c r="J243" s="454"/>
      <c r="K243" s="455"/>
      <c r="L243" s="456"/>
      <c r="M243" s="213"/>
    </row>
    <row r="244" spans="1:13" ht="37.5" customHeight="1" x14ac:dyDescent="0.25">
      <c r="A244" s="821"/>
      <c r="B244" s="525"/>
      <c r="C244" s="817"/>
      <c r="D244" s="246">
        <v>4</v>
      </c>
      <c r="E244" s="178"/>
      <c r="F244" s="517" t="str">
        <f>IF(E244="","",VLOOKUP(E244,'Listing import 29.10.24'!$A$2:$J$7000,2,FALSE))</f>
        <v/>
      </c>
      <c r="G244" s="518" t="str">
        <f>IF(E244="","",VLOOKUP(E244,'Listing import 29.10.24'!$A$2:$J$7000,3,FALSE))</f>
        <v/>
      </c>
      <c r="H244" s="294" t="str">
        <f>IF(E244="","",VLOOKUP(E244,'Listing import 29.10.24'!$A$2:$J$7000,4,FALSE))</f>
        <v/>
      </c>
      <c r="I244" s="819"/>
      <c r="J244" s="454"/>
      <c r="K244" s="455"/>
      <c r="L244" s="456"/>
      <c r="M244" s="213"/>
    </row>
    <row r="245" spans="1:13" ht="37.5" customHeight="1" x14ac:dyDescent="0.25">
      <c r="A245" s="821"/>
      <c r="B245" s="525"/>
      <c r="C245" s="817"/>
      <c r="D245" s="246">
        <v>5</v>
      </c>
      <c r="E245" s="178"/>
      <c r="F245" s="517" t="str">
        <f>IF(E245="","",VLOOKUP(E245,'Listing import 29.10.24'!$A$2:$J$7000,2,FALSE))</f>
        <v/>
      </c>
      <c r="G245" s="518" t="str">
        <f>IF(E245="","",VLOOKUP(E245,'Listing import 29.10.24'!$A$2:$J$7000,3,FALSE))</f>
        <v/>
      </c>
      <c r="H245" s="294" t="str">
        <f>IF(E245="","",VLOOKUP(E245,'Listing import 29.10.24'!$A$2:$J$7000,4,FALSE))</f>
        <v/>
      </c>
      <c r="I245" s="820"/>
      <c r="J245" s="454"/>
      <c r="K245" s="455"/>
      <c r="L245" s="456"/>
      <c r="M245" s="213"/>
    </row>
    <row r="246" spans="1:13" ht="37.5" customHeight="1" x14ac:dyDescent="0.25">
      <c r="A246" s="821"/>
      <c r="B246" s="525"/>
      <c r="C246" s="523"/>
      <c r="D246" s="446"/>
      <c r="E246" s="446"/>
      <c r="F246" s="519"/>
      <c r="G246" s="520"/>
      <c r="H246" s="294"/>
      <c r="I246" s="460"/>
      <c r="J246" s="454"/>
      <c r="K246" s="455"/>
      <c r="L246" s="457"/>
      <c r="M246" s="457"/>
    </row>
    <row r="247" spans="1:13" ht="37.5" customHeight="1" x14ac:dyDescent="0.25">
      <c r="A247" s="821"/>
      <c r="B247" s="525"/>
      <c r="C247" s="816" t="s">
        <v>121</v>
      </c>
      <c r="D247" s="246">
        <v>1</v>
      </c>
      <c r="E247" s="178"/>
      <c r="F247" s="517" t="str">
        <f>IF(E247="","",VLOOKUP(E247,'Listing import 29.10.24'!$A$2:$J$7000,2,FALSE))</f>
        <v/>
      </c>
      <c r="G247" s="518" t="str">
        <f>IF(E247="","",VLOOKUP(E247,'Listing import 29.10.24'!$A$2:$J$7000,3,FALSE))</f>
        <v/>
      </c>
      <c r="H247" s="294" t="str">
        <f>IF(E247="","",VLOOKUP(E247,'Listing import 29.10.24'!$A$2:$J$7000,4,FALSE))</f>
        <v/>
      </c>
      <c r="I247" s="818"/>
      <c r="J247" s="454"/>
      <c r="K247" s="455"/>
      <c r="L247" s="457"/>
      <c r="M247" s="213"/>
    </row>
    <row r="248" spans="1:13" ht="37.5" customHeight="1" x14ac:dyDescent="0.25">
      <c r="A248" s="821"/>
      <c r="B248" s="525"/>
      <c r="C248" s="817"/>
      <c r="D248" s="246">
        <v>2</v>
      </c>
      <c r="E248" s="178"/>
      <c r="F248" s="517" t="str">
        <f>IF(E248="","",VLOOKUP(E248,'Listing import 29.10.24'!$A$2:$J$7000,2,FALSE))</f>
        <v/>
      </c>
      <c r="G248" s="518" t="str">
        <f>IF(E248="","",VLOOKUP(E248,'Listing import 29.10.24'!$A$2:$J$7000,3,FALSE))</f>
        <v/>
      </c>
      <c r="H248" s="294" t="str">
        <f>IF(E248="","",VLOOKUP(E248,'Listing import 29.10.24'!$A$2:$J$7000,4,FALSE))</f>
        <v/>
      </c>
      <c r="I248" s="819"/>
      <c r="J248" s="454"/>
      <c r="K248" s="455"/>
      <c r="L248" s="457"/>
      <c r="M248" s="213"/>
    </row>
    <row r="249" spans="1:13" ht="37.5" customHeight="1" x14ac:dyDescent="0.25">
      <c r="A249" s="821"/>
      <c r="B249" s="525"/>
      <c r="C249" s="817"/>
      <c r="D249" s="246">
        <v>3</v>
      </c>
      <c r="E249" s="178"/>
      <c r="F249" s="517" t="str">
        <f>IF(E249="","",VLOOKUP(E249,'Listing import 29.10.24'!$A$2:$J$7000,2,FALSE))</f>
        <v/>
      </c>
      <c r="G249" s="518" t="str">
        <f>IF(E249="","",VLOOKUP(E249,'Listing import 29.10.24'!$A$2:$J$7000,3,FALSE))</f>
        <v/>
      </c>
      <c r="H249" s="294" t="str">
        <f>IF(E249="","",VLOOKUP(E249,'Listing import 29.10.24'!$A$2:$J$7000,4,FALSE))</f>
        <v/>
      </c>
      <c r="I249" s="819"/>
      <c r="J249" s="454"/>
      <c r="K249" s="455"/>
      <c r="L249" s="457"/>
      <c r="M249" s="213"/>
    </row>
    <row r="250" spans="1:13" ht="37.5" customHeight="1" x14ac:dyDescent="0.25">
      <c r="A250" s="821"/>
      <c r="B250" s="525"/>
      <c r="C250" s="817"/>
      <c r="D250" s="246">
        <v>4</v>
      </c>
      <c r="E250" s="178"/>
      <c r="F250" s="517" t="str">
        <f>IF(E250="","",VLOOKUP(E250,'Listing import 29.10.24'!$A$2:$J$7000,2,FALSE))</f>
        <v/>
      </c>
      <c r="G250" s="518" t="str">
        <f>IF(E250="","",VLOOKUP(E250,'Listing import 29.10.24'!$A$2:$J$7000,3,FALSE))</f>
        <v/>
      </c>
      <c r="H250" s="294" t="str">
        <f>IF(E250="","",VLOOKUP(E250,'Listing import 29.10.24'!$A$2:$J$7000,4,FALSE))</f>
        <v/>
      </c>
      <c r="I250" s="819"/>
      <c r="J250" s="454"/>
      <c r="K250" s="455"/>
      <c r="L250" s="457"/>
      <c r="M250" s="213"/>
    </row>
    <row r="251" spans="1:13" ht="37.5" customHeight="1" x14ac:dyDescent="0.25">
      <c r="A251" s="821"/>
      <c r="B251" s="525"/>
      <c r="C251" s="817"/>
      <c r="D251" s="246">
        <v>5</v>
      </c>
      <c r="E251" s="178"/>
      <c r="F251" s="517" t="str">
        <f>IF(E251="","",VLOOKUP(E251,'Listing import 29.10.24'!$A$2:$J$7000,2,FALSE))</f>
        <v/>
      </c>
      <c r="G251" s="518" t="str">
        <f>IF(E251="","",VLOOKUP(E251,'Listing import 29.10.24'!$A$2:$J$7000,3,FALSE))</f>
        <v/>
      </c>
      <c r="H251" s="294" t="str">
        <f>IF(E251="","",VLOOKUP(E251,'Listing import 29.10.24'!$A$2:$J$7000,4,FALSE))</f>
        <v/>
      </c>
      <c r="I251" s="820"/>
      <c r="J251" s="454"/>
      <c r="K251" s="455"/>
      <c r="L251" s="457"/>
      <c r="M251" s="213"/>
    </row>
    <row r="252" spans="1:13" ht="37.5" customHeight="1" x14ac:dyDescent="0.25">
      <c r="A252" s="821"/>
      <c r="B252" s="525"/>
      <c r="C252" s="522" t="s">
        <v>83</v>
      </c>
      <c r="D252" s="445" t="s">
        <v>84</v>
      </c>
      <c r="E252" s="444" t="s">
        <v>85</v>
      </c>
      <c r="F252" s="515" t="s">
        <v>86</v>
      </c>
      <c r="G252" s="516" t="s">
        <v>87</v>
      </c>
      <c r="H252" s="445" t="s">
        <v>88</v>
      </c>
      <c r="I252" s="451" t="s">
        <v>122</v>
      </c>
      <c r="J252" s="451" t="s">
        <v>123</v>
      </c>
      <c r="K252" s="451" t="s">
        <v>124</v>
      </c>
      <c r="L252" s="451" t="s">
        <v>125</v>
      </c>
      <c r="M252" s="451" t="s">
        <v>126</v>
      </c>
    </row>
    <row r="253" spans="1:13" ht="37.5" customHeight="1" x14ac:dyDescent="0.25">
      <c r="A253" s="821"/>
      <c r="B253" s="525"/>
      <c r="C253" s="816" t="s">
        <v>129</v>
      </c>
      <c r="D253" s="246">
        <v>1</v>
      </c>
      <c r="E253" s="178">
        <f>'INSCRIPTIONS COLLEGES'!E133</f>
        <v>24222180</v>
      </c>
      <c r="F253" s="517" t="str">
        <f>IF(E253="","",VLOOKUP(E253,'Listing import 29.10.24'!$A$2:$J$7000,2,FALSE))</f>
        <v>BEARUNE</v>
      </c>
      <c r="G253" s="518" t="str">
        <f>IF(E253="","",VLOOKUP(E253,'Listing import 29.10.24'!$A$2:$J$7000,3,FALSE))</f>
        <v>Louise</v>
      </c>
      <c r="H253" s="294" t="str">
        <f>IF(E253="","",VLOOKUP(E253,'Listing import 29.10.24'!$A$2:$J$7000,4,FALSE))</f>
        <v>MF</v>
      </c>
      <c r="I253" s="818"/>
      <c r="J253" s="454"/>
      <c r="K253" s="455"/>
      <c r="L253" s="457"/>
      <c r="M253" s="213"/>
    </row>
    <row r="254" spans="1:13" ht="37.5" customHeight="1" x14ac:dyDescent="0.25">
      <c r="A254" s="821"/>
      <c r="B254" s="525"/>
      <c r="C254" s="816"/>
      <c r="D254" s="246">
        <v>2</v>
      </c>
      <c r="E254" s="178">
        <f>'INSCRIPTIONS COLLEGES'!E134</f>
        <v>24222332</v>
      </c>
      <c r="F254" s="517" t="str">
        <f>IF(E254="","",VLOOKUP(E254,'Listing import 29.10.24'!$A$2:$J$7000,2,FALSE))</f>
        <v>GORODITE</v>
      </c>
      <c r="G254" s="518" t="str">
        <f>IF(E254="","",VLOOKUP(E254,'Listing import 29.10.24'!$A$2:$J$7000,3,FALSE))</f>
        <v>Juliette</v>
      </c>
      <c r="H254" s="294" t="str">
        <f>IF(E254="","",VLOOKUP(E254,'Listing import 29.10.24'!$A$2:$J$7000,4,FALSE))</f>
        <v>MF</v>
      </c>
      <c r="I254" s="819"/>
      <c r="J254" s="454"/>
      <c r="K254" s="455"/>
      <c r="L254" s="457"/>
      <c r="M254" s="213"/>
    </row>
    <row r="255" spans="1:13" ht="37.5" customHeight="1" x14ac:dyDescent="0.25">
      <c r="A255" s="821"/>
      <c r="B255" s="525"/>
      <c r="C255" s="817"/>
      <c r="D255" s="246">
        <v>3</v>
      </c>
      <c r="E255" s="178">
        <f>'INSCRIPTIONS COLLEGES'!E135</f>
        <v>24220900</v>
      </c>
      <c r="F255" s="517" t="str">
        <f>IF(E255="","",VLOOKUP(E255,'Listing import 29.10.24'!$A$2:$J$7000,2,FALSE))</f>
        <v>WARICONE</v>
      </c>
      <c r="G255" s="518" t="str">
        <f>IF(E255="","",VLOOKUP(E255,'Listing import 29.10.24'!$A$2:$J$7000,3,FALSE))</f>
        <v>Marie</v>
      </c>
      <c r="H255" s="294" t="str">
        <f>IF(E255="","",VLOOKUP(E255,'Listing import 29.10.24'!$A$2:$J$7000,4,FALSE))</f>
        <v>MF</v>
      </c>
      <c r="I255" s="819"/>
      <c r="J255" s="454"/>
      <c r="K255" s="455"/>
      <c r="L255" s="457"/>
      <c r="M255" s="213"/>
    </row>
    <row r="256" spans="1:13" ht="37.5" customHeight="1" x14ac:dyDescent="0.25">
      <c r="A256" s="821"/>
      <c r="B256" s="525"/>
      <c r="C256" s="817"/>
      <c r="D256" s="246">
        <v>4</v>
      </c>
      <c r="E256" s="178">
        <f>'INSCRIPTIONS COLLEGES'!E136</f>
        <v>24220140</v>
      </c>
      <c r="F256" s="517" t="str">
        <f>IF(E256="","",VLOOKUP(E256,'Listing import 29.10.24'!$A$2:$J$7000,2,FALSE))</f>
        <v>BUAMA</v>
      </c>
      <c r="G256" s="518" t="str">
        <f>IF(E256="","",VLOOKUP(E256,'Listing import 29.10.24'!$A$2:$J$7000,3,FALSE))</f>
        <v>Varensia</v>
      </c>
      <c r="H256" s="294" t="str">
        <f>IF(E256="","",VLOOKUP(E256,'Listing import 29.10.24'!$A$2:$J$7000,4,FALSE))</f>
        <v>BF</v>
      </c>
      <c r="I256" s="819"/>
      <c r="J256" s="454"/>
      <c r="K256" s="455"/>
      <c r="L256" s="457"/>
      <c r="M256" s="213"/>
    </row>
    <row r="257" spans="1:13" ht="37.5" customHeight="1" x14ac:dyDescent="0.25">
      <c r="A257" s="821"/>
      <c r="B257" s="525"/>
      <c r="C257" s="817"/>
      <c r="D257" s="246">
        <v>5</v>
      </c>
      <c r="E257" s="178">
        <f>'INSCRIPTIONS COLLEGES'!E137</f>
        <v>24221810</v>
      </c>
      <c r="F257" s="517" t="str">
        <f>IF(E257="","",VLOOKUP(E257,'Listing import 29.10.24'!$A$2:$J$7000,2,FALSE))</f>
        <v>PEU</v>
      </c>
      <c r="G257" s="518" t="str">
        <f>IF(E257="","",VLOOKUP(E257,'Listing import 29.10.24'!$A$2:$J$7000,3,FALSE))</f>
        <v>Suzie</v>
      </c>
      <c r="H257" s="294" t="str">
        <f>IF(E257="","",VLOOKUP(E257,'Listing import 29.10.24'!$A$2:$J$7000,4,FALSE))</f>
        <v>BF</v>
      </c>
      <c r="I257" s="820"/>
      <c r="J257" s="454"/>
      <c r="K257" s="455"/>
      <c r="L257" s="457"/>
      <c r="M257" s="213"/>
    </row>
    <row r="258" spans="1:13" ht="37.5" customHeight="1" x14ac:dyDescent="0.25">
      <c r="A258" s="821"/>
      <c r="B258" s="525"/>
      <c r="C258" s="523"/>
      <c r="D258" s="446"/>
      <c r="E258" s="446"/>
      <c r="F258" s="519"/>
      <c r="G258" s="520"/>
      <c r="H258" s="294"/>
      <c r="I258" s="460"/>
      <c r="J258" s="454"/>
      <c r="K258" s="455"/>
      <c r="L258" s="457"/>
      <c r="M258" s="457"/>
    </row>
    <row r="259" spans="1:13" ht="37.5" customHeight="1" x14ac:dyDescent="0.25">
      <c r="A259" s="821"/>
      <c r="B259" s="525"/>
      <c r="C259" s="816" t="s">
        <v>130</v>
      </c>
      <c r="D259" s="246">
        <v>1</v>
      </c>
      <c r="E259" s="178">
        <f>'INSCRIPTIONS COLLEGES'!E139</f>
        <v>24221219</v>
      </c>
      <c r="F259" s="517" t="str">
        <f>IF(E259="","",VLOOKUP(E259,'Listing import 29.10.24'!$A$2:$J$7000,2,FALSE))</f>
        <v>BEARUNE</v>
      </c>
      <c r="G259" s="518" t="str">
        <f>IF(E259="","",VLOOKUP(E259,'Listing import 29.10.24'!$A$2:$J$7000,3,FALSE))</f>
        <v>Kayel</v>
      </c>
      <c r="H259" s="294" t="str">
        <f>IF(E259="","",VLOOKUP(E259,'Listing import 29.10.24'!$A$2:$J$7000,4,FALSE))</f>
        <v>MG</v>
      </c>
      <c r="I259" s="818"/>
      <c r="J259" s="454"/>
      <c r="K259" s="455"/>
      <c r="L259" s="457"/>
      <c r="M259" s="213"/>
    </row>
    <row r="260" spans="1:13" ht="37.5" customHeight="1" x14ac:dyDescent="0.25">
      <c r="A260" s="821"/>
      <c r="B260" s="525"/>
      <c r="C260" s="816"/>
      <c r="D260" s="246">
        <v>2</v>
      </c>
      <c r="E260" s="178">
        <f>'INSCRIPTIONS COLLEGES'!E140</f>
        <v>24238409</v>
      </c>
      <c r="F260" s="517" t="str">
        <f>IF(E260="","",VLOOKUP(E260,'Listing import 29.10.24'!$A$2:$J$7000,2,FALSE))</f>
        <v>Jebez</v>
      </c>
      <c r="G260" s="518" t="str">
        <f>IF(E260="","",VLOOKUP(E260,'Listing import 29.10.24'!$A$2:$J$7000,3,FALSE))</f>
        <v>Kuma</v>
      </c>
      <c r="H260" s="294" t="str">
        <f>IF(E260="","",VLOOKUP(E260,'Listing import 29.10.24'!$A$2:$J$7000,4,FALSE))</f>
        <v>MG</v>
      </c>
      <c r="I260" s="819"/>
      <c r="J260" s="454"/>
      <c r="K260" s="455"/>
      <c r="L260" s="457"/>
      <c r="M260" s="213"/>
    </row>
    <row r="261" spans="1:13" ht="37.5" customHeight="1" x14ac:dyDescent="0.25">
      <c r="A261" s="821"/>
      <c r="B261" s="525"/>
      <c r="C261" s="817"/>
      <c r="D261" s="246">
        <v>3</v>
      </c>
      <c r="E261" s="178">
        <f>'INSCRIPTIONS COLLEGES'!E141</f>
        <v>24222623</v>
      </c>
      <c r="F261" s="517" t="str">
        <f>IF(E261="","",VLOOKUP(E261,'Listing import 29.10.24'!$A$2:$J$7000,2,FALSE))</f>
        <v>SIWENE</v>
      </c>
      <c r="G261" s="518" t="str">
        <f>IF(E261="","",VLOOKUP(E261,'Listing import 29.10.24'!$A$2:$J$7000,3,FALSE))</f>
        <v>Tylan</v>
      </c>
      <c r="H261" s="294" t="str">
        <f>IF(E261="","",VLOOKUP(E261,'Listing import 29.10.24'!$A$2:$J$7000,4,FALSE))</f>
        <v>MG</v>
      </c>
      <c r="I261" s="819"/>
      <c r="J261" s="454"/>
      <c r="K261" s="455"/>
      <c r="L261" s="457"/>
      <c r="M261" s="213"/>
    </row>
    <row r="262" spans="1:13" ht="37.5" customHeight="1" x14ac:dyDescent="0.25">
      <c r="A262" s="821"/>
      <c r="B262" s="525"/>
      <c r="C262" s="817"/>
      <c r="D262" s="246">
        <v>4</v>
      </c>
      <c r="E262" s="178">
        <f>'INSCRIPTIONS COLLEGES'!E142</f>
        <v>24221873</v>
      </c>
      <c r="F262" s="517" t="str">
        <f>IF(E262="","",VLOOKUP(E262,'Listing import 29.10.24'!$A$2:$J$7000,2,FALSE))</f>
        <v>WAYARIDRI</v>
      </c>
      <c r="G262" s="518" t="str">
        <f>IF(E262="","",VLOOKUP(E262,'Listing import 29.10.24'!$A$2:$J$7000,3,FALSE))</f>
        <v>Bruno</v>
      </c>
      <c r="H262" s="294" t="str">
        <f>IF(E262="","",VLOOKUP(E262,'Listing import 29.10.24'!$A$2:$J$7000,4,FALSE))</f>
        <v>MG</v>
      </c>
      <c r="I262" s="819"/>
      <c r="J262" s="454"/>
      <c r="K262" s="455"/>
      <c r="L262" s="457"/>
      <c r="M262" s="213"/>
    </row>
    <row r="263" spans="1:13" ht="37.5" customHeight="1" x14ac:dyDescent="0.25">
      <c r="A263" s="821"/>
      <c r="B263" s="526"/>
      <c r="C263" s="817"/>
      <c r="D263" s="246">
        <v>5</v>
      </c>
      <c r="E263" s="178">
        <f>'INSCRIPTIONS COLLEGES'!E143</f>
        <v>24211110</v>
      </c>
      <c r="F263" s="517" t="str">
        <f>IF(E263="","",VLOOKUP(E263,'Listing import 29.10.24'!$A$2:$J$7000,2,FALSE))</f>
        <v>ENOKA</v>
      </c>
      <c r="G263" s="518" t="str">
        <f>IF(E263="","",VLOOKUP(E263,'Listing import 29.10.24'!$A$2:$J$7000,3,FALSE))</f>
        <v>Stanley</v>
      </c>
      <c r="H263" s="294" t="str">
        <f>IF(E263="","",VLOOKUP(E263,'Listing import 29.10.24'!$A$2:$J$7000,4,FALSE))</f>
        <v>MG</v>
      </c>
      <c r="I263" s="820"/>
      <c r="J263" s="454"/>
      <c r="K263" s="455"/>
      <c r="L263" s="457"/>
      <c r="M263" s="213"/>
    </row>
    <row r="264" spans="1:13" ht="37.5" customHeight="1" x14ac:dyDescent="0.5">
      <c r="I264" s="447">
        <f>SUM(HOUR(I241+I253)*60*60,MINUTE(I241+I253)*60,SECOND(I241+I253))</f>
        <v>0</v>
      </c>
    </row>
    <row r="265" spans="1:13" ht="37.5" customHeight="1" x14ac:dyDescent="0.25">
      <c r="B265" s="445" t="s">
        <v>82</v>
      </c>
      <c r="C265" s="522" t="s">
        <v>83</v>
      </c>
      <c r="D265" s="445" t="s">
        <v>84</v>
      </c>
      <c r="E265" s="444" t="s">
        <v>85</v>
      </c>
      <c r="F265" s="515" t="s">
        <v>86</v>
      </c>
      <c r="G265" s="516" t="s">
        <v>87</v>
      </c>
      <c r="H265" s="445" t="s">
        <v>88</v>
      </c>
      <c r="I265" s="451" t="s">
        <v>122</v>
      </c>
      <c r="J265" s="451" t="s">
        <v>132</v>
      </c>
      <c r="K265" s="451" t="s">
        <v>124</v>
      </c>
      <c r="L265" s="451" t="s">
        <v>125</v>
      </c>
      <c r="M265" s="451" t="s">
        <v>126</v>
      </c>
    </row>
    <row r="266" spans="1:13" ht="37.5" customHeight="1" x14ac:dyDescent="0.25">
      <c r="A266" s="822">
        <v>12</v>
      </c>
      <c r="B266" s="524" t="str">
        <f>IF(E278="","",VLOOKUP(E278,'Listing import 29.10.24'!$A$2:$J$7000,8,FALSE))</f>
        <v>CLG.YVES-MARIE HILY</v>
      </c>
      <c r="C266" s="816" t="s">
        <v>117</v>
      </c>
      <c r="D266" s="246">
        <v>1</v>
      </c>
      <c r="E266" s="178"/>
      <c r="F266" s="517" t="str">
        <f>IF(E266="","",VLOOKUP(E266,'Listing import 29.10.24'!$A$2:$J$7000,2,FALSE))</f>
        <v/>
      </c>
      <c r="G266" s="518" t="str">
        <f>IF(E266="","",VLOOKUP(E266,'Listing import 29.10.24'!$A$2:$J$7000,3,FALSE))</f>
        <v/>
      </c>
      <c r="H266" s="294" t="str">
        <f>IF(E266="","",VLOOKUP(E266,'Listing import 29.10.24'!$A$2:$J$7000,4,FALSE))</f>
        <v/>
      </c>
      <c r="I266" s="818"/>
      <c r="J266" s="454"/>
      <c r="K266" s="455"/>
      <c r="L266" s="456"/>
      <c r="M266" s="213"/>
    </row>
    <row r="267" spans="1:13" ht="37.5" customHeight="1" x14ac:dyDescent="0.25">
      <c r="A267" s="821"/>
      <c r="B267" s="525"/>
      <c r="C267" s="817"/>
      <c r="D267" s="246">
        <v>2</v>
      </c>
      <c r="E267" s="178"/>
      <c r="F267" s="517" t="str">
        <f>IF(E267="","",VLOOKUP(E267,'Listing import 29.10.24'!$A$2:$J$7000,2,FALSE))</f>
        <v/>
      </c>
      <c r="G267" s="518" t="str">
        <f>IF(E267="","",VLOOKUP(E267,'Listing import 29.10.24'!$A$2:$J$7000,3,FALSE))</f>
        <v/>
      </c>
      <c r="H267" s="294" t="str">
        <f>IF(E267="","",VLOOKUP(E267,'Listing import 29.10.24'!$A$2:$J$7000,4,FALSE))</f>
        <v/>
      </c>
      <c r="I267" s="819"/>
      <c r="J267" s="454"/>
      <c r="K267" s="455"/>
      <c r="L267" s="456"/>
      <c r="M267" s="213"/>
    </row>
    <row r="268" spans="1:13" ht="37.5" customHeight="1" x14ac:dyDescent="0.25">
      <c r="A268" s="821"/>
      <c r="B268" s="525"/>
      <c r="C268" s="817"/>
      <c r="D268" s="246">
        <v>3</v>
      </c>
      <c r="E268" s="178"/>
      <c r="F268" s="517" t="str">
        <f>IF(E268="","",VLOOKUP(E268,'Listing import 29.10.24'!$A$2:$J$7000,2,FALSE))</f>
        <v/>
      </c>
      <c r="G268" s="518" t="str">
        <f>IF(E268="","",VLOOKUP(E268,'Listing import 29.10.24'!$A$2:$J$7000,3,FALSE))</f>
        <v/>
      </c>
      <c r="H268" s="294" t="str">
        <f>IF(E268="","",VLOOKUP(E268,'Listing import 29.10.24'!$A$2:$J$7000,4,FALSE))</f>
        <v/>
      </c>
      <c r="I268" s="819"/>
      <c r="J268" s="454"/>
      <c r="K268" s="455"/>
      <c r="L268" s="456"/>
      <c r="M268" s="213"/>
    </row>
    <row r="269" spans="1:13" ht="37.5" customHeight="1" x14ac:dyDescent="0.25">
      <c r="A269" s="821"/>
      <c r="B269" s="525"/>
      <c r="C269" s="817"/>
      <c r="D269" s="246">
        <v>4</v>
      </c>
      <c r="E269" s="178"/>
      <c r="F269" s="517" t="str">
        <f>IF(E269="","",VLOOKUP(E269,'Listing import 29.10.24'!$A$2:$J$7000,2,FALSE))</f>
        <v/>
      </c>
      <c r="G269" s="518" t="str">
        <f>IF(E269="","",VLOOKUP(E269,'Listing import 29.10.24'!$A$2:$J$7000,3,FALSE))</f>
        <v/>
      </c>
      <c r="H269" s="294" t="str">
        <f>IF(E269="","",VLOOKUP(E269,'Listing import 29.10.24'!$A$2:$J$7000,4,FALSE))</f>
        <v/>
      </c>
      <c r="I269" s="819"/>
      <c r="J269" s="454"/>
      <c r="K269" s="455"/>
      <c r="L269" s="456"/>
      <c r="M269" s="213"/>
    </row>
    <row r="270" spans="1:13" ht="37.5" customHeight="1" x14ac:dyDescent="0.25">
      <c r="A270" s="821"/>
      <c r="B270" s="525"/>
      <c r="C270" s="817"/>
      <c r="D270" s="246">
        <v>5</v>
      </c>
      <c r="E270" s="178"/>
      <c r="F270" s="517" t="str">
        <f>IF(E270="","",VLOOKUP(E270,'Listing import 29.10.24'!$A$2:$J$7000,2,FALSE))</f>
        <v/>
      </c>
      <c r="G270" s="518" t="str">
        <f>IF(E270="","",VLOOKUP(E270,'Listing import 29.10.24'!$A$2:$J$7000,3,FALSE))</f>
        <v/>
      </c>
      <c r="H270" s="294" t="str">
        <f>IF(E270="","",VLOOKUP(E270,'Listing import 29.10.24'!$A$2:$J$7000,4,FALSE))</f>
        <v/>
      </c>
      <c r="I270" s="820"/>
      <c r="J270" s="454"/>
      <c r="K270" s="455"/>
      <c r="L270" s="456"/>
      <c r="M270" s="213"/>
    </row>
    <row r="271" spans="1:13" ht="37.5" customHeight="1" x14ac:dyDescent="0.25">
      <c r="A271" s="821"/>
      <c r="B271" s="525"/>
      <c r="C271" s="523"/>
      <c r="D271" s="446"/>
      <c r="E271" s="446"/>
      <c r="F271" s="519"/>
      <c r="G271" s="520"/>
      <c r="H271" s="294"/>
      <c r="I271" s="460"/>
      <c r="J271" s="454"/>
      <c r="K271" s="455"/>
      <c r="L271" s="457"/>
      <c r="M271" s="457"/>
    </row>
    <row r="272" spans="1:13" ht="37.5" customHeight="1" x14ac:dyDescent="0.25">
      <c r="A272" s="821"/>
      <c r="B272" s="525"/>
      <c r="C272" s="816" t="s">
        <v>121</v>
      </c>
      <c r="D272" s="246">
        <v>1</v>
      </c>
      <c r="E272" s="178"/>
      <c r="F272" s="517" t="str">
        <f>IF(E272="","",VLOOKUP(E272,'Listing import 29.10.24'!$A$2:$J$7000,2,FALSE))</f>
        <v/>
      </c>
      <c r="G272" s="518" t="str">
        <f>IF(E272="","",VLOOKUP(E272,'Listing import 29.10.24'!$A$2:$J$7000,3,FALSE))</f>
        <v/>
      </c>
      <c r="H272" s="294" t="str">
        <f>IF(E272="","",VLOOKUP(E272,'Listing import 29.10.24'!$A$2:$J$7000,4,FALSE))</f>
        <v/>
      </c>
      <c r="I272" s="818"/>
      <c r="J272" s="454"/>
      <c r="K272" s="455"/>
      <c r="L272" s="457"/>
      <c r="M272" s="213"/>
    </row>
    <row r="273" spans="1:13" ht="37.5" customHeight="1" x14ac:dyDescent="0.25">
      <c r="A273" s="821"/>
      <c r="B273" s="525"/>
      <c r="C273" s="817"/>
      <c r="D273" s="246">
        <v>2</v>
      </c>
      <c r="E273" s="178"/>
      <c r="F273" s="517" t="str">
        <f>IF(E273="","",VLOOKUP(E273,'Listing import 29.10.24'!$A$2:$J$7000,2,FALSE))</f>
        <v/>
      </c>
      <c r="G273" s="518" t="str">
        <f>IF(E273="","",VLOOKUP(E273,'Listing import 29.10.24'!$A$2:$J$7000,3,FALSE))</f>
        <v/>
      </c>
      <c r="H273" s="294" t="str">
        <f>IF(E273="","",VLOOKUP(E273,'Listing import 29.10.24'!$A$2:$J$7000,4,FALSE))</f>
        <v/>
      </c>
      <c r="I273" s="819"/>
      <c r="J273" s="454"/>
      <c r="K273" s="455"/>
      <c r="L273" s="457"/>
      <c r="M273" s="213"/>
    </row>
    <row r="274" spans="1:13" ht="37.5" customHeight="1" x14ac:dyDescent="0.25">
      <c r="A274" s="821"/>
      <c r="B274" s="525"/>
      <c r="C274" s="817"/>
      <c r="D274" s="246">
        <v>3</v>
      </c>
      <c r="E274" s="178"/>
      <c r="F274" s="517" t="str">
        <f>IF(E274="","",VLOOKUP(E274,'Listing import 29.10.24'!$A$2:$J$7000,2,FALSE))</f>
        <v/>
      </c>
      <c r="G274" s="518" t="str">
        <f>IF(E274="","",VLOOKUP(E274,'Listing import 29.10.24'!$A$2:$J$7000,3,FALSE))</f>
        <v/>
      </c>
      <c r="H274" s="294" t="str">
        <f>IF(E274="","",VLOOKUP(E274,'Listing import 29.10.24'!$A$2:$J$7000,4,FALSE))</f>
        <v/>
      </c>
      <c r="I274" s="819"/>
      <c r="J274" s="454"/>
      <c r="K274" s="455"/>
      <c r="L274" s="457"/>
      <c r="M274" s="213"/>
    </row>
    <row r="275" spans="1:13" ht="37.5" customHeight="1" x14ac:dyDescent="0.25">
      <c r="A275" s="821"/>
      <c r="B275" s="525"/>
      <c r="C275" s="817"/>
      <c r="D275" s="246">
        <v>4</v>
      </c>
      <c r="E275" s="178"/>
      <c r="F275" s="517" t="str">
        <f>IF(E275="","",VLOOKUP(E275,'Listing import 29.10.24'!$A$2:$J$7000,2,FALSE))</f>
        <v/>
      </c>
      <c r="G275" s="518" t="str">
        <f>IF(E275="","",VLOOKUP(E275,'Listing import 29.10.24'!$A$2:$J$7000,3,FALSE))</f>
        <v/>
      </c>
      <c r="H275" s="294" t="str">
        <f>IF(E275="","",VLOOKUP(E275,'Listing import 29.10.24'!$A$2:$J$7000,4,FALSE))</f>
        <v/>
      </c>
      <c r="I275" s="819"/>
      <c r="J275" s="454"/>
      <c r="K275" s="455"/>
      <c r="L275" s="457"/>
      <c r="M275" s="213"/>
    </row>
    <row r="276" spans="1:13" ht="37.5" customHeight="1" x14ac:dyDescent="0.25">
      <c r="A276" s="821"/>
      <c r="B276" s="525"/>
      <c r="C276" s="817"/>
      <c r="D276" s="246">
        <v>5</v>
      </c>
      <c r="E276" s="178"/>
      <c r="F276" s="517" t="str">
        <f>IF(E276="","",VLOOKUP(E276,'Listing import 29.10.24'!$A$2:$J$7000,2,FALSE))</f>
        <v/>
      </c>
      <c r="G276" s="518" t="str">
        <f>IF(E276="","",VLOOKUP(E276,'Listing import 29.10.24'!$A$2:$J$7000,3,FALSE))</f>
        <v/>
      </c>
      <c r="H276" s="294" t="str">
        <f>IF(E276="","",VLOOKUP(E276,'Listing import 29.10.24'!$A$2:$J$7000,4,FALSE))</f>
        <v/>
      </c>
      <c r="I276" s="820"/>
      <c r="J276" s="454"/>
      <c r="K276" s="455"/>
      <c r="L276" s="457"/>
      <c r="M276" s="213"/>
    </row>
    <row r="277" spans="1:13" ht="37.5" customHeight="1" x14ac:dyDescent="0.25">
      <c r="A277" s="821"/>
      <c r="B277" s="525"/>
      <c r="C277" s="522" t="s">
        <v>83</v>
      </c>
      <c r="D277" s="445" t="s">
        <v>84</v>
      </c>
      <c r="E277" s="444" t="s">
        <v>85</v>
      </c>
      <c r="F277" s="515" t="s">
        <v>86</v>
      </c>
      <c r="G277" s="516" t="s">
        <v>87</v>
      </c>
      <c r="H277" s="445" t="s">
        <v>88</v>
      </c>
      <c r="I277" s="451" t="s">
        <v>122</v>
      </c>
      <c r="J277" s="451" t="s">
        <v>123</v>
      </c>
      <c r="K277" s="451" t="s">
        <v>124</v>
      </c>
      <c r="L277" s="451" t="s">
        <v>125</v>
      </c>
      <c r="M277" s="451" t="s">
        <v>126</v>
      </c>
    </row>
    <row r="278" spans="1:13" ht="37.5" customHeight="1" x14ac:dyDescent="0.25">
      <c r="A278" s="821"/>
      <c r="B278" s="525"/>
      <c r="C278" s="816" t="s">
        <v>129</v>
      </c>
      <c r="D278" s="246">
        <v>1</v>
      </c>
      <c r="E278" s="178">
        <f>'INSCRIPTIONS COLLEGES'!E146</f>
        <v>24222047</v>
      </c>
      <c r="F278" s="517" t="str">
        <f>IF(E278="","",VLOOKUP(E278,'Listing import 29.10.24'!$A$2:$J$7000,2,FALSE))</f>
        <v>GOPOEA</v>
      </c>
      <c r="G278" s="518" t="str">
        <f>IF(E278="","",VLOOKUP(E278,'Listing import 29.10.24'!$A$2:$J$7000,3,FALSE))</f>
        <v>Irina</v>
      </c>
      <c r="H278" s="294" t="str">
        <f>IF(E278="","",VLOOKUP(E278,'Listing import 29.10.24'!$A$2:$J$7000,4,FALSE))</f>
        <v>MF</v>
      </c>
      <c r="I278" s="818"/>
      <c r="J278" s="454"/>
      <c r="K278" s="455"/>
      <c r="L278" s="457"/>
      <c r="M278" s="213"/>
    </row>
    <row r="279" spans="1:13" ht="37.5" customHeight="1" x14ac:dyDescent="0.25">
      <c r="A279" s="821"/>
      <c r="B279" s="525"/>
      <c r="C279" s="816"/>
      <c r="D279" s="246">
        <v>2</v>
      </c>
      <c r="E279" s="178">
        <f>'INSCRIPTIONS COLLEGES'!E147</f>
        <v>24210109</v>
      </c>
      <c r="F279" s="517" t="str">
        <f>IF(E279="","",VLOOKUP(E279,'Listing import 29.10.24'!$A$2:$J$7000,2,FALSE))</f>
        <v>DOÏ</v>
      </c>
      <c r="G279" s="518" t="str">
        <f>IF(E279="","",VLOOKUP(E279,'Listing import 29.10.24'!$A$2:$J$7000,3,FALSE))</f>
        <v>Djidjahön</v>
      </c>
      <c r="H279" s="294" t="str">
        <f>IF(E279="","",VLOOKUP(E279,'Listing import 29.10.24'!$A$2:$J$7000,4,FALSE))</f>
        <v>MF</v>
      </c>
      <c r="I279" s="819"/>
      <c r="J279" s="454"/>
      <c r="K279" s="455"/>
      <c r="L279" s="457"/>
      <c r="M279" s="213"/>
    </row>
    <row r="280" spans="1:13" ht="37.5" customHeight="1" x14ac:dyDescent="0.25">
      <c r="A280" s="821"/>
      <c r="B280" s="525"/>
      <c r="C280" s="817"/>
      <c r="D280" s="246">
        <v>3</v>
      </c>
      <c r="E280" s="178">
        <f>'INSCRIPTIONS COLLEGES'!E148</f>
        <v>24220176</v>
      </c>
      <c r="F280" s="517" t="str">
        <f>IF(E280="","",VLOOKUP(E280,'Listing import 29.10.24'!$A$2:$J$7000,2,FALSE))</f>
        <v>POYLE</v>
      </c>
      <c r="G280" s="518" t="str">
        <f>IF(E280="","",VLOOKUP(E280,'Listing import 29.10.24'!$A$2:$J$7000,3,FALSE))</f>
        <v>Djémila</v>
      </c>
      <c r="H280" s="294" t="str">
        <f>IF(E280="","",VLOOKUP(E280,'Listing import 29.10.24'!$A$2:$J$7000,4,FALSE))</f>
        <v>MF</v>
      </c>
      <c r="I280" s="819"/>
      <c r="J280" s="454"/>
      <c r="K280" s="455"/>
      <c r="L280" s="457"/>
      <c r="M280" s="213"/>
    </row>
    <row r="281" spans="1:13" ht="37.5" customHeight="1" x14ac:dyDescent="0.25">
      <c r="A281" s="821"/>
      <c r="B281" s="525"/>
      <c r="C281" s="817"/>
      <c r="D281" s="246">
        <v>4</v>
      </c>
      <c r="E281" s="178">
        <f>'INSCRIPTIONS COLLEGES'!E149</f>
        <v>24249330</v>
      </c>
      <c r="F281" s="517" t="str">
        <f>IF(E281="","",VLOOKUP(E281,'Listing import 29.10.24'!$A$2:$J$7000,2,FALSE))</f>
        <v>Pey</v>
      </c>
      <c r="G281" s="518" t="str">
        <f>IF(E281="","",VLOOKUP(E281,'Listing import 29.10.24'!$A$2:$J$7000,3,FALSE))</f>
        <v>poapie</v>
      </c>
      <c r="H281" s="294" t="str">
        <f>IF(E281="","",VLOOKUP(E281,'Listing import 29.10.24'!$A$2:$J$7000,4,FALSE))</f>
        <v>MF</v>
      </c>
      <c r="I281" s="819"/>
      <c r="J281" s="454"/>
      <c r="K281" s="455"/>
      <c r="L281" s="457"/>
      <c r="M281" s="213"/>
    </row>
    <row r="282" spans="1:13" ht="37.5" customHeight="1" x14ac:dyDescent="0.25">
      <c r="A282" s="821"/>
      <c r="B282" s="525"/>
      <c r="C282" s="817"/>
      <c r="D282" s="246">
        <v>5</v>
      </c>
      <c r="E282" s="178">
        <f>'INSCRIPTIONS COLLEGES'!E150</f>
        <v>24210271</v>
      </c>
      <c r="F282" s="517" t="str">
        <f>IF(E282="","",VLOOKUP(E282,'Listing import 29.10.24'!$A$2:$J$7000,2,FALSE))</f>
        <v>NAAOUTCHOUE</v>
      </c>
      <c r="G282" s="518" t="str">
        <f>IF(E282="","",VLOOKUP(E282,'Listing import 29.10.24'!$A$2:$J$7000,3,FALSE))</f>
        <v>Marie-Michelle</v>
      </c>
      <c r="H282" s="294" t="str">
        <f>IF(E282="","",VLOOKUP(E282,'Listing import 29.10.24'!$A$2:$J$7000,4,FALSE))</f>
        <v>MF</v>
      </c>
      <c r="I282" s="820"/>
      <c r="J282" s="454"/>
      <c r="K282" s="455"/>
      <c r="L282" s="457"/>
      <c r="M282" s="213"/>
    </row>
    <row r="283" spans="1:13" ht="37.5" customHeight="1" x14ac:dyDescent="0.25">
      <c r="A283" s="821"/>
      <c r="B283" s="525"/>
      <c r="C283" s="523"/>
      <c r="D283" s="446"/>
      <c r="E283" s="446"/>
      <c r="F283" s="519"/>
      <c r="G283" s="520"/>
      <c r="H283" s="294"/>
      <c r="I283" s="460"/>
      <c r="J283" s="454"/>
      <c r="K283" s="455"/>
      <c r="L283" s="457"/>
      <c r="M283" s="457"/>
    </row>
    <row r="284" spans="1:13" ht="37.5" customHeight="1" x14ac:dyDescent="0.25">
      <c r="A284" s="821"/>
      <c r="B284" s="525"/>
      <c r="C284" s="816" t="s">
        <v>130</v>
      </c>
      <c r="D284" s="246">
        <v>1</v>
      </c>
      <c r="E284" s="178">
        <f>'INSCRIPTIONS COLLEGES'!E152</f>
        <v>24211027</v>
      </c>
      <c r="F284" s="517" t="str">
        <f>IF(E284="","",VLOOKUP(E284,'Listing import 29.10.24'!$A$2:$J$7000,2,FALSE))</f>
        <v>MENREMPON</v>
      </c>
      <c r="G284" s="518" t="str">
        <f>IF(E284="","",VLOOKUP(E284,'Listing import 29.10.24'!$A$2:$J$7000,3,FALSE))</f>
        <v>Bradley</v>
      </c>
      <c r="H284" s="294" t="str">
        <f>IF(E284="","",VLOOKUP(E284,'Listing import 29.10.24'!$A$2:$J$7000,4,FALSE))</f>
        <v>MG</v>
      </c>
      <c r="I284" s="818"/>
      <c r="J284" s="454"/>
      <c r="K284" s="455"/>
      <c r="L284" s="457"/>
      <c r="M284" s="213"/>
    </row>
    <row r="285" spans="1:13" ht="37.5" customHeight="1" x14ac:dyDescent="0.25">
      <c r="A285" s="821"/>
      <c r="B285" s="525"/>
      <c r="C285" s="816"/>
      <c r="D285" s="246">
        <v>2</v>
      </c>
      <c r="E285" s="178">
        <f>'INSCRIPTIONS COLLEGES'!E153</f>
        <v>24212868</v>
      </c>
      <c r="F285" s="517" t="str">
        <f>IF(E285="","",VLOOKUP(E285,'Listing import 29.10.24'!$A$2:$J$7000,2,FALSE))</f>
        <v>TAUSIE</v>
      </c>
      <c r="G285" s="518" t="str">
        <f>IF(E285="","",VLOOKUP(E285,'Listing import 29.10.24'!$A$2:$J$7000,3,FALSE))</f>
        <v>Elie</v>
      </c>
      <c r="H285" s="294" t="str">
        <f>IF(E285="","",VLOOKUP(E285,'Listing import 29.10.24'!$A$2:$J$7000,4,FALSE))</f>
        <v>MG</v>
      </c>
      <c r="I285" s="819"/>
      <c r="J285" s="454"/>
      <c r="K285" s="455"/>
      <c r="L285" s="457"/>
      <c r="M285" s="213"/>
    </row>
    <row r="286" spans="1:13" ht="37.5" customHeight="1" x14ac:dyDescent="0.25">
      <c r="A286" s="821"/>
      <c r="B286" s="525"/>
      <c r="C286" s="817"/>
      <c r="D286" s="246">
        <v>3</v>
      </c>
      <c r="E286" s="178">
        <f>'INSCRIPTIONS COLLEGES'!E154</f>
        <v>24220177</v>
      </c>
      <c r="F286" s="517" t="str">
        <f>IF(E286="","",VLOOKUP(E286,'Listing import 29.10.24'!$A$2:$J$7000,2,FALSE))</f>
        <v>NAPORAPOE</v>
      </c>
      <c r="G286" s="518" t="str">
        <f>IF(E286="","",VLOOKUP(E286,'Listing import 29.10.24'!$A$2:$J$7000,3,FALSE))</f>
        <v>Tyronn</v>
      </c>
      <c r="H286" s="294" t="str">
        <f>IF(E286="","",VLOOKUP(E286,'Listing import 29.10.24'!$A$2:$J$7000,4,FALSE))</f>
        <v>MG</v>
      </c>
      <c r="I286" s="819"/>
      <c r="J286" s="454"/>
      <c r="K286" s="455"/>
      <c r="L286" s="457"/>
      <c r="M286" s="213"/>
    </row>
    <row r="287" spans="1:13" ht="37.5" customHeight="1" x14ac:dyDescent="0.25">
      <c r="A287" s="821"/>
      <c r="B287" s="525"/>
      <c r="C287" s="817"/>
      <c r="D287" s="246">
        <v>4</v>
      </c>
      <c r="E287" s="178">
        <f>'INSCRIPTIONS COLLEGES'!E155</f>
        <v>24222018</v>
      </c>
      <c r="F287" s="517" t="str">
        <f>IF(E287="","",VLOOKUP(E287,'Listing import 29.10.24'!$A$2:$J$7000,2,FALSE))</f>
        <v>ARAMOTO</v>
      </c>
      <c r="G287" s="518" t="str">
        <f>IF(E287="","",VLOOKUP(E287,'Listing import 29.10.24'!$A$2:$J$7000,3,FALSE))</f>
        <v>Aïto</v>
      </c>
      <c r="H287" s="294" t="str">
        <f>IF(E287="","",VLOOKUP(E287,'Listing import 29.10.24'!$A$2:$J$7000,4,FALSE))</f>
        <v>MG</v>
      </c>
      <c r="I287" s="819"/>
      <c r="J287" s="454"/>
      <c r="K287" s="455"/>
      <c r="L287" s="457"/>
      <c r="M287" s="213"/>
    </row>
    <row r="288" spans="1:13" ht="37.5" customHeight="1" x14ac:dyDescent="0.25">
      <c r="A288" s="821"/>
      <c r="B288" s="526"/>
      <c r="C288" s="817"/>
      <c r="D288" s="246">
        <v>5</v>
      </c>
      <c r="E288" s="178">
        <f>'INSCRIPTIONS COLLEGES'!E156</f>
        <v>24222018</v>
      </c>
      <c r="F288" s="517" t="str">
        <f>IF(E288="","",VLOOKUP(E288,'Listing import 29.10.24'!$A$2:$J$7000,2,FALSE))</f>
        <v>ARAMOTO</v>
      </c>
      <c r="G288" s="518" t="str">
        <f>IF(E288="","",VLOOKUP(E288,'Listing import 29.10.24'!$A$2:$J$7000,3,FALSE))</f>
        <v>Aïto</v>
      </c>
      <c r="H288" s="294" t="str">
        <f>IF(E288="","",VLOOKUP(E288,'Listing import 29.10.24'!$A$2:$J$7000,4,FALSE))</f>
        <v>MG</v>
      </c>
      <c r="I288" s="820"/>
      <c r="J288" s="454"/>
      <c r="K288" s="455"/>
      <c r="L288" s="457"/>
      <c r="M288" s="213"/>
    </row>
    <row r="289" spans="1:13" ht="37.5" customHeight="1" x14ac:dyDescent="0.5">
      <c r="I289" s="447">
        <f>SUM(HOUR(I266+I278)*60*60,MINUTE(I266+I278)*60,SECOND(I266+I278))</f>
        <v>0</v>
      </c>
    </row>
    <row r="290" spans="1:13" ht="37.5" customHeight="1" x14ac:dyDescent="0.25">
      <c r="B290" s="445" t="s">
        <v>82</v>
      </c>
      <c r="C290" s="522" t="s">
        <v>83</v>
      </c>
      <c r="D290" s="445" t="s">
        <v>84</v>
      </c>
      <c r="E290" s="444" t="s">
        <v>85</v>
      </c>
      <c r="F290" s="515" t="s">
        <v>86</v>
      </c>
      <c r="G290" s="516" t="s">
        <v>87</v>
      </c>
      <c r="H290" s="445" t="s">
        <v>88</v>
      </c>
      <c r="I290" s="451" t="s">
        <v>122</v>
      </c>
      <c r="J290" s="451" t="s">
        <v>132</v>
      </c>
      <c r="K290" s="451" t="s">
        <v>124</v>
      </c>
      <c r="L290" s="451" t="s">
        <v>125</v>
      </c>
      <c r="M290" s="451" t="s">
        <v>126</v>
      </c>
    </row>
    <row r="291" spans="1:13" ht="37.5" customHeight="1" x14ac:dyDescent="0.25">
      <c r="A291" s="822">
        <v>13</v>
      </c>
      <c r="B291" s="524"/>
      <c r="C291" s="816" t="s">
        <v>117</v>
      </c>
      <c r="D291" s="246">
        <v>1</v>
      </c>
      <c r="E291" s="178"/>
      <c r="F291" s="517" t="str">
        <f>IF(E291="","",VLOOKUP(E291,'Listing import 29.10.24'!$A$2:$J$7000,2,FALSE))</f>
        <v/>
      </c>
      <c r="G291" s="518" t="str">
        <f>IF(E291="","",VLOOKUP(E291,'Listing import 29.10.24'!$A$2:$J$7000,3,FALSE))</f>
        <v/>
      </c>
      <c r="H291" s="294" t="str">
        <f>IF(E291="","",VLOOKUP(E291,'Listing import 29.10.24'!$A$2:$J$7000,4,FALSE))</f>
        <v/>
      </c>
      <c r="I291" s="818"/>
      <c r="J291" s="454"/>
      <c r="K291" s="455"/>
      <c r="L291" s="456"/>
      <c r="M291" s="213"/>
    </row>
    <row r="292" spans="1:13" ht="37.5" customHeight="1" x14ac:dyDescent="0.25">
      <c r="A292" s="821"/>
      <c r="B292" s="525"/>
      <c r="C292" s="817"/>
      <c r="D292" s="246">
        <v>2</v>
      </c>
      <c r="E292" s="178"/>
      <c r="F292" s="517" t="str">
        <f>IF(E292="","",VLOOKUP(E292,'Listing import 29.10.24'!$A$2:$J$7000,2,FALSE))</f>
        <v/>
      </c>
      <c r="G292" s="518" t="str">
        <f>IF(E292="","",VLOOKUP(E292,'Listing import 29.10.24'!$A$2:$J$7000,3,FALSE))</f>
        <v/>
      </c>
      <c r="H292" s="294" t="str">
        <f>IF(E292="","",VLOOKUP(E292,'Listing import 29.10.24'!$A$2:$J$7000,4,FALSE))</f>
        <v/>
      </c>
      <c r="I292" s="819"/>
      <c r="J292" s="454"/>
      <c r="K292" s="455"/>
      <c r="L292" s="456"/>
      <c r="M292" s="213"/>
    </row>
    <row r="293" spans="1:13" ht="37.5" customHeight="1" x14ac:dyDescent="0.25">
      <c r="A293" s="821"/>
      <c r="B293" s="525"/>
      <c r="C293" s="817"/>
      <c r="D293" s="246">
        <v>3</v>
      </c>
      <c r="E293" s="178"/>
      <c r="F293" s="517" t="str">
        <f>IF(E293="","",VLOOKUP(E293,'Listing import 29.10.24'!$A$2:$J$7000,2,FALSE))</f>
        <v/>
      </c>
      <c r="G293" s="518" t="str">
        <f>IF(E293="","",VLOOKUP(E293,'Listing import 29.10.24'!$A$2:$J$7000,3,FALSE))</f>
        <v/>
      </c>
      <c r="H293" s="294" t="str">
        <f>IF(E293="","",VLOOKUP(E293,'Listing import 29.10.24'!$A$2:$J$7000,4,FALSE))</f>
        <v/>
      </c>
      <c r="I293" s="819"/>
      <c r="J293" s="454"/>
      <c r="K293" s="455"/>
      <c r="L293" s="456"/>
      <c r="M293" s="213"/>
    </row>
    <row r="294" spans="1:13" ht="37.5" customHeight="1" x14ac:dyDescent="0.25">
      <c r="A294" s="821"/>
      <c r="B294" s="525"/>
      <c r="C294" s="817"/>
      <c r="D294" s="246">
        <v>4</v>
      </c>
      <c r="E294" s="178"/>
      <c r="F294" s="517" t="str">
        <f>IF(E294="","",VLOOKUP(E294,'Listing import 29.10.24'!$A$2:$J$7000,2,FALSE))</f>
        <v/>
      </c>
      <c r="G294" s="518" t="str">
        <f>IF(E294="","",VLOOKUP(E294,'Listing import 29.10.24'!$A$2:$J$7000,3,FALSE))</f>
        <v/>
      </c>
      <c r="H294" s="294" t="str">
        <f>IF(E294="","",VLOOKUP(E294,'Listing import 29.10.24'!$A$2:$J$7000,4,FALSE))</f>
        <v/>
      </c>
      <c r="I294" s="819"/>
      <c r="J294" s="454"/>
      <c r="K294" s="455"/>
      <c r="L294" s="456"/>
      <c r="M294" s="213"/>
    </row>
    <row r="295" spans="1:13" ht="37.5" customHeight="1" x14ac:dyDescent="0.25">
      <c r="A295" s="821"/>
      <c r="B295" s="525"/>
      <c r="C295" s="817"/>
      <c r="D295" s="246">
        <v>5</v>
      </c>
      <c r="E295" s="178"/>
      <c r="F295" s="517" t="str">
        <f>IF(E295="","",VLOOKUP(E295,'Listing import 29.10.24'!$A$2:$J$7000,2,FALSE))</f>
        <v/>
      </c>
      <c r="G295" s="518" t="str">
        <f>IF(E295="","",VLOOKUP(E295,'Listing import 29.10.24'!$A$2:$J$7000,3,FALSE))</f>
        <v/>
      </c>
      <c r="H295" s="294" t="str">
        <f>IF(E295="","",VLOOKUP(E295,'Listing import 29.10.24'!$A$2:$J$7000,4,FALSE))</f>
        <v/>
      </c>
      <c r="I295" s="820"/>
      <c r="J295" s="454"/>
      <c r="K295" s="455"/>
      <c r="L295" s="456"/>
      <c r="M295" s="213"/>
    </row>
    <row r="296" spans="1:13" ht="37.5" customHeight="1" x14ac:dyDescent="0.25">
      <c r="A296" s="821"/>
      <c r="B296" s="525"/>
      <c r="C296" s="523"/>
      <c r="D296" s="446"/>
      <c r="E296" s="446"/>
      <c r="F296" s="519"/>
      <c r="G296" s="520"/>
      <c r="H296" s="294"/>
      <c r="I296" s="460"/>
      <c r="J296" s="454"/>
      <c r="K296" s="455"/>
      <c r="L296" s="457"/>
      <c r="M296" s="457"/>
    </row>
    <row r="297" spans="1:13" ht="37.5" customHeight="1" x14ac:dyDescent="0.25">
      <c r="A297" s="821"/>
      <c r="B297" s="525"/>
      <c r="C297" s="816" t="s">
        <v>121</v>
      </c>
      <c r="D297" s="246">
        <v>1</v>
      </c>
      <c r="E297" s="178"/>
      <c r="F297" s="517" t="str">
        <f>IF(E297="","",VLOOKUP(E297,'Listing import 29.10.24'!$A$2:$J$7000,2,FALSE))</f>
        <v/>
      </c>
      <c r="G297" s="518" t="str">
        <f>IF(E297="","",VLOOKUP(E297,'Listing import 29.10.24'!$A$2:$J$7000,3,FALSE))</f>
        <v/>
      </c>
      <c r="H297" s="294" t="str">
        <f>IF(E297="","",VLOOKUP(E297,'Listing import 29.10.24'!$A$2:$J$7000,4,FALSE))</f>
        <v/>
      </c>
      <c r="I297" s="818"/>
      <c r="J297" s="454"/>
      <c r="K297" s="455"/>
      <c r="L297" s="457"/>
      <c r="M297" s="213"/>
    </row>
    <row r="298" spans="1:13" ht="37.5" customHeight="1" x14ac:dyDescent="0.25">
      <c r="A298" s="821"/>
      <c r="B298" s="525"/>
      <c r="C298" s="817"/>
      <c r="D298" s="246">
        <v>2</v>
      </c>
      <c r="E298" s="178"/>
      <c r="F298" s="517" t="str">
        <f>IF(E298="","",VLOOKUP(E298,'Listing import 29.10.24'!$A$2:$J$7000,2,FALSE))</f>
        <v/>
      </c>
      <c r="G298" s="518" t="str">
        <f>IF(E298="","",VLOOKUP(E298,'Listing import 29.10.24'!$A$2:$J$7000,3,FALSE))</f>
        <v/>
      </c>
      <c r="H298" s="294" t="str">
        <f>IF(E298="","",VLOOKUP(E298,'Listing import 29.10.24'!$A$2:$J$7000,4,FALSE))</f>
        <v/>
      </c>
      <c r="I298" s="819"/>
      <c r="J298" s="454"/>
      <c r="K298" s="455"/>
      <c r="L298" s="457"/>
      <c r="M298" s="213"/>
    </row>
    <row r="299" spans="1:13" ht="37.5" customHeight="1" x14ac:dyDescent="0.25">
      <c r="A299" s="821"/>
      <c r="B299" s="525"/>
      <c r="C299" s="817"/>
      <c r="D299" s="246">
        <v>3</v>
      </c>
      <c r="E299" s="178"/>
      <c r="F299" s="517" t="str">
        <f>IF(E299="","",VLOOKUP(E299,'Listing import 29.10.24'!$A$2:$J$7000,2,FALSE))</f>
        <v/>
      </c>
      <c r="G299" s="518" t="str">
        <f>IF(E299="","",VLOOKUP(E299,'Listing import 29.10.24'!$A$2:$J$7000,3,FALSE))</f>
        <v/>
      </c>
      <c r="H299" s="294" t="str">
        <f>IF(E299="","",VLOOKUP(E299,'Listing import 29.10.24'!$A$2:$J$7000,4,FALSE))</f>
        <v/>
      </c>
      <c r="I299" s="819"/>
      <c r="J299" s="454"/>
      <c r="K299" s="455"/>
      <c r="L299" s="457"/>
      <c r="M299" s="213"/>
    </row>
    <row r="300" spans="1:13" ht="37.5" customHeight="1" x14ac:dyDescent="0.25">
      <c r="A300" s="821"/>
      <c r="B300" s="525"/>
      <c r="C300" s="817"/>
      <c r="D300" s="246">
        <v>4</v>
      </c>
      <c r="E300" s="178"/>
      <c r="F300" s="517" t="str">
        <f>IF(E300="","",VLOOKUP(E300,'Listing import 29.10.24'!$A$2:$J$7000,2,FALSE))</f>
        <v/>
      </c>
      <c r="G300" s="518" t="str">
        <f>IF(E300="","",VLOOKUP(E300,'Listing import 29.10.24'!$A$2:$J$7000,3,FALSE))</f>
        <v/>
      </c>
      <c r="H300" s="294" t="str">
        <f>IF(E300="","",VLOOKUP(E300,'Listing import 29.10.24'!$A$2:$J$7000,4,FALSE))</f>
        <v/>
      </c>
      <c r="I300" s="819"/>
      <c r="J300" s="454"/>
      <c r="K300" s="455"/>
      <c r="L300" s="457"/>
      <c r="M300" s="213"/>
    </row>
    <row r="301" spans="1:13" ht="37.5" customHeight="1" x14ac:dyDescent="0.25">
      <c r="A301" s="821"/>
      <c r="B301" s="525"/>
      <c r="C301" s="817"/>
      <c r="D301" s="246">
        <v>5</v>
      </c>
      <c r="E301" s="178"/>
      <c r="F301" s="517" t="str">
        <f>IF(E301="","",VLOOKUP(E301,'Listing import 29.10.24'!$A$2:$J$7000,2,FALSE))</f>
        <v/>
      </c>
      <c r="G301" s="518" t="str">
        <f>IF(E301="","",VLOOKUP(E301,'Listing import 29.10.24'!$A$2:$J$7000,3,FALSE))</f>
        <v/>
      </c>
      <c r="H301" s="294" t="str">
        <f>IF(E301="","",VLOOKUP(E301,'Listing import 29.10.24'!$A$2:$J$7000,4,FALSE))</f>
        <v/>
      </c>
      <c r="I301" s="820"/>
      <c r="J301" s="454"/>
      <c r="K301" s="455"/>
      <c r="L301" s="457"/>
      <c r="M301" s="213"/>
    </row>
    <row r="302" spans="1:13" ht="37.5" customHeight="1" x14ac:dyDescent="0.25">
      <c r="A302" s="821"/>
      <c r="B302" s="525"/>
      <c r="C302" s="522" t="s">
        <v>83</v>
      </c>
      <c r="D302" s="445" t="s">
        <v>84</v>
      </c>
      <c r="E302" s="444" t="s">
        <v>85</v>
      </c>
      <c r="F302" s="515" t="s">
        <v>86</v>
      </c>
      <c r="G302" s="516" t="s">
        <v>87</v>
      </c>
      <c r="H302" s="445" t="s">
        <v>88</v>
      </c>
      <c r="I302" s="451" t="s">
        <v>122</v>
      </c>
      <c r="J302" s="451" t="s">
        <v>123</v>
      </c>
      <c r="K302" s="451" t="s">
        <v>124</v>
      </c>
      <c r="L302" s="451" t="s">
        <v>125</v>
      </c>
      <c r="M302" s="451" t="s">
        <v>126</v>
      </c>
    </row>
    <row r="303" spans="1:13" ht="37.5" customHeight="1" x14ac:dyDescent="0.25">
      <c r="A303" s="821"/>
      <c r="B303" s="813" t="e">
        <f>IF(E303="","",VLOOKUP(E303,'Listing import 29.10.24'!$A$2:$J$7000,8,FALSE))</f>
        <v>#N/A</v>
      </c>
      <c r="C303" s="816" t="s">
        <v>129</v>
      </c>
      <c r="D303" s="246">
        <v>1</v>
      </c>
      <c r="E303" s="178">
        <f>'INSCRIPTIONS COLLEGES'!E159</f>
        <v>0</v>
      </c>
      <c r="F303" s="517" t="e">
        <f>IF(E303="","",VLOOKUP(E303,'Listing import 29.10.24'!$A$2:$J$7000,2,FALSE))</f>
        <v>#N/A</v>
      </c>
      <c r="G303" s="518" t="e">
        <f>IF(E303="","",VLOOKUP(E303,'Listing import 29.10.24'!$A$2:$J$7000,3,FALSE))</f>
        <v>#N/A</v>
      </c>
      <c r="H303" s="294" t="e">
        <f>IF(E303="","",VLOOKUP(E303,'Listing import 29.10.24'!$A$2:$J$7000,4,FALSE))</f>
        <v>#N/A</v>
      </c>
      <c r="I303" s="818"/>
      <c r="J303" s="454"/>
      <c r="K303" s="455"/>
      <c r="L303" s="457"/>
      <c r="M303" s="213"/>
    </row>
    <row r="304" spans="1:13" ht="37.5" customHeight="1" x14ac:dyDescent="0.25">
      <c r="A304" s="821"/>
      <c r="B304" s="813"/>
      <c r="C304" s="816"/>
      <c r="D304" s="246">
        <v>2</v>
      </c>
      <c r="E304" s="178">
        <f>'INSCRIPTIONS COLLEGES'!E160</f>
        <v>0</v>
      </c>
      <c r="F304" s="517" t="e">
        <f>IF(E304="","",VLOOKUP(E304,'Listing import 29.10.24'!$A$2:$J$7000,2,FALSE))</f>
        <v>#N/A</v>
      </c>
      <c r="G304" s="518" t="e">
        <f>IF(E304="","",VLOOKUP(E304,'Listing import 29.10.24'!$A$2:$J$7000,3,FALSE))</f>
        <v>#N/A</v>
      </c>
      <c r="H304" s="294" t="e">
        <f>IF(E304="","",VLOOKUP(E304,'Listing import 29.10.24'!$A$2:$J$7000,4,FALSE))</f>
        <v>#N/A</v>
      </c>
      <c r="I304" s="819"/>
      <c r="J304" s="454"/>
      <c r="K304" s="455"/>
      <c r="L304" s="457"/>
      <c r="M304" s="213"/>
    </row>
    <row r="305" spans="1:13" ht="37.5" customHeight="1" x14ac:dyDescent="0.25">
      <c r="A305" s="821"/>
      <c r="B305" s="813"/>
      <c r="C305" s="817"/>
      <c r="D305" s="246">
        <v>3</v>
      </c>
      <c r="E305" s="178">
        <f>'INSCRIPTIONS COLLEGES'!E161</f>
        <v>0</v>
      </c>
      <c r="F305" s="517" t="e">
        <f>IF(E305="","",VLOOKUP(E305,'Listing import 29.10.24'!$A$2:$J$7000,2,FALSE))</f>
        <v>#N/A</v>
      </c>
      <c r="G305" s="518" t="e">
        <f>IF(E305="","",VLOOKUP(E305,'Listing import 29.10.24'!$A$2:$J$7000,3,FALSE))</f>
        <v>#N/A</v>
      </c>
      <c r="H305" s="294" t="e">
        <f>IF(E305="","",VLOOKUP(E305,'Listing import 29.10.24'!$A$2:$J$7000,4,FALSE))</f>
        <v>#N/A</v>
      </c>
      <c r="I305" s="819"/>
      <c r="J305" s="454"/>
      <c r="K305" s="455"/>
      <c r="L305" s="457"/>
      <c r="M305" s="213"/>
    </row>
    <row r="306" spans="1:13" ht="37.5" customHeight="1" x14ac:dyDescent="0.25">
      <c r="A306" s="821"/>
      <c r="B306" s="813"/>
      <c r="C306" s="817"/>
      <c r="D306" s="246">
        <v>4</v>
      </c>
      <c r="E306" s="178">
        <f>'INSCRIPTIONS COLLEGES'!E162</f>
        <v>0</v>
      </c>
      <c r="F306" s="517" t="e">
        <f>IF(E306="","",VLOOKUP(E306,'Listing import 29.10.24'!$A$2:$J$7000,2,FALSE))</f>
        <v>#N/A</v>
      </c>
      <c r="G306" s="518" t="e">
        <f>IF(E306="","",VLOOKUP(E306,'Listing import 29.10.24'!$A$2:$J$7000,3,FALSE))</f>
        <v>#N/A</v>
      </c>
      <c r="H306" s="294" t="e">
        <f>IF(E306="","",VLOOKUP(E306,'Listing import 29.10.24'!$A$2:$J$7000,4,FALSE))</f>
        <v>#N/A</v>
      </c>
      <c r="I306" s="819"/>
      <c r="J306" s="454"/>
      <c r="K306" s="455"/>
      <c r="L306" s="457"/>
      <c r="M306" s="213"/>
    </row>
    <row r="307" spans="1:13" ht="37.5" customHeight="1" x14ac:dyDescent="0.25">
      <c r="A307" s="821"/>
      <c r="B307" s="813"/>
      <c r="C307" s="817"/>
      <c r="D307" s="246">
        <v>5</v>
      </c>
      <c r="E307" s="178">
        <f>'INSCRIPTIONS COLLEGES'!E163</f>
        <v>0</v>
      </c>
      <c r="F307" s="517" t="e">
        <f>IF(E307="","",VLOOKUP(E307,'Listing import 29.10.24'!$A$2:$J$7000,2,FALSE))</f>
        <v>#N/A</v>
      </c>
      <c r="G307" s="518" t="e">
        <f>IF(E307="","",VLOOKUP(E307,'Listing import 29.10.24'!$A$2:$J$7000,3,FALSE))</f>
        <v>#N/A</v>
      </c>
      <c r="H307" s="294" t="e">
        <f>IF(E307="","",VLOOKUP(E307,'Listing import 29.10.24'!$A$2:$J$7000,4,FALSE))</f>
        <v>#N/A</v>
      </c>
      <c r="I307" s="820"/>
      <c r="J307" s="454"/>
      <c r="K307" s="455"/>
      <c r="L307" s="457"/>
      <c r="M307" s="213"/>
    </row>
    <row r="308" spans="1:13" ht="37.5" customHeight="1" x14ac:dyDescent="0.25">
      <c r="A308" s="821"/>
      <c r="B308" s="813"/>
      <c r="C308" s="523"/>
      <c r="D308" s="446"/>
      <c r="E308" s="446"/>
      <c r="F308" s="520"/>
      <c r="G308" s="520"/>
      <c r="H308" s="294"/>
      <c r="I308" s="460"/>
      <c r="J308" s="454"/>
      <c r="K308" s="455"/>
      <c r="L308" s="457"/>
      <c r="M308" s="457"/>
    </row>
    <row r="309" spans="1:13" ht="37.5" customHeight="1" x14ac:dyDescent="0.25">
      <c r="A309" s="821"/>
      <c r="B309" s="813"/>
      <c r="C309" s="816" t="s">
        <v>130</v>
      </c>
      <c r="D309" s="246">
        <v>1</v>
      </c>
      <c r="E309" s="178">
        <f>'INSCRIPTIONS COLLEGES'!E165</f>
        <v>0</v>
      </c>
      <c r="F309" s="517" t="e">
        <f>IF(E309="","",VLOOKUP(E309,'Listing import 29.10.24'!$A$2:$J$7000,2,FALSE))</f>
        <v>#N/A</v>
      </c>
      <c r="G309" s="518" t="e">
        <f>IF(E309="","",VLOOKUP(E309,'Listing import 29.10.24'!$A$2:$J$7000,3,FALSE))</f>
        <v>#N/A</v>
      </c>
      <c r="H309" s="294" t="e">
        <f>IF(E309="","",VLOOKUP(E309,'Listing import 29.10.24'!$A$2:$J$7000,4,FALSE))</f>
        <v>#N/A</v>
      </c>
      <c r="I309" s="818"/>
      <c r="J309" s="454"/>
      <c r="K309" s="455"/>
      <c r="L309" s="457"/>
      <c r="M309" s="213"/>
    </row>
    <row r="310" spans="1:13" ht="37.5" customHeight="1" x14ac:dyDescent="0.25">
      <c r="A310" s="821"/>
      <c r="B310" s="813"/>
      <c r="C310" s="816"/>
      <c r="D310" s="246">
        <v>2</v>
      </c>
      <c r="E310" s="178">
        <f>'INSCRIPTIONS COLLEGES'!E166</f>
        <v>0</v>
      </c>
      <c r="F310" s="517" t="e">
        <f>IF(E310="","",VLOOKUP(E310,'Listing import 29.10.24'!$A$2:$J$7000,2,FALSE))</f>
        <v>#N/A</v>
      </c>
      <c r="G310" s="518" t="e">
        <f>IF(E310="","",VLOOKUP(E310,'Listing import 29.10.24'!$A$2:$J$7000,3,FALSE))</f>
        <v>#N/A</v>
      </c>
      <c r="H310" s="294" t="e">
        <f>IF(E310="","",VLOOKUP(E310,'Listing import 29.10.24'!$A$2:$J$7000,4,FALSE))</f>
        <v>#N/A</v>
      </c>
      <c r="I310" s="819"/>
      <c r="J310" s="454"/>
      <c r="K310" s="455"/>
      <c r="L310" s="457"/>
      <c r="M310" s="213"/>
    </row>
    <row r="311" spans="1:13" ht="37.5" customHeight="1" x14ac:dyDescent="0.25">
      <c r="A311" s="821"/>
      <c r="B311" s="813"/>
      <c r="C311" s="817"/>
      <c r="D311" s="246">
        <v>3</v>
      </c>
      <c r="E311" s="178">
        <f>'INSCRIPTIONS COLLEGES'!E167</f>
        <v>0</v>
      </c>
      <c r="F311" s="517" t="e">
        <f>IF(E311="","",VLOOKUP(E311,'Listing import 29.10.24'!$A$2:$J$7000,2,FALSE))</f>
        <v>#N/A</v>
      </c>
      <c r="G311" s="518" t="e">
        <f>IF(E311="","",VLOOKUP(E311,'Listing import 29.10.24'!$A$2:$J$7000,3,FALSE))</f>
        <v>#N/A</v>
      </c>
      <c r="H311" s="294" t="e">
        <f>IF(E311="","",VLOOKUP(E311,'Listing import 29.10.24'!$A$2:$J$7000,4,FALSE))</f>
        <v>#N/A</v>
      </c>
      <c r="I311" s="819"/>
      <c r="J311" s="454"/>
      <c r="K311" s="455"/>
      <c r="L311" s="457"/>
      <c r="M311" s="213"/>
    </row>
    <row r="312" spans="1:13" ht="37.5" customHeight="1" x14ac:dyDescent="0.25">
      <c r="A312" s="821"/>
      <c r="B312" s="813"/>
      <c r="C312" s="817"/>
      <c r="D312" s="246">
        <v>4</v>
      </c>
      <c r="E312" s="178">
        <f>'INSCRIPTIONS COLLEGES'!E168</f>
        <v>0</v>
      </c>
      <c r="F312" s="517" t="e">
        <f>IF(E312="","",VLOOKUP(E312,'Listing import 29.10.24'!$A$2:$J$7000,2,FALSE))</f>
        <v>#N/A</v>
      </c>
      <c r="G312" s="518" t="e">
        <f>IF(E312="","",VLOOKUP(E312,'Listing import 29.10.24'!$A$2:$J$7000,3,FALSE))</f>
        <v>#N/A</v>
      </c>
      <c r="H312" s="294" t="e">
        <f>IF(E312="","",VLOOKUP(E312,'Listing import 29.10.24'!$A$2:$J$7000,4,FALSE))</f>
        <v>#N/A</v>
      </c>
      <c r="I312" s="819"/>
      <c r="J312" s="454"/>
      <c r="K312" s="455"/>
      <c r="L312" s="457"/>
      <c r="M312" s="213"/>
    </row>
    <row r="313" spans="1:13" ht="37.5" customHeight="1" x14ac:dyDescent="0.25">
      <c r="A313" s="821"/>
      <c r="B313" s="814"/>
      <c r="C313" s="817"/>
      <c r="D313" s="246">
        <v>5</v>
      </c>
      <c r="E313" s="178">
        <f>'INSCRIPTIONS COLLEGES'!E169</f>
        <v>0</v>
      </c>
      <c r="F313" s="517" t="e">
        <f>IF(E313="","",VLOOKUP(E313,'Listing import 29.10.24'!$A$2:$J$7000,2,FALSE))</f>
        <v>#N/A</v>
      </c>
      <c r="G313" s="518" t="e">
        <f>IF(E313="","",VLOOKUP(E313,'Listing import 29.10.24'!$A$2:$J$7000,3,FALSE))</f>
        <v>#N/A</v>
      </c>
      <c r="H313" s="294" t="e">
        <f>IF(E313="","",VLOOKUP(E313,'Listing import 29.10.24'!$A$2:$J$7000,4,FALSE))</f>
        <v>#N/A</v>
      </c>
      <c r="I313" s="820"/>
      <c r="J313" s="454"/>
      <c r="K313" s="455"/>
      <c r="L313" s="457"/>
      <c r="M313" s="213"/>
    </row>
    <row r="314" spans="1:13" ht="37.5" customHeight="1" x14ac:dyDescent="0.5">
      <c r="I314" s="447">
        <f>SUM(HOUR(I291+I303)*60*60,MINUTE(I291+I303)*60,SECOND(I291+I303))</f>
        <v>0</v>
      </c>
    </row>
    <row r="315" spans="1:13" ht="37.5" customHeight="1" x14ac:dyDescent="0.25">
      <c r="B315" s="445" t="s">
        <v>82</v>
      </c>
      <c r="C315" s="522" t="s">
        <v>83</v>
      </c>
      <c r="D315" s="445" t="s">
        <v>84</v>
      </c>
      <c r="E315" s="444" t="s">
        <v>85</v>
      </c>
      <c r="F315" s="515" t="s">
        <v>86</v>
      </c>
      <c r="G315" s="516" t="s">
        <v>87</v>
      </c>
      <c r="H315" s="445" t="s">
        <v>88</v>
      </c>
      <c r="I315" s="451" t="s">
        <v>122</v>
      </c>
      <c r="J315" s="451" t="s">
        <v>132</v>
      </c>
      <c r="K315" s="451" t="s">
        <v>124</v>
      </c>
      <c r="L315" s="451" t="s">
        <v>125</v>
      </c>
      <c r="M315" s="451" t="s">
        <v>126</v>
      </c>
    </row>
    <row r="316" spans="1:13" ht="37.5" customHeight="1" x14ac:dyDescent="0.25">
      <c r="A316" s="822">
        <v>14</v>
      </c>
      <c r="B316" s="524" t="e">
        <f>IF(E328="","",VLOOKUP(E328,'Listing import 29.10.24'!$A$2:$J$7000,8,FALSE))</f>
        <v>#N/A</v>
      </c>
      <c r="C316" s="816" t="s">
        <v>117</v>
      </c>
      <c r="D316" s="246">
        <v>1</v>
      </c>
      <c r="E316" s="178"/>
      <c r="F316" s="517" t="str">
        <f>IF(E316="","",VLOOKUP(E316,'Listing import 29.10.24'!$A$2:$J$7000,2,FALSE))</f>
        <v/>
      </c>
      <c r="G316" s="518" t="str">
        <f>IF(E316="","",VLOOKUP(E316,'Listing import 29.10.24'!$A$2:$J$7000,3,FALSE))</f>
        <v/>
      </c>
      <c r="H316" s="294" t="str">
        <f>IF(E316="","",VLOOKUP(E316,'Listing import 29.10.24'!$A$2:$J$7000,4,FALSE))</f>
        <v/>
      </c>
      <c r="I316" s="818"/>
      <c r="J316" s="454"/>
      <c r="K316" s="455"/>
      <c r="L316" s="456"/>
      <c r="M316" s="213"/>
    </row>
    <row r="317" spans="1:13" ht="37.5" customHeight="1" x14ac:dyDescent="0.25">
      <c r="A317" s="821"/>
      <c r="B317" s="525"/>
      <c r="C317" s="817"/>
      <c r="D317" s="246">
        <v>2</v>
      </c>
      <c r="E317" s="178"/>
      <c r="F317" s="517" t="str">
        <f>IF(E317="","",VLOOKUP(E317,'Listing import 29.10.24'!$A$2:$J$7000,2,FALSE))</f>
        <v/>
      </c>
      <c r="G317" s="518" t="str">
        <f>IF(E317="","",VLOOKUP(E317,'Listing import 29.10.24'!$A$2:$J$7000,3,FALSE))</f>
        <v/>
      </c>
      <c r="H317" s="294" t="str">
        <f>IF(E317="","",VLOOKUP(E317,'Listing import 29.10.24'!$A$2:$J$7000,4,FALSE))</f>
        <v/>
      </c>
      <c r="I317" s="819"/>
      <c r="J317" s="454"/>
      <c r="K317" s="455"/>
      <c r="L317" s="456"/>
      <c r="M317" s="213"/>
    </row>
    <row r="318" spans="1:13" ht="37.5" customHeight="1" x14ac:dyDescent="0.25">
      <c r="A318" s="821"/>
      <c r="B318" s="525"/>
      <c r="C318" s="817"/>
      <c r="D318" s="246">
        <v>3</v>
      </c>
      <c r="E318" s="178"/>
      <c r="F318" s="517" t="str">
        <f>IF(E318="","",VLOOKUP(E318,'Listing import 29.10.24'!$A$2:$J$7000,2,FALSE))</f>
        <v/>
      </c>
      <c r="G318" s="518" t="str">
        <f>IF(E318="","",VLOOKUP(E318,'Listing import 29.10.24'!$A$2:$J$7000,3,FALSE))</f>
        <v/>
      </c>
      <c r="H318" s="294" t="str">
        <f>IF(E318="","",VLOOKUP(E318,'Listing import 29.10.24'!$A$2:$J$7000,4,FALSE))</f>
        <v/>
      </c>
      <c r="I318" s="819"/>
      <c r="J318" s="454"/>
      <c r="K318" s="455"/>
      <c r="L318" s="456"/>
      <c r="M318" s="213"/>
    </row>
    <row r="319" spans="1:13" ht="37.5" customHeight="1" x14ac:dyDescent="0.25">
      <c r="A319" s="821"/>
      <c r="B319" s="525"/>
      <c r="C319" s="817"/>
      <c r="D319" s="246">
        <v>4</v>
      </c>
      <c r="E319" s="178"/>
      <c r="F319" s="517" t="str">
        <f>IF(E319="","",VLOOKUP(E319,'Listing import 29.10.24'!$A$2:$J$7000,2,FALSE))</f>
        <v/>
      </c>
      <c r="G319" s="518" t="str">
        <f>IF(E319="","",VLOOKUP(E319,'Listing import 29.10.24'!$A$2:$J$7000,3,FALSE))</f>
        <v/>
      </c>
      <c r="H319" s="294" t="str">
        <f>IF(E319="","",VLOOKUP(E319,'Listing import 29.10.24'!$A$2:$J$7000,4,FALSE))</f>
        <v/>
      </c>
      <c r="I319" s="819"/>
      <c r="J319" s="454"/>
      <c r="K319" s="455"/>
      <c r="L319" s="456"/>
      <c r="M319" s="213"/>
    </row>
    <row r="320" spans="1:13" ht="37.5" customHeight="1" x14ac:dyDescent="0.25">
      <c r="A320" s="821"/>
      <c r="B320" s="525"/>
      <c r="C320" s="817"/>
      <c r="D320" s="246">
        <v>5</v>
      </c>
      <c r="E320" s="178"/>
      <c r="F320" s="517" t="str">
        <f>IF(E320="","",VLOOKUP(E320,'Listing import 29.10.24'!$A$2:$J$7000,2,FALSE))</f>
        <v/>
      </c>
      <c r="G320" s="518" t="str">
        <f>IF(E320="","",VLOOKUP(E320,'Listing import 29.10.24'!$A$2:$J$7000,3,FALSE))</f>
        <v/>
      </c>
      <c r="H320" s="294" t="str">
        <f>IF(E320="","",VLOOKUP(E320,'Listing import 29.10.24'!$A$2:$J$7000,4,FALSE))</f>
        <v/>
      </c>
      <c r="I320" s="820"/>
      <c r="J320" s="454"/>
      <c r="K320" s="455"/>
      <c r="L320" s="456"/>
      <c r="M320" s="213"/>
    </row>
    <row r="321" spans="1:13" ht="37.5" customHeight="1" x14ac:dyDescent="0.25">
      <c r="A321" s="821"/>
      <c r="B321" s="525"/>
      <c r="C321" s="523"/>
      <c r="D321" s="446"/>
      <c r="E321" s="446"/>
      <c r="F321" s="519"/>
      <c r="G321" s="520"/>
      <c r="H321" s="294"/>
      <c r="I321" s="460"/>
      <c r="J321" s="454"/>
      <c r="K321" s="455"/>
      <c r="L321" s="457"/>
      <c r="M321" s="457"/>
    </row>
    <row r="322" spans="1:13" ht="37.5" customHeight="1" x14ac:dyDescent="0.25">
      <c r="A322" s="821"/>
      <c r="B322" s="525"/>
      <c r="C322" s="816" t="s">
        <v>121</v>
      </c>
      <c r="D322" s="246">
        <v>1</v>
      </c>
      <c r="E322" s="178"/>
      <c r="F322" s="517" t="str">
        <f>IF(E322="","",VLOOKUP(E322,'Listing import 29.10.24'!$A$2:$J$7000,2,FALSE))</f>
        <v/>
      </c>
      <c r="G322" s="518" t="str">
        <f>IF(E322="","",VLOOKUP(E322,'Listing import 29.10.24'!$A$2:$J$7000,3,FALSE))</f>
        <v/>
      </c>
      <c r="H322" s="294" t="str">
        <f>IF(E322="","",VLOOKUP(E322,'Listing import 29.10.24'!$A$2:$J$7000,4,FALSE))</f>
        <v/>
      </c>
      <c r="I322" s="818"/>
      <c r="J322" s="454"/>
      <c r="K322" s="455"/>
      <c r="L322" s="457"/>
      <c r="M322" s="213"/>
    </row>
    <row r="323" spans="1:13" ht="37.5" customHeight="1" x14ac:dyDescent="0.25">
      <c r="A323" s="821"/>
      <c r="B323" s="525"/>
      <c r="C323" s="817"/>
      <c r="D323" s="246">
        <v>2</v>
      </c>
      <c r="E323" s="178"/>
      <c r="F323" s="517" t="str">
        <f>IF(E323="","",VLOOKUP(E323,'Listing import 29.10.24'!$A$2:$J$7000,2,FALSE))</f>
        <v/>
      </c>
      <c r="G323" s="518" t="str">
        <f>IF(E323="","",VLOOKUP(E323,'Listing import 29.10.24'!$A$2:$J$7000,3,FALSE))</f>
        <v/>
      </c>
      <c r="H323" s="294" t="str">
        <f>IF(E323="","",VLOOKUP(E323,'Listing import 29.10.24'!$A$2:$J$7000,4,FALSE))</f>
        <v/>
      </c>
      <c r="I323" s="819"/>
      <c r="J323" s="454"/>
      <c r="K323" s="455"/>
      <c r="L323" s="457"/>
      <c r="M323" s="213"/>
    </row>
    <row r="324" spans="1:13" ht="37.5" customHeight="1" x14ac:dyDescent="0.25">
      <c r="A324" s="821"/>
      <c r="B324" s="525"/>
      <c r="C324" s="817"/>
      <c r="D324" s="246">
        <v>3</v>
      </c>
      <c r="E324" s="178"/>
      <c r="F324" s="517" t="str">
        <f>IF(E324="","",VLOOKUP(E324,'Listing import 29.10.24'!$A$2:$J$7000,2,FALSE))</f>
        <v/>
      </c>
      <c r="G324" s="518" t="str">
        <f>IF(E324="","",VLOOKUP(E324,'Listing import 29.10.24'!$A$2:$J$7000,3,FALSE))</f>
        <v/>
      </c>
      <c r="H324" s="294" t="str">
        <f>IF(E324="","",VLOOKUP(E324,'Listing import 29.10.24'!$A$2:$J$7000,4,FALSE))</f>
        <v/>
      </c>
      <c r="I324" s="819"/>
      <c r="J324" s="454"/>
      <c r="K324" s="455"/>
      <c r="L324" s="457"/>
      <c r="M324" s="213"/>
    </row>
    <row r="325" spans="1:13" ht="37.5" customHeight="1" x14ac:dyDescent="0.25">
      <c r="A325" s="821"/>
      <c r="B325" s="525"/>
      <c r="C325" s="817"/>
      <c r="D325" s="246">
        <v>4</v>
      </c>
      <c r="E325" s="178"/>
      <c r="F325" s="517" t="str">
        <f>IF(E325="","",VLOOKUP(E325,'Listing import 29.10.24'!$A$2:$J$7000,2,FALSE))</f>
        <v/>
      </c>
      <c r="G325" s="518" t="str">
        <f>IF(E325="","",VLOOKUP(E325,'Listing import 29.10.24'!$A$2:$J$7000,3,FALSE))</f>
        <v/>
      </c>
      <c r="H325" s="294" t="str">
        <f>IF(E325="","",VLOOKUP(E325,'Listing import 29.10.24'!$A$2:$J$7000,4,FALSE))</f>
        <v/>
      </c>
      <c r="I325" s="819"/>
      <c r="J325" s="454"/>
      <c r="K325" s="455"/>
      <c r="L325" s="457"/>
      <c r="M325" s="213"/>
    </row>
    <row r="326" spans="1:13" ht="37.5" customHeight="1" x14ac:dyDescent="0.25">
      <c r="A326" s="821"/>
      <c r="B326" s="525"/>
      <c r="C326" s="817"/>
      <c r="D326" s="246">
        <v>5</v>
      </c>
      <c r="E326" s="178"/>
      <c r="F326" s="517" t="str">
        <f>IF(E326="","",VLOOKUP(E326,'Listing import 29.10.24'!$A$2:$J$7000,2,FALSE))</f>
        <v/>
      </c>
      <c r="G326" s="518" t="str">
        <f>IF(E326="","",VLOOKUP(E326,'Listing import 29.10.24'!$A$2:$J$7000,3,FALSE))</f>
        <v/>
      </c>
      <c r="H326" s="294" t="str">
        <f>IF(E326="","",VLOOKUP(E326,'Listing import 29.10.24'!$A$2:$J$7000,4,FALSE))</f>
        <v/>
      </c>
      <c r="I326" s="820"/>
      <c r="J326" s="454"/>
      <c r="K326" s="455"/>
      <c r="L326" s="457"/>
      <c r="M326" s="213"/>
    </row>
    <row r="327" spans="1:13" ht="37.5" customHeight="1" x14ac:dyDescent="0.25">
      <c r="A327" s="821"/>
      <c r="B327" s="525"/>
      <c r="C327" s="522" t="s">
        <v>83</v>
      </c>
      <c r="D327" s="445" t="s">
        <v>84</v>
      </c>
      <c r="E327" s="444" t="s">
        <v>85</v>
      </c>
      <c r="F327" s="515" t="s">
        <v>86</v>
      </c>
      <c r="G327" s="516" t="s">
        <v>87</v>
      </c>
      <c r="H327" s="445" t="s">
        <v>88</v>
      </c>
      <c r="I327" s="451" t="s">
        <v>122</v>
      </c>
      <c r="J327" s="451" t="s">
        <v>123</v>
      </c>
      <c r="K327" s="451" t="s">
        <v>124</v>
      </c>
      <c r="L327" s="451" t="s">
        <v>125</v>
      </c>
      <c r="M327" s="451" t="s">
        <v>126</v>
      </c>
    </row>
    <row r="328" spans="1:13" ht="37.5" customHeight="1" x14ac:dyDescent="0.25">
      <c r="A328" s="821"/>
      <c r="B328" s="813" t="e">
        <f>IF(E328="","",VLOOKUP(E328,'Listing import 29.10.24'!$A$2:$J$7000,8,FALSE))</f>
        <v>#N/A</v>
      </c>
      <c r="C328" s="816" t="s">
        <v>129</v>
      </c>
      <c r="D328" s="246">
        <v>1</v>
      </c>
      <c r="E328" s="178">
        <f>'INSCRIPTIONS COLLEGES'!E172</f>
        <v>0</v>
      </c>
      <c r="F328" s="517" t="e">
        <f>IF(E328="","",VLOOKUP(E328,'Listing import 29.10.24'!$A$2:$J$7000,2,FALSE))</f>
        <v>#N/A</v>
      </c>
      <c r="G328" s="518" t="e">
        <f>IF(E328="","",VLOOKUP(E328,'Listing import 29.10.24'!$A$2:$J$7000,3,FALSE))</f>
        <v>#N/A</v>
      </c>
      <c r="H328" s="294" t="e">
        <f>IF(E328="","",VLOOKUP(E328,'Listing import 29.10.24'!$A$2:$J$7000,4,FALSE))</f>
        <v>#N/A</v>
      </c>
      <c r="I328" s="818"/>
      <c r="J328" s="454"/>
      <c r="K328" s="455"/>
      <c r="L328" s="457"/>
      <c r="M328" s="213"/>
    </row>
    <row r="329" spans="1:13" ht="37.5" customHeight="1" x14ac:dyDescent="0.25">
      <c r="A329" s="821"/>
      <c r="B329" s="813"/>
      <c r="C329" s="816"/>
      <c r="D329" s="246">
        <v>2</v>
      </c>
      <c r="E329" s="178">
        <f>'INSCRIPTIONS COLLEGES'!E173</f>
        <v>0</v>
      </c>
      <c r="F329" s="517" t="e">
        <f>IF(E329="","",VLOOKUP(E329,'Listing import 29.10.24'!$A$2:$J$7000,2,FALSE))</f>
        <v>#N/A</v>
      </c>
      <c r="G329" s="518" t="e">
        <f>IF(E329="","",VLOOKUP(E329,'Listing import 29.10.24'!$A$2:$J$7000,3,FALSE))</f>
        <v>#N/A</v>
      </c>
      <c r="H329" s="294" t="e">
        <f>IF(E329="","",VLOOKUP(E329,'Listing import 29.10.24'!$A$2:$J$7000,4,FALSE))</f>
        <v>#N/A</v>
      </c>
      <c r="I329" s="819"/>
      <c r="J329" s="454"/>
      <c r="K329" s="455"/>
      <c r="L329" s="457"/>
      <c r="M329" s="213"/>
    </row>
    <row r="330" spans="1:13" ht="37.5" customHeight="1" x14ac:dyDescent="0.25">
      <c r="A330" s="821"/>
      <c r="B330" s="813"/>
      <c r="C330" s="817"/>
      <c r="D330" s="246">
        <v>3</v>
      </c>
      <c r="E330" s="178">
        <f>'INSCRIPTIONS COLLEGES'!E174</f>
        <v>0</v>
      </c>
      <c r="F330" s="517" t="e">
        <f>IF(E330="","",VLOOKUP(E330,'Listing import 29.10.24'!$A$2:$J$7000,2,FALSE))</f>
        <v>#N/A</v>
      </c>
      <c r="G330" s="518" t="e">
        <f>IF(E330="","",VLOOKUP(E330,'Listing import 29.10.24'!$A$2:$J$7000,3,FALSE))</f>
        <v>#N/A</v>
      </c>
      <c r="H330" s="294" t="e">
        <f>IF(E330="","",VLOOKUP(E330,'Listing import 29.10.24'!$A$2:$J$7000,4,FALSE))</f>
        <v>#N/A</v>
      </c>
      <c r="I330" s="819"/>
      <c r="J330" s="454"/>
      <c r="K330" s="455"/>
      <c r="L330" s="457"/>
      <c r="M330" s="213"/>
    </row>
    <row r="331" spans="1:13" ht="37.5" customHeight="1" x14ac:dyDescent="0.25">
      <c r="A331" s="821"/>
      <c r="B331" s="813"/>
      <c r="C331" s="817"/>
      <c r="D331" s="246">
        <v>4</v>
      </c>
      <c r="E331" s="178">
        <f>'INSCRIPTIONS COLLEGES'!E175</f>
        <v>0</v>
      </c>
      <c r="F331" s="517" t="e">
        <f>IF(E331="","",VLOOKUP(E331,'Listing import 29.10.24'!$A$2:$J$7000,2,FALSE))</f>
        <v>#N/A</v>
      </c>
      <c r="G331" s="518" t="e">
        <f>IF(E331="","",VLOOKUP(E331,'Listing import 29.10.24'!$A$2:$J$7000,3,FALSE))</f>
        <v>#N/A</v>
      </c>
      <c r="H331" s="294" t="e">
        <f>IF(E331="","",VLOOKUP(E331,'Listing import 29.10.24'!$A$2:$J$7000,4,FALSE))</f>
        <v>#N/A</v>
      </c>
      <c r="I331" s="819"/>
      <c r="J331" s="454"/>
      <c r="K331" s="455"/>
      <c r="L331" s="457"/>
      <c r="M331" s="213"/>
    </row>
    <row r="332" spans="1:13" ht="37.5" customHeight="1" x14ac:dyDescent="0.25">
      <c r="A332" s="821"/>
      <c r="B332" s="813"/>
      <c r="C332" s="817"/>
      <c r="D332" s="246">
        <v>5</v>
      </c>
      <c r="E332" s="178">
        <f>'INSCRIPTIONS COLLEGES'!E176</f>
        <v>0</v>
      </c>
      <c r="F332" s="517" t="e">
        <f>IF(E332="","",VLOOKUP(E332,'Listing import 29.10.24'!$A$2:$J$7000,2,FALSE))</f>
        <v>#N/A</v>
      </c>
      <c r="G332" s="518" t="e">
        <f>IF(E332="","",VLOOKUP(E332,'Listing import 29.10.24'!$A$2:$J$7000,3,FALSE))</f>
        <v>#N/A</v>
      </c>
      <c r="H332" s="294" t="e">
        <f>IF(E332="","",VLOOKUP(E332,'Listing import 29.10.24'!$A$2:$J$7000,4,FALSE))</f>
        <v>#N/A</v>
      </c>
      <c r="I332" s="820"/>
      <c r="J332" s="454"/>
      <c r="K332" s="455"/>
      <c r="L332" s="457"/>
      <c r="M332" s="213"/>
    </row>
    <row r="333" spans="1:13" ht="37.5" customHeight="1" x14ac:dyDescent="0.25">
      <c r="A333" s="821"/>
      <c r="B333" s="813"/>
      <c r="C333" s="523"/>
      <c r="D333" s="446"/>
      <c r="E333" s="446"/>
      <c r="F333" s="519"/>
      <c r="G333" s="520"/>
      <c r="H333" s="294"/>
      <c r="I333" s="460"/>
      <c r="J333" s="454"/>
      <c r="K333" s="455"/>
      <c r="L333" s="457"/>
      <c r="M333" s="457"/>
    </row>
    <row r="334" spans="1:13" ht="37.5" customHeight="1" x14ac:dyDescent="0.25">
      <c r="A334" s="821"/>
      <c r="B334" s="813"/>
      <c r="C334" s="816" t="s">
        <v>130</v>
      </c>
      <c r="D334" s="246">
        <v>1</v>
      </c>
      <c r="E334" s="178">
        <f>'INSCRIPTIONS COLLEGES'!E178</f>
        <v>0</v>
      </c>
      <c r="F334" s="517" t="e">
        <f>IF(E334="","",VLOOKUP(E334,'Listing import 29.10.24'!$A$2:$J$7000,2,FALSE))</f>
        <v>#N/A</v>
      </c>
      <c r="G334" s="518" t="e">
        <f>IF(E334="","",VLOOKUP(E334,'Listing import 29.10.24'!$A$2:$J$7000,3,FALSE))</f>
        <v>#N/A</v>
      </c>
      <c r="H334" s="294" t="e">
        <f>IF(E334="","",VLOOKUP(E334,'Listing import 29.10.24'!$A$2:$J$7000,4,FALSE))</f>
        <v>#N/A</v>
      </c>
      <c r="I334" s="818"/>
      <c r="J334" s="454"/>
      <c r="K334" s="455"/>
      <c r="L334" s="457"/>
      <c r="M334" s="213"/>
    </row>
    <row r="335" spans="1:13" ht="37.5" customHeight="1" x14ac:dyDescent="0.25">
      <c r="A335" s="821"/>
      <c r="B335" s="813"/>
      <c r="C335" s="816"/>
      <c r="D335" s="246">
        <v>2</v>
      </c>
      <c r="E335" s="178">
        <f>'INSCRIPTIONS COLLEGES'!E179</f>
        <v>0</v>
      </c>
      <c r="F335" s="517" t="e">
        <f>IF(E335="","",VLOOKUP(E335,'Listing import 29.10.24'!$A$2:$J$7000,2,FALSE))</f>
        <v>#N/A</v>
      </c>
      <c r="G335" s="518" t="e">
        <f>IF(E335="","",VLOOKUP(E335,'Listing import 29.10.24'!$A$2:$J$7000,3,FALSE))</f>
        <v>#N/A</v>
      </c>
      <c r="H335" s="294" t="e">
        <f>IF(E335="","",VLOOKUP(E335,'Listing import 29.10.24'!$A$2:$J$7000,4,FALSE))</f>
        <v>#N/A</v>
      </c>
      <c r="I335" s="819"/>
      <c r="J335" s="454"/>
      <c r="K335" s="455"/>
      <c r="L335" s="457"/>
      <c r="M335" s="213"/>
    </row>
    <row r="336" spans="1:13" ht="37.5" customHeight="1" x14ac:dyDescent="0.25">
      <c r="A336" s="821"/>
      <c r="B336" s="813"/>
      <c r="C336" s="817"/>
      <c r="D336" s="246">
        <v>3</v>
      </c>
      <c r="E336" s="178">
        <f>'INSCRIPTIONS COLLEGES'!E180</f>
        <v>0</v>
      </c>
      <c r="F336" s="517" t="e">
        <f>IF(E336="","",VLOOKUP(E336,'Listing import 29.10.24'!$A$2:$J$7000,2,FALSE))</f>
        <v>#N/A</v>
      </c>
      <c r="G336" s="518" t="e">
        <f>IF(E336="","",VLOOKUP(E336,'Listing import 29.10.24'!$A$2:$J$7000,3,FALSE))</f>
        <v>#N/A</v>
      </c>
      <c r="H336" s="294" t="e">
        <f>IF(E336="","",VLOOKUP(E336,'Listing import 29.10.24'!$A$2:$J$7000,4,FALSE))</f>
        <v>#N/A</v>
      </c>
      <c r="I336" s="819"/>
      <c r="J336" s="454"/>
      <c r="K336" s="455"/>
      <c r="L336" s="457"/>
      <c r="M336" s="213"/>
    </row>
    <row r="337" spans="1:13" ht="37.5" customHeight="1" x14ac:dyDescent="0.25">
      <c r="A337" s="821"/>
      <c r="B337" s="813"/>
      <c r="C337" s="817"/>
      <c r="D337" s="246">
        <v>4</v>
      </c>
      <c r="E337" s="178">
        <f>'INSCRIPTIONS COLLEGES'!E181</f>
        <v>0</v>
      </c>
      <c r="F337" s="517" t="e">
        <f>IF(E337="","",VLOOKUP(E337,'Listing import 29.10.24'!$A$2:$J$7000,2,FALSE))</f>
        <v>#N/A</v>
      </c>
      <c r="G337" s="518" t="e">
        <f>IF(E337="","",VLOOKUP(E337,'Listing import 29.10.24'!$A$2:$J$7000,3,FALSE))</f>
        <v>#N/A</v>
      </c>
      <c r="H337" s="294" t="e">
        <f>IF(E337="","",VLOOKUP(E337,'Listing import 29.10.24'!$A$2:$J$7000,4,FALSE))</f>
        <v>#N/A</v>
      </c>
      <c r="I337" s="819"/>
      <c r="J337" s="454"/>
      <c r="K337" s="455"/>
      <c r="L337" s="457"/>
      <c r="M337" s="213"/>
    </row>
    <row r="338" spans="1:13" ht="37.5" customHeight="1" x14ac:dyDescent="0.25">
      <c r="A338" s="821"/>
      <c r="B338" s="814"/>
      <c r="C338" s="817"/>
      <c r="D338" s="246">
        <v>5</v>
      </c>
      <c r="E338" s="178">
        <f>'INSCRIPTIONS COLLEGES'!E182</f>
        <v>0</v>
      </c>
      <c r="F338" s="517" t="e">
        <f>IF(E338="","",VLOOKUP(E338,'Listing import 29.10.24'!$A$2:$J$7000,2,FALSE))</f>
        <v>#N/A</v>
      </c>
      <c r="G338" s="518" t="e">
        <f>IF(E338="","",VLOOKUP(E338,'Listing import 29.10.24'!$A$2:$J$7000,3,FALSE))</f>
        <v>#N/A</v>
      </c>
      <c r="H338" s="294" t="e">
        <f>IF(E338="","",VLOOKUP(E338,'Listing import 29.10.24'!$A$2:$J$7000,4,FALSE))</f>
        <v>#N/A</v>
      </c>
      <c r="I338" s="820"/>
      <c r="J338" s="454"/>
      <c r="K338" s="455"/>
      <c r="L338" s="457"/>
      <c r="M338" s="213"/>
    </row>
    <row r="339" spans="1:13" ht="37.5" customHeight="1" x14ac:dyDescent="0.5">
      <c r="I339" s="447">
        <f>SUM(HOUR(I316+I328)*60*60,MINUTE(I316+I328)*60,SECOND(I316+I328))</f>
        <v>0</v>
      </c>
    </row>
    <row r="340" spans="1:13" ht="37.5" customHeight="1" x14ac:dyDescent="0.25">
      <c r="A340" s="821"/>
      <c r="B340" s="527"/>
      <c r="C340" s="522" t="s">
        <v>83</v>
      </c>
      <c r="D340" s="445" t="s">
        <v>84</v>
      </c>
      <c r="E340" s="444" t="s">
        <v>85</v>
      </c>
      <c r="F340" s="515" t="s">
        <v>86</v>
      </c>
      <c r="G340" s="516" t="s">
        <v>87</v>
      </c>
      <c r="H340" s="445" t="s">
        <v>88</v>
      </c>
      <c r="I340" s="451" t="s">
        <v>122</v>
      </c>
      <c r="J340" s="451" t="s">
        <v>123</v>
      </c>
      <c r="K340" s="451" t="s">
        <v>124</v>
      </c>
      <c r="L340" s="451" t="s">
        <v>125</v>
      </c>
      <c r="M340" s="451" t="s">
        <v>126</v>
      </c>
    </row>
    <row r="341" spans="1:13" ht="37.5" customHeight="1" x14ac:dyDescent="0.25">
      <c r="A341" s="821"/>
      <c r="B341" s="815" t="e">
        <f>IF(E341="","",VLOOKUP(E341,'Listing import 29.10.24'!$A$2:$J$7000,8,FALSE))</f>
        <v>#N/A</v>
      </c>
      <c r="C341" s="816" t="s">
        <v>129</v>
      </c>
      <c r="D341" s="246">
        <v>1</v>
      </c>
      <c r="E341" s="178">
        <f>'INSCRIPTIONS COLLEGES'!E185</f>
        <v>0</v>
      </c>
      <c r="F341" s="517" t="e">
        <f>IF(E341="","",VLOOKUP(E341,'Listing import 29.10.24'!$A$2:$J$7000,2,FALSE))</f>
        <v>#N/A</v>
      </c>
      <c r="G341" s="518" t="e">
        <f>IF(E341="","",VLOOKUP(E341,'Listing import 29.10.24'!$A$2:$J$7000,3,FALSE))</f>
        <v>#N/A</v>
      </c>
      <c r="H341" s="294" t="e">
        <f>IF(E341="","",VLOOKUP(E341,'Listing import 29.10.24'!$A$2:$J$7000,4,FALSE))</f>
        <v>#N/A</v>
      </c>
      <c r="I341" s="818"/>
      <c r="J341" s="454"/>
      <c r="K341" s="455"/>
      <c r="L341" s="457"/>
      <c r="M341" s="213"/>
    </row>
    <row r="342" spans="1:13" ht="37.5" customHeight="1" x14ac:dyDescent="0.25">
      <c r="A342" s="821"/>
      <c r="B342" s="813"/>
      <c r="C342" s="816"/>
      <c r="D342" s="246">
        <v>2</v>
      </c>
      <c r="E342" s="178">
        <f>'INSCRIPTIONS COLLEGES'!E186</f>
        <v>0</v>
      </c>
      <c r="F342" s="517" t="e">
        <f>IF(E342="","",VLOOKUP(E342,'Listing import 29.10.24'!$A$2:$J$7000,2,FALSE))</f>
        <v>#N/A</v>
      </c>
      <c r="G342" s="518" t="e">
        <f>IF(E342="","",VLOOKUP(E342,'Listing import 29.10.24'!$A$2:$J$7000,3,FALSE))</f>
        <v>#N/A</v>
      </c>
      <c r="H342" s="294" t="e">
        <f>IF(E342="","",VLOOKUP(E342,'Listing import 29.10.24'!$A$2:$J$7000,4,FALSE))</f>
        <v>#N/A</v>
      </c>
      <c r="I342" s="819"/>
      <c r="J342" s="454"/>
      <c r="K342" s="455"/>
      <c r="L342" s="457"/>
      <c r="M342" s="213"/>
    </row>
    <row r="343" spans="1:13" ht="37.5" customHeight="1" x14ac:dyDescent="0.25">
      <c r="A343" s="821"/>
      <c r="B343" s="813"/>
      <c r="C343" s="817"/>
      <c r="D343" s="246">
        <v>3</v>
      </c>
      <c r="E343" s="178">
        <f>'INSCRIPTIONS COLLEGES'!E187</f>
        <v>0</v>
      </c>
      <c r="F343" s="517" t="e">
        <f>IF(E343="","",VLOOKUP(E343,'Listing import 29.10.24'!$A$2:$J$7000,2,FALSE))</f>
        <v>#N/A</v>
      </c>
      <c r="G343" s="518" t="e">
        <f>IF(E343="","",VLOOKUP(E343,'Listing import 29.10.24'!$A$2:$J$7000,3,FALSE))</f>
        <v>#N/A</v>
      </c>
      <c r="H343" s="294" t="e">
        <f>IF(E343="","",VLOOKUP(E343,'Listing import 29.10.24'!$A$2:$J$7000,4,FALSE))</f>
        <v>#N/A</v>
      </c>
      <c r="I343" s="819"/>
      <c r="J343" s="454"/>
      <c r="K343" s="455"/>
      <c r="L343" s="457"/>
      <c r="M343" s="213"/>
    </row>
    <row r="344" spans="1:13" ht="37.5" customHeight="1" x14ac:dyDescent="0.25">
      <c r="A344" s="821"/>
      <c r="B344" s="813"/>
      <c r="C344" s="817"/>
      <c r="D344" s="246">
        <v>4</v>
      </c>
      <c r="E344" s="178">
        <f>'INSCRIPTIONS COLLEGES'!E188</f>
        <v>0</v>
      </c>
      <c r="F344" s="517" t="e">
        <f>IF(E344="","",VLOOKUP(E344,'Listing import 29.10.24'!$A$2:$J$7000,2,FALSE))</f>
        <v>#N/A</v>
      </c>
      <c r="G344" s="518" t="e">
        <f>IF(E344="","",VLOOKUP(E344,'Listing import 29.10.24'!$A$2:$J$7000,3,FALSE))</f>
        <v>#N/A</v>
      </c>
      <c r="H344" s="294" t="e">
        <f>IF(E344="","",VLOOKUP(E344,'Listing import 29.10.24'!$A$2:$J$7000,4,FALSE))</f>
        <v>#N/A</v>
      </c>
      <c r="I344" s="819"/>
      <c r="J344" s="454"/>
      <c r="K344" s="455"/>
      <c r="L344" s="457"/>
      <c r="M344" s="213"/>
    </row>
    <row r="345" spans="1:13" ht="37.5" customHeight="1" x14ac:dyDescent="0.25">
      <c r="A345" s="821"/>
      <c r="B345" s="813"/>
      <c r="C345" s="817"/>
      <c r="D345" s="246">
        <v>5</v>
      </c>
      <c r="E345" s="178">
        <f>'INSCRIPTIONS COLLEGES'!E189</f>
        <v>0</v>
      </c>
      <c r="F345" s="517" t="e">
        <f>IF(E345="","",VLOOKUP(E345,'Listing import 29.10.24'!$A$2:$J$7000,2,FALSE))</f>
        <v>#N/A</v>
      </c>
      <c r="G345" s="518" t="e">
        <f>IF(E345="","",VLOOKUP(E345,'Listing import 29.10.24'!$A$2:$J$7000,3,FALSE))</f>
        <v>#N/A</v>
      </c>
      <c r="H345" s="294" t="e">
        <f>IF(E345="","",VLOOKUP(E345,'Listing import 29.10.24'!$A$2:$J$7000,4,FALSE))</f>
        <v>#N/A</v>
      </c>
      <c r="I345" s="820"/>
      <c r="J345" s="454"/>
      <c r="K345" s="455"/>
      <c r="L345" s="457"/>
      <c r="M345" s="213"/>
    </row>
    <row r="346" spans="1:13" ht="37.5" customHeight="1" x14ac:dyDescent="0.25">
      <c r="A346" s="821"/>
      <c r="B346" s="813"/>
      <c r="C346" s="523"/>
      <c r="D346" s="446"/>
      <c r="E346" s="446"/>
      <c r="F346" s="519"/>
      <c r="G346" s="520"/>
      <c r="H346" s="294"/>
      <c r="I346" s="460"/>
      <c r="J346" s="454"/>
      <c r="K346" s="455"/>
      <c r="L346" s="457"/>
      <c r="M346" s="457"/>
    </row>
    <row r="347" spans="1:13" ht="37.5" customHeight="1" x14ac:dyDescent="0.25">
      <c r="A347" s="821"/>
      <c r="B347" s="813"/>
      <c r="C347" s="816" t="s">
        <v>130</v>
      </c>
      <c r="D347" s="246">
        <v>1</v>
      </c>
      <c r="E347" s="178">
        <f>'INSCRIPTIONS COLLEGES'!E191</f>
        <v>0</v>
      </c>
      <c r="F347" s="517" t="e">
        <f>IF(E347="","",VLOOKUP(E347,'Listing import 29.10.24'!$A$2:$J$7000,2,FALSE))</f>
        <v>#N/A</v>
      </c>
      <c r="G347" s="518" t="e">
        <f>IF(E347="","",VLOOKUP(E347,'Listing import 29.10.24'!$A$2:$J$7000,3,FALSE))</f>
        <v>#N/A</v>
      </c>
      <c r="H347" s="294" t="e">
        <f>IF(E347="","",VLOOKUP(E347,'Listing import 29.10.24'!$A$2:$J$7000,4,FALSE))</f>
        <v>#N/A</v>
      </c>
      <c r="I347" s="818"/>
      <c r="J347" s="454"/>
      <c r="K347" s="455"/>
      <c r="L347" s="457"/>
      <c r="M347" s="213"/>
    </row>
    <row r="348" spans="1:13" ht="37.5" customHeight="1" x14ac:dyDescent="0.25">
      <c r="A348" s="821"/>
      <c r="B348" s="813"/>
      <c r="C348" s="816"/>
      <c r="D348" s="246">
        <v>2</v>
      </c>
      <c r="E348" s="178">
        <f>'INSCRIPTIONS COLLEGES'!E192</f>
        <v>0</v>
      </c>
      <c r="F348" s="517" t="e">
        <f>IF(E348="","",VLOOKUP(E348,'Listing import 29.10.24'!$A$2:$J$7000,2,FALSE))</f>
        <v>#N/A</v>
      </c>
      <c r="G348" s="518" t="e">
        <f>IF(E348="","",VLOOKUP(E348,'Listing import 29.10.24'!$A$2:$J$7000,3,FALSE))</f>
        <v>#N/A</v>
      </c>
      <c r="H348" s="294" t="e">
        <f>IF(E348="","",VLOOKUP(E348,'Listing import 29.10.24'!$A$2:$J$7000,4,FALSE))</f>
        <v>#N/A</v>
      </c>
      <c r="I348" s="819"/>
      <c r="J348" s="454"/>
      <c r="K348" s="455"/>
      <c r="L348" s="457"/>
      <c r="M348" s="213"/>
    </row>
    <row r="349" spans="1:13" ht="37.5" customHeight="1" x14ac:dyDescent="0.25">
      <c r="A349" s="821"/>
      <c r="B349" s="813"/>
      <c r="C349" s="817"/>
      <c r="D349" s="246">
        <v>3</v>
      </c>
      <c r="E349" s="178">
        <f>'INSCRIPTIONS COLLEGES'!E193</f>
        <v>0</v>
      </c>
      <c r="F349" s="517" t="e">
        <f>IF(E349="","",VLOOKUP(E349,'Listing import 29.10.24'!$A$2:$J$7000,2,FALSE))</f>
        <v>#N/A</v>
      </c>
      <c r="G349" s="518" t="e">
        <f>IF(E349="","",VLOOKUP(E349,'Listing import 29.10.24'!$A$2:$J$7000,3,FALSE))</f>
        <v>#N/A</v>
      </c>
      <c r="H349" s="294" t="e">
        <f>IF(E349="","",VLOOKUP(E349,'Listing import 29.10.24'!$A$2:$J$7000,4,FALSE))</f>
        <v>#N/A</v>
      </c>
      <c r="I349" s="819"/>
      <c r="J349" s="454"/>
      <c r="K349" s="455"/>
      <c r="L349" s="457"/>
      <c r="M349" s="213"/>
    </row>
    <row r="350" spans="1:13" ht="37.5" customHeight="1" x14ac:dyDescent="0.25">
      <c r="A350" s="821"/>
      <c r="B350" s="813"/>
      <c r="C350" s="817"/>
      <c r="D350" s="246">
        <v>4</v>
      </c>
      <c r="E350" s="178">
        <f>'INSCRIPTIONS COLLEGES'!E194</f>
        <v>0</v>
      </c>
      <c r="F350" s="517" t="e">
        <f>IF(E350="","",VLOOKUP(E350,'Listing import 29.10.24'!$A$2:$J$7000,2,FALSE))</f>
        <v>#N/A</v>
      </c>
      <c r="G350" s="518" t="e">
        <f>IF(E350="","",VLOOKUP(E350,'Listing import 29.10.24'!$A$2:$J$7000,3,FALSE))</f>
        <v>#N/A</v>
      </c>
      <c r="H350" s="294" t="e">
        <f>IF(E350="","",VLOOKUP(E350,'Listing import 29.10.24'!$A$2:$J$7000,4,FALSE))</f>
        <v>#N/A</v>
      </c>
      <c r="I350" s="819"/>
      <c r="J350" s="454"/>
      <c r="K350" s="455"/>
      <c r="L350" s="457"/>
      <c r="M350" s="213"/>
    </row>
    <row r="351" spans="1:13" ht="37.5" customHeight="1" x14ac:dyDescent="0.25">
      <c r="A351" s="821"/>
      <c r="B351" s="814"/>
      <c r="C351" s="817"/>
      <c r="D351" s="246">
        <v>5</v>
      </c>
      <c r="E351" s="178">
        <f>'INSCRIPTIONS COLLEGES'!E195</f>
        <v>0</v>
      </c>
      <c r="F351" s="517" t="e">
        <f>IF(E351="","",VLOOKUP(E351,'Listing import 29.10.24'!$A$2:$J$7000,2,FALSE))</f>
        <v>#N/A</v>
      </c>
      <c r="G351" s="518" t="e">
        <f>IF(E351="","",VLOOKUP(E351,'Listing import 29.10.24'!$A$2:$J$7000,3,FALSE))</f>
        <v>#N/A</v>
      </c>
      <c r="H351" s="294" t="e">
        <f>IF(E351="","",VLOOKUP(E351,'Listing import 29.10.24'!$A$2:$J$7000,4,FALSE))</f>
        <v>#N/A</v>
      </c>
      <c r="I351" s="820"/>
      <c r="J351" s="454"/>
      <c r="K351" s="455"/>
      <c r="L351" s="457"/>
      <c r="M351" s="213"/>
    </row>
    <row r="352" spans="1:13" ht="37.5" customHeight="1" x14ac:dyDescent="0.5">
      <c r="I352" s="447" t="e">
        <f>SUM(HOUR(#REF!+I341)*60*60,MINUTE(#REF!+I341)*60,SECOND(#REF!+I341))</f>
        <v>#REF!</v>
      </c>
    </row>
    <row r="353" spans="1:13" ht="37.5" customHeight="1" x14ac:dyDescent="0.25">
      <c r="A353" s="821"/>
      <c r="B353" s="527"/>
      <c r="C353" s="522" t="s">
        <v>83</v>
      </c>
      <c r="D353" s="445" t="s">
        <v>84</v>
      </c>
      <c r="E353" s="444" t="s">
        <v>85</v>
      </c>
      <c r="F353" s="515" t="s">
        <v>86</v>
      </c>
      <c r="G353" s="516" t="s">
        <v>87</v>
      </c>
      <c r="H353" s="445" t="s">
        <v>88</v>
      </c>
      <c r="I353" s="451" t="s">
        <v>122</v>
      </c>
      <c r="J353" s="451" t="s">
        <v>123</v>
      </c>
      <c r="K353" s="451" t="s">
        <v>124</v>
      </c>
      <c r="L353" s="451" t="s">
        <v>125</v>
      </c>
      <c r="M353" s="451" t="s">
        <v>126</v>
      </c>
    </row>
    <row r="354" spans="1:13" ht="37.5" customHeight="1" x14ac:dyDescent="0.25">
      <c r="A354" s="821"/>
      <c r="B354" s="815" t="e">
        <f>IF(E354="","",VLOOKUP(E354,'Listing import 29.10.24'!$A$2:$J$7000,8,FALSE))</f>
        <v>#N/A</v>
      </c>
      <c r="C354" s="816" t="s">
        <v>129</v>
      </c>
      <c r="D354" s="246">
        <v>1</v>
      </c>
      <c r="E354" s="178">
        <f>'INSCRIPTIONS COLLEGES'!E198</f>
        <v>0</v>
      </c>
      <c r="F354" s="517" t="e">
        <f>IF(E354="","",VLOOKUP(E354,'Listing import 29.10.24'!$A$2:$J$7000,2,FALSE))</f>
        <v>#N/A</v>
      </c>
      <c r="G354" s="518" t="e">
        <f>IF(E354="","",VLOOKUP(E354,'Listing import 29.10.24'!$A$2:$J$7000,3,FALSE))</f>
        <v>#N/A</v>
      </c>
      <c r="H354" s="294" t="e">
        <f>IF(E354="","",VLOOKUP(E354,'Listing import 29.10.24'!$A$2:$J$7000,4,FALSE))</f>
        <v>#N/A</v>
      </c>
      <c r="I354" s="818"/>
      <c r="J354" s="454"/>
      <c r="K354" s="455"/>
      <c r="L354" s="457"/>
      <c r="M354" s="213"/>
    </row>
    <row r="355" spans="1:13" ht="37.5" customHeight="1" x14ac:dyDescent="0.25">
      <c r="A355" s="821"/>
      <c r="B355" s="813"/>
      <c r="C355" s="816"/>
      <c r="D355" s="246">
        <v>2</v>
      </c>
      <c r="E355" s="178">
        <f>'INSCRIPTIONS COLLEGES'!E199</f>
        <v>0</v>
      </c>
      <c r="F355" s="517" t="e">
        <f>IF(E355="","",VLOOKUP(E355,'Listing import 29.10.24'!$A$2:$J$7000,2,FALSE))</f>
        <v>#N/A</v>
      </c>
      <c r="G355" s="518" t="e">
        <f>IF(E355="","",VLOOKUP(E355,'Listing import 29.10.24'!$A$2:$J$7000,3,FALSE))</f>
        <v>#N/A</v>
      </c>
      <c r="H355" s="294" t="e">
        <f>IF(E355="","",VLOOKUP(E355,'Listing import 29.10.24'!$A$2:$J$7000,4,FALSE))</f>
        <v>#N/A</v>
      </c>
      <c r="I355" s="819"/>
      <c r="J355" s="454"/>
      <c r="K355" s="455"/>
      <c r="L355" s="457"/>
      <c r="M355" s="213"/>
    </row>
    <row r="356" spans="1:13" ht="37.5" customHeight="1" x14ac:dyDescent="0.25">
      <c r="A356" s="821"/>
      <c r="B356" s="813"/>
      <c r="C356" s="817"/>
      <c r="D356" s="246">
        <v>3</v>
      </c>
      <c r="E356" s="178">
        <f>'INSCRIPTIONS COLLEGES'!E200</f>
        <v>0</v>
      </c>
      <c r="F356" s="517" t="e">
        <f>IF(E356="","",VLOOKUP(E356,'Listing import 29.10.24'!$A$2:$J$7000,2,FALSE))</f>
        <v>#N/A</v>
      </c>
      <c r="G356" s="518" t="e">
        <f>IF(E356="","",VLOOKUP(E356,'Listing import 29.10.24'!$A$2:$J$7000,3,FALSE))</f>
        <v>#N/A</v>
      </c>
      <c r="H356" s="294" t="e">
        <f>IF(E356="","",VLOOKUP(E356,'Listing import 29.10.24'!$A$2:$J$7000,4,FALSE))</f>
        <v>#N/A</v>
      </c>
      <c r="I356" s="819"/>
      <c r="J356" s="454"/>
      <c r="K356" s="455"/>
      <c r="L356" s="457"/>
      <c r="M356" s="213"/>
    </row>
    <row r="357" spans="1:13" ht="37.5" customHeight="1" x14ac:dyDescent="0.25">
      <c r="A357" s="821"/>
      <c r="B357" s="813"/>
      <c r="C357" s="817"/>
      <c r="D357" s="246">
        <v>4</v>
      </c>
      <c r="E357" s="178">
        <f>'INSCRIPTIONS COLLEGES'!E201</f>
        <v>0</v>
      </c>
      <c r="F357" s="517" t="e">
        <f>IF(E357="","",VLOOKUP(E357,'Listing import 29.10.24'!$A$2:$J$7000,2,FALSE))</f>
        <v>#N/A</v>
      </c>
      <c r="G357" s="518" t="e">
        <f>IF(E357="","",VLOOKUP(E357,'Listing import 29.10.24'!$A$2:$J$7000,3,FALSE))</f>
        <v>#N/A</v>
      </c>
      <c r="H357" s="294" t="e">
        <f>IF(E357="","",VLOOKUP(E357,'Listing import 29.10.24'!$A$2:$J$7000,4,FALSE))</f>
        <v>#N/A</v>
      </c>
      <c r="I357" s="819"/>
      <c r="J357" s="454"/>
      <c r="K357" s="455"/>
      <c r="L357" s="457"/>
      <c r="M357" s="213"/>
    </row>
    <row r="358" spans="1:13" ht="37.5" customHeight="1" x14ac:dyDescent="0.25">
      <c r="A358" s="821"/>
      <c r="B358" s="813"/>
      <c r="C358" s="817"/>
      <c r="D358" s="246">
        <v>5</v>
      </c>
      <c r="E358" s="178">
        <f>'INSCRIPTIONS COLLEGES'!E202</f>
        <v>0</v>
      </c>
      <c r="F358" s="517" t="e">
        <f>IF(E358="","",VLOOKUP(E358,'Listing import 29.10.24'!$A$2:$J$7000,2,FALSE))</f>
        <v>#N/A</v>
      </c>
      <c r="G358" s="518" t="e">
        <f>IF(E358="","",VLOOKUP(E358,'Listing import 29.10.24'!$A$2:$J$7000,3,FALSE))</f>
        <v>#N/A</v>
      </c>
      <c r="H358" s="294" t="e">
        <f>IF(E358="","",VLOOKUP(E358,'Listing import 29.10.24'!$A$2:$J$7000,4,FALSE))</f>
        <v>#N/A</v>
      </c>
      <c r="I358" s="820"/>
      <c r="J358" s="454"/>
      <c r="K358" s="455"/>
      <c r="L358" s="457"/>
      <c r="M358" s="213"/>
    </row>
    <row r="359" spans="1:13" ht="37.5" customHeight="1" x14ac:dyDescent="0.25">
      <c r="A359" s="821"/>
      <c r="B359" s="813"/>
      <c r="C359" s="523"/>
      <c r="D359" s="446"/>
      <c r="E359" s="446"/>
      <c r="F359" s="520"/>
      <c r="G359" s="520"/>
      <c r="H359" s="294"/>
      <c r="I359" s="460"/>
      <c r="J359" s="454"/>
      <c r="K359" s="455"/>
      <c r="L359" s="457"/>
      <c r="M359" s="457"/>
    </row>
    <row r="360" spans="1:13" ht="37.5" customHeight="1" x14ac:dyDescent="0.25">
      <c r="A360" s="821"/>
      <c r="B360" s="813"/>
      <c r="C360" s="816" t="s">
        <v>130</v>
      </c>
      <c r="D360" s="246">
        <v>1</v>
      </c>
      <c r="E360" s="178">
        <f>'INSCRIPTIONS COLLEGES'!E204</f>
        <v>0</v>
      </c>
      <c r="F360" s="517" t="e">
        <f>IF(E360="","",VLOOKUP(E360,'Listing import 29.10.24'!$A$2:$J$7000,2,FALSE))</f>
        <v>#N/A</v>
      </c>
      <c r="G360" s="518" t="e">
        <f>IF(E360="","",VLOOKUP(E360,'Listing import 29.10.24'!$A$2:$J$7000,3,FALSE))</f>
        <v>#N/A</v>
      </c>
      <c r="H360" s="294" t="e">
        <f>IF(E360="","",VLOOKUP(E360,'Listing import 29.10.24'!$A$2:$J$7000,4,FALSE))</f>
        <v>#N/A</v>
      </c>
      <c r="I360" s="818"/>
      <c r="J360" s="454"/>
      <c r="K360" s="455"/>
      <c r="L360" s="457"/>
      <c r="M360" s="213"/>
    </row>
    <row r="361" spans="1:13" ht="37.5" customHeight="1" x14ac:dyDescent="0.25">
      <c r="A361" s="821"/>
      <c r="B361" s="813"/>
      <c r="C361" s="816"/>
      <c r="D361" s="246">
        <v>2</v>
      </c>
      <c r="E361" s="178">
        <f>'INSCRIPTIONS COLLEGES'!E205</f>
        <v>0</v>
      </c>
      <c r="F361" s="517" t="e">
        <f>IF(E361="","",VLOOKUP(E361,'Listing import 29.10.24'!$A$2:$J$7000,2,FALSE))</f>
        <v>#N/A</v>
      </c>
      <c r="G361" s="518" t="e">
        <f>IF(E361="","",VLOOKUP(E361,'Listing import 29.10.24'!$A$2:$J$7000,3,FALSE))</f>
        <v>#N/A</v>
      </c>
      <c r="H361" s="294" t="e">
        <f>IF(E361="","",VLOOKUP(E361,'Listing import 29.10.24'!$A$2:$J$7000,4,FALSE))</f>
        <v>#N/A</v>
      </c>
      <c r="I361" s="819"/>
      <c r="J361" s="454"/>
      <c r="K361" s="455"/>
      <c r="L361" s="457"/>
      <c r="M361" s="213"/>
    </row>
    <row r="362" spans="1:13" ht="37.5" customHeight="1" x14ac:dyDescent="0.25">
      <c r="A362" s="821"/>
      <c r="B362" s="813"/>
      <c r="C362" s="817"/>
      <c r="D362" s="246">
        <v>3</v>
      </c>
      <c r="E362" s="178">
        <f>'INSCRIPTIONS COLLEGES'!E206</f>
        <v>0</v>
      </c>
      <c r="F362" s="517" t="e">
        <f>IF(E362="","",VLOOKUP(E362,'Listing import 29.10.24'!$A$2:$J$7000,2,FALSE))</f>
        <v>#N/A</v>
      </c>
      <c r="G362" s="518" t="e">
        <f>IF(E362="","",VLOOKUP(E362,'Listing import 29.10.24'!$A$2:$J$7000,3,FALSE))</f>
        <v>#N/A</v>
      </c>
      <c r="H362" s="294" t="e">
        <f>IF(E362="","",VLOOKUP(E362,'Listing import 29.10.24'!$A$2:$J$7000,4,FALSE))</f>
        <v>#N/A</v>
      </c>
      <c r="I362" s="819"/>
      <c r="J362" s="454"/>
      <c r="K362" s="455"/>
      <c r="L362" s="457"/>
      <c r="M362" s="213"/>
    </row>
    <row r="363" spans="1:13" ht="37.5" customHeight="1" x14ac:dyDescent="0.25">
      <c r="A363" s="821"/>
      <c r="B363" s="813"/>
      <c r="C363" s="817"/>
      <c r="D363" s="246">
        <v>4</v>
      </c>
      <c r="E363" s="178">
        <f>'INSCRIPTIONS COLLEGES'!E207</f>
        <v>0</v>
      </c>
      <c r="F363" s="517" t="e">
        <f>IF(E363="","",VLOOKUP(E363,'Listing import 29.10.24'!$A$2:$J$7000,2,FALSE))</f>
        <v>#N/A</v>
      </c>
      <c r="G363" s="518" t="e">
        <f>IF(E363="","",VLOOKUP(E363,'Listing import 29.10.24'!$A$2:$J$7000,3,FALSE))</f>
        <v>#N/A</v>
      </c>
      <c r="H363" s="294" t="e">
        <f>IF(E363="","",VLOOKUP(E363,'Listing import 29.10.24'!$A$2:$J$7000,4,FALSE))</f>
        <v>#N/A</v>
      </c>
      <c r="I363" s="819"/>
      <c r="J363" s="454"/>
      <c r="K363" s="455"/>
      <c r="L363" s="457"/>
      <c r="M363" s="213"/>
    </row>
    <row r="364" spans="1:13" ht="37.5" customHeight="1" x14ac:dyDescent="0.25">
      <c r="A364" s="821"/>
      <c r="B364" s="814"/>
      <c r="C364" s="817"/>
      <c r="D364" s="246">
        <v>5</v>
      </c>
      <c r="E364" s="178">
        <f>'INSCRIPTIONS COLLEGES'!E208</f>
        <v>0</v>
      </c>
      <c r="F364" s="517" t="e">
        <f>IF(E364="","",VLOOKUP(E364,'Listing import 29.10.24'!$A$2:$J$7000,2,FALSE))</f>
        <v>#N/A</v>
      </c>
      <c r="G364" s="518" t="e">
        <f>IF(E364="","",VLOOKUP(E364,'Listing import 29.10.24'!$A$2:$J$7000,3,FALSE))</f>
        <v>#N/A</v>
      </c>
      <c r="H364" s="294" t="e">
        <f>IF(E364="","",VLOOKUP(E364,'Listing import 29.10.24'!$A$2:$J$7000,4,FALSE))</f>
        <v>#N/A</v>
      </c>
      <c r="I364" s="820"/>
      <c r="J364" s="454"/>
      <c r="K364" s="455"/>
      <c r="L364" s="457"/>
      <c r="M364" s="213"/>
    </row>
    <row r="365" spans="1:13" ht="37.5" customHeight="1" x14ac:dyDescent="0.5"/>
  </sheetData>
  <sheetProtection selectLockedCells="1"/>
  <mergeCells count="136">
    <mergeCell ref="C28:C32"/>
    <mergeCell ref="I28:I32"/>
    <mergeCell ref="C22:C26"/>
    <mergeCell ref="I22:I26"/>
    <mergeCell ref="A16:A38"/>
    <mergeCell ref="C16:C20"/>
    <mergeCell ref="I16:I20"/>
    <mergeCell ref="C9:C13"/>
    <mergeCell ref="C3:C7"/>
    <mergeCell ref="I3:I13"/>
    <mergeCell ref="A3:A13"/>
    <mergeCell ref="C53:C57"/>
    <mergeCell ref="I53:I57"/>
    <mergeCell ref="C47:C51"/>
    <mergeCell ref="I47:I51"/>
    <mergeCell ref="A41:A63"/>
    <mergeCell ref="C41:C45"/>
    <mergeCell ref="I41:I45"/>
    <mergeCell ref="C34:C38"/>
    <mergeCell ref="I34:I38"/>
    <mergeCell ref="C78:C82"/>
    <mergeCell ref="I78:I82"/>
    <mergeCell ref="C72:C76"/>
    <mergeCell ref="I72:I76"/>
    <mergeCell ref="A66:A88"/>
    <mergeCell ref="C66:C70"/>
    <mergeCell ref="I66:I70"/>
    <mergeCell ref="C59:C63"/>
    <mergeCell ref="I59:I63"/>
    <mergeCell ref="C103:C107"/>
    <mergeCell ref="I103:I107"/>
    <mergeCell ref="C97:C101"/>
    <mergeCell ref="I97:I101"/>
    <mergeCell ref="A91:A113"/>
    <mergeCell ref="C91:C95"/>
    <mergeCell ref="I91:I95"/>
    <mergeCell ref="C84:C88"/>
    <mergeCell ref="I84:I88"/>
    <mergeCell ref="C128:C132"/>
    <mergeCell ref="I128:I132"/>
    <mergeCell ref="C122:C126"/>
    <mergeCell ref="I122:I126"/>
    <mergeCell ref="A116:A138"/>
    <mergeCell ref="C116:C120"/>
    <mergeCell ref="I116:I120"/>
    <mergeCell ref="C109:C113"/>
    <mergeCell ref="I109:I113"/>
    <mergeCell ref="C153:C157"/>
    <mergeCell ref="I153:I157"/>
    <mergeCell ref="C147:C151"/>
    <mergeCell ref="I147:I151"/>
    <mergeCell ref="A141:A163"/>
    <mergeCell ref="C141:C145"/>
    <mergeCell ref="I141:I145"/>
    <mergeCell ref="C134:C138"/>
    <mergeCell ref="I134:I138"/>
    <mergeCell ref="C178:C182"/>
    <mergeCell ref="I178:I182"/>
    <mergeCell ref="C172:C176"/>
    <mergeCell ref="I172:I176"/>
    <mergeCell ref="A166:A188"/>
    <mergeCell ref="C166:C170"/>
    <mergeCell ref="I166:I170"/>
    <mergeCell ref="C159:C163"/>
    <mergeCell ref="I159:I163"/>
    <mergeCell ref="I209:I213"/>
    <mergeCell ref="C203:C207"/>
    <mergeCell ref="I203:I207"/>
    <mergeCell ref="C197:C201"/>
    <mergeCell ref="I197:I201"/>
    <mergeCell ref="A191:A213"/>
    <mergeCell ref="C191:C195"/>
    <mergeCell ref="I191:I195"/>
    <mergeCell ref="C184:C188"/>
    <mergeCell ref="I184:I188"/>
    <mergeCell ref="A241:A263"/>
    <mergeCell ref="C241:C245"/>
    <mergeCell ref="I241:I245"/>
    <mergeCell ref="C234:C238"/>
    <mergeCell ref="I234:I238"/>
    <mergeCell ref="C228:C232"/>
    <mergeCell ref="I228:I232"/>
    <mergeCell ref="C222:C226"/>
    <mergeCell ref="I222:I226"/>
    <mergeCell ref="A216:A238"/>
    <mergeCell ref="C216:C220"/>
    <mergeCell ref="I216:I220"/>
    <mergeCell ref="A291:A313"/>
    <mergeCell ref="C291:C295"/>
    <mergeCell ref="I291:I295"/>
    <mergeCell ref="C284:C288"/>
    <mergeCell ref="I284:I288"/>
    <mergeCell ref="C278:C282"/>
    <mergeCell ref="I278:I282"/>
    <mergeCell ref="C272:C276"/>
    <mergeCell ref="I272:I276"/>
    <mergeCell ref="A266:A288"/>
    <mergeCell ref="C266:C270"/>
    <mergeCell ref="I266:I270"/>
    <mergeCell ref="A353:A364"/>
    <mergeCell ref="C347:C351"/>
    <mergeCell ref="I347:I351"/>
    <mergeCell ref="C341:C345"/>
    <mergeCell ref="I341:I345"/>
    <mergeCell ref="A340:A351"/>
    <mergeCell ref="C334:C338"/>
    <mergeCell ref="I334:I338"/>
    <mergeCell ref="C328:C332"/>
    <mergeCell ref="I328:I332"/>
    <mergeCell ref="A316:A338"/>
    <mergeCell ref="C316:C320"/>
    <mergeCell ref="I316:I320"/>
    <mergeCell ref="B3:B13"/>
    <mergeCell ref="B303:B313"/>
    <mergeCell ref="B328:B338"/>
    <mergeCell ref="B341:B351"/>
    <mergeCell ref="B354:B364"/>
    <mergeCell ref="C360:C364"/>
    <mergeCell ref="I360:I364"/>
    <mergeCell ref="C354:C358"/>
    <mergeCell ref="I354:I358"/>
    <mergeCell ref="C322:C326"/>
    <mergeCell ref="I322:I326"/>
    <mergeCell ref="C309:C313"/>
    <mergeCell ref="I309:I313"/>
    <mergeCell ref="C303:C307"/>
    <mergeCell ref="I303:I307"/>
    <mergeCell ref="C297:C301"/>
    <mergeCell ref="I297:I301"/>
    <mergeCell ref="C259:C263"/>
    <mergeCell ref="I259:I263"/>
    <mergeCell ref="C253:C257"/>
    <mergeCell ref="I253:I257"/>
    <mergeCell ref="C247:C251"/>
    <mergeCell ref="I247:I251"/>
    <mergeCell ref="C209:C21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2099A-1AB5-43ED-950C-6AC671828502}">
  <sheetPr>
    <tabColor rgb="FFFFC000"/>
    <pageSetUpPr fitToPage="1"/>
  </sheetPr>
  <dimension ref="A1:R256"/>
  <sheetViews>
    <sheetView topLeftCell="A240" zoomScale="60" zoomScaleNormal="60" workbookViewId="0">
      <selection activeCell="L246" sqref="L246:N256"/>
    </sheetView>
  </sheetViews>
  <sheetFormatPr baseColWidth="10" defaultColWidth="11.42578125" defaultRowHeight="46.5" x14ac:dyDescent="0.7"/>
  <cols>
    <col min="1" max="1" width="14.42578125" style="463" customWidth="1"/>
    <col min="2" max="2" width="14" style="606" customWidth="1"/>
    <col min="3" max="3" width="15.85546875" style="489" customWidth="1"/>
    <col min="4" max="4" width="22.5703125" style="463" customWidth="1"/>
    <col min="5" max="5" width="21.42578125" style="464" customWidth="1"/>
    <col min="6" max="6" width="28.28515625" style="585" customWidth="1"/>
    <col min="7" max="7" width="27.140625" style="574" customWidth="1"/>
    <col min="8" max="8" width="13.140625" style="574" bestFit="1" customWidth="1"/>
    <col min="9" max="9" width="19.7109375" style="479" customWidth="1"/>
    <col min="10" max="10" width="25" style="481" customWidth="1"/>
    <col min="11" max="11" width="22.5703125" style="482" customWidth="1"/>
    <col min="12" max="12" width="24.85546875" style="463" customWidth="1"/>
    <col min="13" max="13" width="27.28515625" style="483" customWidth="1"/>
    <col min="14" max="14" width="22.5703125" style="463" customWidth="1"/>
    <col min="15" max="15" width="8.85546875" style="468" customWidth="1"/>
    <col min="16" max="16" width="14.42578125" style="463" bestFit="1" customWidth="1"/>
    <col min="17" max="17" width="26.5703125" style="463" customWidth="1"/>
    <col min="18" max="18" width="8.85546875" style="468" customWidth="1"/>
    <col min="19" max="19" width="11.42578125" style="463"/>
    <col min="20" max="20" width="26.5703125" style="463" customWidth="1"/>
    <col min="21" max="16384" width="11.42578125" style="463"/>
  </cols>
  <sheetData>
    <row r="1" spans="1:14" ht="70.5" x14ac:dyDescent="0.5">
      <c r="A1" s="465" t="s">
        <v>9245</v>
      </c>
      <c r="B1" s="599"/>
      <c r="C1" s="465"/>
      <c r="D1" s="466"/>
      <c r="E1" s="467"/>
      <c r="F1" s="574"/>
      <c r="I1" s="463"/>
      <c r="J1" s="463"/>
      <c r="K1" s="463"/>
      <c r="L1" s="467"/>
      <c r="M1" s="463"/>
    </row>
    <row r="2" spans="1:14" ht="70.5" customHeight="1" x14ac:dyDescent="0.35">
      <c r="A2" s="469" t="s">
        <v>9244</v>
      </c>
      <c r="B2" s="600"/>
      <c r="C2" s="530"/>
      <c r="D2" s="530"/>
      <c r="E2" s="530"/>
      <c r="F2" s="575"/>
      <c r="G2" s="592"/>
      <c r="H2" s="575"/>
      <c r="I2" s="530"/>
      <c r="J2" s="530"/>
      <c r="K2" s="530"/>
      <c r="L2" s="530"/>
      <c r="M2" s="463"/>
    </row>
    <row r="3" spans="1:14" ht="31.5" x14ac:dyDescent="0.5">
      <c r="B3" s="601"/>
      <c r="C3" s="473" t="s">
        <v>9252</v>
      </c>
      <c r="D3" s="471"/>
      <c r="E3" s="472"/>
      <c r="F3" s="574"/>
      <c r="I3" s="463"/>
      <c r="J3" s="463"/>
      <c r="K3" s="463"/>
      <c r="L3" s="472"/>
      <c r="M3" s="463"/>
    </row>
    <row r="4" spans="1:14" ht="32.25" thickBot="1" x14ac:dyDescent="0.55000000000000004">
      <c r="B4" s="601"/>
      <c r="C4" s="473" t="s">
        <v>9253</v>
      </c>
      <c r="D4" s="471"/>
      <c r="E4" s="472"/>
      <c r="F4" s="574"/>
      <c r="I4" s="463"/>
      <c r="J4" s="463"/>
      <c r="K4" s="463"/>
      <c r="L4" s="472"/>
      <c r="M4" s="463"/>
    </row>
    <row r="5" spans="1:14" ht="118.5" customHeight="1" x14ac:dyDescent="0.35">
      <c r="A5" s="539"/>
      <c r="B5" s="602" t="s">
        <v>82</v>
      </c>
      <c r="C5" s="541" t="s">
        <v>83</v>
      </c>
      <c r="D5" s="540" t="s">
        <v>84</v>
      </c>
      <c r="E5" s="542" t="s">
        <v>85</v>
      </c>
      <c r="F5" s="576" t="s">
        <v>86</v>
      </c>
      <c r="G5" s="593" t="s">
        <v>87</v>
      </c>
      <c r="H5" s="586" t="s">
        <v>88</v>
      </c>
      <c r="I5" s="543" t="s">
        <v>9247</v>
      </c>
      <c r="J5" s="544" t="s">
        <v>90</v>
      </c>
      <c r="K5" s="544" t="s">
        <v>9248</v>
      </c>
      <c r="L5" s="545" t="s">
        <v>9249</v>
      </c>
      <c r="M5" s="543" t="s">
        <v>9250</v>
      </c>
      <c r="N5" s="546" t="s">
        <v>9251</v>
      </c>
    </row>
    <row r="6" spans="1:14" ht="35.1" customHeight="1" x14ac:dyDescent="0.35">
      <c r="A6" s="832">
        <v>1</v>
      </c>
      <c r="B6" s="830" t="e">
        <f>IF(E6="","",VLOOKUP(E6,'Listing import 29.10.24'!$A$2:$J$7000,8,FALSE))</f>
        <v>#N/A</v>
      </c>
      <c r="C6" s="827" t="s">
        <v>129</v>
      </c>
      <c r="D6" s="475">
        <v>1</v>
      </c>
      <c r="E6" s="476">
        <f>'INSCRIPTIONS COLLEGES'!E3</f>
        <v>0</v>
      </c>
      <c r="F6" s="577" t="e">
        <f>IF(E6="","",VLOOKUP(E6,'Listing import 29.10.24'!$A$2:$J$7000,2,FALSE))</f>
        <v>#N/A</v>
      </c>
      <c r="G6" s="491" t="e">
        <f>IF(E6="","",VLOOKUP(E6,'Listing import 29.10.24'!$A$2:$J$7000,3,FALSE))</f>
        <v>#N/A</v>
      </c>
      <c r="H6" s="587" t="e">
        <f>IF(E6="","",VLOOKUP(E6,'Listing import 29.10.24'!$A$2:$J$7000,4,FALSE))</f>
        <v>#N/A</v>
      </c>
      <c r="I6" s="477"/>
      <c r="J6" s="529"/>
      <c r="K6" s="490"/>
      <c r="L6" s="823"/>
      <c r="M6" s="492"/>
      <c r="N6" s="547"/>
    </row>
    <row r="7" spans="1:14" ht="35.1" customHeight="1" x14ac:dyDescent="0.35">
      <c r="A7" s="832"/>
      <c r="B7" s="830"/>
      <c r="C7" s="827"/>
      <c r="D7" s="475">
        <v>2</v>
      </c>
      <c r="E7" s="476">
        <f>'INSCRIPTIONS COLLEGES'!E4</f>
        <v>0</v>
      </c>
      <c r="F7" s="577" t="e">
        <f>IF(E7="","",VLOOKUP(E7,'Listing import 29.10.24'!$A$2:$J$7000,2,FALSE))</f>
        <v>#N/A</v>
      </c>
      <c r="G7" s="491" t="e">
        <f>IF(E7="","",VLOOKUP(E7,'Listing import 29.10.24'!$A$2:$J$7000,3,FALSE))</f>
        <v>#N/A</v>
      </c>
      <c r="H7" s="587" t="e">
        <f>IF(E7="","",VLOOKUP(E7,'Listing import 29.10.24'!$A$2:$J$7000,4,FALSE))</f>
        <v>#N/A</v>
      </c>
      <c r="I7" s="477"/>
      <c r="J7" s="529"/>
      <c r="K7" s="490"/>
      <c r="L7" s="824"/>
      <c r="M7" s="492"/>
      <c r="N7" s="547"/>
    </row>
    <row r="8" spans="1:14" ht="35.1" customHeight="1" x14ac:dyDescent="0.35">
      <c r="A8" s="832"/>
      <c r="B8" s="830"/>
      <c r="C8" s="828"/>
      <c r="D8" s="475">
        <v>3</v>
      </c>
      <c r="E8" s="476">
        <f>'INSCRIPTIONS COLLEGES'!E5</f>
        <v>0</v>
      </c>
      <c r="F8" s="577" t="e">
        <f>IF(E8="","",VLOOKUP(E8,'Listing import 29.10.24'!$A$2:$J$7000,2,FALSE))</f>
        <v>#N/A</v>
      </c>
      <c r="G8" s="491" t="e">
        <f>IF(E8="","",VLOOKUP(E8,'Listing import 29.10.24'!$A$2:$J$7000,3,FALSE))</f>
        <v>#N/A</v>
      </c>
      <c r="H8" s="587" t="e">
        <f>IF(E8="","",VLOOKUP(E8,'Listing import 29.10.24'!$A$2:$J$7000,4,FALSE))</f>
        <v>#N/A</v>
      </c>
      <c r="I8" s="477"/>
      <c r="J8" s="529"/>
      <c r="K8" s="490"/>
      <c r="L8" s="824"/>
      <c r="M8" s="492"/>
      <c r="N8" s="548"/>
    </row>
    <row r="9" spans="1:14" ht="35.1" customHeight="1" x14ac:dyDescent="0.35">
      <c r="A9" s="832"/>
      <c r="B9" s="830"/>
      <c r="C9" s="828"/>
      <c r="D9" s="475">
        <v>4</v>
      </c>
      <c r="E9" s="476">
        <f>'INSCRIPTIONS COLLEGES'!E6</f>
        <v>0</v>
      </c>
      <c r="F9" s="577" t="e">
        <f>IF(E9="","",VLOOKUP(E9,'Listing import 29.10.24'!$A$2:$J$7000,2,FALSE))</f>
        <v>#N/A</v>
      </c>
      <c r="G9" s="491" t="e">
        <f>IF(E9="","",VLOOKUP(E9,'Listing import 29.10.24'!$A$2:$J$7000,3,FALSE))</f>
        <v>#N/A</v>
      </c>
      <c r="H9" s="587" t="e">
        <f>IF(E9="","",VLOOKUP(E9,'Listing import 29.10.24'!$A$2:$J$7000,4,FALSE))</f>
        <v>#N/A</v>
      </c>
      <c r="I9" s="477"/>
      <c r="J9" s="529"/>
      <c r="K9" s="490"/>
      <c r="L9" s="824"/>
      <c r="M9" s="492"/>
      <c r="N9" s="548"/>
    </row>
    <row r="10" spans="1:14" ht="35.1" customHeight="1" x14ac:dyDescent="0.35">
      <c r="A10" s="832"/>
      <c r="B10" s="830"/>
      <c r="C10" s="828"/>
      <c r="D10" s="475">
        <v>5</v>
      </c>
      <c r="E10" s="476">
        <f>'INSCRIPTIONS COLLEGES'!E7</f>
        <v>0</v>
      </c>
      <c r="F10" s="577" t="e">
        <f>IF(E10="","",VLOOKUP(E10,'Listing import 29.10.24'!$A$2:$J$7000,2,FALSE))</f>
        <v>#N/A</v>
      </c>
      <c r="G10" s="491" t="e">
        <f>IF(E10="","",VLOOKUP(E10,'Listing import 29.10.24'!$A$2:$J$7000,3,FALSE))</f>
        <v>#N/A</v>
      </c>
      <c r="H10" s="587" t="e">
        <f>IF(E10="","",VLOOKUP(E10,'Listing import 29.10.24'!$A$2:$J$7000,4,FALSE))</f>
        <v>#N/A</v>
      </c>
      <c r="I10" s="477"/>
      <c r="J10" s="529"/>
      <c r="K10" s="490"/>
      <c r="L10" s="824"/>
      <c r="M10" s="492"/>
      <c r="N10" s="548"/>
    </row>
    <row r="11" spans="1:14" ht="35.1" customHeight="1" x14ac:dyDescent="0.35">
      <c r="A11" s="832"/>
      <c r="B11" s="830"/>
      <c r="C11" s="485"/>
      <c r="D11" s="485"/>
      <c r="E11" s="485"/>
      <c r="F11" s="578"/>
      <c r="G11" s="594"/>
      <c r="H11" s="578"/>
      <c r="I11" s="485"/>
      <c r="J11" s="485"/>
      <c r="K11" s="485"/>
      <c r="L11" s="824"/>
      <c r="M11" s="531"/>
      <c r="N11" s="549"/>
    </row>
    <row r="12" spans="1:14" ht="35.1" customHeight="1" x14ac:dyDescent="0.35">
      <c r="A12" s="832"/>
      <c r="B12" s="830"/>
      <c r="C12" s="827" t="s">
        <v>130</v>
      </c>
      <c r="D12" s="475">
        <v>1</v>
      </c>
      <c r="E12" s="476">
        <f>'INSCRIPTIONS COLLEGES'!E9</f>
        <v>0</v>
      </c>
      <c r="F12" s="577" t="e">
        <f>IF(E12="","",VLOOKUP(E12,'Listing import 29.10.24'!$A$2:$J$7000,2,FALSE))</f>
        <v>#N/A</v>
      </c>
      <c r="G12" s="491" t="e">
        <f>IF(E12="","",VLOOKUP(E12,'Listing import 29.10.24'!$A$2:$J$7000,3,FALSE))</f>
        <v>#N/A</v>
      </c>
      <c r="H12" s="587" t="e">
        <f>IF(E12="","",VLOOKUP(E12,'Listing import 29.10.24'!$A$2:$J$7000,4,FALSE))</f>
        <v>#N/A</v>
      </c>
      <c r="I12" s="477"/>
      <c r="J12" s="529"/>
      <c r="K12" s="490"/>
      <c r="L12" s="824"/>
      <c r="M12" s="492"/>
      <c r="N12" s="547"/>
    </row>
    <row r="13" spans="1:14" ht="35.1" customHeight="1" x14ac:dyDescent="0.35">
      <c r="A13" s="832"/>
      <c r="B13" s="830"/>
      <c r="C13" s="827"/>
      <c r="D13" s="475">
        <v>2</v>
      </c>
      <c r="E13" s="476">
        <f>'INSCRIPTIONS COLLEGES'!E10</f>
        <v>0</v>
      </c>
      <c r="F13" s="577" t="e">
        <f>IF(E13="","",VLOOKUP(E13,'Listing import 29.10.24'!$A$2:$J$7000,2,FALSE))</f>
        <v>#N/A</v>
      </c>
      <c r="G13" s="491" t="e">
        <f>IF(E13="","",VLOOKUP(E13,'Listing import 29.10.24'!$A$2:$J$7000,3,FALSE))</f>
        <v>#N/A</v>
      </c>
      <c r="H13" s="587" t="e">
        <f>IF(E13="","",VLOOKUP(E13,'Listing import 29.10.24'!$A$2:$J$7000,4,FALSE))</f>
        <v>#N/A</v>
      </c>
      <c r="I13" s="477"/>
      <c r="J13" s="529"/>
      <c r="K13" s="490"/>
      <c r="L13" s="824"/>
      <c r="M13" s="492"/>
      <c r="N13" s="547"/>
    </row>
    <row r="14" spans="1:14" ht="35.1" customHeight="1" x14ac:dyDescent="0.35">
      <c r="A14" s="832"/>
      <c r="B14" s="830"/>
      <c r="C14" s="828"/>
      <c r="D14" s="475">
        <v>3</v>
      </c>
      <c r="E14" s="476">
        <f>'INSCRIPTIONS COLLEGES'!E11</f>
        <v>0</v>
      </c>
      <c r="F14" s="577" t="e">
        <f>IF(E14="","",VLOOKUP(E14,'Listing import 29.10.24'!$A$2:$J$7000,2,FALSE))</f>
        <v>#N/A</v>
      </c>
      <c r="G14" s="491" t="e">
        <f>IF(E14="","",VLOOKUP(E14,'Listing import 29.10.24'!$A$2:$J$7000,3,FALSE))</f>
        <v>#N/A</v>
      </c>
      <c r="H14" s="587" t="e">
        <f>IF(E14="","",VLOOKUP(E14,'Listing import 29.10.24'!$A$2:$J$7000,4,FALSE))</f>
        <v>#N/A</v>
      </c>
      <c r="I14" s="477"/>
      <c r="J14" s="529"/>
      <c r="K14" s="490"/>
      <c r="L14" s="824"/>
      <c r="M14" s="492"/>
      <c r="N14" s="550"/>
    </row>
    <row r="15" spans="1:14" ht="35.1" customHeight="1" x14ac:dyDescent="0.35">
      <c r="A15" s="832"/>
      <c r="B15" s="830"/>
      <c r="C15" s="828"/>
      <c r="D15" s="475">
        <v>4</v>
      </c>
      <c r="E15" s="476">
        <f>'INSCRIPTIONS COLLEGES'!E12</f>
        <v>0</v>
      </c>
      <c r="F15" s="577" t="e">
        <f>IF(E15="","",VLOOKUP(E15,'Listing import 29.10.24'!$A$2:$J$7000,2,FALSE))</f>
        <v>#N/A</v>
      </c>
      <c r="G15" s="491" t="e">
        <f>IF(E15="","",VLOOKUP(E15,'Listing import 29.10.24'!$A$2:$J$7000,3,FALSE))</f>
        <v>#N/A</v>
      </c>
      <c r="H15" s="587" t="e">
        <f>IF(E15="","",VLOOKUP(E15,'Listing import 29.10.24'!$A$2:$J$7000,4,FALSE))</f>
        <v>#N/A</v>
      </c>
      <c r="I15" s="477"/>
      <c r="J15" s="529"/>
      <c r="K15" s="490"/>
      <c r="L15" s="824"/>
      <c r="M15" s="492"/>
      <c r="N15" s="550"/>
    </row>
    <row r="16" spans="1:14" ht="35.1" customHeight="1" thickBot="1" x14ac:dyDescent="0.4">
      <c r="A16" s="833"/>
      <c r="B16" s="834"/>
      <c r="C16" s="831"/>
      <c r="D16" s="551">
        <v>5</v>
      </c>
      <c r="E16" s="552">
        <f>'INSCRIPTIONS COLLEGES'!E13</f>
        <v>0</v>
      </c>
      <c r="F16" s="579" t="e">
        <f>IF(E16="","",VLOOKUP(E16,'Listing import 29.10.24'!$A$2:$J$7000,2,FALSE))</f>
        <v>#N/A</v>
      </c>
      <c r="G16" s="595" t="e">
        <f>IF(E16="","",VLOOKUP(E16,'Listing import 29.10.24'!$A$2:$J$7000,3,FALSE))</f>
        <v>#N/A</v>
      </c>
      <c r="H16" s="588" t="e">
        <f>IF(E16="","",VLOOKUP(E16,'Listing import 29.10.24'!$A$2:$J$7000,4,FALSE))</f>
        <v>#N/A</v>
      </c>
      <c r="I16" s="553"/>
      <c r="J16" s="554"/>
      <c r="K16" s="555"/>
      <c r="L16" s="826"/>
      <c r="M16" s="556"/>
      <c r="N16" s="557"/>
    </row>
    <row r="17" spans="1:14" ht="70.5" x14ac:dyDescent="0.5">
      <c r="A17" s="535" t="s">
        <v>9245</v>
      </c>
      <c r="B17" s="603"/>
      <c r="C17" s="535"/>
      <c r="D17" s="536"/>
      <c r="E17" s="537"/>
      <c r="F17" s="580"/>
      <c r="G17" s="580"/>
      <c r="H17" s="580"/>
      <c r="I17" s="538"/>
      <c r="J17" s="538"/>
      <c r="K17" s="538"/>
      <c r="L17" s="538"/>
      <c r="M17" s="537"/>
      <c r="N17" s="538"/>
    </row>
    <row r="18" spans="1:14" ht="51" customHeight="1" x14ac:dyDescent="0.5">
      <c r="A18" s="534" t="s">
        <v>9244</v>
      </c>
      <c r="B18" s="604"/>
      <c r="C18" s="534"/>
      <c r="D18" s="534"/>
      <c r="E18" s="534"/>
      <c r="F18" s="537"/>
      <c r="H18" s="537"/>
      <c r="I18" s="534"/>
      <c r="J18" s="534"/>
      <c r="K18" s="534"/>
      <c r="L18" s="534"/>
      <c r="M18" s="534"/>
    </row>
    <row r="19" spans="1:14" ht="31.5" x14ac:dyDescent="0.5">
      <c r="B19" s="601"/>
      <c r="C19" s="473" t="s">
        <v>9252</v>
      </c>
      <c r="D19" s="471"/>
      <c r="E19" s="472"/>
      <c r="F19" s="574"/>
      <c r="I19" s="463"/>
      <c r="J19" s="463"/>
      <c r="K19" s="463"/>
      <c r="M19" s="472"/>
    </row>
    <row r="20" spans="1:14" ht="31.5" x14ac:dyDescent="0.5">
      <c r="B20" s="601"/>
      <c r="C20" s="473" t="s">
        <v>9253</v>
      </c>
      <c r="D20" s="471"/>
      <c r="E20" s="472"/>
      <c r="F20" s="574"/>
      <c r="I20" s="463"/>
      <c r="J20" s="463"/>
      <c r="K20" s="463"/>
      <c r="M20" s="472"/>
    </row>
    <row r="21" spans="1:14" ht="164.25" x14ac:dyDescent="0.35">
      <c r="A21" s="829">
        <v>2</v>
      </c>
      <c r="B21" s="605" t="s">
        <v>82</v>
      </c>
      <c r="C21" s="487" t="s">
        <v>83</v>
      </c>
      <c r="D21" s="474" t="s">
        <v>84</v>
      </c>
      <c r="E21" s="480" t="s">
        <v>85</v>
      </c>
      <c r="F21" s="581" t="s">
        <v>86</v>
      </c>
      <c r="G21" s="596" t="s">
        <v>87</v>
      </c>
      <c r="H21" s="589" t="s">
        <v>88</v>
      </c>
      <c r="I21" s="450" t="s">
        <v>9247</v>
      </c>
      <c r="J21" s="528" t="s">
        <v>90</v>
      </c>
      <c r="K21" s="528" t="s">
        <v>9248</v>
      </c>
      <c r="L21" s="448" t="s">
        <v>9249</v>
      </c>
      <c r="M21" s="450" t="s">
        <v>9250</v>
      </c>
      <c r="N21" s="528" t="s">
        <v>9251</v>
      </c>
    </row>
    <row r="22" spans="1:14" ht="35.1" customHeight="1" x14ac:dyDescent="0.35">
      <c r="A22" s="829"/>
      <c r="B22" s="830" t="str">
        <f>IF(E22="","",VLOOKUP(E22,'Listing import 29.10.24'!$A$2:$J$7000,8,FALSE))</f>
        <v>CLG.St DOMINIQUE SAVIO</v>
      </c>
      <c r="C22" s="827" t="s">
        <v>129</v>
      </c>
      <c r="D22" s="475">
        <v>1</v>
      </c>
      <c r="E22" s="476">
        <f>'INSCRIPTIONS COLLEGES'!E16</f>
        <v>24222404</v>
      </c>
      <c r="F22" s="577" t="str">
        <f>IF(E22="","",VLOOKUP(E22,'Listing import 29.10.24'!$A$2:$J$7000,2,FALSE))</f>
        <v>ALPI</v>
      </c>
      <c r="G22" s="491" t="str">
        <f>IF(E22="","",VLOOKUP(E22,'Listing import 29.10.24'!$A$2:$J$7000,3,FALSE))</f>
        <v>Vanina</v>
      </c>
      <c r="H22" s="587" t="str">
        <f>IF(E22="","",VLOOKUP(E22,'Listing import 29.10.24'!$A$2:$J$7000,4,FALSE))</f>
        <v>MF</v>
      </c>
      <c r="I22" s="477"/>
      <c r="J22" s="529"/>
      <c r="K22" s="490"/>
      <c r="L22" s="823"/>
      <c r="M22" s="492"/>
      <c r="N22" s="491"/>
    </row>
    <row r="23" spans="1:14" ht="35.1" customHeight="1" x14ac:dyDescent="0.35">
      <c r="A23" s="829"/>
      <c r="B23" s="830"/>
      <c r="C23" s="827"/>
      <c r="D23" s="475">
        <v>2</v>
      </c>
      <c r="E23" s="476">
        <f>'INSCRIPTIONS COLLEGES'!E17</f>
        <v>24211040</v>
      </c>
      <c r="F23" s="577" t="str">
        <f>IF(E23="","",VLOOKUP(E23,'Listing import 29.10.24'!$A$2:$J$7000,2,FALSE))</f>
        <v>CHANENE</v>
      </c>
      <c r="G23" s="491" t="str">
        <f>IF(E23="","",VLOOKUP(E23,'Listing import 29.10.24'!$A$2:$J$7000,3,FALSE))</f>
        <v>Yohanan</v>
      </c>
      <c r="H23" s="587" t="str">
        <f>IF(E23="","",VLOOKUP(E23,'Listing import 29.10.24'!$A$2:$J$7000,4,FALSE))</f>
        <v>MF</v>
      </c>
      <c r="I23" s="477"/>
      <c r="J23" s="529"/>
      <c r="K23" s="490"/>
      <c r="L23" s="824"/>
      <c r="M23" s="492"/>
      <c r="N23" s="491"/>
    </row>
    <row r="24" spans="1:14" ht="35.1" customHeight="1" x14ac:dyDescent="0.35">
      <c r="A24" s="829"/>
      <c r="B24" s="830"/>
      <c r="C24" s="828"/>
      <c r="D24" s="475">
        <v>3</v>
      </c>
      <c r="E24" s="476">
        <f>'INSCRIPTIONS COLLEGES'!E18</f>
        <v>24222542</v>
      </c>
      <c r="F24" s="577" t="str">
        <f>IF(E24="","",VLOOKUP(E24,'Listing import 29.10.24'!$A$2:$J$7000,2,FALSE))</f>
        <v>MACHORO</v>
      </c>
      <c r="G24" s="491" t="str">
        <f>IF(E24="","",VLOOKUP(E24,'Listing import 29.10.24'!$A$2:$J$7000,3,FALSE))</f>
        <v>Pélagie</v>
      </c>
      <c r="H24" s="587" t="str">
        <f>IF(E24="","",VLOOKUP(E24,'Listing import 29.10.24'!$A$2:$J$7000,4,FALSE))</f>
        <v>MF</v>
      </c>
      <c r="I24" s="477"/>
      <c r="J24" s="529"/>
      <c r="K24" s="490"/>
      <c r="L24" s="824"/>
      <c r="M24" s="492"/>
      <c r="N24" s="494"/>
    </row>
    <row r="25" spans="1:14" ht="35.1" customHeight="1" x14ac:dyDescent="0.35">
      <c r="A25" s="829"/>
      <c r="B25" s="830"/>
      <c r="C25" s="828"/>
      <c r="D25" s="475">
        <v>4</v>
      </c>
      <c r="E25" s="476">
        <f>'INSCRIPTIONS COLLEGES'!E19</f>
        <v>24222627</v>
      </c>
      <c r="F25" s="577" t="str">
        <f>IF(E25="","",VLOOKUP(E25,'Listing import 29.10.24'!$A$2:$J$7000,2,FALSE))</f>
        <v>PAULAUD</v>
      </c>
      <c r="G25" s="491" t="str">
        <f>IF(E25="","",VLOOKUP(E25,'Listing import 29.10.24'!$A$2:$J$7000,3,FALSE))</f>
        <v>Sarah</v>
      </c>
      <c r="H25" s="587" t="str">
        <f>IF(E25="","",VLOOKUP(E25,'Listing import 29.10.24'!$A$2:$J$7000,4,FALSE))</f>
        <v>MF</v>
      </c>
      <c r="I25" s="477"/>
      <c r="J25" s="529"/>
      <c r="K25" s="490"/>
      <c r="L25" s="824"/>
      <c r="M25" s="492"/>
      <c r="N25" s="494"/>
    </row>
    <row r="26" spans="1:14" ht="35.1" customHeight="1" x14ac:dyDescent="0.35">
      <c r="A26" s="829"/>
      <c r="B26" s="830"/>
      <c r="C26" s="828"/>
      <c r="D26" s="475">
        <v>5</v>
      </c>
      <c r="E26" s="476">
        <f>'INSCRIPTIONS COLLEGES'!E20</f>
        <v>24222568</v>
      </c>
      <c r="F26" s="577" t="str">
        <f>IF(E26="","",VLOOKUP(E26,'Listing import 29.10.24'!$A$2:$J$7000,2,FALSE))</f>
        <v>MANGEOLLE</v>
      </c>
      <c r="G26" s="491" t="str">
        <f>IF(E26="","",VLOOKUP(E26,'Listing import 29.10.24'!$A$2:$J$7000,3,FALSE))</f>
        <v>Lounina</v>
      </c>
      <c r="H26" s="587" t="str">
        <f>IF(E26="","",VLOOKUP(E26,'Listing import 29.10.24'!$A$2:$J$7000,4,FALSE))</f>
        <v>MF</v>
      </c>
      <c r="I26" s="477"/>
      <c r="J26" s="529"/>
      <c r="K26" s="490"/>
      <c r="L26" s="824"/>
      <c r="M26" s="492"/>
      <c r="N26" s="494"/>
    </row>
    <row r="27" spans="1:14" ht="35.1" customHeight="1" x14ac:dyDescent="0.7">
      <c r="A27" s="829"/>
      <c r="B27" s="830"/>
      <c r="C27" s="488"/>
      <c r="D27" s="485"/>
      <c r="E27" s="485"/>
      <c r="F27" s="582"/>
      <c r="G27" s="594"/>
      <c r="H27" s="590"/>
      <c r="I27" s="486"/>
      <c r="J27" s="532"/>
      <c r="K27" s="533"/>
      <c r="L27" s="824"/>
      <c r="M27" s="531"/>
      <c r="N27" s="485"/>
    </row>
    <row r="28" spans="1:14" ht="35.1" customHeight="1" x14ac:dyDescent="0.35">
      <c r="A28" s="829"/>
      <c r="B28" s="830"/>
      <c r="C28" s="827" t="s">
        <v>130</v>
      </c>
      <c r="D28" s="475">
        <v>1</v>
      </c>
      <c r="E28" s="476">
        <f>'INSCRIPTIONS COLLEGES'!E22</f>
        <v>24222719</v>
      </c>
      <c r="F28" s="577" t="str">
        <f>IF(E28="","",VLOOKUP(E28,'Listing import 29.10.24'!$A$2:$J$7000,2,FALSE))</f>
        <v>GALLIOT</v>
      </c>
      <c r="G28" s="491" t="str">
        <f>IF(E28="","",VLOOKUP(E28,'Listing import 29.10.24'!$A$2:$J$7000,3,FALSE))</f>
        <v>Eythan</v>
      </c>
      <c r="H28" s="587" t="str">
        <f>IF(E28="","",VLOOKUP(E28,'Listing import 29.10.24'!$A$2:$J$7000,4,FALSE))</f>
        <v>MG</v>
      </c>
      <c r="I28" s="477"/>
      <c r="J28" s="529"/>
      <c r="K28" s="490"/>
      <c r="L28" s="824"/>
      <c r="M28" s="492"/>
      <c r="N28" s="491"/>
    </row>
    <row r="29" spans="1:14" ht="35.1" customHeight="1" x14ac:dyDescent="0.35">
      <c r="A29" s="829"/>
      <c r="B29" s="830"/>
      <c r="C29" s="827"/>
      <c r="D29" s="475">
        <v>2</v>
      </c>
      <c r="E29" s="476">
        <f>'INSCRIPTIONS COLLEGES'!E23</f>
        <v>24212870</v>
      </c>
      <c r="F29" s="577" t="str">
        <f>IF(E29="","",VLOOKUP(E29,'Listing import 29.10.24'!$A$2:$J$7000,2,FALSE))</f>
        <v>GLOAGUEN</v>
      </c>
      <c r="G29" s="491" t="str">
        <f>IF(E29="","",VLOOKUP(E29,'Listing import 29.10.24'!$A$2:$J$7000,3,FALSE))</f>
        <v>Tristan</v>
      </c>
      <c r="H29" s="587" t="str">
        <f>IF(E29="","",VLOOKUP(E29,'Listing import 29.10.24'!$A$2:$J$7000,4,FALSE))</f>
        <v>MG</v>
      </c>
      <c r="I29" s="477"/>
      <c r="J29" s="529"/>
      <c r="K29" s="490"/>
      <c r="L29" s="824"/>
      <c r="M29" s="492"/>
      <c r="N29" s="491"/>
    </row>
    <row r="30" spans="1:14" ht="35.1" customHeight="1" x14ac:dyDescent="0.35">
      <c r="A30" s="829"/>
      <c r="B30" s="830"/>
      <c r="C30" s="828"/>
      <c r="D30" s="475">
        <v>3</v>
      </c>
      <c r="E30" s="476">
        <f>'INSCRIPTIONS COLLEGES'!E24</f>
        <v>24222634</v>
      </c>
      <c r="F30" s="577" t="str">
        <f>IF(E30="","",VLOOKUP(E30,'Listing import 29.10.24'!$A$2:$J$7000,2,FALSE))</f>
        <v>LODS</v>
      </c>
      <c r="G30" s="491" t="str">
        <f>IF(E30="","",VLOOKUP(E30,'Listing import 29.10.24'!$A$2:$J$7000,3,FALSE))</f>
        <v>Scott</v>
      </c>
      <c r="H30" s="587" t="str">
        <f>IF(E30="","",VLOOKUP(E30,'Listing import 29.10.24'!$A$2:$J$7000,4,FALSE))</f>
        <v>MG</v>
      </c>
      <c r="I30" s="477"/>
      <c r="J30" s="529"/>
      <c r="K30" s="490"/>
      <c r="L30" s="824"/>
      <c r="M30" s="492"/>
      <c r="N30" s="493"/>
    </row>
    <row r="31" spans="1:14" ht="35.1" customHeight="1" x14ac:dyDescent="0.35">
      <c r="A31" s="829"/>
      <c r="B31" s="830"/>
      <c r="C31" s="828"/>
      <c r="D31" s="475">
        <v>4</v>
      </c>
      <c r="E31" s="476">
        <f>'INSCRIPTIONS COLLEGES'!E25</f>
        <v>24247531</v>
      </c>
      <c r="F31" s="577" t="str">
        <f>IF(E31="","",VLOOKUP(E31,'Listing import 29.10.24'!$A$2:$J$7000,2,FALSE))</f>
        <v>NABITOLO</v>
      </c>
      <c r="G31" s="491" t="str">
        <f>IF(E31="","",VLOOKUP(E31,'Listing import 29.10.24'!$A$2:$J$7000,3,FALSE))</f>
        <v>Calixte</v>
      </c>
      <c r="H31" s="587" t="str">
        <f>IF(E31="","",VLOOKUP(E31,'Listing import 29.10.24'!$A$2:$J$7000,4,FALSE))</f>
        <v>MG</v>
      </c>
      <c r="I31" s="477"/>
      <c r="J31" s="529"/>
      <c r="K31" s="490"/>
      <c r="L31" s="824"/>
      <c r="M31" s="492"/>
      <c r="N31" s="493"/>
    </row>
    <row r="32" spans="1:14" ht="35.1" customHeight="1" thickBot="1" x14ac:dyDescent="0.4">
      <c r="A32" s="835"/>
      <c r="B32" s="836"/>
      <c r="C32" s="837"/>
      <c r="D32" s="558">
        <v>5</v>
      </c>
      <c r="E32" s="559">
        <f>'INSCRIPTIONS COLLEGES'!E26</f>
        <v>24237326</v>
      </c>
      <c r="F32" s="583" t="str">
        <f>IF(E32="","",VLOOKUP(E32,'Listing import 29.10.24'!$A$2:$J$7000,2,FALSE))</f>
        <v>VINCENT</v>
      </c>
      <c r="G32" s="597" t="str">
        <f>IF(E32="","",VLOOKUP(E32,'Listing import 29.10.24'!$A$2:$J$7000,3,FALSE))</f>
        <v>Nathanaël</v>
      </c>
      <c r="H32" s="591" t="str">
        <f>IF(E32="","",VLOOKUP(E32,'Listing import 29.10.24'!$A$2:$J$7000,4,FALSE))</f>
        <v>MG</v>
      </c>
      <c r="I32" s="560"/>
      <c r="J32" s="561"/>
      <c r="K32" s="562"/>
      <c r="L32" s="824"/>
      <c r="M32" s="563"/>
      <c r="N32" s="564"/>
    </row>
    <row r="33" spans="1:14" ht="70.5" x14ac:dyDescent="0.5">
      <c r="A33" s="565" t="s">
        <v>9245</v>
      </c>
      <c r="B33" s="599"/>
      <c r="C33" s="465"/>
      <c r="D33" s="466"/>
      <c r="E33" s="467"/>
      <c r="F33" s="584"/>
      <c r="G33" s="584"/>
      <c r="H33" s="584"/>
      <c r="I33" s="566"/>
      <c r="J33" s="566"/>
      <c r="K33" s="566"/>
      <c r="L33" s="467"/>
      <c r="M33" s="566"/>
      <c r="N33" s="567"/>
    </row>
    <row r="34" spans="1:14" ht="54.75" customHeight="1" x14ac:dyDescent="0.35">
      <c r="A34" s="568" t="s">
        <v>9244</v>
      </c>
      <c r="B34" s="600"/>
      <c r="C34" s="530"/>
      <c r="D34" s="530"/>
      <c r="E34" s="530"/>
      <c r="F34" s="575"/>
      <c r="G34" s="592"/>
      <c r="H34" s="575"/>
      <c r="I34" s="530"/>
      <c r="J34" s="530"/>
      <c r="K34" s="530"/>
      <c r="L34" s="530"/>
      <c r="M34" s="538"/>
      <c r="N34" s="569"/>
    </row>
    <row r="35" spans="1:14" ht="31.5" x14ac:dyDescent="0.5">
      <c r="A35" s="570"/>
      <c r="B35" s="601"/>
      <c r="C35" s="473" t="s">
        <v>9252</v>
      </c>
      <c r="D35" s="471"/>
      <c r="E35" s="472"/>
      <c r="F35" s="580"/>
      <c r="G35" s="580"/>
      <c r="H35" s="580"/>
      <c r="I35" s="538"/>
      <c r="J35" s="538"/>
      <c r="K35" s="538"/>
      <c r="L35" s="472"/>
      <c r="M35" s="538"/>
      <c r="N35" s="569"/>
    </row>
    <row r="36" spans="1:14" ht="31.5" x14ac:dyDescent="0.5">
      <c r="A36" s="570"/>
      <c r="B36" s="601"/>
      <c r="C36" s="473" t="s">
        <v>9253</v>
      </c>
      <c r="D36" s="471"/>
      <c r="E36" s="472"/>
      <c r="F36" s="580"/>
      <c r="G36" s="580"/>
      <c r="H36" s="580"/>
      <c r="I36" s="538"/>
      <c r="J36" s="538"/>
      <c r="K36" s="538"/>
      <c r="L36" s="472"/>
      <c r="M36" s="538"/>
      <c r="N36" s="569"/>
    </row>
    <row r="37" spans="1:14" ht="67.5" customHeight="1" x14ac:dyDescent="0.35">
      <c r="A37" s="832">
        <v>3</v>
      </c>
      <c r="B37" s="598" t="s">
        <v>82</v>
      </c>
      <c r="C37" s="487" t="s">
        <v>83</v>
      </c>
      <c r="D37" s="474" t="s">
        <v>84</v>
      </c>
      <c r="E37" s="480" t="s">
        <v>85</v>
      </c>
      <c r="F37" s="581" t="s">
        <v>86</v>
      </c>
      <c r="G37" s="596" t="s">
        <v>87</v>
      </c>
      <c r="H37" s="589" t="s">
        <v>88</v>
      </c>
      <c r="I37" s="450" t="s">
        <v>9247</v>
      </c>
      <c r="J37" s="528" t="s">
        <v>90</v>
      </c>
      <c r="K37" s="528" t="s">
        <v>9248</v>
      </c>
      <c r="L37" s="448" t="s">
        <v>9249</v>
      </c>
      <c r="M37" s="450" t="s">
        <v>9250</v>
      </c>
      <c r="N37" s="571" t="s">
        <v>9251</v>
      </c>
    </row>
    <row r="38" spans="1:14" ht="35.1" customHeight="1" x14ac:dyDescent="0.35">
      <c r="A38" s="832"/>
      <c r="B38" s="830" t="str">
        <f>IF(E38="","",VLOOKUP(E38,'Listing import 29.10.24'!$A$2:$J$7000,8,FALSE))</f>
        <v>CLG.CHAMPAGNAT</v>
      </c>
      <c r="C38" s="827" t="s">
        <v>129</v>
      </c>
      <c r="D38" s="475">
        <v>1</v>
      </c>
      <c r="E38" s="476">
        <f>'INSCRIPTIONS COLLEGES'!E29</f>
        <v>24220102</v>
      </c>
      <c r="F38" s="577" t="str">
        <f>IF(E38="","",VLOOKUP(E38,'Listing import 29.10.24'!$A$2:$J$7000,2,FALSE))</f>
        <v>BENE</v>
      </c>
      <c r="G38" s="491" t="str">
        <f>IF(E38="","",VLOOKUP(E38,'Listing import 29.10.24'!$A$2:$J$7000,3,FALSE))</f>
        <v>Naïma</v>
      </c>
      <c r="H38" s="587" t="str">
        <f>IF(E38="","",VLOOKUP(E38,'Listing import 29.10.24'!$A$2:$J$7000,4,FALSE))</f>
        <v>MF</v>
      </c>
      <c r="I38" s="477"/>
      <c r="J38" s="529"/>
      <c r="K38" s="490"/>
      <c r="L38" s="823"/>
      <c r="M38" s="492"/>
      <c r="N38" s="547"/>
    </row>
    <row r="39" spans="1:14" ht="35.1" customHeight="1" x14ac:dyDescent="0.35">
      <c r="A39" s="832"/>
      <c r="B39" s="830"/>
      <c r="C39" s="827"/>
      <c r="D39" s="475">
        <v>2</v>
      </c>
      <c r="E39" s="476">
        <f>'INSCRIPTIONS COLLEGES'!E30</f>
        <v>24220134</v>
      </c>
      <c r="F39" s="577" t="str">
        <f>IF(E39="","",VLOOKUP(E39,'Listing import 29.10.24'!$A$2:$J$7000,2,FALSE))</f>
        <v>DJAMALI</v>
      </c>
      <c r="G39" s="491" t="str">
        <f>IF(E39="","",VLOOKUP(E39,'Listing import 29.10.24'!$A$2:$J$7000,3,FALSE))</f>
        <v>Emma</v>
      </c>
      <c r="H39" s="587" t="str">
        <f>IF(E39="","",VLOOKUP(E39,'Listing import 29.10.24'!$A$2:$J$7000,4,FALSE))</f>
        <v>MF</v>
      </c>
      <c r="I39" s="477"/>
      <c r="J39" s="529"/>
      <c r="K39" s="490"/>
      <c r="L39" s="824"/>
      <c r="M39" s="492"/>
      <c r="N39" s="547"/>
    </row>
    <row r="40" spans="1:14" ht="35.1" customHeight="1" x14ac:dyDescent="0.35">
      <c r="A40" s="832"/>
      <c r="B40" s="830"/>
      <c r="C40" s="828"/>
      <c r="D40" s="475">
        <v>3</v>
      </c>
      <c r="E40" s="476">
        <f>'INSCRIPTIONS COLLEGES'!E31</f>
        <v>24222661</v>
      </c>
      <c r="F40" s="577" t="str">
        <f>IF(E40="","",VLOOKUP(E40,'Listing import 29.10.24'!$A$2:$J$7000,2,FALSE))</f>
        <v>NEMOINON</v>
      </c>
      <c r="G40" s="491" t="str">
        <f>IF(E40="","",VLOOKUP(E40,'Listing import 29.10.24'!$A$2:$J$7000,3,FALSE))</f>
        <v>Shana</v>
      </c>
      <c r="H40" s="587" t="str">
        <f>IF(E40="","",VLOOKUP(E40,'Listing import 29.10.24'!$A$2:$J$7000,4,FALSE))</f>
        <v>MF</v>
      </c>
      <c r="I40" s="477"/>
      <c r="J40" s="529"/>
      <c r="K40" s="490"/>
      <c r="L40" s="824"/>
      <c r="M40" s="492"/>
      <c r="N40" s="548"/>
    </row>
    <row r="41" spans="1:14" ht="35.1" customHeight="1" x14ac:dyDescent="0.35">
      <c r="A41" s="832"/>
      <c r="B41" s="830"/>
      <c r="C41" s="828"/>
      <c r="D41" s="475">
        <v>4</v>
      </c>
      <c r="E41" s="476">
        <f>'INSCRIPTIONS COLLEGES'!E32</f>
        <v>24220550</v>
      </c>
      <c r="F41" s="577" t="str">
        <f>IF(E41="","",VLOOKUP(E41,'Listing import 29.10.24'!$A$2:$J$7000,2,FALSE))</f>
        <v>WANEUX</v>
      </c>
      <c r="G41" s="491" t="str">
        <f>IF(E41="","",VLOOKUP(E41,'Listing import 29.10.24'!$A$2:$J$7000,3,FALSE))</f>
        <v>Ryhanna</v>
      </c>
      <c r="H41" s="587" t="str">
        <f>IF(E41="","",VLOOKUP(E41,'Listing import 29.10.24'!$A$2:$J$7000,4,FALSE))</f>
        <v>MF</v>
      </c>
      <c r="I41" s="477"/>
      <c r="J41" s="529"/>
      <c r="K41" s="490"/>
      <c r="L41" s="824"/>
      <c r="M41" s="492"/>
      <c r="N41" s="548"/>
    </row>
    <row r="42" spans="1:14" ht="35.1" customHeight="1" x14ac:dyDescent="0.35">
      <c r="A42" s="832"/>
      <c r="B42" s="830"/>
      <c r="C42" s="828"/>
      <c r="D42" s="475">
        <v>5</v>
      </c>
      <c r="E42" s="476">
        <f>'INSCRIPTIONS COLLEGES'!E33</f>
        <v>24220006</v>
      </c>
      <c r="F42" s="577" t="str">
        <f>IF(E42="","",VLOOKUP(E42,'Listing import 29.10.24'!$A$2:$J$7000,2,FALSE))</f>
        <v>XOLAWAWA</v>
      </c>
      <c r="G42" s="491" t="str">
        <f>IF(E42="","",VLOOKUP(E42,'Listing import 29.10.24'!$A$2:$J$7000,3,FALSE))</f>
        <v>Maëlys</v>
      </c>
      <c r="H42" s="587" t="str">
        <f>IF(E42="","",VLOOKUP(E42,'Listing import 29.10.24'!$A$2:$J$7000,4,FALSE))</f>
        <v>MF</v>
      </c>
      <c r="I42" s="477"/>
      <c r="J42" s="529"/>
      <c r="K42" s="490"/>
      <c r="L42" s="824"/>
      <c r="M42" s="492"/>
      <c r="N42" s="548"/>
    </row>
    <row r="43" spans="1:14" ht="35.1" customHeight="1" x14ac:dyDescent="0.7">
      <c r="A43" s="832"/>
      <c r="B43" s="830"/>
      <c r="C43" s="488"/>
      <c r="D43" s="485"/>
      <c r="E43" s="485"/>
      <c r="F43" s="582"/>
      <c r="G43" s="594"/>
      <c r="H43" s="590"/>
      <c r="I43" s="486"/>
      <c r="J43" s="532"/>
      <c r="K43" s="533"/>
      <c r="L43" s="824"/>
      <c r="M43" s="478"/>
      <c r="N43" s="572"/>
    </row>
    <row r="44" spans="1:14" ht="35.1" customHeight="1" x14ac:dyDescent="0.35">
      <c r="A44" s="832"/>
      <c r="B44" s="830"/>
      <c r="C44" s="827" t="s">
        <v>130</v>
      </c>
      <c r="D44" s="475">
        <v>1</v>
      </c>
      <c r="E44" s="476">
        <f>'INSCRIPTIONS COLLEGES'!E35</f>
        <v>24210890</v>
      </c>
      <c r="F44" s="577" t="str">
        <f>IF(E44="","",VLOOKUP(E44,'Listing import 29.10.24'!$A$2:$J$7000,2,FALSE))</f>
        <v>SASTRODIHARDJO</v>
      </c>
      <c r="G44" s="491" t="str">
        <f>IF(E44="","",VLOOKUP(E44,'Listing import 29.10.24'!$A$2:$J$7000,3,FALSE))</f>
        <v>Joseph</v>
      </c>
      <c r="H44" s="587" t="str">
        <f>IF(E44="","",VLOOKUP(E44,'Listing import 29.10.24'!$A$2:$J$7000,4,FALSE))</f>
        <v>MG</v>
      </c>
      <c r="I44" s="477"/>
      <c r="J44" s="529"/>
      <c r="K44" s="490"/>
      <c r="L44" s="824"/>
      <c r="M44" s="492"/>
      <c r="N44" s="547"/>
    </row>
    <row r="45" spans="1:14" ht="35.1" customHeight="1" x14ac:dyDescent="0.35">
      <c r="A45" s="832"/>
      <c r="B45" s="830"/>
      <c r="C45" s="827"/>
      <c r="D45" s="475">
        <v>2</v>
      </c>
      <c r="E45" s="476">
        <f>'INSCRIPTIONS COLLEGES'!E36</f>
        <v>24220100</v>
      </c>
      <c r="F45" s="577" t="str">
        <f>IF(E45="","",VLOOKUP(E45,'Listing import 29.10.24'!$A$2:$J$7000,2,FALSE))</f>
        <v>ALPI</v>
      </c>
      <c r="G45" s="491" t="str">
        <f>IF(E45="","",VLOOKUP(E45,'Listing import 29.10.24'!$A$2:$J$7000,3,FALSE))</f>
        <v>Timai</v>
      </c>
      <c r="H45" s="587" t="str">
        <f>IF(E45="","",VLOOKUP(E45,'Listing import 29.10.24'!$A$2:$J$7000,4,FALSE))</f>
        <v>MG</v>
      </c>
      <c r="I45" s="477"/>
      <c r="J45" s="529"/>
      <c r="K45" s="490"/>
      <c r="L45" s="824"/>
      <c r="M45" s="492"/>
      <c r="N45" s="547"/>
    </row>
    <row r="46" spans="1:14" ht="35.1" customHeight="1" x14ac:dyDescent="0.35">
      <c r="A46" s="832"/>
      <c r="B46" s="830"/>
      <c r="C46" s="828"/>
      <c r="D46" s="475">
        <v>3</v>
      </c>
      <c r="E46" s="476">
        <f>'INSCRIPTIONS COLLEGES'!E37</f>
        <v>24220007</v>
      </c>
      <c r="F46" s="577" t="str">
        <f>IF(E46="","",VLOOKUP(E46,'Listing import 29.10.24'!$A$2:$J$7000,2,FALSE))</f>
        <v>BERNOLE</v>
      </c>
      <c r="G46" s="491" t="str">
        <f>IF(E46="","",VLOOKUP(E46,'Listing import 29.10.24'!$A$2:$J$7000,3,FALSE))</f>
        <v>Jean-Marc</v>
      </c>
      <c r="H46" s="587" t="str">
        <f>IF(E46="","",VLOOKUP(E46,'Listing import 29.10.24'!$A$2:$J$7000,4,FALSE))</f>
        <v>MG</v>
      </c>
      <c r="I46" s="477"/>
      <c r="J46" s="529"/>
      <c r="K46" s="490"/>
      <c r="L46" s="824"/>
      <c r="M46" s="492"/>
      <c r="N46" s="550"/>
    </row>
    <row r="47" spans="1:14" ht="35.1" customHeight="1" x14ac:dyDescent="0.35">
      <c r="A47" s="832"/>
      <c r="B47" s="830"/>
      <c r="C47" s="828"/>
      <c r="D47" s="475">
        <v>4</v>
      </c>
      <c r="E47" s="476">
        <f>'INSCRIPTIONS COLLEGES'!E38</f>
        <v>24222678</v>
      </c>
      <c r="F47" s="577" t="str">
        <f>IF(E47="","",VLOOKUP(E47,'Listing import 29.10.24'!$A$2:$J$7000,2,FALSE))</f>
        <v>MARTINIERE</v>
      </c>
      <c r="G47" s="491" t="str">
        <f>IF(E47="","",VLOOKUP(E47,'Listing import 29.10.24'!$A$2:$J$7000,3,FALSE))</f>
        <v>Cazey</v>
      </c>
      <c r="H47" s="587" t="str">
        <f>IF(E47="","",VLOOKUP(E47,'Listing import 29.10.24'!$A$2:$J$7000,4,FALSE))</f>
        <v>MG</v>
      </c>
      <c r="I47" s="477"/>
      <c r="J47" s="529"/>
      <c r="K47" s="490"/>
      <c r="L47" s="824"/>
      <c r="M47" s="492"/>
      <c r="N47" s="550"/>
    </row>
    <row r="48" spans="1:14" ht="35.1" customHeight="1" thickBot="1" x14ac:dyDescent="0.4">
      <c r="A48" s="833"/>
      <c r="B48" s="834"/>
      <c r="C48" s="831"/>
      <c r="D48" s="551">
        <v>5</v>
      </c>
      <c r="E48" s="552">
        <f>'INSCRIPTIONS COLLEGES'!E39</f>
        <v>24210890</v>
      </c>
      <c r="F48" s="579" t="str">
        <f>IF(E48="","",VLOOKUP(E48,'Listing import 29.10.24'!$A$2:$J$7000,2,FALSE))</f>
        <v>SASTRODIHARDJO</v>
      </c>
      <c r="G48" s="595" t="str">
        <f>IF(E48="","",VLOOKUP(E48,'Listing import 29.10.24'!$A$2:$J$7000,3,FALSE))</f>
        <v>Joseph</v>
      </c>
      <c r="H48" s="588" t="str">
        <f>IF(E48="","",VLOOKUP(E48,'Listing import 29.10.24'!$A$2:$J$7000,4,FALSE))</f>
        <v>MG</v>
      </c>
      <c r="I48" s="553"/>
      <c r="J48" s="554"/>
      <c r="K48" s="555"/>
      <c r="L48" s="826"/>
      <c r="M48" s="556"/>
      <c r="N48" s="557"/>
    </row>
    <row r="49" spans="1:14" ht="70.5" x14ac:dyDescent="0.5">
      <c r="A49" s="535" t="s">
        <v>9245</v>
      </c>
      <c r="B49" s="603"/>
      <c r="C49" s="535"/>
      <c r="D49" s="536"/>
      <c r="E49" s="537"/>
      <c r="F49" s="580"/>
      <c r="G49" s="580"/>
      <c r="H49" s="580"/>
      <c r="I49" s="538"/>
      <c r="J49" s="538"/>
      <c r="K49" s="538"/>
      <c r="L49" s="538"/>
      <c r="M49" s="537"/>
      <c r="N49" s="538"/>
    </row>
    <row r="50" spans="1:14" ht="70.5" x14ac:dyDescent="0.5">
      <c r="A50" s="469" t="s">
        <v>9244</v>
      </c>
      <c r="B50" s="601"/>
      <c r="C50" s="470"/>
      <c r="D50" s="471"/>
      <c r="E50" s="472"/>
      <c r="F50" s="574"/>
      <c r="I50" s="463"/>
      <c r="J50" s="463"/>
      <c r="K50" s="463"/>
      <c r="M50" s="472"/>
    </row>
    <row r="51" spans="1:14" ht="31.5" x14ac:dyDescent="0.5">
      <c r="B51" s="601"/>
      <c r="C51" s="473" t="s">
        <v>9252</v>
      </c>
      <c r="D51" s="471"/>
      <c r="E51" s="472"/>
      <c r="F51" s="574"/>
      <c r="I51" s="463"/>
      <c r="J51" s="463"/>
      <c r="K51" s="463"/>
      <c r="M51" s="472"/>
    </row>
    <row r="52" spans="1:14" ht="31.5" x14ac:dyDescent="0.5">
      <c r="B52" s="601"/>
      <c r="C52" s="473" t="s">
        <v>9253</v>
      </c>
      <c r="D52" s="471"/>
      <c r="E52" s="472"/>
      <c r="F52" s="574"/>
      <c r="I52" s="463"/>
      <c r="J52" s="463"/>
      <c r="K52" s="463"/>
      <c r="M52" s="472"/>
    </row>
    <row r="53" spans="1:14" ht="54" customHeight="1" x14ac:dyDescent="0.35">
      <c r="A53" s="829">
        <v>4</v>
      </c>
      <c r="B53" s="605" t="s">
        <v>82</v>
      </c>
      <c r="C53" s="487" t="s">
        <v>83</v>
      </c>
      <c r="D53" s="474" t="s">
        <v>84</v>
      </c>
      <c r="E53" s="480" t="s">
        <v>85</v>
      </c>
      <c r="F53" s="581" t="s">
        <v>86</v>
      </c>
      <c r="G53" s="596" t="s">
        <v>87</v>
      </c>
      <c r="H53" s="589" t="s">
        <v>88</v>
      </c>
      <c r="I53" s="450" t="s">
        <v>9247</v>
      </c>
      <c r="J53" s="528" t="s">
        <v>90</v>
      </c>
      <c r="K53" s="528" t="s">
        <v>9248</v>
      </c>
      <c r="L53" s="448" t="s">
        <v>9249</v>
      </c>
      <c r="M53" s="450" t="s">
        <v>9250</v>
      </c>
      <c r="N53" s="528" t="s">
        <v>9251</v>
      </c>
    </row>
    <row r="54" spans="1:14" ht="35.1" customHeight="1" x14ac:dyDescent="0.35">
      <c r="A54" s="829"/>
      <c r="B54" s="830" t="e">
        <f>IF(E54="","",VLOOKUP(E54,'Listing import 29.10.24'!$A$2:$J$7000,8,FALSE))</f>
        <v>#N/A</v>
      </c>
      <c r="C54" s="827" t="s">
        <v>129</v>
      </c>
      <c r="D54" s="475">
        <v>1</v>
      </c>
      <c r="E54" s="476">
        <f>'INSCRIPTIONS COLLEGES'!E42</f>
        <v>0</v>
      </c>
      <c r="F54" s="577" t="e">
        <f>IF(E54="","",VLOOKUP(E54,'Listing import 29.10.24'!$A$2:$J$7000,2,FALSE))</f>
        <v>#N/A</v>
      </c>
      <c r="G54" s="491" t="e">
        <f>IF(E54="","",VLOOKUP(E54,'Listing import 29.10.24'!$A$2:$J$7000,3,FALSE))</f>
        <v>#N/A</v>
      </c>
      <c r="H54" s="587" t="e">
        <f>IF(E54="","",VLOOKUP(E54,'Listing import 29.10.24'!$A$2:$J$7000,4,FALSE))</f>
        <v>#N/A</v>
      </c>
      <c r="I54" s="477"/>
      <c r="J54" s="529"/>
      <c r="K54" s="490"/>
      <c r="L54" s="823"/>
      <c r="M54" s="492"/>
      <c r="N54" s="491"/>
    </row>
    <row r="55" spans="1:14" ht="35.1" customHeight="1" x14ac:dyDescent="0.35">
      <c r="A55" s="829"/>
      <c r="B55" s="830"/>
      <c r="C55" s="827"/>
      <c r="D55" s="475">
        <v>2</v>
      </c>
      <c r="E55" s="476">
        <f>'INSCRIPTIONS COLLEGES'!E43</f>
        <v>0</v>
      </c>
      <c r="F55" s="577" t="e">
        <f>IF(E55="","",VLOOKUP(E55,'Listing import 29.10.24'!$A$2:$J$7000,2,FALSE))</f>
        <v>#N/A</v>
      </c>
      <c r="G55" s="491" t="e">
        <f>IF(E55="","",VLOOKUP(E55,'Listing import 29.10.24'!$A$2:$J$7000,3,FALSE))</f>
        <v>#N/A</v>
      </c>
      <c r="H55" s="587" t="e">
        <f>IF(E55="","",VLOOKUP(E55,'Listing import 29.10.24'!$A$2:$J$7000,4,FALSE))</f>
        <v>#N/A</v>
      </c>
      <c r="I55" s="477"/>
      <c r="J55" s="529"/>
      <c r="K55" s="490"/>
      <c r="L55" s="824"/>
      <c r="M55" s="492"/>
      <c r="N55" s="491"/>
    </row>
    <row r="56" spans="1:14" ht="35.1" customHeight="1" x14ac:dyDescent="0.35">
      <c r="A56" s="829"/>
      <c r="B56" s="830"/>
      <c r="C56" s="828"/>
      <c r="D56" s="475">
        <v>3</v>
      </c>
      <c r="E56" s="476">
        <f>'INSCRIPTIONS COLLEGES'!E44</f>
        <v>0</v>
      </c>
      <c r="F56" s="577" t="e">
        <f>IF(E56="","",VLOOKUP(E56,'Listing import 29.10.24'!$A$2:$J$7000,2,FALSE))</f>
        <v>#N/A</v>
      </c>
      <c r="G56" s="491" t="e">
        <f>IF(E56="","",VLOOKUP(E56,'Listing import 29.10.24'!$A$2:$J$7000,3,FALSE))</f>
        <v>#N/A</v>
      </c>
      <c r="H56" s="587" t="e">
        <f>IF(E56="","",VLOOKUP(E56,'Listing import 29.10.24'!$A$2:$J$7000,4,FALSE))</f>
        <v>#N/A</v>
      </c>
      <c r="I56" s="477"/>
      <c r="J56" s="529"/>
      <c r="K56" s="490"/>
      <c r="L56" s="824"/>
      <c r="M56" s="492"/>
      <c r="N56" s="494"/>
    </row>
    <row r="57" spans="1:14" ht="35.1" customHeight="1" x14ac:dyDescent="0.35">
      <c r="A57" s="829"/>
      <c r="B57" s="830"/>
      <c r="C57" s="828"/>
      <c r="D57" s="475">
        <v>4</v>
      </c>
      <c r="E57" s="476">
        <f>'INSCRIPTIONS COLLEGES'!E45</f>
        <v>0</v>
      </c>
      <c r="F57" s="577" t="e">
        <f>IF(E57="","",VLOOKUP(E57,'Listing import 29.10.24'!$A$2:$J$7000,2,FALSE))</f>
        <v>#N/A</v>
      </c>
      <c r="G57" s="491" t="e">
        <f>IF(E57="","",VLOOKUP(E57,'Listing import 29.10.24'!$A$2:$J$7000,3,FALSE))</f>
        <v>#N/A</v>
      </c>
      <c r="H57" s="587" t="e">
        <f>IF(E57="","",VLOOKUP(E57,'Listing import 29.10.24'!$A$2:$J$7000,4,FALSE))</f>
        <v>#N/A</v>
      </c>
      <c r="I57" s="477"/>
      <c r="J57" s="529"/>
      <c r="K57" s="490"/>
      <c r="L57" s="824"/>
      <c r="M57" s="492"/>
      <c r="N57" s="494"/>
    </row>
    <row r="58" spans="1:14" ht="35.1" customHeight="1" x14ac:dyDescent="0.35">
      <c r="A58" s="829"/>
      <c r="B58" s="830"/>
      <c r="C58" s="828"/>
      <c r="D58" s="475">
        <v>5</v>
      </c>
      <c r="E58" s="476">
        <f>'INSCRIPTIONS COLLEGES'!E46</f>
        <v>0</v>
      </c>
      <c r="F58" s="577" t="e">
        <f>IF(E58="","",VLOOKUP(E58,'Listing import 29.10.24'!$A$2:$J$7000,2,FALSE))</f>
        <v>#N/A</v>
      </c>
      <c r="G58" s="491" t="e">
        <f>IF(E58="","",VLOOKUP(E58,'Listing import 29.10.24'!$A$2:$J$7000,3,FALSE))</f>
        <v>#N/A</v>
      </c>
      <c r="H58" s="587" t="e">
        <f>IF(E58="","",VLOOKUP(E58,'Listing import 29.10.24'!$A$2:$J$7000,4,FALSE))</f>
        <v>#N/A</v>
      </c>
      <c r="I58" s="477"/>
      <c r="J58" s="529"/>
      <c r="K58" s="490"/>
      <c r="L58" s="824"/>
      <c r="M58" s="492"/>
      <c r="N58" s="494"/>
    </row>
    <row r="59" spans="1:14" ht="35.1" customHeight="1" x14ac:dyDescent="0.7">
      <c r="A59" s="829"/>
      <c r="B59" s="830"/>
      <c r="C59" s="488"/>
      <c r="D59" s="485"/>
      <c r="E59" s="485"/>
      <c r="F59" s="582"/>
      <c r="G59" s="594"/>
      <c r="H59" s="590"/>
      <c r="I59" s="486"/>
      <c r="J59" s="532"/>
      <c r="K59" s="533"/>
      <c r="L59" s="824"/>
      <c r="M59" s="531"/>
      <c r="N59" s="485"/>
    </row>
    <row r="60" spans="1:14" ht="35.1" customHeight="1" x14ac:dyDescent="0.35">
      <c r="A60" s="829"/>
      <c r="B60" s="830"/>
      <c r="C60" s="827" t="s">
        <v>130</v>
      </c>
      <c r="D60" s="475">
        <v>1</v>
      </c>
      <c r="E60" s="476">
        <f>'INSCRIPTIONS COLLEGES'!E48</f>
        <v>0</v>
      </c>
      <c r="F60" s="577" t="e">
        <f>IF(E60="","",VLOOKUP(E60,'Listing import 29.10.24'!$A$2:$J$7000,2,FALSE))</f>
        <v>#N/A</v>
      </c>
      <c r="G60" s="491" t="e">
        <f>IF(E60="","",VLOOKUP(E60,'Listing import 29.10.24'!$A$2:$J$7000,3,FALSE))</f>
        <v>#N/A</v>
      </c>
      <c r="H60" s="587" t="e">
        <f>IF(E60="","",VLOOKUP(E60,'Listing import 29.10.24'!$A$2:$J$7000,4,FALSE))</f>
        <v>#N/A</v>
      </c>
      <c r="I60" s="477"/>
      <c r="J60" s="529"/>
      <c r="K60" s="490"/>
      <c r="L60" s="824"/>
      <c r="M60" s="492"/>
      <c r="N60" s="491"/>
    </row>
    <row r="61" spans="1:14" ht="35.1" customHeight="1" x14ac:dyDescent="0.35">
      <c r="A61" s="829"/>
      <c r="B61" s="830"/>
      <c r="C61" s="827"/>
      <c r="D61" s="475">
        <v>2</v>
      </c>
      <c r="E61" s="476">
        <f>'INSCRIPTIONS COLLEGES'!E49</f>
        <v>0</v>
      </c>
      <c r="F61" s="577" t="e">
        <f>IF(E61="","",VLOOKUP(E61,'Listing import 29.10.24'!$A$2:$J$7000,2,FALSE))</f>
        <v>#N/A</v>
      </c>
      <c r="G61" s="491" t="e">
        <f>IF(E61="","",VLOOKUP(E61,'Listing import 29.10.24'!$A$2:$J$7000,3,FALSE))</f>
        <v>#N/A</v>
      </c>
      <c r="H61" s="587" t="e">
        <f>IF(E61="","",VLOOKUP(E61,'Listing import 29.10.24'!$A$2:$J$7000,4,FALSE))</f>
        <v>#N/A</v>
      </c>
      <c r="I61" s="477"/>
      <c r="J61" s="529"/>
      <c r="K61" s="490"/>
      <c r="L61" s="824"/>
      <c r="M61" s="492"/>
      <c r="N61" s="491"/>
    </row>
    <row r="62" spans="1:14" ht="35.1" customHeight="1" x14ac:dyDescent="0.35">
      <c r="A62" s="829"/>
      <c r="B62" s="830"/>
      <c r="C62" s="828"/>
      <c r="D62" s="475">
        <v>3</v>
      </c>
      <c r="E62" s="476">
        <f>'INSCRIPTIONS COLLEGES'!E50</f>
        <v>0</v>
      </c>
      <c r="F62" s="577" t="e">
        <f>IF(E62="","",VLOOKUP(E62,'Listing import 29.10.24'!$A$2:$J$7000,2,FALSE))</f>
        <v>#N/A</v>
      </c>
      <c r="G62" s="491" t="e">
        <f>IF(E62="","",VLOOKUP(E62,'Listing import 29.10.24'!$A$2:$J$7000,3,FALSE))</f>
        <v>#N/A</v>
      </c>
      <c r="H62" s="587" t="e">
        <f>IF(E62="","",VLOOKUP(E62,'Listing import 29.10.24'!$A$2:$J$7000,4,FALSE))</f>
        <v>#N/A</v>
      </c>
      <c r="I62" s="477"/>
      <c r="J62" s="529"/>
      <c r="K62" s="490"/>
      <c r="L62" s="824"/>
      <c r="M62" s="492"/>
      <c r="N62" s="493"/>
    </row>
    <row r="63" spans="1:14" ht="35.1" customHeight="1" x14ac:dyDescent="0.35">
      <c r="A63" s="829"/>
      <c r="B63" s="830"/>
      <c r="C63" s="828"/>
      <c r="D63" s="475">
        <v>4</v>
      </c>
      <c r="E63" s="476">
        <f>'INSCRIPTIONS COLLEGES'!E51</f>
        <v>0</v>
      </c>
      <c r="F63" s="577" t="e">
        <f>IF(E63="","",VLOOKUP(E63,'Listing import 29.10.24'!$A$2:$J$7000,2,FALSE))</f>
        <v>#N/A</v>
      </c>
      <c r="G63" s="491" t="e">
        <f>IF(E63="","",VLOOKUP(E63,'Listing import 29.10.24'!$A$2:$J$7000,3,FALSE))</f>
        <v>#N/A</v>
      </c>
      <c r="H63" s="587" t="e">
        <f>IF(E63="","",VLOOKUP(E63,'Listing import 29.10.24'!$A$2:$J$7000,4,FALSE))</f>
        <v>#N/A</v>
      </c>
      <c r="I63" s="477"/>
      <c r="J63" s="529"/>
      <c r="K63" s="490"/>
      <c r="L63" s="824"/>
      <c r="M63" s="492"/>
      <c r="N63" s="493"/>
    </row>
    <row r="64" spans="1:14" ht="35.1" customHeight="1" thickBot="1" x14ac:dyDescent="0.4">
      <c r="A64" s="829"/>
      <c r="B64" s="830"/>
      <c r="C64" s="828"/>
      <c r="D64" s="475">
        <v>5</v>
      </c>
      <c r="E64" s="476">
        <f>'INSCRIPTIONS COLLEGES'!E52</f>
        <v>0</v>
      </c>
      <c r="F64" s="577" t="e">
        <f>IF(E64="","",VLOOKUP(E64,'Listing import 29.10.24'!$A$2:$J$7000,2,FALSE))</f>
        <v>#N/A</v>
      </c>
      <c r="G64" s="491" t="e">
        <f>IF(E64="","",VLOOKUP(E64,'Listing import 29.10.24'!$A$2:$J$7000,3,FALSE))</f>
        <v>#N/A</v>
      </c>
      <c r="H64" s="587" t="e">
        <f>IF(E64="","",VLOOKUP(E64,'Listing import 29.10.24'!$A$2:$J$7000,4,FALSE))</f>
        <v>#N/A</v>
      </c>
      <c r="I64" s="477"/>
      <c r="J64" s="529"/>
      <c r="K64" s="490"/>
      <c r="L64" s="825"/>
      <c r="M64" s="492"/>
      <c r="N64" s="493"/>
    </row>
    <row r="65" spans="1:14" ht="70.5" x14ac:dyDescent="0.5">
      <c r="A65" s="465" t="s">
        <v>9245</v>
      </c>
      <c r="B65" s="599"/>
      <c r="C65" s="465"/>
      <c r="D65" s="466"/>
      <c r="E65" s="467"/>
      <c r="F65" s="574"/>
      <c r="I65" s="463"/>
      <c r="J65" s="463"/>
      <c r="K65" s="463"/>
      <c r="M65" s="467"/>
    </row>
    <row r="66" spans="1:14" ht="70.5" x14ac:dyDescent="0.5">
      <c r="A66" s="469" t="s">
        <v>9244</v>
      </c>
      <c r="B66" s="601"/>
      <c r="C66" s="470"/>
      <c r="D66" s="471"/>
      <c r="E66" s="472"/>
      <c r="F66" s="574"/>
      <c r="I66" s="463"/>
      <c r="J66" s="463"/>
      <c r="K66" s="463"/>
      <c r="M66" s="472"/>
    </row>
    <row r="67" spans="1:14" ht="31.5" x14ac:dyDescent="0.5">
      <c r="B67" s="601"/>
      <c r="C67" s="473" t="s">
        <v>9252</v>
      </c>
      <c r="D67" s="471"/>
      <c r="E67" s="472"/>
      <c r="F67" s="574"/>
      <c r="I67" s="463"/>
      <c r="J67" s="463"/>
      <c r="K67" s="463"/>
      <c r="M67" s="472"/>
    </row>
    <row r="68" spans="1:14" ht="31.5" x14ac:dyDescent="0.5">
      <c r="B68" s="601"/>
      <c r="C68" s="473" t="s">
        <v>9253</v>
      </c>
      <c r="D68" s="471"/>
      <c r="E68" s="472"/>
      <c r="F68" s="574"/>
      <c r="I68" s="463"/>
      <c r="J68" s="463"/>
      <c r="K68" s="463"/>
      <c r="M68" s="472"/>
    </row>
    <row r="69" spans="1:14" ht="102" customHeight="1" x14ac:dyDescent="0.35">
      <c r="A69" s="829">
        <v>5</v>
      </c>
      <c r="B69" s="605" t="s">
        <v>82</v>
      </c>
      <c r="C69" s="487" t="s">
        <v>83</v>
      </c>
      <c r="D69" s="474" t="s">
        <v>84</v>
      </c>
      <c r="E69" s="480" t="s">
        <v>85</v>
      </c>
      <c r="F69" s="581" t="s">
        <v>86</v>
      </c>
      <c r="G69" s="596" t="s">
        <v>87</v>
      </c>
      <c r="H69" s="589" t="s">
        <v>88</v>
      </c>
      <c r="I69" s="450" t="s">
        <v>9247</v>
      </c>
      <c r="J69" s="528" t="s">
        <v>90</v>
      </c>
      <c r="K69" s="528" t="s">
        <v>9248</v>
      </c>
      <c r="L69" s="448" t="s">
        <v>9249</v>
      </c>
      <c r="M69" s="450" t="s">
        <v>9250</v>
      </c>
      <c r="N69" s="528" t="s">
        <v>9251</v>
      </c>
    </row>
    <row r="70" spans="1:14" ht="35.1" customHeight="1" x14ac:dyDescent="0.35">
      <c r="A70" s="829"/>
      <c r="B70" s="830" t="e">
        <f>IF(E70="","",VLOOKUP(E70,'Listing import 29.10.24'!$A$2:$J$7000,8,FALSE))</f>
        <v>#N/A</v>
      </c>
      <c r="C70" s="827" t="s">
        <v>129</v>
      </c>
      <c r="D70" s="475">
        <v>1</v>
      </c>
      <c r="E70" s="476">
        <f>'INSCRIPTIONS COLLEGES'!E55</f>
        <v>0</v>
      </c>
      <c r="F70" s="577" t="e">
        <f>IF(E70="","",VLOOKUP(E70,'Listing import 29.10.24'!$A$2:$J$7000,2,FALSE))</f>
        <v>#N/A</v>
      </c>
      <c r="G70" s="491" t="e">
        <f>IF(E70="","",VLOOKUP(E70,'Listing import 29.10.24'!$A$2:$J$7000,3,FALSE))</f>
        <v>#N/A</v>
      </c>
      <c r="H70" s="587" t="e">
        <f>IF(E70="","",VLOOKUP(E70,'Listing import 29.10.24'!$A$2:$J$7000,4,FALSE))</f>
        <v>#N/A</v>
      </c>
      <c r="I70" s="477"/>
      <c r="J70" s="529"/>
      <c r="K70" s="490"/>
      <c r="L70" s="823"/>
      <c r="M70" s="492"/>
      <c r="N70" s="491"/>
    </row>
    <row r="71" spans="1:14" ht="35.1" customHeight="1" x14ac:dyDescent="0.35">
      <c r="A71" s="829"/>
      <c r="B71" s="830"/>
      <c r="C71" s="827"/>
      <c r="D71" s="475">
        <v>2</v>
      </c>
      <c r="E71" s="476">
        <f>'INSCRIPTIONS COLLEGES'!E56</f>
        <v>0</v>
      </c>
      <c r="F71" s="577" t="e">
        <f>IF(E71="","",VLOOKUP(E71,'Listing import 29.10.24'!$A$2:$J$7000,2,FALSE))</f>
        <v>#N/A</v>
      </c>
      <c r="G71" s="491" t="e">
        <f>IF(E71="","",VLOOKUP(E71,'Listing import 29.10.24'!$A$2:$J$7000,3,FALSE))</f>
        <v>#N/A</v>
      </c>
      <c r="H71" s="587" t="e">
        <f>IF(E71="","",VLOOKUP(E71,'Listing import 29.10.24'!$A$2:$J$7000,4,FALSE))</f>
        <v>#N/A</v>
      </c>
      <c r="I71" s="477"/>
      <c r="J71" s="529"/>
      <c r="K71" s="490"/>
      <c r="L71" s="824"/>
      <c r="M71" s="492"/>
      <c r="N71" s="491"/>
    </row>
    <row r="72" spans="1:14" ht="35.1" customHeight="1" x14ac:dyDescent="0.35">
      <c r="A72" s="829"/>
      <c r="B72" s="830"/>
      <c r="C72" s="828"/>
      <c r="D72" s="475">
        <v>3</v>
      </c>
      <c r="E72" s="476">
        <f>'INSCRIPTIONS COLLEGES'!E57</f>
        <v>0</v>
      </c>
      <c r="F72" s="577" t="e">
        <f>IF(E72="","",VLOOKUP(E72,'Listing import 29.10.24'!$A$2:$J$7000,2,FALSE))</f>
        <v>#N/A</v>
      </c>
      <c r="G72" s="491" t="e">
        <f>IF(E72="","",VLOOKUP(E72,'Listing import 29.10.24'!$A$2:$J$7000,3,FALSE))</f>
        <v>#N/A</v>
      </c>
      <c r="H72" s="587" t="e">
        <f>IF(E72="","",VLOOKUP(E72,'Listing import 29.10.24'!$A$2:$J$7000,4,FALSE))</f>
        <v>#N/A</v>
      </c>
      <c r="I72" s="477"/>
      <c r="J72" s="529"/>
      <c r="K72" s="490"/>
      <c r="L72" s="824"/>
      <c r="M72" s="492"/>
      <c r="N72" s="494"/>
    </row>
    <row r="73" spans="1:14" ht="35.1" customHeight="1" x14ac:dyDescent="0.35">
      <c r="A73" s="829"/>
      <c r="B73" s="830"/>
      <c r="C73" s="828"/>
      <c r="D73" s="475">
        <v>4</v>
      </c>
      <c r="E73" s="476">
        <f>'INSCRIPTIONS COLLEGES'!E58</f>
        <v>0</v>
      </c>
      <c r="F73" s="577" t="e">
        <f>IF(E73="","",VLOOKUP(E73,'Listing import 29.10.24'!$A$2:$J$7000,2,FALSE))</f>
        <v>#N/A</v>
      </c>
      <c r="G73" s="491" t="e">
        <f>IF(E73="","",VLOOKUP(E73,'Listing import 29.10.24'!$A$2:$J$7000,3,FALSE))</f>
        <v>#N/A</v>
      </c>
      <c r="H73" s="587" t="e">
        <f>IF(E73="","",VLOOKUP(E73,'Listing import 29.10.24'!$A$2:$J$7000,4,FALSE))</f>
        <v>#N/A</v>
      </c>
      <c r="I73" s="477"/>
      <c r="J73" s="529"/>
      <c r="K73" s="490"/>
      <c r="L73" s="824"/>
      <c r="M73" s="492"/>
      <c r="N73" s="494"/>
    </row>
    <row r="74" spans="1:14" ht="35.1" customHeight="1" x14ac:dyDescent="0.35">
      <c r="A74" s="829"/>
      <c r="B74" s="830"/>
      <c r="C74" s="828"/>
      <c r="D74" s="475">
        <v>5</v>
      </c>
      <c r="E74" s="476">
        <f>'INSCRIPTIONS COLLEGES'!E59</f>
        <v>0</v>
      </c>
      <c r="F74" s="577" t="e">
        <f>IF(E74="","",VLOOKUP(E74,'Listing import 29.10.24'!$A$2:$J$7000,2,FALSE))</f>
        <v>#N/A</v>
      </c>
      <c r="G74" s="491" t="e">
        <f>IF(E74="","",VLOOKUP(E74,'Listing import 29.10.24'!$A$2:$J$7000,3,FALSE))</f>
        <v>#N/A</v>
      </c>
      <c r="H74" s="587" t="e">
        <f>IF(E74="","",VLOOKUP(E74,'Listing import 29.10.24'!$A$2:$J$7000,4,FALSE))</f>
        <v>#N/A</v>
      </c>
      <c r="I74" s="477"/>
      <c r="J74" s="529"/>
      <c r="K74" s="490"/>
      <c r="L74" s="824"/>
      <c r="M74" s="492"/>
      <c r="N74" s="494"/>
    </row>
    <row r="75" spans="1:14" ht="35.1" customHeight="1" x14ac:dyDescent="0.7">
      <c r="A75" s="829"/>
      <c r="B75" s="830"/>
      <c r="C75" s="488"/>
      <c r="D75" s="485"/>
      <c r="E75" s="485"/>
      <c r="F75" s="582"/>
      <c r="G75" s="594"/>
      <c r="H75" s="590"/>
      <c r="I75" s="486"/>
      <c r="J75" s="532"/>
      <c r="K75" s="533"/>
      <c r="L75" s="824"/>
      <c r="M75" s="531"/>
      <c r="N75" s="485"/>
    </row>
    <row r="76" spans="1:14" ht="35.1" customHeight="1" x14ac:dyDescent="0.35">
      <c r="A76" s="829"/>
      <c r="B76" s="830"/>
      <c r="C76" s="827" t="s">
        <v>130</v>
      </c>
      <c r="D76" s="475">
        <v>1</v>
      </c>
      <c r="E76" s="476">
        <f>'INSCRIPTIONS COLLEGES'!E61</f>
        <v>0</v>
      </c>
      <c r="F76" s="577" t="e">
        <f>IF(E76="","",VLOOKUP(E76,'Listing import 29.10.24'!$A$2:$J$7000,2,FALSE))</f>
        <v>#N/A</v>
      </c>
      <c r="G76" s="491" t="e">
        <f>IF(E76="","",VLOOKUP(E76,'Listing import 29.10.24'!$A$2:$J$7000,3,FALSE))</f>
        <v>#N/A</v>
      </c>
      <c r="H76" s="587" t="e">
        <f>IF(E76="","",VLOOKUP(E76,'Listing import 29.10.24'!$A$2:$J$7000,4,FALSE))</f>
        <v>#N/A</v>
      </c>
      <c r="I76" s="477"/>
      <c r="J76" s="529"/>
      <c r="K76" s="490"/>
      <c r="L76" s="824"/>
      <c r="M76" s="492"/>
      <c r="N76" s="491"/>
    </row>
    <row r="77" spans="1:14" ht="35.1" customHeight="1" x14ac:dyDescent="0.35">
      <c r="A77" s="829"/>
      <c r="B77" s="830"/>
      <c r="C77" s="827"/>
      <c r="D77" s="475">
        <v>2</v>
      </c>
      <c r="E77" s="476">
        <f>'INSCRIPTIONS COLLEGES'!E62</f>
        <v>0</v>
      </c>
      <c r="F77" s="577" t="e">
        <f>IF(E77="","",VLOOKUP(E77,'Listing import 29.10.24'!$A$2:$J$7000,2,FALSE))</f>
        <v>#N/A</v>
      </c>
      <c r="G77" s="491" t="e">
        <f>IF(E77="","",VLOOKUP(E77,'Listing import 29.10.24'!$A$2:$J$7000,3,FALSE))</f>
        <v>#N/A</v>
      </c>
      <c r="H77" s="587" t="e">
        <f>IF(E77="","",VLOOKUP(E77,'Listing import 29.10.24'!$A$2:$J$7000,4,FALSE))</f>
        <v>#N/A</v>
      </c>
      <c r="I77" s="477"/>
      <c r="J77" s="529"/>
      <c r="K77" s="490"/>
      <c r="L77" s="824"/>
      <c r="M77" s="492"/>
      <c r="N77" s="491"/>
    </row>
    <row r="78" spans="1:14" ht="35.1" customHeight="1" x14ac:dyDescent="0.35">
      <c r="A78" s="829"/>
      <c r="B78" s="830"/>
      <c r="C78" s="828"/>
      <c r="D78" s="475">
        <v>3</v>
      </c>
      <c r="E78" s="476">
        <f>'INSCRIPTIONS COLLEGES'!E63</f>
        <v>0</v>
      </c>
      <c r="F78" s="577" t="e">
        <f>IF(E78="","",VLOOKUP(E78,'Listing import 29.10.24'!$A$2:$J$7000,2,FALSE))</f>
        <v>#N/A</v>
      </c>
      <c r="G78" s="491" t="e">
        <f>IF(E78="","",VLOOKUP(E78,'Listing import 29.10.24'!$A$2:$J$7000,3,FALSE))</f>
        <v>#N/A</v>
      </c>
      <c r="H78" s="587" t="e">
        <f>IF(E78="","",VLOOKUP(E78,'Listing import 29.10.24'!$A$2:$J$7000,4,FALSE))</f>
        <v>#N/A</v>
      </c>
      <c r="I78" s="477"/>
      <c r="J78" s="529"/>
      <c r="K78" s="490"/>
      <c r="L78" s="824"/>
      <c r="M78" s="492"/>
      <c r="N78" s="493"/>
    </row>
    <row r="79" spans="1:14" ht="35.1" customHeight="1" x14ac:dyDescent="0.35">
      <c r="A79" s="829"/>
      <c r="B79" s="830"/>
      <c r="C79" s="828"/>
      <c r="D79" s="475">
        <v>4</v>
      </c>
      <c r="E79" s="476">
        <f>'INSCRIPTIONS COLLEGES'!E64</f>
        <v>0</v>
      </c>
      <c r="F79" s="577" t="e">
        <f>IF(E79="","",VLOOKUP(E79,'Listing import 29.10.24'!$A$2:$J$7000,2,FALSE))</f>
        <v>#N/A</v>
      </c>
      <c r="G79" s="491" t="e">
        <f>IF(E79="","",VLOOKUP(E79,'Listing import 29.10.24'!$A$2:$J$7000,3,FALSE))</f>
        <v>#N/A</v>
      </c>
      <c r="H79" s="587" t="e">
        <f>IF(E79="","",VLOOKUP(E79,'Listing import 29.10.24'!$A$2:$J$7000,4,FALSE))</f>
        <v>#N/A</v>
      </c>
      <c r="I79" s="477"/>
      <c r="J79" s="529"/>
      <c r="K79" s="490"/>
      <c r="L79" s="824"/>
      <c r="M79" s="492"/>
      <c r="N79" s="493"/>
    </row>
    <row r="80" spans="1:14" ht="35.1" customHeight="1" thickBot="1" x14ac:dyDescent="0.4">
      <c r="A80" s="835"/>
      <c r="B80" s="836"/>
      <c r="C80" s="837"/>
      <c r="D80" s="558">
        <v>5</v>
      </c>
      <c r="E80" s="559">
        <f>'INSCRIPTIONS COLLEGES'!E65</f>
        <v>0</v>
      </c>
      <c r="F80" s="583" t="e">
        <f>IF(E80="","",VLOOKUP(E80,'Listing import 29.10.24'!$A$2:$J$7000,2,FALSE))</f>
        <v>#N/A</v>
      </c>
      <c r="G80" s="597" t="e">
        <f>IF(E80="","",VLOOKUP(E80,'Listing import 29.10.24'!$A$2:$J$7000,3,FALSE))</f>
        <v>#N/A</v>
      </c>
      <c r="H80" s="591" t="e">
        <f>IF(E80="","",VLOOKUP(E80,'Listing import 29.10.24'!$A$2:$J$7000,4,FALSE))</f>
        <v>#N/A</v>
      </c>
      <c r="I80" s="560"/>
      <c r="J80" s="561"/>
      <c r="K80" s="562"/>
      <c r="L80" s="824"/>
      <c r="M80" s="563"/>
      <c r="N80" s="564"/>
    </row>
    <row r="81" spans="1:14" ht="70.5" x14ac:dyDescent="0.5">
      <c r="A81" s="565" t="s">
        <v>9245</v>
      </c>
      <c r="B81" s="599"/>
      <c r="C81" s="465"/>
      <c r="D81" s="466"/>
      <c r="E81" s="467"/>
      <c r="F81" s="584"/>
      <c r="G81" s="584"/>
      <c r="H81" s="584"/>
      <c r="I81" s="566"/>
      <c r="J81" s="566"/>
      <c r="K81" s="566"/>
      <c r="L81" s="566"/>
      <c r="M81" s="467"/>
      <c r="N81" s="567"/>
    </row>
    <row r="82" spans="1:14" ht="70.5" x14ac:dyDescent="0.5">
      <c r="A82" s="568" t="s">
        <v>9244</v>
      </c>
      <c r="B82" s="601"/>
      <c r="C82" s="470"/>
      <c r="D82" s="471"/>
      <c r="E82" s="472"/>
      <c r="F82" s="580"/>
      <c r="G82" s="580"/>
      <c r="H82" s="580"/>
      <c r="I82" s="538"/>
      <c r="J82" s="538"/>
      <c r="K82" s="538"/>
      <c r="L82" s="538"/>
      <c r="M82" s="472"/>
      <c r="N82" s="569"/>
    </row>
    <row r="83" spans="1:14" ht="31.5" x14ac:dyDescent="0.5">
      <c r="A83" s="570"/>
      <c r="B83" s="601"/>
      <c r="C83" s="473" t="s">
        <v>9252</v>
      </c>
      <c r="D83" s="471"/>
      <c r="E83" s="472"/>
      <c r="F83" s="580"/>
      <c r="G83" s="580"/>
      <c r="H83" s="580"/>
      <c r="I83" s="538"/>
      <c r="J83" s="538"/>
      <c r="K83" s="538"/>
      <c r="L83" s="538"/>
      <c r="M83" s="472"/>
      <c r="N83" s="569"/>
    </row>
    <row r="84" spans="1:14" ht="31.5" x14ac:dyDescent="0.5">
      <c r="A84" s="570"/>
      <c r="B84" s="601"/>
      <c r="C84" s="473" t="s">
        <v>9253</v>
      </c>
      <c r="D84" s="471"/>
      <c r="E84" s="472"/>
      <c r="F84" s="580"/>
      <c r="G84" s="580"/>
      <c r="H84" s="580"/>
      <c r="I84" s="538"/>
      <c r="J84" s="538"/>
      <c r="K84" s="538"/>
      <c r="L84" s="538"/>
      <c r="M84" s="472"/>
      <c r="N84" s="569"/>
    </row>
    <row r="85" spans="1:14" ht="114" customHeight="1" x14ac:dyDescent="0.35">
      <c r="A85" s="832">
        <v>6</v>
      </c>
      <c r="B85" s="605" t="s">
        <v>82</v>
      </c>
      <c r="C85" s="487" t="s">
        <v>83</v>
      </c>
      <c r="D85" s="474" t="s">
        <v>84</v>
      </c>
      <c r="E85" s="480" t="s">
        <v>85</v>
      </c>
      <c r="F85" s="581" t="s">
        <v>86</v>
      </c>
      <c r="G85" s="596" t="s">
        <v>87</v>
      </c>
      <c r="H85" s="589" t="s">
        <v>88</v>
      </c>
      <c r="I85" s="450" t="s">
        <v>9247</v>
      </c>
      <c r="J85" s="528" t="s">
        <v>90</v>
      </c>
      <c r="K85" s="528" t="s">
        <v>9248</v>
      </c>
      <c r="L85" s="448" t="s">
        <v>9249</v>
      </c>
      <c r="M85" s="450" t="s">
        <v>9250</v>
      </c>
      <c r="N85" s="571" t="s">
        <v>9251</v>
      </c>
    </row>
    <row r="86" spans="1:14" ht="35.1" customHeight="1" x14ac:dyDescent="0.35">
      <c r="A86" s="832"/>
      <c r="B86" s="830" t="e">
        <f>IF(E86="","",VLOOKUP(E86,'Listing import 29.10.24'!$A$2:$J$7000,8,FALSE))</f>
        <v>#N/A</v>
      </c>
      <c r="C86" s="827" t="s">
        <v>129</v>
      </c>
      <c r="D86" s="475">
        <v>1</v>
      </c>
      <c r="E86" s="476">
        <f>'INSCRIPTIONS COLLEGES'!E68</f>
        <v>0</v>
      </c>
      <c r="F86" s="577" t="e">
        <f>IF(E86="","",VLOOKUP(E86,'Listing import 29.10.24'!$A$2:$J$7000,2,FALSE))</f>
        <v>#N/A</v>
      </c>
      <c r="G86" s="491" t="e">
        <f>IF(E86="","",VLOOKUP(E86,'Listing import 29.10.24'!$A$2:$J$7000,3,FALSE))</f>
        <v>#N/A</v>
      </c>
      <c r="H86" s="587" t="e">
        <f>IF(E86="","",VLOOKUP(E86,'Listing import 29.10.24'!$A$2:$J$7000,4,FALSE))</f>
        <v>#N/A</v>
      </c>
      <c r="I86" s="477"/>
      <c r="J86" s="529"/>
      <c r="K86" s="490"/>
      <c r="L86" s="823"/>
      <c r="M86" s="492"/>
      <c r="N86" s="547"/>
    </row>
    <row r="87" spans="1:14" ht="35.1" customHeight="1" x14ac:dyDescent="0.35">
      <c r="A87" s="832"/>
      <c r="B87" s="830"/>
      <c r="C87" s="827"/>
      <c r="D87" s="475">
        <v>2</v>
      </c>
      <c r="E87" s="476">
        <f>'INSCRIPTIONS COLLEGES'!E69</f>
        <v>0</v>
      </c>
      <c r="F87" s="577" t="e">
        <f>IF(E87="","",VLOOKUP(E87,'Listing import 29.10.24'!$A$2:$J$7000,2,FALSE))</f>
        <v>#N/A</v>
      </c>
      <c r="G87" s="491" t="e">
        <f>IF(E87="","",VLOOKUP(E87,'Listing import 29.10.24'!$A$2:$J$7000,3,FALSE))</f>
        <v>#N/A</v>
      </c>
      <c r="H87" s="587" t="e">
        <f>IF(E87="","",VLOOKUP(E87,'Listing import 29.10.24'!$A$2:$J$7000,4,FALSE))</f>
        <v>#N/A</v>
      </c>
      <c r="I87" s="477"/>
      <c r="J87" s="529"/>
      <c r="K87" s="490"/>
      <c r="L87" s="824"/>
      <c r="M87" s="492"/>
      <c r="N87" s="547"/>
    </row>
    <row r="88" spans="1:14" ht="35.1" customHeight="1" x14ac:dyDescent="0.35">
      <c r="A88" s="832"/>
      <c r="B88" s="830"/>
      <c r="C88" s="828"/>
      <c r="D88" s="475">
        <v>3</v>
      </c>
      <c r="E88" s="476">
        <f>'INSCRIPTIONS COLLEGES'!E70</f>
        <v>0</v>
      </c>
      <c r="F88" s="577" t="e">
        <f>IF(E88="","",VLOOKUP(E88,'Listing import 29.10.24'!$A$2:$J$7000,2,FALSE))</f>
        <v>#N/A</v>
      </c>
      <c r="G88" s="491" t="e">
        <f>IF(E88="","",VLOOKUP(E88,'Listing import 29.10.24'!$A$2:$J$7000,3,FALSE))</f>
        <v>#N/A</v>
      </c>
      <c r="H88" s="587" t="e">
        <f>IF(E88="","",VLOOKUP(E88,'Listing import 29.10.24'!$A$2:$J$7000,4,FALSE))</f>
        <v>#N/A</v>
      </c>
      <c r="I88" s="477"/>
      <c r="J88" s="529"/>
      <c r="K88" s="490"/>
      <c r="L88" s="824"/>
      <c r="M88" s="492"/>
      <c r="N88" s="548"/>
    </row>
    <row r="89" spans="1:14" ht="35.1" customHeight="1" x14ac:dyDescent="0.35">
      <c r="A89" s="832"/>
      <c r="B89" s="830"/>
      <c r="C89" s="828"/>
      <c r="D89" s="475">
        <v>4</v>
      </c>
      <c r="E89" s="476">
        <f>'INSCRIPTIONS COLLEGES'!E71</f>
        <v>0</v>
      </c>
      <c r="F89" s="577" t="e">
        <f>IF(E89="","",VLOOKUP(E89,'Listing import 29.10.24'!$A$2:$J$7000,2,FALSE))</f>
        <v>#N/A</v>
      </c>
      <c r="G89" s="491" t="e">
        <f>IF(E89="","",VLOOKUP(E89,'Listing import 29.10.24'!$A$2:$J$7000,3,FALSE))</f>
        <v>#N/A</v>
      </c>
      <c r="H89" s="587" t="e">
        <f>IF(E89="","",VLOOKUP(E89,'Listing import 29.10.24'!$A$2:$J$7000,4,FALSE))</f>
        <v>#N/A</v>
      </c>
      <c r="I89" s="477"/>
      <c r="J89" s="529"/>
      <c r="K89" s="490"/>
      <c r="L89" s="824"/>
      <c r="M89" s="492"/>
      <c r="N89" s="548"/>
    </row>
    <row r="90" spans="1:14" ht="35.1" customHeight="1" x14ac:dyDescent="0.35">
      <c r="A90" s="832"/>
      <c r="B90" s="830"/>
      <c r="C90" s="828"/>
      <c r="D90" s="475">
        <v>5</v>
      </c>
      <c r="E90" s="476">
        <f>'INSCRIPTIONS COLLEGES'!E72</f>
        <v>0</v>
      </c>
      <c r="F90" s="577" t="e">
        <f>IF(E90="","",VLOOKUP(E90,'Listing import 29.10.24'!$A$2:$J$7000,2,FALSE))</f>
        <v>#N/A</v>
      </c>
      <c r="G90" s="491" t="e">
        <f>IF(E90="","",VLOOKUP(E90,'Listing import 29.10.24'!$A$2:$J$7000,3,FALSE))</f>
        <v>#N/A</v>
      </c>
      <c r="H90" s="587" t="e">
        <f>IF(E90="","",VLOOKUP(E90,'Listing import 29.10.24'!$A$2:$J$7000,4,FALSE))</f>
        <v>#N/A</v>
      </c>
      <c r="I90" s="477"/>
      <c r="J90" s="529"/>
      <c r="K90" s="490"/>
      <c r="L90" s="824"/>
      <c r="M90" s="492"/>
      <c r="N90" s="548"/>
    </row>
    <row r="91" spans="1:14" ht="35.1" customHeight="1" x14ac:dyDescent="0.7">
      <c r="A91" s="832"/>
      <c r="B91" s="830"/>
      <c r="C91" s="488"/>
      <c r="D91" s="485"/>
      <c r="E91" s="485"/>
      <c r="F91" s="582"/>
      <c r="G91" s="594"/>
      <c r="H91" s="590"/>
      <c r="I91" s="486"/>
      <c r="J91" s="532"/>
      <c r="K91" s="533"/>
      <c r="L91" s="824"/>
      <c r="M91" s="531"/>
      <c r="N91" s="573"/>
    </row>
    <row r="92" spans="1:14" ht="35.1" customHeight="1" x14ac:dyDescent="0.35">
      <c r="A92" s="832"/>
      <c r="B92" s="830"/>
      <c r="C92" s="827" t="s">
        <v>130</v>
      </c>
      <c r="D92" s="475">
        <v>1</v>
      </c>
      <c r="E92" s="476">
        <f>'INSCRIPTIONS COLLEGES'!E74</f>
        <v>0</v>
      </c>
      <c r="F92" s="577" t="e">
        <f>IF(E92="","",VLOOKUP(E92,'Listing import 29.10.24'!$A$2:$J$7000,2,FALSE))</f>
        <v>#N/A</v>
      </c>
      <c r="G92" s="491" t="e">
        <f>IF(E92="","",VLOOKUP(E92,'Listing import 29.10.24'!$A$2:$J$7000,3,FALSE))</f>
        <v>#N/A</v>
      </c>
      <c r="H92" s="587" t="e">
        <f>IF(E92="","",VLOOKUP(E92,'Listing import 29.10.24'!$A$2:$J$7000,4,FALSE))</f>
        <v>#N/A</v>
      </c>
      <c r="I92" s="477"/>
      <c r="J92" s="529"/>
      <c r="K92" s="490"/>
      <c r="L92" s="824"/>
      <c r="M92" s="492"/>
      <c r="N92" s="547"/>
    </row>
    <row r="93" spans="1:14" ht="35.1" customHeight="1" x14ac:dyDescent="0.35">
      <c r="A93" s="832"/>
      <c r="B93" s="830"/>
      <c r="C93" s="827"/>
      <c r="D93" s="475">
        <v>2</v>
      </c>
      <c r="E93" s="476">
        <f>'INSCRIPTIONS COLLEGES'!E75</f>
        <v>0</v>
      </c>
      <c r="F93" s="577" t="e">
        <f>IF(E93="","",VLOOKUP(E93,'Listing import 29.10.24'!$A$2:$J$7000,2,FALSE))</f>
        <v>#N/A</v>
      </c>
      <c r="G93" s="491" t="e">
        <f>IF(E93="","",VLOOKUP(E93,'Listing import 29.10.24'!$A$2:$J$7000,3,FALSE))</f>
        <v>#N/A</v>
      </c>
      <c r="H93" s="587" t="e">
        <f>IF(E93="","",VLOOKUP(E93,'Listing import 29.10.24'!$A$2:$J$7000,4,FALSE))</f>
        <v>#N/A</v>
      </c>
      <c r="I93" s="477"/>
      <c r="J93" s="529"/>
      <c r="K93" s="490"/>
      <c r="L93" s="824"/>
      <c r="M93" s="492"/>
      <c r="N93" s="547"/>
    </row>
    <row r="94" spans="1:14" ht="35.1" customHeight="1" x14ac:dyDescent="0.35">
      <c r="A94" s="832"/>
      <c r="B94" s="830"/>
      <c r="C94" s="828"/>
      <c r="D94" s="475">
        <v>3</v>
      </c>
      <c r="E94" s="476">
        <f>'INSCRIPTIONS COLLEGES'!E76</f>
        <v>0</v>
      </c>
      <c r="F94" s="577" t="e">
        <f>IF(E94="","",VLOOKUP(E94,'Listing import 29.10.24'!$A$2:$J$7000,2,FALSE))</f>
        <v>#N/A</v>
      </c>
      <c r="G94" s="491" t="e">
        <f>IF(E94="","",VLOOKUP(E94,'Listing import 29.10.24'!$A$2:$J$7000,3,FALSE))</f>
        <v>#N/A</v>
      </c>
      <c r="H94" s="587" t="e">
        <f>IF(E94="","",VLOOKUP(E94,'Listing import 29.10.24'!$A$2:$J$7000,4,FALSE))</f>
        <v>#N/A</v>
      </c>
      <c r="I94" s="477"/>
      <c r="J94" s="529"/>
      <c r="K94" s="490"/>
      <c r="L94" s="824"/>
      <c r="M94" s="492"/>
      <c r="N94" s="550"/>
    </row>
    <row r="95" spans="1:14" ht="35.1" customHeight="1" x14ac:dyDescent="0.35">
      <c r="A95" s="832"/>
      <c r="B95" s="830"/>
      <c r="C95" s="828"/>
      <c r="D95" s="475">
        <v>4</v>
      </c>
      <c r="E95" s="476">
        <f>'INSCRIPTIONS COLLEGES'!E77</f>
        <v>0</v>
      </c>
      <c r="F95" s="577" t="e">
        <f>IF(E95="","",VLOOKUP(E95,'Listing import 29.10.24'!$A$2:$J$7000,2,FALSE))</f>
        <v>#N/A</v>
      </c>
      <c r="G95" s="491" t="e">
        <f>IF(E95="","",VLOOKUP(E95,'Listing import 29.10.24'!$A$2:$J$7000,3,FALSE))</f>
        <v>#N/A</v>
      </c>
      <c r="H95" s="587" t="e">
        <f>IF(E95="","",VLOOKUP(E95,'Listing import 29.10.24'!$A$2:$J$7000,4,FALSE))</f>
        <v>#N/A</v>
      </c>
      <c r="I95" s="477"/>
      <c r="J95" s="529"/>
      <c r="K95" s="490"/>
      <c r="L95" s="824"/>
      <c r="M95" s="492"/>
      <c r="N95" s="550"/>
    </row>
    <row r="96" spans="1:14" ht="35.1" customHeight="1" thickBot="1" x14ac:dyDescent="0.4">
      <c r="A96" s="833"/>
      <c r="B96" s="834"/>
      <c r="C96" s="831"/>
      <c r="D96" s="551">
        <v>5</v>
      </c>
      <c r="E96" s="552">
        <f>'INSCRIPTIONS COLLEGES'!E78</f>
        <v>0</v>
      </c>
      <c r="F96" s="579" t="e">
        <f>IF(E96="","",VLOOKUP(E96,'Listing import 29.10.24'!$A$2:$J$7000,2,FALSE))</f>
        <v>#N/A</v>
      </c>
      <c r="G96" s="595" t="e">
        <f>IF(E96="","",VLOOKUP(E96,'Listing import 29.10.24'!$A$2:$J$7000,3,FALSE))</f>
        <v>#N/A</v>
      </c>
      <c r="H96" s="588" t="e">
        <f>IF(E96="","",VLOOKUP(E96,'Listing import 29.10.24'!$A$2:$J$7000,4,FALSE))</f>
        <v>#N/A</v>
      </c>
      <c r="I96" s="553"/>
      <c r="J96" s="554"/>
      <c r="K96" s="555"/>
      <c r="L96" s="826"/>
      <c r="M96" s="556"/>
      <c r="N96" s="557"/>
    </row>
    <row r="97" spans="1:14" ht="70.5" x14ac:dyDescent="0.5">
      <c r="A97" s="535" t="s">
        <v>9245</v>
      </c>
      <c r="B97" s="603"/>
      <c r="C97" s="535"/>
      <c r="D97" s="536"/>
      <c r="E97" s="537"/>
      <c r="F97" s="580"/>
      <c r="G97" s="580"/>
      <c r="H97" s="580"/>
      <c r="I97" s="538"/>
      <c r="J97" s="538"/>
      <c r="K97" s="538"/>
      <c r="L97" s="538"/>
      <c r="M97" s="537"/>
      <c r="N97" s="538"/>
    </row>
    <row r="98" spans="1:14" ht="70.5" x14ac:dyDescent="0.5">
      <c r="A98" s="469" t="s">
        <v>9244</v>
      </c>
      <c r="B98" s="601"/>
      <c r="C98" s="470"/>
      <c r="D98" s="471"/>
      <c r="E98" s="472"/>
      <c r="F98" s="574"/>
      <c r="I98" s="463"/>
      <c r="J98" s="463"/>
      <c r="K98" s="463"/>
      <c r="M98" s="472"/>
    </row>
    <row r="99" spans="1:14" ht="31.5" x14ac:dyDescent="0.5">
      <c r="B99" s="601"/>
      <c r="C99" s="473" t="s">
        <v>9252</v>
      </c>
      <c r="D99" s="471"/>
      <c r="E99" s="472"/>
      <c r="F99" s="574"/>
      <c r="I99" s="463"/>
      <c r="J99" s="463"/>
      <c r="K99" s="463"/>
      <c r="M99" s="472"/>
    </row>
    <row r="100" spans="1:14" ht="31.5" x14ac:dyDescent="0.5">
      <c r="B100" s="601"/>
      <c r="C100" s="473" t="s">
        <v>9253</v>
      </c>
      <c r="D100" s="471"/>
      <c r="E100" s="472"/>
      <c r="F100" s="574"/>
      <c r="I100" s="463"/>
      <c r="J100" s="463"/>
      <c r="K100" s="463"/>
      <c r="M100" s="472"/>
    </row>
    <row r="101" spans="1:14" ht="103.5" customHeight="1" x14ac:dyDescent="0.35">
      <c r="A101" s="829">
        <v>7</v>
      </c>
      <c r="B101" s="605" t="s">
        <v>82</v>
      </c>
      <c r="C101" s="487" t="s">
        <v>83</v>
      </c>
      <c r="D101" s="474" t="s">
        <v>84</v>
      </c>
      <c r="E101" s="480" t="s">
        <v>85</v>
      </c>
      <c r="F101" s="581" t="s">
        <v>86</v>
      </c>
      <c r="G101" s="596" t="s">
        <v>87</v>
      </c>
      <c r="H101" s="589" t="s">
        <v>88</v>
      </c>
      <c r="I101" s="450" t="s">
        <v>9247</v>
      </c>
      <c r="J101" s="528" t="s">
        <v>90</v>
      </c>
      <c r="K101" s="528" t="s">
        <v>9248</v>
      </c>
      <c r="L101" s="448" t="s">
        <v>9249</v>
      </c>
      <c r="M101" s="450" t="s">
        <v>9250</v>
      </c>
      <c r="N101" s="528" t="s">
        <v>9251</v>
      </c>
    </row>
    <row r="102" spans="1:14" ht="35.1" customHeight="1" x14ac:dyDescent="0.35">
      <c r="A102" s="829"/>
      <c r="B102" s="830" t="e">
        <f>IF(E102="","",VLOOKUP(E102,'Listing import 29.10.24'!$A$2:$J$7000,8,FALSE))</f>
        <v>#N/A</v>
      </c>
      <c r="C102" s="827" t="s">
        <v>129</v>
      </c>
      <c r="D102" s="475">
        <v>1</v>
      </c>
      <c r="E102" s="476">
        <f>'INSCRIPTIONS COLLEGES'!E81</f>
        <v>0</v>
      </c>
      <c r="F102" s="577" t="e">
        <f>IF(E102="","",VLOOKUP(E102,'Listing import 29.10.24'!$A$2:$J$7000,2,FALSE))</f>
        <v>#N/A</v>
      </c>
      <c r="G102" s="491" t="e">
        <f>IF(E102="","",VLOOKUP(E102,'Listing import 29.10.24'!$A$2:$J$7000,3,FALSE))</f>
        <v>#N/A</v>
      </c>
      <c r="H102" s="587" t="e">
        <f>IF(E102="","",VLOOKUP(E102,'Listing import 29.10.24'!$A$2:$J$7000,4,FALSE))</f>
        <v>#N/A</v>
      </c>
      <c r="I102" s="477"/>
      <c r="J102" s="529"/>
      <c r="K102" s="490"/>
      <c r="L102" s="823"/>
      <c r="M102" s="492"/>
      <c r="N102" s="491"/>
    </row>
    <row r="103" spans="1:14" ht="35.1" customHeight="1" x14ac:dyDescent="0.35">
      <c r="A103" s="829"/>
      <c r="B103" s="830"/>
      <c r="C103" s="827"/>
      <c r="D103" s="475">
        <v>2</v>
      </c>
      <c r="E103" s="476">
        <f>'INSCRIPTIONS COLLEGES'!E82</f>
        <v>0</v>
      </c>
      <c r="F103" s="577" t="e">
        <f>IF(E103="","",VLOOKUP(E103,'Listing import 29.10.24'!$A$2:$J$7000,2,FALSE))</f>
        <v>#N/A</v>
      </c>
      <c r="G103" s="491" t="e">
        <f>IF(E103="","",VLOOKUP(E103,'Listing import 29.10.24'!$A$2:$J$7000,3,FALSE))</f>
        <v>#N/A</v>
      </c>
      <c r="H103" s="587" t="e">
        <f>IF(E103="","",VLOOKUP(E103,'Listing import 29.10.24'!$A$2:$J$7000,4,FALSE))</f>
        <v>#N/A</v>
      </c>
      <c r="I103" s="477"/>
      <c r="J103" s="529"/>
      <c r="K103" s="490"/>
      <c r="L103" s="824"/>
      <c r="M103" s="492"/>
      <c r="N103" s="491"/>
    </row>
    <row r="104" spans="1:14" ht="35.1" customHeight="1" x14ac:dyDescent="0.35">
      <c r="A104" s="829"/>
      <c r="B104" s="830"/>
      <c r="C104" s="828"/>
      <c r="D104" s="475">
        <v>3</v>
      </c>
      <c r="E104" s="476">
        <f>'INSCRIPTIONS COLLEGES'!E83</f>
        <v>0</v>
      </c>
      <c r="F104" s="577" t="e">
        <f>IF(E104="","",VLOOKUP(E104,'Listing import 29.10.24'!$A$2:$J$7000,2,FALSE))</f>
        <v>#N/A</v>
      </c>
      <c r="G104" s="491" t="e">
        <f>IF(E104="","",VLOOKUP(E104,'Listing import 29.10.24'!$A$2:$J$7000,3,FALSE))</f>
        <v>#N/A</v>
      </c>
      <c r="H104" s="587" t="e">
        <f>IF(E104="","",VLOOKUP(E104,'Listing import 29.10.24'!$A$2:$J$7000,4,FALSE))</f>
        <v>#N/A</v>
      </c>
      <c r="I104" s="477"/>
      <c r="J104" s="529"/>
      <c r="K104" s="490"/>
      <c r="L104" s="824"/>
      <c r="M104" s="492"/>
      <c r="N104" s="494"/>
    </row>
    <row r="105" spans="1:14" ht="35.1" customHeight="1" x14ac:dyDescent="0.35">
      <c r="A105" s="829"/>
      <c r="B105" s="830"/>
      <c r="C105" s="828"/>
      <c r="D105" s="475">
        <v>4</v>
      </c>
      <c r="E105" s="476">
        <f>'INSCRIPTIONS COLLEGES'!E84</f>
        <v>0</v>
      </c>
      <c r="F105" s="577" t="e">
        <f>IF(E105="","",VLOOKUP(E105,'Listing import 29.10.24'!$A$2:$J$7000,2,FALSE))</f>
        <v>#N/A</v>
      </c>
      <c r="G105" s="491" t="e">
        <f>IF(E105="","",VLOOKUP(E105,'Listing import 29.10.24'!$A$2:$J$7000,3,FALSE))</f>
        <v>#N/A</v>
      </c>
      <c r="H105" s="587" t="e">
        <f>IF(E105="","",VLOOKUP(E105,'Listing import 29.10.24'!$A$2:$J$7000,4,FALSE))</f>
        <v>#N/A</v>
      </c>
      <c r="I105" s="477"/>
      <c r="J105" s="529"/>
      <c r="K105" s="490"/>
      <c r="L105" s="824"/>
      <c r="M105" s="492"/>
      <c r="N105" s="494"/>
    </row>
    <row r="106" spans="1:14" ht="35.1" customHeight="1" x14ac:dyDescent="0.35">
      <c r="A106" s="829"/>
      <c r="B106" s="830"/>
      <c r="C106" s="828"/>
      <c r="D106" s="475">
        <v>5</v>
      </c>
      <c r="E106" s="476">
        <f>'INSCRIPTIONS COLLEGES'!E85</f>
        <v>0</v>
      </c>
      <c r="F106" s="577" t="e">
        <f>IF(E106="","",VLOOKUP(E106,'Listing import 29.10.24'!$A$2:$J$7000,2,FALSE))</f>
        <v>#N/A</v>
      </c>
      <c r="G106" s="491" t="e">
        <f>IF(E106="","",VLOOKUP(E106,'Listing import 29.10.24'!$A$2:$J$7000,3,FALSE))</f>
        <v>#N/A</v>
      </c>
      <c r="H106" s="587" t="e">
        <f>IF(E106="","",VLOOKUP(E106,'Listing import 29.10.24'!$A$2:$J$7000,4,FALSE))</f>
        <v>#N/A</v>
      </c>
      <c r="I106" s="477"/>
      <c r="J106" s="529"/>
      <c r="K106" s="490"/>
      <c r="L106" s="824"/>
      <c r="M106" s="492"/>
      <c r="N106" s="494"/>
    </row>
    <row r="107" spans="1:14" ht="35.1" customHeight="1" x14ac:dyDescent="0.7">
      <c r="A107" s="829"/>
      <c r="B107" s="830"/>
      <c r="C107" s="488"/>
      <c r="D107" s="485"/>
      <c r="E107" s="485"/>
      <c r="F107" s="582"/>
      <c r="G107" s="594"/>
      <c r="H107" s="590"/>
      <c r="I107" s="486"/>
      <c r="J107" s="532"/>
      <c r="K107" s="533"/>
      <c r="L107" s="824"/>
      <c r="M107" s="531"/>
      <c r="N107" s="485"/>
    </row>
    <row r="108" spans="1:14" ht="35.1" customHeight="1" x14ac:dyDescent="0.35">
      <c r="A108" s="829"/>
      <c r="B108" s="830"/>
      <c r="C108" s="827" t="s">
        <v>130</v>
      </c>
      <c r="D108" s="475">
        <v>1</v>
      </c>
      <c r="E108" s="476">
        <f>'INSCRIPTIONS COLLEGES'!E87</f>
        <v>0</v>
      </c>
      <c r="F108" s="577" t="e">
        <f>IF(E108="","",VLOOKUP(E108,'Listing import 29.10.24'!$A$2:$J$7000,2,FALSE))</f>
        <v>#N/A</v>
      </c>
      <c r="G108" s="491" t="e">
        <f>IF(E108="","",VLOOKUP(E108,'Listing import 29.10.24'!$A$2:$J$7000,3,FALSE))</f>
        <v>#N/A</v>
      </c>
      <c r="H108" s="587" t="e">
        <f>IF(E108="","",VLOOKUP(E108,'Listing import 29.10.24'!$A$2:$J$7000,4,FALSE))</f>
        <v>#N/A</v>
      </c>
      <c r="I108" s="477"/>
      <c r="J108" s="529"/>
      <c r="K108" s="490"/>
      <c r="L108" s="824"/>
      <c r="M108" s="492"/>
      <c r="N108" s="491"/>
    </row>
    <row r="109" spans="1:14" ht="35.1" customHeight="1" x14ac:dyDescent="0.35">
      <c r="A109" s="829"/>
      <c r="B109" s="830"/>
      <c r="C109" s="827"/>
      <c r="D109" s="475">
        <v>2</v>
      </c>
      <c r="E109" s="476">
        <f>'INSCRIPTIONS COLLEGES'!E88</f>
        <v>0</v>
      </c>
      <c r="F109" s="577" t="e">
        <f>IF(E109="","",VLOOKUP(E109,'Listing import 29.10.24'!$A$2:$J$7000,2,FALSE))</f>
        <v>#N/A</v>
      </c>
      <c r="G109" s="491" t="e">
        <f>IF(E109="","",VLOOKUP(E109,'Listing import 29.10.24'!$A$2:$J$7000,3,FALSE))</f>
        <v>#N/A</v>
      </c>
      <c r="H109" s="587" t="e">
        <f>IF(E109="","",VLOOKUP(E109,'Listing import 29.10.24'!$A$2:$J$7000,4,FALSE))</f>
        <v>#N/A</v>
      </c>
      <c r="I109" s="477"/>
      <c r="J109" s="529"/>
      <c r="K109" s="490"/>
      <c r="L109" s="824"/>
      <c r="M109" s="492"/>
      <c r="N109" s="491"/>
    </row>
    <row r="110" spans="1:14" ht="35.1" customHeight="1" x14ac:dyDescent="0.35">
      <c r="A110" s="829"/>
      <c r="B110" s="830"/>
      <c r="C110" s="828"/>
      <c r="D110" s="475">
        <v>3</v>
      </c>
      <c r="E110" s="476">
        <f>'INSCRIPTIONS COLLEGES'!E89</f>
        <v>0</v>
      </c>
      <c r="F110" s="577" t="e">
        <f>IF(E110="","",VLOOKUP(E110,'Listing import 29.10.24'!$A$2:$J$7000,2,FALSE))</f>
        <v>#N/A</v>
      </c>
      <c r="G110" s="491" t="e">
        <f>IF(E110="","",VLOOKUP(E110,'Listing import 29.10.24'!$A$2:$J$7000,3,FALSE))</f>
        <v>#N/A</v>
      </c>
      <c r="H110" s="587" t="e">
        <f>IF(E110="","",VLOOKUP(E110,'Listing import 29.10.24'!$A$2:$J$7000,4,FALSE))</f>
        <v>#N/A</v>
      </c>
      <c r="I110" s="477"/>
      <c r="J110" s="529"/>
      <c r="K110" s="490"/>
      <c r="L110" s="824"/>
      <c r="M110" s="492"/>
      <c r="N110" s="493"/>
    </row>
    <row r="111" spans="1:14" ht="35.1" customHeight="1" x14ac:dyDescent="0.35">
      <c r="A111" s="829"/>
      <c r="B111" s="830"/>
      <c r="C111" s="828"/>
      <c r="D111" s="475">
        <v>4</v>
      </c>
      <c r="E111" s="476">
        <f>'INSCRIPTIONS COLLEGES'!E90</f>
        <v>0</v>
      </c>
      <c r="F111" s="577" t="e">
        <f>IF(E111="","",VLOOKUP(E111,'Listing import 29.10.24'!$A$2:$J$7000,2,FALSE))</f>
        <v>#N/A</v>
      </c>
      <c r="G111" s="491" t="e">
        <f>IF(E111="","",VLOOKUP(E111,'Listing import 29.10.24'!$A$2:$J$7000,3,FALSE))</f>
        <v>#N/A</v>
      </c>
      <c r="H111" s="587" t="e">
        <f>IF(E111="","",VLOOKUP(E111,'Listing import 29.10.24'!$A$2:$J$7000,4,FALSE))</f>
        <v>#N/A</v>
      </c>
      <c r="I111" s="477"/>
      <c r="J111" s="529"/>
      <c r="K111" s="490"/>
      <c r="L111" s="824"/>
      <c r="M111" s="492"/>
      <c r="N111" s="493"/>
    </row>
    <row r="112" spans="1:14" ht="35.1" customHeight="1" thickBot="1" x14ac:dyDescent="0.4">
      <c r="A112" s="829"/>
      <c r="B112" s="830"/>
      <c r="C112" s="828"/>
      <c r="D112" s="475">
        <v>5</v>
      </c>
      <c r="E112" s="476">
        <f>'INSCRIPTIONS COLLEGES'!E91</f>
        <v>0</v>
      </c>
      <c r="F112" s="577" t="e">
        <f>IF(E112="","",VLOOKUP(E112,'Listing import 29.10.24'!$A$2:$J$7000,2,FALSE))</f>
        <v>#N/A</v>
      </c>
      <c r="G112" s="491" t="e">
        <f>IF(E112="","",VLOOKUP(E112,'Listing import 29.10.24'!$A$2:$J$7000,3,FALSE))</f>
        <v>#N/A</v>
      </c>
      <c r="H112" s="587" t="e">
        <f>IF(E112="","",VLOOKUP(E112,'Listing import 29.10.24'!$A$2:$J$7000,4,FALSE))</f>
        <v>#N/A</v>
      </c>
      <c r="I112" s="477"/>
      <c r="J112" s="529"/>
      <c r="K112" s="490"/>
      <c r="L112" s="825"/>
      <c r="M112" s="492"/>
      <c r="N112" s="493"/>
    </row>
    <row r="113" spans="1:14" ht="70.5" x14ac:dyDescent="0.5">
      <c r="A113" s="465" t="s">
        <v>9245</v>
      </c>
      <c r="B113" s="599"/>
      <c r="C113" s="465"/>
      <c r="D113" s="466"/>
      <c r="E113" s="467"/>
      <c r="F113" s="574"/>
      <c r="I113" s="463"/>
      <c r="J113" s="463"/>
      <c r="K113" s="463"/>
      <c r="M113" s="467"/>
    </row>
    <row r="114" spans="1:14" ht="70.5" x14ac:dyDescent="0.5">
      <c r="A114" s="469" t="s">
        <v>9244</v>
      </c>
      <c r="B114" s="601"/>
      <c r="C114" s="470"/>
      <c r="D114" s="471"/>
      <c r="E114" s="472"/>
      <c r="F114" s="574"/>
      <c r="I114" s="463"/>
      <c r="J114" s="463"/>
      <c r="K114" s="463"/>
      <c r="M114" s="472"/>
    </row>
    <row r="115" spans="1:14" ht="31.5" x14ac:dyDescent="0.5">
      <c r="B115" s="601"/>
      <c r="C115" s="473" t="s">
        <v>9252</v>
      </c>
      <c r="D115" s="471"/>
      <c r="E115" s="472"/>
      <c r="F115" s="574"/>
      <c r="I115" s="463"/>
      <c r="J115" s="463"/>
      <c r="K115" s="463"/>
      <c r="M115" s="472"/>
    </row>
    <row r="116" spans="1:14" ht="31.5" x14ac:dyDescent="0.5">
      <c r="B116" s="601"/>
      <c r="C116" s="473" t="s">
        <v>9253</v>
      </c>
      <c r="D116" s="471"/>
      <c r="E116" s="472"/>
      <c r="F116" s="574"/>
      <c r="I116" s="463"/>
      <c r="J116" s="463"/>
      <c r="K116" s="463"/>
      <c r="M116" s="472"/>
    </row>
    <row r="117" spans="1:14" ht="164.25" x14ac:dyDescent="0.35">
      <c r="A117" s="829">
        <v>8</v>
      </c>
      <c r="B117" s="605" t="s">
        <v>82</v>
      </c>
      <c r="C117" s="487" t="s">
        <v>83</v>
      </c>
      <c r="D117" s="474" t="s">
        <v>84</v>
      </c>
      <c r="E117" s="480" t="s">
        <v>85</v>
      </c>
      <c r="F117" s="581" t="s">
        <v>86</v>
      </c>
      <c r="G117" s="596" t="s">
        <v>87</v>
      </c>
      <c r="H117" s="589" t="s">
        <v>88</v>
      </c>
      <c r="I117" s="450" t="s">
        <v>9247</v>
      </c>
      <c r="J117" s="528" t="s">
        <v>90</v>
      </c>
      <c r="K117" s="528" t="s">
        <v>9248</v>
      </c>
      <c r="L117" s="448" t="s">
        <v>9249</v>
      </c>
      <c r="M117" s="450" t="s">
        <v>9250</v>
      </c>
      <c r="N117" s="528" t="s">
        <v>9251</v>
      </c>
    </row>
    <row r="118" spans="1:14" ht="35.1" customHeight="1" x14ac:dyDescent="0.35">
      <c r="A118" s="829"/>
      <c r="B118" s="830" t="e">
        <f>IF(E118="","",VLOOKUP(E118,'Listing import 29.10.24'!$A$2:$J$7000,8,FALSE))</f>
        <v>#N/A</v>
      </c>
      <c r="C118" s="827" t="s">
        <v>129</v>
      </c>
      <c r="D118" s="475">
        <v>1</v>
      </c>
      <c r="E118" s="476">
        <f>'INSCRIPTIONS COLLEGES'!E94</f>
        <v>0</v>
      </c>
      <c r="F118" s="577" t="e">
        <f>IF(E118="","",VLOOKUP(E118,'Listing import 29.10.24'!$A$2:$J$7000,2,FALSE))</f>
        <v>#N/A</v>
      </c>
      <c r="G118" s="491" t="e">
        <f>IF(E118="","",VLOOKUP(E118,'Listing import 29.10.24'!$A$2:$J$7000,3,FALSE))</f>
        <v>#N/A</v>
      </c>
      <c r="H118" s="587" t="e">
        <f>IF(E118="","",VLOOKUP(E118,'Listing import 29.10.24'!$A$2:$J$7000,4,FALSE))</f>
        <v>#N/A</v>
      </c>
      <c r="I118" s="477"/>
      <c r="J118" s="529"/>
      <c r="K118" s="490"/>
      <c r="L118" s="823"/>
      <c r="M118" s="492"/>
      <c r="N118" s="491"/>
    </row>
    <row r="119" spans="1:14" ht="35.1" customHeight="1" x14ac:dyDescent="0.35">
      <c r="A119" s="829"/>
      <c r="B119" s="830"/>
      <c r="C119" s="827"/>
      <c r="D119" s="475">
        <v>2</v>
      </c>
      <c r="E119" s="476">
        <f>'INSCRIPTIONS COLLEGES'!E95</f>
        <v>0</v>
      </c>
      <c r="F119" s="577" t="e">
        <f>IF(E119="","",VLOOKUP(E119,'Listing import 29.10.24'!$A$2:$J$7000,2,FALSE))</f>
        <v>#N/A</v>
      </c>
      <c r="G119" s="491" t="e">
        <f>IF(E119="","",VLOOKUP(E119,'Listing import 29.10.24'!$A$2:$J$7000,3,FALSE))</f>
        <v>#N/A</v>
      </c>
      <c r="H119" s="587" t="e">
        <f>IF(E119="","",VLOOKUP(E119,'Listing import 29.10.24'!$A$2:$J$7000,4,FALSE))</f>
        <v>#N/A</v>
      </c>
      <c r="I119" s="477"/>
      <c r="J119" s="529"/>
      <c r="K119" s="490"/>
      <c r="L119" s="824"/>
      <c r="M119" s="492"/>
      <c r="N119" s="491"/>
    </row>
    <row r="120" spans="1:14" ht="35.1" customHeight="1" x14ac:dyDescent="0.35">
      <c r="A120" s="829"/>
      <c r="B120" s="830"/>
      <c r="C120" s="828"/>
      <c r="D120" s="475">
        <v>3</v>
      </c>
      <c r="E120" s="476">
        <f>'INSCRIPTIONS COLLEGES'!E96</f>
        <v>0</v>
      </c>
      <c r="F120" s="577" t="e">
        <f>IF(E120="","",VLOOKUP(E120,'Listing import 29.10.24'!$A$2:$J$7000,2,FALSE))</f>
        <v>#N/A</v>
      </c>
      <c r="G120" s="491" t="e">
        <f>IF(E120="","",VLOOKUP(E120,'Listing import 29.10.24'!$A$2:$J$7000,3,FALSE))</f>
        <v>#N/A</v>
      </c>
      <c r="H120" s="587" t="e">
        <f>IF(E120="","",VLOOKUP(E120,'Listing import 29.10.24'!$A$2:$J$7000,4,FALSE))</f>
        <v>#N/A</v>
      </c>
      <c r="I120" s="477"/>
      <c r="J120" s="529"/>
      <c r="K120" s="490"/>
      <c r="L120" s="824"/>
      <c r="M120" s="492"/>
      <c r="N120" s="494"/>
    </row>
    <row r="121" spans="1:14" ht="35.1" customHeight="1" x14ac:dyDescent="0.35">
      <c r="A121" s="829"/>
      <c r="B121" s="830"/>
      <c r="C121" s="828"/>
      <c r="D121" s="475">
        <v>4</v>
      </c>
      <c r="E121" s="476">
        <f>'INSCRIPTIONS COLLEGES'!E97</f>
        <v>0</v>
      </c>
      <c r="F121" s="577" t="e">
        <f>IF(E121="","",VLOOKUP(E121,'Listing import 29.10.24'!$A$2:$J$7000,2,FALSE))</f>
        <v>#N/A</v>
      </c>
      <c r="G121" s="491" t="e">
        <f>IF(E121="","",VLOOKUP(E121,'Listing import 29.10.24'!$A$2:$J$7000,3,FALSE))</f>
        <v>#N/A</v>
      </c>
      <c r="H121" s="587" t="e">
        <f>IF(E121="","",VLOOKUP(E121,'Listing import 29.10.24'!$A$2:$J$7000,4,FALSE))</f>
        <v>#N/A</v>
      </c>
      <c r="I121" s="477"/>
      <c r="J121" s="529"/>
      <c r="K121" s="490"/>
      <c r="L121" s="824"/>
      <c r="M121" s="492"/>
      <c r="N121" s="494"/>
    </row>
    <row r="122" spans="1:14" ht="35.1" customHeight="1" x14ac:dyDescent="0.35">
      <c r="A122" s="829"/>
      <c r="B122" s="830"/>
      <c r="C122" s="828"/>
      <c r="D122" s="475">
        <v>5</v>
      </c>
      <c r="E122" s="476">
        <f>'INSCRIPTIONS COLLEGES'!E98</f>
        <v>0</v>
      </c>
      <c r="F122" s="577" t="e">
        <f>IF(E122="","",VLOOKUP(E122,'Listing import 29.10.24'!$A$2:$J$7000,2,FALSE))</f>
        <v>#N/A</v>
      </c>
      <c r="G122" s="491" t="e">
        <f>IF(E122="","",VLOOKUP(E122,'Listing import 29.10.24'!$A$2:$J$7000,3,FALSE))</f>
        <v>#N/A</v>
      </c>
      <c r="H122" s="587" t="e">
        <f>IF(E122="","",VLOOKUP(E122,'Listing import 29.10.24'!$A$2:$J$7000,4,FALSE))</f>
        <v>#N/A</v>
      </c>
      <c r="I122" s="477"/>
      <c r="J122" s="529"/>
      <c r="K122" s="490"/>
      <c r="L122" s="824"/>
      <c r="M122" s="492"/>
      <c r="N122" s="494"/>
    </row>
    <row r="123" spans="1:14" ht="35.1" customHeight="1" x14ac:dyDescent="0.7">
      <c r="A123" s="829"/>
      <c r="B123" s="830"/>
      <c r="C123" s="488"/>
      <c r="D123" s="485"/>
      <c r="E123" s="485"/>
      <c r="F123" s="582"/>
      <c r="G123" s="594"/>
      <c r="H123" s="590"/>
      <c r="I123" s="486"/>
      <c r="J123" s="532"/>
      <c r="K123" s="533"/>
      <c r="L123" s="824"/>
      <c r="M123" s="531"/>
      <c r="N123" s="485"/>
    </row>
    <row r="124" spans="1:14" ht="35.1" customHeight="1" x14ac:dyDescent="0.35">
      <c r="A124" s="829"/>
      <c r="B124" s="830"/>
      <c r="C124" s="827" t="s">
        <v>130</v>
      </c>
      <c r="D124" s="475">
        <v>1</v>
      </c>
      <c r="E124" s="476">
        <f>'INSCRIPTIONS COLLEGES'!E100</f>
        <v>0</v>
      </c>
      <c r="F124" s="577" t="e">
        <f>IF(E124="","",VLOOKUP(E124,'Listing import 29.10.24'!$A$2:$J$7000,2,FALSE))</f>
        <v>#N/A</v>
      </c>
      <c r="G124" s="491" t="e">
        <f>IF(E124="","",VLOOKUP(E124,'Listing import 29.10.24'!$A$2:$J$7000,3,FALSE))</f>
        <v>#N/A</v>
      </c>
      <c r="H124" s="587" t="e">
        <f>IF(E124="","",VLOOKUP(E124,'Listing import 29.10.24'!$A$2:$J$7000,4,FALSE))</f>
        <v>#N/A</v>
      </c>
      <c r="I124" s="477"/>
      <c r="J124" s="529"/>
      <c r="K124" s="490"/>
      <c r="L124" s="824"/>
      <c r="M124" s="492"/>
      <c r="N124" s="491"/>
    </row>
    <row r="125" spans="1:14" ht="35.1" customHeight="1" x14ac:dyDescent="0.35">
      <c r="A125" s="829"/>
      <c r="B125" s="830"/>
      <c r="C125" s="827"/>
      <c r="D125" s="475">
        <v>2</v>
      </c>
      <c r="E125" s="476">
        <f>'INSCRIPTIONS COLLEGES'!E101</f>
        <v>0</v>
      </c>
      <c r="F125" s="577" t="e">
        <f>IF(E125="","",VLOOKUP(E125,'Listing import 29.10.24'!$A$2:$J$7000,2,FALSE))</f>
        <v>#N/A</v>
      </c>
      <c r="G125" s="491" t="e">
        <f>IF(E125="","",VLOOKUP(E125,'Listing import 29.10.24'!$A$2:$J$7000,3,FALSE))</f>
        <v>#N/A</v>
      </c>
      <c r="H125" s="587" t="e">
        <f>IF(E125="","",VLOOKUP(E125,'Listing import 29.10.24'!$A$2:$J$7000,4,FALSE))</f>
        <v>#N/A</v>
      </c>
      <c r="I125" s="477"/>
      <c r="J125" s="529"/>
      <c r="K125" s="490"/>
      <c r="L125" s="824"/>
      <c r="M125" s="492"/>
      <c r="N125" s="491"/>
    </row>
    <row r="126" spans="1:14" ht="35.1" customHeight="1" x14ac:dyDescent="0.35">
      <c r="A126" s="829"/>
      <c r="B126" s="830"/>
      <c r="C126" s="828"/>
      <c r="D126" s="475">
        <v>3</v>
      </c>
      <c r="E126" s="476">
        <f>'INSCRIPTIONS COLLEGES'!E102</f>
        <v>0</v>
      </c>
      <c r="F126" s="577" t="e">
        <f>IF(E126="","",VLOOKUP(E126,'Listing import 29.10.24'!$A$2:$J$7000,2,FALSE))</f>
        <v>#N/A</v>
      </c>
      <c r="G126" s="491" t="e">
        <f>IF(E126="","",VLOOKUP(E126,'Listing import 29.10.24'!$A$2:$J$7000,3,FALSE))</f>
        <v>#N/A</v>
      </c>
      <c r="H126" s="587" t="e">
        <f>IF(E126="","",VLOOKUP(E126,'Listing import 29.10.24'!$A$2:$J$7000,4,FALSE))</f>
        <v>#N/A</v>
      </c>
      <c r="I126" s="477"/>
      <c r="J126" s="529"/>
      <c r="K126" s="490"/>
      <c r="L126" s="824"/>
      <c r="M126" s="492"/>
      <c r="N126" s="493"/>
    </row>
    <row r="127" spans="1:14" ht="35.1" customHeight="1" x14ac:dyDescent="0.35">
      <c r="A127" s="829"/>
      <c r="B127" s="830"/>
      <c r="C127" s="828"/>
      <c r="D127" s="475">
        <v>4</v>
      </c>
      <c r="E127" s="476">
        <f>'INSCRIPTIONS COLLEGES'!E103</f>
        <v>0</v>
      </c>
      <c r="F127" s="577" t="e">
        <f>IF(E127="","",VLOOKUP(E127,'Listing import 29.10.24'!$A$2:$J$7000,2,FALSE))</f>
        <v>#N/A</v>
      </c>
      <c r="G127" s="491" t="e">
        <f>IF(E127="","",VLOOKUP(E127,'Listing import 29.10.24'!$A$2:$J$7000,3,FALSE))</f>
        <v>#N/A</v>
      </c>
      <c r="H127" s="587" t="e">
        <f>IF(E127="","",VLOOKUP(E127,'Listing import 29.10.24'!$A$2:$J$7000,4,FALSE))</f>
        <v>#N/A</v>
      </c>
      <c r="I127" s="477"/>
      <c r="J127" s="529"/>
      <c r="K127" s="490"/>
      <c r="L127" s="824"/>
      <c r="M127" s="492"/>
      <c r="N127" s="493"/>
    </row>
    <row r="128" spans="1:14" ht="35.1" customHeight="1" thickBot="1" x14ac:dyDescent="0.4">
      <c r="A128" s="829"/>
      <c r="B128" s="830"/>
      <c r="C128" s="828"/>
      <c r="D128" s="475">
        <v>5</v>
      </c>
      <c r="E128" s="476">
        <f>'INSCRIPTIONS COLLEGES'!E104</f>
        <v>0</v>
      </c>
      <c r="F128" s="577" t="e">
        <f>IF(E128="","",VLOOKUP(E128,'Listing import 29.10.24'!$A$2:$J$7000,2,FALSE))</f>
        <v>#N/A</v>
      </c>
      <c r="G128" s="491" t="e">
        <f>IF(E128="","",VLOOKUP(E128,'Listing import 29.10.24'!$A$2:$J$7000,3,FALSE))</f>
        <v>#N/A</v>
      </c>
      <c r="H128" s="587" t="e">
        <f>IF(E128="","",VLOOKUP(E128,'Listing import 29.10.24'!$A$2:$J$7000,4,FALSE))</f>
        <v>#N/A</v>
      </c>
      <c r="I128" s="477"/>
      <c r="J128" s="529"/>
      <c r="K128" s="490"/>
      <c r="L128" s="825"/>
      <c r="M128" s="492"/>
      <c r="N128" s="493"/>
    </row>
    <row r="129" spans="1:14" ht="71.25" thickBot="1" x14ac:dyDescent="0.55000000000000004">
      <c r="A129" s="465" t="s">
        <v>9245</v>
      </c>
      <c r="B129" s="599"/>
      <c r="C129" s="465"/>
      <c r="D129" s="466"/>
      <c r="E129" s="467"/>
      <c r="F129" s="574"/>
      <c r="I129" s="463"/>
      <c r="J129" s="463"/>
      <c r="K129" s="463"/>
      <c r="M129" s="467"/>
    </row>
    <row r="130" spans="1:14" ht="70.5" x14ac:dyDescent="0.5">
      <c r="A130" s="607" t="s">
        <v>9244</v>
      </c>
      <c r="B130" s="608"/>
      <c r="C130" s="609"/>
      <c r="D130" s="610"/>
      <c r="E130" s="611"/>
      <c r="F130" s="584"/>
      <c r="G130" s="584"/>
      <c r="H130" s="584"/>
      <c r="I130" s="566"/>
      <c r="J130" s="566"/>
      <c r="K130" s="566"/>
      <c r="L130" s="566"/>
      <c r="M130" s="611"/>
      <c r="N130" s="567"/>
    </row>
    <row r="131" spans="1:14" ht="31.5" x14ac:dyDescent="0.5">
      <c r="A131" s="570"/>
      <c r="B131" s="601"/>
      <c r="C131" s="473" t="s">
        <v>9252</v>
      </c>
      <c r="D131" s="471"/>
      <c r="E131" s="472"/>
      <c r="F131" s="580"/>
      <c r="G131" s="580"/>
      <c r="H131" s="580"/>
      <c r="I131" s="538"/>
      <c r="J131" s="538"/>
      <c r="K131" s="538"/>
      <c r="L131" s="538"/>
      <c r="M131" s="472"/>
      <c r="N131" s="569"/>
    </row>
    <row r="132" spans="1:14" ht="31.5" x14ac:dyDescent="0.5">
      <c r="A132" s="570"/>
      <c r="B132" s="601"/>
      <c r="C132" s="473" t="s">
        <v>9253</v>
      </c>
      <c r="D132" s="471"/>
      <c r="E132" s="472"/>
      <c r="F132" s="580"/>
      <c r="G132" s="580"/>
      <c r="H132" s="580"/>
      <c r="I132" s="538"/>
      <c r="J132" s="538"/>
      <c r="K132" s="538"/>
      <c r="L132" s="538"/>
      <c r="M132" s="472"/>
      <c r="N132" s="569"/>
    </row>
    <row r="133" spans="1:14" ht="164.25" x14ac:dyDescent="0.35">
      <c r="A133" s="832">
        <v>9</v>
      </c>
      <c r="B133" s="605" t="s">
        <v>82</v>
      </c>
      <c r="C133" s="487" t="s">
        <v>83</v>
      </c>
      <c r="D133" s="474" t="s">
        <v>84</v>
      </c>
      <c r="E133" s="480" t="s">
        <v>85</v>
      </c>
      <c r="F133" s="581" t="s">
        <v>86</v>
      </c>
      <c r="G133" s="596" t="s">
        <v>87</v>
      </c>
      <c r="H133" s="589" t="s">
        <v>88</v>
      </c>
      <c r="I133" s="450" t="s">
        <v>9247</v>
      </c>
      <c r="J133" s="528" t="s">
        <v>90</v>
      </c>
      <c r="K133" s="528" t="s">
        <v>9248</v>
      </c>
      <c r="L133" s="448" t="s">
        <v>9249</v>
      </c>
      <c r="M133" s="450" t="s">
        <v>9250</v>
      </c>
      <c r="N133" s="571" t="s">
        <v>9251</v>
      </c>
    </row>
    <row r="134" spans="1:14" ht="35.1" customHeight="1" x14ac:dyDescent="0.35">
      <c r="A134" s="832"/>
      <c r="B134" s="830" t="str">
        <f>IF(E134="","",VLOOKUP(E134,'Listing import 29.10.24'!$A$2:$J$7000,8,FALSE))</f>
        <v>CLG.HAVILA</v>
      </c>
      <c r="C134" s="827" t="s">
        <v>129</v>
      </c>
      <c r="D134" s="475">
        <v>1</v>
      </c>
      <c r="E134" s="476">
        <f>'INSCRIPTIONS COLLEGES'!E107</f>
        <v>24210676</v>
      </c>
      <c r="F134" s="577" t="str">
        <f>IF(E134="","",VLOOKUP(E134,'Listing import 29.10.24'!$A$2:$J$7000,2,FALSE))</f>
        <v>Hace</v>
      </c>
      <c r="G134" s="491" t="str">
        <f>IF(E134="","",VLOOKUP(E134,'Listing import 29.10.24'!$A$2:$J$7000,3,FALSE))</f>
        <v>Bikane</v>
      </c>
      <c r="H134" s="587" t="str">
        <f>IF(E134="","",VLOOKUP(E134,'Listing import 29.10.24'!$A$2:$J$7000,4,FALSE))</f>
        <v>MF</v>
      </c>
      <c r="I134" s="477"/>
      <c r="J134" s="529"/>
      <c r="K134" s="490"/>
      <c r="L134" s="823"/>
      <c r="M134" s="492"/>
      <c r="N134" s="547"/>
    </row>
    <row r="135" spans="1:14" ht="35.1" customHeight="1" x14ac:dyDescent="0.35">
      <c r="A135" s="832"/>
      <c r="B135" s="830"/>
      <c r="C135" s="827"/>
      <c r="D135" s="475">
        <v>2</v>
      </c>
      <c r="E135" s="476">
        <f>'INSCRIPTIONS COLLEGES'!E108</f>
        <v>24210675</v>
      </c>
      <c r="F135" s="577" t="str">
        <f>IF(E135="","",VLOOKUP(E135,'Listing import 29.10.24'!$A$2:$J$7000,2,FALSE))</f>
        <v>Hmaen</v>
      </c>
      <c r="G135" s="491" t="str">
        <f>IF(E135="","",VLOOKUP(E135,'Listing import 29.10.24'!$A$2:$J$7000,3,FALSE))</f>
        <v>Alice Kinë</v>
      </c>
      <c r="H135" s="587" t="str">
        <f>IF(E135="","",VLOOKUP(E135,'Listing import 29.10.24'!$A$2:$J$7000,4,FALSE))</f>
        <v>MF</v>
      </c>
      <c r="I135" s="477"/>
      <c r="J135" s="529"/>
      <c r="K135" s="490"/>
      <c r="L135" s="824"/>
      <c r="M135" s="492"/>
      <c r="N135" s="547"/>
    </row>
    <row r="136" spans="1:14" ht="35.1" customHeight="1" x14ac:dyDescent="0.35">
      <c r="A136" s="832"/>
      <c r="B136" s="830"/>
      <c r="C136" s="828"/>
      <c r="D136" s="475">
        <v>3</v>
      </c>
      <c r="E136" s="476">
        <f>'INSCRIPTIONS COLLEGES'!E109</f>
        <v>24238313</v>
      </c>
      <c r="F136" s="577" t="str">
        <f>IF(E136="","",VLOOKUP(E136,'Listing import 29.10.24'!$A$2:$J$7000,2,FALSE))</f>
        <v>John</v>
      </c>
      <c r="G136" s="491" t="str">
        <f>IF(E136="","",VLOOKUP(E136,'Listing import 29.10.24'!$A$2:$J$7000,3,FALSE))</f>
        <v>Ita</v>
      </c>
      <c r="H136" s="587" t="str">
        <f>IF(E136="","",VLOOKUP(E136,'Listing import 29.10.24'!$A$2:$J$7000,4,FALSE))</f>
        <v>MF</v>
      </c>
      <c r="I136" s="477"/>
      <c r="J136" s="529"/>
      <c r="K136" s="490"/>
      <c r="L136" s="824"/>
      <c r="M136" s="492"/>
      <c r="N136" s="548"/>
    </row>
    <row r="137" spans="1:14" ht="35.1" customHeight="1" x14ac:dyDescent="0.35">
      <c r="A137" s="832"/>
      <c r="B137" s="830"/>
      <c r="C137" s="828"/>
      <c r="D137" s="475">
        <v>4</v>
      </c>
      <c r="E137" s="476">
        <f>'INSCRIPTIONS COLLEGES'!E110</f>
        <v>24221686</v>
      </c>
      <c r="F137" s="577" t="str">
        <f>IF(E137="","",VLOOKUP(E137,'Listing import 29.10.24'!$A$2:$J$7000,2,FALSE))</f>
        <v>Kasso</v>
      </c>
      <c r="G137" s="491" t="str">
        <f>IF(E137="","",VLOOKUP(E137,'Listing import 29.10.24'!$A$2:$J$7000,3,FALSE))</f>
        <v>Manese</v>
      </c>
      <c r="H137" s="587" t="str">
        <f>IF(E137="","",VLOOKUP(E137,'Listing import 29.10.24'!$A$2:$J$7000,4,FALSE))</f>
        <v>MF</v>
      </c>
      <c r="I137" s="477"/>
      <c r="J137" s="529"/>
      <c r="K137" s="490"/>
      <c r="L137" s="824"/>
      <c r="M137" s="492"/>
      <c r="N137" s="548"/>
    </row>
    <row r="138" spans="1:14" ht="35.1" customHeight="1" x14ac:dyDescent="0.35">
      <c r="A138" s="832"/>
      <c r="B138" s="830"/>
      <c r="C138" s="828"/>
      <c r="D138" s="475">
        <v>5</v>
      </c>
      <c r="E138" s="476">
        <f>'INSCRIPTIONS COLLEGES'!E111</f>
        <v>24221687</v>
      </c>
      <c r="F138" s="577" t="str">
        <f>IF(E138="","",VLOOKUP(E138,'Listing import 29.10.24'!$A$2:$J$7000,2,FALSE))</f>
        <v>Pamani</v>
      </c>
      <c r="G138" s="491" t="str">
        <f>IF(E138="","",VLOOKUP(E138,'Listing import 29.10.24'!$A$2:$J$7000,3,FALSE))</f>
        <v>Wajana</v>
      </c>
      <c r="H138" s="587" t="str">
        <f>IF(E138="","",VLOOKUP(E138,'Listing import 29.10.24'!$A$2:$J$7000,4,FALSE))</f>
        <v>MF</v>
      </c>
      <c r="I138" s="477"/>
      <c r="J138" s="529"/>
      <c r="K138" s="490"/>
      <c r="L138" s="824"/>
      <c r="M138" s="492"/>
      <c r="N138" s="548"/>
    </row>
    <row r="139" spans="1:14" ht="35.1" customHeight="1" x14ac:dyDescent="0.7">
      <c r="A139" s="832"/>
      <c r="B139" s="830"/>
      <c r="C139" s="488"/>
      <c r="D139" s="485"/>
      <c r="E139" s="485"/>
      <c r="F139" s="582"/>
      <c r="G139" s="594"/>
      <c r="H139" s="590"/>
      <c r="I139" s="486"/>
      <c r="J139" s="532"/>
      <c r="K139" s="533"/>
      <c r="L139" s="824"/>
      <c r="M139" s="531"/>
      <c r="N139" s="573"/>
    </row>
    <row r="140" spans="1:14" ht="35.1" customHeight="1" x14ac:dyDescent="0.35">
      <c r="A140" s="832"/>
      <c r="B140" s="830"/>
      <c r="C140" s="827" t="s">
        <v>130</v>
      </c>
      <c r="D140" s="475">
        <v>1</v>
      </c>
      <c r="E140" s="476">
        <f>'INSCRIPTIONS COLLEGES'!E113</f>
        <v>24211296</v>
      </c>
      <c r="F140" s="577" t="str">
        <f>IF(E140="","",VLOOKUP(E140,'Listing import 29.10.24'!$A$2:$J$7000,2,FALSE))</f>
        <v>Boucher</v>
      </c>
      <c r="G140" s="491" t="str">
        <f>IF(E140="","",VLOOKUP(E140,'Listing import 29.10.24'!$A$2:$J$7000,3,FALSE))</f>
        <v>Lewen</v>
      </c>
      <c r="H140" s="587" t="str">
        <f>IF(E140="","",VLOOKUP(E140,'Listing import 29.10.24'!$A$2:$J$7000,4,FALSE))</f>
        <v>MG</v>
      </c>
      <c r="I140" s="477"/>
      <c r="J140" s="529"/>
      <c r="K140" s="490"/>
      <c r="L140" s="824"/>
      <c r="M140" s="492"/>
      <c r="N140" s="547"/>
    </row>
    <row r="141" spans="1:14" ht="35.1" customHeight="1" x14ac:dyDescent="0.35">
      <c r="A141" s="832"/>
      <c r="B141" s="830"/>
      <c r="C141" s="827"/>
      <c r="D141" s="475">
        <v>2</v>
      </c>
      <c r="E141" s="476">
        <f>'INSCRIPTIONS COLLEGES'!E114</f>
        <v>24210670</v>
      </c>
      <c r="F141" s="577" t="str">
        <f>IF(E141="","",VLOOKUP(E141,'Listing import 29.10.24'!$A$2:$J$7000,2,FALSE))</f>
        <v>Dreuko</v>
      </c>
      <c r="G141" s="491" t="str">
        <f>IF(E141="","",VLOOKUP(E141,'Listing import 29.10.24'!$A$2:$J$7000,3,FALSE))</f>
        <v>Lawie</v>
      </c>
      <c r="H141" s="587" t="str">
        <f>IF(E141="","",VLOOKUP(E141,'Listing import 29.10.24'!$A$2:$J$7000,4,FALSE))</f>
        <v>MG</v>
      </c>
      <c r="I141" s="477"/>
      <c r="J141" s="529"/>
      <c r="K141" s="490"/>
      <c r="L141" s="824"/>
      <c r="M141" s="492"/>
      <c r="N141" s="547"/>
    </row>
    <row r="142" spans="1:14" ht="35.1" customHeight="1" x14ac:dyDescent="0.35">
      <c r="A142" s="832"/>
      <c r="B142" s="830"/>
      <c r="C142" s="828"/>
      <c r="D142" s="475">
        <v>3</v>
      </c>
      <c r="E142" s="476">
        <f>'INSCRIPTIONS COLLEGES'!E115</f>
        <v>24210588</v>
      </c>
      <c r="F142" s="577" t="str">
        <f>IF(E142="","",VLOOKUP(E142,'Listing import 29.10.24'!$A$2:$J$7000,2,FALSE))</f>
        <v>Kakue</v>
      </c>
      <c r="G142" s="491" t="str">
        <f>IF(E142="","",VLOOKUP(E142,'Listing import 29.10.24'!$A$2:$J$7000,3,FALSE))</f>
        <v>Yeiwene</v>
      </c>
      <c r="H142" s="587" t="str">
        <f>IF(E142="","",VLOOKUP(E142,'Listing import 29.10.24'!$A$2:$J$7000,4,FALSE))</f>
        <v>MG</v>
      </c>
      <c r="I142" s="477"/>
      <c r="J142" s="529"/>
      <c r="K142" s="490"/>
      <c r="L142" s="824"/>
      <c r="M142" s="492"/>
      <c r="N142" s="550"/>
    </row>
    <row r="143" spans="1:14" ht="35.1" customHeight="1" x14ac:dyDescent="0.35">
      <c r="A143" s="832"/>
      <c r="B143" s="830"/>
      <c r="C143" s="828"/>
      <c r="D143" s="475">
        <v>4</v>
      </c>
      <c r="E143" s="476">
        <f>'INSCRIPTIONS COLLEGES'!E116</f>
        <v>24221678</v>
      </c>
      <c r="F143" s="577" t="str">
        <f>IF(E143="","",VLOOKUP(E143,'Listing import 29.10.24'!$A$2:$J$7000,2,FALSE))</f>
        <v>Qaeze</v>
      </c>
      <c r="G143" s="491" t="str">
        <f>IF(E143="","",VLOOKUP(E143,'Listing import 29.10.24'!$A$2:$J$7000,3,FALSE))</f>
        <v>Pahazé</v>
      </c>
      <c r="H143" s="587" t="str">
        <f>IF(E143="","",VLOOKUP(E143,'Listing import 29.10.24'!$A$2:$J$7000,4,FALSE))</f>
        <v>MG</v>
      </c>
      <c r="I143" s="477"/>
      <c r="J143" s="529"/>
      <c r="K143" s="490"/>
      <c r="L143" s="824"/>
      <c r="M143" s="492"/>
      <c r="N143" s="550"/>
    </row>
    <row r="144" spans="1:14" ht="35.1" customHeight="1" thickBot="1" x14ac:dyDescent="0.4">
      <c r="A144" s="833"/>
      <c r="B144" s="834"/>
      <c r="C144" s="831"/>
      <c r="D144" s="551">
        <v>5</v>
      </c>
      <c r="E144" s="552">
        <f>'INSCRIPTIONS COLLEGES'!E117</f>
        <v>24210669</v>
      </c>
      <c r="F144" s="579" t="str">
        <f>IF(E144="","",VLOOKUP(E144,'Listing import 29.10.24'!$A$2:$J$7000,2,FALSE))</f>
        <v>WAHEO</v>
      </c>
      <c r="G144" s="595" t="str">
        <f>IF(E144="","",VLOOKUP(E144,'Listing import 29.10.24'!$A$2:$J$7000,3,FALSE))</f>
        <v>Dralue</v>
      </c>
      <c r="H144" s="588" t="str">
        <f>IF(E144="","",VLOOKUP(E144,'Listing import 29.10.24'!$A$2:$J$7000,4,FALSE))</f>
        <v>MG</v>
      </c>
      <c r="I144" s="553"/>
      <c r="J144" s="554"/>
      <c r="K144" s="555"/>
      <c r="L144" s="826"/>
      <c r="M144" s="556"/>
      <c r="N144" s="557"/>
    </row>
    <row r="145" spans="1:14" ht="70.5" x14ac:dyDescent="0.5">
      <c r="A145" s="565" t="s">
        <v>9245</v>
      </c>
      <c r="B145" s="599"/>
      <c r="C145" s="465"/>
      <c r="D145" s="466"/>
      <c r="E145" s="467"/>
      <c r="F145" s="584"/>
      <c r="G145" s="584"/>
      <c r="H145" s="584"/>
      <c r="I145" s="566"/>
      <c r="J145" s="566"/>
      <c r="K145" s="566"/>
      <c r="L145" s="566"/>
      <c r="M145" s="467"/>
      <c r="N145" s="567"/>
    </row>
    <row r="146" spans="1:14" ht="70.5" x14ac:dyDescent="0.5">
      <c r="A146" s="568" t="s">
        <v>9244</v>
      </c>
      <c r="B146" s="601"/>
      <c r="C146" s="470"/>
      <c r="D146" s="471"/>
      <c r="E146" s="472"/>
      <c r="F146" s="580"/>
      <c r="G146" s="580"/>
      <c r="H146" s="580"/>
      <c r="I146" s="538"/>
      <c r="J146" s="538"/>
      <c r="K146" s="538"/>
      <c r="L146" s="538"/>
      <c r="M146" s="472"/>
      <c r="N146" s="569"/>
    </row>
    <row r="147" spans="1:14" ht="31.5" x14ac:dyDescent="0.5">
      <c r="A147" s="570"/>
      <c r="B147" s="601"/>
      <c r="C147" s="473" t="s">
        <v>9252</v>
      </c>
      <c r="D147" s="471"/>
      <c r="E147" s="472"/>
      <c r="F147" s="580"/>
      <c r="G147" s="580"/>
      <c r="H147" s="580"/>
      <c r="I147" s="538"/>
      <c r="J147" s="538"/>
      <c r="K147" s="538"/>
      <c r="L147" s="538"/>
      <c r="M147" s="472"/>
      <c r="N147" s="569"/>
    </row>
    <row r="148" spans="1:14" ht="31.5" x14ac:dyDescent="0.5">
      <c r="A148" s="570"/>
      <c r="B148" s="601"/>
      <c r="C148" s="473" t="s">
        <v>9253</v>
      </c>
      <c r="D148" s="471"/>
      <c r="E148" s="472"/>
      <c r="F148" s="580"/>
      <c r="G148" s="580"/>
      <c r="H148" s="580"/>
      <c r="I148" s="538"/>
      <c r="J148" s="538"/>
      <c r="K148" s="538"/>
      <c r="L148" s="538"/>
      <c r="M148" s="472"/>
      <c r="N148" s="569"/>
    </row>
    <row r="149" spans="1:14" ht="164.25" x14ac:dyDescent="0.35">
      <c r="A149" s="832">
        <v>10</v>
      </c>
      <c r="B149" s="605" t="s">
        <v>82</v>
      </c>
      <c r="C149" s="487" t="s">
        <v>83</v>
      </c>
      <c r="D149" s="474" t="s">
        <v>84</v>
      </c>
      <c r="E149" s="480" t="s">
        <v>85</v>
      </c>
      <c r="F149" s="581" t="s">
        <v>86</v>
      </c>
      <c r="G149" s="596" t="s">
        <v>87</v>
      </c>
      <c r="H149" s="589" t="s">
        <v>88</v>
      </c>
      <c r="I149" s="450" t="s">
        <v>9247</v>
      </c>
      <c r="J149" s="528" t="s">
        <v>90</v>
      </c>
      <c r="K149" s="528" t="s">
        <v>9248</v>
      </c>
      <c r="L149" s="448" t="s">
        <v>9249</v>
      </c>
      <c r="M149" s="450" t="s">
        <v>9250</v>
      </c>
      <c r="N149" s="571" t="s">
        <v>9251</v>
      </c>
    </row>
    <row r="150" spans="1:14" ht="35.1" customHeight="1" x14ac:dyDescent="0.35">
      <c r="A150" s="832"/>
      <c r="B150" s="830" t="str">
        <f>IF(E150="","",VLOOKUP(E150,'Listing import 29.10.24'!$A$2:$J$7000,8,FALSE))</f>
        <v>CLG.TADINE</v>
      </c>
      <c r="C150" s="827" t="s">
        <v>129</v>
      </c>
      <c r="D150" s="475">
        <v>1</v>
      </c>
      <c r="E150" s="484">
        <f>'INSCRIPTIONS COLLEGES'!E120</f>
        <v>24222207</v>
      </c>
      <c r="F150" s="577" t="str">
        <f>IF(E150="","",VLOOKUP(E150,'Listing import 29.10.24'!$A$2:$J$7000,2,FALSE))</f>
        <v>GOUBAIRATE</v>
      </c>
      <c r="G150" s="491" t="str">
        <f>IF(E150="","",VLOOKUP(E150,'Listing import 29.10.24'!$A$2:$J$7000,3,FALSE))</f>
        <v>Julia</v>
      </c>
      <c r="H150" s="587" t="str">
        <f>IF(E150="","",VLOOKUP(E150,'Listing import 29.10.24'!$A$2:$J$7000,4,FALSE))</f>
        <v>MF</v>
      </c>
      <c r="I150" s="477"/>
      <c r="J150" s="529"/>
      <c r="K150" s="490"/>
      <c r="L150" s="823"/>
      <c r="M150" s="492"/>
      <c r="N150" s="547"/>
    </row>
    <row r="151" spans="1:14" ht="35.1" customHeight="1" x14ac:dyDescent="0.35">
      <c r="A151" s="832"/>
      <c r="B151" s="830"/>
      <c r="C151" s="827"/>
      <c r="D151" s="475">
        <v>2</v>
      </c>
      <c r="E151" s="484">
        <f>'INSCRIPTIONS COLLEGES'!E121</f>
        <v>24210834</v>
      </c>
      <c r="F151" s="577" t="str">
        <f>IF(E151="","",VLOOKUP(E151,'Listing import 29.10.24'!$A$2:$J$7000,2,FALSE))</f>
        <v>GUATHOTI</v>
      </c>
      <c r="G151" s="491" t="str">
        <f>IF(E151="","",VLOOKUP(E151,'Listing import 29.10.24'!$A$2:$J$7000,3,FALSE))</f>
        <v>Patricia</v>
      </c>
      <c r="H151" s="587" t="str">
        <f>IF(E151="","",VLOOKUP(E151,'Listing import 29.10.24'!$A$2:$J$7000,4,FALSE))</f>
        <v>MF</v>
      </c>
      <c r="I151" s="477"/>
      <c r="J151" s="529"/>
      <c r="K151" s="490"/>
      <c r="L151" s="824"/>
      <c r="M151" s="492"/>
      <c r="N151" s="547"/>
    </row>
    <row r="152" spans="1:14" ht="35.1" customHeight="1" x14ac:dyDescent="0.35">
      <c r="A152" s="832"/>
      <c r="B152" s="830"/>
      <c r="C152" s="828"/>
      <c r="D152" s="475">
        <v>3</v>
      </c>
      <c r="E152" s="484">
        <f>'INSCRIPTIONS COLLEGES'!E122</f>
        <v>24222333</v>
      </c>
      <c r="F152" s="577" t="str">
        <f>IF(E152="","",VLOOKUP(E152,'Listing import 29.10.24'!$A$2:$J$7000,2,FALSE))</f>
        <v>HMAE</v>
      </c>
      <c r="G152" s="491" t="str">
        <f>IF(E152="","",VLOOKUP(E152,'Listing import 29.10.24'!$A$2:$J$7000,3,FALSE))</f>
        <v>Armelle</v>
      </c>
      <c r="H152" s="587" t="str">
        <f>IF(E152="","",VLOOKUP(E152,'Listing import 29.10.24'!$A$2:$J$7000,4,FALSE))</f>
        <v>MF</v>
      </c>
      <c r="I152" s="477"/>
      <c r="J152" s="529"/>
      <c r="K152" s="490"/>
      <c r="L152" s="824"/>
      <c r="M152" s="492"/>
      <c r="N152" s="548"/>
    </row>
    <row r="153" spans="1:14" ht="35.1" customHeight="1" x14ac:dyDescent="0.35">
      <c r="A153" s="832"/>
      <c r="B153" s="830"/>
      <c r="C153" s="828"/>
      <c r="D153" s="475">
        <v>4</v>
      </c>
      <c r="E153" s="484">
        <f>'INSCRIPTIONS COLLEGES'!E123</f>
        <v>24210824</v>
      </c>
      <c r="F153" s="577" t="str">
        <f>IF(E153="","",VLOOKUP(E153,'Listing import 29.10.24'!$A$2:$J$7000,2,FALSE))</f>
        <v>JEBEZ</v>
      </c>
      <c r="G153" s="491" t="str">
        <f>IF(E153="","",VLOOKUP(E153,'Listing import 29.10.24'!$A$2:$J$7000,3,FALSE))</f>
        <v>Evelyne</v>
      </c>
      <c r="H153" s="587" t="str">
        <f>IF(E153="","",VLOOKUP(E153,'Listing import 29.10.24'!$A$2:$J$7000,4,FALSE))</f>
        <v>MF</v>
      </c>
      <c r="I153" s="477"/>
      <c r="J153" s="529"/>
      <c r="K153" s="490"/>
      <c r="L153" s="824"/>
      <c r="M153" s="492"/>
      <c r="N153" s="548"/>
    </row>
    <row r="154" spans="1:14" ht="35.1" customHeight="1" x14ac:dyDescent="0.35">
      <c r="A154" s="832"/>
      <c r="B154" s="830"/>
      <c r="C154" s="828"/>
      <c r="D154" s="475">
        <v>5</v>
      </c>
      <c r="E154" s="484">
        <f>'INSCRIPTIONS COLLEGES'!E124</f>
        <v>24222230</v>
      </c>
      <c r="F154" s="577" t="str">
        <f>IF(E154="","",VLOOKUP(E154,'Listing import 29.10.24'!$A$2:$J$7000,2,FALSE))</f>
        <v>NEMIA</v>
      </c>
      <c r="G154" s="491" t="str">
        <f>IF(E154="","",VLOOKUP(E154,'Listing import 29.10.24'!$A$2:$J$7000,3,FALSE))</f>
        <v>Alice</v>
      </c>
      <c r="H154" s="587" t="str">
        <f>IF(E154="","",VLOOKUP(E154,'Listing import 29.10.24'!$A$2:$J$7000,4,FALSE))</f>
        <v>MF</v>
      </c>
      <c r="I154" s="477"/>
      <c r="J154" s="529"/>
      <c r="K154" s="490"/>
      <c r="L154" s="824"/>
      <c r="M154" s="492"/>
      <c r="N154" s="548"/>
    </row>
    <row r="155" spans="1:14" ht="35.1" customHeight="1" x14ac:dyDescent="0.7">
      <c r="A155" s="832"/>
      <c r="B155" s="830"/>
      <c r="C155" s="488"/>
      <c r="D155" s="485"/>
      <c r="E155" s="485"/>
      <c r="F155" s="582"/>
      <c r="G155" s="594"/>
      <c r="H155" s="590"/>
      <c r="I155" s="486"/>
      <c r="J155" s="532"/>
      <c r="K155" s="533"/>
      <c r="L155" s="824"/>
      <c r="M155" s="531"/>
      <c r="N155" s="573"/>
    </row>
    <row r="156" spans="1:14" ht="35.1" customHeight="1" x14ac:dyDescent="0.35">
      <c r="A156" s="832"/>
      <c r="B156" s="830"/>
      <c r="C156" s="827" t="s">
        <v>130</v>
      </c>
      <c r="D156" s="475">
        <v>1</v>
      </c>
      <c r="E156" s="484">
        <f>'INSCRIPTIONS COLLEGES'!E126</f>
        <v>24221546</v>
      </c>
      <c r="F156" s="577" t="str">
        <f>IF(E156="","",VLOOKUP(E156,'Listing import 29.10.24'!$A$2:$J$7000,2,FALSE))</f>
        <v>DUHNARA</v>
      </c>
      <c r="G156" s="491" t="str">
        <f>IF(E156="","",VLOOKUP(E156,'Listing import 29.10.24'!$A$2:$J$7000,3,FALSE))</f>
        <v>Evan</v>
      </c>
      <c r="H156" s="587" t="str">
        <f>IF(E156="","",VLOOKUP(E156,'Listing import 29.10.24'!$A$2:$J$7000,4,FALSE))</f>
        <v>MG</v>
      </c>
      <c r="I156" s="477"/>
      <c r="J156" s="529"/>
      <c r="K156" s="490"/>
      <c r="L156" s="824"/>
      <c r="M156" s="492"/>
      <c r="N156" s="547"/>
    </row>
    <row r="157" spans="1:14" ht="35.1" customHeight="1" x14ac:dyDescent="0.35">
      <c r="A157" s="832"/>
      <c r="B157" s="830"/>
      <c r="C157" s="827"/>
      <c r="D157" s="475">
        <v>2</v>
      </c>
      <c r="E157" s="484">
        <f>'INSCRIPTIONS COLLEGES'!E127</f>
        <v>24221726</v>
      </c>
      <c r="F157" s="577" t="str">
        <f>IF(E157="","",VLOOKUP(E157,'Listing import 29.10.24'!$A$2:$J$7000,2,FALSE))</f>
        <v>PAALA</v>
      </c>
      <c r="G157" s="491" t="str">
        <f>IF(E157="","",VLOOKUP(E157,'Listing import 29.10.24'!$A$2:$J$7000,3,FALSE))</f>
        <v>Tavaé</v>
      </c>
      <c r="H157" s="587" t="str">
        <f>IF(E157="","",VLOOKUP(E157,'Listing import 29.10.24'!$A$2:$J$7000,4,FALSE))</f>
        <v>MG</v>
      </c>
      <c r="I157" s="477"/>
      <c r="J157" s="529"/>
      <c r="K157" s="490"/>
      <c r="L157" s="824"/>
      <c r="M157" s="492"/>
      <c r="N157" s="547"/>
    </row>
    <row r="158" spans="1:14" ht="35.1" customHeight="1" x14ac:dyDescent="0.35">
      <c r="A158" s="832"/>
      <c r="B158" s="830"/>
      <c r="C158" s="828"/>
      <c r="D158" s="475">
        <v>3</v>
      </c>
      <c r="E158" s="484">
        <f>'INSCRIPTIONS COLLEGES'!E128</f>
        <v>24211026</v>
      </c>
      <c r="F158" s="577" t="str">
        <f>IF(E158="","",VLOOKUP(E158,'Listing import 29.10.24'!$A$2:$J$7000,2,FALSE))</f>
        <v>WAMEJONENGO</v>
      </c>
      <c r="G158" s="491" t="str">
        <f>IF(E158="","",VLOOKUP(E158,'Listing import 29.10.24'!$A$2:$J$7000,3,FALSE))</f>
        <v>Victor</v>
      </c>
      <c r="H158" s="587" t="str">
        <f>IF(E158="","",VLOOKUP(E158,'Listing import 29.10.24'!$A$2:$J$7000,4,FALSE))</f>
        <v>MG</v>
      </c>
      <c r="I158" s="477"/>
      <c r="J158" s="529"/>
      <c r="K158" s="490"/>
      <c r="L158" s="824"/>
      <c r="M158" s="492"/>
      <c r="N158" s="550"/>
    </row>
    <row r="159" spans="1:14" ht="35.1" customHeight="1" x14ac:dyDescent="0.35">
      <c r="A159" s="832"/>
      <c r="B159" s="830"/>
      <c r="C159" s="828"/>
      <c r="D159" s="475">
        <v>4</v>
      </c>
      <c r="E159" s="484">
        <f>'INSCRIPTIONS COLLEGES'!E129</f>
        <v>24245742</v>
      </c>
      <c r="F159" s="577" t="str">
        <f>IF(E159="","",VLOOKUP(E159,'Listing import 29.10.24'!$A$2:$J$7000,2,FALSE))</f>
        <v>YEKAWENE</v>
      </c>
      <c r="G159" s="491" t="str">
        <f>IF(E159="","",VLOOKUP(E159,'Listing import 29.10.24'!$A$2:$J$7000,3,FALSE))</f>
        <v>KENNY</v>
      </c>
      <c r="H159" s="587" t="str">
        <f>IF(E159="","",VLOOKUP(E159,'Listing import 29.10.24'!$A$2:$J$7000,4,FALSE))</f>
        <v>MG</v>
      </c>
      <c r="I159" s="477"/>
      <c r="J159" s="529"/>
      <c r="K159" s="490"/>
      <c r="L159" s="824"/>
      <c r="M159" s="492"/>
      <c r="N159" s="550"/>
    </row>
    <row r="160" spans="1:14" ht="35.1" customHeight="1" thickBot="1" x14ac:dyDescent="0.4">
      <c r="A160" s="833"/>
      <c r="B160" s="834"/>
      <c r="C160" s="831"/>
      <c r="D160" s="551">
        <v>5</v>
      </c>
      <c r="E160" s="612">
        <f>'INSCRIPTIONS COLLEGES'!E130</f>
        <v>24202834</v>
      </c>
      <c r="F160" s="579" t="str">
        <f>IF(E160="","",VLOOKUP(E160,'Listing import 29.10.24'!$A$2:$J$7000,2,FALSE))</f>
        <v>YEKAWENE</v>
      </c>
      <c r="G160" s="595" t="str">
        <f>IF(E160="","",VLOOKUP(E160,'Listing import 29.10.24'!$A$2:$J$7000,3,FALSE))</f>
        <v>RUBEN</v>
      </c>
      <c r="H160" s="588" t="str">
        <f>IF(E160="","",VLOOKUP(E160,'Listing import 29.10.24'!$A$2:$J$7000,4,FALSE))</f>
        <v>MG</v>
      </c>
      <c r="I160" s="553"/>
      <c r="J160" s="554"/>
      <c r="K160" s="555"/>
      <c r="L160" s="826"/>
      <c r="M160" s="556"/>
      <c r="N160" s="557"/>
    </row>
    <row r="161" spans="1:14" ht="70.5" x14ac:dyDescent="0.5">
      <c r="A161" s="565" t="s">
        <v>9245</v>
      </c>
      <c r="B161" s="599"/>
      <c r="C161" s="465"/>
      <c r="D161" s="466"/>
      <c r="E161" s="467"/>
      <c r="F161" s="584"/>
      <c r="G161" s="584"/>
      <c r="H161" s="584"/>
      <c r="I161" s="566"/>
      <c r="J161" s="566"/>
      <c r="K161" s="566"/>
      <c r="L161" s="566"/>
      <c r="M161" s="467"/>
      <c r="N161" s="567"/>
    </row>
    <row r="162" spans="1:14" ht="70.5" x14ac:dyDescent="0.5">
      <c r="A162" s="568" t="s">
        <v>9244</v>
      </c>
      <c r="B162" s="601"/>
      <c r="C162" s="470"/>
      <c r="D162" s="471"/>
      <c r="E162" s="472"/>
      <c r="F162" s="580"/>
      <c r="G162" s="580"/>
      <c r="H162" s="580"/>
      <c r="I162" s="538"/>
      <c r="J162" s="538"/>
      <c r="K162" s="538"/>
      <c r="L162" s="538"/>
      <c r="M162" s="472"/>
      <c r="N162" s="569"/>
    </row>
    <row r="163" spans="1:14" ht="31.5" x14ac:dyDescent="0.5">
      <c r="A163" s="570"/>
      <c r="B163" s="601"/>
      <c r="C163" s="473" t="s">
        <v>9252</v>
      </c>
      <c r="D163" s="471"/>
      <c r="E163" s="472"/>
      <c r="F163" s="580"/>
      <c r="G163" s="580"/>
      <c r="H163" s="580"/>
      <c r="I163" s="538"/>
      <c r="J163" s="538"/>
      <c r="K163" s="538"/>
      <c r="L163" s="538"/>
      <c r="M163" s="472"/>
      <c r="N163" s="569"/>
    </row>
    <row r="164" spans="1:14" ht="31.5" x14ac:dyDescent="0.5">
      <c r="A164" s="570"/>
      <c r="B164" s="601"/>
      <c r="C164" s="473" t="s">
        <v>9253</v>
      </c>
      <c r="D164" s="471"/>
      <c r="E164" s="472"/>
      <c r="F164" s="580"/>
      <c r="G164" s="580"/>
      <c r="H164" s="580"/>
      <c r="I164" s="538"/>
      <c r="J164" s="538"/>
      <c r="K164" s="538"/>
      <c r="L164" s="538"/>
      <c r="M164" s="472"/>
      <c r="N164" s="569"/>
    </row>
    <row r="165" spans="1:14" ht="164.25" x14ac:dyDescent="0.35">
      <c r="A165" s="832">
        <v>11</v>
      </c>
      <c r="B165" s="605" t="s">
        <v>82</v>
      </c>
      <c r="C165" s="487" t="s">
        <v>83</v>
      </c>
      <c r="D165" s="474" t="s">
        <v>84</v>
      </c>
      <c r="E165" s="480" t="s">
        <v>85</v>
      </c>
      <c r="F165" s="581" t="s">
        <v>86</v>
      </c>
      <c r="G165" s="596" t="s">
        <v>87</v>
      </c>
      <c r="H165" s="589" t="s">
        <v>88</v>
      </c>
      <c r="I165" s="450" t="s">
        <v>9247</v>
      </c>
      <c r="J165" s="528" t="s">
        <v>90</v>
      </c>
      <c r="K165" s="528" t="s">
        <v>9248</v>
      </c>
      <c r="L165" s="448" t="s">
        <v>9249</v>
      </c>
      <c r="M165" s="450" t="s">
        <v>9250</v>
      </c>
      <c r="N165" s="571" t="s">
        <v>9251</v>
      </c>
    </row>
    <row r="166" spans="1:14" ht="35.1" customHeight="1" x14ac:dyDescent="0.35">
      <c r="A166" s="832"/>
      <c r="B166" s="830" t="str">
        <f>IF(E166="","",VLOOKUP(E166,'Listing import 29.10.24'!$A$2:$J$7000,8,FALSE))</f>
        <v>CLG.TAREMEN</v>
      </c>
      <c r="C166" s="827" t="s">
        <v>129</v>
      </c>
      <c r="D166" s="475">
        <v>1</v>
      </c>
      <c r="E166" s="476">
        <f>'INSCRIPTIONS COLLEGES'!E133</f>
        <v>24222180</v>
      </c>
      <c r="F166" s="577" t="str">
        <f>IF(E166="","",VLOOKUP(E166,'Listing import 29.10.24'!$A$2:$J$7000,2,FALSE))</f>
        <v>BEARUNE</v>
      </c>
      <c r="G166" s="491" t="str">
        <f>IF(E166="","",VLOOKUP(E166,'Listing import 29.10.24'!$A$2:$J$7000,3,FALSE))</f>
        <v>Louise</v>
      </c>
      <c r="H166" s="587" t="str">
        <f>IF(E166="","",VLOOKUP(E166,'Listing import 29.10.24'!$A$2:$J$7000,4,FALSE))</f>
        <v>MF</v>
      </c>
      <c r="I166" s="477"/>
      <c r="J166" s="529"/>
      <c r="K166" s="490"/>
      <c r="L166" s="823"/>
      <c r="M166" s="492"/>
      <c r="N166" s="547"/>
    </row>
    <row r="167" spans="1:14" ht="35.1" customHeight="1" x14ac:dyDescent="0.35">
      <c r="A167" s="832"/>
      <c r="B167" s="830"/>
      <c r="C167" s="827"/>
      <c r="D167" s="475">
        <v>2</v>
      </c>
      <c r="E167" s="476">
        <f>'INSCRIPTIONS COLLEGES'!E134</f>
        <v>24222332</v>
      </c>
      <c r="F167" s="577" t="str">
        <f>IF(E167="","",VLOOKUP(E167,'Listing import 29.10.24'!$A$2:$J$7000,2,FALSE))</f>
        <v>GORODITE</v>
      </c>
      <c r="G167" s="491" t="str">
        <f>IF(E167="","",VLOOKUP(E167,'Listing import 29.10.24'!$A$2:$J$7000,3,FALSE))</f>
        <v>Juliette</v>
      </c>
      <c r="H167" s="587" t="str">
        <f>IF(E167="","",VLOOKUP(E167,'Listing import 29.10.24'!$A$2:$J$7000,4,FALSE))</f>
        <v>MF</v>
      </c>
      <c r="I167" s="477"/>
      <c r="J167" s="529"/>
      <c r="K167" s="490"/>
      <c r="L167" s="824"/>
      <c r="M167" s="492"/>
      <c r="N167" s="547"/>
    </row>
    <row r="168" spans="1:14" ht="35.1" customHeight="1" x14ac:dyDescent="0.35">
      <c r="A168" s="832"/>
      <c r="B168" s="830"/>
      <c r="C168" s="828"/>
      <c r="D168" s="475">
        <v>3</v>
      </c>
      <c r="E168" s="476">
        <f>'INSCRIPTIONS COLLEGES'!E135</f>
        <v>24220900</v>
      </c>
      <c r="F168" s="577" t="str">
        <f>IF(E168="","",VLOOKUP(E168,'Listing import 29.10.24'!$A$2:$J$7000,2,FALSE))</f>
        <v>WARICONE</v>
      </c>
      <c r="G168" s="491" t="str">
        <f>IF(E168="","",VLOOKUP(E168,'Listing import 29.10.24'!$A$2:$J$7000,3,FALSE))</f>
        <v>Marie</v>
      </c>
      <c r="H168" s="587" t="str">
        <f>IF(E168="","",VLOOKUP(E168,'Listing import 29.10.24'!$A$2:$J$7000,4,FALSE))</f>
        <v>MF</v>
      </c>
      <c r="I168" s="477"/>
      <c r="J168" s="529"/>
      <c r="K168" s="490"/>
      <c r="L168" s="824"/>
      <c r="M168" s="492"/>
      <c r="N168" s="548"/>
    </row>
    <row r="169" spans="1:14" ht="35.1" customHeight="1" x14ac:dyDescent="0.35">
      <c r="A169" s="832"/>
      <c r="B169" s="830"/>
      <c r="C169" s="828"/>
      <c r="D169" s="475">
        <v>4</v>
      </c>
      <c r="E169" s="476">
        <f>'INSCRIPTIONS COLLEGES'!E136</f>
        <v>24220140</v>
      </c>
      <c r="F169" s="577" t="str">
        <f>IF(E169="","",VLOOKUP(E169,'Listing import 29.10.24'!$A$2:$J$7000,2,FALSE))</f>
        <v>BUAMA</v>
      </c>
      <c r="G169" s="491" t="str">
        <f>IF(E169="","",VLOOKUP(E169,'Listing import 29.10.24'!$A$2:$J$7000,3,FALSE))</f>
        <v>Varensia</v>
      </c>
      <c r="H169" s="587" t="str">
        <f>IF(E169="","",VLOOKUP(E169,'Listing import 29.10.24'!$A$2:$J$7000,4,FALSE))</f>
        <v>BF</v>
      </c>
      <c r="I169" s="477"/>
      <c r="J169" s="529"/>
      <c r="K169" s="490"/>
      <c r="L169" s="824"/>
      <c r="M169" s="492"/>
      <c r="N169" s="548"/>
    </row>
    <row r="170" spans="1:14" ht="35.1" customHeight="1" x14ac:dyDescent="0.35">
      <c r="A170" s="832"/>
      <c r="B170" s="830"/>
      <c r="C170" s="828"/>
      <c r="D170" s="475">
        <v>5</v>
      </c>
      <c r="E170" s="476">
        <f>'INSCRIPTIONS COLLEGES'!E137</f>
        <v>24221810</v>
      </c>
      <c r="F170" s="577" t="str">
        <f>IF(E170="","",VLOOKUP(E170,'Listing import 29.10.24'!$A$2:$J$7000,2,FALSE))</f>
        <v>PEU</v>
      </c>
      <c r="G170" s="491" t="str">
        <f>IF(E170="","",VLOOKUP(E170,'Listing import 29.10.24'!$A$2:$J$7000,3,FALSE))</f>
        <v>Suzie</v>
      </c>
      <c r="H170" s="587" t="str">
        <f>IF(E170="","",VLOOKUP(E170,'Listing import 29.10.24'!$A$2:$J$7000,4,FALSE))</f>
        <v>BF</v>
      </c>
      <c r="I170" s="477"/>
      <c r="J170" s="529"/>
      <c r="K170" s="490"/>
      <c r="L170" s="824"/>
      <c r="M170" s="492"/>
      <c r="N170" s="548"/>
    </row>
    <row r="171" spans="1:14" ht="35.1" customHeight="1" x14ac:dyDescent="0.7">
      <c r="A171" s="832"/>
      <c r="B171" s="830"/>
      <c r="C171" s="488"/>
      <c r="D171" s="485"/>
      <c r="E171" s="485"/>
      <c r="F171" s="582"/>
      <c r="G171" s="594"/>
      <c r="H171" s="590"/>
      <c r="I171" s="486"/>
      <c r="J171" s="532"/>
      <c r="K171" s="533"/>
      <c r="L171" s="824"/>
      <c r="M171" s="531"/>
      <c r="N171" s="573"/>
    </row>
    <row r="172" spans="1:14" ht="35.1" customHeight="1" x14ac:dyDescent="0.35">
      <c r="A172" s="832"/>
      <c r="B172" s="830"/>
      <c r="C172" s="827" t="s">
        <v>130</v>
      </c>
      <c r="D172" s="475">
        <v>1</v>
      </c>
      <c r="E172" s="476">
        <f>'INSCRIPTIONS COLLEGES'!E139</f>
        <v>24221219</v>
      </c>
      <c r="F172" s="577" t="str">
        <f>IF(E172="","",VLOOKUP(E172,'Listing import 29.10.24'!$A$2:$J$7000,2,FALSE))</f>
        <v>BEARUNE</v>
      </c>
      <c r="G172" s="491" t="str">
        <f>IF(E172="","",VLOOKUP(E172,'Listing import 29.10.24'!$A$2:$J$7000,3,FALSE))</f>
        <v>Kayel</v>
      </c>
      <c r="H172" s="587" t="str">
        <f>IF(E172="","",VLOOKUP(E172,'Listing import 29.10.24'!$A$2:$J$7000,4,FALSE))</f>
        <v>MG</v>
      </c>
      <c r="I172" s="477"/>
      <c r="J172" s="529"/>
      <c r="K172" s="490"/>
      <c r="L172" s="824"/>
      <c r="M172" s="492"/>
      <c r="N172" s="547"/>
    </row>
    <row r="173" spans="1:14" ht="35.1" customHeight="1" x14ac:dyDescent="0.35">
      <c r="A173" s="832"/>
      <c r="B173" s="830"/>
      <c r="C173" s="827"/>
      <c r="D173" s="475">
        <v>2</v>
      </c>
      <c r="E173" s="476">
        <f>'INSCRIPTIONS COLLEGES'!E140</f>
        <v>24238409</v>
      </c>
      <c r="F173" s="577" t="str">
        <f>IF(E173="","",VLOOKUP(E173,'Listing import 29.10.24'!$A$2:$J$7000,2,FALSE))</f>
        <v>Jebez</v>
      </c>
      <c r="G173" s="491" t="str">
        <f>IF(E173="","",VLOOKUP(E173,'Listing import 29.10.24'!$A$2:$J$7000,3,FALSE))</f>
        <v>Kuma</v>
      </c>
      <c r="H173" s="587" t="str">
        <f>IF(E173="","",VLOOKUP(E173,'Listing import 29.10.24'!$A$2:$J$7000,4,FALSE))</f>
        <v>MG</v>
      </c>
      <c r="I173" s="477"/>
      <c r="J173" s="529"/>
      <c r="K173" s="490"/>
      <c r="L173" s="824"/>
      <c r="M173" s="492"/>
      <c r="N173" s="547"/>
    </row>
    <row r="174" spans="1:14" ht="35.1" customHeight="1" x14ac:dyDescent="0.35">
      <c r="A174" s="832"/>
      <c r="B174" s="830"/>
      <c r="C174" s="828"/>
      <c r="D174" s="475">
        <v>3</v>
      </c>
      <c r="E174" s="476">
        <f>'INSCRIPTIONS COLLEGES'!E141</f>
        <v>24222623</v>
      </c>
      <c r="F174" s="577" t="str">
        <f>IF(E174="","",VLOOKUP(E174,'Listing import 29.10.24'!$A$2:$J$7000,2,FALSE))</f>
        <v>SIWENE</v>
      </c>
      <c r="G174" s="491" t="str">
        <f>IF(E174="","",VLOOKUP(E174,'Listing import 29.10.24'!$A$2:$J$7000,3,FALSE))</f>
        <v>Tylan</v>
      </c>
      <c r="H174" s="587" t="str">
        <f>IF(E174="","",VLOOKUP(E174,'Listing import 29.10.24'!$A$2:$J$7000,4,FALSE))</f>
        <v>MG</v>
      </c>
      <c r="I174" s="477"/>
      <c r="J174" s="529"/>
      <c r="K174" s="490"/>
      <c r="L174" s="824"/>
      <c r="M174" s="492"/>
      <c r="N174" s="550"/>
    </row>
    <row r="175" spans="1:14" ht="35.1" customHeight="1" x14ac:dyDescent="0.35">
      <c r="A175" s="832"/>
      <c r="B175" s="830"/>
      <c r="C175" s="828"/>
      <c r="D175" s="475">
        <v>4</v>
      </c>
      <c r="E175" s="476">
        <f>'INSCRIPTIONS COLLEGES'!E142</f>
        <v>24221873</v>
      </c>
      <c r="F175" s="577" t="str">
        <f>IF(E175="","",VLOOKUP(E175,'Listing import 29.10.24'!$A$2:$J$7000,2,FALSE))</f>
        <v>WAYARIDRI</v>
      </c>
      <c r="G175" s="491" t="str">
        <f>IF(E175="","",VLOOKUP(E175,'Listing import 29.10.24'!$A$2:$J$7000,3,FALSE))</f>
        <v>Bruno</v>
      </c>
      <c r="H175" s="587" t="str">
        <f>IF(E175="","",VLOOKUP(E175,'Listing import 29.10.24'!$A$2:$J$7000,4,FALSE))</f>
        <v>MG</v>
      </c>
      <c r="I175" s="477"/>
      <c r="J175" s="529"/>
      <c r="K175" s="490"/>
      <c r="L175" s="824"/>
      <c r="M175" s="492"/>
      <c r="N175" s="550"/>
    </row>
    <row r="176" spans="1:14" ht="35.1" customHeight="1" thickBot="1" x14ac:dyDescent="0.4">
      <c r="A176" s="833"/>
      <c r="B176" s="834"/>
      <c r="C176" s="831"/>
      <c r="D176" s="551">
        <v>5</v>
      </c>
      <c r="E176" s="552">
        <f>'INSCRIPTIONS COLLEGES'!E143</f>
        <v>24211110</v>
      </c>
      <c r="F176" s="579" t="str">
        <f>IF(E176="","",VLOOKUP(E176,'Listing import 29.10.24'!$A$2:$J$7000,2,FALSE))</f>
        <v>ENOKA</v>
      </c>
      <c r="G176" s="595" t="str">
        <f>IF(E176="","",VLOOKUP(E176,'Listing import 29.10.24'!$A$2:$J$7000,3,FALSE))</f>
        <v>Stanley</v>
      </c>
      <c r="H176" s="588" t="str">
        <f>IF(E176="","",VLOOKUP(E176,'Listing import 29.10.24'!$A$2:$J$7000,4,FALSE))</f>
        <v>MG</v>
      </c>
      <c r="I176" s="553"/>
      <c r="J176" s="554"/>
      <c r="K176" s="555"/>
      <c r="L176" s="826"/>
      <c r="M176" s="556"/>
      <c r="N176" s="557"/>
    </row>
    <row r="177" spans="1:14" ht="70.5" x14ac:dyDescent="0.5">
      <c r="A177" s="565" t="s">
        <v>9245</v>
      </c>
      <c r="B177" s="599"/>
      <c r="C177" s="465"/>
      <c r="D177" s="466"/>
      <c r="E177" s="467"/>
      <c r="F177" s="584"/>
      <c r="G177" s="584"/>
      <c r="H177" s="584"/>
      <c r="I177" s="566"/>
      <c r="J177" s="566"/>
      <c r="K177" s="566"/>
      <c r="L177" s="566"/>
      <c r="M177" s="467"/>
      <c r="N177" s="567"/>
    </row>
    <row r="178" spans="1:14" ht="70.5" x14ac:dyDescent="0.5">
      <c r="A178" s="568" t="s">
        <v>9244</v>
      </c>
      <c r="B178" s="601"/>
      <c r="C178" s="470"/>
      <c r="D178" s="471"/>
      <c r="E178" s="472"/>
      <c r="F178" s="580"/>
      <c r="G178" s="580"/>
      <c r="H178" s="580"/>
      <c r="I178" s="538"/>
      <c r="J178" s="538"/>
      <c r="K178" s="538"/>
      <c r="L178" s="538"/>
      <c r="M178" s="472"/>
      <c r="N178" s="569"/>
    </row>
    <row r="179" spans="1:14" ht="31.5" x14ac:dyDescent="0.5">
      <c r="A179" s="570"/>
      <c r="B179" s="601"/>
      <c r="C179" s="473" t="s">
        <v>9252</v>
      </c>
      <c r="D179" s="471"/>
      <c r="E179" s="472"/>
      <c r="F179" s="580"/>
      <c r="G179" s="580"/>
      <c r="H179" s="580"/>
      <c r="I179" s="538"/>
      <c r="J179" s="538"/>
      <c r="K179" s="538"/>
      <c r="L179" s="538"/>
      <c r="M179" s="472"/>
      <c r="N179" s="569"/>
    </row>
    <row r="180" spans="1:14" ht="31.5" x14ac:dyDescent="0.5">
      <c r="A180" s="570"/>
      <c r="B180" s="601"/>
      <c r="C180" s="473" t="s">
        <v>9253</v>
      </c>
      <c r="D180" s="471"/>
      <c r="E180" s="472"/>
      <c r="F180" s="580"/>
      <c r="G180" s="580"/>
      <c r="H180" s="580"/>
      <c r="I180" s="538"/>
      <c r="J180" s="538"/>
      <c r="K180" s="538"/>
      <c r="L180" s="538"/>
      <c r="M180" s="472"/>
      <c r="N180" s="569"/>
    </row>
    <row r="181" spans="1:14" ht="164.25" x14ac:dyDescent="0.35">
      <c r="A181" s="832">
        <v>12</v>
      </c>
      <c r="B181" s="605" t="s">
        <v>82</v>
      </c>
      <c r="C181" s="487" t="s">
        <v>83</v>
      </c>
      <c r="D181" s="474" t="s">
        <v>84</v>
      </c>
      <c r="E181" s="480" t="s">
        <v>85</v>
      </c>
      <c r="F181" s="581" t="s">
        <v>86</v>
      </c>
      <c r="G181" s="596" t="s">
        <v>87</v>
      </c>
      <c r="H181" s="589" t="s">
        <v>88</v>
      </c>
      <c r="I181" s="450" t="s">
        <v>9247</v>
      </c>
      <c r="J181" s="528" t="s">
        <v>90</v>
      </c>
      <c r="K181" s="528" t="s">
        <v>9248</v>
      </c>
      <c r="L181" s="448" t="s">
        <v>9249</v>
      </c>
      <c r="M181" s="450" t="s">
        <v>9250</v>
      </c>
      <c r="N181" s="571" t="s">
        <v>9251</v>
      </c>
    </row>
    <row r="182" spans="1:14" ht="35.1" customHeight="1" x14ac:dyDescent="0.35">
      <c r="A182" s="832"/>
      <c r="B182" s="830" t="str">
        <f>IF(E182="","",VLOOKUP(E182,'Listing import 29.10.24'!$A$2:$J$7000,8,FALSE))</f>
        <v>CLG.YVES-MARIE HILY</v>
      </c>
      <c r="C182" s="827" t="s">
        <v>129</v>
      </c>
      <c r="D182" s="475">
        <v>1</v>
      </c>
      <c r="E182" s="476">
        <f>'INSCRIPTIONS COLLEGES'!E146</f>
        <v>24222047</v>
      </c>
      <c r="F182" s="577" t="str">
        <f>IF(E182="","",VLOOKUP(E182,'Listing import 29.10.24'!$A$2:$J$7000,2,FALSE))</f>
        <v>GOPOEA</v>
      </c>
      <c r="G182" s="491" t="str">
        <f>IF(E182="","",VLOOKUP(E182,'Listing import 29.10.24'!$A$2:$J$7000,3,FALSE))</f>
        <v>Irina</v>
      </c>
      <c r="H182" s="587" t="str">
        <f>IF(E182="","",VLOOKUP(E182,'Listing import 29.10.24'!$A$2:$J$7000,4,FALSE))</f>
        <v>MF</v>
      </c>
      <c r="I182" s="477"/>
      <c r="J182" s="529"/>
      <c r="K182" s="490"/>
      <c r="L182" s="823"/>
      <c r="M182" s="492"/>
      <c r="N182" s="547"/>
    </row>
    <row r="183" spans="1:14" ht="35.1" customHeight="1" x14ac:dyDescent="0.35">
      <c r="A183" s="832"/>
      <c r="B183" s="830"/>
      <c r="C183" s="827"/>
      <c r="D183" s="475">
        <v>2</v>
      </c>
      <c r="E183" s="476">
        <f>'INSCRIPTIONS COLLEGES'!E147</f>
        <v>24210109</v>
      </c>
      <c r="F183" s="577" t="str">
        <f>IF(E183="","",VLOOKUP(E183,'Listing import 29.10.24'!$A$2:$J$7000,2,FALSE))</f>
        <v>DOÏ</v>
      </c>
      <c r="G183" s="491" t="str">
        <f>IF(E183="","",VLOOKUP(E183,'Listing import 29.10.24'!$A$2:$J$7000,3,FALSE))</f>
        <v>Djidjahön</v>
      </c>
      <c r="H183" s="587" t="str">
        <f>IF(E183="","",VLOOKUP(E183,'Listing import 29.10.24'!$A$2:$J$7000,4,FALSE))</f>
        <v>MF</v>
      </c>
      <c r="I183" s="477"/>
      <c r="J183" s="529"/>
      <c r="K183" s="490"/>
      <c r="L183" s="824"/>
      <c r="M183" s="492"/>
      <c r="N183" s="547"/>
    </row>
    <row r="184" spans="1:14" ht="35.1" customHeight="1" x14ac:dyDescent="0.35">
      <c r="A184" s="832"/>
      <c r="B184" s="830"/>
      <c r="C184" s="828"/>
      <c r="D184" s="475">
        <v>3</v>
      </c>
      <c r="E184" s="476">
        <f>'INSCRIPTIONS COLLEGES'!E148</f>
        <v>24220176</v>
      </c>
      <c r="F184" s="577" t="str">
        <f>IF(E184="","",VLOOKUP(E184,'Listing import 29.10.24'!$A$2:$J$7000,2,FALSE))</f>
        <v>POYLE</v>
      </c>
      <c r="G184" s="491" t="str">
        <f>IF(E184="","",VLOOKUP(E184,'Listing import 29.10.24'!$A$2:$J$7000,3,FALSE))</f>
        <v>Djémila</v>
      </c>
      <c r="H184" s="587" t="str">
        <f>IF(E184="","",VLOOKUP(E184,'Listing import 29.10.24'!$A$2:$J$7000,4,FALSE))</f>
        <v>MF</v>
      </c>
      <c r="I184" s="477"/>
      <c r="J184" s="529"/>
      <c r="K184" s="490"/>
      <c r="L184" s="824"/>
      <c r="M184" s="492"/>
      <c r="N184" s="548"/>
    </row>
    <row r="185" spans="1:14" ht="35.1" customHeight="1" x14ac:dyDescent="0.35">
      <c r="A185" s="832"/>
      <c r="B185" s="830"/>
      <c r="C185" s="828"/>
      <c r="D185" s="475">
        <v>4</v>
      </c>
      <c r="E185" s="476">
        <f>'INSCRIPTIONS COLLEGES'!E149</f>
        <v>24249330</v>
      </c>
      <c r="F185" s="577" t="str">
        <f>IF(E185="","",VLOOKUP(E185,'Listing import 29.10.24'!$A$2:$J$7000,2,FALSE))</f>
        <v>Pey</v>
      </c>
      <c r="G185" s="491" t="str">
        <f>IF(E185="","",VLOOKUP(E185,'Listing import 29.10.24'!$A$2:$J$7000,3,FALSE))</f>
        <v>poapie</v>
      </c>
      <c r="H185" s="587" t="str">
        <f>IF(E185="","",VLOOKUP(E185,'Listing import 29.10.24'!$A$2:$J$7000,4,FALSE))</f>
        <v>MF</v>
      </c>
      <c r="I185" s="477"/>
      <c r="J185" s="529"/>
      <c r="K185" s="490"/>
      <c r="L185" s="824"/>
      <c r="M185" s="492"/>
      <c r="N185" s="548"/>
    </row>
    <row r="186" spans="1:14" ht="35.1" customHeight="1" x14ac:dyDescent="0.35">
      <c r="A186" s="832"/>
      <c r="B186" s="830"/>
      <c r="C186" s="828"/>
      <c r="D186" s="475">
        <v>5</v>
      </c>
      <c r="E186" s="476">
        <f>'INSCRIPTIONS COLLEGES'!E150</f>
        <v>24210271</v>
      </c>
      <c r="F186" s="577" t="str">
        <f>IF(E186="","",VLOOKUP(E186,'Listing import 29.10.24'!$A$2:$J$7000,2,FALSE))</f>
        <v>NAAOUTCHOUE</v>
      </c>
      <c r="G186" s="491" t="str">
        <f>IF(E186="","",VLOOKUP(E186,'Listing import 29.10.24'!$A$2:$J$7000,3,FALSE))</f>
        <v>Marie-Michelle</v>
      </c>
      <c r="H186" s="587" t="str">
        <f>IF(E186="","",VLOOKUP(E186,'Listing import 29.10.24'!$A$2:$J$7000,4,FALSE))</f>
        <v>MF</v>
      </c>
      <c r="I186" s="477"/>
      <c r="J186" s="529"/>
      <c r="K186" s="490"/>
      <c r="L186" s="824"/>
      <c r="M186" s="492"/>
      <c r="N186" s="548"/>
    </row>
    <row r="187" spans="1:14" ht="35.1" customHeight="1" x14ac:dyDescent="0.7">
      <c r="A187" s="832"/>
      <c r="B187" s="830"/>
      <c r="C187" s="488"/>
      <c r="D187" s="485"/>
      <c r="E187" s="485"/>
      <c r="F187" s="582"/>
      <c r="G187" s="594"/>
      <c r="H187" s="590"/>
      <c r="I187" s="486"/>
      <c r="J187" s="532"/>
      <c r="K187" s="533"/>
      <c r="L187" s="824"/>
      <c r="M187" s="531"/>
      <c r="N187" s="573"/>
    </row>
    <row r="188" spans="1:14" ht="35.1" customHeight="1" x14ac:dyDescent="0.35">
      <c r="A188" s="832"/>
      <c r="B188" s="830"/>
      <c r="C188" s="827" t="s">
        <v>130</v>
      </c>
      <c r="D188" s="475">
        <v>1</v>
      </c>
      <c r="E188" s="476">
        <f>'INSCRIPTIONS COLLEGES'!E152</f>
        <v>24211027</v>
      </c>
      <c r="F188" s="577" t="str">
        <f>IF(E188="","",VLOOKUP(E188,'Listing import 29.10.24'!$A$2:$J$7000,2,FALSE))</f>
        <v>MENREMPON</v>
      </c>
      <c r="G188" s="491" t="str">
        <f>IF(E188="","",VLOOKUP(E188,'Listing import 29.10.24'!$A$2:$J$7000,3,FALSE))</f>
        <v>Bradley</v>
      </c>
      <c r="H188" s="587" t="str">
        <f>IF(E188="","",VLOOKUP(E188,'Listing import 29.10.24'!$A$2:$J$7000,4,FALSE))</f>
        <v>MG</v>
      </c>
      <c r="I188" s="477"/>
      <c r="J188" s="529"/>
      <c r="K188" s="490"/>
      <c r="L188" s="824"/>
      <c r="M188" s="492"/>
      <c r="N188" s="547"/>
    </row>
    <row r="189" spans="1:14" ht="35.1" customHeight="1" x14ac:dyDescent="0.35">
      <c r="A189" s="832"/>
      <c r="B189" s="830"/>
      <c r="C189" s="827"/>
      <c r="D189" s="475">
        <v>2</v>
      </c>
      <c r="E189" s="476">
        <f>'INSCRIPTIONS COLLEGES'!E153</f>
        <v>24212868</v>
      </c>
      <c r="F189" s="577" t="str">
        <f>IF(E189="","",VLOOKUP(E189,'Listing import 29.10.24'!$A$2:$J$7000,2,FALSE))</f>
        <v>TAUSIE</v>
      </c>
      <c r="G189" s="491" t="str">
        <f>IF(E189="","",VLOOKUP(E189,'Listing import 29.10.24'!$A$2:$J$7000,3,FALSE))</f>
        <v>Elie</v>
      </c>
      <c r="H189" s="587" t="str">
        <f>IF(E189="","",VLOOKUP(E189,'Listing import 29.10.24'!$A$2:$J$7000,4,FALSE))</f>
        <v>MG</v>
      </c>
      <c r="I189" s="477"/>
      <c r="J189" s="529"/>
      <c r="K189" s="490"/>
      <c r="L189" s="824"/>
      <c r="M189" s="492"/>
      <c r="N189" s="547"/>
    </row>
    <row r="190" spans="1:14" ht="35.1" customHeight="1" x14ac:dyDescent="0.35">
      <c r="A190" s="832"/>
      <c r="B190" s="830"/>
      <c r="C190" s="828"/>
      <c r="D190" s="475">
        <v>3</v>
      </c>
      <c r="E190" s="476">
        <f>'INSCRIPTIONS COLLEGES'!E154</f>
        <v>24220177</v>
      </c>
      <c r="F190" s="577" t="str">
        <f>IF(E190="","",VLOOKUP(E190,'Listing import 29.10.24'!$A$2:$J$7000,2,FALSE))</f>
        <v>NAPORAPOE</v>
      </c>
      <c r="G190" s="491" t="str">
        <f>IF(E190="","",VLOOKUP(E190,'Listing import 29.10.24'!$A$2:$J$7000,3,FALSE))</f>
        <v>Tyronn</v>
      </c>
      <c r="H190" s="587" t="str">
        <f>IF(E190="","",VLOOKUP(E190,'Listing import 29.10.24'!$A$2:$J$7000,4,FALSE))</f>
        <v>MG</v>
      </c>
      <c r="I190" s="477"/>
      <c r="J190" s="529"/>
      <c r="K190" s="490"/>
      <c r="L190" s="824"/>
      <c r="M190" s="492"/>
      <c r="N190" s="550"/>
    </row>
    <row r="191" spans="1:14" ht="35.1" customHeight="1" x14ac:dyDescent="0.35">
      <c r="A191" s="832"/>
      <c r="B191" s="830"/>
      <c r="C191" s="828"/>
      <c r="D191" s="475">
        <v>4</v>
      </c>
      <c r="E191" s="476">
        <f>'INSCRIPTIONS COLLEGES'!E155</f>
        <v>24222018</v>
      </c>
      <c r="F191" s="577" t="str">
        <f>IF(E191="","",VLOOKUP(E191,'Listing import 29.10.24'!$A$2:$J$7000,2,FALSE))</f>
        <v>ARAMOTO</v>
      </c>
      <c r="G191" s="491" t="str">
        <f>IF(E191="","",VLOOKUP(E191,'Listing import 29.10.24'!$A$2:$J$7000,3,FALSE))</f>
        <v>Aïto</v>
      </c>
      <c r="H191" s="587" t="str">
        <f>IF(E191="","",VLOOKUP(E191,'Listing import 29.10.24'!$A$2:$J$7000,4,FALSE))</f>
        <v>MG</v>
      </c>
      <c r="I191" s="477"/>
      <c r="J191" s="529"/>
      <c r="K191" s="490"/>
      <c r="L191" s="824"/>
      <c r="M191" s="492"/>
      <c r="N191" s="550"/>
    </row>
    <row r="192" spans="1:14" ht="35.1" customHeight="1" thickBot="1" x14ac:dyDescent="0.4">
      <c r="A192" s="833"/>
      <c r="B192" s="834"/>
      <c r="C192" s="831"/>
      <c r="D192" s="551">
        <v>5</v>
      </c>
      <c r="E192" s="552">
        <f>'INSCRIPTIONS COLLEGES'!E156</f>
        <v>24222018</v>
      </c>
      <c r="F192" s="579" t="str">
        <f>IF(E192="","",VLOOKUP(E192,'Listing import 29.10.24'!$A$2:$J$7000,2,FALSE))</f>
        <v>ARAMOTO</v>
      </c>
      <c r="G192" s="595" t="str">
        <f>IF(E192="","",VLOOKUP(E192,'Listing import 29.10.24'!$A$2:$J$7000,3,FALSE))</f>
        <v>Aïto</v>
      </c>
      <c r="H192" s="588" t="str">
        <f>IF(E192="","",VLOOKUP(E192,'Listing import 29.10.24'!$A$2:$J$7000,4,FALSE))</f>
        <v>MG</v>
      </c>
      <c r="I192" s="553"/>
      <c r="J192" s="554"/>
      <c r="K192" s="555"/>
      <c r="L192" s="826"/>
      <c r="M192" s="556"/>
      <c r="N192" s="557"/>
    </row>
    <row r="193" spans="1:14" ht="70.5" x14ac:dyDescent="0.5">
      <c r="A193" s="535" t="s">
        <v>9245</v>
      </c>
      <c r="B193" s="603"/>
      <c r="C193" s="535"/>
      <c r="D193" s="536"/>
      <c r="E193" s="537"/>
      <c r="F193" s="580"/>
      <c r="G193" s="580"/>
      <c r="H193" s="580"/>
      <c r="I193" s="538"/>
      <c r="J193" s="538"/>
      <c r="K193" s="538"/>
      <c r="L193" s="538"/>
      <c r="M193" s="537"/>
      <c r="N193" s="538"/>
    </row>
    <row r="194" spans="1:14" ht="70.5" x14ac:dyDescent="0.5">
      <c r="A194" s="469" t="s">
        <v>9244</v>
      </c>
      <c r="B194" s="601"/>
      <c r="C194" s="470"/>
      <c r="D194" s="471"/>
      <c r="E194" s="472"/>
      <c r="F194" s="574"/>
      <c r="I194" s="463"/>
      <c r="J194" s="463"/>
      <c r="K194" s="463"/>
      <c r="M194" s="472"/>
    </row>
    <row r="195" spans="1:14" ht="31.5" x14ac:dyDescent="0.5">
      <c r="B195" s="601"/>
      <c r="C195" s="473" t="s">
        <v>9252</v>
      </c>
      <c r="D195" s="471"/>
      <c r="E195" s="472"/>
      <c r="F195" s="574"/>
      <c r="I195" s="463"/>
      <c r="J195" s="463"/>
      <c r="K195" s="463"/>
      <c r="M195" s="472"/>
    </row>
    <row r="196" spans="1:14" ht="31.5" x14ac:dyDescent="0.5">
      <c r="B196" s="601"/>
      <c r="C196" s="473" t="s">
        <v>9253</v>
      </c>
      <c r="D196" s="471"/>
      <c r="E196" s="472"/>
      <c r="F196" s="574"/>
      <c r="I196" s="463"/>
      <c r="J196" s="463"/>
      <c r="K196" s="463"/>
      <c r="M196" s="472"/>
    </row>
    <row r="197" spans="1:14" ht="164.25" x14ac:dyDescent="0.35">
      <c r="A197" s="829">
        <v>13</v>
      </c>
      <c r="B197" s="605" t="s">
        <v>82</v>
      </c>
      <c r="C197" s="487" t="s">
        <v>83</v>
      </c>
      <c r="D197" s="474" t="s">
        <v>84</v>
      </c>
      <c r="E197" s="480" t="s">
        <v>85</v>
      </c>
      <c r="F197" s="581" t="s">
        <v>86</v>
      </c>
      <c r="G197" s="596" t="s">
        <v>87</v>
      </c>
      <c r="H197" s="589" t="s">
        <v>88</v>
      </c>
      <c r="I197" s="450" t="s">
        <v>9247</v>
      </c>
      <c r="J197" s="528" t="s">
        <v>90</v>
      </c>
      <c r="K197" s="528" t="s">
        <v>9248</v>
      </c>
      <c r="L197" s="448" t="s">
        <v>9249</v>
      </c>
      <c r="M197" s="450" t="s">
        <v>9250</v>
      </c>
      <c r="N197" s="528" t="s">
        <v>9251</v>
      </c>
    </row>
    <row r="198" spans="1:14" ht="35.1" customHeight="1" x14ac:dyDescent="0.35">
      <c r="A198" s="829"/>
      <c r="B198" s="830" t="e">
        <f>IF(E198="","",VLOOKUP(E198,'Listing import 29.10.24'!$A$2:$J$7000,8,FALSE))</f>
        <v>#N/A</v>
      </c>
      <c r="C198" s="827" t="s">
        <v>129</v>
      </c>
      <c r="D198" s="475">
        <v>1</v>
      </c>
      <c r="E198" s="484">
        <f>'INSCRIPTIONS COLLEGES'!E159</f>
        <v>0</v>
      </c>
      <c r="F198" s="577" t="e">
        <f>IF(E198="","",VLOOKUP(E198,'Listing import 29.10.24'!$A$2:$J$7000,2,FALSE))</f>
        <v>#N/A</v>
      </c>
      <c r="G198" s="491" t="e">
        <f>IF(E198="","",VLOOKUP(E198,'Listing import 29.10.24'!$A$2:$J$7000,3,FALSE))</f>
        <v>#N/A</v>
      </c>
      <c r="H198" s="587" t="e">
        <f>IF(E198="","",VLOOKUP(E198,'Listing import 29.10.24'!$A$2:$J$7000,4,FALSE))</f>
        <v>#N/A</v>
      </c>
      <c r="I198" s="477"/>
      <c r="J198" s="529"/>
      <c r="K198" s="490"/>
      <c r="L198" s="823"/>
      <c r="M198" s="492"/>
      <c r="N198" s="491"/>
    </row>
    <row r="199" spans="1:14" ht="35.1" customHeight="1" x14ac:dyDescent="0.35">
      <c r="A199" s="829"/>
      <c r="B199" s="830"/>
      <c r="C199" s="827"/>
      <c r="D199" s="475">
        <v>2</v>
      </c>
      <c r="E199" s="484">
        <f>'INSCRIPTIONS COLLEGES'!E160</f>
        <v>0</v>
      </c>
      <c r="F199" s="577" t="e">
        <f>IF(E199="","",VLOOKUP(E199,'Listing import 29.10.24'!$A$2:$J$7000,2,FALSE))</f>
        <v>#N/A</v>
      </c>
      <c r="G199" s="491" t="e">
        <f>IF(E199="","",VLOOKUP(E199,'Listing import 29.10.24'!$A$2:$J$7000,3,FALSE))</f>
        <v>#N/A</v>
      </c>
      <c r="H199" s="587" t="e">
        <f>IF(E199="","",VLOOKUP(E199,'Listing import 29.10.24'!$A$2:$J$7000,4,FALSE))</f>
        <v>#N/A</v>
      </c>
      <c r="I199" s="477"/>
      <c r="J199" s="529"/>
      <c r="K199" s="490"/>
      <c r="L199" s="824"/>
      <c r="M199" s="492"/>
      <c r="N199" s="491"/>
    </row>
    <row r="200" spans="1:14" ht="35.1" customHeight="1" x14ac:dyDescent="0.35">
      <c r="A200" s="829"/>
      <c r="B200" s="830"/>
      <c r="C200" s="828"/>
      <c r="D200" s="475">
        <v>3</v>
      </c>
      <c r="E200" s="484">
        <f>'INSCRIPTIONS COLLEGES'!E161</f>
        <v>0</v>
      </c>
      <c r="F200" s="577" t="e">
        <f>IF(E200="","",VLOOKUP(E200,'Listing import 29.10.24'!$A$2:$J$7000,2,FALSE))</f>
        <v>#N/A</v>
      </c>
      <c r="G200" s="491" t="e">
        <f>IF(E200="","",VLOOKUP(E200,'Listing import 29.10.24'!$A$2:$J$7000,3,FALSE))</f>
        <v>#N/A</v>
      </c>
      <c r="H200" s="587" t="e">
        <f>IF(E200="","",VLOOKUP(E200,'Listing import 29.10.24'!$A$2:$J$7000,4,FALSE))</f>
        <v>#N/A</v>
      </c>
      <c r="I200" s="477"/>
      <c r="J200" s="529"/>
      <c r="K200" s="490"/>
      <c r="L200" s="824"/>
      <c r="M200" s="492"/>
      <c r="N200" s="494"/>
    </row>
    <row r="201" spans="1:14" ht="35.1" customHeight="1" x14ac:dyDescent="0.35">
      <c r="A201" s="829"/>
      <c r="B201" s="830"/>
      <c r="C201" s="828"/>
      <c r="D201" s="475">
        <v>4</v>
      </c>
      <c r="E201" s="484">
        <f>'INSCRIPTIONS COLLEGES'!E162</f>
        <v>0</v>
      </c>
      <c r="F201" s="577" t="e">
        <f>IF(E201="","",VLOOKUP(E201,'Listing import 29.10.24'!$A$2:$J$7000,2,FALSE))</f>
        <v>#N/A</v>
      </c>
      <c r="G201" s="491" t="e">
        <f>IF(E201="","",VLOOKUP(E201,'Listing import 29.10.24'!$A$2:$J$7000,3,FALSE))</f>
        <v>#N/A</v>
      </c>
      <c r="H201" s="587" t="e">
        <f>IF(E201="","",VLOOKUP(E201,'Listing import 29.10.24'!$A$2:$J$7000,4,FALSE))</f>
        <v>#N/A</v>
      </c>
      <c r="I201" s="477"/>
      <c r="J201" s="529"/>
      <c r="K201" s="490"/>
      <c r="L201" s="824"/>
      <c r="M201" s="492"/>
      <c r="N201" s="494"/>
    </row>
    <row r="202" spans="1:14" ht="35.1" customHeight="1" x14ac:dyDescent="0.35">
      <c r="A202" s="829"/>
      <c r="B202" s="830"/>
      <c r="C202" s="828"/>
      <c r="D202" s="475">
        <v>5</v>
      </c>
      <c r="E202" s="484">
        <f>'INSCRIPTIONS COLLEGES'!E163</f>
        <v>0</v>
      </c>
      <c r="F202" s="577" t="e">
        <f>IF(E202="","",VLOOKUP(E202,'Listing import 29.10.24'!$A$2:$J$7000,2,FALSE))</f>
        <v>#N/A</v>
      </c>
      <c r="G202" s="491" t="e">
        <f>IF(E202="","",VLOOKUP(E202,'Listing import 29.10.24'!$A$2:$J$7000,3,FALSE))</f>
        <v>#N/A</v>
      </c>
      <c r="H202" s="587" t="e">
        <f>IF(E202="","",VLOOKUP(E202,'Listing import 29.10.24'!$A$2:$J$7000,4,FALSE))</f>
        <v>#N/A</v>
      </c>
      <c r="I202" s="477"/>
      <c r="J202" s="529"/>
      <c r="K202" s="490"/>
      <c r="L202" s="824"/>
      <c r="M202" s="492"/>
      <c r="N202" s="494"/>
    </row>
    <row r="203" spans="1:14" ht="35.1" customHeight="1" x14ac:dyDescent="0.7">
      <c r="A203" s="829"/>
      <c r="B203" s="830"/>
      <c r="C203" s="488"/>
      <c r="D203" s="485"/>
      <c r="E203" s="485"/>
      <c r="F203" s="582"/>
      <c r="G203" s="594"/>
      <c r="H203" s="590"/>
      <c r="I203" s="486"/>
      <c r="J203" s="532"/>
      <c r="K203" s="533"/>
      <c r="L203" s="824"/>
      <c r="M203" s="531"/>
      <c r="N203" s="485"/>
    </row>
    <row r="204" spans="1:14" ht="35.1" customHeight="1" x14ac:dyDescent="0.35">
      <c r="A204" s="829"/>
      <c r="B204" s="830"/>
      <c r="C204" s="827" t="s">
        <v>130</v>
      </c>
      <c r="D204" s="475">
        <v>1</v>
      </c>
      <c r="E204" s="484">
        <f>'INSCRIPTIONS COLLEGES'!E165</f>
        <v>0</v>
      </c>
      <c r="F204" s="577" t="e">
        <f>IF(E204="","",VLOOKUP(E204,'Listing import 29.10.24'!$A$2:$J$7000,2,FALSE))</f>
        <v>#N/A</v>
      </c>
      <c r="G204" s="491" t="e">
        <f>IF(E204="","",VLOOKUP(E204,'Listing import 29.10.24'!$A$2:$J$7000,3,FALSE))</f>
        <v>#N/A</v>
      </c>
      <c r="H204" s="587" t="e">
        <f>IF(E204="","",VLOOKUP(E204,'Listing import 29.10.24'!$A$2:$J$7000,4,FALSE))</f>
        <v>#N/A</v>
      </c>
      <c r="I204" s="477"/>
      <c r="J204" s="529"/>
      <c r="K204" s="490"/>
      <c r="L204" s="824"/>
      <c r="M204" s="492"/>
      <c r="N204" s="491"/>
    </row>
    <row r="205" spans="1:14" ht="35.1" customHeight="1" x14ac:dyDescent="0.35">
      <c r="A205" s="829"/>
      <c r="B205" s="830"/>
      <c r="C205" s="827"/>
      <c r="D205" s="475">
        <v>2</v>
      </c>
      <c r="E205" s="484">
        <f>'INSCRIPTIONS COLLEGES'!E166</f>
        <v>0</v>
      </c>
      <c r="F205" s="577" t="e">
        <f>IF(E205="","",VLOOKUP(E205,'Listing import 29.10.24'!$A$2:$J$7000,2,FALSE))</f>
        <v>#N/A</v>
      </c>
      <c r="G205" s="491" t="e">
        <f>IF(E205="","",VLOOKUP(E205,'Listing import 29.10.24'!$A$2:$J$7000,3,FALSE))</f>
        <v>#N/A</v>
      </c>
      <c r="H205" s="587" t="e">
        <f>IF(E205="","",VLOOKUP(E205,'Listing import 29.10.24'!$A$2:$J$7000,4,FALSE))</f>
        <v>#N/A</v>
      </c>
      <c r="I205" s="477"/>
      <c r="J205" s="529"/>
      <c r="K205" s="490"/>
      <c r="L205" s="824"/>
      <c r="M205" s="492"/>
      <c r="N205" s="491"/>
    </row>
    <row r="206" spans="1:14" ht="35.1" customHeight="1" x14ac:dyDescent="0.35">
      <c r="A206" s="829"/>
      <c r="B206" s="830"/>
      <c r="C206" s="828"/>
      <c r="D206" s="475">
        <v>3</v>
      </c>
      <c r="E206" s="484">
        <f>'INSCRIPTIONS COLLEGES'!E167</f>
        <v>0</v>
      </c>
      <c r="F206" s="577" t="e">
        <f>IF(E206="","",VLOOKUP(E206,'Listing import 29.10.24'!$A$2:$J$7000,2,FALSE))</f>
        <v>#N/A</v>
      </c>
      <c r="G206" s="491" t="e">
        <f>IF(E206="","",VLOOKUP(E206,'Listing import 29.10.24'!$A$2:$J$7000,3,FALSE))</f>
        <v>#N/A</v>
      </c>
      <c r="H206" s="587" t="e">
        <f>IF(E206="","",VLOOKUP(E206,'Listing import 29.10.24'!$A$2:$J$7000,4,FALSE))</f>
        <v>#N/A</v>
      </c>
      <c r="I206" s="477"/>
      <c r="J206" s="529"/>
      <c r="K206" s="490"/>
      <c r="L206" s="824"/>
      <c r="M206" s="492"/>
      <c r="N206" s="493"/>
    </row>
    <row r="207" spans="1:14" ht="35.1" customHeight="1" x14ac:dyDescent="0.35">
      <c r="A207" s="829"/>
      <c r="B207" s="830"/>
      <c r="C207" s="828"/>
      <c r="D207" s="475">
        <v>4</v>
      </c>
      <c r="E207" s="484">
        <f>'INSCRIPTIONS COLLEGES'!E168</f>
        <v>0</v>
      </c>
      <c r="F207" s="577" t="e">
        <f>IF(E207="","",VLOOKUP(E207,'Listing import 29.10.24'!$A$2:$J$7000,2,FALSE))</f>
        <v>#N/A</v>
      </c>
      <c r="G207" s="491" t="e">
        <f>IF(E207="","",VLOOKUP(E207,'Listing import 29.10.24'!$A$2:$J$7000,3,FALSE))</f>
        <v>#N/A</v>
      </c>
      <c r="H207" s="587" t="e">
        <f>IF(E207="","",VLOOKUP(E207,'Listing import 29.10.24'!$A$2:$J$7000,4,FALSE))</f>
        <v>#N/A</v>
      </c>
      <c r="I207" s="477"/>
      <c r="J207" s="529"/>
      <c r="K207" s="490"/>
      <c r="L207" s="824"/>
      <c r="M207" s="492"/>
      <c r="N207" s="493"/>
    </row>
    <row r="208" spans="1:14" ht="35.1" customHeight="1" thickBot="1" x14ac:dyDescent="0.4">
      <c r="A208" s="829"/>
      <c r="B208" s="830"/>
      <c r="C208" s="828"/>
      <c r="D208" s="475">
        <v>5</v>
      </c>
      <c r="E208" s="484">
        <f>'INSCRIPTIONS COLLEGES'!E169</f>
        <v>0</v>
      </c>
      <c r="F208" s="577" t="e">
        <f>IF(E208="","",VLOOKUP(E208,'Listing import 29.10.24'!$A$2:$J$7000,2,FALSE))</f>
        <v>#N/A</v>
      </c>
      <c r="G208" s="491" t="e">
        <f>IF(E208="","",VLOOKUP(E208,'Listing import 29.10.24'!$A$2:$J$7000,3,FALSE))</f>
        <v>#N/A</v>
      </c>
      <c r="H208" s="587" t="e">
        <f>IF(E208="","",VLOOKUP(E208,'Listing import 29.10.24'!$A$2:$J$7000,4,FALSE))</f>
        <v>#N/A</v>
      </c>
      <c r="I208" s="477"/>
      <c r="J208" s="529"/>
      <c r="K208" s="490"/>
      <c r="L208" s="825"/>
      <c r="M208" s="492"/>
      <c r="N208" s="493"/>
    </row>
    <row r="209" spans="1:14" ht="70.5" x14ac:dyDescent="0.5">
      <c r="A209" s="465" t="s">
        <v>9245</v>
      </c>
      <c r="B209" s="599"/>
      <c r="C209" s="465"/>
      <c r="D209" s="466"/>
      <c r="E209" s="463"/>
      <c r="F209" s="467"/>
      <c r="I209" s="463"/>
      <c r="J209" s="463"/>
      <c r="K209" s="463"/>
      <c r="M209" s="467"/>
    </row>
    <row r="210" spans="1:14" ht="70.5" x14ac:dyDescent="0.5">
      <c r="A210" s="469" t="s">
        <v>9244</v>
      </c>
      <c r="B210" s="601"/>
      <c r="C210" s="470"/>
      <c r="D210" s="471"/>
      <c r="E210" s="463"/>
      <c r="F210" s="472"/>
      <c r="I210" s="463"/>
      <c r="J210" s="463"/>
      <c r="K210" s="463"/>
      <c r="M210" s="472"/>
    </row>
    <row r="211" spans="1:14" ht="31.5" x14ac:dyDescent="0.5">
      <c r="B211" s="601"/>
      <c r="C211" s="473" t="s">
        <v>9252</v>
      </c>
      <c r="D211" s="471"/>
      <c r="E211" s="463"/>
      <c r="F211" s="472"/>
      <c r="I211" s="463"/>
      <c r="J211" s="463"/>
      <c r="K211" s="463"/>
      <c r="M211" s="472"/>
    </row>
    <row r="212" spans="1:14" ht="31.5" x14ac:dyDescent="0.5">
      <c r="B212" s="601"/>
      <c r="C212" s="473" t="s">
        <v>9253</v>
      </c>
      <c r="D212" s="471"/>
      <c r="E212" s="463"/>
      <c r="F212" s="472"/>
      <c r="I212" s="463"/>
      <c r="J212" s="463"/>
      <c r="K212" s="463"/>
      <c r="M212" s="472"/>
    </row>
    <row r="213" spans="1:14" ht="164.25" x14ac:dyDescent="0.35">
      <c r="A213" s="829">
        <v>14</v>
      </c>
      <c r="B213" s="605" t="s">
        <v>82</v>
      </c>
      <c r="C213" s="487" t="s">
        <v>83</v>
      </c>
      <c r="D213" s="474" t="s">
        <v>84</v>
      </c>
      <c r="E213" s="480" t="s">
        <v>85</v>
      </c>
      <c r="F213" s="581" t="s">
        <v>86</v>
      </c>
      <c r="G213" s="596" t="s">
        <v>87</v>
      </c>
      <c r="H213" s="589" t="s">
        <v>88</v>
      </c>
      <c r="I213" s="450" t="s">
        <v>9247</v>
      </c>
      <c r="J213" s="528" t="s">
        <v>90</v>
      </c>
      <c r="K213" s="528" t="s">
        <v>9248</v>
      </c>
      <c r="L213" s="448" t="s">
        <v>9249</v>
      </c>
      <c r="M213" s="450" t="s">
        <v>9250</v>
      </c>
      <c r="N213" s="528" t="s">
        <v>9251</v>
      </c>
    </row>
    <row r="214" spans="1:14" ht="35.1" customHeight="1" x14ac:dyDescent="0.35">
      <c r="A214" s="829"/>
      <c r="B214" s="830" t="e">
        <f>IF(E214="","",VLOOKUP(E214,'Listing import 29.10.24'!$A$2:$J$7000,8,FALSE))</f>
        <v>#N/A</v>
      </c>
      <c r="C214" s="827" t="s">
        <v>129</v>
      </c>
      <c r="D214" s="475">
        <v>1</v>
      </c>
      <c r="E214" s="484">
        <f>'INSCRIPTIONS COLLEGES'!E172</f>
        <v>0</v>
      </c>
      <c r="F214" s="577" t="e">
        <f>IF(E214="","",VLOOKUP(E214,'Listing import 29.10.24'!$A$2:$J$7000,2,FALSE))</f>
        <v>#N/A</v>
      </c>
      <c r="G214" s="491" t="e">
        <f>IF(E214="","",VLOOKUP(E214,'Listing import 29.10.24'!$A$2:$J$7000,3,FALSE))</f>
        <v>#N/A</v>
      </c>
      <c r="H214" s="587" t="e">
        <f>IF(E214="","",VLOOKUP(E214,'Listing import 29.10.24'!$A$2:$J$7000,4,FALSE))</f>
        <v>#N/A</v>
      </c>
      <c r="I214" s="477"/>
      <c r="J214" s="529"/>
      <c r="K214" s="490"/>
      <c r="L214" s="823"/>
      <c r="M214" s="492"/>
      <c r="N214" s="491"/>
    </row>
    <row r="215" spans="1:14" ht="35.1" customHeight="1" x14ac:dyDescent="0.35">
      <c r="A215" s="829"/>
      <c r="B215" s="830"/>
      <c r="C215" s="827"/>
      <c r="D215" s="475">
        <v>2</v>
      </c>
      <c r="E215" s="484">
        <f>'INSCRIPTIONS COLLEGES'!E173</f>
        <v>0</v>
      </c>
      <c r="F215" s="577" t="e">
        <f>IF(E215="","",VLOOKUP(E215,'Listing import 29.10.24'!$A$2:$J$7000,2,FALSE))</f>
        <v>#N/A</v>
      </c>
      <c r="G215" s="491" t="e">
        <f>IF(E215="","",VLOOKUP(E215,'Listing import 29.10.24'!$A$2:$J$7000,3,FALSE))</f>
        <v>#N/A</v>
      </c>
      <c r="H215" s="587" t="e">
        <f>IF(E215="","",VLOOKUP(E215,'Listing import 29.10.24'!$A$2:$J$7000,4,FALSE))</f>
        <v>#N/A</v>
      </c>
      <c r="I215" s="477"/>
      <c r="J215" s="529"/>
      <c r="K215" s="490"/>
      <c r="L215" s="824"/>
      <c r="M215" s="492"/>
      <c r="N215" s="491"/>
    </row>
    <row r="216" spans="1:14" ht="35.1" customHeight="1" x14ac:dyDescent="0.35">
      <c r="A216" s="829"/>
      <c r="B216" s="830"/>
      <c r="C216" s="828"/>
      <c r="D216" s="475">
        <v>3</v>
      </c>
      <c r="E216" s="484">
        <f>'INSCRIPTIONS COLLEGES'!E174</f>
        <v>0</v>
      </c>
      <c r="F216" s="577" t="e">
        <f>IF(E216="","",VLOOKUP(E216,'Listing import 29.10.24'!$A$2:$J$7000,2,FALSE))</f>
        <v>#N/A</v>
      </c>
      <c r="G216" s="491" t="e">
        <f>IF(E216="","",VLOOKUP(E216,'Listing import 29.10.24'!$A$2:$J$7000,3,FALSE))</f>
        <v>#N/A</v>
      </c>
      <c r="H216" s="587" t="e">
        <f>IF(E216="","",VLOOKUP(E216,'Listing import 29.10.24'!$A$2:$J$7000,4,FALSE))</f>
        <v>#N/A</v>
      </c>
      <c r="I216" s="477"/>
      <c r="J216" s="529"/>
      <c r="K216" s="490"/>
      <c r="L216" s="824"/>
      <c r="M216" s="492"/>
      <c r="N216" s="494"/>
    </row>
    <row r="217" spans="1:14" ht="35.1" customHeight="1" x14ac:dyDescent="0.35">
      <c r="A217" s="829"/>
      <c r="B217" s="830"/>
      <c r="C217" s="828"/>
      <c r="D217" s="475">
        <v>4</v>
      </c>
      <c r="E217" s="484">
        <f>'INSCRIPTIONS COLLEGES'!E175</f>
        <v>0</v>
      </c>
      <c r="F217" s="577" t="e">
        <f>IF(E217="","",VLOOKUP(E217,'Listing import 29.10.24'!$A$2:$J$7000,2,FALSE))</f>
        <v>#N/A</v>
      </c>
      <c r="G217" s="491" t="e">
        <f>IF(E217="","",VLOOKUP(E217,'Listing import 29.10.24'!$A$2:$J$7000,3,FALSE))</f>
        <v>#N/A</v>
      </c>
      <c r="H217" s="587" t="e">
        <f>IF(E217="","",VLOOKUP(E217,'Listing import 29.10.24'!$A$2:$J$7000,4,FALSE))</f>
        <v>#N/A</v>
      </c>
      <c r="I217" s="477"/>
      <c r="J217" s="529"/>
      <c r="K217" s="490"/>
      <c r="L217" s="824"/>
      <c r="M217" s="492"/>
      <c r="N217" s="494"/>
    </row>
    <row r="218" spans="1:14" ht="35.1" customHeight="1" x14ac:dyDescent="0.35">
      <c r="A218" s="829"/>
      <c r="B218" s="830"/>
      <c r="C218" s="828"/>
      <c r="D218" s="475">
        <v>5</v>
      </c>
      <c r="E218" s="484">
        <f>'INSCRIPTIONS COLLEGES'!E176</f>
        <v>0</v>
      </c>
      <c r="F218" s="577" t="e">
        <f>IF(E218="","",VLOOKUP(E218,'Listing import 29.10.24'!$A$2:$J$7000,2,FALSE))</f>
        <v>#N/A</v>
      </c>
      <c r="G218" s="491" t="e">
        <f>IF(E218="","",VLOOKUP(E218,'Listing import 29.10.24'!$A$2:$J$7000,3,FALSE))</f>
        <v>#N/A</v>
      </c>
      <c r="H218" s="587" t="e">
        <f>IF(E218="","",VLOOKUP(E218,'Listing import 29.10.24'!$A$2:$J$7000,4,FALSE))</f>
        <v>#N/A</v>
      </c>
      <c r="I218" s="477"/>
      <c r="J218" s="529"/>
      <c r="K218" s="490"/>
      <c r="L218" s="824"/>
      <c r="M218" s="492"/>
      <c r="N218" s="494"/>
    </row>
    <row r="219" spans="1:14" ht="35.1" customHeight="1" x14ac:dyDescent="0.7">
      <c r="A219" s="829"/>
      <c r="B219" s="830"/>
      <c r="C219" s="488"/>
      <c r="D219" s="485"/>
      <c r="E219" s="485"/>
      <c r="F219" s="582"/>
      <c r="G219" s="594"/>
      <c r="H219" s="590"/>
      <c r="I219" s="486"/>
      <c r="J219" s="532"/>
      <c r="K219" s="533"/>
      <c r="L219" s="824"/>
      <c r="M219" s="531"/>
      <c r="N219" s="485"/>
    </row>
    <row r="220" spans="1:14" ht="35.1" customHeight="1" x14ac:dyDescent="0.35">
      <c r="A220" s="829"/>
      <c r="B220" s="830"/>
      <c r="C220" s="827" t="s">
        <v>130</v>
      </c>
      <c r="D220" s="475">
        <v>1</v>
      </c>
      <c r="E220" s="484">
        <f>'INSCRIPTIONS COLLEGES'!E178</f>
        <v>0</v>
      </c>
      <c r="F220" s="577" t="e">
        <f>IF(E220="","",VLOOKUP(E220,'Listing import 29.10.24'!$A$2:$J$7000,2,FALSE))</f>
        <v>#N/A</v>
      </c>
      <c r="G220" s="491" t="e">
        <f>IF(E220="","",VLOOKUP(E220,'Listing import 29.10.24'!$A$2:$J$7000,3,FALSE))</f>
        <v>#N/A</v>
      </c>
      <c r="H220" s="587" t="e">
        <f>IF(E220="","",VLOOKUP(E220,'Listing import 29.10.24'!$A$2:$J$7000,4,FALSE))</f>
        <v>#N/A</v>
      </c>
      <c r="I220" s="477"/>
      <c r="J220" s="529"/>
      <c r="K220" s="490"/>
      <c r="L220" s="824"/>
      <c r="M220" s="492"/>
      <c r="N220" s="491"/>
    </row>
    <row r="221" spans="1:14" ht="35.1" customHeight="1" x14ac:dyDescent="0.35">
      <c r="A221" s="829"/>
      <c r="B221" s="830"/>
      <c r="C221" s="827"/>
      <c r="D221" s="475">
        <v>2</v>
      </c>
      <c r="E221" s="484">
        <f>'INSCRIPTIONS COLLEGES'!E179</f>
        <v>0</v>
      </c>
      <c r="F221" s="577" t="e">
        <f>IF(E221="","",VLOOKUP(E221,'Listing import 29.10.24'!$A$2:$J$7000,2,FALSE))</f>
        <v>#N/A</v>
      </c>
      <c r="G221" s="491" t="e">
        <f>IF(E221="","",VLOOKUP(E221,'Listing import 29.10.24'!$A$2:$J$7000,3,FALSE))</f>
        <v>#N/A</v>
      </c>
      <c r="H221" s="587" t="e">
        <f>IF(E221="","",VLOOKUP(E221,'Listing import 29.10.24'!$A$2:$J$7000,4,FALSE))</f>
        <v>#N/A</v>
      </c>
      <c r="I221" s="477"/>
      <c r="J221" s="529"/>
      <c r="K221" s="490"/>
      <c r="L221" s="824"/>
      <c r="M221" s="492"/>
      <c r="N221" s="491"/>
    </row>
    <row r="222" spans="1:14" ht="35.1" customHeight="1" x14ac:dyDescent="0.35">
      <c r="A222" s="829"/>
      <c r="B222" s="830"/>
      <c r="C222" s="828"/>
      <c r="D222" s="475">
        <v>3</v>
      </c>
      <c r="E222" s="484">
        <f>'INSCRIPTIONS COLLEGES'!E180</f>
        <v>0</v>
      </c>
      <c r="F222" s="577" t="e">
        <f>IF(E222="","",VLOOKUP(E222,'Listing import 29.10.24'!$A$2:$J$7000,2,FALSE))</f>
        <v>#N/A</v>
      </c>
      <c r="G222" s="491" t="e">
        <f>IF(E222="","",VLOOKUP(E222,'Listing import 29.10.24'!$A$2:$J$7000,3,FALSE))</f>
        <v>#N/A</v>
      </c>
      <c r="H222" s="587" t="e">
        <f>IF(E222="","",VLOOKUP(E222,'Listing import 29.10.24'!$A$2:$J$7000,4,FALSE))</f>
        <v>#N/A</v>
      </c>
      <c r="I222" s="477"/>
      <c r="J222" s="529"/>
      <c r="K222" s="490"/>
      <c r="L222" s="824"/>
      <c r="M222" s="492"/>
      <c r="N222" s="493"/>
    </row>
    <row r="223" spans="1:14" ht="35.1" customHeight="1" x14ac:dyDescent="0.35">
      <c r="A223" s="829"/>
      <c r="B223" s="830"/>
      <c r="C223" s="828"/>
      <c r="D223" s="475">
        <v>4</v>
      </c>
      <c r="E223" s="484">
        <f>'INSCRIPTIONS COLLEGES'!E181</f>
        <v>0</v>
      </c>
      <c r="F223" s="577" t="e">
        <f>IF(E223="","",VLOOKUP(E223,'Listing import 29.10.24'!$A$2:$J$7000,2,FALSE))</f>
        <v>#N/A</v>
      </c>
      <c r="G223" s="491" t="e">
        <f>IF(E223="","",VLOOKUP(E223,'Listing import 29.10.24'!$A$2:$J$7000,3,FALSE))</f>
        <v>#N/A</v>
      </c>
      <c r="H223" s="587" t="e">
        <f>IF(E223="","",VLOOKUP(E223,'Listing import 29.10.24'!$A$2:$J$7000,4,FALSE))</f>
        <v>#N/A</v>
      </c>
      <c r="I223" s="477"/>
      <c r="J223" s="529"/>
      <c r="K223" s="490"/>
      <c r="L223" s="824"/>
      <c r="M223" s="492"/>
      <c r="N223" s="493"/>
    </row>
    <row r="224" spans="1:14" ht="35.1" customHeight="1" thickBot="1" x14ac:dyDescent="0.4">
      <c r="A224" s="829"/>
      <c r="B224" s="830"/>
      <c r="C224" s="828"/>
      <c r="D224" s="475">
        <v>5</v>
      </c>
      <c r="E224" s="484">
        <f>'INSCRIPTIONS COLLEGES'!E182</f>
        <v>0</v>
      </c>
      <c r="F224" s="577" t="e">
        <f>IF(E224="","",VLOOKUP(E224,'Listing import 29.10.24'!$A$2:$J$7000,2,FALSE))</f>
        <v>#N/A</v>
      </c>
      <c r="G224" s="491" t="e">
        <f>IF(E224="","",VLOOKUP(E224,'Listing import 29.10.24'!$A$2:$J$7000,3,FALSE))</f>
        <v>#N/A</v>
      </c>
      <c r="H224" s="587" t="e">
        <f>IF(E224="","",VLOOKUP(E224,'Listing import 29.10.24'!$A$2:$J$7000,4,FALSE))</f>
        <v>#N/A</v>
      </c>
      <c r="I224" s="477"/>
      <c r="J224" s="529"/>
      <c r="K224" s="490"/>
      <c r="L224" s="825"/>
      <c r="M224" s="492"/>
      <c r="N224" s="493"/>
    </row>
    <row r="225" spans="1:14" ht="70.5" x14ac:dyDescent="0.5">
      <c r="A225" s="465" t="s">
        <v>9245</v>
      </c>
      <c r="B225" s="599"/>
      <c r="C225" s="465"/>
      <c r="E225" s="466"/>
      <c r="F225" s="467"/>
      <c r="I225" s="463"/>
      <c r="J225" s="463"/>
      <c r="K225" s="463"/>
      <c r="M225" s="467"/>
    </row>
    <row r="226" spans="1:14" ht="70.5" x14ac:dyDescent="0.5">
      <c r="A226" s="469" t="s">
        <v>9244</v>
      </c>
      <c r="B226" s="601"/>
      <c r="C226" s="470"/>
      <c r="E226" s="471"/>
      <c r="F226" s="472"/>
      <c r="I226" s="463"/>
      <c r="J226" s="463"/>
      <c r="K226" s="463"/>
      <c r="M226" s="472"/>
    </row>
    <row r="227" spans="1:14" ht="31.5" x14ac:dyDescent="0.5">
      <c r="B227" s="601"/>
      <c r="C227" s="473" t="s">
        <v>9252</v>
      </c>
      <c r="E227" s="471"/>
      <c r="F227" s="472"/>
      <c r="I227" s="463"/>
      <c r="J227" s="463"/>
      <c r="K227" s="463"/>
      <c r="M227" s="472"/>
    </row>
    <row r="228" spans="1:14" ht="31.5" x14ac:dyDescent="0.5">
      <c r="B228" s="601"/>
      <c r="C228" s="473" t="s">
        <v>9253</v>
      </c>
      <c r="E228" s="471"/>
      <c r="F228" s="472"/>
      <c r="I228" s="463"/>
      <c r="J228" s="463"/>
      <c r="K228" s="463"/>
      <c r="M228" s="472"/>
    </row>
    <row r="229" spans="1:14" ht="164.25" x14ac:dyDescent="0.35">
      <c r="A229" s="829">
        <v>15</v>
      </c>
      <c r="B229" s="605" t="s">
        <v>82</v>
      </c>
      <c r="C229" s="487" t="s">
        <v>83</v>
      </c>
      <c r="D229" s="474" t="s">
        <v>84</v>
      </c>
      <c r="E229" s="480" t="s">
        <v>85</v>
      </c>
      <c r="F229" s="581" t="s">
        <v>86</v>
      </c>
      <c r="G229" s="596" t="s">
        <v>87</v>
      </c>
      <c r="H229" s="589" t="s">
        <v>88</v>
      </c>
      <c r="I229" s="450" t="s">
        <v>9247</v>
      </c>
      <c r="J229" s="528" t="s">
        <v>90</v>
      </c>
      <c r="K229" s="528" t="s">
        <v>9248</v>
      </c>
      <c r="L229" s="448" t="s">
        <v>9249</v>
      </c>
      <c r="M229" s="450" t="s">
        <v>9250</v>
      </c>
      <c r="N229" s="528" t="s">
        <v>9251</v>
      </c>
    </row>
    <row r="230" spans="1:14" ht="35.1" customHeight="1" x14ac:dyDescent="0.35">
      <c r="A230" s="829"/>
      <c r="B230" s="830" t="e">
        <f>IF(E230="","",VLOOKUP(E230,'Listing import 29.10.24'!$A$2:$J$7000,8,FALSE))</f>
        <v>#N/A</v>
      </c>
      <c r="C230" s="827" t="s">
        <v>129</v>
      </c>
      <c r="D230" s="475">
        <v>1</v>
      </c>
      <c r="E230" s="476">
        <f>'INSCRIPTIONS COLLEGES'!E185</f>
        <v>0</v>
      </c>
      <c r="F230" s="577" t="e">
        <f>IF(E230="","",VLOOKUP(E230,'Listing import 29.10.24'!$A$2:$J$7000,2,FALSE))</f>
        <v>#N/A</v>
      </c>
      <c r="G230" s="491" t="e">
        <f>IF(E230="","",VLOOKUP(E230,'Listing import 29.10.24'!$A$2:$J$7000,3,FALSE))</f>
        <v>#N/A</v>
      </c>
      <c r="H230" s="587" t="e">
        <f>IF(E230="","",VLOOKUP(E230,'Listing import 29.10.24'!$A$2:$J$7000,4,FALSE))</f>
        <v>#N/A</v>
      </c>
      <c r="I230" s="477"/>
      <c r="J230" s="529"/>
      <c r="K230" s="490"/>
      <c r="L230" s="823"/>
      <c r="M230" s="492"/>
      <c r="N230" s="491"/>
    </row>
    <row r="231" spans="1:14" ht="35.1" customHeight="1" x14ac:dyDescent="0.35">
      <c r="A231" s="829"/>
      <c r="B231" s="830"/>
      <c r="C231" s="827"/>
      <c r="D231" s="475">
        <v>2</v>
      </c>
      <c r="E231" s="476">
        <f>'INSCRIPTIONS COLLEGES'!E186</f>
        <v>0</v>
      </c>
      <c r="F231" s="577" t="e">
        <f>IF(E231="","",VLOOKUP(E231,'Listing import 29.10.24'!$A$2:$J$7000,2,FALSE))</f>
        <v>#N/A</v>
      </c>
      <c r="G231" s="491" t="e">
        <f>IF(E231="","",VLOOKUP(E231,'Listing import 29.10.24'!$A$2:$J$7000,3,FALSE))</f>
        <v>#N/A</v>
      </c>
      <c r="H231" s="587" t="e">
        <f>IF(E231="","",VLOOKUP(E231,'Listing import 29.10.24'!$A$2:$J$7000,4,FALSE))</f>
        <v>#N/A</v>
      </c>
      <c r="I231" s="477"/>
      <c r="J231" s="529"/>
      <c r="K231" s="490"/>
      <c r="L231" s="824"/>
      <c r="M231" s="492"/>
      <c r="N231" s="491"/>
    </row>
    <row r="232" spans="1:14" ht="35.1" customHeight="1" x14ac:dyDescent="0.35">
      <c r="A232" s="829"/>
      <c r="B232" s="830"/>
      <c r="C232" s="828"/>
      <c r="D232" s="475">
        <v>3</v>
      </c>
      <c r="E232" s="476">
        <f>'INSCRIPTIONS COLLEGES'!E187</f>
        <v>0</v>
      </c>
      <c r="F232" s="577" t="e">
        <f>IF(E232="","",VLOOKUP(E232,'Listing import 29.10.24'!$A$2:$J$7000,2,FALSE))</f>
        <v>#N/A</v>
      </c>
      <c r="G232" s="491" t="e">
        <f>IF(E232="","",VLOOKUP(E232,'Listing import 29.10.24'!$A$2:$J$7000,3,FALSE))</f>
        <v>#N/A</v>
      </c>
      <c r="H232" s="587" t="e">
        <f>IF(E232="","",VLOOKUP(E232,'Listing import 29.10.24'!$A$2:$J$7000,4,FALSE))</f>
        <v>#N/A</v>
      </c>
      <c r="I232" s="477"/>
      <c r="J232" s="529"/>
      <c r="K232" s="490"/>
      <c r="L232" s="824"/>
      <c r="M232" s="492"/>
      <c r="N232" s="494"/>
    </row>
    <row r="233" spans="1:14" ht="35.1" customHeight="1" x14ac:dyDescent="0.35">
      <c r="A233" s="829"/>
      <c r="B233" s="830"/>
      <c r="C233" s="828"/>
      <c r="D233" s="475">
        <v>4</v>
      </c>
      <c r="E233" s="476">
        <f>'INSCRIPTIONS COLLEGES'!E188</f>
        <v>0</v>
      </c>
      <c r="F233" s="577" t="e">
        <f>IF(E233="","",VLOOKUP(E233,'Listing import 29.10.24'!$A$2:$J$7000,2,FALSE))</f>
        <v>#N/A</v>
      </c>
      <c r="G233" s="491" t="e">
        <f>IF(E233="","",VLOOKUP(E233,'Listing import 29.10.24'!$A$2:$J$7000,3,FALSE))</f>
        <v>#N/A</v>
      </c>
      <c r="H233" s="587" t="e">
        <f>IF(E233="","",VLOOKUP(E233,'Listing import 29.10.24'!$A$2:$J$7000,4,FALSE))</f>
        <v>#N/A</v>
      </c>
      <c r="I233" s="477"/>
      <c r="J233" s="529"/>
      <c r="K233" s="490"/>
      <c r="L233" s="824"/>
      <c r="M233" s="492"/>
      <c r="N233" s="494"/>
    </row>
    <row r="234" spans="1:14" ht="35.1" customHeight="1" x14ac:dyDescent="0.35">
      <c r="A234" s="829"/>
      <c r="B234" s="830"/>
      <c r="C234" s="828"/>
      <c r="D234" s="475">
        <v>5</v>
      </c>
      <c r="E234" s="476">
        <f>'INSCRIPTIONS COLLEGES'!E189</f>
        <v>0</v>
      </c>
      <c r="F234" s="577" t="e">
        <f>IF(E234="","",VLOOKUP(E234,'Listing import 29.10.24'!$A$2:$J$7000,2,FALSE))</f>
        <v>#N/A</v>
      </c>
      <c r="G234" s="491" t="e">
        <f>IF(E234="","",VLOOKUP(E234,'Listing import 29.10.24'!$A$2:$J$7000,3,FALSE))</f>
        <v>#N/A</v>
      </c>
      <c r="H234" s="587" t="e">
        <f>IF(E234="","",VLOOKUP(E234,'Listing import 29.10.24'!$A$2:$J$7000,4,FALSE))</f>
        <v>#N/A</v>
      </c>
      <c r="I234" s="477"/>
      <c r="J234" s="529"/>
      <c r="K234" s="490"/>
      <c r="L234" s="824"/>
      <c r="M234" s="492"/>
      <c r="N234" s="494"/>
    </row>
    <row r="235" spans="1:14" ht="35.1" customHeight="1" x14ac:dyDescent="0.7">
      <c r="A235" s="829"/>
      <c r="B235" s="830"/>
      <c r="C235" s="488"/>
      <c r="D235" s="485"/>
      <c r="E235" s="485"/>
      <c r="F235" s="582"/>
      <c r="G235" s="594"/>
      <c r="H235" s="590"/>
      <c r="I235" s="486"/>
      <c r="J235" s="532"/>
      <c r="K235" s="533"/>
      <c r="L235" s="824"/>
      <c r="M235" s="531"/>
      <c r="N235" s="485"/>
    </row>
    <row r="236" spans="1:14" ht="35.1" customHeight="1" x14ac:dyDescent="0.35">
      <c r="A236" s="829"/>
      <c r="B236" s="830"/>
      <c r="C236" s="827" t="s">
        <v>130</v>
      </c>
      <c r="D236" s="475">
        <v>1</v>
      </c>
      <c r="E236" s="476">
        <f>'INSCRIPTIONS COLLEGES'!E191</f>
        <v>0</v>
      </c>
      <c r="F236" s="577" t="e">
        <f>IF(E236="","",VLOOKUP(E236,'Listing import 29.10.24'!$A$2:$J$7000,2,FALSE))</f>
        <v>#N/A</v>
      </c>
      <c r="G236" s="491" t="e">
        <f>IF(E236="","",VLOOKUP(E236,'Listing import 29.10.24'!$A$2:$J$7000,3,FALSE))</f>
        <v>#N/A</v>
      </c>
      <c r="H236" s="587" t="e">
        <f>IF(E236="","",VLOOKUP(E236,'Listing import 29.10.24'!$A$2:$J$7000,4,FALSE))</f>
        <v>#N/A</v>
      </c>
      <c r="I236" s="477"/>
      <c r="J236" s="529"/>
      <c r="K236" s="490"/>
      <c r="L236" s="824"/>
      <c r="M236" s="492"/>
      <c r="N236" s="491"/>
    </row>
    <row r="237" spans="1:14" ht="35.1" customHeight="1" x14ac:dyDescent="0.35">
      <c r="A237" s="829"/>
      <c r="B237" s="830"/>
      <c r="C237" s="827"/>
      <c r="D237" s="475">
        <v>2</v>
      </c>
      <c r="E237" s="476">
        <f>'INSCRIPTIONS COLLEGES'!E192</f>
        <v>0</v>
      </c>
      <c r="F237" s="577" t="e">
        <f>IF(E237="","",VLOOKUP(E237,'Listing import 29.10.24'!$A$2:$J$7000,2,FALSE))</f>
        <v>#N/A</v>
      </c>
      <c r="G237" s="491" t="e">
        <f>IF(E237="","",VLOOKUP(E237,'Listing import 29.10.24'!$A$2:$J$7000,3,FALSE))</f>
        <v>#N/A</v>
      </c>
      <c r="H237" s="587" t="e">
        <f>IF(E237="","",VLOOKUP(E237,'Listing import 29.10.24'!$A$2:$J$7000,4,FALSE))</f>
        <v>#N/A</v>
      </c>
      <c r="I237" s="477"/>
      <c r="J237" s="529"/>
      <c r="K237" s="490"/>
      <c r="L237" s="824"/>
      <c r="M237" s="492"/>
      <c r="N237" s="491"/>
    </row>
    <row r="238" spans="1:14" ht="35.1" customHeight="1" x14ac:dyDescent="0.35">
      <c r="A238" s="829"/>
      <c r="B238" s="830"/>
      <c r="C238" s="828"/>
      <c r="D238" s="475">
        <v>3</v>
      </c>
      <c r="E238" s="476">
        <f>'INSCRIPTIONS COLLEGES'!E193</f>
        <v>0</v>
      </c>
      <c r="F238" s="577" t="e">
        <f>IF(E238="","",VLOOKUP(E238,'Listing import 29.10.24'!$A$2:$J$7000,2,FALSE))</f>
        <v>#N/A</v>
      </c>
      <c r="G238" s="491" t="e">
        <f>IF(E238="","",VLOOKUP(E238,'Listing import 29.10.24'!$A$2:$J$7000,3,FALSE))</f>
        <v>#N/A</v>
      </c>
      <c r="H238" s="587" t="e">
        <f>IF(E238="","",VLOOKUP(E238,'Listing import 29.10.24'!$A$2:$J$7000,4,FALSE))</f>
        <v>#N/A</v>
      </c>
      <c r="I238" s="477"/>
      <c r="J238" s="529"/>
      <c r="K238" s="490"/>
      <c r="L238" s="824"/>
      <c r="M238" s="492"/>
      <c r="N238" s="493"/>
    </row>
    <row r="239" spans="1:14" ht="35.1" customHeight="1" x14ac:dyDescent="0.35">
      <c r="A239" s="829"/>
      <c r="B239" s="830"/>
      <c r="C239" s="828"/>
      <c r="D239" s="475">
        <v>4</v>
      </c>
      <c r="E239" s="476">
        <f>'INSCRIPTIONS COLLEGES'!E194</f>
        <v>0</v>
      </c>
      <c r="F239" s="577" t="e">
        <f>IF(E239="","",VLOOKUP(E239,'Listing import 29.10.24'!$A$2:$J$7000,2,FALSE))</f>
        <v>#N/A</v>
      </c>
      <c r="G239" s="491" t="e">
        <f>IF(E239="","",VLOOKUP(E239,'Listing import 29.10.24'!$A$2:$J$7000,3,FALSE))</f>
        <v>#N/A</v>
      </c>
      <c r="H239" s="587" t="e">
        <f>IF(E239="","",VLOOKUP(E239,'Listing import 29.10.24'!$A$2:$J$7000,4,FALSE))</f>
        <v>#N/A</v>
      </c>
      <c r="I239" s="477"/>
      <c r="J239" s="529"/>
      <c r="K239" s="490"/>
      <c r="L239" s="824"/>
      <c r="M239" s="492"/>
      <c r="N239" s="493"/>
    </row>
    <row r="240" spans="1:14" ht="35.1" customHeight="1" thickBot="1" x14ac:dyDescent="0.4">
      <c r="A240" s="829"/>
      <c r="B240" s="830"/>
      <c r="C240" s="828"/>
      <c r="D240" s="475">
        <v>5</v>
      </c>
      <c r="E240" s="476">
        <f>'INSCRIPTIONS COLLEGES'!E195</f>
        <v>0</v>
      </c>
      <c r="F240" s="577" t="e">
        <f>IF(E240="","",VLOOKUP(E240,'Listing import 29.10.24'!$A$2:$J$7000,2,FALSE))</f>
        <v>#N/A</v>
      </c>
      <c r="G240" s="491" t="e">
        <f>IF(E240="","",VLOOKUP(E240,'Listing import 29.10.24'!$A$2:$J$7000,3,FALSE))</f>
        <v>#N/A</v>
      </c>
      <c r="H240" s="587" t="e">
        <f>IF(E240="","",VLOOKUP(E240,'Listing import 29.10.24'!$A$2:$J$7000,4,FALSE))</f>
        <v>#N/A</v>
      </c>
      <c r="I240" s="477"/>
      <c r="J240" s="529"/>
      <c r="K240" s="490"/>
      <c r="L240" s="825"/>
      <c r="M240" s="492"/>
      <c r="N240" s="493"/>
    </row>
    <row r="241" spans="1:14" ht="70.5" x14ac:dyDescent="0.5">
      <c r="A241" s="465" t="s">
        <v>9245</v>
      </c>
      <c r="B241" s="599"/>
      <c r="C241" s="465"/>
      <c r="D241" s="466"/>
      <c r="E241" s="467"/>
      <c r="F241" s="574"/>
      <c r="I241" s="463"/>
      <c r="J241" s="463"/>
      <c r="K241" s="463"/>
      <c r="M241" s="467"/>
    </row>
    <row r="242" spans="1:14" ht="70.5" x14ac:dyDescent="0.5">
      <c r="A242" s="469" t="s">
        <v>9244</v>
      </c>
      <c r="B242" s="601"/>
      <c r="C242" s="470"/>
      <c r="D242" s="471"/>
      <c r="E242" s="472"/>
      <c r="F242" s="574"/>
      <c r="I242" s="463"/>
      <c r="J242" s="463"/>
      <c r="K242" s="463"/>
      <c r="M242" s="472"/>
    </row>
    <row r="243" spans="1:14" ht="31.5" x14ac:dyDescent="0.5">
      <c r="B243" s="601"/>
      <c r="C243" s="473" t="s">
        <v>9252</v>
      </c>
      <c r="D243" s="471"/>
      <c r="E243" s="472"/>
      <c r="F243" s="574"/>
      <c r="I243" s="463"/>
      <c r="J243" s="463"/>
      <c r="K243" s="463"/>
      <c r="M243" s="472"/>
    </row>
    <row r="244" spans="1:14" ht="31.5" x14ac:dyDescent="0.5">
      <c r="B244" s="601"/>
      <c r="C244" s="473" t="s">
        <v>9253</v>
      </c>
      <c r="D244" s="471"/>
      <c r="E244" s="472"/>
      <c r="F244" s="574"/>
      <c r="I244" s="463"/>
      <c r="J244" s="463"/>
      <c r="K244" s="463"/>
      <c r="M244" s="472"/>
    </row>
    <row r="245" spans="1:14" ht="164.25" x14ac:dyDescent="0.35">
      <c r="A245" s="829">
        <v>16</v>
      </c>
      <c r="B245" s="605" t="s">
        <v>82</v>
      </c>
      <c r="C245" s="487" t="s">
        <v>83</v>
      </c>
      <c r="D245" s="474" t="s">
        <v>84</v>
      </c>
      <c r="E245" s="480" t="s">
        <v>85</v>
      </c>
      <c r="F245" s="581" t="s">
        <v>86</v>
      </c>
      <c r="G245" s="596" t="s">
        <v>87</v>
      </c>
      <c r="H245" s="589" t="s">
        <v>88</v>
      </c>
      <c r="I245" s="450" t="s">
        <v>9247</v>
      </c>
      <c r="J245" s="528" t="s">
        <v>90</v>
      </c>
      <c r="K245" s="528" t="s">
        <v>9248</v>
      </c>
      <c r="L245" s="448" t="s">
        <v>9249</v>
      </c>
      <c r="M245" s="450" t="s">
        <v>9250</v>
      </c>
      <c r="N245" s="528" t="s">
        <v>9251</v>
      </c>
    </row>
    <row r="246" spans="1:14" ht="35.1" customHeight="1" x14ac:dyDescent="0.35">
      <c r="A246" s="829"/>
      <c r="B246" s="830" t="e">
        <f>IF(E246="","",VLOOKUP(E246,'Listing import 29.10.24'!$A$2:$J$7000,8,FALSE))</f>
        <v>#N/A</v>
      </c>
      <c r="C246" s="827" t="s">
        <v>129</v>
      </c>
      <c r="D246" s="475">
        <v>1</v>
      </c>
      <c r="E246" s="476">
        <f>'INSCRIPTIONS COLLEGES'!E198</f>
        <v>0</v>
      </c>
      <c r="F246" s="577" t="e">
        <f>IF(E246="","",VLOOKUP(E246,'Listing import 29.10.24'!$A$2:$J$7000,2,FALSE))</f>
        <v>#N/A</v>
      </c>
      <c r="G246" s="491" t="e">
        <f>IF(E246="","",VLOOKUP(E246,'Listing import 29.10.24'!$A$2:$J$7000,3,FALSE))</f>
        <v>#N/A</v>
      </c>
      <c r="H246" s="587" t="e">
        <f>IF(E246="","",VLOOKUP(E246,'Listing import 29.10.24'!$A$2:$J$7000,4,FALSE))</f>
        <v>#N/A</v>
      </c>
      <c r="I246" s="477"/>
      <c r="J246" s="529"/>
      <c r="K246" s="490"/>
      <c r="L246" s="823"/>
      <c r="M246" s="492"/>
      <c r="N246" s="491"/>
    </row>
    <row r="247" spans="1:14" ht="35.1" customHeight="1" x14ac:dyDescent="0.35">
      <c r="A247" s="829"/>
      <c r="B247" s="830"/>
      <c r="C247" s="827"/>
      <c r="D247" s="475">
        <v>2</v>
      </c>
      <c r="E247" s="476">
        <f>'INSCRIPTIONS COLLEGES'!E199</f>
        <v>0</v>
      </c>
      <c r="F247" s="577" t="e">
        <f>IF(E247="","",VLOOKUP(E247,'Listing import 29.10.24'!$A$2:$J$7000,2,FALSE))</f>
        <v>#N/A</v>
      </c>
      <c r="G247" s="491" t="e">
        <f>IF(E247="","",VLOOKUP(E247,'Listing import 29.10.24'!$A$2:$J$7000,3,FALSE))</f>
        <v>#N/A</v>
      </c>
      <c r="H247" s="587" t="e">
        <f>IF(E247="","",VLOOKUP(E247,'Listing import 29.10.24'!$A$2:$J$7000,4,FALSE))</f>
        <v>#N/A</v>
      </c>
      <c r="I247" s="477"/>
      <c r="J247" s="529"/>
      <c r="K247" s="490"/>
      <c r="L247" s="824"/>
      <c r="M247" s="492"/>
      <c r="N247" s="491"/>
    </row>
    <row r="248" spans="1:14" ht="35.1" customHeight="1" x14ac:dyDescent="0.35">
      <c r="A248" s="829"/>
      <c r="B248" s="830"/>
      <c r="C248" s="828"/>
      <c r="D248" s="475">
        <v>3</v>
      </c>
      <c r="E248" s="476">
        <f>'INSCRIPTIONS COLLEGES'!E200</f>
        <v>0</v>
      </c>
      <c r="F248" s="577" t="e">
        <f>IF(E248="","",VLOOKUP(E248,'Listing import 29.10.24'!$A$2:$J$7000,2,FALSE))</f>
        <v>#N/A</v>
      </c>
      <c r="G248" s="491" t="e">
        <f>IF(E248="","",VLOOKUP(E248,'Listing import 29.10.24'!$A$2:$J$7000,3,FALSE))</f>
        <v>#N/A</v>
      </c>
      <c r="H248" s="587" t="e">
        <f>IF(E248="","",VLOOKUP(E248,'Listing import 29.10.24'!$A$2:$J$7000,4,FALSE))</f>
        <v>#N/A</v>
      </c>
      <c r="I248" s="477"/>
      <c r="J248" s="529"/>
      <c r="K248" s="490"/>
      <c r="L248" s="824"/>
      <c r="M248" s="492"/>
      <c r="N248" s="494"/>
    </row>
    <row r="249" spans="1:14" ht="35.1" customHeight="1" x14ac:dyDescent="0.35">
      <c r="A249" s="829"/>
      <c r="B249" s="830"/>
      <c r="C249" s="828"/>
      <c r="D249" s="475">
        <v>4</v>
      </c>
      <c r="E249" s="476">
        <f>'INSCRIPTIONS COLLEGES'!E201</f>
        <v>0</v>
      </c>
      <c r="F249" s="577" t="e">
        <f>IF(E249="","",VLOOKUP(E249,'Listing import 29.10.24'!$A$2:$J$7000,2,FALSE))</f>
        <v>#N/A</v>
      </c>
      <c r="G249" s="491" t="e">
        <f>IF(E249="","",VLOOKUP(E249,'Listing import 29.10.24'!$A$2:$J$7000,3,FALSE))</f>
        <v>#N/A</v>
      </c>
      <c r="H249" s="587" t="e">
        <f>IF(E249="","",VLOOKUP(E249,'Listing import 29.10.24'!$A$2:$J$7000,4,FALSE))</f>
        <v>#N/A</v>
      </c>
      <c r="I249" s="477"/>
      <c r="J249" s="529"/>
      <c r="K249" s="490"/>
      <c r="L249" s="824"/>
      <c r="M249" s="492"/>
      <c r="N249" s="494"/>
    </row>
    <row r="250" spans="1:14" ht="35.1" customHeight="1" x14ac:dyDescent="0.35">
      <c r="A250" s="829"/>
      <c r="B250" s="830"/>
      <c r="C250" s="828"/>
      <c r="D250" s="475">
        <v>5</v>
      </c>
      <c r="E250" s="476">
        <f>'INSCRIPTIONS COLLEGES'!E202</f>
        <v>0</v>
      </c>
      <c r="F250" s="577" t="e">
        <f>IF(E250="","",VLOOKUP(E250,'Listing import 29.10.24'!$A$2:$J$7000,2,FALSE))</f>
        <v>#N/A</v>
      </c>
      <c r="G250" s="491" t="e">
        <f>IF(E250="","",VLOOKUP(E250,'Listing import 29.10.24'!$A$2:$J$7000,3,FALSE))</f>
        <v>#N/A</v>
      </c>
      <c r="H250" s="587" t="e">
        <f>IF(E250="","",VLOOKUP(E250,'Listing import 29.10.24'!$A$2:$J$7000,4,FALSE))</f>
        <v>#N/A</v>
      </c>
      <c r="I250" s="477"/>
      <c r="J250" s="529"/>
      <c r="K250" s="490"/>
      <c r="L250" s="824"/>
      <c r="M250" s="492"/>
      <c r="N250" s="494"/>
    </row>
    <row r="251" spans="1:14" ht="35.1" customHeight="1" x14ac:dyDescent="0.7">
      <c r="A251" s="829"/>
      <c r="B251" s="830"/>
      <c r="C251" s="488"/>
      <c r="D251" s="485"/>
      <c r="E251" s="485"/>
      <c r="F251" s="582"/>
      <c r="G251" s="594"/>
      <c r="H251" s="590"/>
      <c r="I251" s="486"/>
      <c r="J251" s="532"/>
      <c r="K251" s="533"/>
      <c r="L251" s="824"/>
      <c r="M251" s="531"/>
      <c r="N251" s="485"/>
    </row>
    <row r="252" spans="1:14" ht="35.1" customHeight="1" x14ac:dyDescent="0.35">
      <c r="A252" s="829"/>
      <c r="B252" s="830"/>
      <c r="C252" s="827" t="s">
        <v>130</v>
      </c>
      <c r="D252" s="475">
        <v>1</v>
      </c>
      <c r="E252" s="476">
        <f>'INSCRIPTIONS COLLEGES'!E204</f>
        <v>0</v>
      </c>
      <c r="F252" s="577" t="e">
        <f>IF(E252="","",VLOOKUP(E252,'Listing import 29.10.24'!$A$2:$J$7000,2,FALSE))</f>
        <v>#N/A</v>
      </c>
      <c r="G252" s="491" t="e">
        <f>IF(E252="","",VLOOKUP(E252,'Listing import 29.10.24'!$A$2:$J$7000,3,FALSE))</f>
        <v>#N/A</v>
      </c>
      <c r="H252" s="587" t="e">
        <f>IF(E252="","",VLOOKUP(E252,'Listing import 29.10.24'!$A$2:$J$7000,4,FALSE))</f>
        <v>#N/A</v>
      </c>
      <c r="I252" s="477"/>
      <c r="J252" s="529"/>
      <c r="K252" s="490"/>
      <c r="L252" s="824"/>
      <c r="M252" s="492"/>
      <c r="N252" s="491"/>
    </row>
    <row r="253" spans="1:14" ht="35.1" customHeight="1" x14ac:dyDescent="0.35">
      <c r="A253" s="829"/>
      <c r="B253" s="830"/>
      <c r="C253" s="827"/>
      <c r="D253" s="475">
        <v>2</v>
      </c>
      <c r="E253" s="476">
        <f>'INSCRIPTIONS COLLEGES'!E205</f>
        <v>0</v>
      </c>
      <c r="F253" s="577" t="e">
        <f>IF(E253="","",VLOOKUP(E253,'Listing import 29.10.24'!$A$2:$J$7000,2,FALSE))</f>
        <v>#N/A</v>
      </c>
      <c r="G253" s="491" t="e">
        <f>IF(E253="","",VLOOKUP(E253,'Listing import 29.10.24'!$A$2:$J$7000,3,FALSE))</f>
        <v>#N/A</v>
      </c>
      <c r="H253" s="587" t="e">
        <f>IF(E253="","",VLOOKUP(E253,'Listing import 29.10.24'!$A$2:$J$7000,4,FALSE))</f>
        <v>#N/A</v>
      </c>
      <c r="I253" s="477"/>
      <c r="J253" s="529"/>
      <c r="K253" s="490"/>
      <c r="L253" s="824"/>
      <c r="M253" s="492"/>
      <c r="N253" s="491"/>
    </row>
    <row r="254" spans="1:14" ht="35.1" customHeight="1" x14ac:dyDescent="0.35">
      <c r="A254" s="829"/>
      <c r="B254" s="830"/>
      <c r="C254" s="828"/>
      <c r="D254" s="475">
        <v>3</v>
      </c>
      <c r="E254" s="476">
        <f>'INSCRIPTIONS COLLEGES'!E206</f>
        <v>0</v>
      </c>
      <c r="F254" s="577" t="e">
        <f>IF(E254="","",VLOOKUP(E254,'Listing import 29.10.24'!$A$2:$J$7000,2,FALSE))</f>
        <v>#N/A</v>
      </c>
      <c r="G254" s="491" t="e">
        <f>IF(E254="","",VLOOKUP(E254,'Listing import 29.10.24'!$A$2:$J$7000,3,FALSE))</f>
        <v>#N/A</v>
      </c>
      <c r="H254" s="587" t="e">
        <f>IF(E254="","",VLOOKUP(E254,'Listing import 29.10.24'!$A$2:$J$7000,4,FALSE))</f>
        <v>#N/A</v>
      </c>
      <c r="I254" s="477"/>
      <c r="J254" s="529"/>
      <c r="K254" s="490"/>
      <c r="L254" s="824"/>
      <c r="M254" s="492"/>
      <c r="N254" s="493"/>
    </row>
    <row r="255" spans="1:14" ht="35.1" customHeight="1" x14ac:dyDescent="0.35">
      <c r="A255" s="829"/>
      <c r="B255" s="830"/>
      <c r="C255" s="828"/>
      <c r="D255" s="475">
        <v>4</v>
      </c>
      <c r="E255" s="476">
        <f>'INSCRIPTIONS COLLEGES'!E207</f>
        <v>0</v>
      </c>
      <c r="F255" s="577" t="e">
        <f>IF(E255="","",VLOOKUP(E255,'Listing import 29.10.24'!$A$2:$J$7000,2,FALSE))</f>
        <v>#N/A</v>
      </c>
      <c r="G255" s="491" t="e">
        <f>IF(E255="","",VLOOKUP(E255,'Listing import 29.10.24'!$A$2:$J$7000,3,FALSE))</f>
        <v>#N/A</v>
      </c>
      <c r="H255" s="587" t="e">
        <f>IF(E255="","",VLOOKUP(E255,'Listing import 29.10.24'!$A$2:$J$7000,4,FALSE))</f>
        <v>#N/A</v>
      </c>
      <c r="I255" s="477"/>
      <c r="J255" s="529"/>
      <c r="K255" s="490"/>
      <c r="L255" s="824"/>
      <c r="M255" s="492"/>
      <c r="N255" s="493"/>
    </row>
    <row r="256" spans="1:14" ht="35.1" customHeight="1" x14ac:dyDescent="0.35">
      <c r="A256" s="829"/>
      <c r="B256" s="830"/>
      <c r="C256" s="828"/>
      <c r="D256" s="475">
        <v>5</v>
      </c>
      <c r="E256" s="476">
        <f>'INSCRIPTIONS COLLEGES'!E208</f>
        <v>0</v>
      </c>
      <c r="F256" s="577" t="e">
        <f>IF(E256="","",VLOOKUP(E256,'Listing import 29.10.24'!$A$2:$J$7000,2,FALSE))</f>
        <v>#N/A</v>
      </c>
      <c r="G256" s="491" t="e">
        <f>IF(E256="","",VLOOKUP(E256,'Listing import 29.10.24'!$A$2:$J$7000,3,FALSE))</f>
        <v>#N/A</v>
      </c>
      <c r="H256" s="587" t="e">
        <f>IF(E256="","",VLOOKUP(E256,'Listing import 29.10.24'!$A$2:$J$7000,4,FALSE))</f>
        <v>#N/A</v>
      </c>
      <c r="I256" s="477"/>
      <c r="J256" s="529"/>
      <c r="K256" s="490"/>
      <c r="L256" s="825"/>
      <c r="M256" s="492"/>
      <c r="N256" s="493"/>
    </row>
  </sheetData>
  <mergeCells count="80">
    <mergeCell ref="C28:C32"/>
    <mergeCell ref="A21:A32"/>
    <mergeCell ref="B22:B32"/>
    <mergeCell ref="C22:C26"/>
    <mergeCell ref="C12:C16"/>
    <mergeCell ref="A6:A16"/>
    <mergeCell ref="B6:B16"/>
    <mergeCell ref="C6:C10"/>
    <mergeCell ref="C60:C64"/>
    <mergeCell ref="A53:A64"/>
    <mergeCell ref="B54:B64"/>
    <mergeCell ref="C54:C58"/>
    <mergeCell ref="C44:C48"/>
    <mergeCell ref="A37:A48"/>
    <mergeCell ref="B38:B48"/>
    <mergeCell ref="C38:C42"/>
    <mergeCell ref="C92:C96"/>
    <mergeCell ref="A85:A96"/>
    <mergeCell ref="B86:B96"/>
    <mergeCell ref="C86:C90"/>
    <mergeCell ref="A69:A80"/>
    <mergeCell ref="B70:B80"/>
    <mergeCell ref="C70:C74"/>
    <mergeCell ref="C76:C80"/>
    <mergeCell ref="C124:C128"/>
    <mergeCell ref="A117:A128"/>
    <mergeCell ref="B118:B128"/>
    <mergeCell ref="C118:C122"/>
    <mergeCell ref="C108:C112"/>
    <mergeCell ref="A101:A112"/>
    <mergeCell ref="B102:B112"/>
    <mergeCell ref="C102:C106"/>
    <mergeCell ref="C156:C160"/>
    <mergeCell ref="A149:A160"/>
    <mergeCell ref="B150:B160"/>
    <mergeCell ref="C150:C154"/>
    <mergeCell ref="C140:C144"/>
    <mergeCell ref="A133:A144"/>
    <mergeCell ref="B134:B144"/>
    <mergeCell ref="C134:C138"/>
    <mergeCell ref="C188:C192"/>
    <mergeCell ref="A181:A192"/>
    <mergeCell ref="B182:B192"/>
    <mergeCell ref="C182:C186"/>
    <mergeCell ref="C172:C176"/>
    <mergeCell ref="A165:A176"/>
    <mergeCell ref="B166:B176"/>
    <mergeCell ref="C166:C170"/>
    <mergeCell ref="C220:C224"/>
    <mergeCell ref="A213:A224"/>
    <mergeCell ref="B214:B224"/>
    <mergeCell ref="C214:C218"/>
    <mergeCell ref="C204:C208"/>
    <mergeCell ref="A197:A208"/>
    <mergeCell ref="B198:B208"/>
    <mergeCell ref="C198:C202"/>
    <mergeCell ref="C252:C256"/>
    <mergeCell ref="A245:A256"/>
    <mergeCell ref="B246:B256"/>
    <mergeCell ref="C246:C250"/>
    <mergeCell ref="C236:C240"/>
    <mergeCell ref="A229:A240"/>
    <mergeCell ref="B230:B240"/>
    <mergeCell ref="C230:C234"/>
    <mergeCell ref="L6:L16"/>
    <mergeCell ref="L134:L144"/>
    <mergeCell ref="L150:L160"/>
    <mergeCell ref="L166:L176"/>
    <mergeCell ref="L182:L192"/>
    <mergeCell ref="L198:L208"/>
    <mergeCell ref="L246:L256"/>
    <mergeCell ref="L230:L240"/>
    <mergeCell ref="L214:L224"/>
    <mergeCell ref="L22:L32"/>
    <mergeCell ref="L38:L48"/>
    <mergeCell ref="L54:L64"/>
    <mergeCell ref="L70:L80"/>
    <mergeCell ref="L86:L96"/>
    <mergeCell ref="L102:L112"/>
    <mergeCell ref="L118:L128"/>
  </mergeCells>
  <pageMargins left="0.7" right="0.7" top="0.75" bottom="0.75" header="0.3" footer="0.3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IP2536"/>
  <sheetViews>
    <sheetView defaultGridColor="0" colorId="12" zoomScaleNormal="100" workbookViewId="0">
      <selection activeCell="O27" sqref="O27"/>
    </sheetView>
  </sheetViews>
  <sheetFormatPr baseColWidth="10" defaultColWidth="10.85546875" defaultRowHeight="15" customHeight="1" x14ac:dyDescent="0.25"/>
  <cols>
    <col min="1" max="1" width="3.28515625" style="77" customWidth="1"/>
    <col min="2" max="2" width="10.42578125" style="77" bestFit="1" customWidth="1"/>
    <col min="3" max="3" width="30" style="77" bestFit="1" customWidth="1"/>
    <col min="4" max="6" width="9.7109375" style="77" customWidth="1"/>
    <col min="7" max="7" width="9.28515625" style="77" bestFit="1" customWidth="1"/>
    <col min="8" max="8" width="8.85546875" style="77" customWidth="1"/>
    <col min="9" max="9" width="4.140625" style="77" bestFit="1" customWidth="1"/>
    <col min="10" max="10" width="4.7109375" style="77" customWidth="1"/>
    <col min="11" max="11" width="11.28515625" style="77" customWidth="1"/>
    <col min="12" max="12" width="2.42578125" style="77" customWidth="1"/>
    <col min="13" max="13" width="3" style="77" customWidth="1"/>
    <col min="14" max="14" width="10.140625" style="77" customWidth="1"/>
    <col min="15" max="15" width="35.42578125" style="77" customWidth="1"/>
    <col min="16" max="18" width="9.7109375" style="77" customWidth="1"/>
    <col min="19" max="19" width="6.42578125" style="77" customWidth="1"/>
    <col min="20" max="20" width="4.28515625" style="77" customWidth="1"/>
    <col min="21" max="21" width="5.85546875" style="77" customWidth="1"/>
    <col min="22" max="22" width="4.7109375" style="77" customWidth="1"/>
    <col min="23" max="23" width="11.28515625" style="77" customWidth="1"/>
    <col min="24" max="24" width="3" style="77" customWidth="1"/>
    <col min="25" max="28" width="4" style="197" customWidth="1"/>
    <col min="29" max="29" width="5.85546875" style="197" customWidth="1"/>
    <col min="30" max="33" width="4" style="197" customWidth="1"/>
    <col min="34" max="250" width="10.85546875" style="78" customWidth="1"/>
    <col min="251" max="16384" width="10.85546875" style="79"/>
  </cols>
  <sheetData>
    <row r="1" spans="1:34" s="6" customFormat="1" ht="19.5" customHeight="1" thickBot="1" x14ac:dyDescent="0.3">
      <c r="A1" s="631" t="s">
        <v>25</v>
      </c>
      <c r="B1" s="632"/>
      <c r="C1" s="633"/>
      <c r="D1" s="637"/>
      <c r="E1" s="637"/>
      <c r="F1" s="637"/>
      <c r="G1" s="637"/>
      <c r="H1" s="4"/>
      <c r="I1" s="5" t="s">
        <v>26</v>
      </c>
      <c r="M1" s="631" t="s">
        <v>27</v>
      </c>
      <c r="N1" s="632"/>
      <c r="O1" s="633"/>
      <c r="P1" s="637"/>
      <c r="Q1" s="637"/>
      <c r="R1" s="637"/>
      <c r="S1" s="637"/>
      <c r="T1" s="4"/>
      <c r="U1" s="5" t="s">
        <v>26</v>
      </c>
      <c r="Y1" s="180"/>
      <c r="Z1" s="180"/>
      <c r="AA1" s="180"/>
      <c r="AB1" s="180"/>
      <c r="AC1" s="181"/>
      <c r="AD1" s="180"/>
      <c r="AE1" s="180"/>
      <c r="AF1" s="180"/>
      <c r="AG1" s="180"/>
    </row>
    <row r="2" spans="1:34" s="6" customFormat="1" ht="15" customHeight="1" x14ac:dyDescent="0.25">
      <c r="A2" s="634"/>
      <c r="B2" s="635"/>
      <c r="C2" s="636"/>
      <c r="D2" s="384" t="s">
        <v>28</v>
      </c>
      <c r="E2" s="384" t="s">
        <v>29</v>
      </c>
      <c r="F2" s="384" t="s">
        <v>30</v>
      </c>
      <c r="G2" s="384" t="s">
        <v>34</v>
      </c>
      <c r="H2" s="384" t="s">
        <v>35</v>
      </c>
      <c r="I2" s="385" t="s">
        <v>36</v>
      </c>
      <c r="J2" s="384" t="s">
        <v>37</v>
      </c>
      <c r="K2" s="384" t="s">
        <v>38</v>
      </c>
      <c r="L2" s="402"/>
      <c r="M2" s="634"/>
      <c r="N2" s="635"/>
      <c r="O2" s="636"/>
      <c r="P2" s="384" t="s">
        <v>29</v>
      </c>
      <c r="Q2" s="384" t="s">
        <v>30</v>
      </c>
      <c r="R2" s="384" t="s">
        <v>32</v>
      </c>
      <c r="S2" s="384" t="s">
        <v>34</v>
      </c>
      <c r="T2" s="384" t="s">
        <v>35</v>
      </c>
      <c r="U2" s="385" t="s">
        <v>36</v>
      </c>
      <c r="V2" s="384" t="s">
        <v>37</v>
      </c>
      <c r="W2" s="384" t="s">
        <v>38</v>
      </c>
      <c r="X2" s="413"/>
      <c r="Y2" s="627" t="s">
        <v>39</v>
      </c>
      <c r="Z2" s="629"/>
      <c r="AA2" s="629"/>
      <c r="AB2" s="630"/>
      <c r="AC2" s="11"/>
      <c r="AD2" s="627" t="s">
        <v>40</v>
      </c>
      <c r="AE2" s="628"/>
      <c r="AF2" s="629"/>
      <c r="AG2" s="630"/>
      <c r="AH2" s="12"/>
    </row>
    <row r="3" spans="1:34" s="6" customFormat="1" ht="20.100000000000001" customHeight="1" x14ac:dyDescent="0.3">
      <c r="A3" s="640">
        <v>1</v>
      </c>
      <c r="B3" s="389">
        <v>1</v>
      </c>
      <c r="C3" s="421" t="s">
        <v>6309</v>
      </c>
      <c r="D3" s="391">
        <v>1</v>
      </c>
      <c r="E3" s="392"/>
      <c r="F3" s="391">
        <v>1</v>
      </c>
      <c r="G3" s="393">
        <f>SUM(Y3:AA3)</f>
        <v>0</v>
      </c>
      <c r="H3" s="394">
        <f>RANK(G3,$G$3:$G$5,0)</f>
        <v>3</v>
      </c>
      <c r="I3" s="395">
        <f>SUM(D3:F3)</f>
        <v>2</v>
      </c>
      <c r="J3" s="395">
        <f>(D3-D5)+(E4-E5)+(F3-F4)</f>
        <v>-4</v>
      </c>
      <c r="K3" s="396">
        <v>3</v>
      </c>
      <c r="L3" s="404"/>
      <c r="M3" s="642" t="s">
        <v>42</v>
      </c>
      <c r="N3" s="389" t="s">
        <v>9169</v>
      </c>
      <c r="O3" s="388" t="str">
        <f>IF($K$3=1,$C$3,IF($K$4=1,$C$4,IF($K$5=1,$C$5,)))</f>
        <v>CLG.TAREMEN</v>
      </c>
      <c r="P3" s="391">
        <v>3</v>
      </c>
      <c r="Q3" s="392"/>
      <c r="R3" s="391">
        <v>3</v>
      </c>
      <c r="S3" s="420">
        <f>SUM(AD3:AF3)</f>
        <v>4</v>
      </c>
      <c r="T3" s="394">
        <f>RANK(S3,$S$3:$S$5,0)</f>
        <v>1</v>
      </c>
      <c r="U3" s="395">
        <f>SUM(P3:R3)</f>
        <v>6</v>
      </c>
      <c r="V3" s="395">
        <f>(P3-P5)+(Q4-Q5)+(R3-R4)</f>
        <v>4</v>
      </c>
      <c r="W3" s="396">
        <v>1</v>
      </c>
      <c r="X3" s="415"/>
      <c r="Y3" s="410">
        <f>IF(D3&gt;D5,2,IF(D3=D5,1,IF(D3&lt;D5,0)))</f>
        <v>0</v>
      </c>
      <c r="Z3" s="183"/>
      <c r="AA3" s="183">
        <f>IF(F3&gt;F4,2,IF(F3=F4,1,IF(F3&lt;F4,0)))</f>
        <v>0</v>
      </c>
      <c r="AB3" s="184">
        <f>SUM(Y3:AA3)</f>
        <v>0</v>
      </c>
      <c r="AC3" s="185"/>
      <c r="AD3" s="182">
        <f>IF(P3&gt;P5,2,IF(P3=P5,1,IF(P3&lt;P5,0)))</f>
        <v>2</v>
      </c>
      <c r="AE3" s="183"/>
      <c r="AF3" s="183">
        <f>IF(R3&gt;R4,2,IF(R3=R4,1,IF(R3&lt;R4,0)))</f>
        <v>2</v>
      </c>
      <c r="AG3" s="184">
        <f>SUM(AD3:AF3)</f>
        <v>4</v>
      </c>
      <c r="AH3" s="12"/>
    </row>
    <row r="4" spans="1:34" s="6" customFormat="1" ht="20.100000000000001" customHeight="1" x14ac:dyDescent="0.3">
      <c r="A4" s="641"/>
      <c r="B4" s="389">
        <v>2</v>
      </c>
      <c r="C4" s="422" t="s">
        <v>1311</v>
      </c>
      <c r="D4" s="392"/>
      <c r="E4" s="391">
        <v>2</v>
      </c>
      <c r="F4" s="391">
        <v>2</v>
      </c>
      <c r="G4" s="393">
        <f>SUM(Y4:AA4)</f>
        <v>2</v>
      </c>
      <c r="H4" s="394">
        <f>RANK(G4,$G$3:$G$5,0)</f>
        <v>2</v>
      </c>
      <c r="I4" s="395">
        <f>SUM(D4:F4)</f>
        <v>4</v>
      </c>
      <c r="J4" s="395">
        <f t="shared" ref="J4:J5" si="0">(D4-D6)+(E5-E6)+(F4-F5)</f>
        <v>5</v>
      </c>
      <c r="K4" s="396">
        <v>2</v>
      </c>
      <c r="L4" s="404"/>
      <c r="M4" s="641"/>
      <c r="N4" s="389" t="s">
        <v>9171</v>
      </c>
      <c r="O4" s="388" t="str">
        <f>IF($K$7=2,$C$7,IF($K$8=2,$C$8,IF($K$9=2,#REF!,)))</f>
        <v>CLG.TADINE</v>
      </c>
      <c r="P4" s="392"/>
      <c r="Q4" s="391">
        <v>2</v>
      </c>
      <c r="R4" s="391">
        <v>2</v>
      </c>
      <c r="S4" s="420">
        <f>SUM(AD4:AF4)</f>
        <v>2</v>
      </c>
      <c r="T4" s="394">
        <f>RANK(S4,$S$3:$S$5,0)</f>
        <v>2</v>
      </c>
      <c r="U4" s="395">
        <f>SUM(P4:R4)</f>
        <v>4</v>
      </c>
      <c r="V4" s="395">
        <f t="shared" ref="V4:V5" si="1">(P4-P6)+(Q5-Q6)+(R4-R5)</f>
        <v>3</v>
      </c>
      <c r="W4" s="396">
        <v>2</v>
      </c>
      <c r="X4" s="415"/>
      <c r="Y4" s="410"/>
      <c r="Z4" s="183">
        <f>IF(E4&gt;E5,2,IF(E4=E5,1,IF(E4&lt;E5,0)))</f>
        <v>0</v>
      </c>
      <c r="AA4" s="183">
        <f>IF(F3&gt;F4,0,IF(F3=F4,1,IF(F3&lt;F4,2)))</f>
        <v>2</v>
      </c>
      <c r="AB4" s="186">
        <f>SUM(Y4:AA4)</f>
        <v>2</v>
      </c>
      <c r="AC4" s="185"/>
      <c r="AD4" s="187"/>
      <c r="AE4" s="188">
        <f>IF(Q4&gt;Q5,2,IF(Q4=Q5,1,IF(Q4&lt;Q5,0)))</f>
        <v>2</v>
      </c>
      <c r="AF4" s="188">
        <f>IF(R3&gt;R4,0,IF(R3=R4,1,IF(R3&lt;R4,2)))</f>
        <v>0</v>
      </c>
      <c r="AG4" s="186">
        <f>SUM(AD4:AF4)</f>
        <v>2</v>
      </c>
      <c r="AH4" s="12"/>
    </row>
    <row r="5" spans="1:34" s="6" customFormat="1" ht="20.100000000000001" customHeight="1" x14ac:dyDescent="0.3">
      <c r="A5" s="641"/>
      <c r="B5" s="389">
        <v>3</v>
      </c>
      <c r="C5" s="423" t="s">
        <v>6580</v>
      </c>
      <c r="D5" s="398">
        <v>3</v>
      </c>
      <c r="E5" s="398">
        <v>3</v>
      </c>
      <c r="F5" s="399"/>
      <c r="G5" s="393">
        <f>SUM(Y5:AA5)</f>
        <v>4</v>
      </c>
      <c r="H5" s="394">
        <f>RANK(G5,$G$3:$G$5,0)</f>
        <v>1</v>
      </c>
      <c r="I5" s="395">
        <f>SUM(D5:F5)</f>
        <v>6</v>
      </c>
      <c r="J5" s="395">
        <f t="shared" si="0"/>
        <v>2</v>
      </c>
      <c r="K5" s="396">
        <v>1</v>
      </c>
      <c r="L5" s="404"/>
      <c r="M5" s="641"/>
      <c r="N5" s="389" t="s">
        <v>9173</v>
      </c>
      <c r="O5" s="388" t="str">
        <f>IF($K$3=3,$C$3,IF($K$4=3,$C$4,IF($K$5=3,$C$5,)))</f>
        <v>CLG.St DOMINIQUE SAVIO</v>
      </c>
      <c r="P5" s="398">
        <v>1</v>
      </c>
      <c r="Q5" s="398">
        <v>1</v>
      </c>
      <c r="R5" s="399"/>
      <c r="S5" s="420">
        <f>SUM(AD5:AF5)</f>
        <v>0</v>
      </c>
      <c r="T5" s="394">
        <f>RANK(S5,$S$3:$S$5,0)</f>
        <v>3</v>
      </c>
      <c r="U5" s="395">
        <f>SUM(P5:R5)</f>
        <v>2</v>
      </c>
      <c r="V5" s="395">
        <f t="shared" si="1"/>
        <v>-2</v>
      </c>
      <c r="W5" s="396">
        <v>3</v>
      </c>
      <c r="X5" s="416"/>
      <c r="Y5" s="410">
        <f>IF(D5&gt;D3,2,IF(D5=D3,1,IF(D5&lt;D3,0)))</f>
        <v>2</v>
      </c>
      <c r="Z5" s="183">
        <f>IF(E5&gt;E4,2,IF(E5=E4,1,IF(E5&lt;E4,0)))</f>
        <v>2</v>
      </c>
      <c r="AA5" s="183"/>
      <c r="AB5" s="186">
        <f>SUM(Y5:AA5)</f>
        <v>4</v>
      </c>
      <c r="AC5" s="185"/>
      <c r="AD5" s="187">
        <f>IF(P5&gt;P3,2,IF(P5=P3,1,IF(P5&lt;P3,0)))</f>
        <v>0</v>
      </c>
      <c r="AE5" s="188">
        <f>IF(Q5&gt;Q4,2,IF(Q5=Q4,1,IF(Q5&lt;Q4,0)))</f>
        <v>0</v>
      </c>
      <c r="AF5" s="188"/>
      <c r="AG5" s="186">
        <f>SUM(AD5:AF5)</f>
        <v>0</v>
      </c>
      <c r="AH5" s="12"/>
    </row>
    <row r="6" spans="1:34" s="29" customFormat="1" ht="20.100000000000001" customHeight="1" x14ac:dyDescent="0.25">
      <c r="A6" s="406"/>
      <c r="B6" s="407"/>
      <c r="C6" s="408"/>
      <c r="D6" s="405"/>
      <c r="E6" s="405"/>
      <c r="F6" s="405"/>
      <c r="G6" s="405"/>
      <c r="H6" s="405"/>
      <c r="I6" s="405"/>
      <c r="J6" s="405"/>
      <c r="K6" s="403"/>
      <c r="L6" s="403"/>
      <c r="M6" s="403"/>
      <c r="N6" s="403"/>
      <c r="O6" s="403"/>
      <c r="P6" s="405"/>
      <c r="Q6" s="405"/>
      <c r="R6" s="405"/>
      <c r="S6" s="405"/>
      <c r="T6" s="405"/>
      <c r="U6" s="405"/>
      <c r="V6" s="405"/>
      <c r="W6" s="403"/>
      <c r="X6" s="405"/>
      <c r="Y6" s="411"/>
      <c r="Z6" s="26"/>
      <c r="AA6" s="26"/>
      <c r="AB6" s="26"/>
      <c r="AC6" s="26"/>
      <c r="AD6" s="26"/>
      <c r="AE6" s="26"/>
      <c r="AF6" s="26"/>
      <c r="AG6" s="26"/>
      <c r="AH6" s="28"/>
    </row>
    <row r="7" spans="1:34" s="6" customFormat="1" ht="20.100000000000001" customHeight="1" x14ac:dyDescent="0.3">
      <c r="A7" s="640">
        <v>2</v>
      </c>
      <c r="B7" s="389">
        <v>1</v>
      </c>
      <c r="C7" s="423" t="s">
        <v>2750</v>
      </c>
      <c r="D7" s="391">
        <v>1</v>
      </c>
      <c r="E7" s="392"/>
      <c r="F7" s="391">
        <v>1</v>
      </c>
      <c r="G7" s="393">
        <f>SUM(Y7:AA7)</f>
        <v>0</v>
      </c>
      <c r="H7" s="394">
        <f>RANK(G7,$G$7:$G$9,0)</f>
        <v>3</v>
      </c>
      <c r="I7" s="395">
        <f>SUM(D7:F7)</f>
        <v>2</v>
      </c>
      <c r="J7" s="395">
        <f>(D7-D9)+(E8-E9)+(F7-F8)</f>
        <v>-4</v>
      </c>
      <c r="K7" s="396">
        <v>3</v>
      </c>
      <c r="L7" s="404"/>
      <c r="M7" s="642" t="s">
        <v>47</v>
      </c>
      <c r="N7" s="389" t="s">
        <v>9170</v>
      </c>
      <c r="O7" s="388" t="str">
        <f>IF($K$7=1,$C$7,IF($K$8=1,$C$8,IF($K$9=1,$C$9,)))</f>
        <v>CLG.YVES-MARIE HILY</v>
      </c>
      <c r="P7" s="391">
        <v>3</v>
      </c>
      <c r="Q7" s="392"/>
      <c r="R7" s="391">
        <v>3</v>
      </c>
      <c r="S7" s="420">
        <f>SUM(AD7:AF7)</f>
        <v>4</v>
      </c>
      <c r="T7" s="394">
        <f>RANK(S7,$S$7:$S$9,0)</f>
        <v>1</v>
      </c>
      <c r="U7" s="395">
        <f>SUM(P7:R7)</f>
        <v>6</v>
      </c>
      <c r="V7" s="395">
        <f>(P7-P9)+(Q8-Q9)+(R7-R8)</f>
        <v>4</v>
      </c>
      <c r="W7" s="396">
        <v>1</v>
      </c>
      <c r="X7" s="415"/>
      <c r="Y7" s="410">
        <f>IF(D7&gt;D9,2,IF(D7=D9,1,IF(D7&lt;D9,0)))</f>
        <v>0</v>
      </c>
      <c r="Z7" s="183"/>
      <c r="AA7" s="183">
        <f>IF(F7&gt;F8,2,IF(F7=F8,1,IF(F7&lt;F8,0)))</f>
        <v>0</v>
      </c>
      <c r="AB7" s="184">
        <f>SUM(Y7:AA7)</f>
        <v>0</v>
      </c>
      <c r="AC7" s="185"/>
      <c r="AD7" s="182">
        <f>IF(P7&gt;P9,2,IF(P7=P9,1,IF(P7&lt;P9,0)))</f>
        <v>2</v>
      </c>
      <c r="AE7" s="183"/>
      <c r="AF7" s="183">
        <f>IF(R7&gt;R8,2,IF(R7=R8,1,IF(R7&lt;R8,0)))</f>
        <v>2</v>
      </c>
      <c r="AG7" s="184">
        <f>SUM(AD7:AF7)</f>
        <v>4</v>
      </c>
      <c r="AH7" s="12"/>
    </row>
    <row r="8" spans="1:34" s="6" customFormat="1" ht="20.100000000000001" customHeight="1" x14ac:dyDescent="0.3">
      <c r="A8" s="641"/>
      <c r="B8" s="389">
        <v>2</v>
      </c>
      <c r="C8" s="423" t="s">
        <v>6475</v>
      </c>
      <c r="D8" s="392"/>
      <c r="E8" s="391">
        <v>2</v>
      </c>
      <c r="F8" s="391">
        <v>2</v>
      </c>
      <c r="G8" s="393">
        <f>SUM(Y8:AA8)</f>
        <v>2</v>
      </c>
      <c r="H8" s="394">
        <f>RANK(G8,$G$7:$G$9,0)</f>
        <v>2</v>
      </c>
      <c r="I8" s="395">
        <f>SUM(D8:F8)</f>
        <v>4</v>
      </c>
      <c r="J8" s="395">
        <f t="shared" ref="J8:J9" si="2">(D8-D10)+(E9-E10)+(F8-F9)</f>
        <v>5</v>
      </c>
      <c r="K8" s="396">
        <v>2</v>
      </c>
      <c r="L8" s="404"/>
      <c r="M8" s="641"/>
      <c r="N8" s="389" t="s">
        <v>9172</v>
      </c>
      <c r="O8" s="388" t="str">
        <f>IF($K$3=2,$C$3,IF($K$4=2,$C$4,IF($K$5=2,$C$5,)))</f>
        <v>CLG.CHAMPAGNAT</v>
      </c>
      <c r="P8" s="392"/>
      <c r="Q8" s="391">
        <v>2</v>
      </c>
      <c r="R8" s="391">
        <v>2</v>
      </c>
      <c r="S8" s="420">
        <f>SUM(AD8:AF8)</f>
        <v>2</v>
      </c>
      <c r="T8" s="394">
        <f>RANK(S8,$S$7:$S$9,0)</f>
        <v>2</v>
      </c>
      <c r="U8" s="395">
        <f>SUM(P8:R8)</f>
        <v>4</v>
      </c>
      <c r="V8" s="395">
        <f t="shared" ref="V8:V9" si="3">(P8-P10)+(Q9-Q10)+(R8-R9)</f>
        <v>3</v>
      </c>
      <c r="W8" s="396">
        <v>2</v>
      </c>
      <c r="X8" s="417"/>
      <c r="Y8" s="410"/>
      <c r="Z8" s="183">
        <f>IF(E8&gt;E9,2,IF(E8=E9,1,IF(E8&lt;E9,0)))</f>
        <v>0</v>
      </c>
      <c r="AA8" s="183">
        <f>IF(F7&gt;F8,0,IF(F7=F8,1,IF(F7&lt;F8,2)))</f>
        <v>2</v>
      </c>
      <c r="AB8" s="186">
        <f>SUM(Y8:AA8)</f>
        <v>2</v>
      </c>
      <c r="AC8" s="185"/>
      <c r="AD8" s="187"/>
      <c r="AE8" s="188">
        <f>IF(Q8&gt;Q9,2,IF(Q8=Q9,1,IF(Q8&lt;Q9,0)))</f>
        <v>2</v>
      </c>
      <c r="AF8" s="188">
        <f>IF(R7&gt;R8,0,IF(R7=R8,1,IF(R7&lt;R8,2)))</f>
        <v>0</v>
      </c>
      <c r="AG8" s="186">
        <f>SUM(AD8:AF8)</f>
        <v>2</v>
      </c>
      <c r="AH8" s="12"/>
    </row>
    <row r="9" spans="1:34" s="6" customFormat="1" ht="20.100000000000001" customHeight="1" x14ac:dyDescent="0.3">
      <c r="A9" s="641"/>
      <c r="B9" s="389">
        <v>3</v>
      </c>
      <c r="C9" s="424" t="s">
        <v>7082</v>
      </c>
      <c r="D9" s="398">
        <v>3</v>
      </c>
      <c r="E9" s="398">
        <v>3</v>
      </c>
      <c r="F9" s="399"/>
      <c r="G9" s="393">
        <f>SUM(Y9:AA9)</f>
        <v>4</v>
      </c>
      <c r="H9" s="394">
        <f>RANK(G9,$G$7:$G$9,0)</f>
        <v>1</v>
      </c>
      <c r="I9" s="395">
        <f>SUM(D9:F9)</f>
        <v>6</v>
      </c>
      <c r="J9" s="395">
        <f t="shared" si="2"/>
        <v>3</v>
      </c>
      <c r="K9" s="396">
        <v>1</v>
      </c>
      <c r="L9" s="404"/>
      <c r="M9" s="641"/>
      <c r="N9" s="389" t="s">
        <v>9174</v>
      </c>
      <c r="O9" s="388" t="str">
        <f>IF($K$7=3,$C$7,IF($K$8=3,$C$8,IF($K$9=3,$C$9,)))</f>
        <v>CLG.HAVILA</v>
      </c>
      <c r="P9" s="398">
        <v>1</v>
      </c>
      <c r="Q9" s="398">
        <v>1</v>
      </c>
      <c r="R9" s="399"/>
      <c r="S9" s="420">
        <f>SUM(AD9:AF9)</f>
        <v>0</v>
      </c>
      <c r="T9" s="394">
        <f>RANK(S9,$S$7:$S$9,0)</f>
        <v>3</v>
      </c>
      <c r="U9" s="395">
        <f>SUM(P9:R9)</f>
        <v>2</v>
      </c>
      <c r="V9" s="395">
        <f t="shared" si="3"/>
        <v>1</v>
      </c>
      <c r="W9" s="396">
        <v>3</v>
      </c>
      <c r="X9" s="418"/>
      <c r="Y9" s="410">
        <f>IF(D9&gt;D7,2,IF(D9=D7,1,IF(D9&lt;D7,0)))</f>
        <v>2</v>
      </c>
      <c r="Z9" s="183">
        <f>IF(E9&gt;E8,2,IF(E9=E8,1,IF(E9&lt;E8,0)))</f>
        <v>2</v>
      </c>
      <c r="AA9" s="183"/>
      <c r="AB9" s="186">
        <f>SUM(Y9:AA9)</f>
        <v>4</v>
      </c>
      <c r="AC9" s="11"/>
      <c r="AD9" s="187">
        <f>IF(P9&gt;P7,2,IF(P9=P7,1,IF(P9&lt;P7,0)))</f>
        <v>0</v>
      </c>
      <c r="AE9" s="188">
        <f>IF(Q9&gt;Q8,2,IF(Q9=Q8,1,IF(Q9&lt;Q8,0)))</f>
        <v>0</v>
      </c>
      <c r="AF9" s="188"/>
      <c r="AG9" s="186">
        <f>SUM(AD9:AF9)</f>
        <v>0</v>
      </c>
      <c r="AH9" s="12"/>
    </row>
    <row r="10" spans="1:34" s="29" customFormat="1" ht="20.100000000000001" customHeight="1" x14ac:dyDescent="0.25">
      <c r="A10" s="406"/>
      <c r="B10" s="407"/>
      <c r="C10" s="408"/>
      <c r="D10" s="405"/>
      <c r="E10" s="405"/>
      <c r="F10" s="405"/>
      <c r="G10" s="405"/>
      <c r="H10" s="405"/>
      <c r="I10" s="405"/>
      <c r="J10" s="405"/>
      <c r="K10" s="403"/>
      <c r="L10" s="403"/>
      <c r="M10" s="403"/>
      <c r="N10" s="403"/>
      <c r="O10" s="403"/>
      <c r="P10" s="405"/>
      <c r="Q10" s="405"/>
      <c r="R10" s="405"/>
      <c r="S10" s="405"/>
      <c r="T10" s="405"/>
      <c r="U10" s="405"/>
      <c r="V10" s="405"/>
      <c r="W10" s="403"/>
      <c r="X10" s="405"/>
      <c r="Y10" s="411"/>
      <c r="Z10" s="26"/>
      <c r="AA10" s="26"/>
      <c r="AB10" s="26"/>
      <c r="AC10" s="26"/>
      <c r="AD10" s="26"/>
      <c r="AE10" s="26"/>
      <c r="AF10" s="26"/>
      <c r="AG10" s="26"/>
      <c r="AH10" s="28"/>
    </row>
    <row r="11" spans="1:34" s="6" customFormat="1" ht="20.100000000000001" customHeight="1" x14ac:dyDescent="0.3">
      <c r="A11" s="640">
        <v>3</v>
      </c>
      <c r="B11" s="389">
        <v>1</v>
      </c>
      <c r="C11" s="390"/>
      <c r="D11" s="391"/>
      <c r="E11" s="392"/>
      <c r="F11" s="391"/>
      <c r="G11" s="393">
        <f>SUM(Y11:AA11)</f>
        <v>2</v>
      </c>
      <c r="H11" s="394">
        <f>RANK(G11,$G$11:$G$13,0)</f>
        <v>1</v>
      </c>
      <c r="I11" s="395">
        <f>SUM(D11:F11)</f>
        <v>0</v>
      </c>
      <c r="J11" s="395">
        <f>(D11-D13)+(E12-E13)+(F11-F12)</f>
        <v>0</v>
      </c>
      <c r="K11" s="396"/>
      <c r="L11" s="404"/>
      <c r="M11" s="642" t="s">
        <v>48</v>
      </c>
      <c r="N11" s="389"/>
      <c r="O11" s="388"/>
      <c r="P11" s="391"/>
      <c r="Q11" s="392"/>
      <c r="R11" s="391"/>
      <c r="S11" s="420">
        <f>SUM(AD11:AF11)</f>
        <v>2</v>
      </c>
      <c r="T11" s="394">
        <f>RANK(S11,$S$11:$S$13,0)</f>
        <v>1</v>
      </c>
      <c r="U11" s="395">
        <f>SUM(P11:R11)</f>
        <v>0</v>
      </c>
      <c r="V11" s="395">
        <f>(P11-P13)+(Q12-Q13)+(R11-R12)</f>
        <v>0</v>
      </c>
      <c r="W11" s="396"/>
      <c r="X11" s="418"/>
      <c r="Y11" s="410">
        <f>IF(D11&gt;D13,2,IF(D11=D13,1,IF(D11&lt;D13,0)))</f>
        <v>1</v>
      </c>
      <c r="Z11" s="183"/>
      <c r="AA11" s="183">
        <f>IF(F11&gt;F12,2,IF(F11=F12,1,IF(F11&lt;F12,0)))</f>
        <v>1</v>
      </c>
      <c r="AB11" s="184">
        <f>SUM(Y11:AA11)</f>
        <v>2</v>
      </c>
      <c r="AC11" s="185"/>
      <c r="AD11" s="182">
        <f>IF(P11&gt;P13,2,IF(P11=P13,1,IF(P11&lt;P13,0)))</f>
        <v>1</v>
      </c>
      <c r="AE11" s="183"/>
      <c r="AF11" s="183">
        <f>IF(R11&gt;R12,2,IF(R11=R12,1,IF(R11&lt;R12,0)))</f>
        <v>1</v>
      </c>
      <c r="AG11" s="184">
        <f>SUM(AD11:AF11)</f>
        <v>2</v>
      </c>
      <c r="AH11" s="12"/>
    </row>
    <row r="12" spans="1:34" s="6" customFormat="1" ht="20.100000000000001" customHeight="1" x14ac:dyDescent="0.3">
      <c r="A12" s="641"/>
      <c r="B12" s="389">
        <v>2</v>
      </c>
      <c r="C12" s="390"/>
      <c r="D12" s="392"/>
      <c r="E12" s="391"/>
      <c r="F12" s="391"/>
      <c r="G12" s="393">
        <f>SUM(Y12:AA12)</f>
        <v>2</v>
      </c>
      <c r="H12" s="394">
        <f>RANK(G12,$G$11:$G$13,0)</f>
        <v>1</v>
      </c>
      <c r="I12" s="395">
        <f>SUM(D12:F12)</f>
        <v>0</v>
      </c>
      <c r="J12" s="395">
        <f t="shared" ref="J12:J13" si="4">(D12-D14)+(E13-E14)+(F12-F13)</f>
        <v>0</v>
      </c>
      <c r="K12" s="396"/>
      <c r="L12" s="404"/>
      <c r="M12" s="641"/>
      <c r="N12" s="389"/>
      <c r="O12" s="388"/>
      <c r="P12" s="392"/>
      <c r="Q12" s="391"/>
      <c r="R12" s="391"/>
      <c r="S12" s="420">
        <f>SUM(AD12:AF12)</f>
        <v>2</v>
      </c>
      <c r="T12" s="394">
        <f>RANK(S12,$S$11:$S$13,0)</f>
        <v>1</v>
      </c>
      <c r="U12" s="395">
        <f>SUM(P12:R12)</f>
        <v>0</v>
      </c>
      <c r="V12" s="395">
        <f t="shared" ref="V12:V13" si="5">(P12-P14)+(Q13-Q14)+(R12-R13)</f>
        <v>0</v>
      </c>
      <c r="W12" s="396"/>
      <c r="X12" s="418"/>
      <c r="Y12" s="410"/>
      <c r="Z12" s="183">
        <f>IF(E12&gt;E13,2,IF(E12=E13,1,IF(E12&lt;E13,0)))</f>
        <v>1</v>
      </c>
      <c r="AA12" s="183">
        <f>IF(F11&gt;F12,0,IF(F11=F12,1,IF(F11&lt;F12,2)))</f>
        <v>1</v>
      </c>
      <c r="AB12" s="186">
        <f>SUM(Y12:AA12)</f>
        <v>2</v>
      </c>
      <c r="AC12" s="185"/>
      <c r="AD12" s="187"/>
      <c r="AE12" s="188">
        <f>IF(Q12&gt;Q13,2,IF(Q12=Q13,1,IF(Q12&lt;Q13,0)))</f>
        <v>1</v>
      </c>
      <c r="AF12" s="188">
        <f>IF(R11&gt;R12,0,IF(R11=R12,1,IF(R11&lt;R12,2)))</f>
        <v>1</v>
      </c>
      <c r="AG12" s="186">
        <f>SUM(AD12:AF12)</f>
        <v>2</v>
      </c>
      <c r="AH12" s="12"/>
    </row>
    <row r="13" spans="1:34" s="6" customFormat="1" ht="20.100000000000001" customHeight="1" x14ac:dyDescent="0.3">
      <c r="A13" s="641"/>
      <c r="B13" s="389">
        <v>3</v>
      </c>
      <c r="C13" s="390"/>
      <c r="D13" s="398"/>
      <c r="E13" s="398"/>
      <c r="F13" s="399"/>
      <c r="G13" s="393">
        <f>SUM(Y13:AA13)</f>
        <v>2</v>
      </c>
      <c r="H13" s="394">
        <f>RANK(G13,$G$11:$G$13,0)</f>
        <v>1</v>
      </c>
      <c r="I13" s="395">
        <f>SUM(D13:F13)</f>
        <v>0</v>
      </c>
      <c r="J13" s="395">
        <f t="shared" si="4"/>
        <v>0</v>
      </c>
      <c r="K13" s="396"/>
      <c r="L13" s="404"/>
      <c r="M13" s="641"/>
      <c r="N13" s="389"/>
      <c r="O13" s="388"/>
      <c r="P13" s="398"/>
      <c r="Q13" s="398"/>
      <c r="R13" s="399"/>
      <c r="S13" s="420">
        <f>SUM(AD13:AF13)</f>
        <v>2</v>
      </c>
      <c r="T13" s="394">
        <f>RANK(S13,$S$11:$S$13,0)</f>
        <v>1</v>
      </c>
      <c r="U13" s="395">
        <f>SUM(P13:R13)</f>
        <v>0</v>
      </c>
      <c r="V13" s="395">
        <f t="shared" si="5"/>
        <v>0</v>
      </c>
      <c r="W13" s="396"/>
      <c r="X13" s="416"/>
      <c r="Y13" s="410">
        <f>IF(D13&gt;D11,2,IF(D13=D11,1,IF(D13&lt;D11,0)))</f>
        <v>1</v>
      </c>
      <c r="Z13" s="183">
        <f>IF(E13&gt;E12,2,IF(E13=E12,1,IF(E13&lt;E12,0)))</f>
        <v>1</v>
      </c>
      <c r="AA13" s="183"/>
      <c r="AB13" s="186">
        <f>SUM(Y13:AA13)</f>
        <v>2</v>
      </c>
      <c r="AC13" s="185"/>
      <c r="AD13" s="187">
        <f>IF(P13&gt;P11,2,IF(P13=P11,1,IF(P13&lt;P11,0)))</f>
        <v>1</v>
      </c>
      <c r="AE13" s="188">
        <f>IF(Q13&gt;Q12,2,IF(Q13=Q12,1,IF(Q13&lt;Q12,0)))</f>
        <v>1</v>
      </c>
      <c r="AF13" s="188"/>
      <c r="AG13" s="186">
        <f>SUM(AD13:AF13)</f>
        <v>2</v>
      </c>
      <c r="AH13" s="12"/>
    </row>
    <row r="14" spans="1:34" s="29" customFormat="1" ht="20.100000000000001" customHeight="1" x14ac:dyDescent="0.25">
      <c r="A14" s="406"/>
      <c r="B14" s="407"/>
      <c r="C14" s="408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11"/>
      <c r="Z14" s="26"/>
      <c r="AA14" s="26"/>
      <c r="AB14" s="26"/>
      <c r="AC14" s="26"/>
      <c r="AD14" s="26"/>
      <c r="AE14" s="26"/>
      <c r="AF14" s="26"/>
      <c r="AG14" s="26"/>
      <c r="AH14" s="28"/>
    </row>
    <row r="15" spans="1:34" s="6" customFormat="1" ht="20.100000000000001" customHeight="1" x14ac:dyDescent="0.3">
      <c r="A15" s="640">
        <v>4</v>
      </c>
      <c r="B15" s="389">
        <v>1</v>
      </c>
      <c r="C15" s="397"/>
      <c r="D15" s="391"/>
      <c r="E15" s="392"/>
      <c r="F15" s="391"/>
      <c r="G15" s="393">
        <f>SUM(Y15:AA15)</f>
        <v>2</v>
      </c>
      <c r="H15" s="394">
        <f>RANK(G15,$G$15:$G$17,0)</f>
        <v>1</v>
      </c>
      <c r="I15" s="395">
        <f>SUM(D15:F15)</f>
        <v>0</v>
      </c>
      <c r="J15" s="395">
        <f>(D15-D17)+(E16-E17)+(F15-F16)</f>
        <v>0</v>
      </c>
      <c r="K15" s="396"/>
      <c r="L15" s="404"/>
      <c r="M15" s="642" t="s">
        <v>49</v>
      </c>
      <c r="N15" s="389"/>
      <c r="O15" s="388"/>
      <c r="P15" s="391"/>
      <c r="Q15" s="392"/>
      <c r="R15" s="391"/>
      <c r="S15" s="420">
        <f>SUM(AD15:AF15)</f>
        <v>2</v>
      </c>
      <c r="T15" s="394">
        <f>RANK(S15,$S$15:$S$17,0)</f>
        <v>1</v>
      </c>
      <c r="U15" s="395">
        <f>SUM(P15:R15)</f>
        <v>0</v>
      </c>
      <c r="V15" s="395">
        <f>(P15-P17)+(Q16-Q17)+(R15-R16)</f>
        <v>0</v>
      </c>
      <c r="W15" s="396"/>
      <c r="X15" s="415"/>
      <c r="Y15" s="410">
        <f>IF(D15&gt;D17,2,IF(D15=D17,1,IF(D15&lt;D17,0)))</f>
        <v>1</v>
      </c>
      <c r="Z15" s="183"/>
      <c r="AA15" s="183">
        <f>IF(F15&gt;F16,2,IF(F15=F16,1,IF(F15&lt;F16,0)))</f>
        <v>1</v>
      </c>
      <c r="AB15" s="184">
        <f>SUM(Y15:AA15)</f>
        <v>2</v>
      </c>
      <c r="AC15" s="185"/>
      <c r="AD15" s="182">
        <f>IF(P15&gt;P17,2,IF(P15=P17,1,IF(P15&lt;P17,0)))</f>
        <v>1</v>
      </c>
      <c r="AE15" s="183"/>
      <c r="AF15" s="183">
        <f>IF(R15&gt;R16,2,IF(R15=R16,1,IF(R15&lt;R16,0)))</f>
        <v>1</v>
      </c>
      <c r="AG15" s="184">
        <f>SUM(AD15:AF15)</f>
        <v>2</v>
      </c>
      <c r="AH15" s="12"/>
    </row>
    <row r="16" spans="1:34" s="6" customFormat="1" ht="20.100000000000001" customHeight="1" x14ac:dyDescent="0.3">
      <c r="A16" s="641"/>
      <c r="B16" s="389">
        <v>2</v>
      </c>
      <c r="C16" s="397"/>
      <c r="D16" s="392"/>
      <c r="E16" s="391"/>
      <c r="F16" s="391"/>
      <c r="G16" s="393">
        <f>SUM(Y16:AA16)</f>
        <v>2</v>
      </c>
      <c r="H16" s="394">
        <f>RANK(G16,$G$15:$G$17,0)</f>
        <v>1</v>
      </c>
      <c r="I16" s="395">
        <f>SUM(D16:F16)</f>
        <v>0</v>
      </c>
      <c r="J16" s="395">
        <f t="shared" ref="J16:J17" si="6">(D16-D18)+(E17-E18)+(F16-F17)</f>
        <v>0</v>
      </c>
      <c r="K16" s="396"/>
      <c r="L16" s="404"/>
      <c r="M16" s="641"/>
      <c r="N16" s="389"/>
      <c r="O16" s="388"/>
      <c r="P16" s="392"/>
      <c r="Q16" s="391"/>
      <c r="R16" s="391"/>
      <c r="S16" s="420">
        <f>SUM(AD16:AF16)</f>
        <v>2</v>
      </c>
      <c r="T16" s="394">
        <f>RANK(S16,$S$15:$S$17,0)</f>
        <v>1</v>
      </c>
      <c r="U16" s="395">
        <f>SUM(P16:R16)</f>
        <v>0</v>
      </c>
      <c r="V16" s="395">
        <f t="shared" ref="V16:V17" si="7">(P16-P18)+(Q17-Q18)+(R16-R17)</f>
        <v>0</v>
      </c>
      <c r="W16" s="396"/>
      <c r="X16" s="415"/>
      <c r="Y16" s="410"/>
      <c r="Z16" s="183">
        <f>IF(E16&gt;E17,2,IF(E16=E17,1,IF(E16&lt;E17,0)))</f>
        <v>1</v>
      </c>
      <c r="AA16" s="183">
        <f>IF(F15&gt;F16,0,IF(F15=F16,1,IF(F15&lt;F16,2)))</f>
        <v>1</v>
      </c>
      <c r="AB16" s="186">
        <f>SUM(Y16:AA16)</f>
        <v>2</v>
      </c>
      <c r="AC16" s="185"/>
      <c r="AD16" s="187"/>
      <c r="AE16" s="188">
        <f>IF(Q16&gt;Q17,2,IF(Q16=Q17,1,IF(Q16&lt;Q17,0)))</f>
        <v>1</v>
      </c>
      <c r="AF16" s="188">
        <f>IF(R15&gt;R16,0,IF(R15=R16,1,IF(R15&lt;R16,2)))</f>
        <v>1</v>
      </c>
      <c r="AG16" s="186">
        <f>SUM(AD16:AF16)</f>
        <v>2</v>
      </c>
      <c r="AH16" s="12"/>
    </row>
    <row r="17" spans="1:34" s="6" customFormat="1" ht="20.100000000000001" customHeight="1" x14ac:dyDescent="0.3">
      <c r="A17" s="641"/>
      <c r="B17" s="389">
        <v>3</v>
      </c>
      <c r="C17" s="397"/>
      <c r="D17" s="398"/>
      <c r="E17" s="398"/>
      <c r="F17" s="399"/>
      <c r="G17" s="393">
        <f>SUM(Y17:AA17)</f>
        <v>2</v>
      </c>
      <c r="H17" s="394">
        <f>RANK(G17,$G$15:$G$17,0)</f>
        <v>1</v>
      </c>
      <c r="I17" s="395">
        <f>SUM(D17:F17)</f>
        <v>0</v>
      </c>
      <c r="J17" s="395">
        <f t="shared" si="6"/>
        <v>0</v>
      </c>
      <c r="K17" s="396"/>
      <c r="L17" s="404"/>
      <c r="M17" s="641"/>
      <c r="N17" s="389"/>
      <c r="O17" s="388"/>
      <c r="P17" s="398"/>
      <c r="Q17" s="398"/>
      <c r="R17" s="399"/>
      <c r="S17" s="420">
        <f>SUM(AD17:AF17)</f>
        <v>2</v>
      </c>
      <c r="T17" s="394">
        <f>RANK(S17,$S$15:$S$17,0)</f>
        <v>1</v>
      </c>
      <c r="U17" s="395">
        <f>SUM(P17:R17)</f>
        <v>0</v>
      </c>
      <c r="V17" s="395">
        <f t="shared" si="7"/>
        <v>0</v>
      </c>
      <c r="W17" s="396"/>
      <c r="X17" s="415"/>
      <c r="Y17" s="410">
        <f>IF(D17&gt;D15,2,IF(D17=D15,1,IF(D17&lt;D15,0)))</f>
        <v>1</v>
      </c>
      <c r="Z17" s="183">
        <f>IF(E17&gt;E16,2,IF(E17=E16,1,IF(E17&lt;E16,0)))</f>
        <v>1</v>
      </c>
      <c r="AA17" s="183"/>
      <c r="AB17" s="186">
        <f>SUM(Y17:AA17)</f>
        <v>2</v>
      </c>
      <c r="AC17" s="185"/>
      <c r="AD17" s="187">
        <f>IF(P17&gt;P15,2,IF(P17=P15,1,IF(P17&lt;P15,0)))</f>
        <v>1</v>
      </c>
      <c r="AE17" s="188">
        <f>IF(Q17&gt;Q16,2,IF(Q17=Q16,1,IF(Q17&lt;Q16,0)))</f>
        <v>1</v>
      </c>
      <c r="AF17" s="188"/>
      <c r="AG17" s="186">
        <f>SUM(AD17:AF17)</f>
        <v>2</v>
      </c>
      <c r="AH17" s="12"/>
    </row>
    <row r="18" spans="1:34" s="6" customFormat="1" ht="18.75" customHeight="1" x14ac:dyDescent="0.3">
      <c r="A18" s="34"/>
      <c r="B18" s="34"/>
      <c r="C18" s="401"/>
      <c r="D18" s="34"/>
      <c r="E18" s="34"/>
      <c r="F18" s="34"/>
      <c r="G18" s="34"/>
      <c r="H18" s="34"/>
      <c r="I18" s="34"/>
      <c r="J18" s="34"/>
      <c r="K18" s="34"/>
      <c r="L18" s="409"/>
      <c r="M18" s="36"/>
      <c r="N18" s="419"/>
      <c r="O18" s="419"/>
      <c r="P18" s="419"/>
      <c r="Q18" s="419"/>
      <c r="R18" s="419"/>
      <c r="S18" s="419"/>
      <c r="T18" s="419"/>
      <c r="U18" s="419"/>
      <c r="V18" s="419"/>
      <c r="W18" s="419"/>
      <c r="X18" s="419"/>
      <c r="Y18" s="412"/>
      <c r="Z18" s="192"/>
      <c r="AA18" s="192"/>
      <c r="AB18" s="192"/>
      <c r="AC18" s="193"/>
      <c r="AD18" s="192"/>
      <c r="AE18" s="194"/>
      <c r="AF18" s="192"/>
      <c r="AG18" s="192"/>
    </row>
    <row r="19" spans="1:34" s="6" customFormat="1" ht="18.75" customHeight="1" x14ac:dyDescent="0.25">
      <c r="L19" s="35"/>
      <c r="M19" s="36"/>
      <c r="N19" s="41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195"/>
      <c r="Z19" s="195"/>
      <c r="AA19" s="195"/>
      <c r="AB19" s="195"/>
      <c r="AC19" s="181"/>
      <c r="AD19" s="195"/>
      <c r="AE19" s="179"/>
      <c r="AF19" s="195"/>
      <c r="AG19" s="195"/>
    </row>
    <row r="20" spans="1:34" s="6" customFormat="1" ht="18.75" customHeight="1" x14ac:dyDescent="0.25">
      <c r="G20" s="7"/>
      <c r="H20" s="7"/>
      <c r="I20" s="7"/>
      <c r="J20" s="7"/>
      <c r="K20" s="7"/>
      <c r="M20" s="38"/>
      <c r="Y20" s="195"/>
      <c r="Z20" s="195"/>
      <c r="AA20" s="195"/>
      <c r="AB20" s="195"/>
      <c r="AC20" s="181"/>
      <c r="AD20" s="195"/>
      <c r="AE20" s="179"/>
      <c r="AF20" s="195"/>
      <c r="AG20" s="195"/>
    </row>
    <row r="21" spans="1:34" s="6" customFormat="1" ht="18.75" customHeight="1" x14ac:dyDescent="0.25">
      <c r="A21" s="645" t="s">
        <v>50</v>
      </c>
      <c r="B21" s="646"/>
      <c r="C21" s="647"/>
      <c r="D21" s="651" t="s">
        <v>51</v>
      </c>
      <c r="E21" s="652"/>
      <c r="F21" s="652"/>
      <c r="G21" s="652"/>
      <c r="H21" s="653"/>
      <c r="I21" s="41"/>
      <c r="J21" s="39"/>
      <c r="K21" s="39"/>
      <c r="L21" s="12"/>
      <c r="M21" s="42"/>
      <c r="O21" s="638" t="s">
        <v>52</v>
      </c>
      <c r="P21" s="639"/>
      <c r="Q21" s="639"/>
      <c r="Y21" s="195"/>
      <c r="Z21" s="195"/>
      <c r="AA21" s="195"/>
      <c r="AB21" s="195"/>
      <c r="AC21" s="181"/>
      <c r="AD21" s="195"/>
      <c r="AE21" s="179"/>
      <c r="AF21" s="195"/>
      <c r="AG21" s="195"/>
    </row>
    <row r="22" spans="1:34" s="6" customFormat="1" ht="18.75" customHeight="1" x14ac:dyDescent="0.25">
      <c r="A22" s="648"/>
      <c r="B22" s="649"/>
      <c r="C22" s="650"/>
      <c r="D22" s="384" t="s">
        <v>53</v>
      </c>
      <c r="E22" s="384" t="s">
        <v>54</v>
      </c>
      <c r="F22" s="384" t="s">
        <v>55</v>
      </c>
      <c r="G22" s="426" t="s">
        <v>56</v>
      </c>
      <c r="H22" s="443" t="s">
        <v>57</v>
      </c>
      <c r="I22" s="425"/>
      <c r="J22" s="39"/>
      <c r="K22" s="39"/>
      <c r="L22" s="12"/>
      <c r="O22" s="47" t="s">
        <v>4</v>
      </c>
      <c r="P22" s="47" t="s">
        <v>58</v>
      </c>
      <c r="Q22" s="47" t="s">
        <v>57</v>
      </c>
      <c r="Y22" s="195"/>
      <c r="Z22" s="195"/>
      <c r="AA22" s="195"/>
      <c r="AB22" s="195"/>
      <c r="AC22" s="181"/>
      <c r="AD22" s="195"/>
      <c r="AE22" s="195"/>
      <c r="AF22" s="195"/>
      <c r="AG22" s="195"/>
    </row>
    <row r="23" spans="1:34" s="6" customFormat="1" ht="18.75" customHeight="1" x14ac:dyDescent="0.25">
      <c r="A23" s="640">
        <v>1</v>
      </c>
      <c r="B23" s="389" t="s">
        <v>9175</v>
      </c>
      <c r="C23" s="427" t="str">
        <f>IF($W$3=1,$O$3,IF($W$4=1,$O$7,IF($W$5=1,#REF!,)))</f>
        <v>CLG.TAREMEN</v>
      </c>
      <c r="D23" s="428"/>
      <c r="E23" s="429"/>
      <c r="F23" s="435"/>
      <c r="G23" s="438"/>
      <c r="H23" s="430"/>
      <c r="I23" s="425"/>
      <c r="J23" s="50"/>
      <c r="K23" s="39"/>
      <c r="L23" s="51"/>
      <c r="O23" s="82" t="str">
        <f>IF($H$23=1,$C$23,IF($H$24=1,$C$26,IF($H$25=1,$C$25,IF($H$26=1,$C$24,""))))</f>
        <v/>
      </c>
      <c r="P23" s="52"/>
      <c r="Q23" s="53">
        <v>1</v>
      </c>
      <c r="Z23" s="27"/>
      <c r="AA23" s="27"/>
      <c r="AB23" s="27"/>
      <c r="AC23" s="54"/>
      <c r="AD23" s="195"/>
      <c r="AE23" s="195"/>
      <c r="AF23" s="195"/>
      <c r="AG23" s="195"/>
    </row>
    <row r="24" spans="1:34" s="6" customFormat="1" ht="18.75" customHeight="1" x14ac:dyDescent="0.25">
      <c r="A24" s="641"/>
      <c r="B24" s="389" t="s">
        <v>9178</v>
      </c>
      <c r="C24" s="427" t="str">
        <f>IF($W$7=2,$O$7,IF($W$8=2,$O$8,IF($W$9=2,$O$9,)))</f>
        <v>CLG.CHAMPAGNAT</v>
      </c>
      <c r="D24" s="428"/>
      <c r="E24" s="429"/>
      <c r="F24" s="435"/>
      <c r="G24" s="438"/>
      <c r="H24" s="430"/>
      <c r="I24" s="425"/>
      <c r="J24" s="50"/>
      <c r="K24" s="39"/>
      <c r="L24" s="51"/>
      <c r="O24" s="82" t="str">
        <f>IF($H$23=2,$C$23,IF($H$24=2,$C$26,IF($H$25=2,$C$25,IF($H$26=2,$C$24,""))))</f>
        <v/>
      </c>
      <c r="P24" s="55"/>
      <c r="Q24" s="56">
        <v>2</v>
      </c>
      <c r="Z24" s="179"/>
      <c r="AA24" s="179"/>
      <c r="AB24" s="179"/>
      <c r="AC24" s="181"/>
      <c r="AD24" s="27"/>
      <c r="AE24" s="195"/>
      <c r="AF24" s="195"/>
      <c r="AG24" s="195"/>
    </row>
    <row r="25" spans="1:34" s="6" customFormat="1" ht="18.75" customHeight="1" x14ac:dyDescent="0.25">
      <c r="A25" s="641"/>
      <c r="B25" s="389" t="s">
        <v>9177</v>
      </c>
      <c r="C25" s="427" t="str">
        <f>IF($W$7=1,$O$7,IF($W$8=1,$O$8,IF($W$9=1,$O$9,)))</f>
        <v>CLG.YVES-MARIE HILY</v>
      </c>
      <c r="D25" s="429"/>
      <c r="E25" s="428"/>
      <c r="F25" s="435"/>
      <c r="G25" s="438"/>
      <c r="H25" s="430"/>
      <c r="I25" s="425"/>
      <c r="J25" s="50"/>
      <c r="K25" s="39"/>
      <c r="L25" s="51"/>
      <c r="O25" s="82" t="str">
        <f>IF($H$23=3,$C$23,IF($H$24=3,$C$26,IF($H$25=3,$C$25,IF($H$26=3,$C$24,""))))</f>
        <v/>
      </c>
      <c r="P25" s="58"/>
      <c r="Q25" s="59">
        <v>3</v>
      </c>
      <c r="Z25" s="179"/>
      <c r="AA25" s="179"/>
      <c r="AB25" s="179"/>
      <c r="AC25" s="181"/>
      <c r="AD25" s="179"/>
      <c r="AE25" s="27"/>
      <c r="AF25" s="195"/>
      <c r="AG25" s="195"/>
    </row>
    <row r="26" spans="1:34" s="6" customFormat="1" ht="18.75" customHeight="1" x14ac:dyDescent="0.25">
      <c r="A26" s="641"/>
      <c r="B26" s="389" t="s">
        <v>9176</v>
      </c>
      <c r="C26" s="427" t="str">
        <f>IF($W$3=2,$O$3,IF($W$4=2,$O$4,IF($W$5=2,$O$5,)))</f>
        <v>CLG.TADINE</v>
      </c>
      <c r="D26" s="429"/>
      <c r="E26" s="428"/>
      <c r="F26" s="435"/>
      <c r="G26" s="438"/>
      <c r="H26" s="430"/>
      <c r="I26" s="425"/>
      <c r="J26" s="50"/>
      <c r="K26" s="39"/>
      <c r="L26" s="51"/>
      <c r="O26" s="82" t="str">
        <f>IF($H$23=4,$C$23,IF($H$24=4,$C$26,IF($H$25=4,$C$25,IF($H$26=4,$C$24,""))))</f>
        <v/>
      </c>
      <c r="P26" s="60"/>
      <c r="Q26" s="61">
        <v>4</v>
      </c>
      <c r="Z26" s="179"/>
      <c r="AA26" s="179"/>
      <c r="AB26" s="179"/>
      <c r="AC26" s="181"/>
      <c r="AD26" s="179"/>
      <c r="AE26" s="179"/>
      <c r="AF26" s="195"/>
      <c r="AG26" s="195"/>
    </row>
    <row r="27" spans="1:34" s="29" customFormat="1" ht="17.649999999999999" customHeight="1" x14ac:dyDescent="0.25">
      <c r="A27" s="400"/>
      <c r="B27" s="431"/>
      <c r="C27" s="431"/>
      <c r="D27" s="432" t="s">
        <v>53</v>
      </c>
      <c r="E27" s="432" t="s">
        <v>54</v>
      </c>
      <c r="F27" s="432" t="s">
        <v>63</v>
      </c>
      <c r="G27" s="433" t="s">
        <v>64</v>
      </c>
      <c r="H27" s="443" t="s">
        <v>57</v>
      </c>
      <c r="I27" s="440"/>
      <c r="J27" s="62"/>
      <c r="K27" s="50"/>
      <c r="L27" s="28"/>
      <c r="M27" s="28"/>
      <c r="N27" s="28"/>
      <c r="O27" s="28"/>
      <c r="P27" s="65"/>
      <c r="Q27" s="66"/>
      <c r="Z27" s="179"/>
      <c r="AA27" s="179"/>
      <c r="AB27" s="179"/>
      <c r="AC27" s="181"/>
      <c r="AD27" s="179"/>
      <c r="AE27" s="179"/>
      <c r="AF27" s="196"/>
      <c r="AG27" s="196"/>
    </row>
    <row r="28" spans="1:34" s="6" customFormat="1" ht="18.75" customHeight="1" x14ac:dyDescent="0.25">
      <c r="A28" s="640">
        <v>2</v>
      </c>
      <c r="B28" s="434" t="s">
        <v>9179</v>
      </c>
      <c r="C28" s="427" t="str">
        <f>IF($W$3=3,$O$3,IF($W$4=3,$O$4,IF($W$5=3,$O$5,)))</f>
        <v>CLG.St DOMINIQUE SAVIO</v>
      </c>
      <c r="D28" s="428"/>
      <c r="E28" s="429"/>
      <c r="F28" s="435"/>
      <c r="G28" s="438"/>
      <c r="H28" s="430"/>
      <c r="I28" s="425"/>
      <c r="J28" s="50"/>
      <c r="K28" s="39"/>
      <c r="L28" s="51"/>
      <c r="O28" s="82" t="str">
        <f>IF($H$28=1,$C$28,IF($H$29=1,$C$29,IF($H$30=1,$C$30,IF($H$31=1,$C$31,""))))</f>
        <v/>
      </c>
      <c r="P28" s="60"/>
      <c r="Q28" s="61">
        <v>5</v>
      </c>
      <c r="Z28" s="27"/>
      <c r="AA28" s="27"/>
      <c r="AB28" s="27"/>
      <c r="AC28" s="54"/>
      <c r="AD28" s="179"/>
      <c r="AE28" s="179"/>
      <c r="AF28" s="195"/>
      <c r="AG28" s="195"/>
    </row>
    <row r="29" spans="1:34" s="6" customFormat="1" ht="18.75" customHeight="1" x14ac:dyDescent="0.25">
      <c r="A29" s="641"/>
      <c r="B29" s="389" t="s">
        <v>9180</v>
      </c>
      <c r="C29" s="427" t="str">
        <f>IF($W$7=3,$O$7,IF($W$8=3,$O$8,IF($W$9=3,$O$9,)))</f>
        <v>CLG.HAVILA</v>
      </c>
      <c r="D29" s="428"/>
      <c r="E29" s="429"/>
      <c r="F29" s="435"/>
      <c r="G29" s="438"/>
      <c r="H29" s="430"/>
      <c r="I29" s="425"/>
      <c r="J29" s="50"/>
      <c r="K29" s="39"/>
      <c r="L29" s="51"/>
      <c r="O29" s="82" t="str">
        <f>IF($H$28=2,$C$28,IF($H$29=2,$C$29,IF($H$30=2,$C$30,IF($H$31=2,$C$31,""))))</f>
        <v/>
      </c>
      <c r="P29" s="60"/>
      <c r="Q29" s="61">
        <v>6</v>
      </c>
      <c r="Z29" s="27"/>
      <c r="AA29" s="27"/>
      <c r="AB29" s="27"/>
      <c r="AC29" s="54"/>
      <c r="AD29" s="27"/>
      <c r="AE29" s="179"/>
      <c r="AF29" s="195"/>
      <c r="AG29" s="195"/>
    </row>
    <row r="30" spans="1:34" s="6" customFormat="1" ht="18.75" customHeight="1" x14ac:dyDescent="0.25">
      <c r="A30" s="641"/>
      <c r="B30" s="389"/>
      <c r="C30" s="427"/>
      <c r="D30" s="429"/>
      <c r="E30" s="428"/>
      <c r="F30" s="435"/>
      <c r="G30" s="438"/>
      <c r="H30" s="430"/>
      <c r="I30" s="425"/>
      <c r="J30" s="50"/>
      <c r="K30" s="39"/>
      <c r="L30" s="51"/>
      <c r="O30" s="82" t="str">
        <f>IF($H$28=3,$C$28,IF($H$29=3,$C$29,IF($H$30=3,$C$30,IF($H$31=3,$C$31,""))))</f>
        <v/>
      </c>
      <c r="P30" s="60"/>
      <c r="Q30" s="61">
        <v>7</v>
      </c>
      <c r="Z30" s="179"/>
      <c r="AA30" s="179"/>
      <c r="AB30" s="179"/>
      <c r="AC30" s="181"/>
      <c r="AD30" s="27"/>
      <c r="AE30" s="179"/>
      <c r="AF30" s="195"/>
      <c r="AG30" s="195"/>
    </row>
    <row r="31" spans="1:34" s="6" customFormat="1" ht="18.75" customHeight="1" x14ac:dyDescent="0.25">
      <c r="A31" s="641"/>
      <c r="B31" s="434"/>
      <c r="C31" s="427"/>
      <c r="D31" s="429"/>
      <c r="E31" s="428"/>
      <c r="F31" s="435"/>
      <c r="G31" s="438"/>
      <c r="H31" s="430"/>
      <c r="I31" s="441"/>
      <c r="J31" s="50"/>
      <c r="K31" s="39"/>
      <c r="L31" s="51"/>
      <c r="O31" s="82" t="str">
        <f>IF($H$28=4,$C$28,IF($H$29=4,$C$29,IF($H$30=4,$C$30,IF($H$31=4,$C$31,""))))</f>
        <v/>
      </c>
      <c r="P31" s="60"/>
      <c r="Q31" s="61">
        <v>8</v>
      </c>
      <c r="Z31" s="179"/>
      <c r="AA31" s="179"/>
      <c r="AB31" s="179"/>
      <c r="AC31" s="181"/>
      <c r="AD31" s="179"/>
      <c r="AE31" s="179"/>
      <c r="AF31" s="195"/>
      <c r="AG31" s="195"/>
    </row>
    <row r="32" spans="1:34" s="29" customFormat="1" ht="19.350000000000001" customHeight="1" x14ac:dyDescent="0.25">
      <c r="A32" s="386"/>
      <c r="B32" s="387"/>
      <c r="C32" s="387"/>
      <c r="D32" s="432" t="s">
        <v>53</v>
      </c>
      <c r="E32" s="432" t="s">
        <v>54</v>
      </c>
      <c r="F32" s="437" t="s">
        <v>69</v>
      </c>
      <c r="G32" s="439" t="s">
        <v>70</v>
      </c>
      <c r="H32" s="443" t="s">
        <v>57</v>
      </c>
      <c r="I32" s="442"/>
      <c r="J32" s="62"/>
      <c r="K32" s="50"/>
      <c r="L32" s="28"/>
      <c r="M32" s="28"/>
      <c r="N32" s="28"/>
      <c r="O32" s="28"/>
      <c r="P32" s="28"/>
      <c r="Q32" s="69"/>
      <c r="Z32" s="179"/>
      <c r="AA32" s="179"/>
      <c r="AB32" s="179"/>
      <c r="AC32" s="181"/>
      <c r="AD32" s="179"/>
      <c r="AE32" s="196"/>
      <c r="AF32" s="196"/>
      <c r="AG32" s="196"/>
    </row>
    <row r="33" spans="1:33" s="6" customFormat="1" ht="18.75" customHeight="1" x14ac:dyDescent="0.25">
      <c r="A33" s="643">
        <v>3</v>
      </c>
      <c r="B33" s="13"/>
      <c r="C33" s="436"/>
      <c r="D33" s="428"/>
      <c r="E33" s="429"/>
      <c r="F33" s="435"/>
      <c r="G33" s="438"/>
      <c r="H33" s="430"/>
      <c r="I33" s="70"/>
      <c r="J33" s="70"/>
      <c r="K33" s="34"/>
      <c r="L33" s="51"/>
      <c r="O33" s="82" t="str">
        <f>IF($H$33=1,$C$33,IF($H$34=1,$C$34,IF($H$35=1,$C$35,IF($H$36=1,$C$36,""))))</f>
        <v/>
      </c>
      <c r="P33" s="60"/>
      <c r="Q33" s="61">
        <v>9</v>
      </c>
      <c r="Z33" s="179"/>
      <c r="AA33" s="179"/>
      <c r="AB33" s="179"/>
      <c r="AC33" s="181"/>
      <c r="AD33" s="179"/>
      <c r="AE33" s="179"/>
      <c r="AF33" s="195"/>
      <c r="AG33" s="195"/>
    </row>
    <row r="34" spans="1:33" s="6" customFormat="1" ht="18.75" customHeight="1" x14ac:dyDescent="0.25">
      <c r="A34" s="644"/>
      <c r="B34" s="13"/>
      <c r="C34" s="436"/>
      <c r="D34" s="428"/>
      <c r="E34" s="429"/>
      <c r="F34" s="435"/>
      <c r="G34" s="438"/>
      <c r="H34" s="430"/>
      <c r="I34" s="12"/>
      <c r="O34" s="82" t="str">
        <f>IF($H$33=2,$C$33,IF($H$34=2,$C$34,IF($H$35=2,$C$35,IF($H$36=2,$C$36,""))))</f>
        <v/>
      </c>
      <c r="P34" s="60"/>
      <c r="Q34" s="61">
        <v>10</v>
      </c>
      <c r="Z34" s="179"/>
      <c r="AA34" s="179"/>
      <c r="AB34" s="179"/>
      <c r="AC34" s="181"/>
      <c r="AD34" s="195"/>
      <c r="AE34" s="179"/>
      <c r="AF34" s="195"/>
      <c r="AG34" s="195"/>
    </row>
    <row r="35" spans="1:33" s="6" customFormat="1" ht="18.75" customHeight="1" x14ac:dyDescent="0.25">
      <c r="A35" s="644"/>
      <c r="B35" s="13"/>
      <c r="C35" s="436"/>
      <c r="D35" s="429"/>
      <c r="E35" s="428"/>
      <c r="F35" s="435"/>
      <c r="G35" s="438"/>
      <c r="H35" s="430"/>
      <c r="I35" s="12"/>
      <c r="O35" s="82" t="str">
        <f>IF($H$33=3,$C$33,IF($H$34=3,$C$34,IF($H$35=3,$C$35,IF($H$36=3,$C$36,""))))</f>
        <v/>
      </c>
      <c r="P35" s="60"/>
      <c r="Q35" s="61">
        <v>11</v>
      </c>
      <c r="Z35" s="179"/>
      <c r="AA35" s="179"/>
      <c r="AB35" s="179"/>
      <c r="AC35" s="181"/>
      <c r="AD35" s="195"/>
      <c r="AE35" s="179"/>
      <c r="AF35" s="195"/>
      <c r="AG35" s="195"/>
    </row>
    <row r="36" spans="1:33" s="6" customFormat="1" ht="18.75" customHeight="1" x14ac:dyDescent="0.25">
      <c r="A36" s="644"/>
      <c r="B36" s="48"/>
      <c r="C36" s="436"/>
      <c r="D36" s="429"/>
      <c r="E36" s="428"/>
      <c r="F36" s="435"/>
      <c r="G36" s="438"/>
      <c r="H36" s="430"/>
      <c r="I36" s="12"/>
      <c r="O36" s="82" t="str">
        <f>IF($H$33=4,$C$33,IF($H$34=4,$C$34,IF($H$35=4,$C$35,IF($H$36=4,$C$36,""))))</f>
        <v/>
      </c>
      <c r="P36" s="60"/>
      <c r="Q36" s="61">
        <v>12</v>
      </c>
      <c r="Z36" s="179"/>
      <c r="AA36" s="179"/>
      <c r="AB36" s="179"/>
      <c r="AC36" s="181"/>
      <c r="AD36" s="195"/>
      <c r="AE36" s="179"/>
      <c r="AF36" s="195"/>
      <c r="AG36" s="195"/>
    </row>
    <row r="37" spans="1:33" s="6" customFormat="1" ht="15" customHeight="1" x14ac:dyDescent="0.25">
      <c r="D37" s="34"/>
      <c r="E37" s="34"/>
      <c r="F37" s="34"/>
      <c r="G37" s="34"/>
      <c r="H37" s="34"/>
      <c r="M37" s="42"/>
      <c r="Z37" s="195"/>
      <c r="AA37" s="195"/>
      <c r="AB37" s="195"/>
      <c r="AC37" s="181"/>
      <c r="AD37" s="195"/>
      <c r="AE37" s="195"/>
      <c r="AF37" s="195"/>
      <c r="AG37" s="195"/>
    </row>
    <row r="38" spans="1:33" s="6" customFormat="1" ht="15" customHeight="1" x14ac:dyDescent="0.25">
      <c r="C38" s="71"/>
      <c r="D38" s="57"/>
      <c r="E38" s="57"/>
      <c r="M38" s="42"/>
      <c r="Z38" s="195"/>
      <c r="AA38" s="195"/>
      <c r="AB38" s="195"/>
      <c r="AC38" s="181"/>
      <c r="AD38" s="195"/>
      <c r="AE38" s="195"/>
      <c r="AF38" s="195"/>
      <c r="AG38" s="195"/>
    </row>
    <row r="39" spans="1:33" s="6" customFormat="1" ht="15" customHeight="1" x14ac:dyDescent="0.25">
      <c r="C39" s="71"/>
      <c r="D39" s="57"/>
      <c r="E39" s="57"/>
      <c r="M39" s="42"/>
      <c r="Y39" s="195"/>
      <c r="Z39" s="195"/>
      <c r="AA39" s="195"/>
      <c r="AB39" s="195"/>
      <c r="AC39" s="181"/>
      <c r="AD39" s="195"/>
      <c r="AE39" s="195"/>
      <c r="AF39" s="195"/>
      <c r="AG39" s="195"/>
    </row>
    <row r="40" spans="1:33" s="6" customFormat="1" ht="15" customHeight="1" x14ac:dyDescent="0.25">
      <c r="C40" s="71"/>
      <c r="D40" s="57"/>
      <c r="E40" s="57"/>
      <c r="M40" s="42"/>
      <c r="Y40" s="195"/>
      <c r="Z40" s="195"/>
      <c r="AA40" s="195"/>
      <c r="AB40" s="195"/>
      <c r="AC40" s="181"/>
      <c r="AD40" s="195"/>
      <c r="AE40" s="195"/>
      <c r="AF40" s="195"/>
      <c r="AG40" s="195"/>
    </row>
    <row r="41" spans="1:33" s="6" customFormat="1" ht="15" customHeight="1" x14ac:dyDescent="0.25">
      <c r="C41" s="72"/>
      <c r="D41" s="57"/>
      <c r="E41" s="57"/>
      <c r="M41" s="42"/>
      <c r="Y41" s="195"/>
      <c r="Z41" s="195"/>
      <c r="AA41" s="195"/>
      <c r="AB41" s="195"/>
      <c r="AC41" s="181"/>
      <c r="AD41" s="195"/>
      <c r="AE41" s="195"/>
      <c r="AF41" s="195"/>
      <c r="AG41" s="195"/>
    </row>
    <row r="42" spans="1:33" s="6" customFormat="1" ht="15" customHeight="1" x14ac:dyDescent="0.25">
      <c r="C42" s="71"/>
      <c r="D42" s="57"/>
      <c r="E42" s="57"/>
      <c r="M42" s="42"/>
      <c r="Y42" s="195"/>
      <c r="Z42" s="195"/>
      <c r="AA42" s="195"/>
      <c r="AB42" s="195"/>
      <c r="AC42" s="181"/>
      <c r="AD42" s="195"/>
      <c r="AE42" s="195"/>
      <c r="AF42" s="195"/>
      <c r="AG42" s="195"/>
    </row>
    <row r="43" spans="1:33" s="6" customFormat="1" ht="15" customHeight="1" x14ac:dyDescent="0.25">
      <c r="C43" s="73"/>
      <c r="D43" s="57"/>
      <c r="E43" s="57"/>
      <c r="M43" s="42"/>
      <c r="Y43" s="195"/>
      <c r="Z43" s="195"/>
      <c r="AA43" s="195"/>
      <c r="AB43" s="195"/>
      <c r="AC43" s="181"/>
      <c r="AD43" s="195"/>
      <c r="AE43" s="195"/>
      <c r="AF43" s="195"/>
      <c r="AG43" s="195"/>
    </row>
    <row r="44" spans="1:33" s="6" customFormat="1" ht="15" customHeight="1" x14ac:dyDescent="0.25">
      <c r="C44" s="71"/>
      <c r="D44" s="57"/>
      <c r="E44" s="57"/>
      <c r="M44" s="42"/>
      <c r="Y44" s="195"/>
      <c r="Z44" s="195"/>
      <c r="AA44" s="195"/>
      <c r="AB44" s="195"/>
      <c r="AC44" s="181"/>
      <c r="AD44" s="195"/>
      <c r="AE44" s="195"/>
      <c r="AF44" s="195"/>
      <c r="AG44" s="195"/>
    </row>
    <row r="45" spans="1:33" s="6" customFormat="1" ht="15" customHeight="1" x14ac:dyDescent="0.25">
      <c r="C45" s="71"/>
      <c r="D45" s="57"/>
      <c r="E45" s="57"/>
      <c r="F45" s="57"/>
      <c r="M45" s="42"/>
      <c r="Y45" s="195"/>
      <c r="Z45" s="195"/>
      <c r="AA45" s="195"/>
      <c r="AB45" s="195"/>
      <c r="AC45" s="181"/>
      <c r="AD45" s="195"/>
      <c r="AE45" s="195"/>
      <c r="AF45" s="195"/>
      <c r="AG45" s="195"/>
    </row>
    <row r="46" spans="1:33" s="6" customFormat="1" ht="15" customHeight="1" x14ac:dyDescent="0.25">
      <c r="C46" s="71"/>
      <c r="D46" s="57"/>
      <c r="E46" s="57"/>
      <c r="F46" s="57"/>
      <c r="M46" s="42"/>
      <c r="Y46" s="195"/>
      <c r="Z46" s="195"/>
      <c r="AA46" s="195"/>
      <c r="AB46" s="195"/>
      <c r="AC46" s="181"/>
      <c r="AD46" s="195"/>
      <c r="AE46" s="195"/>
      <c r="AF46" s="195"/>
      <c r="AG46" s="195"/>
    </row>
    <row r="47" spans="1:33" s="6" customFormat="1" ht="15" customHeight="1" x14ac:dyDescent="0.25">
      <c r="C47" s="71"/>
      <c r="D47" s="57"/>
      <c r="E47" s="57"/>
      <c r="F47" s="57"/>
      <c r="M47" s="42"/>
      <c r="Y47" s="195"/>
      <c r="Z47" s="195"/>
      <c r="AA47" s="195"/>
      <c r="AB47" s="195"/>
      <c r="AC47" s="181"/>
      <c r="AD47" s="195"/>
      <c r="AE47" s="195"/>
      <c r="AF47" s="195"/>
      <c r="AG47" s="195"/>
    </row>
    <row r="48" spans="1:33" s="6" customFormat="1" ht="15" customHeight="1" x14ac:dyDescent="0.25">
      <c r="C48" s="71"/>
      <c r="D48" s="57"/>
      <c r="E48" s="57"/>
      <c r="M48" s="42"/>
      <c r="Y48" s="195"/>
      <c r="Z48" s="195"/>
      <c r="AA48" s="195"/>
      <c r="AB48" s="195"/>
      <c r="AC48" s="181"/>
      <c r="AD48" s="195"/>
      <c r="AE48" s="195"/>
      <c r="AF48" s="195"/>
      <c r="AG48" s="195"/>
    </row>
    <row r="49" spans="3:33" s="6" customFormat="1" ht="15" customHeight="1" x14ac:dyDescent="0.25">
      <c r="C49" s="71"/>
      <c r="D49" s="57"/>
      <c r="E49" s="57"/>
      <c r="M49" s="42"/>
      <c r="Y49" s="195"/>
      <c r="Z49" s="195"/>
      <c r="AA49" s="195"/>
      <c r="AB49" s="195"/>
      <c r="AC49" s="181"/>
      <c r="AD49" s="195"/>
      <c r="AE49" s="195"/>
      <c r="AF49" s="195"/>
      <c r="AG49" s="195"/>
    </row>
    <row r="50" spans="3:33" s="6" customFormat="1" ht="15" customHeight="1" x14ac:dyDescent="0.25">
      <c r="C50" s="75"/>
      <c r="D50" s="57"/>
      <c r="E50" s="57"/>
      <c r="M50" s="42"/>
      <c r="Y50" s="195"/>
      <c r="Z50" s="195"/>
      <c r="AA50" s="195"/>
      <c r="AB50" s="195"/>
      <c r="AC50" s="181"/>
      <c r="AD50" s="195"/>
      <c r="AE50" s="195"/>
      <c r="AF50" s="195"/>
      <c r="AG50" s="195"/>
    </row>
    <row r="51" spans="3:33" s="6" customFormat="1" ht="15" customHeight="1" x14ac:dyDescent="0.25">
      <c r="C51" s="71"/>
      <c r="D51" s="57"/>
      <c r="E51" s="57"/>
      <c r="M51" s="42"/>
      <c r="Y51" s="195"/>
      <c r="Z51" s="195"/>
      <c r="AA51" s="195"/>
      <c r="AB51" s="195"/>
      <c r="AC51" s="181"/>
      <c r="AD51" s="195"/>
      <c r="AE51" s="195"/>
      <c r="AF51" s="195"/>
      <c r="AG51" s="195"/>
    </row>
    <row r="52" spans="3:33" s="6" customFormat="1" ht="15" customHeight="1" x14ac:dyDescent="0.25">
      <c r="C52" s="71"/>
      <c r="D52" s="57"/>
      <c r="E52" s="57"/>
      <c r="M52" s="42"/>
      <c r="Y52" s="195"/>
      <c r="Z52" s="195"/>
      <c r="AA52" s="195"/>
      <c r="AB52" s="195"/>
      <c r="AC52" s="181"/>
      <c r="AD52" s="195"/>
      <c r="AE52" s="195"/>
      <c r="AF52" s="195"/>
      <c r="AG52" s="195"/>
    </row>
    <row r="53" spans="3:33" s="6" customFormat="1" ht="15" customHeight="1" x14ac:dyDescent="0.25">
      <c r="C53" s="72"/>
      <c r="D53" s="57"/>
      <c r="E53" s="57"/>
      <c r="M53" s="42"/>
      <c r="Y53" s="195"/>
      <c r="Z53" s="195"/>
      <c r="AA53" s="195"/>
      <c r="AB53" s="195"/>
      <c r="AC53" s="181"/>
      <c r="AD53" s="195"/>
      <c r="AE53" s="195"/>
      <c r="AF53" s="195"/>
      <c r="AG53" s="195"/>
    </row>
    <row r="54" spans="3:33" s="6" customFormat="1" ht="15" customHeight="1" x14ac:dyDescent="0.25">
      <c r="C54" s="76"/>
      <c r="D54" s="57"/>
      <c r="E54" s="57"/>
      <c r="M54" s="42"/>
      <c r="Y54" s="195"/>
      <c r="Z54" s="195"/>
      <c r="AA54" s="195"/>
      <c r="AB54" s="195"/>
      <c r="AC54" s="181"/>
      <c r="AD54" s="195"/>
      <c r="AE54" s="195"/>
      <c r="AF54" s="195"/>
      <c r="AG54" s="195"/>
    </row>
    <row r="55" spans="3:33" s="6" customFormat="1" ht="15" customHeight="1" x14ac:dyDescent="0.25">
      <c r="C55" s="71"/>
      <c r="D55" s="57"/>
      <c r="E55" s="57"/>
      <c r="M55" s="42"/>
      <c r="Y55" s="195"/>
      <c r="Z55" s="195"/>
      <c r="AA55" s="195"/>
      <c r="AB55" s="195"/>
      <c r="AC55" s="181"/>
      <c r="AD55" s="195"/>
      <c r="AE55" s="195"/>
      <c r="AF55" s="195"/>
      <c r="AG55" s="195"/>
    </row>
    <row r="56" spans="3:33" s="6" customFormat="1" ht="15" customHeight="1" x14ac:dyDescent="0.25">
      <c r="C56" s="71"/>
      <c r="D56" s="57"/>
      <c r="E56" s="57"/>
      <c r="M56" s="42"/>
      <c r="Y56" s="195"/>
      <c r="Z56" s="195"/>
      <c r="AA56" s="195"/>
      <c r="AB56" s="195"/>
      <c r="AC56" s="181"/>
      <c r="AD56" s="195"/>
      <c r="AE56" s="195"/>
      <c r="AF56" s="195"/>
      <c r="AG56" s="195"/>
    </row>
    <row r="57" spans="3:33" s="6" customFormat="1" ht="15" customHeight="1" x14ac:dyDescent="0.25">
      <c r="C57" s="72"/>
      <c r="D57" s="57"/>
      <c r="E57" s="57"/>
      <c r="M57" s="42"/>
      <c r="Y57" s="195"/>
      <c r="Z57" s="195"/>
      <c r="AA57" s="195"/>
      <c r="AB57" s="195"/>
      <c r="AC57" s="181"/>
      <c r="AD57" s="195"/>
      <c r="AE57" s="195"/>
      <c r="AF57" s="195"/>
      <c r="AG57" s="195"/>
    </row>
    <row r="58" spans="3:33" s="6" customFormat="1" ht="15" customHeight="1" x14ac:dyDescent="0.25">
      <c r="C58" s="75"/>
      <c r="D58" s="57"/>
      <c r="E58" s="57"/>
      <c r="M58" s="42"/>
      <c r="Y58" s="195"/>
      <c r="Z58" s="195"/>
      <c r="AA58" s="195"/>
      <c r="AB58" s="195"/>
      <c r="AC58" s="181"/>
      <c r="AD58" s="195"/>
      <c r="AE58" s="195"/>
      <c r="AF58" s="195"/>
      <c r="AG58" s="195"/>
    </row>
    <row r="59" spans="3:33" s="6" customFormat="1" ht="15" customHeight="1" x14ac:dyDescent="0.25">
      <c r="C59" s="73"/>
      <c r="D59" s="57"/>
      <c r="E59" s="57"/>
      <c r="M59" s="42"/>
      <c r="Y59" s="195"/>
      <c r="Z59" s="195"/>
      <c r="AA59" s="195"/>
      <c r="AB59" s="195"/>
      <c r="AC59" s="181"/>
      <c r="AD59" s="195"/>
      <c r="AE59" s="195"/>
      <c r="AF59" s="195"/>
      <c r="AG59" s="195"/>
    </row>
    <row r="60" spans="3:33" s="6" customFormat="1" ht="15" customHeight="1" x14ac:dyDescent="0.25">
      <c r="C60" s="71"/>
      <c r="D60" s="57"/>
      <c r="E60" s="57"/>
      <c r="M60" s="42"/>
      <c r="Y60" s="195"/>
      <c r="Z60" s="195"/>
      <c r="AA60" s="195"/>
      <c r="AB60" s="195"/>
      <c r="AC60" s="181"/>
      <c r="AD60" s="195"/>
      <c r="AE60" s="195"/>
      <c r="AF60" s="195"/>
      <c r="AG60" s="195"/>
    </row>
    <row r="61" spans="3:33" s="6" customFormat="1" ht="15" customHeight="1" x14ac:dyDescent="0.25">
      <c r="C61" s="72"/>
      <c r="D61" s="57"/>
      <c r="E61" s="57"/>
      <c r="M61" s="42"/>
      <c r="Y61" s="195"/>
      <c r="Z61" s="195"/>
      <c r="AA61" s="195"/>
      <c r="AB61" s="195"/>
      <c r="AC61" s="181"/>
      <c r="AD61" s="195"/>
      <c r="AE61" s="195"/>
      <c r="AF61" s="195"/>
      <c r="AG61" s="195"/>
    </row>
    <row r="62" spans="3:33" s="6" customFormat="1" ht="15" customHeight="1" x14ac:dyDescent="0.25">
      <c r="C62" s="57"/>
      <c r="D62" s="57"/>
      <c r="E62" s="57"/>
      <c r="M62" s="42"/>
      <c r="Y62" s="195"/>
      <c r="Z62" s="195"/>
      <c r="AA62" s="195"/>
      <c r="AB62" s="195"/>
      <c r="AC62" s="181"/>
      <c r="AD62" s="195"/>
      <c r="AE62" s="195"/>
      <c r="AF62" s="195"/>
      <c r="AG62" s="195"/>
    </row>
    <row r="63" spans="3:33" s="6" customFormat="1" ht="15" customHeight="1" x14ac:dyDescent="0.25">
      <c r="C63" s="57"/>
      <c r="D63" s="57"/>
      <c r="E63" s="57"/>
      <c r="M63" s="42"/>
      <c r="Y63" s="195"/>
      <c r="Z63" s="195"/>
      <c r="AA63" s="195"/>
      <c r="AB63" s="195"/>
      <c r="AC63" s="181"/>
      <c r="AD63" s="195"/>
      <c r="AE63" s="195"/>
      <c r="AF63" s="195"/>
      <c r="AG63" s="195"/>
    </row>
    <row r="64" spans="3:33" s="6" customFormat="1" ht="15" customHeight="1" x14ac:dyDescent="0.25">
      <c r="C64" s="57"/>
      <c r="D64" s="57"/>
      <c r="E64" s="57"/>
      <c r="M64" s="42"/>
      <c r="Y64" s="195"/>
      <c r="Z64" s="195"/>
      <c r="AA64" s="195"/>
      <c r="AB64" s="195"/>
      <c r="AC64" s="181"/>
      <c r="AD64" s="195"/>
      <c r="AE64" s="195"/>
      <c r="AF64" s="195"/>
      <c r="AG64" s="195"/>
    </row>
    <row r="65" spans="3:33" s="6" customFormat="1" ht="15" customHeight="1" x14ac:dyDescent="0.25">
      <c r="C65" s="57"/>
      <c r="D65" s="57"/>
      <c r="E65" s="57"/>
      <c r="M65" s="42"/>
      <c r="Y65" s="195"/>
      <c r="Z65" s="195"/>
      <c r="AA65" s="195"/>
      <c r="AB65" s="195"/>
      <c r="AC65" s="181"/>
      <c r="AD65" s="195"/>
      <c r="AE65" s="195"/>
      <c r="AF65" s="195"/>
      <c r="AG65" s="195"/>
    </row>
    <row r="66" spans="3:33" s="6" customFormat="1" ht="15" customHeight="1" x14ac:dyDescent="0.25">
      <c r="M66" s="42"/>
      <c r="Y66" s="195"/>
      <c r="Z66" s="195"/>
      <c r="AA66" s="195"/>
      <c r="AB66" s="195"/>
      <c r="AC66" s="181"/>
      <c r="AD66" s="195"/>
      <c r="AE66" s="195"/>
      <c r="AF66" s="195"/>
      <c r="AG66" s="195"/>
    </row>
    <row r="67" spans="3:33" s="6" customFormat="1" ht="15" customHeight="1" x14ac:dyDescent="0.25">
      <c r="M67" s="42"/>
      <c r="Y67" s="195"/>
      <c r="Z67" s="195"/>
      <c r="AA67" s="195"/>
      <c r="AB67" s="195"/>
      <c r="AC67" s="181"/>
      <c r="AD67" s="195"/>
      <c r="AE67" s="195"/>
      <c r="AF67" s="195"/>
      <c r="AG67" s="195"/>
    </row>
    <row r="68" spans="3:33" s="6" customFormat="1" ht="15" customHeight="1" x14ac:dyDescent="0.25">
      <c r="M68" s="42"/>
      <c r="Y68" s="195"/>
      <c r="Z68" s="195"/>
      <c r="AA68" s="195"/>
      <c r="AB68" s="195"/>
      <c r="AC68" s="181"/>
      <c r="AD68" s="195"/>
      <c r="AE68" s="195"/>
      <c r="AF68" s="195"/>
      <c r="AG68" s="195"/>
    </row>
    <row r="69" spans="3:33" s="6" customFormat="1" ht="15" customHeight="1" x14ac:dyDescent="0.25">
      <c r="M69" s="42"/>
      <c r="Y69" s="195"/>
      <c r="Z69" s="195"/>
      <c r="AA69" s="195"/>
      <c r="AB69" s="195"/>
      <c r="AC69" s="181"/>
      <c r="AD69" s="195"/>
      <c r="AE69" s="195"/>
      <c r="AF69" s="195"/>
      <c r="AG69" s="195"/>
    </row>
    <row r="70" spans="3:33" s="6" customFormat="1" ht="15" customHeight="1" x14ac:dyDescent="0.25">
      <c r="M70" s="42"/>
      <c r="Y70" s="195"/>
      <c r="Z70" s="195"/>
      <c r="AA70" s="195"/>
      <c r="AB70" s="195"/>
      <c r="AC70" s="181"/>
      <c r="AD70" s="195"/>
      <c r="AE70" s="195"/>
      <c r="AF70" s="195"/>
      <c r="AG70" s="195"/>
    </row>
    <row r="71" spans="3:33" s="6" customFormat="1" ht="15" customHeight="1" x14ac:dyDescent="0.25">
      <c r="M71" s="42"/>
      <c r="Y71" s="195"/>
      <c r="Z71" s="195"/>
      <c r="AA71" s="195"/>
      <c r="AB71" s="195"/>
      <c r="AC71" s="181"/>
      <c r="AD71" s="195"/>
      <c r="AE71" s="195"/>
      <c r="AF71" s="195"/>
      <c r="AG71" s="195"/>
    </row>
    <row r="72" spans="3:33" s="6" customFormat="1" ht="15" customHeight="1" x14ac:dyDescent="0.25">
      <c r="M72" s="42"/>
      <c r="Y72" s="195"/>
      <c r="Z72" s="195"/>
      <c r="AA72" s="195"/>
      <c r="AB72" s="195"/>
      <c r="AC72" s="181"/>
      <c r="AD72" s="195"/>
      <c r="AE72" s="195"/>
      <c r="AF72" s="195"/>
      <c r="AG72" s="195"/>
    </row>
    <row r="73" spans="3:33" s="6" customFormat="1" ht="15" customHeight="1" x14ac:dyDescent="0.25">
      <c r="M73" s="42"/>
      <c r="Y73" s="195"/>
      <c r="Z73" s="195"/>
      <c r="AA73" s="195"/>
      <c r="AB73" s="195"/>
      <c r="AC73" s="181"/>
      <c r="AD73" s="195"/>
      <c r="AE73" s="195"/>
      <c r="AF73" s="195"/>
      <c r="AG73" s="195"/>
    </row>
    <row r="74" spans="3:33" s="6" customFormat="1" ht="15" customHeight="1" x14ac:dyDescent="0.25">
      <c r="M74" s="42"/>
      <c r="Y74" s="195"/>
      <c r="Z74" s="195"/>
      <c r="AA74" s="195"/>
      <c r="AB74" s="195"/>
      <c r="AC74" s="181"/>
      <c r="AD74" s="195"/>
      <c r="AE74" s="195"/>
      <c r="AF74" s="195"/>
      <c r="AG74" s="195"/>
    </row>
    <row r="75" spans="3:33" s="6" customFormat="1" ht="15" customHeight="1" x14ac:dyDescent="0.25">
      <c r="M75" s="42"/>
      <c r="Y75" s="195"/>
      <c r="Z75" s="195"/>
      <c r="AA75" s="195"/>
      <c r="AB75" s="195"/>
      <c r="AC75" s="181"/>
      <c r="AD75" s="195"/>
      <c r="AE75" s="195"/>
      <c r="AF75" s="195"/>
      <c r="AG75" s="195"/>
    </row>
    <row r="76" spans="3:33" s="6" customFormat="1" ht="15" customHeight="1" x14ac:dyDescent="0.25">
      <c r="M76" s="42"/>
      <c r="Y76" s="195"/>
      <c r="Z76" s="195"/>
      <c r="AA76" s="195"/>
      <c r="AB76" s="195"/>
      <c r="AC76" s="181"/>
      <c r="AD76" s="195"/>
      <c r="AE76" s="195"/>
      <c r="AF76" s="195"/>
      <c r="AG76" s="195"/>
    </row>
    <row r="77" spans="3:33" s="6" customFormat="1" ht="15" customHeight="1" x14ac:dyDescent="0.25">
      <c r="M77" s="42"/>
      <c r="Y77" s="195"/>
      <c r="Z77" s="195"/>
      <c r="AA77" s="195"/>
      <c r="AB77" s="195"/>
      <c r="AC77" s="181"/>
      <c r="AD77" s="195"/>
      <c r="AE77" s="195"/>
      <c r="AF77" s="195"/>
      <c r="AG77" s="195"/>
    </row>
    <row r="78" spans="3:33" s="6" customFormat="1" ht="15" customHeight="1" x14ac:dyDescent="0.25">
      <c r="M78" s="42"/>
      <c r="Y78" s="195"/>
      <c r="Z78" s="195"/>
      <c r="AA78" s="195"/>
      <c r="AB78" s="195"/>
      <c r="AC78" s="181"/>
      <c r="AD78" s="195"/>
      <c r="AE78" s="195"/>
      <c r="AF78" s="195"/>
      <c r="AG78" s="195"/>
    </row>
    <row r="79" spans="3:33" s="6" customFormat="1" ht="15" customHeight="1" x14ac:dyDescent="0.25">
      <c r="M79" s="42"/>
      <c r="Y79" s="195"/>
      <c r="Z79" s="195"/>
      <c r="AA79" s="195"/>
      <c r="AB79" s="195"/>
      <c r="AC79" s="181"/>
      <c r="AD79" s="195"/>
      <c r="AE79" s="195"/>
      <c r="AF79" s="195"/>
      <c r="AG79" s="195"/>
    </row>
    <row r="80" spans="3:33" s="6" customFormat="1" ht="15" customHeight="1" x14ac:dyDescent="0.25">
      <c r="M80" s="42"/>
      <c r="Y80" s="195"/>
      <c r="Z80" s="195"/>
      <c r="AA80" s="195"/>
      <c r="AB80" s="195"/>
      <c r="AC80" s="181"/>
      <c r="AD80" s="195"/>
      <c r="AE80" s="195"/>
      <c r="AF80" s="195"/>
      <c r="AG80" s="195"/>
    </row>
    <row r="81" spans="13:33" s="6" customFormat="1" ht="15" customHeight="1" x14ac:dyDescent="0.25">
      <c r="M81" s="42"/>
      <c r="Y81" s="195"/>
      <c r="Z81" s="195"/>
      <c r="AA81" s="195"/>
      <c r="AB81" s="195"/>
      <c r="AC81" s="181"/>
      <c r="AD81" s="195"/>
      <c r="AE81" s="195"/>
      <c r="AF81" s="195"/>
      <c r="AG81" s="195"/>
    </row>
    <row r="82" spans="13:33" s="6" customFormat="1" ht="15" customHeight="1" x14ac:dyDescent="0.25">
      <c r="M82" s="42"/>
      <c r="Y82" s="195"/>
      <c r="Z82" s="195"/>
      <c r="AA82" s="195"/>
      <c r="AB82" s="195"/>
      <c r="AC82" s="181"/>
      <c r="AD82" s="195"/>
      <c r="AE82" s="195"/>
      <c r="AF82" s="195"/>
      <c r="AG82" s="195"/>
    </row>
    <row r="83" spans="13:33" s="6" customFormat="1" ht="15" customHeight="1" x14ac:dyDescent="0.25">
      <c r="M83" s="42"/>
      <c r="Y83" s="195"/>
      <c r="Z83" s="195"/>
      <c r="AA83" s="195"/>
      <c r="AB83" s="195"/>
      <c r="AC83" s="181"/>
      <c r="AD83" s="195"/>
      <c r="AE83" s="195"/>
      <c r="AF83" s="195"/>
      <c r="AG83" s="195"/>
    </row>
    <row r="84" spans="13:33" s="6" customFormat="1" ht="15" customHeight="1" x14ac:dyDescent="0.25">
      <c r="M84" s="42"/>
      <c r="Y84" s="195"/>
      <c r="Z84" s="195"/>
      <c r="AA84" s="195"/>
      <c r="AB84" s="195"/>
      <c r="AC84" s="181"/>
      <c r="AD84" s="195"/>
      <c r="AE84" s="195"/>
      <c r="AF84" s="195"/>
      <c r="AG84" s="195"/>
    </row>
    <row r="85" spans="13:33" s="6" customFormat="1" ht="15" customHeight="1" x14ac:dyDescent="0.25">
      <c r="M85" s="42"/>
      <c r="Y85" s="195"/>
      <c r="Z85" s="195"/>
      <c r="AA85" s="195"/>
      <c r="AB85" s="195"/>
      <c r="AC85" s="181"/>
      <c r="AD85" s="195"/>
      <c r="AE85" s="195"/>
      <c r="AF85" s="195"/>
      <c r="AG85" s="195"/>
    </row>
    <row r="86" spans="13:33" s="6" customFormat="1" ht="15" customHeight="1" x14ac:dyDescent="0.25">
      <c r="M86" s="42"/>
      <c r="Y86" s="195"/>
      <c r="Z86" s="195"/>
      <c r="AA86" s="195"/>
      <c r="AB86" s="195"/>
      <c r="AC86" s="181"/>
      <c r="AD86" s="195"/>
      <c r="AE86" s="195"/>
      <c r="AF86" s="195"/>
      <c r="AG86" s="195"/>
    </row>
    <row r="87" spans="13:33" s="6" customFormat="1" ht="15" customHeight="1" x14ac:dyDescent="0.25">
      <c r="M87" s="42"/>
      <c r="Y87" s="195"/>
      <c r="Z87" s="195"/>
      <c r="AA87" s="195"/>
      <c r="AB87" s="195"/>
      <c r="AC87" s="181"/>
      <c r="AD87" s="195"/>
      <c r="AE87" s="195"/>
      <c r="AF87" s="195"/>
      <c r="AG87" s="195"/>
    </row>
    <row r="88" spans="13:33" s="6" customFormat="1" ht="15" customHeight="1" x14ac:dyDescent="0.25">
      <c r="M88" s="42"/>
      <c r="Y88" s="195"/>
      <c r="Z88" s="195"/>
      <c r="AA88" s="195"/>
      <c r="AB88" s="195"/>
      <c r="AC88" s="181"/>
      <c r="AD88" s="195"/>
      <c r="AE88" s="195"/>
      <c r="AF88" s="195"/>
      <c r="AG88" s="195"/>
    </row>
    <row r="89" spans="13:33" s="6" customFormat="1" ht="15" customHeight="1" x14ac:dyDescent="0.25">
      <c r="M89" s="42"/>
      <c r="Y89" s="195"/>
      <c r="Z89" s="195"/>
      <c r="AA89" s="195"/>
      <c r="AB89" s="195"/>
      <c r="AC89" s="181"/>
      <c r="AD89" s="195"/>
      <c r="AE89" s="195"/>
      <c r="AF89" s="195"/>
      <c r="AG89" s="195"/>
    </row>
    <row r="90" spans="13:33" s="6" customFormat="1" ht="15" customHeight="1" x14ac:dyDescent="0.25">
      <c r="M90" s="42"/>
      <c r="Y90" s="195"/>
      <c r="Z90" s="195"/>
      <c r="AA90" s="195"/>
      <c r="AB90" s="195"/>
      <c r="AC90" s="181"/>
      <c r="AD90" s="195"/>
      <c r="AE90" s="195"/>
      <c r="AF90" s="195"/>
      <c r="AG90" s="195"/>
    </row>
    <row r="91" spans="13:33" s="6" customFormat="1" ht="15" customHeight="1" x14ac:dyDescent="0.25">
      <c r="M91" s="42"/>
      <c r="Y91" s="195"/>
      <c r="Z91" s="195"/>
      <c r="AA91" s="195"/>
      <c r="AB91" s="195"/>
      <c r="AC91" s="181"/>
      <c r="AD91" s="195"/>
      <c r="AE91" s="195"/>
      <c r="AF91" s="195"/>
      <c r="AG91" s="195"/>
    </row>
    <row r="92" spans="13:33" s="6" customFormat="1" ht="15" customHeight="1" x14ac:dyDescent="0.25">
      <c r="M92" s="42"/>
      <c r="Y92" s="195"/>
      <c r="Z92" s="195"/>
      <c r="AA92" s="195"/>
      <c r="AB92" s="195"/>
      <c r="AC92" s="181"/>
      <c r="AD92" s="195"/>
      <c r="AE92" s="195"/>
      <c r="AF92" s="195"/>
      <c r="AG92" s="195"/>
    </row>
    <row r="93" spans="13:33" s="6" customFormat="1" ht="15" customHeight="1" x14ac:dyDescent="0.25">
      <c r="M93" s="42"/>
      <c r="Y93" s="195"/>
      <c r="Z93" s="195"/>
      <c r="AA93" s="195"/>
      <c r="AB93" s="195"/>
      <c r="AC93" s="181"/>
      <c r="AD93" s="195"/>
      <c r="AE93" s="195"/>
      <c r="AF93" s="195"/>
      <c r="AG93" s="195"/>
    </row>
    <row r="94" spans="13:33" s="6" customFormat="1" ht="15" customHeight="1" x14ac:dyDescent="0.25">
      <c r="M94" s="42"/>
      <c r="Y94" s="195"/>
      <c r="Z94" s="195"/>
      <c r="AA94" s="195"/>
      <c r="AB94" s="195"/>
      <c r="AC94" s="181"/>
      <c r="AD94" s="195"/>
      <c r="AE94" s="195"/>
      <c r="AF94" s="195"/>
      <c r="AG94" s="195"/>
    </row>
    <row r="95" spans="13:33" s="6" customFormat="1" ht="15" customHeight="1" x14ac:dyDescent="0.25">
      <c r="M95" s="42"/>
      <c r="Y95" s="195"/>
      <c r="Z95" s="195"/>
      <c r="AA95" s="195"/>
      <c r="AB95" s="195"/>
      <c r="AC95" s="181"/>
      <c r="AD95" s="195"/>
      <c r="AE95" s="195"/>
      <c r="AF95" s="195"/>
      <c r="AG95" s="195"/>
    </row>
    <row r="96" spans="13:33" s="6" customFormat="1" ht="15" customHeight="1" x14ac:dyDescent="0.25">
      <c r="M96" s="42"/>
      <c r="Y96" s="195"/>
      <c r="Z96" s="195"/>
      <c r="AA96" s="195"/>
      <c r="AB96" s="195"/>
      <c r="AC96" s="181"/>
      <c r="AD96" s="195"/>
      <c r="AE96" s="195"/>
      <c r="AF96" s="195"/>
      <c r="AG96" s="195"/>
    </row>
    <row r="97" spans="13:33" s="6" customFormat="1" ht="15" customHeight="1" x14ac:dyDescent="0.25">
      <c r="M97" s="42"/>
      <c r="Y97" s="195"/>
      <c r="Z97" s="195"/>
      <c r="AA97" s="195"/>
      <c r="AB97" s="195"/>
      <c r="AC97" s="181"/>
      <c r="AD97" s="195"/>
      <c r="AE97" s="195"/>
      <c r="AF97" s="195"/>
      <c r="AG97" s="195"/>
    </row>
    <row r="98" spans="13:33" s="6" customFormat="1" ht="15" customHeight="1" x14ac:dyDescent="0.25">
      <c r="M98" s="42"/>
      <c r="Y98" s="195"/>
      <c r="Z98" s="195"/>
      <c r="AA98" s="195"/>
      <c r="AB98" s="195"/>
      <c r="AC98" s="181"/>
      <c r="AD98" s="195"/>
      <c r="AE98" s="195"/>
      <c r="AF98" s="195"/>
      <c r="AG98" s="195"/>
    </row>
    <row r="99" spans="13:33" s="6" customFormat="1" ht="15" customHeight="1" x14ac:dyDescent="0.25">
      <c r="M99" s="42"/>
      <c r="Y99" s="195"/>
      <c r="Z99" s="195"/>
      <c r="AA99" s="195"/>
      <c r="AB99" s="195"/>
      <c r="AC99" s="181"/>
      <c r="AD99" s="195"/>
      <c r="AE99" s="195"/>
      <c r="AF99" s="195"/>
      <c r="AG99" s="195"/>
    </row>
    <row r="100" spans="13:33" s="6" customFormat="1" ht="15" customHeight="1" x14ac:dyDescent="0.25">
      <c r="M100" s="42"/>
      <c r="Y100" s="195"/>
      <c r="Z100" s="195"/>
      <c r="AA100" s="195"/>
      <c r="AB100" s="195"/>
      <c r="AC100" s="181"/>
      <c r="AD100" s="195"/>
      <c r="AE100" s="195"/>
      <c r="AF100" s="195"/>
      <c r="AG100" s="195"/>
    </row>
    <row r="101" spans="13:33" s="6" customFormat="1" ht="15" customHeight="1" x14ac:dyDescent="0.25">
      <c r="M101" s="42"/>
      <c r="Y101" s="195"/>
      <c r="Z101" s="195"/>
      <c r="AA101" s="195"/>
      <c r="AB101" s="195"/>
      <c r="AC101" s="181"/>
      <c r="AD101" s="195"/>
      <c r="AE101" s="195"/>
      <c r="AF101" s="195"/>
      <c r="AG101" s="195"/>
    </row>
    <row r="102" spans="13:33" s="6" customFormat="1" ht="15" customHeight="1" x14ac:dyDescent="0.25">
      <c r="M102" s="42"/>
      <c r="Y102" s="195"/>
      <c r="Z102" s="195"/>
      <c r="AA102" s="195"/>
      <c r="AB102" s="195"/>
      <c r="AC102" s="181"/>
      <c r="AD102" s="195"/>
      <c r="AE102" s="195"/>
      <c r="AF102" s="195"/>
      <c r="AG102" s="195"/>
    </row>
    <row r="103" spans="13:33" s="6" customFormat="1" ht="15" customHeight="1" x14ac:dyDescent="0.25">
      <c r="M103" s="42"/>
      <c r="Y103" s="195"/>
      <c r="Z103" s="195"/>
      <c r="AA103" s="195"/>
      <c r="AB103" s="195"/>
      <c r="AC103" s="181"/>
      <c r="AD103" s="195"/>
      <c r="AE103" s="195"/>
      <c r="AF103" s="195"/>
      <c r="AG103" s="195"/>
    </row>
    <row r="104" spans="13:33" s="6" customFormat="1" ht="15" customHeight="1" x14ac:dyDescent="0.25">
      <c r="M104" s="42"/>
      <c r="Y104" s="195"/>
      <c r="Z104" s="195"/>
      <c r="AA104" s="195"/>
      <c r="AB104" s="195"/>
      <c r="AC104" s="181"/>
      <c r="AD104" s="195"/>
      <c r="AE104" s="195"/>
      <c r="AF104" s="195"/>
      <c r="AG104" s="195"/>
    </row>
    <row r="105" spans="13:33" s="6" customFormat="1" ht="15" customHeight="1" x14ac:dyDescent="0.25">
      <c r="M105" s="42"/>
      <c r="Y105" s="195"/>
      <c r="Z105" s="195"/>
      <c r="AA105" s="195"/>
      <c r="AB105" s="195"/>
      <c r="AC105" s="181"/>
      <c r="AD105" s="195"/>
      <c r="AE105" s="195"/>
      <c r="AF105" s="195"/>
      <c r="AG105" s="195"/>
    </row>
    <row r="106" spans="13:33" s="6" customFormat="1" ht="15" customHeight="1" x14ac:dyDescent="0.25">
      <c r="M106" s="42"/>
      <c r="Y106" s="195"/>
      <c r="Z106" s="195"/>
      <c r="AA106" s="195"/>
      <c r="AB106" s="195"/>
      <c r="AC106" s="181"/>
      <c r="AD106" s="195"/>
      <c r="AE106" s="195"/>
      <c r="AF106" s="195"/>
      <c r="AG106" s="195"/>
    </row>
    <row r="107" spans="13:33" s="6" customFormat="1" ht="15" customHeight="1" x14ac:dyDescent="0.25">
      <c r="M107" s="42"/>
      <c r="Y107" s="195"/>
      <c r="Z107" s="195"/>
      <c r="AA107" s="195"/>
      <c r="AB107" s="195"/>
      <c r="AC107" s="181"/>
      <c r="AD107" s="195"/>
      <c r="AE107" s="195"/>
      <c r="AF107" s="195"/>
      <c r="AG107" s="195"/>
    </row>
    <row r="108" spans="13:33" s="6" customFormat="1" ht="15" customHeight="1" x14ac:dyDescent="0.25">
      <c r="M108" s="42"/>
      <c r="Y108" s="195"/>
      <c r="Z108" s="195"/>
      <c r="AA108" s="195"/>
      <c r="AB108" s="195"/>
      <c r="AC108" s="181"/>
      <c r="AD108" s="195"/>
      <c r="AE108" s="195"/>
      <c r="AF108" s="195"/>
      <c r="AG108" s="195"/>
    </row>
    <row r="109" spans="13:33" s="6" customFormat="1" ht="15" customHeight="1" x14ac:dyDescent="0.25">
      <c r="M109" s="42"/>
      <c r="Y109" s="195"/>
      <c r="Z109" s="195"/>
      <c r="AA109" s="195"/>
      <c r="AB109" s="195"/>
      <c r="AC109" s="181"/>
      <c r="AD109" s="195"/>
      <c r="AE109" s="195"/>
      <c r="AF109" s="195"/>
      <c r="AG109" s="195"/>
    </row>
    <row r="110" spans="13:33" s="6" customFormat="1" ht="15" customHeight="1" x14ac:dyDescent="0.25">
      <c r="M110" s="42"/>
      <c r="Y110" s="195"/>
      <c r="Z110" s="195"/>
      <c r="AA110" s="195"/>
      <c r="AB110" s="195"/>
      <c r="AC110" s="181"/>
      <c r="AD110" s="195"/>
      <c r="AE110" s="195"/>
      <c r="AF110" s="195"/>
      <c r="AG110" s="195"/>
    </row>
    <row r="111" spans="13:33" s="6" customFormat="1" ht="15" customHeight="1" x14ac:dyDescent="0.25">
      <c r="M111" s="42"/>
      <c r="Y111" s="195"/>
      <c r="Z111" s="195"/>
      <c r="AA111" s="195"/>
      <c r="AB111" s="195"/>
      <c r="AC111" s="181"/>
      <c r="AD111" s="195"/>
      <c r="AE111" s="195"/>
      <c r="AF111" s="195"/>
      <c r="AG111" s="195"/>
    </row>
    <row r="112" spans="13:33" s="6" customFormat="1" ht="15" customHeight="1" x14ac:dyDescent="0.25">
      <c r="M112" s="42"/>
      <c r="Y112" s="195"/>
      <c r="Z112" s="195"/>
      <c r="AA112" s="195"/>
      <c r="AB112" s="195"/>
      <c r="AC112" s="181"/>
      <c r="AD112" s="195"/>
      <c r="AE112" s="195"/>
      <c r="AF112" s="195"/>
      <c r="AG112" s="195"/>
    </row>
    <row r="113" spans="13:33" s="6" customFormat="1" ht="15" customHeight="1" x14ac:dyDescent="0.25">
      <c r="M113" s="42"/>
      <c r="Y113" s="195"/>
      <c r="Z113" s="195"/>
      <c r="AA113" s="195"/>
      <c r="AB113" s="195"/>
      <c r="AC113" s="181"/>
      <c r="AD113" s="195"/>
      <c r="AE113" s="195"/>
      <c r="AF113" s="195"/>
      <c r="AG113" s="195"/>
    </row>
    <row r="114" spans="13:33" s="6" customFormat="1" ht="15" customHeight="1" x14ac:dyDescent="0.25">
      <c r="M114" s="42"/>
      <c r="Y114" s="195"/>
      <c r="Z114" s="195"/>
      <c r="AA114" s="195"/>
      <c r="AB114" s="195"/>
      <c r="AC114" s="181"/>
      <c r="AD114" s="195"/>
      <c r="AE114" s="195"/>
      <c r="AF114" s="195"/>
      <c r="AG114" s="195"/>
    </row>
    <row r="115" spans="13:33" s="6" customFormat="1" ht="15" customHeight="1" x14ac:dyDescent="0.25">
      <c r="M115" s="42"/>
      <c r="Y115" s="195"/>
      <c r="Z115" s="195"/>
      <c r="AA115" s="195"/>
      <c r="AB115" s="195"/>
      <c r="AC115" s="181"/>
      <c r="AD115" s="195"/>
      <c r="AE115" s="195"/>
      <c r="AF115" s="195"/>
      <c r="AG115" s="195"/>
    </row>
    <row r="116" spans="13:33" s="6" customFormat="1" ht="15" customHeight="1" x14ac:dyDescent="0.25">
      <c r="M116" s="42"/>
      <c r="Y116" s="195"/>
      <c r="Z116" s="195"/>
      <c r="AA116" s="195"/>
      <c r="AB116" s="195"/>
      <c r="AC116" s="181"/>
      <c r="AD116" s="195"/>
      <c r="AE116" s="195"/>
      <c r="AF116" s="195"/>
      <c r="AG116" s="195"/>
    </row>
    <row r="117" spans="13:33" s="6" customFormat="1" ht="15" customHeight="1" x14ac:dyDescent="0.25">
      <c r="M117" s="42"/>
      <c r="Y117" s="195"/>
      <c r="Z117" s="195"/>
      <c r="AA117" s="195"/>
      <c r="AB117" s="195"/>
      <c r="AC117" s="181"/>
      <c r="AD117" s="195"/>
      <c r="AE117" s="195"/>
      <c r="AF117" s="195"/>
      <c r="AG117" s="195"/>
    </row>
    <row r="118" spans="13:33" s="6" customFormat="1" ht="15" customHeight="1" x14ac:dyDescent="0.25">
      <c r="M118" s="42"/>
      <c r="Y118" s="195"/>
      <c r="Z118" s="195"/>
      <c r="AA118" s="195"/>
      <c r="AB118" s="195"/>
      <c r="AC118" s="181"/>
      <c r="AD118" s="195"/>
      <c r="AE118" s="195"/>
      <c r="AF118" s="195"/>
      <c r="AG118" s="195"/>
    </row>
    <row r="119" spans="13:33" s="6" customFormat="1" ht="15" customHeight="1" x14ac:dyDescent="0.25">
      <c r="M119" s="42"/>
      <c r="Y119" s="195"/>
      <c r="Z119" s="195"/>
      <c r="AA119" s="195"/>
      <c r="AB119" s="195"/>
      <c r="AC119" s="181"/>
      <c r="AD119" s="195"/>
      <c r="AE119" s="195"/>
      <c r="AF119" s="195"/>
      <c r="AG119" s="195"/>
    </row>
    <row r="120" spans="13:33" s="6" customFormat="1" ht="15" customHeight="1" x14ac:dyDescent="0.25">
      <c r="M120" s="42"/>
      <c r="Y120" s="195"/>
      <c r="Z120" s="195"/>
      <c r="AA120" s="195"/>
      <c r="AB120" s="195"/>
      <c r="AC120" s="181"/>
      <c r="AD120" s="195"/>
      <c r="AE120" s="195"/>
      <c r="AF120" s="195"/>
      <c r="AG120" s="195"/>
    </row>
    <row r="121" spans="13:33" s="6" customFormat="1" ht="15" customHeight="1" x14ac:dyDescent="0.25">
      <c r="M121" s="42"/>
      <c r="Y121" s="195"/>
      <c r="Z121" s="195"/>
      <c r="AA121" s="195"/>
      <c r="AB121" s="195"/>
      <c r="AC121" s="181"/>
      <c r="AD121" s="195"/>
      <c r="AE121" s="195"/>
      <c r="AF121" s="195"/>
      <c r="AG121" s="195"/>
    </row>
    <row r="122" spans="13:33" s="6" customFormat="1" ht="15" customHeight="1" x14ac:dyDescent="0.25">
      <c r="M122" s="42"/>
      <c r="Y122" s="195"/>
      <c r="Z122" s="195"/>
      <c r="AA122" s="195"/>
      <c r="AB122" s="195"/>
      <c r="AC122" s="181"/>
      <c r="AD122" s="195"/>
      <c r="AE122" s="195"/>
      <c r="AF122" s="195"/>
      <c r="AG122" s="195"/>
    </row>
    <row r="123" spans="13:33" s="6" customFormat="1" ht="15" customHeight="1" x14ac:dyDescent="0.25">
      <c r="M123" s="42"/>
      <c r="Y123" s="195"/>
      <c r="Z123" s="195"/>
      <c r="AA123" s="195"/>
      <c r="AB123" s="195"/>
      <c r="AC123" s="181"/>
      <c r="AD123" s="195"/>
      <c r="AE123" s="195"/>
      <c r="AF123" s="195"/>
      <c r="AG123" s="195"/>
    </row>
    <row r="124" spans="13:33" s="6" customFormat="1" ht="15" customHeight="1" x14ac:dyDescent="0.25">
      <c r="M124" s="42"/>
      <c r="Y124" s="195"/>
      <c r="Z124" s="195"/>
      <c r="AA124" s="195"/>
      <c r="AB124" s="195"/>
      <c r="AC124" s="181"/>
      <c r="AD124" s="195"/>
      <c r="AE124" s="195"/>
      <c r="AF124" s="195"/>
      <c r="AG124" s="195"/>
    </row>
    <row r="125" spans="13:33" s="6" customFormat="1" ht="15" customHeight="1" x14ac:dyDescent="0.25">
      <c r="M125" s="42"/>
      <c r="Y125" s="195"/>
      <c r="Z125" s="195"/>
      <c r="AA125" s="195"/>
      <c r="AB125" s="195"/>
      <c r="AC125" s="181"/>
      <c r="AD125" s="195"/>
      <c r="AE125" s="195"/>
      <c r="AF125" s="195"/>
      <c r="AG125" s="195"/>
    </row>
    <row r="126" spans="13:33" s="6" customFormat="1" ht="15" customHeight="1" x14ac:dyDescent="0.25">
      <c r="M126" s="42"/>
      <c r="Y126" s="195"/>
      <c r="Z126" s="195"/>
      <c r="AA126" s="195"/>
      <c r="AB126" s="195"/>
      <c r="AC126" s="181"/>
      <c r="AD126" s="195"/>
      <c r="AE126" s="195"/>
      <c r="AF126" s="195"/>
      <c r="AG126" s="195"/>
    </row>
    <row r="127" spans="13:33" s="6" customFormat="1" ht="15" customHeight="1" x14ac:dyDescent="0.25">
      <c r="M127" s="42"/>
      <c r="Y127" s="195"/>
      <c r="Z127" s="195"/>
      <c r="AA127" s="195"/>
      <c r="AB127" s="195"/>
      <c r="AC127" s="181"/>
      <c r="AD127" s="195"/>
      <c r="AE127" s="195"/>
      <c r="AF127" s="195"/>
      <c r="AG127" s="195"/>
    </row>
    <row r="128" spans="13:33" s="6" customFormat="1" ht="15" customHeight="1" x14ac:dyDescent="0.25">
      <c r="M128" s="42"/>
      <c r="Y128" s="195"/>
      <c r="Z128" s="195"/>
      <c r="AA128" s="195"/>
      <c r="AB128" s="195"/>
      <c r="AC128" s="181"/>
      <c r="AD128" s="195"/>
      <c r="AE128" s="195"/>
      <c r="AF128" s="195"/>
      <c r="AG128" s="195"/>
    </row>
    <row r="129" spans="13:33" s="6" customFormat="1" ht="15" customHeight="1" x14ac:dyDescent="0.25">
      <c r="M129" s="42"/>
      <c r="Y129" s="195"/>
      <c r="Z129" s="195"/>
      <c r="AA129" s="195"/>
      <c r="AB129" s="195"/>
      <c r="AC129" s="181"/>
      <c r="AD129" s="195"/>
      <c r="AE129" s="195"/>
      <c r="AF129" s="195"/>
      <c r="AG129" s="195"/>
    </row>
    <row r="130" spans="13:33" s="6" customFormat="1" ht="15" customHeight="1" x14ac:dyDescent="0.25">
      <c r="M130" s="42"/>
      <c r="Y130" s="195"/>
      <c r="Z130" s="195"/>
      <c r="AA130" s="195"/>
      <c r="AB130" s="195"/>
      <c r="AC130" s="181"/>
      <c r="AD130" s="195"/>
      <c r="AE130" s="195"/>
      <c r="AF130" s="195"/>
      <c r="AG130" s="195"/>
    </row>
    <row r="131" spans="13:33" s="6" customFormat="1" ht="15" customHeight="1" x14ac:dyDescent="0.25">
      <c r="M131" s="42"/>
      <c r="Y131" s="195"/>
      <c r="Z131" s="195"/>
      <c r="AA131" s="195"/>
      <c r="AB131" s="195"/>
      <c r="AC131" s="181"/>
      <c r="AD131" s="195"/>
      <c r="AE131" s="195"/>
      <c r="AF131" s="195"/>
      <c r="AG131" s="195"/>
    </row>
    <row r="132" spans="13:33" s="6" customFormat="1" ht="15" customHeight="1" x14ac:dyDescent="0.25">
      <c r="M132" s="42"/>
      <c r="Y132" s="195"/>
      <c r="Z132" s="195"/>
      <c r="AA132" s="195"/>
      <c r="AB132" s="195"/>
      <c r="AC132" s="181"/>
      <c r="AD132" s="195"/>
      <c r="AE132" s="195"/>
      <c r="AF132" s="195"/>
      <c r="AG132" s="195"/>
    </row>
    <row r="133" spans="13:33" s="6" customFormat="1" ht="15" customHeight="1" x14ac:dyDescent="0.25">
      <c r="M133" s="42"/>
      <c r="Y133" s="195"/>
      <c r="Z133" s="195"/>
      <c r="AA133" s="195"/>
      <c r="AB133" s="195"/>
      <c r="AC133" s="181"/>
      <c r="AD133" s="195"/>
      <c r="AE133" s="195"/>
      <c r="AF133" s="195"/>
      <c r="AG133" s="195"/>
    </row>
    <row r="134" spans="13:33" s="6" customFormat="1" ht="15" customHeight="1" x14ac:dyDescent="0.25">
      <c r="M134" s="42"/>
      <c r="Y134" s="195"/>
      <c r="Z134" s="195"/>
      <c r="AA134" s="195"/>
      <c r="AB134" s="195"/>
      <c r="AC134" s="181"/>
      <c r="AD134" s="195"/>
      <c r="AE134" s="195"/>
      <c r="AF134" s="195"/>
      <c r="AG134" s="195"/>
    </row>
    <row r="135" spans="13:33" s="6" customFormat="1" ht="15" customHeight="1" x14ac:dyDescent="0.25">
      <c r="M135" s="42"/>
      <c r="Y135" s="195"/>
      <c r="Z135" s="195"/>
      <c r="AA135" s="195"/>
      <c r="AB135" s="195"/>
      <c r="AC135" s="181"/>
      <c r="AD135" s="195"/>
      <c r="AE135" s="195"/>
      <c r="AF135" s="195"/>
      <c r="AG135" s="195"/>
    </row>
    <row r="136" spans="13:33" s="6" customFormat="1" ht="15" customHeight="1" x14ac:dyDescent="0.25">
      <c r="M136" s="42"/>
      <c r="Y136" s="195"/>
      <c r="Z136" s="195"/>
      <c r="AA136" s="195"/>
      <c r="AB136" s="195"/>
      <c r="AC136" s="181"/>
      <c r="AD136" s="195"/>
      <c r="AE136" s="195"/>
      <c r="AF136" s="195"/>
      <c r="AG136" s="195"/>
    </row>
    <row r="137" spans="13:33" s="6" customFormat="1" ht="15" customHeight="1" x14ac:dyDescent="0.25">
      <c r="M137" s="42"/>
      <c r="Y137" s="195"/>
      <c r="Z137" s="195"/>
      <c r="AA137" s="195"/>
      <c r="AB137" s="195"/>
      <c r="AC137" s="181"/>
      <c r="AD137" s="195"/>
      <c r="AE137" s="195"/>
      <c r="AF137" s="195"/>
      <c r="AG137" s="195"/>
    </row>
    <row r="138" spans="13:33" s="6" customFormat="1" ht="15" customHeight="1" x14ac:dyDescent="0.25">
      <c r="M138" s="42"/>
      <c r="Y138" s="195"/>
      <c r="Z138" s="195"/>
      <c r="AA138" s="195"/>
      <c r="AB138" s="195"/>
      <c r="AC138" s="181"/>
      <c r="AD138" s="195"/>
      <c r="AE138" s="195"/>
      <c r="AF138" s="195"/>
      <c r="AG138" s="195"/>
    </row>
    <row r="139" spans="13:33" s="6" customFormat="1" ht="15" customHeight="1" x14ac:dyDescent="0.25">
      <c r="M139" s="42"/>
      <c r="Y139" s="195"/>
      <c r="Z139" s="195"/>
      <c r="AA139" s="195"/>
      <c r="AB139" s="195"/>
      <c r="AC139" s="181"/>
      <c r="AD139" s="195"/>
      <c r="AE139" s="195"/>
      <c r="AF139" s="195"/>
      <c r="AG139" s="195"/>
    </row>
    <row r="140" spans="13:33" s="6" customFormat="1" ht="15" customHeight="1" x14ac:dyDescent="0.25">
      <c r="M140" s="42"/>
      <c r="Y140" s="195"/>
      <c r="Z140" s="195"/>
      <c r="AA140" s="195"/>
      <c r="AB140" s="195"/>
      <c r="AC140" s="181"/>
      <c r="AD140" s="195"/>
      <c r="AE140" s="195"/>
      <c r="AF140" s="195"/>
      <c r="AG140" s="195"/>
    </row>
    <row r="141" spans="13:33" s="6" customFormat="1" ht="15" customHeight="1" x14ac:dyDescent="0.25">
      <c r="M141" s="42"/>
      <c r="Y141" s="195"/>
      <c r="Z141" s="195"/>
      <c r="AA141" s="195"/>
      <c r="AB141" s="195"/>
      <c r="AC141" s="181"/>
      <c r="AD141" s="195"/>
      <c r="AE141" s="195"/>
      <c r="AF141" s="195"/>
      <c r="AG141" s="195"/>
    </row>
    <row r="142" spans="13:33" s="6" customFormat="1" ht="15" customHeight="1" x14ac:dyDescent="0.25">
      <c r="M142" s="42"/>
      <c r="Y142" s="195"/>
      <c r="Z142" s="195"/>
      <c r="AA142" s="195"/>
      <c r="AB142" s="195"/>
      <c r="AC142" s="181"/>
      <c r="AD142" s="195"/>
      <c r="AE142" s="195"/>
      <c r="AF142" s="195"/>
      <c r="AG142" s="195"/>
    </row>
    <row r="143" spans="13:33" s="6" customFormat="1" ht="15" customHeight="1" x14ac:dyDescent="0.25">
      <c r="M143" s="42"/>
      <c r="Y143" s="195"/>
      <c r="Z143" s="195"/>
      <c r="AA143" s="195"/>
      <c r="AB143" s="195"/>
      <c r="AC143" s="181"/>
      <c r="AD143" s="195"/>
      <c r="AE143" s="195"/>
      <c r="AF143" s="195"/>
      <c r="AG143" s="195"/>
    </row>
    <row r="144" spans="13:33" s="6" customFormat="1" ht="15" customHeight="1" x14ac:dyDescent="0.25">
      <c r="M144" s="42"/>
      <c r="Y144" s="195"/>
      <c r="Z144" s="195"/>
      <c r="AA144" s="195"/>
      <c r="AB144" s="195"/>
      <c r="AC144" s="181"/>
      <c r="AD144" s="195"/>
      <c r="AE144" s="195"/>
      <c r="AF144" s="195"/>
      <c r="AG144" s="195"/>
    </row>
    <row r="145" spans="13:33" s="6" customFormat="1" ht="15" customHeight="1" x14ac:dyDescent="0.25">
      <c r="M145" s="42"/>
      <c r="Y145" s="195"/>
      <c r="Z145" s="195"/>
      <c r="AA145" s="195"/>
      <c r="AB145" s="195"/>
      <c r="AC145" s="181"/>
      <c r="AD145" s="195"/>
      <c r="AE145" s="195"/>
      <c r="AF145" s="195"/>
      <c r="AG145" s="195"/>
    </row>
    <row r="146" spans="13:33" s="6" customFormat="1" ht="15" customHeight="1" x14ac:dyDescent="0.25">
      <c r="M146" s="42"/>
      <c r="Y146" s="195"/>
      <c r="Z146" s="195"/>
      <c r="AA146" s="195"/>
      <c r="AB146" s="195"/>
      <c r="AC146" s="181"/>
      <c r="AD146" s="195"/>
      <c r="AE146" s="195"/>
      <c r="AF146" s="195"/>
      <c r="AG146" s="195"/>
    </row>
    <row r="147" spans="13:33" s="6" customFormat="1" ht="15" customHeight="1" x14ac:dyDescent="0.25">
      <c r="M147" s="42"/>
      <c r="Y147" s="195"/>
      <c r="Z147" s="195"/>
      <c r="AA147" s="195"/>
      <c r="AB147" s="195"/>
      <c r="AC147" s="181"/>
      <c r="AD147" s="195"/>
      <c r="AE147" s="195"/>
      <c r="AF147" s="195"/>
      <c r="AG147" s="195"/>
    </row>
    <row r="148" spans="13:33" s="6" customFormat="1" ht="15" customHeight="1" x14ac:dyDescent="0.25">
      <c r="M148" s="42"/>
      <c r="Y148" s="195"/>
      <c r="Z148" s="195"/>
      <c r="AA148" s="195"/>
      <c r="AB148" s="195"/>
      <c r="AC148" s="181"/>
      <c r="AD148" s="195"/>
      <c r="AE148" s="195"/>
      <c r="AF148" s="195"/>
      <c r="AG148" s="195"/>
    </row>
    <row r="149" spans="13:33" s="6" customFormat="1" ht="15" customHeight="1" x14ac:dyDescent="0.25">
      <c r="M149" s="42"/>
      <c r="Y149" s="195"/>
      <c r="Z149" s="195"/>
      <c r="AA149" s="195"/>
      <c r="AB149" s="195"/>
      <c r="AC149" s="181"/>
      <c r="AD149" s="195"/>
      <c r="AE149" s="195"/>
      <c r="AF149" s="195"/>
      <c r="AG149" s="195"/>
    </row>
    <row r="150" spans="13:33" s="6" customFormat="1" ht="15" customHeight="1" x14ac:dyDescent="0.25">
      <c r="M150" s="42"/>
      <c r="Y150" s="195"/>
      <c r="Z150" s="195"/>
      <c r="AA150" s="195"/>
      <c r="AB150" s="195"/>
      <c r="AC150" s="181"/>
      <c r="AD150" s="195"/>
      <c r="AE150" s="195"/>
      <c r="AF150" s="195"/>
      <c r="AG150" s="195"/>
    </row>
    <row r="151" spans="13:33" s="6" customFormat="1" ht="15" customHeight="1" x14ac:dyDescent="0.25">
      <c r="M151" s="42"/>
      <c r="Y151" s="195"/>
      <c r="Z151" s="195"/>
      <c r="AA151" s="195"/>
      <c r="AB151" s="195"/>
      <c r="AC151" s="181"/>
      <c r="AD151" s="195"/>
      <c r="AE151" s="195"/>
      <c r="AF151" s="195"/>
      <c r="AG151" s="195"/>
    </row>
    <row r="152" spans="13:33" s="6" customFormat="1" ht="15" customHeight="1" x14ac:dyDescent="0.25">
      <c r="M152" s="42"/>
      <c r="Y152" s="195"/>
      <c r="Z152" s="195"/>
      <c r="AA152" s="195"/>
      <c r="AB152" s="195"/>
      <c r="AC152" s="181"/>
      <c r="AD152" s="195"/>
      <c r="AE152" s="195"/>
      <c r="AF152" s="195"/>
      <c r="AG152" s="195"/>
    </row>
    <row r="153" spans="13:33" s="6" customFormat="1" ht="15" customHeight="1" x14ac:dyDescent="0.25">
      <c r="M153" s="42"/>
      <c r="Y153" s="195"/>
      <c r="Z153" s="195"/>
      <c r="AA153" s="195"/>
      <c r="AB153" s="195"/>
      <c r="AC153" s="181"/>
      <c r="AD153" s="195"/>
      <c r="AE153" s="195"/>
      <c r="AF153" s="195"/>
      <c r="AG153" s="195"/>
    </row>
    <row r="154" spans="13:33" s="6" customFormat="1" ht="15" customHeight="1" x14ac:dyDescent="0.25">
      <c r="M154" s="42"/>
      <c r="Y154" s="195"/>
      <c r="Z154" s="195"/>
      <c r="AA154" s="195"/>
      <c r="AB154" s="195"/>
      <c r="AC154" s="181"/>
      <c r="AD154" s="195"/>
      <c r="AE154" s="195"/>
      <c r="AF154" s="195"/>
      <c r="AG154" s="195"/>
    </row>
    <row r="155" spans="13:33" s="6" customFormat="1" ht="15" customHeight="1" x14ac:dyDescent="0.25">
      <c r="M155" s="42"/>
      <c r="Y155" s="195"/>
      <c r="Z155" s="195"/>
      <c r="AA155" s="195"/>
      <c r="AB155" s="195"/>
      <c r="AC155" s="181"/>
      <c r="AD155" s="195"/>
      <c r="AE155" s="195"/>
      <c r="AF155" s="195"/>
      <c r="AG155" s="195"/>
    </row>
    <row r="156" spans="13:33" s="6" customFormat="1" ht="15" customHeight="1" x14ac:dyDescent="0.25">
      <c r="M156" s="42"/>
      <c r="Y156" s="195"/>
      <c r="Z156" s="195"/>
      <c r="AA156" s="195"/>
      <c r="AB156" s="195"/>
      <c r="AC156" s="181"/>
      <c r="AD156" s="195"/>
      <c r="AE156" s="195"/>
      <c r="AF156" s="195"/>
      <c r="AG156" s="195"/>
    </row>
    <row r="157" spans="13:33" s="6" customFormat="1" ht="15" customHeight="1" x14ac:dyDescent="0.25">
      <c r="M157" s="42"/>
      <c r="Y157" s="195"/>
      <c r="Z157" s="195"/>
      <c r="AA157" s="195"/>
      <c r="AB157" s="195"/>
      <c r="AC157" s="181"/>
      <c r="AD157" s="195"/>
      <c r="AE157" s="195"/>
      <c r="AF157" s="195"/>
      <c r="AG157" s="195"/>
    </row>
    <row r="158" spans="13:33" s="6" customFormat="1" ht="15" customHeight="1" x14ac:dyDescent="0.25">
      <c r="M158" s="42"/>
      <c r="Y158" s="195"/>
      <c r="Z158" s="195"/>
      <c r="AA158" s="195"/>
      <c r="AB158" s="195"/>
      <c r="AC158" s="181"/>
      <c r="AD158" s="195"/>
      <c r="AE158" s="195"/>
      <c r="AF158" s="195"/>
      <c r="AG158" s="195"/>
    </row>
    <row r="159" spans="13:33" s="6" customFormat="1" ht="15" customHeight="1" x14ac:dyDescent="0.25">
      <c r="M159" s="42"/>
      <c r="Y159" s="195"/>
      <c r="Z159" s="195"/>
      <c r="AA159" s="195"/>
      <c r="AB159" s="195"/>
      <c r="AC159" s="181"/>
      <c r="AD159" s="195"/>
      <c r="AE159" s="195"/>
      <c r="AF159" s="195"/>
      <c r="AG159" s="195"/>
    </row>
    <row r="160" spans="13:33" s="6" customFormat="1" ht="15" customHeight="1" x14ac:dyDescent="0.25">
      <c r="M160" s="42"/>
      <c r="Y160" s="195"/>
      <c r="Z160" s="195"/>
      <c r="AA160" s="195"/>
      <c r="AB160" s="195"/>
      <c r="AC160" s="181"/>
      <c r="AD160" s="195"/>
      <c r="AE160" s="195"/>
      <c r="AF160" s="195"/>
      <c r="AG160" s="195"/>
    </row>
    <row r="161" spans="13:33" s="6" customFormat="1" ht="15" customHeight="1" x14ac:dyDescent="0.25">
      <c r="M161" s="42"/>
      <c r="Y161" s="195"/>
      <c r="Z161" s="195"/>
      <c r="AA161" s="195"/>
      <c r="AB161" s="195"/>
      <c r="AC161" s="181"/>
      <c r="AD161" s="195"/>
      <c r="AE161" s="195"/>
      <c r="AF161" s="195"/>
      <c r="AG161" s="195"/>
    </row>
    <row r="162" spans="13:33" s="6" customFormat="1" ht="15" customHeight="1" x14ac:dyDescent="0.25">
      <c r="M162" s="42"/>
      <c r="Y162" s="195"/>
      <c r="Z162" s="195"/>
      <c r="AA162" s="195"/>
      <c r="AB162" s="195"/>
      <c r="AC162" s="181"/>
      <c r="AD162" s="195"/>
      <c r="AE162" s="195"/>
      <c r="AF162" s="195"/>
      <c r="AG162" s="195"/>
    </row>
    <row r="163" spans="13:33" s="6" customFormat="1" ht="15" customHeight="1" x14ac:dyDescent="0.25">
      <c r="M163" s="42"/>
      <c r="Y163" s="195"/>
      <c r="Z163" s="195"/>
      <c r="AA163" s="195"/>
      <c r="AB163" s="195"/>
      <c r="AC163" s="181"/>
      <c r="AD163" s="195"/>
      <c r="AE163" s="195"/>
      <c r="AF163" s="195"/>
      <c r="AG163" s="195"/>
    </row>
    <row r="164" spans="13:33" s="6" customFormat="1" ht="15" customHeight="1" x14ac:dyDescent="0.25">
      <c r="M164" s="42"/>
      <c r="Y164" s="195"/>
      <c r="Z164" s="195"/>
      <c r="AA164" s="195"/>
      <c r="AB164" s="195"/>
      <c r="AC164" s="181"/>
      <c r="AD164" s="195"/>
      <c r="AE164" s="195"/>
      <c r="AF164" s="195"/>
      <c r="AG164" s="195"/>
    </row>
    <row r="165" spans="13:33" s="6" customFormat="1" ht="15" customHeight="1" x14ac:dyDescent="0.25">
      <c r="M165" s="42"/>
      <c r="Y165" s="195"/>
      <c r="Z165" s="195"/>
      <c r="AA165" s="195"/>
      <c r="AB165" s="195"/>
      <c r="AC165" s="181"/>
      <c r="AD165" s="195"/>
      <c r="AE165" s="195"/>
      <c r="AF165" s="195"/>
      <c r="AG165" s="195"/>
    </row>
    <row r="166" spans="13:33" s="6" customFormat="1" ht="15" customHeight="1" x14ac:dyDescent="0.25">
      <c r="M166" s="42"/>
      <c r="Y166" s="195"/>
      <c r="Z166" s="195"/>
      <c r="AA166" s="195"/>
      <c r="AB166" s="195"/>
      <c r="AC166" s="181"/>
      <c r="AD166" s="195"/>
      <c r="AE166" s="195"/>
      <c r="AF166" s="195"/>
      <c r="AG166" s="195"/>
    </row>
    <row r="167" spans="13:33" s="6" customFormat="1" ht="15" customHeight="1" x14ac:dyDescent="0.25">
      <c r="M167" s="42"/>
      <c r="Y167" s="195"/>
      <c r="Z167" s="195"/>
      <c r="AA167" s="195"/>
      <c r="AB167" s="195"/>
      <c r="AC167" s="181"/>
      <c r="AD167" s="195"/>
      <c r="AE167" s="195"/>
      <c r="AF167" s="195"/>
      <c r="AG167" s="195"/>
    </row>
    <row r="168" spans="13:33" s="6" customFormat="1" ht="15" customHeight="1" x14ac:dyDescent="0.25">
      <c r="M168" s="42"/>
      <c r="Y168" s="195"/>
      <c r="Z168" s="195"/>
      <c r="AA168" s="195"/>
      <c r="AB168" s="195"/>
      <c r="AC168" s="181"/>
      <c r="AD168" s="195"/>
      <c r="AE168" s="195"/>
      <c r="AF168" s="195"/>
      <c r="AG168" s="195"/>
    </row>
    <row r="169" spans="13:33" s="6" customFormat="1" ht="15" customHeight="1" x14ac:dyDescent="0.25">
      <c r="M169" s="42"/>
      <c r="Y169" s="195"/>
      <c r="Z169" s="195"/>
      <c r="AA169" s="195"/>
      <c r="AB169" s="195"/>
      <c r="AC169" s="181"/>
      <c r="AD169" s="195"/>
      <c r="AE169" s="195"/>
      <c r="AF169" s="195"/>
      <c r="AG169" s="195"/>
    </row>
    <row r="170" spans="13:33" s="6" customFormat="1" ht="15" customHeight="1" x14ac:dyDescent="0.25">
      <c r="M170" s="42"/>
      <c r="Y170" s="195"/>
      <c r="Z170" s="195"/>
      <c r="AA170" s="195"/>
      <c r="AB170" s="195"/>
      <c r="AC170" s="181"/>
      <c r="AD170" s="195"/>
      <c r="AE170" s="195"/>
      <c r="AF170" s="195"/>
      <c r="AG170" s="195"/>
    </row>
    <row r="171" spans="13:33" s="6" customFormat="1" ht="15" customHeight="1" x14ac:dyDescent="0.25">
      <c r="M171" s="42"/>
      <c r="Y171" s="195"/>
      <c r="Z171" s="195"/>
      <c r="AA171" s="195"/>
      <c r="AB171" s="195"/>
      <c r="AC171" s="181"/>
      <c r="AD171" s="195"/>
      <c r="AE171" s="195"/>
      <c r="AF171" s="195"/>
      <c r="AG171" s="195"/>
    </row>
    <row r="172" spans="13:33" s="6" customFormat="1" ht="15" customHeight="1" x14ac:dyDescent="0.25">
      <c r="M172" s="42"/>
      <c r="Y172" s="195"/>
      <c r="Z172" s="195"/>
      <c r="AA172" s="195"/>
      <c r="AB172" s="195"/>
      <c r="AC172" s="181"/>
      <c r="AD172" s="195"/>
      <c r="AE172" s="195"/>
      <c r="AF172" s="195"/>
      <c r="AG172" s="195"/>
    </row>
    <row r="173" spans="13:33" s="6" customFormat="1" ht="15" customHeight="1" x14ac:dyDescent="0.25">
      <c r="M173" s="42"/>
      <c r="Y173" s="195"/>
      <c r="Z173" s="195"/>
      <c r="AA173" s="195"/>
      <c r="AB173" s="195"/>
      <c r="AC173" s="181"/>
      <c r="AD173" s="195"/>
      <c r="AE173" s="195"/>
      <c r="AF173" s="195"/>
      <c r="AG173" s="195"/>
    </row>
    <row r="174" spans="13:33" s="6" customFormat="1" ht="15" customHeight="1" x14ac:dyDescent="0.25">
      <c r="M174" s="42"/>
      <c r="Y174" s="195"/>
      <c r="Z174" s="195"/>
      <c r="AA174" s="195"/>
      <c r="AB174" s="195"/>
      <c r="AC174" s="181"/>
      <c r="AD174" s="195"/>
      <c r="AE174" s="195"/>
      <c r="AF174" s="195"/>
      <c r="AG174" s="195"/>
    </row>
    <row r="175" spans="13:33" s="6" customFormat="1" ht="15" customHeight="1" x14ac:dyDescent="0.25">
      <c r="M175" s="42"/>
      <c r="Y175" s="195"/>
      <c r="Z175" s="195"/>
      <c r="AA175" s="195"/>
      <c r="AB175" s="195"/>
      <c r="AC175" s="181"/>
      <c r="AD175" s="195"/>
      <c r="AE175" s="195"/>
      <c r="AF175" s="195"/>
      <c r="AG175" s="195"/>
    </row>
    <row r="176" spans="13:33" s="6" customFormat="1" ht="15" customHeight="1" x14ac:dyDescent="0.25">
      <c r="M176" s="42"/>
      <c r="Y176" s="195"/>
      <c r="Z176" s="195"/>
      <c r="AA176" s="195"/>
      <c r="AB176" s="195"/>
      <c r="AC176" s="181"/>
      <c r="AD176" s="195"/>
      <c r="AE176" s="195"/>
      <c r="AF176" s="195"/>
      <c r="AG176" s="195"/>
    </row>
    <row r="177" spans="13:33" s="6" customFormat="1" ht="15" customHeight="1" x14ac:dyDescent="0.25">
      <c r="M177" s="42"/>
      <c r="Y177" s="195"/>
      <c r="Z177" s="195"/>
      <c r="AA177" s="195"/>
      <c r="AB177" s="195"/>
      <c r="AC177" s="181"/>
      <c r="AD177" s="195"/>
      <c r="AE177" s="195"/>
      <c r="AF177" s="195"/>
      <c r="AG177" s="195"/>
    </row>
    <row r="178" spans="13:33" s="6" customFormat="1" ht="15" customHeight="1" x14ac:dyDescent="0.25">
      <c r="M178" s="42"/>
      <c r="Y178" s="195"/>
      <c r="Z178" s="195"/>
      <c r="AA178" s="195"/>
      <c r="AB178" s="195"/>
      <c r="AC178" s="181"/>
      <c r="AD178" s="195"/>
      <c r="AE178" s="195"/>
      <c r="AF178" s="195"/>
      <c r="AG178" s="195"/>
    </row>
    <row r="179" spans="13:33" s="6" customFormat="1" ht="15" customHeight="1" x14ac:dyDescent="0.25">
      <c r="M179" s="42"/>
      <c r="Y179" s="195"/>
      <c r="Z179" s="195"/>
      <c r="AA179" s="195"/>
      <c r="AB179" s="195"/>
      <c r="AC179" s="181"/>
      <c r="AD179" s="195"/>
      <c r="AE179" s="195"/>
      <c r="AF179" s="195"/>
      <c r="AG179" s="195"/>
    </row>
    <row r="180" spans="13:33" s="6" customFormat="1" ht="15" customHeight="1" x14ac:dyDescent="0.25">
      <c r="M180" s="42"/>
      <c r="Y180" s="195"/>
      <c r="Z180" s="195"/>
      <c r="AA180" s="195"/>
      <c r="AB180" s="195"/>
      <c r="AC180" s="181"/>
      <c r="AD180" s="195"/>
      <c r="AE180" s="195"/>
      <c r="AF180" s="195"/>
      <c r="AG180" s="195"/>
    </row>
    <row r="181" spans="13:33" s="6" customFormat="1" ht="15" customHeight="1" x14ac:dyDescent="0.25">
      <c r="M181" s="42"/>
      <c r="Y181" s="195"/>
      <c r="Z181" s="195"/>
      <c r="AA181" s="195"/>
      <c r="AB181" s="195"/>
      <c r="AC181" s="181"/>
      <c r="AD181" s="195"/>
      <c r="AE181" s="195"/>
      <c r="AF181" s="195"/>
      <c r="AG181" s="195"/>
    </row>
    <row r="182" spans="13:33" s="6" customFormat="1" ht="15" customHeight="1" x14ac:dyDescent="0.25">
      <c r="M182" s="42"/>
      <c r="Y182" s="195"/>
      <c r="Z182" s="195"/>
      <c r="AA182" s="195"/>
      <c r="AB182" s="195"/>
      <c r="AC182" s="181"/>
      <c r="AD182" s="195"/>
      <c r="AE182" s="195"/>
      <c r="AF182" s="195"/>
      <c r="AG182" s="195"/>
    </row>
    <row r="183" spans="13:33" s="6" customFormat="1" ht="15" customHeight="1" x14ac:dyDescent="0.25">
      <c r="M183" s="42"/>
      <c r="Y183" s="195"/>
      <c r="Z183" s="195"/>
      <c r="AA183" s="195"/>
      <c r="AB183" s="195"/>
      <c r="AC183" s="181"/>
      <c r="AD183" s="195"/>
      <c r="AE183" s="195"/>
      <c r="AF183" s="195"/>
      <c r="AG183" s="195"/>
    </row>
    <row r="184" spans="13:33" s="6" customFormat="1" ht="15" customHeight="1" x14ac:dyDescent="0.25">
      <c r="M184" s="42"/>
      <c r="Y184" s="195"/>
      <c r="Z184" s="195"/>
      <c r="AA184" s="195"/>
      <c r="AB184" s="195"/>
      <c r="AC184" s="181"/>
      <c r="AD184" s="195"/>
      <c r="AE184" s="195"/>
      <c r="AF184" s="195"/>
      <c r="AG184" s="195"/>
    </row>
    <row r="185" spans="13:33" s="6" customFormat="1" ht="15" customHeight="1" x14ac:dyDescent="0.25">
      <c r="M185" s="42"/>
      <c r="Y185" s="195"/>
      <c r="Z185" s="195"/>
      <c r="AA185" s="195"/>
      <c r="AB185" s="195"/>
      <c r="AC185" s="181"/>
      <c r="AD185" s="195"/>
      <c r="AE185" s="195"/>
      <c r="AF185" s="195"/>
      <c r="AG185" s="195"/>
    </row>
    <row r="186" spans="13:33" s="6" customFormat="1" ht="15" customHeight="1" x14ac:dyDescent="0.25">
      <c r="M186" s="42"/>
      <c r="Y186" s="195"/>
      <c r="Z186" s="195"/>
      <c r="AA186" s="195"/>
      <c r="AB186" s="195"/>
      <c r="AC186" s="181"/>
      <c r="AD186" s="195"/>
      <c r="AE186" s="195"/>
      <c r="AF186" s="195"/>
      <c r="AG186" s="195"/>
    </row>
    <row r="187" spans="13:33" s="6" customFormat="1" ht="15" customHeight="1" x14ac:dyDescent="0.25">
      <c r="M187" s="42"/>
      <c r="Y187" s="195"/>
      <c r="Z187" s="195"/>
      <c r="AA187" s="195"/>
      <c r="AB187" s="195"/>
      <c r="AC187" s="181"/>
      <c r="AD187" s="195"/>
      <c r="AE187" s="195"/>
      <c r="AF187" s="195"/>
      <c r="AG187" s="195"/>
    </row>
    <row r="188" spans="13:33" s="6" customFormat="1" ht="15" customHeight="1" x14ac:dyDescent="0.25">
      <c r="M188" s="42"/>
      <c r="Y188" s="195"/>
      <c r="Z188" s="195"/>
      <c r="AA188" s="195"/>
      <c r="AB188" s="195"/>
      <c r="AC188" s="181"/>
      <c r="AD188" s="195"/>
      <c r="AE188" s="195"/>
      <c r="AF188" s="195"/>
      <c r="AG188" s="195"/>
    </row>
    <row r="189" spans="13:33" s="6" customFormat="1" ht="15" customHeight="1" x14ac:dyDescent="0.25">
      <c r="M189" s="42"/>
      <c r="Y189" s="195"/>
      <c r="Z189" s="195"/>
      <c r="AA189" s="195"/>
      <c r="AB189" s="195"/>
      <c r="AC189" s="181"/>
      <c r="AD189" s="195"/>
      <c r="AE189" s="195"/>
      <c r="AF189" s="195"/>
      <c r="AG189" s="195"/>
    </row>
    <row r="190" spans="13:33" s="6" customFormat="1" ht="15" customHeight="1" x14ac:dyDescent="0.25">
      <c r="M190" s="42"/>
      <c r="Y190" s="195"/>
      <c r="Z190" s="195"/>
      <c r="AA190" s="195"/>
      <c r="AB190" s="195"/>
      <c r="AC190" s="181"/>
      <c r="AD190" s="195"/>
      <c r="AE190" s="195"/>
      <c r="AF190" s="195"/>
      <c r="AG190" s="195"/>
    </row>
    <row r="191" spans="13:33" s="6" customFormat="1" ht="15" customHeight="1" x14ac:dyDescent="0.25">
      <c r="M191" s="42"/>
      <c r="Y191" s="195"/>
      <c r="Z191" s="195"/>
      <c r="AA191" s="195"/>
      <c r="AB191" s="195"/>
      <c r="AC191" s="181"/>
      <c r="AD191" s="195"/>
      <c r="AE191" s="195"/>
      <c r="AF191" s="195"/>
      <c r="AG191" s="195"/>
    </row>
    <row r="192" spans="13:33" s="6" customFormat="1" ht="15" customHeight="1" x14ac:dyDescent="0.25">
      <c r="M192" s="42"/>
      <c r="Y192" s="195"/>
      <c r="Z192" s="195"/>
      <c r="AA192" s="195"/>
      <c r="AB192" s="195"/>
      <c r="AC192" s="181"/>
      <c r="AD192" s="195"/>
      <c r="AE192" s="195"/>
      <c r="AF192" s="195"/>
      <c r="AG192" s="195"/>
    </row>
    <row r="193" spans="13:33" s="6" customFormat="1" ht="15" customHeight="1" x14ac:dyDescent="0.25">
      <c r="M193" s="42"/>
      <c r="Y193" s="195"/>
      <c r="Z193" s="195"/>
      <c r="AA193" s="195"/>
      <c r="AB193" s="195"/>
      <c r="AC193" s="181"/>
      <c r="AD193" s="195"/>
      <c r="AE193" s="195"/>
      <c r="AF193" s="195"/>
      <c r="AG193" s="195"/>
    </row>
    <row r="194" spans="13:33" s="6" customFormat="1" ht="15" customHeight="1" x14ac:dyDescent="0.25">
      <c r="M194" s="42"/>
      <c r="Y194" s="195"/>
      <c r="Z194" s="195"/>
      <c r="AA194" s="195"/>
      <c r="AB194" s="195"/>
      <c r="AC194" s="181"/>
      <c r="AD194" s="195"/>
      <c r="AE194" s="195"/>
      <c r="AF194" s="195"/>
      <c r="AG194" s="195"/>
    </row>
    <row r="195" spans="13:33" s="6" customFormat="1" ht="15" customHeight="1" x14ac:dyDescent="0.25">
      <c r="M195" s="42"/>
      <c r="Y195" s="195"/>
      <c r="Z195" s="195"/>
      <c r="AA195" s="195"/>
      <c r="AB195" s="195"/>
      <c r="AC195" s="181"/>
      <c r="AD195" s="195"/>
      <c r="AE195" s="195"/>
      <c r="AF195" s="195"/>
      <c r="AG195" s="195"/>
    </row>
    <row r="196" spans="13:33" s="6" customFormat="1" ht="15" customHeight="1" x14ac:dyDescent="0.25">
      <c r="M196" s="42"/>
      <c r="Y196" s="195"/>
      <c r="Z196" s="195"/>
      <c r="AA196" s="195"/>
      <c r="AB196" s="195"/>
      <c r="AC196" s="181"/>
      <c r="AD196" s="195"/>
      <c r="AE196" s="195"/>
      <c r="AF196" s="195"/>
      <c r="AG196" s="195"/>
    </row>
    <row r="197" spans="13:33" s="6" customFormat="1" ht="15" customHeight="1" x14ac:dyDescent="0.25">
      <c r="M197" s="42"/>
      <c r="Y197" s="195"/>
      <c r="Z197" s="195"/>
      <c r="AA197" s="195"/>
      <c r="AB197" s="195"/>
      <c r="AC197" s="181"/>
      <c r="AD197" s="195"/>
      <c r="AE197" s="195"/>
      <c r="AF197" s="195"/>
      <c r="AG197" s="195"/>
    </row>
    <row r="198" spans="13:33" s="6" customFormat="1" ht="15" customHeight="1" x14ac:dyDescent="0.25">
      <c r="M198" s="42"/>
      <c r="Y198" s="195"/>
      <c r="Z198" s="195"/>
      <c r="AA198" s="195"/>
      <c r="AB198" s="195"/>
      <c r="AC198" s="181"/>
      <c r="AD198" s="195"/>
      <c r="AE198" s="195"/>
      <c r="AF198" s="195"/>
      <c r="AG198" s="195"/>
    </row>
    <row r="199" spans="13:33" s="6" customFormat="1" ht="15" customHeight="1" x14ac:dyDescent="0.25">
      <c r="M199" s="42"/>
      <c r="Y199" s="195"/>
      <c r="Z199" s="195"/>
      <c r="AA199" s="195"/>
      <c r="AB199" s="195"/>
      <c r="AC199" s="181"/>
      <c r="AD199" s="195"/>
      <c r="AE199" s="195"/>
      <c r="AF199" s="195"/>
      <c r="AG199" s="195"/>
    </row>
    <row r="200" spans="13:33" s="6" customFormat="1" ht="15" customHeight="1" x14ac:dyDescent="0.25">
      <c r="M200" s="42"/>
      <c r="Y200" s="195"/>
      <c r="Z200" s="195"/>
      <c r="AA200" s="195"/>
      <c r="AB200" s="195"/>
      <c r="AC200" s="181"/>
      <c r="AD200" s="195"/>
      <c r="AE200" s="195"/>
      <c r="AF200" s="195"/>
      <c r="AG200" s="195"/>
    </row>
    <row r="201" spans="13:33" s="6" customFormat="1" ht="15" customHeight="1" x14ac:dyDescent="0.25">
      <c r="M201" s="42"/>
      <c r="Y201" s="195"/>
      <c r="Z201" s="195"/>
      <c r="AA201" s="195"/>
      <c r="AB201" s="195"/>
      <c r="AC201" s="181"/>
      <c r="AD201" s="195"/>
      <c r="AE201" s="195"/>
      <c r="AF201" s="195"/>
      <c r="AG201" s="195"/>
    </row>
    <row r="202" spans="13:33" s="6" customFormat="1" ht="15" customHeight="1" x14ac:dyDescent="0.25">
      <c r="M202" s="42"/>
      <c r="Y202" s="195"/>
      <c r="Z202" s="195"/>
      <c r="AA202" s="195"/>
      <c r="AB202" s="195"/>
      <c r="AC202" s="181"/>
      <c r="AD202" s="195"/>
      <c r="AE202" s="195"/>
      <c r="AF202" s="195"/>
      <c r="AG202" s="195"/>
    </row>
    <row r="203" spans="13:33" s="6" customFormat="1" ht="15" customHeight="1" x14ac:dyDescent="0.25">
      <c r="M203" s="42"/>
      <c r="Y203" s="195"/>
      <c r="Z203" s="195"/>
      <c r="AA203" s="195"/>
      <c r="AB203" s="195"/>
      <c r="AC203" s="181"/>
      <c r="AD203" s="195"/>
      <c r="AE203" s="195"/>
      <c r="AF203" s="195"/>
      <c r="AG203" s="195"/>
    </row>
    <row r="204" spans="13:33" s="6" customFormat="1" ht="15" customHeight="1" x14ac:dyDescent="0.25">
      <c r="M204" s="42"/>
      <c r="Y204" s="195"/>
      <c r="Z204" s="195"/>
      <c r="AA204" s="195"/>
      <c r="AB204" s="195"/>
      <c r="AC204" s="181"/>
      <c r="AD204" s="195"/>
      <c r="AE204" s="195"/>
      <c r="AF204" s="195"/>
      <c r="AG204" s="195"/>
    </row>
    <row r="205" spans="13:33" s="6" customFormat="1" ht="15" customHeight="1" x14ac:dyDescent="0.25">
      <c r="M205" s="42"/>
      <c r="Y205" s="195"/>
      <c r="Z205" s="195"/>
      <c r="AA205" s="195"/>
      <c r="AB205" s="195"/>
      <c r="AC205" s="181"/>
      <c r="AD205" s="195"/>
      <c r="AE205" s="195"/>
      <c r="AF205" s="195"/>
      <c r="AG205" s="195"/>
    </row>
    <row r="206" spans="13:33" s="6" customFormat="1" ht="15" customHeight="1" x14ac:dyDescent="0.25">
      <c r="M206" s="42"/>
      <c r="Y206" s="195"/>
      <c r="Z206" s="195"/>
      <c r="AA206" s="195"/>
      <c r="AB206" s="195"/>
      <c r="AC206" s="181"/>
      <c r="AD206" s="195"/>
      <c r="AE206" s="195"/>
      <c r="AF206" s="195"/>
      <c r="AG206" s="195"/>
    </row>
    <row r="207" spans="13:33" s="6" customFormat="1" ht="15" customHeight="1" x14ac:dyDescent="0.25">
      <c r="M207" s="42"/>
      <c r="Y207" s="195"/>
      <c r="Z207" s="195"/>
      <c r="AA207" s="195"/>
      <c r="AB207" s="195"/>
      <c r="AC207" s="181"/>
      <c r="AD207" s="195"/>
      <c r="AE207" s="195"/>
      <c r="AF207" s="195"/>
      <c r="AG207" s="195"/>
    </row>
    <row r="208" spans="13:33" s="6" customFormat="1" ht="15" customHeight="1" x14ac:dyDescent="0.25">
      <c r="M208" s="42"/>
      <c r="Y208" s="195"/>
      <c r="Z208" s="195"/>
      <c r="AA208" s="195"/>
      <c r="AB208" s="195"/>
      <c r="AC208" s="181"/>
      <c r="AD208" s="195"/>
      <c r="AE208" s="195"/>
      <c r="AF208" s="195"/>
      <c r="AG208" s="195"/>
    </row>
    <row r="209" spans="13:33" s="6" customFormat="1" ht="15" customHeight="1" x14ac:dyDescent="0.25">
      <c r="M209" s="42"/>
      <c r="Y209" s="195"/>
      <c r="Z209" s="195"/>
      <c r="AA209" s="195"/>
      <c r="AB209" s="195"/>
      <c r="AC209" s="181"/>
      <c r="AD209" s="195"/>
      <c r="AE209" s="195"/>
      <c r="AF209" s="195"/>
      <c r="AG209" s="195"/>
    </row>
    <row r="210" spans="13:33" s="6" customFormat="1" ht="15" customHeight="1" x14ac:dyDescent="0.25">
      <c r="M210" s="42"/>
      <c r="Y210" s="195"/>
      <c r="Z210" s="195"/>
      <c r="AA210" s="195"/>
      <c r="AB210" s="195"/>
      <c r="AC210" s="181"/>
      <c r="AD210" s="195"/>
      <c r="AE210" s="195"/>
      <c r="AF210" s="195"/>
      <c r="AG210" s="195"/>
    </row>
    <row r="211" spans="13:33" s="6" customFormat="1" ht="15" customHeight="1" x14ac:dyDescent="0.25">
      <c r="M211" s="42"/>
      <c r="Y211" s="195"/>
      <c r="Z211" s="195"/>
      <c r="AA211" s="195"/>
      <c r="AB211" s="195"/>
      <c r="AC211" s="181"/>
      <c r="AD211" s="195"/>
      <c r="AE211" s="195"/>
      <c r="AF211" s="195"/>
      <c r="AG211" s="195"/>
    </row>
    <row r="212" spans="13:33" s="6" customFormat="1" ht="15" customHeight="1" x14ac:dyDescent="0.25">
      <c r="M212" s="42"/>
      <c r="Y212" s="195"/>
      <c r="Z212" s="195"/>
      <c r="AA212" s="195"/>
      <c r="AB212" s="195"/>
      <c r="AC212" s="181"/>
      <c r="AD212" s="195"/>
      <c r="AE212" s="195"/>
      <c r="AF212" s="195"/>
      <c r="AG212" s="195"/>
    </row>
    <row r="213" spans="13:33" s="6" customFormat="1" ht="15" customHeight="1" x14ac:dyDescent="0.25">
      <c r="M213" s="42"/>
      <c r="Y213" s="195"/>
      <c r="Z213" s="195"/>
      <c r="AA213" s="195"/>
      <c r="AB213" s="195"/>
      <c r="AC213" s="181"/>
      <c r="AD213" s="195"/>
      <c r="AE213" s="195"/>
      <c r="AF213" s="195"/>
      <c r="AG213" s="195"/>
    </row>
    <row r="214" spans="13:33" s="6" customFormat="1" ht="15" customHeight="1" x14ac:dyDescent="0.25">
      <c r="M214" s="42"/>
      <c r="Y214" s="195"/>
      <c r="Z214" s="195"/>
      <c r="AA214" s="195"/>
      <c r="AB214" s="195"/>
      <c r="AC214" s="181"/>
      <c r="AD214" s="195"/>
      <c r="AE214" s="195"/>
      <c r="AF214" s="195"/>
      <c r="AG214" s="195"/>
    </row>
    <row r="215" spans="13:33" s="6" customFormat="1" ht="15" customHeight="1" x14ac:dyDescent="0.25">
      <c r="M215" s="42"/>
      <c r="Y215" s="195"/>
      <c r="Z215" s="195"/>
      <c r="AA215" s="195"/>
      <c r="AB215" s="195"/>
      <c r="AC215" s="181"/>
      <c r="AD215" s="195"/>
      <c r="AE215" s="195"/>
      <c r="AF215" s="195"/>
      <c r="AG215" s="195"/>
    </row>
    <row r="216" spans="13:33" s="6" customFormat="1" ht="15" customHeight="1" x14ac:dyDescent="0.25">
      <c r="M216" s="42"/>
      <c r="Y216" s="195"/>
      <c r="Z216" s="195"/>
      <c r="AA216" s="195"/>
      <c r="AB216" s="195"/>
      <c r="AC216" s="181"/>
      <c r="AD216" s="195"/>
      <c r="AE216" s="195"/>
      <c r="AF216" s="195"/>
      <c r="AG216" s="195"/>
    </row>
    <row r="217" spans="13:33" s="6" customFormat="1" ht="15" customHeight="1" x14ac:dyDescent="0.25">
      <c r="M217" s="42"/>
      <c r="Y217" s="195"/>
      <c r="Z217" s="195"/>
      <c r="AA217" s="195"/>
      <c r="AB217" s="195"/>
      <c r="AC217" s="181"/>
      <c r="AD217" s="195"/>
      <c r="AE217" s="195"/>
      <c r="AF217" s="195"/>
      <c r="AG217" s="195"/>
    </row>
    <row r="218" spans="13:33" s="6" customFormat="1" ht="15" customHeight="1" x14ac:dyDescent="0.25">
      <c r="M218" s="42"/>
      <c r="Y218" s="195"/>
      <c r="Z218" s="195"/>
      <c r="AA218" s="195"/>
      <c r="AB218" s="195"/>
      <c r="AC218" s="181"/>
      <c r="AD218" s="195"/>
      <c r="AE218" s="195"/>
      <c r="AF218" s="195"/>
      <c r="AG218" s="195"/>
    </row>
    <row r="219" spans="13:33" s="6" customFormat="1" ht="15" customHeight="1" x14ac:dyDescent="0.25">
      <c r="M219" s="42"/>
      <c r="Y219" s="195"/>
      <c r="Z219" s="195"/>
      <c r="AA219" s="195"/>
      <c r="AB219" s="195"/>
      <c r="AC219" s="181"/>
      <c r="AD219" s="195"/>
      <c r="AE219" s="195"/>
      <c r="AF219" s="195"/>
      <c r="AG219" s="195"/>
    </row>
    <row r="220" spans="13:33" s="6" customFormat="1" ht="15" customHeight="1" x14ac:dyDescent="0.25">
      <c r="M220" s="42"/>
      <c r="Y220" s="195"/>
      <c r="Z220" s="195"/>
      <c r="AA220" s="195"/>
      <c r="AB220" s="195"/>
      <c r="AC220" s="181"/>
      <c r="AD220" s="195"/>
      <c r="AE220" s="195"/>
      <c r="AF220" s="195"/>
      <c r="AG220" s="195"/>
    </row>
    <row r="221" spans="13:33" s="6" customFormat="1" ht="15" customHeight="1" x14ac:dyDescent="0.25">
      <c r="M221" s="42"/>
      <c r="Y221" s="195"/>
      <c r="Z221" s="195"/>
      <c r="AA221" s="195"/>
      <c r="AB221" s="195"/>
      <c r="AC221" s="181"/>
      <c r="AD221" s="195"/>
      <c r="AE221" s="195"/>
      <c r="AF221" s="195"/>
      <c r="AG221" s="195"/>
    </row>
    <row r="222" spans="13:33" s="6" customFormat="1" ht="15" customHeight="1" x14ac:dyDescent="0.25">
      <c r="M222" s="42"/>
      <c r="Y222" s="195"/>
      <c r="Z222" s="195"/>
      <c r="AA222" s="195"/>
      <c r="AB222" s="195"/>
      <c r="AC222" s="181"/>
      <c r="AD222" s="195"/>
      <c r="AE222" s="195"/>
      <c r="AF222" s="195"/>
      <c r="AG222" s="195"/>
    </row>
    <row r="223" spans="13:33" s="6" customFormat="1" ht="15" customHeight="1" x14ac:dyDescent="0.25">
      <c r="M223" s="42"/>
      <c r="Y223" s="195"/>
      <c r="Z223" s="195"/>
      <c r="AA223" s="195"/>
      <c r="AB223" s="195"/>
      <c r="AC223" s="181"/>
      <c r="AD223" s="195"/>
      <c r="AE223" s="195"/>
      <c r="AF223" s="195"/>
      <c r="AG223" s="195"/>
    </row>
    <row r="224" spans="13:33" s="6" customFormat="1" ht="15" customHeight="1" x14ac:dyDescent="0.25">
      <c r="M224" s="42"/>
      <c r="Y224" s="195"/>
      <c r="Z224" s="195"/>
      <c r="AA224" s="195"/>
      <c r="AB224" s="195"/>
      <c r="AC224" s="181"/>
      <c r="AD224" s="195"/>
      <c r="AE224" s="195"/>
      <c r="AF224" s="195"/>
      <c r="AG224" s="195"/>
    </row>
    <row r="225" spans="13:33" s="6" customFormat="1" ht="15" customHeight="1" x14ac:dyDescent="0.25">
      <c r="M225" s="42"/>
      <c r="Y225" s="195"/>
      <c r="Z225" s="195"/>
      <c r="AA225" s="195"/>
      <c r="AB225" s="195"/>
      <c r="AC225" s="181"/>
      <c r="AD225" s="195"/>
      <c r="AE225" s="195"/>
      <c r="AF225" s="195"/>
      <c r="AG225" s="195"/>
    </row>
    <row r="226" spans="13:33" s="6" customFormat="1" ht="15" customHeight="1" x14ac:dyDescent="0.25">
      <c r="M226" s="42"/>
      <c r="Y226" s="195"/>
      <c r="Z226" s="195"/>
      <c r="AA226" s="195"/>
      <c r="AB226" s="195"/>
      <c r="AC226" s="181"/>
      <c r="AD226" s="195"/>
      <c r="AE226" s="195"/>
      <c r="AF226" s="195"/>
      <c r="AG226" s="195"/>
    </row>
    <row r="227" spans="13:33" s="6" customFormat="1" ht="15" customHeight="1" x14ac:dyDescent="0.25">
      <c r="M227" s="42"/>
      <c r="Y227" s="195"/>
      <c r="Z227" s="195"/>
      <c r="AA227" s="195"/>
      <c r="AB227" s="195"/>
      <c r="AC227" s="181"/>
      <c r="AD227" s="195"/>
      <c r="AE227" s="195"/>
      <c r="AF227" s="195"/>
      <c r="AG227" s="195"/>
    </row>
    <row r="228" spans="13:33" s="6" customFormat="1" ht="15" customHeight="1" x14ac:dyDescent="0.25">
      <c r="M228" s="42"/>
      <c r="Y228" s="195"/>
      <c r="Z228" s="195"/>
      <c r="AA228" s="195"/>
      <c r="AB228" s="195"/>
      <c r="AC228" s="181"/>
      <c r="AD228" s="195"/>
      <c r="AE228" s="195"/>
      <c r="AF228" s="195"/>
      <c r="AG228" s="195"/>
    </row>
    <row r="229" spans="13:33" s="6" customFormat="1" ht="15" customHeight="1" x14ac:dyDescent="0.25">
      <c r="M229" s="42"/>
      <c r="Y229" s="195"/>
      <c r="Z229" s="195"/>
      <c r="AA229" s="195"/>
      <c r="AB229" s="195"/>
      <c r="AC229" s="181"/>
      <c r="AD229" s="195"/>
      <c r="AE229" s="195"/>
      <c r="AF229" s="195"/>
      <c r="AG229" s="195"/>
    </row>
    <row r="230" spans="13:33" s="6" customFormat="1" ht="15" customHeight="1" x14ac:dyDescent="0.25">
      <c r="M230" s="42"/>
      <c r="Y230" s="195"/>
      <c r="Z230" s="195"/>
      <c r="AA230" s="195"/>
      <c r="AB230" s="195"/>
      <c r="AC230" s="181"/>
      <c r="AD230" s="195"/>
      <c r="AE230" s="195"/>
      <c r="AF230" s="195"/>
      <c r="AG230" s="195"/>
    </row>
    <row r="231" spans="13:33" s="6" customFormat="1" ht="15" customHeight="1" x14ac:dyDescent="0.25">
      <c r="M231" s="42"/>
      <c r="Y231" s="195"/>
      <c r="Z231" s="195"/>
      <c r="AA231" s="195"/>
      <c r="AB231" s="195"/>
      <c r="AC231" s="181"/>
      <c r="AD231" s="195"/>
      <c r="AE231" s="195"/>
      <c r="AF231" s="195"/>
      <c r="AG231" s="195"/>
    </row>
    <row r="232" spans="13:33" s="6" customFormat="1" ht="15" customHeight="1" x14ac:dyDescent="0.25">
      <c r="M232" s="42"/>
      <c r="Y232" s="195"/>
      <c r="Z232" s="195"/>
      <c r="AA232" s="195"/>
      <c r="AB232" s="195"/>
      <c r="AC232" s="181"/>
      <c r="AD232" s="195"/>
      <c r="AE232" s="195"/>
      <c r="AF232" s="195"/>
      <c r="AG232" s="195"/>
    </row>
    <row r="233" spans="13:33" s="6" customFormat="1" ht="15" customHeight="1" x14ac:dyDescent="0.25">
      <c r="M233" s="42"/>
      <c r="Y233" s="195"/>
      <c r="Z233" s="195"/>
      <c r="AA233" s="195"/>
      <c r="AB233" s="195"/>
      <c r="AC233" s="181"/>
      <c r="AD233" s="195"/>
      <c r="AE233" s="195"/>
      <c r="AF233" s="195"/>
      <c r="AG233" s="195"/>
    </row>
    <row r="234" spans="13:33" s="6" customFormat="1" ht="15" customHeight="1" x14ac:dyDescent="0.25">
      <c r="M234" s="42"/>
      <c r="Y234" s="195"/>
      <c r="Z234" s="195"/>
      <c r="AA234" s="195"/>
      <c r="AB234" s="195"/>
      <c r="AC234" s="181"/>
      <c r="AD234" s="195"/>
      <c r="AE234" s="195"/>
      <c r="AF234" s="195"/>
      <c r="AG234" s="195"/>
    </row>
    <row r="235" spans="13:33" s="6" customFormat="1" ht="15" customHeight="1" x14ac:dyDescent="0.25">
      <c r="M235" s="42"/>
      <c r="Y235" s="195"/>
      <c r="Z235" s="195"/>
      <c r="AA235" s="195"/>
      <c r="AB235" s="195"/>
      <c r="AC235" s="181"/>
      <c r="AD235" s="195"/>
      <c r="AE235" s="195"/>
      <c r="AF235" s="195"/>
      <c r="AG235" s="195"/>
    </row>
    <row r="236" spans="13:33" s="6" customFormat="1" ht="15" customHeight="1" x14ac:dyDescent="0.25">
      <c r="M236" s="42"/>
      <c r="Y236" s="195"/>
      <c r="Z236" s="195"/>
      <c r="AA236" s="195"/>
      <c r="AB236" s="195"/>
      <c r="AC236" s="181"/>
      <c r="AD236" s="195"/>
      <c r="AE236" s="195"/>
      <c r="AF236" s="195"/>
      <c r="AG236" s="195"/>
    </row>
    <row r="237" spans="13:33" s="6" customFormat="1" ht="15" customHeight="1" x14ac:dyDescent="0.25">
      <c r="M237" s="42"/>
      <c r="Y237" s="195"/>
      <c r="Z237" s="195"/>
      <c r="AA237" s="195"/>
      <c r="AB237" s="195"/>
      <c r="AC237" s="181"/>
      <c r="AD237" s="195"/>
      <c r="AE237" s="195"/>
      <c r="AF237" s="195"/>
      <c r="AG237" s="195"/>
    </row>
    <row r="238" spans="13:33" s="6" customFormat="1" ht="15" customHeight="1" x14ac:dyDescent="0.25">
      <c r="M238" s="42"/>
      <c r="Y238" s="195"/>
      <c r="Z238" s="195"/>
      <c r="AA238" s="195"/>
      <c r="AB238" s="195"/>
      <c r="AC238" s="181"/>
      <c r="AD238" s="195"/>
      <c r="AE238" s="195"/>
      <c r="AF238" s="195"/>
      <c r="AG238" s="195"/>
    </row>
    <row r="239" spans="13:33" s="6" customFormat="1" ht="15" customHeight="1" x14ac:dyDescent="0.25">
      <c r="M239" s="42"/>
      <c r="Y239" s="195"/>
      <c r="Z239" s="195"/>
      <c r="AA239" s="195"/>
      <c r="AB239" s="195"/>
      <c r="AC239" s="181"/>
      <c r="AD239" s="195"/>
      <c r="AE239" s="195"/>
      <c r="AF239" s="195"/>
      <c r="AG239" s="195"/>
    </row>
    <row r="240" spans="13:33" s="6" customFormat="1" ht="15" customHeight="1" x14ac:dyDescent="0.25">
      <c r="M240" s="42"/>
      <c r="Y240" s="195"/>
      <c r="Z240" s="195"/>
      <c r="AA240" s="195"/>
      <c r="AB240" s="195"/>
      <c r="AC240" s="181"/>
      <c r="AD240" s="195"/>
      <c r="AE240" s="195"/>
      <c r="AF240" s="195"/>
      <c r="AG240" s="195"/>
    </row>
    <row r="241" spans="13:33" s="6" customFormat="1" ht="15" customHeight="1" x14ac:dyDescent="0.25">
      <c r="M241" s="42"/>
      <c r="Y241" s="195"/>
      <c r="Z241" s="195"/>
      <c r="AA241" s="195"/>
      <c r="AB241" s="195"/>
      <c r="AC241" s="181"/>
      <c r="AD241" s="195"/>
      <c r="AE241" s="195"/>
      <c r="AF241" s="195"/>
      <c r="AG241" s="195"/>
    </row>
    <row r="242" spans="13:33" s="6" customFormat="1" ht="15" customHeight="1" x14ac:dyDescent="0.25">
      <c r="M242" s="42"/>
      <c r="Y242" s="195"/>
      <c r="Z242" s="195"/>
      <c r="AA242" s="195"/>
      <c r="AB242" s="195"/>
      <c r="AC242" s="181"/>
      <c r="AD242" s="195"/>
      <c r="AE242" s="195"/>
      <c r="AF242" s="195"/>
      <c r="AG242" s="195"/>
    </row>
    <row r="243" spans="13:33" s="6" customFormat="1" ht="15" customHeight="1" x14ac:dyDescent="0.25">
      <c r="M243" s="42"/>
      <c r="Y243" s="195"/>
      <c r="Z243" s="195"/>
      <c r="AA243" s="195"/>
      <c r="AB243" s="195"/>
      <c r="AC243" s="181"/>
      <c r="AD243" s="195"/>
      <c r="AE243" s="195"/>
      <c r="AF243" s="195"/>
      <c r="AG243" s="195"/>
    </row>
    <row r="244" spans="13:33" s="6" customFormat="1" ht="15" customHeight="1" x14ac:dyDescent="0.25">
      <c r="M244" s="42"/>
      <c r="Y244" s="195"/>
      <c r="Z244" s="195"/>
      <c r="AA244" s="195"/>
      <c r="AB244" s="195"/>
      <c r="AC244" s="181"/>
      <c r="AD244" s="195"/>
      <c r="AE244" s="195"/>
      <c r="AF244" s="195"/>
      <c r="AG244" s="195"/>
    </row>
    <row r="245" spans="13:33" s="6" customFormat="1" ht="15" customHeight="1" x14ac:dyDescent="0.25">
      <c r="M245" s="42"/>
      <c r="Y245" s="195"/>
      <c r="Z245" s="195"/>
      <c r="AA245" s="195"/>
      <c r="AB245" s="195"/>
      <c r="AC245" s="181"/>
      <c r="AD245" s="195"/>
      <c r="AE245" s="195"/>
      <c r="AF245" s="195"/>
      <c r="AG245" s="195"/>
    </row>
    <row r="246" spans="13:33" s="6" customFormat="1" ht="15" customHeight="1" x14ac:dyDescent="0.25">
      <c r="M246" s="42"/>
      <c r="Y246" s="195"/>
      <c r="Z246" s="195"/>
      <c r="AA246" s="195"/>
      <c r="AB246" s="195"/>
      <c r="AC246" s="181"/>
      <c r="AD246" s="195"/>
      <c r="AE246" s="195"/>
      <c r="AF246" s="195"/>
      <c r="AG246" s="195"/>
    </row>
    <row r="247" spans="13:33" s="6" customFormat="1" ht="15" customHeight="1" x14ac:dyDescent="0.25">
      <c r="M247" s="42"/>
      <c r="Y247" s="195"/>
      <c r="Z247" s="195"/>
      <c r="AA247" s="195"/>
      <c r="AB247" s="195"/>
      <c r="AC247" s="181"/>
      <c r="AD247" s="195"/>
      <c r="AE247" s="195"/>
      <c r="AF247" s="195"/>
      <c r="AG247" s="195"/>
    </row>
    <row r="248" spans="13:33" s="6" customFormat="1" ht="15" customHeight="1" x14ac:dyDescent="0.25">
      <c r="M248" s="42"/>
      <c r="Y248" s="195"/>
      <c r="Z248" s="195"/>
      <c r="AA248" s="195"/>
      <c r="AB248" s="195"/>
      <c r="AC248" s="181"/>
      <c r="AD248" s="195"/>
      <c r="AE248" s="195"/>
      <c r="AF248" s="195"/>
      <c r="AG248" s="195"/>
    </row>
    <row r="249" spans="13:33" s="6" customFormat="1" ht="15" customHeight="1" x14ac:dyDescent="0.25">
      <c r="M249" s="42"/>
      <c r="Y249" s="195"/>
      <c r="Z249" s="195"/>
      <c r="AA249" s="195"/>
      <c r="AB249" s="195"/>
      <c r="AC249" s="181"/>
      <c r="AD249" s="195"/>
      <c r="AE249" s="195"/>
      <c r="AF249" s="195"/>
      <c r="AG249" s="195"/>
    </row>
    <row r="250" spans="13:33" s="6" customFormat="1" ht="15" customHeight="1" x14ac:dyDescent="0.25">
      <c r="M250" s="42"/>
      <c r="Y250" s="195"/>
      <c r="Z250" s="195"/>
      <c r="AA250" s="195"/>
      <c r="AB250" s="195"/>
      <c r="AC250" s="181"/>
      <c r="AD250" s="195"/>
      <c r="AE250" s="195"/>
      <c r="AF250" s="195"/>
      <c r="AG250" s="195"/>
    </row>
    <row r="251" spans="13:33" s="6" customFormat="1" ht="15" customHeight="1" x14ac:dyDescent="0.25">
      <c r="M251" s="42"/>
      <c r="Y251" s="195"/>
      <c r="Z251" s="195"/>
      <c r="AA251" s="195"/>
      <c r="AB251" s="195"/>
      <c r="AC251" s="181"/>
      <c r="AD251" s="195"/>
      <c r="AE251" s="195"/>
      <c r="AF251" s="195"/>
      <c r="AG251" s="195"/>
    </row>
    <row r="252" spans="13:33" s="6" customFormat="1" ht="15" customHeight="1" x14ac:dyDescent="0.25">
      <c r="M252" s="42"/>
      <c r="Y252" s="195"/>
      <c r="Z252" s="195"/>
      <c r="AA252" s="195"/>
      <c r="AB252" s="195"/>
      <c r="AC252" s="181"/>
      <c r="AD252" s="195"/>
      <c r="AE252" s="195"/>
      <c r="AF252" s="195"/>
      <c r="AG252" s="195"/>
    </row>
    <row r="253" spans="13:33" s="6" customFormat="1" ht="15" customHeight="1" x14ac:dyDescent="0.25">
      <c r="M253" s="42"/>
      <c r="Y253" s="195"/>
      <c r="Z253" s="195"/>
      <c r="AA253" s="195"/>
      <c r="AB253" s="195"/>
      <c r="AC253" s="181"/>
      <c r="AD253" s="195"/>
      <c r="AE253" s="195"/>
      <c r="AF253" s="195"/>
      <c r="AG253" s="195"/>
    </row>
    <row r="254" spans="13:33" s="6" customFormat="1" ht="15" customHeight="1" x14ac:dyDescent="0.25">
      <c r="M254" s="42"/>
      <c r="Y254" s="195"/>
      <c r="Z254" s="195"/>
      <c r="AA254" s="195"/>
      <c r="AB254" s="195"/>
      <c r="AC254" s="181"/>
      <c r="AD254" s="195"/>
      <c r="AE254" s="195"/>
      <c r="AF254" s="195"/>
      <c r="AG254" s="195"/>
    </row>
    <row r="255" spans="13:33" s="6" customFormat="1" ht="15" customHeight="1" x14ac:dyDescent="0.25">
      <c r="M255" s="42"/>
      <c r="Y255" s="195"/>
      <c r="Z255" s="195"/>
      <c r="AA255" s="195"/>
      <c r="AB255" s="195"/>
      <c r="AC255" s="181"/>
      <c r="AD255" s="195"/>
      <c r="AE255" s="195"/>
      <c r="AF255" s="195"/>
      <c r="AG255" s="195"/>
    </row>
    <row r="256" spans="13:33" s="6" customFormat="1" ht="15" customHeight="1" x14ac:dyDescent="0.25">
      <c r="M256" s="42"/>
      <c r="Y256" s="195"/>
      <c r="Z256" s="195"/>
      <c r="AA256" s="195"/>
      <c r="AB256" s="195"/>
      <c r="AC256" s="181"/>
      <c r="AD256" s="195"/>
      <c r="AE256" s="195"/>
      <c r="AF256" s="195"/>
      <c r="AG256" s="195"/>
    </row>
    <row r="257" spans="13:33" s="6" customFormat="1" ht="15" customHeight="1" x14ac:dyDescent="0.25">
      <c r="M257" s="42"/>
      <c r="Y257" s="195"/>
      <c r="Z257" s="195"/>
      <c r="AA257" s="195"/>
      <c r="AB257" s="195"/>
      <c r="AC257" s="181"/>
      <c r="AD257" s="195"/>
      <c r="AE257" s="195"/>
      <c r="AF257" s="195"/>
      <c r="AG257" s="195"/>
    </row>
    <row r="258" spans="13:33" s="6" customFormat="1" ht="15" customHeight="1" x14ac:dyDescent="0.25">
      <c r="M258" s="42"/>
      <c r="Y258" s="195"/>
      <c r="Z258" s="195"/>
      <c r="AA258" s="195"/>
      <c r="AB258" s="195"/>
      <c r="AC258" s="181"/>
      <c r="AD258" s="195"/>
      <c r="AE258" s="195"/>
      <c r="AF258" s="195"/>
      <c r="AG258" s="195"/>
    </row>
    <row r="259" spans="13:33" s="6" customFormat="1" ht="15" customHeight="1" x14ac:dyDescent="0.25">
      <c r="M259" s="42"/>
      <c r="Y259" s="195"/>
      <c r="Z259" s="195"/>
      <c r="AA259" s="195"/>
      <c r="AB259" s="195"/>
      <c r="AC259" s="181"/>
      <c r="AD259" s="195"/>
      <c r="AE259" s="195"/>
      <c r="AF259" s="195"/>
      <c r="AG259" s="195"/>
    </row>
    <row r="260" spans="13:33" s="6" customFormat="1" ht="15" customHeight="1" x14ac:dyDescent="0.25">
      <c r="M260" s="42"/>
      <c r="Y260" s="195"/>
      <c r="Z260" s="195"/>
      <c r="AA260" s="195"/>
      <c r="AB260" s="195"/>
      <c r="AC260" s="181"/>
      <c r="AD260" s="195"/>
      <c r="AE260" s="195"/>
      <c r="AF260" s="195"/>
      <c r="AG260" s="195"/>
    </row>
    <row r="261" spans="13:33" s="6" customFormat="1" ht="15" customHeight="1" x14ac:dyDescent="0.25">
      <c r="M261" s="42"/>
      <c r="Y261" s="195"/>
      <c r="Z261" s="195"/>
      <c r="AA261" s="195"/>
      <c r="AB261" s="195"/>
      <c r="AC261" s="181"/>
      <c r="AD261" s="195"/>
      <c r="AE261" s="195"/>
      <c r="AF261" s="195"/>
      <c r="AG261" s="195"/>
    </row>
    <row r="262" spans="13:33" s="6" customFormat="1" ht="15" customHeight="1" x14ac:dyDescent="0.25">
      <c r="M262" s="42"/>
      <c r="Y262" s="195"/>
      <c r="Z262" s="195"/>
      <c r="AA262" s="195"/>
      <c r="AB262" s="195"/>
      <c r="AC262" s="181"/>
      <c r="AD262" s="195"/>
      <c r="AE262" s="195"/>
      <c r="AF262" s="195"/>
      <c r="AG262" s="195"/>
    </row>
    <row r="263" spans="13:33" s="6" customFormat="1" ht="15" customHeight="1" x14ac:dyDescent="0.25">
      <c r="M263" s="42"/>
      <c r="Y263" s="195"/>
      <c r="Z263" s="195"/>
      <c r="AA263" s="195"/>
      <c r="AB263" s="195"/>
      <c r="AC263" s="181"/>
      <c r="AD263" s="195"/>
      <c r="AE263" s="195"/>
      <c r="AF263" s="195"/>
      <c r="AG263" s="195"/>
    </row>
    <row r="264" spans="13:33" s="6" customFormat="1" ht="15" customHeight="1" x14ac:dyDescent="0.25">
      <c r="M264" s="42"/>
      <c r="Y264" s="195"/>
      <c r="Z264" s="195"/>
      <c r="AA264" s="195"/>
      <c r="AB264" s="195"/>
      <c r="AC264" s="181"/>
      <c r="AD264" s="195"/>
      <c r="AE264" s="195"/>
      <c r="AF264" s="195"/>
      <c r="AG264" s="195"/>
    </row>
    <row r="265" spans="13:33" s="6" customFormat="1" ht="15" customHeight="1" x14ac:dyDescent="0.25">
      <c r="M265" s="42"/>
      <c r="Y265" s="195"/>
      <c r="Z265" s="195"/>
      <c r="AA265" s="195"/>
      <c r="AB265" s="195"/>
      <c r="AC265" s="181"/>
      <c r="AD265" s="195"/>
      <c r="AE265" s="195"/>
      <c r="AF265" s="195"/>
      <c r="AG265" s="195"/>
    </row>
    <row r="266" spans="13:33" s="6" customFormat="1" ht="15" customHeight="1" x14ac:dyDescent="0.25">
      <c r="M266" s="42"/>
      <c r="Y266" s="195"/>
      <c r="Z266" s="195"/>
      <c r="AA266" s="195"/>
      <c r="AB266" s="195"/>
      <c r="AC266" s="181"/>
      <c r="AD266" s="195"/>
      <c r="AE266" s="195"/>
      <c r="AF266" s="195"/>
      <c r="AG266" s="195"/>
    </row>
    <row r="267" spans="13:33" s="6" customFormat="1" ht="15" customHeight="1" x14ac:dyDescent="0.25">
      <c r="M267" s="42"/>
      <c r="Y267" s="195"/>
      <c r="Z267" s="195"/>
      <c r="AA267" s="195"/>
      <c r="AB267" s="195"/>
      <c r="AC267" s="181"/>
      <c r="AD267" s="195"/>
      <c r="AE267" s="195"/>
      <c r="AF267" s="195"/>
      <c r="AG267" s="195"/>
    </row>
    <row r="268" spans="13:33" s="6" customFormat="1" ht="15" customHeight="1" x14ac:dyDescent="0.25">
      <c r="M268" s="42"/>
      <c r="Y268" s="195"/>
      <c r="Z268" s="195"/>
      <c r="AA268" s="195"/>
      <c r="AB268" s="195"/>
      <c r="AC268" s="181"/>
      <c r="AD268" s="195"/>
      <c r="AE268" s="195"/>
      <c r="AF268" s="195"/>
      <c r="AG268" s="195"/>
    </row>
    <row r="269" spans="13:33" s="6" customFormat="1" ht="15" customHeight="1" x14ac:dyDescent="0.25">
      <c r="M269" s="42"/>
      <c r="Y269" s="195"/>
      <c r="Z269" s="195"/>
      <c r="AA269" s="195"/>
      <c r="AB269" s="195"/>
      <c r="AC269" s="181"/>
      <c r="AD269" s="195"/>
      <c r="AE269" s="195"/>
      <c r="AF269" s="195"/>
      <c r="AG269" s="195"/>
    </row>
    <row r="270" spans="13:33" s="6" customFormat="1" ht="15" customHeight="1" x14ac:dyDescent="0.25">
      <c r="M270" s="42"/>
      <c r="Y270" s="195"/>
      <c r="Z270" s="195"/>
      <c r="AA270" s="195"/>
      <c r="AB270" s="195"/>
      <c r="AC270" s="181"/>
      <c r="AD270" s="195"/>
      <c r="AE270" s="195"/>
      <c r="AF270" s="195"/>
      <c r="AG270" s="195"/>
    </row>
    <row r="271" spans="13:33" s="6" customFormat="1" ht="15" customHeight="1" x14ac:dyDescent="0.25">
      <c r="M271" s="42"/>
      <c r="Y271" s="195"/>
      <c r="Z271" s="195"/>
      <c r="AA271" s="195"/>
      <c r="AB271" s="195"/>
      <c r="AC271" s="181"/>
      <c r="AD271" s="195"/>
      <c r="AE271" s="195"/>
      <c r="AF271" s="195"/>
      <c r="AG271" s="195"/>
    </row>
    <row r="272" spans="13:33" s="6" customFormat="1" ht="15" customHeight="1" x14ac:dyDescent="0.25">
      <c r="M272" s="42"/>
      <c r="Y272" s="195"/>
      <c r="Z272" s="195"/>
      <c r="AA272" s="195"/>
      <c r="AB272" s="195"/>
      <c r="AC272" s="181"/>
      <c r="AD272" s="195"/>
      <c r="AE272" s="195"/>
      <c r="AF272" s="195"/>
      <c r="AG272" s="195"/>
    </row>
    <row r="273" spans="13:33" s="6" customFormat="1" ht="15" customHeight="1" x14ac:dyDescent="0.25">
      <c r="M273" s="42"/>
      <c r="Y273" s="195"/>
      <c r="Z273" s="195"/>
      <c r="AA273" s="195"/>
      <c r="AB273" s="195"/>
      <c r="AC273" s="181"/>
      <c r="AD273" s="195"/>
      <c r="AE273" s="195"/>
      <c r="AF273" s="195"/>
      <c r="AG273" s="195"/>
    </row>
    <row r="274" spans="13:33" s="6" customFormat="1" ht="15" customHeight="1" x14ac:dyDescent="0.25">
      <c r="M274" s="42"/>
      <c r="Y274" s="195"/>
      <c r="Z274" s="195"/>
      <c r="AA274" s="195"/>
      <c r="AB274" s="195"/>
      <c r="AC274" s="181"/>
      <c r="AD274" s="195"/>
      <c r="AE274" s="195"/>
      <c r="AF274" s="195"/>
      <c r="AG274" s="195"/>
    </row>
    <row r="275" spans="13:33" s="6" customFormat="1" ht="15" customHeight="1" x14ac:dyDescent="0.25">
      <c r="M275" s="42"/>
      <c r="Y275" s="195"/>
      <c r="Z275" s="195"/>
      <c r="AA275" s="195"/>
      <c r="AB275" s="195"/>
      <c r="AC275" s="181"/>
      <c r="AD275" s="195"/>
      <c r="AE275" s="195"/>
      <c r="AF275" s="195"/>
      <c r="AG275" s="195"/>
    </row>
    <row r="276" spans="13:33" s="6" customFormat="1" ht="15" customHeight="1" x14ac:dyDescent="0.25">
      <c r="M276" s="42"/>
      <c r="Y276" s="195"/>
      <c r="Z276" s="195"/>
      <c r="AA276" s="195"/>
      <c r="AB276" s="195"/>
      <c r="AC276" s="181"/>
      <c r="AD276" s="195"/>
      <c r="AE276" s="195"/>
      <c r="AF276" s="195"/>
      <c r="AG276" s="195"/>
    </row>
    <row r="277" spans="13:33" s="6" customFormat="1" ht="15" customHeight="1" x14ac:dyDescent="0.25">
      <c r="M277" s="42"/>
      <c r="Y277" s="195"/>
      <c r="Z277" s="195"/>
      <c r="AA277" s="195"/>
      <c r="AB277" s="195"/>
      <c r="AC277" s="181"/>
      <c r="AD277" s="195"/>
      <c r="AE277" s="195"/>
      <c r="AF277" s="195"/>
      <c r="AG277" s="195"/>
    </row>
    <row r="278" spans="13:33" s="6" customFormat="1" ht="15" customHeight="1" x14ac:dyDescent="0.25">
      <c r="M278" s="42"/>
      <c r="Y278" s="195"/>
      <c r="Z278" s="195"/>
      <c r="AA278" s="195"/>
      <c r="AB278" s="195"/>
      <c r="AC278" s="181"/>
      <c r="AD278" s="195"/>
      <c r="AE278" s="195"/>
      <c r="AF278" s="195"/>
      <c r="AG278" s="195"/>
    </row>
    <row r="279" spans="13:33" s="6" customFormat="1" ht="15" customHeight="1" x14ac:dyDescent="0.25">
      <c r="M279" s="42"/>
      <c r="Y279" s="195"/>
      <c r="Z279" s="195"/>
      <c r="AA279" s="195"/>
      <c r="AB279" s="195"/>
      <c r="AC279" s="181"/>
      <c r="AD279" s="195"/>
      <c r="AE279" s="195"/>
      <c r="AF279" s="195"/>
      <c r="AG279" s="195"/>
    </row>
    <row r="280" spans="13:33" s="6" customFormat="1" ht="15" customHeight="1" x14ac:dyDescent="0.25">
      <c r="M280" s="42"/>
      <c r="Y280" s="195"/>
      <c r="Z280" s="195"/>
      <c r="AA280" s="195"/>
      <c r="AB280" s="195"/>
      <c r="AC280" s="181"/>
      <c r="AD280" s="195"/>
      <c r="AE280" s="195"/>
      <c r="AF280" s="195"/>
      <c r="AG280" s="195"/>
    </row>
    <row r="281" spans="13:33" s="6" customFormat="1" ht="15" customHeight="1" x14ac:dyDescent="0.25">
      <c r="M281" s="42"/>
      <c r="Y281" s="195"/>
      <c r="Z281" s="195"/>
      <c r="AA281" s="195"/>
      <c r="AB281" s="195"/>
      <c r="AC281" s="181"/>
      <c r="AD281" s="195"/>
      <c r="AE281" s="195"/>
      <c r="AF281" s="195"/>
      <c r="AG281" s="195"/>
    </row>
    <row r="282" spans="13:33" s="6" customFormat="1" ht="15" customHeight="1" x14ac:dyDescent="0.25">
      <c r="M282" s="42"/>
      <c r="Y282" s="195"/>
      <c r="Z282" s="195"/>
      <c r="AA282" s="195"/>
      <c r="AB282" s="195"/>
      <c r="AC282" s="181"/>
      <c r="AD282" s="195"/>
      <c r="AE282" s="195"/>
      <c r="AF282" s="195"/>
      <c r="AG282" s="195"/>
    </row>
    <row r="283" spans="13:33" s="6" customFormat="1" ht="15" customHeight="1" x14ac:dyDescent="0.25">
      <c r="M283" s="42"/>
      <c r="Y283" s="195"/>
      <c r="Z283" s="195"/>
      <c r="AA283" s="195"/>
      <c r="AB283" s="195"/>
      <c r="AC283" s="181"/>
      <c r="AD283" s="195"/>
      <c r="AE283" s="195"/>
      <c r="AF283" s="195"/>
      <c r="AG283" s="195"/>
    </row>
    <row r="284" spans="13:33" s="6" customFormat="1" ht="15" customHeight="1" x14ac:dyDescent="0.25">
      <c r="M284" s="42"/>
      <c r="Y284" s="195"/>
      <c r="Z284" s="195"/>
      <c r="AA284" s="195"/>
      <c r="AB284" s="195"/>
      <c r="AC284" s="181"/>
      <c r="AD284" s="195"/>
      <c r="AE284" s="195"/>
      <c r="AF284" s="195"/>
      <c r="AG284" s="195"/>
    </row>
    <row r="285" spans="13:33" s="6" customFormat="1" ht="15" customHeight="1" x14ac:dyDescent="0.25">
      <c r="M285" s="42"/>
      <c r="Y285" s="195"/>
      <c r="Z285" s="195"/>
      <c r="AA285" s="195"/>
      <c r="AB285" s="195"/>
      <c r="AC285" s="181"/>
      <c r="AD285" s="195"/>
      <c r="AE285" s="195"/>
      <c r="AF285" s="195"/>
      <c r="AG285" s="195"/>
    </row>
    <row r="286" spans="13:33" s="6" customFormat="1" ht="15" customHeight="1" x14ac:dyDescent="0.25">
      <c r="M286" s="42"/>
      <c r="Y286" s="195"/>
      <c r="Z286" s="195"/>
      <c r="AA286" s="195"/>
      <c r="AB286" s="195"/>
      <c r="AC286" s="181"/>
      <c r="AD286" s="195"/>
      <c r="AE286" s="195"/>
      <c r="AF286" s="195"/>
      <c r="AG286" s="195"/>
    </row>
    <row r="287" spans="13:33" s="6" customFormat="1" ht="15" customHeight="1" x14ac:dyDescent="0.25">
      <c r="M287" s="42"/>
      <c r="Y287" s="195"/>
      <c r="Z287" s="195"/>
      <c r="AA287" s="195"/>
      <c r="AB287" s="195"/>
      <c r="AC287" s="181"/>
      <c r="AD287" s="195"/>
      <c r="AE287" s="195"/>
      <c r="AF287" s="195"/>
      <c r="AG287" s="195"/>
    </row>
    <row r="288" spans="13:33" s="6" customFormat="1" ht="15" customHeight="1" x14ac:dyDescent="0.25">
      <c r="M288" s="42"/>
      <c r="Y288" s="195"/>
      <c r="Z288" s="195"/>
      <c r="AA288" s="195"/>
      <c r="AB288" s="195"/>
      <c r="AC288" s="181"/>
      <c r="AD288" s="195"/>
      <c r="AE288" s="195"/>
      <c r="AF288" s="195"/>
      <c r="AG288" s="195"/>
    </row>
    <row r="289" spans="13:33" s="6" customFormat="1" ht="15" customHeight="1" x14ac:dyDescent="0.25">
      <c r="M289" s="42"/>
      <c r="Y289" s="195"/>
      <c r="Z289" s="195"/>
      <c r="AA289" s="195"/>
      <c r="AB289" s="195"/>
      <c r="AC289" s="181"/>
      <c r="AD289" s="195"/>
      <c r="AE289" s="195"/>
      <c r="AF289" s="195"/>
      <c r="AG289" s="195"/>
    </row>
    <row r="290" spans="13:33" s="6" customFormat="1" ht="15" customHeight="1" x14ac:dyDescent="0.25">
      <c r="M290" s="42"/>
      <c r="Y290" s="195"/>
      <c r="Z290" s="195"/>
      <c r="AA290" s="195"/>
      <c r="AB290" s="195"/>
      <c r="AC290" s="181"/>
      <c r="AD290" s="195"/>
      <c r="AE290" s="195"/>
      <c r="AF290" s="195"/>
      <c r="AG290" s="195"/>
    </row>
    <row r="291" spans="13:33" s="6" customFormat="1" ht="15" customHeight="1" x14ac:dyDescent="0.25">
      <c r="M291" s="42"/>
      <c r="Y291" s="195"/>
      <c r="Z291" s="195"/>
      <c r="AA291" s="195"/>
      <c r="AB291" s="195"/>
      <c r="AC291" s="181"/>
      <c r="AD291" s="195"/>
      <c r="AE291" s="195"/>
      <c r="AF291" s="195"/>
      <c r="AG291" s="195"/>
    </row>
    <row r="292" spans="13:33" s="6" customFormat="1" ht="15" customHeight="1" x14ac:dyDescent="0.25">
      <c r="M292" s="42"/>
      <c r="Y292" s="195"/>
      <c r="Z292" s="195"/>
      <c r="AA292" s="195"/>
      <c r="AB292" s="195"/>
      <c r="AC292" s="181"/>
      <c r="AD292" s="195"/>
      <c r="AE292" s="195"/>
      <c r="AF292" s="195"/>
      <c r="AG292" s="195"/>
    </row>
    <row r="293" spans="13:33" s="6" customFormat="1" ht="15" customHeight="1" x14ac:dyDescent="0.25">
      <c r="M293" s="42"/>
      <c r="Y293" s="195"/>
      <c r="Z293" s="195"/>
      <c r="AA293" s="195"/>
      <c r="AB293" s="195"/>
      <c r="AC293" s="181"/>
      <c r="AD293" s="195"/>
      <c r="AE293" s="195"/>
      <c r="AF293" s="195"/>
      <c r="AG293" s="195"/>
    </row>
    <row r="294" spans="13:33" s="6" customFormat="1" ht="15" customHeight="1" x14ac:dyDescent="0.25">
      <c r="M294" s="42"/>
      <c r="Y294" s="195"/>
      <c r="Z294" s="195"/>
      <c r="AA294" s="195"/>
      <c r="AB294" s="195"/>
      <c r="AC294" s="181"/>
      <c r="AD294" s="195"/>
      <c r="AE294" s="195"/>
      <c r="AF294" s="195"/>
      <c r="AG294" s="195"/>
    </row>
    <row r="295" spans="13:33" s="6" customFormat="1" ht="15" customHeight="1" x14ac:dyDescent="0.25">
      <c r="M295" s="42"/>
      <c r="Y295" s="195"/>
      <c r="Z295" s="195"/>
      <c r="AA295" s="195"/>
      <c r="AB295" s="195"/>
      <c r="AC295" s="181"/>
      <c r="AD295" s="195"/>
      <c r="AE295" s="195"/>
      <c r="AF295" s="195"/>
      <c r="AG295" s="195"/>
    </row>
    <row r="296" spans="13:33" s="6" customFormat="1" ht="15" customHeight="1" x14ac:dyDescent="0.25">
      <c r="M296" s="42"/>
      <c r="Y296" s="195"/>
      <c r="Z296" s="195"/>
      <c r="AA296" s="195"/>
      <c r="AB296" s="195"/>
      <c r="AC296" s="181"/>
      <c r="AD296" s="195"/>
      <c r="AE296" s="195"/>
      <c r="AF296" s="195"/>
      <c r="AG296" s="195"/>
    </row>
    <row r="297" spans="13:33" s="6" customFormat="1" ht="15" customHeight="1" x14ac:dyDescent="0.25">
      <c r="M297" s="42"/>
      <c r="Y297" s="195"/>
      <c r="Z297" s="195"/>
      <c r="AA297" s="195"/>
      <c r="AB297" s="195"/>
      <c r="AC297" s="181"/>
      <c r="AD297" s="195"/>
      <c r="AE297" s="195"/>
      <c r="AF297" s="195"/>
      <c r="AG297" s="195"/>
    </row>
    <row r="298" spans="13:33" s="6" customFormat="1" ht="15" customHeight="1" x14ac:dyDescent="0.25">
      <c r="M298" s="42"/>
      <c r="Y298" s="195"/>
      <c r="Z298" s="195"/>
      <c r="AA298" s="195"/>
      <c r="AB298" s="195"/>
      <c r="AC298" s="181"/>
      <c r="AD298" s="195"/>
      <c r="AE298" s="195"/>
      <c r="AF298" s="195"/>
      <c r="AG298" s="195"/>
    </row>
    <row r="299" spans="13:33" s="6" customFormat="1" ht="15" customHeight="1" x14ac:dyDescent="0.25">
      <c r="M299" s="42"/>
      <c r="Y299" s="195"/>
      <c r="Z299" s="195"/>
      <c r="AA299" s="195"/>
      <c r="AB299" s="195"/>
      <c r="AC299" s="181"/>
      <c r="AD299" s="195"/>
      <c r="AE299" s="195"/>
      <c r="AF299" s="195"/>
      <c r="AG299" s="195"/>
    </row>
    <row r="300" spans="13:33" s="6" customFormat="1" ht="15" customHeight="1" x14ac:dyDescent="0.25">
      <c r="M300" s="42"/>
      <c r="Y300" s="195"/>
      <c r="Z300" s="195"/>
      <c r="AA300" s="195"/>
      <c r="AB300" s="195"/>
      <c r="AC300" s="181"/>
      <c r="AD300" s="195"/>
      <c r="AE300" s="195"/>
      <c r="AF300" s="195"/>
      <c r="AG300" s="195"/>
    </row>
    <row r="301" spans="13:33" s="6" customFormat="1" ht="15" customHeight="1" x14ac:dyDescent="0.25">
      <c r="M301" s="42"/>
      <c r="Y301" s="195"/>
      <c r="Z301" s="195"/>
      <c r="AA301" s="195"/>
      <c r="AB301" s="195"/>
      <c r="AC301" s="181"/>
      <c r="AD301" s="195"/>
      <c r="AE301" s="195"/>
      <c r="AF301" s="195"/>
      <c r="AG301" s="195"/>
    </row>
    <row r="302" spans="13:33" s="6" customFormat="1" ht="15" customHeight="1" x14ac:dyDescent="0.25">
      <c r="M302" s="42"/>
      <c r="Y302" s="195"/>
      <c r="Z302" s="195"/>
      <c r="AA302" s="195"/>
      <c r="AB302" s="195"/>
      <c r="AC302" s="181"/>
      <c r="AD302" s="195"/>
      <c r="AE302" s="195"/>
      <c r="AF302" s="195"/>
      <c r="AG302" s="195"/>
    </row>
    <row r="303" spans="13:33" s="6" customFormat="1" ht="15" customHeight="1" x14ac:dyDescent="0.25">
      <c r="M303" s="42"/>
      <c r="Y303" s="195"/>
      <c r="Z303" s="195"/>
      <c r="AA303" s="195"/>
      <c r="AB303" s="195"/>
      <c r="AC303" s="181"/>
      <c r="AD303" s="195"/>
      <c r="AE303" s="195"/>
      <c r="AF303" s="195"/>
      <c r="AG303" s="195"/>
    </row>
    <row r="304" spans="13:33" s="6" customFormat="1" ht="15" customHeight="1" x14ac:dyDescent="0.25">
      <c r="M304" s="42"/>
      <c r="Y304" s="195"/>
      <c r="Z304" s="195"/>
      <c r="AA304" s="195"/>
      <c r="AB304" s="195"/>
      <c r="AC304" s="181"/>
      <c r="AD304" s="195"/>
      <c r="AE304" s="195"/>
      <c r="AF304" s="195"/>
      <c r="AG304" s="195"/>
    </row>
    <row r="305" spans="13:33" s="6" customFormat="1" ht="15" customHeight="1" x14ac:dyDescent="0.25">
      <c r="M305" s="42"/>
      <c r="Y305" s="195"/>
      <c r="Z305" s="195"/>
      <c r="AA305" s="195"/>
      <c r="AB305" s="195"/>
      <c r="AC305" s="181"/>
      <c r="AD305" s="195"/>
      <c r="AE305" s="195"/>
      <c r="AF305" s="195"/>
      <c r="AG305" s="195"/>
    </row>
    <row r="306" spans="13:33" s="6" customFormat="1" ht="15" customHeight="1" x14ac:dyDescent="0.25">
      <c r="M306" s="42"/>
      <c r="Y306" s="195"/>
      <c r="Z306" s="195"/>
      <c r="AA306" s="195"/>
      <c r="AB306" s="195"/>
      <c r="AC306" s="181"/>
      <c r="AD306" s="195"/>
      <c r="AE306" s="195"/>
      <c r="AF306" s="195"/>
      <c r="AG306" s="195"/>
    </row>
    <row r="307" spans="13:33" s="6" customFormat="1" ht="15" customHeight="1" x14ac:dyDescent="0.25">
      <c r="M307" s="42"/>
      <c r="Y307" s="195"/>
      <c r="Z307" s="195"/>
      <c r="AA307" s="195"/>
      <c r="AB307" s="195"/>
      <c r="AC307" s="181"/>
      <c r="AD307" s="195"/>
      <c r="AE307" s="195"/>
      <c r="AF307" s="195"/>
      <c r="AG307" s="195"/>
    </row>
    <row r="308" spans="13:33" s="6" customFormat="1" ht="15" customHeight="1" x14ac:dyDescent="0.25">
      <c r="M308" s="42"/>
      <c r="Y308" s="195"/>
      <c r="Z308" s="195"/>
      <c r="AA308" s="195"/>
      <c r="AB308" s="195"/>
      <c r="AC308" s="181"/>
      <c r="AD308" s="195"/>
      <c r="AE308" s="195"/>
      <c r="AF308" s="195"/>
      <c r="AG308" s="195"/>
    </row>
    <row r="309" spans="13:33" s="6" customFormat="1" ht="15" customHeight="1" x14ac:dyDescent="0.25">
      <c r="M309" s="42"/>
      <c r="Y309" s="195"/>
      <c r="Z309" s="195"/>
      <c r="AA309" s="195"/>
      <c r="AB309" s="195"/>
      <c r="AC309" s="181"/>
      <c r="AD309" s="195"/>
      <c r="AE309" s="195"/>
      <c r="AF309" s="195"/>
      <c r="AG309" s="195"/>
    </row>
    <row r="310" spans="13:33" s="6" customFormat="1" ht="15" customHeight="1" x14ac:dyDescent="0.25">
      <c r="M310" s="42"/>
      <c r="Y310" s="195"/>
      <c r="Z310" s="195"/>
      <c r="AA310" s="195"/>
      <c r="AB310" s="195"/>
      <c r="AC310" s="181"/>
      <c r="AD310" s="195"/>
      <c r="AE310" s="195"/>
      <c r="AF310" s="195"/>
      <c r="AG310" s="195"/>
    </row>
    <row r="311" spans="13:33" s="6" customFormat="1" ht="15" customHeight="1" x14ac:dyDescent="0.25">
      <c r="M311" s="42"/>
      <c r="Y311" s="195"/>
      <c r="Z311" s="195"/>
      <c r="AA311" s="195"/>
      <c r="AB311" s="195"/>
      <c r="AC311" s="181"/>
      <c r="AD311" s="195"/>
      <c r="AE311" s="195"/>
      <c r="AF311" s="195"/>
      <c r="AG311" s="195"/>
    </row>
    <row r="312" spans="13:33" s="6" customFormat="1" ht="15" customHeight="1" x14ac:dyDescent="0.25">
      <c r="M312" s="42"/>
      <c r="Y312" s="195"/>
      <c r="Z312" s="195"/>
      <c r="AA312" s="195"/>
      <c r="AB312" s="195"/>
      <c r="AC312" s="181"/>
      <c r="AD312" s="195"/>
      <c r="AE312" s="195"/>
      <c r="AF312" s="195"/>
      <c r="AG312" s="195"/>
    </row>
    <row r="313" spans="13:33" s="6" customFormat="1" ht="15" customHeight="1" x14ac:dyDescent="0.25">
      <c r="M313" s="42"/>
      <c r="Y313" s="195"/>
      <c r="Z313" s="195"/>
      <c r="AA313" s="195"/>
      <c r="AB313" s="195"/>
      <c r="AC313" s="181"/>
      <c r="AD313" s="195"/>
      <c r="AE313" s="195"/>
      <c r="AF313" s="195"/>
      <c r="AG313" s="195"/>
    </row>
    <row r="314" spans="13:33" s="6" customFormat="1" ht="15" customHeight="1" x14ac:dyDescent="0.25">
      <c r="M314" s="42"/>
      <c r="Y314" s="195"/>
      <c r="Z314" s="195"/>
      <c r="AA314" s="195"/>
      <c r="AB314" s="195"/>
      <c r="AC314" s="181"/>
      <c r="AD314" s="195"/>
      <c r="AE314" s="195"/>
      <c r="AF314" s="195"/>
      <c r="AG314" s="195"/>
    </row>
    <row r="315" spans="13:33" s="6" customFormat="1" ht="15" customHeight="1" x14ac:dyDescent="0.25">
      <c r="M315" s="42"/>
      <c r="Y315" s="195"/>
      <c r="Z315" s="195"/>
      <c r="AA315" s="195"/>
      <c r="AB315" s="195"/>
      <c r="AC315" s="181"/>
      <c r="AD315" s="195"/>
      <c r="AE315" s="195"/>
      <c r="AF315" s="195"/>
      <c r="AG315" s="195"/>
    </row>
    <row r="316" spans="13:33" s="6" customFormat="1" ht="15" customHeight="1" x14ac:dyDescent="0.25">
      <c r="M316" s="42"/>
      <c r="Y316" s="195"/>
      <c r="Z316" s="195"/>
      <c r="AA316" s="195"/>
      <c r="AB316" s="195"/>
      <c r="AC316" s="181"/>
      <c r="AD316" s="195"/>
      <c r="AE316" s="195"/>
      <c r="AF316" s="195"/>
      <c r="AG316" s="195"/>
    </row>
    <row r="317" spans="13:33" s="6" customFormat="1" ht="15" customHeight="1" x14ac:dyDescent="0.25">
      <c r="M317" s="42"/>
      <c r="Y317" s="195"/>
      <c r="Z317" s="195"/>
      <c r="AA317" s="195"/>
      <c r="AB317" s="195"/>
      <c r="AC317" s="181"/>
      <c r="AD317" s="195"/>
      <c r="AE317" s="195"/>
      <c r="AF317" s="195"/>
      <c r="AG317" s="195"/>
    </row>
    <row r="318" spans="13:33" s="6" customFormat="1" ht="15" customHeight="1" x14ac:dyDescent="0.25">
      <c r="M318" s="42"/>
      <c r="Y318" s="195"/>
      <c r="Z318" s="195"/>
      <c r="AA318" s="195"/>
      <c r="AB318" s="195"/>
      <c r="AC318" s="181"/>
      <c r="AD318" s="195"/>
      <c r="AE318" s="195"/>
      <c r="AF318" s="195"/>
      <c r="AG318" s="195"/>
    </row>
    <row r="319" spans="13:33" s="6" customFormat="1" ht="15" customHeight="1" x14ac:dyDescent="0.25">
      <c r="M319" s="42"/>
      <c r="Y319" s="195"/>
      <c r="Z319" s="195"/>
      <c r="AA319" s="195"/>
      <c r="AB319" s="195"/>
      <c r="AC319" s="181"/>
      <c r="AD319" s="195"/>
      <c r="AE319" s="195"/>
      <c r="AF319" s="195"/>
      <c r="AG319" s="195"/>
    </row>
    <row r="320" spans="13:33" s="6" customFormat="1" ht="15" customHeight="1" x14ac:dyDescent="0.25">
      <c r="M320" s="42"/>
      <c r="Y320" s="195"/>
      <c r="Z320" s="195"/>
      <c r="AA320" s="195"/>
      <c r="AB320" s="195"/>
      <c r="AC320" s="181"/>
      <c r="AD320" s="195"/>
      <c r="AE320" s="195"/>
      <c r="AF320" s="195"/>
      <c r="AG320" s="195"/>
    </row>
    <row r="321" spans="13:33" s="6" customFormat="1" ht="15" customHeight="1" x14ac:dyDescent="0.25">
      <c r="M321" s="42"/>
      <c r="Y321" s="195"/>
      <c r="Z321" s="195"/>
      <c r="AA321" s="195"/>
      <c r="AB321" s="195"/>
      <c r="AC321" s="181"/>
      <c r="AD321" s="195"/>
      <c r="AE321" s="195"/>
      <c r="AF321" s="195"/>
      <c r="AG321" s="195"/>
    </row>
    <row r="322" spans="13:33" s="6" customFormat="1" ht="15" customHeight="1" x14ac:dyDescent="0.25">
      <c r="M322" s="42"/>
      <c r="Y322" s="195"/>
      <c r="Z322" s="195"/>
      <c r="AA322" s="195"/>
      <c r="AB322" s="195"/>
      <c r="AC322" s="181"/>
      <c r="AD322" s="195"/>
      <c r="AE322" s="195"/>
      <c r="AF322" s="195"/>
      <c r="AG322" s="195"/>
    </row>
    <row r="323" spans="13:33" s="6" customFormat="1" ht="15" customHeight="1" x14ac:dyDescent="0.25">
      <c r="M323" s="42"/>
      <c r="Y323" s="195"/>
      <c r="Z323" s="195"/>
      <c r="AA323" s="195"/>
      <c r="AB323" s="195"/>
      <c r="AC323" s="181"/>
      <c r="AD323" s="195"/>
      <c r="AE323" s="195"/>
      <c r="AF323" s="195"/>
      <c r="AG323" s="195"/>
    </row>
    <row r="324" spans="13:33" s="6" customFormat="1" ht="15" customHeight="1" x14ac:dyDescent="0.25">
      <c r="M324" s="42"/>
      <c r="Y324" s="195"/>
      <c r="Z324" s="195"/>
      <c r="AA324" s="195"/>
      <c r="AB324" s="195"/>
      <c r="AC324" s="181"/>
      <c r="AD324" s="195"/>
      <c r="AE324" s="195"/>
      <c r="AF324" s="195"/>
      <c r="AG324" s="195"/>
    </row>
    <row r="325" spans="13:33" s="6" customFormat="1" ht="15" customHeight="1" x14ac:dyDescent="0.25">
      <c r="M325" s="42"/>
      <c r="Y325" s="195"/>
      <c r="Z325" s="195"/>
      <c r="AA325" s="195"/>
      <c r="AB325" s="195"/>
      <c r="AC325" s="181"/>
      <c r="AD325" s="195"/>
      <c r="AE325" s="195"/>
      <c r="AF325" s="195"/>
      <c r="AG325" s="195"/>
    </row>
    <row r="326" spans="13:33" s="6" customFormat="1" ht="15" customHeight="1" x14ac:dyDescent="0.25">
      <c r="M326" s="42"/>
      <c r="Y326" s="195"/>
      <c r="Z326" s="195"/>
      <c r="AA326" s="195"/>
      <c r="AB326" s="195"/>
      <c r="AC326" s="181"/>
      <c r="AD326" s="195"/>
      <c r="AE326" s="195"/>
      <c r="AF326" s="195"/>
      <c r="AG326" s="195"/>
    </row>
    <row r="327" spans="13:33" s="6" customFormat="1" ht="15" customHeight="1" x14ac:dyDescent="0.25">
      <c r="M327" s="42"/>
      <c r="Y327" s="195"/>
      <c r="Z327" s="195"/>
      <c r="AA327" s="195"/>
      <c r="AB327" s="195"/>
      <c r="AC327" s="181"/>
      <c r="AD327" s="195"/>
      <c r="AE327" s="195"/>
      <c r="AF327" s="195"/>
      <c r="AG327" s="195"/>
    </row>
    <row r="328" spans="13:33" s="6" customFormat="1" ht="15" customHeight="1" x14ac:dyDescent="0.25">
      <c r="M328" s="42"/>
      <c r="Y328" s="195"/>
      <c r="Z328" s="195"/>
      <c r="AA328" s="195"/>
      <c r="AB328" s="195"/>
      <c r="AC328" s="181"/>
      <c r="AD328" s="195"/>
      <c r="AE328" s="195"/>
      <c r="AF328" s="195"/>
      <c r="AG328" s="195"/>
    </row>
    <row r="329" spans="13:33" s="6" customFormat="1" ht="15" customHeight="1" x14ac:dyDescent="0.25">
      <c r="M329" s="42"/>
      <c r="Y329" s="195"/>
      <c r="Z329" s="195"/>
      <c r="AA329" s="195"/>
      <c r="AB329" s="195"/>
      <c r="AC329" s="181"/>
      <c r="AD329" s="195"/>
      <c r="AE329" s="195"/>
      <c r="AF329" s="195"/>
      <c r="AG329" s="195"/>
    </row>
    <row r="330" spans="13:33" s="6" customFormat="1" ht="15" customHeight="1" x14ac:dyDescent="0.25">
      <c r="M330" s="42"/>
      <c r="Y330" s="195"/>
      <c r="Z330" s="195"/>
      <c r="AA330" s="195"/>
      <c r="AB330" s="195"/>
      <c r="AC330" s="181"/>
      <c r="AD330" s="195"/>
      <c r="AE330" s="195"/>
      <c r="AF330" s="195"/>
      <c r="AG330" s="195"/>
    </row>
    <row r="331" spans="13:33" s="6" customFormat="1" ht="15" customHeight="1" x14ac:dyDescent="0.25">
      <c r="M331" s="42"/>
      <c r="Y331" s="195"/>
      <c r="Z331" s="195"/>
      <c r="AA331" s="195"/>
      <c r="AB331" s="195"/>
      <c r="AC331" s="181"/>
      <c r="AD331" s="195"/>
      <c r="AE331" s="195"/>
      <c r="AF331" s="195"/>
      <c r="AG331" s="195"/>
    </row>
    <row r="332" spans="13:33" s="6" customFormat="1" ht="15" customHeight="1" x14ac:dyDescent="0.25">
      <c r="M332" s="42"/>
      <c r="Y332" s="195"/>
      <c r="Z332" s="195"/>
      <c r="AA332" s="195"/>
      <c r="AB332" s="195"/>
      <c r="AC332" s="181"/>
      <c r="AD332" s="195"/>
      <c r="AE332" s="195"/>
      <c r="AF332" s="195"/>
      <c r="AG332" s="195"/>
    </row>
    <row r="333" spans="13:33" s="6" customFormat="1" ht="15" customHeight="1" x14ac:dyDescent="0.25">
      <c r="M333" s="42"/>
      <c r="Y333" s="195"/>
      <c r="Z333" s="195"/>
      <c r="AA333" s="195"/>
      <c r="AB333" s="195"/>
      <c r="AC333" s="181"/>
      <c r="AD333" s="195"/>
      <c r="AE333" s="195"/>
      <c r="AF333" s="195"/>
      <c r="AG333" s="195"/>
    </row>
    <row r="334" spans="13:33" s="6" customFormat="1" ht="15" customHeight="1" x14ac:dyDescent="0.25">
      <c r="M334" s="42"/>
      <c r="Y334" s="195"/>
      <c r="Z334" s="195"/>
      <c r="AA334" s="195"/>
      <c r="AB334" s="195"/>
      <c r="AC334" s="181"/>
      <c r="AD334" s="195"/>
      <c r="AE334" s="195"/>
      <c r="AF334" s="195"/>
      <c r="AG334" s="195"/>
    </row>
    <row r="335" spans="13:33" s="6" customFormat="1" ht="15" customHeight="1" x14ac:dyDescent="0.25">
      <c r="M335" s="42"/>
      <c r="Y335" s="195"/>
      <c r="Z335" s="195"/>
      <c r="AA335" s="195"/>
      <c r="AB335" s="195"/>
      <c r="AC335" s="181"/>
      <c r="AD335" s="195"/>
      <c r="AE335" s="195"/>
      <c r="AF335" s="195"/>
      <c r="AG335" s="195"/>
    </row>
    <row r="336" spans="13:33" s="6" customFormat="1" ht="15" customHeight="1" x14ac:dyDescent="0.25">
      <c r="M336" s="42"/>
      <c r="Y336" s="195"/>
      <c r="Z336" s="195"/>
      <c r="AA336" s="195"/>
      <c r="AB336" s="195"/>
      <c r="AC336" s="181"/>
      <c r="AD336" s="195"/>
      <c r="AE336" s="195"/>
      <c r="AF336" s="195"/>
      <c r="AG336" s="195"/>
    </row>
    <row r="337" spans="13:33" s="6" customFormat="1" ht="15" customHeight="1" x14ac:dyDescent="0.25">
      <c r="M337" s="42"/>
      <c r="Y337" s="195"/>
      <c r="Z337" s="195"/>
      <c r="AA337" s="195"/>
      <c r="AB337" s="195"/>
      <c r="AC337" s="181"/>
      <c r="AD337" s="195"/>
      <c r="AE337" s="195"/>
      <c r="AF337" s="195"/>
      <c r="AG337" s="195"/>
    </row>
    <row r="338" spans="13:33" s="6" customFormat="1" ht="15" customHeight="1" x14ac:dyDescent="0.25">
      <c r="M338" s="42"/>
      <c r="Y338" s="195"/>
      <c r="Z338" s="195"/>
      <c r="AA338" s="195"/>
      <c r="AB338" s="195"/>
      <c r="AC338" s="181"/>
      <c r="AD338" s="195"/>
      <c r="AE338" s="195"/>
      <c r="AF338" s="195"/>
      <c r="AG338" s="195"/>
    </row>
    <row r="339" spans="13:33" s="6" customFormat="1" ht="15" customHeight="1" x14ac:dyDescent="0.25">
      <c r="M339" s="42"/>
      <c r="Y339" s="195"/>
      <c r="Z339" s="195"/>
      <c r="AA339" s="195"/>
      <c r="AB339" s="195"/>
      <c r="AC339" s="181"/>
      <c r="AD339" s="195"/>
      <c r="AE339" s="195"/>
      <c r="AF339" s="195"/>
      <c r="AG339" s="195"/>
    </row>
    <row r="340" spans="13:33" s="6" customFormat="1" ht="15" customHeight="1" x14ac:dyDescent="0.25">
      <c r="M340" s="42"/>
      <c r="Y340" s="195"/>
      <c r="Z340" s="195"/>
      <c r="AA340" s="195"/>
      <c r="AB340" s="195"/>
      <c r="AC340" s="181"/>
      <c r="AD340" s="195"/>
      <c r="AE340" s="195"/>
      <c r="AF340" s="195"/>
      <c r="AG340" s="195"/>
    </row>
    <row r="341" spans="13:33" s="6" customFormat="1" ht="15" customHeight="1" x14ac:dyDescent="0.25">
      <c r="M341" s="42"/>
      <c r="Y341" s="195"/>
      <c r="Z341" s="195"/>
      <c r="AA341" s="195"/>
      <c r="AB341" s="195"/>
      <c r="AC341" s="181"/>
      <c r="AD341" s="195"/>
      <c r="AE341" s="195"/>
      <c r="AF341" s="195"/>
      <c r="AG341" s="195"/>
    </row>
    <row r="342" spans="13:33" s="6" customFormat="1" ht="15" customHeight="1" x14ac:dyDescent="0.25">
      <c r="M342" s="42"/>
      <c r="Y342" s="195"/>
      <c r="Z342" s="195"/>
      <c r="AA342" s="195"/>
      <c r="AB342" s="195"/>
      <c r="AC342" s="181"/>
      <c r="AD342" s="195"/>
      <c r="AE342" s="195"/>
      <c r="AF342" s="195"/>
      <c r="AG342" s="195"/>
    </row>
    <row r="343" spans="13:33" s="6" customFormat="1" ht="15" customHeight="1" x14ac:dyDescent="0.25">
      <c r="M343" s="42"/>
      <c r="Y343" s="195"/>
      <c r="Z343" s="195"/>
      <c r="AA343" s="195"/>
      <c r="AB343" s="195"/>
      <c r="AC343" s="181"/>
      <c r="AD343" s="195"/>
      <c r="AE343" s="195"/>
      <c r="AF343" s="195"/>
      <c r="AG343" s="195"/>
    </row>
    <row r="344" spans="13:33" s="6" customFormat="1" ht="15" customHeight="1" x14ac:dyDescent="0.25">
      <c r="M344" s="42"/>
      <c r="Y344" s="195"/>
      <c r="Z344" s="195"/>
      <c r="AA344" s="195"/>
      <c r="AB344" s="195"/>
      <c r="AC344" s="181"/>
      <c r="AD344" s="195"/>
      <c r="AE344" s="195"/>
      <c r="AF344" s="195"/>
      <c r="AG344" s="195"/>
    </row>
    <row r="345" spans="13:33" s="6" customFormat="1" ht="15" customHeight="1" x14ac:dyDescent="0.25">
      <c r="M345" s="42"/>
      <c r="Y345" s="195"/>
      <c r="Z345" s="195"/>
      <c r="AA345" s="195"/>
      <c r="AB345" s="195"/>
      <c r="AC345" s="181"/>
      <c r="AD345" s="195"/>
      <c r="AE345" s="195"/>
      <c r="AF345" s="195"/>
      <c r="AG345" s="195"/>
    </row>
    <row r="346" spans="13:33" s="6" customFormat="1" ht="15" customHeight="1" x14ac:dyDescent="0.25">
      <c r="M346" s="42"/>
      <c r="Y346" s="195"/>
      <c r="Z346" s="195"/>
      <c r="AA346" s="195"/>
      <c r="AB346" s="195"/>
      <c r="AC346" s="181"/>
      <c r="AD346" s="195"/>
      <c r="AE346" s="195"/>
      <c r="AF346" s="195"/>
      <c r="AG346" s="195"/>
    </row>
    <row r="347" spans="13:33" s="6" customFormat="1" ht="15" customHeight="1" x14ac:dyDescent="0.25">
      <c r="M347" s="42"/>
      <c r="Y347" s="195"/>
      <c r="Z347" s="195"/>
      <c r="AA347" s="195"/>
      <c r="AB347" s="195"/>
      <c r="AC347" s="181"/>
      <c r="AD347" s="195"/>
      <c r="AE347" s="195"/>
      <c r="AF347" s="195"/>
      <c r="AG347" s="195"/>
    </row>
    <row r="348" spans="13:33" s="6" customFormat="1" ht="15" customHeight="1" x14ac:dyDescent="0.25">
      <c r="M348" s="42"/>
      <c r="Y348" s="195"/>
      <c r="Z348" s="195"/>
      <c r="AA348" s="195"/>
      <c r="AB348" s="195"/>
      <c r="AC348" s="181"/>
      <c r="AD348" s="195"/>
      <c r="AE348" s="195"/>
      <c r="AF348" s="195"/>
      <c r="AG348" s="195"/>
    </row>
    <row r="349" spans="13:33" s="6" customFormat="1" ht="15" customHeight="1" x14ac:dyDescent="0.25">
      <c r="M349" s="42"/>
      <c r="Y349" s="195"/>
      <c r="Z349" s="195"/>
      <c r="AA349" s="195"/>
      <c r="AB349" s="195"/>
      <c r="AC349" s="181"/>
      <c r="AD349" s="195"/>
      <c r="AE349" s="195"/>
      <c r="AF349" s="195"/>
      <c r="AG349" s="195"/>
    </row>
    <row r="350" spans="13:33" s="6" customFormat="1" ht="15" customHeight="1" x14ac:dyDescent="0.25">
      <c r="M350" s="42"/>
      <c r="Y350" s="195"/>
      <c r="Z350" s="195"/>
      <c r="AA350" s="195"/>
      <c r="AB350" s="195"/>
      <c r="AC350" s="181"/>
      <c r="AD350" s="195"/>
      <c r="AE350" s="195"/>
      <c r="AF350" s="195"/>
      <c r="AG350" s="195"/>
    </row>
    <row r="351" spans="13:33" s="6" customFormat="1" ht="15" customHeight="1" x14ac:dyDescent="0.25">
      <c r="M351" s="42"/>
      <c r="Y351" s="195"/>
      <c r="Z351" s="195"/>
      <c r="AA351" s="195"/>
      <c r="AB351" s="195"/>
      <c r="AC351" s="181"/>
      <c r="AD351" s="195"/>
      <c r="AE351" s="195"/>
      <c r="AF351" s="195"/>
      <c r="AG351" s="195"/>
    </row>
    <row r="352" spans="13:33" s="6" customFormat="1" ht="15" customHeight="1" x14ac:dyDescent="0.25">
      <c r="M352" s="42"/>
      <c r="Y352" s="195"/>
      <c r="Z352" s="195"/>
      <c r="AA352" s="195"/>
      <c r="AB352" s="195"/>
      <c r="AC352" s="181"/>
      <c r="AD352" s="195"/>
      <c r="AE352" s="195"/>
      <c r="AF352" s="195"/>
      <c r="AG352" s="195"/>
    </row>
    <row r="353" spans="13:33" s="6" customFormat="1" ht="15" customHeight="1" x14ac:dyDescent="0.25">
      <c r="M353" s="42"/>
      <c r="Y353" s="195"/>
      <c r="Z353" s="195"/>
      <c r="AA353" s="195"/>
      <c r="AB353" s="195"/>
      <c r="AC353" s="181"/>
      <c r="AD353" s="195"/>
      <c r="AE353" s="195"/>
      <c r="AF353" s="195"/>
      <c r="AG353" s="195"/>
    </row>
    <row r="354" spans="13:33" s="6" customFormat="1" ht="15" customHeight="1" x14ac:dyDescent="0.25">
      <c r="M354" s="42"/>
      <c r="Y354" s="195"/>
      <c r="Z354" s="195"/>
      <c r="AA354" s="195"/>
      <c r="AB354" s="195"/>
      <c r="AC354" s="181"/>
      <c r="AD354" s="195"/>
      <c r="AE354" s="195"/>
      <c r="AF354" s="195"/>
      <c r="AG354" s="195"/>
    </row>
    <row r="355" spans="13:33" s="6" customFormat="1" ht="15" customHeight="1" x14ac:dyDescent="0.25">
      <c r="M355" s="42"/>
      <c r="Y355" s="195"/>
      <c r="Z355" s="195"/>
      <c r="AA355" s="195"/>
      <c r="AB355" s="195"/>
      <c r="AC355" s="181"/>
      <c r="AD355" s="195"/>
      <c r="AE355" s="195"/>
      <c r="AF355" s="195"/>
      <c r="AG355" s="195"/>
    </row>
    <row r="356" spans="13:33" s="6" customFormat="1" ht="15" customHeight="1" x14ac:dyDescent="0.25">
      <c r="M356" s="42"/>
      <c r="Y356" s="195"/>
      <c r="Z356" s="195"/>
      <c r="AA356" s="195"/>
      <c r="AB356" s="195"/>
      <c r="AC356" s="181"/>
      <c r="AD356" s="195"/>
      <c r="AE356" s="195"/>
      <c r="AF356" s="195"/>
      <c r="AG356" s="195"/>
    </row>
    <row r="357" spans="13:33" s="6" customFormat="1" ht="15" customHeight="1" x14ac:dyDescent="0.25">
      <c r="M357" s="42"/>
      <c r="Y357" s="195"/>
      <c r="Z357" s="195"/>
      <c r="AA357" s="195"/>
      <c r="AB357" s="195"/>
      <c r="AC357" s="181"/>
      <c r="AD357" s="195"/>
      <c r="AE357" s="195"/>
      <c r="AF357" s="195"/>
      <c r="AG357" s="195"/>
    </row>
    <row r="358" spans="13:33" s="6" customFormat="1" ht="15" customHeight="1" x14ac:dyDescent="0.25">
      <c r="M358" s="42"/>
      <c r="Y358" s="195"/>
      <c r="Z358" s="195"/>
      <c r="AA358" s="195"/>
      <c r="AB358" s="195"/>
      <c r="AC358" s="181"/>
      <c r="AD358" s="195"/>
      <c r="AE358" s="195"/>
      <c r="AF358" s="195"/>
      <c r="AG358" s="195"/>
    </row>
    <row r="359" spans="13:33" s="6" customFormat="1" ht="15" customHeight="1" x14ac:dyDescent="0.25">
      <c r="M359" s="42"/>
      <c r="Y359" s="195"/>
      <c r="Z359" s="195"/>
      <c r="AA359" s="195"/>
      <c r="AB359" s="195"/>
      <c r="AC359" s="181"/>
      <c r="AD359" s="195"/>
      <c r="AE359" s="195"/>
      <c r="AF359" s="195"/>
      <c r="AG359" s="195"/>
    </row>
    <row r="360" spans="13:33" s="6" customFormat="1" ht="15" customHeight="1" x14ac:dyDescent="0.25">
      <c r="M360" s="42"/>
      <c r="Y360" s="195"/>
      <c r="Z360" s="195"/>
      <c r="AA360" s="195"/>
      <c r="AB360" s="195"/>
      <c r="AC360" s="181"/>
      <c r="AD360" s="195"/>
      <c r="AE360" s="195"/>
      <c r="AF360" s="195"/>
      <c r="AG360" s="195"/>
    </row>
    <row r="361" spans="13:33" s="6" customFormat="1" ht="15" customHeight="1" x14ac:dyDescent="0.25">
      <c r="M361" s="42"/>
      <c r="Y361" s="195"/>
      <c r="Z361" s="195"/>
      <c r="AA361" s="195"/>
      <c r="AB361" s="195"/>
      <c r="AC361" s="181"/>
      <c r="AD361" s="195"/>
      <c r="AE361" s="195"/>
      <c r="AF361" s="195"/>
      <c r="AG361" s="195"/>
    </row>
    <row r="362" spans="13:33" s="6" customFormat="1" ht="15" customHeight="1" x14ac:dyDescent="0.25">
      <c r="M362" s="42"/>
      <c r="Y362" s="195"/>
      <c r="Z362" s="195"/>
      <c r="AA362" s="195"/>
      <c r="AB362" s="195"/>
      <c r="AC362" s="181"/>
      <c r="AD362" s="195"/>
      <c r="AE362" s="195"/>
      <c r="AF362" s="195"/>
      <c r="AG362" s="195"/>
    </row>
    <row r="363" spans="13:33" s="6" customFormat="1" ht="15" customHeight="1" x14ac:dyDescent="0.25">
      <c r="M363" s="42"/>
      <c r="Y363" s="195"/>
      <c r="Z363" s="195"/>
      <c r="AA363" s="195"/>
      <c r="AB363" s="195"/>
      <c r="AC363" s="181"/>
      <c r="AD363" s="195"/>
      <c r="AE363" s="195"/>
      <c r="AF363" s="195"/>
      <c r="AG363" s="195"/>
    </row>
    <row r="364" spans="13:33" s="6" customFormat="1" ht="15" customHeight="1" x14ac:dyDescent="0.25">
      <c r="M364" s="42"/>
      <c r="Y364" s="195"/>
      <c r="Z364" s="195"/>
      <c r="AA364" s="195"/>
      <c r="AB364" s="195"/>
      <c r="AC364" s="181"/>
      <c r="AD364" s="195"/>
      <c r="AE364" s="195"/>
      <c r="AF364" s="195"/>
      <c r="AG364" s="195"/>
    </row>
    <row r="365" spans="13:33" s="6" customFormat="1" ht="15" customHeight="1" x14ac:dyDescent="0.25">
      <c r="M365" s="42"/>
      <c r="Y365" s="195"/>
      <c r="Z365" s="195"/>
      <c r="AA365" s="195"/>
      <c r="AB365" s="195"/>
      <c r="AC365" s="181"/>
      <c r="AD365" s="195"/>
      <c r="AE365" s="195"/>
      <c r="AF365" s="195"/>
      <c r="AG365" s="195"/>
    </row>
    <row r="366" spans="13:33" s="6" customFormat="1" ht="15" customHeight="1" x14ac:dyDescent="0.25">
      <c r="M366" s="42"/>
      <c r="Y366" s="195"/>
      <c r="Z366" s="195"/>
      <c r="AA366" s="195"/>
      <c r="AB366" s="195"/>
      <c r="AC366" s="181"/>
      <c r="AD366" s="195"/>
      <c r="AE366" s="195"/>
      <c r="AF366" s="195"/>
      <c r="AG366" s="195"/>
    </row>
    <row r="367" spans="13:33" s="6" customFormat="1" ht="15" customHeight="1" x14ac:dyDescent="0.25">
      <c r="M367" s="42"/>
      <c r="Y367" s="195"/>
      <c r="Z367" s="195"/>
      <c r="AA367" s="195"/>
      <c r="AB367" s="195"/>
      <c r="AC367" s="181"/>
      <c r="AD367" s="195"/>
      <c r="AE367" s="195"/>
      <c r="AF367" s="195"/>
      <c r="AG367" s="195"/>
    </row>
    <row r="368" spans="13:33" s="6" customFormat="1" ht="15" customHeight="1" x14ac:dyDescent="0.25">
      <c r="M368" s="42"/>
      <c r="Y368" s="195"/>
      <c r="Z368" s="195"/>
      <c r="AA368" s="195"/>
      <c r="AB368" s="195"/>
      <c r="AC368" s="181"/>
      <c r="AD368" s="195"/>
      <c r="AE368" s="195"/>
      <c r="AF368" s="195"/>
      <c r="AG368" s="195"/>
    </row>
    <row r="369" spans="13:33" s="6" customFormat="1" ht="15" customHeight="1" x14ac:dyDescent="0.25">
      <c r="M369" s="42"/>
      <c r="Y369" s="195"/>
      <c r="Z369" s="195"/>
      <c r="AA369" s="195"/>
      <c r="AB369" s="195"/>
      <c r="AC369" s="181"/>
      <c r="AD369" s="195"/>
      <c r="AE369" s="195"/>
      <c r="AF369" s="195"/>
      <c r="AG369" s="195"/>
    </row>
    <row r="370" spans="13:33" s="6" customFormat="1" ht="15" customHeight="1" x14ac:dyDescent="0.25">
      <c r="M370" s="42"/>
      <c r="Y370" s="195"/>
      <c r="Z370" s="195"/>
      <c r="AA370" s="195"/>
      <c r="AB370" s="195"/>
      <c r="AC370" s="181"/>
      <c r="AD370" s="195"/>
      <c r="AE370" s="195"/>
      <c r="AF370" s="195"/>
      <c r="AG370" s="195"/>
    </row>
    <row r="371" spans="13:33" s="6" customFormat="1" ht="15" customHeight="1" x14ac:dyDescent="0.25">
      <c r="M371" s="42"/>
      <c r="Y371" s="195"/>
      <c r="Z371" s="195"/>
      <c r="AA371" s="195"/>
      <c r="AB371" s="195"/>
      <c r="AC371" s="181"/>
      <c r="AD371" s="195"/>
      <c r="AE371" s="195"/>
      <c r="AF371" s="195"/>
      <c r="AG371" s="195"/>
    </row>
    <row r="372" spans="13:33" s="6" customFormat="1" ht="15" customHeight="1" x14ac:dyDescent="0.25">
      <c r="M372" s="42"/>
      <c r="Y372" s="195"/>
      <c r="Z372" s="195"/>
      <c r="AA372" s="195"/>
      <c r="AB372" s="195"/>
      <c r="AC372" s="181"/>
      <c r="AD372" s="195"/>
      <c r="AE372" s="195"/>
      <c r="AF372" s="195"/>
      <c r="AG372" s="195"/>
    </row>
    <row r="373" spans="13:33" s="6" customFormat="1" ht="15" customHeight="1" x14ac:dyDescent="0.25">
      <c r="M373" s="42"/>
      <c r="Y373" s="195"/>
      <c r="Z373" s="195"/>
      <c r="AA373" s="195"/>
      <c r="AB373" s="195"/>
      <c r="AC373" s="181"/>
      <c r="AD373" s="195"/>
      <c r="AE373" s="195"/>
      <c r="AF373" s="195"/>
      <c r="AG373" s="195"/>
    </row>
    <row r="374" spans="13:33" s="6" customFormat="1" ht="15" customHeight="1" x14ac:dyDescent="0.25">
      <c r="M374" s="42"/>
      <c r="Y374" s="195"/>
      <c r="Z374" s="195"/>
      <c r="AA374" s="195"/>
      <c r="AB374" s="195"/>
      <c r="AC374" s="181"/>
      <c r="AD374" s="195"/>
      <c r="AE374" s="195"/>
      <c r="AF374" s="195"/>
      <c r="AG374" s="195"/>
    </row>
    <row r="375" spans="13:33" s="6" customFormat="1" ht="15" customHeight="1" x14ac:dyDescent="0.25">
      <c r="M375" s="42"/>
      <c r="Y375" s="195"/>
      <c r="Z375" s="195"/>
      <c r="AA375" s="195"/>
      <c r="AB375" s="195"/>
      <c r="AC375" s="181"/>
      <c r="AD375" s="195"/>
      <c r="AE375" s="195"/>
      <c r="AF375" s="195"/>
      <c r="AG375" s="195"/>
    </row>
    <row r="376" spans="13:33" s="6" customFormat="1" ht="15" customHeight="1" x14ac:dyDescent="0.25">
      <c r="M376" s="42"/>
      <c r="Y376" s="195"/>
      <c r="Z376" s="195"/>
      <c r="AA376" s="195"/>
      <c r="AB376" s="195"/>
      <c r="AC376" s="181"/>
      <c r="AD376" s="195"/>
      <c r="AE376" s="195"/>
      <c r="AF376" s="195"/>
      <c r="AG376" s="195"/>
    </row>
    <row r="377" spans="13:33" s="6" customFormat="1" ht="15" customHeight="1" x14ac:dyDescent="0.25">
      <c r="M377" s="42"/>
      <c r="Y377" s="195"/>
      <c r="Z377" s="195"/>
      <c r="AA377" s="195"/>
      <c r="AB377" s="195"/>
      <c r="AC377" s="181"/>
      <c r="AD377" s="195"/>
      <c r="AE377" s="195"/>
      <c r="AF377" s="195"/>
      <c r="AG377" s="195"/>
    </row>
    <row r="378" spans="13:33" s="6" customFormat="1" ht="15" customHeight="1" x14ac:dyDescent="0.25">
      <c r="M378" s="42"/>
      <c r="Y378" s="195"/>
      <c r="Z378" s="195"/>
      <c r="AA378" s="195"/>
      <c r="AB378" s="195"/>
      <c r="AC378" s="181"/>
      <c r="AD378" s="195"/>
      <c r="AE378" s="195"/>
      <c r="AF378" s="195"/>
      <c r="AG378" s="195"/>
    </row>
    <row r="379" spans="13:33" s="6" customFormat="1" ht="15" customHeight="1" x14ac:dyDescent="0.25">
      <c r="M379" s="42"/>
      <c r="Y379" s="195"/>
      <c r="Z379" s="195"/>
      <c r="AA379" s="195"/>
      <c r="AB379" s="195"/>
      <c r="AC379" s="181"/>
      <c r="AD379" s="195"/>
      <c r="AE379" s="195"/>
      <c r="AF379" s="195"/>
      <c r="AG379" s="195"/>
    </row>
    <row r="380" spans="13:33" s="6" customFormat="1" ht="15" customHeight="1" x14ac:dyDescent="0.25">
      <c r="M380" s="42"/>
      <c r="Y380" s="195"/>
      <c r="Z380" s="195"/>
      <c r="AA380" s="195"/>
      <c r="AB380" s="195"/>
      <c r="AC380" s="181"/>
      <c r="AD380" s="195"/>
      <c r="AE380" s="195"/>
      <c r="AF380" s="195"/>
      <c r="AG380" s="195"/>
    </row>
    <row r="381" spans="13:33" s="6" customFormat="1" ht="15" customHeight="1" x14ac:dyDescent="0.25">
      <c r="M381" s="42"/>
      <c r="Y381" s="195"/>
      <c r="Z381" s="195"/>
      <c r="AA381" s="195"/>
      <c r="AB381" s="195"/>
      <c r="AC381" s="181"/>
      <c r="AD381" s="195"/>
      <c r="AE381" s="195"/>
      <c r="AF381" s="195"/>
      <c r="AG381" s="195"/>
    </row>
    <row r="382" spans="13:33" s="6" customFormat="1" ht="15" customHeight="1" x14ac:dyDescent="0.25">
      <c r="M382" s="42"/>
      <c r="Y382" s="195"/>
      <c r="Z382" s="195"/>
      <c r="AA382" s="195"/>
      <c r="AB382" s="195"/>
      <c r="AC382" s="181"/>
      <c r="AD382" s="195"/>
      <c r="AE382" s="195"/>
      <c r="AF382" s="195"/>
      <c r="AG382" s="195"/>
    </row>
    <row r="383" spans="13:33" s="6" customFormat="1" ht="15" customHeight="1" x14ac:dyDescent="0.25">
      <c r="M383" s="42"/>
      <c r="Y383" s="195"/>
      <c r="Z383" s="195"/>
      <c r="AA383" s="195"/>
      <c r="AB383" s="195"/>
      <c r="AC383" s="181"/>
      <c r="AD383" s="195"/>
      <c r="AE383" s="195"/>
      <c r="AF383" s="195"/>
      <c r="AG383" s="195"/>
    </row>
    <row r="384" spans="13:33" s="6" customFormat="1" ht="15" customHeight="1" x14ac:dyDescent="0.25">
      <c r="M384" s="42"/>
      <c r="Y384" s="195"/>
      <c r="Z384" s="195"/>
      <c r="AA384" s="195"/>
      <c r="AB384" s="195"/>
      <c r="AC384" s="181"/>
      <c r="AD384" s="195"/>
      <c r="AE384" s="195"/>
      <c r="AF384" s="195"/>
      <c r="AG384" s="195"/>
    </row>
    <row r="385" spans="13:33" s="6" customFormat="1" ht="15" customHeight="1" x14ac:dyDescent="0.25">
      <c r="M385" s="42"/>
      <c r="Y385" s="195"/>
      <c r="Z385" s="195"/>
      <c r="AA385" s="195"/>
      <c r="AB385" s="195"/>
      <c r="AC385" s="181"/>
      <c r="AD385" s="195"/>
      <c r="AE385" s="195"/>
      <c r="AF385" s="195"/>
      <c r="AG385" s="195"/>
    </row>
    <row r="386" spans="13:33" s="6" customFormat="1" ht="15" customHeight="1" x14ac:dyDescent="0.25">
      <c r="M386" s="42"/>
      <c r="Y386" s="195"/>
      <c r="Z386" s="195"/>
      <c r="AA386" s="195"/>
      <c r="AB386" s="195"/>
      <c r="AC386" s="181"/>
      <c r="AD386" s="195"/>
      <c r="AE386" s="195"/>
      <c r="AF386" s="195"/>
      <c r="AG386" s="195"/>
    </row>
    <row r="387" spans="13:33" s="6" customFormat="1" ht="15" customHeight="1" x14ac:dyDescent="0.25">
      <c r="M387" s="42"/>
      <c r="Y387" s="195"/>
      <c r="Z387" s="195"/>
      <c r="AA387" s="195"/>
      <c r="AB387" s="195"/>
      <c r="AC387" s="181"/>
      <c r="AD387" s="195"/>
      <c r="AE387" s="195"/>
      <c r="AF387" s="195"/>
      <c r="AG387" s="195"/>
    </row>
    <row r="388" spans="13:33" s="6" customFormat="1" ht="15" customHeight="1" x14ac:dyDescent="0.25">
      <c r="M388" s="42"/>
      <c r="Y388" s="195"/>
      <c r="Z388" s="195"/>
      <c r="AA388" s="195"/>
      <c r="AB388" s="195"/>
      <c r="AC388" s="181"/>
      <c r="AD388" s="195"/>
      <c r="AE388" s="195"/>
      <c r="AF388" s="195"/>
      <c r="AG388" s="195"/>
    </row>
    <row r="389" spans="13:33" s="6" customFormat="1" ht="15" customHeight="1" x14ac:dyDescent="0.25">
      <c r="M389" s="42"/>
      <c r="Y389" s="195"/>
      <c r="Z389" s="195"/>
      <c r="AA389" s="195"/>
      <c r="AB389" s="195"/>
      <c r="AC389" s="181"/>
      <c r="AD389" s="195"/>
      <c r="AE389" s="195"/>
      <c r="AF389" s="195"/>
      <c r="AG389" s="195"/>
    </row>
    <row r="390" spans="13:33" s="6" customFormat="1" ht="15" customHeight="1" x14ac:dyDescent="0.25">
      <c r="M390" s="42"/>
      <c r="Y390" s="195"/>
      <c r="Z390" s="195"/>
      <c r="AA390" s="195"/>
      <c r="AB390" s="195"/>
      <c r="AC390" s="181"/>
      <c r="AD390" s="195"/>
      <c r="AE390" s="195"/>
      <c r="AF390" s="195"/>
      <c r="AG390" s="195"/>
    </row>
    <row r="391" spans="13:33" s="6" customFormat="1" ht="15" customHeight="1" x14ac:dyDescent="0.25">
      <c r="M391" s="42"/>
      <c r="Y391" s="195"/>
      <c r="Z391" s="195"/>
      <c r="AA391" s="195"/>
      <c r="AB391" s="195"/>
      <c r="AC391" s="181"/>
      <c r="AD391" s="195"/>
      <c r="AE391" s="195"/>
      <c r="AF391" s="195"/>
      <c r="AG391" s="195"/>
    </row>
    <row r="392" spans="13:33" s="6" customFormat="1" ht="15" customHeight="1" x14ac:dyDescent="0.25">
      <c r="M392" s="42"/>
      <c r="Y392" s="195"/>
      <c r="Z392" s="195"/>
      <c r="AA392" s="195"/>
      <c r="AB392" s="195"/>
      <c r="AC392" s="181"/>
      <c r="AD392" s="195"/>
      <c r="AE392" s="195"/>
      <c r="AF392" s="195"/>
      <c r="AG392" s="195"/>
    </row>
    <row r="393" spans="13:33" s="6" customFormat="1" ht="15" customHeight="1" x14ac:dyDescent="0.25">
      <c r="M393" s="42"/>
      <c r="Y393" s="195"/>
      <c r="Z393" s="195"/>
      <c r="AA393" s="195"/>
      <c r="AB393" s="195"/>
      <c r="AC393" s="181"/>
      <c r="AD393" s="195"/>
      <c r="AE393" s="195"/>
      <c r="AF393" s="195"/>
      <c r="AG393" s="195"/>
    </row>
    <row r="394" spans="13:33" s="6" customFormat="1" ht="15" customHeight="1" x14ac:dyDescent="0.25">
      <c r="M394" s="42"/>
      <c r="Y394" s="195"/>
      <c r="Z394" s="195"/>
      <c r="AA394" s="195"/>
      <c r="AB394" s="195"/>
      <c r="AC394" s="181"/>
      <c r="AD394" s="195"/>
      <c r="AE394" s="195"/>
      <c r="AF394" s="195"/>
      <c r="AG394" s="195"/>
    </row>
    <row r="395" spans="13:33" s="6" customFormat="1" ht="15" customHeight="1" x14ac:dyDescent="0.25">
      <c r="M395" s="42"/>
      <c r="Y395" s="195"/>
      <c r="Z395" s="195"/>
      <c r="AA395" s="195"/>
      <c r="AB395" s="195"/>
      <c r="AC395" s="181"/>
      <c r="AD395" s="195"/>
      <c r="AE395" s="195"/>
      <c r="AF395" s="195"/>
      <c r="AG395" s="195"/>
    </row>
    <row r="396" spans="13:33" s="6" customFormat="1" ht="15" customHeight="1" x14ac:dyDescent="0.25">
      <c r="M396" s="42"/>
      <c r="Y396" s="195"/>
      <c r="Z396" s="195"/>
      <c r="AA396" s="195"/>
      <c r="AB396" s="195"/>
      <c r="AC396" s="181"/>
      <c r="AD396" s="195"/>
      <c r="AE396" s="195"/>
      <c r="AF396" s="195"/>
      <c r="AG396" s="195"/>
    </row>
    <row r="397" spans="13:33" s="6" customFormat="1" ht="15" customHeight="1" x14ac:dyDescent="0.25">
      <c r="M397" s="42"/>
      <c r="Y397" s="195"/>
      <c r="Z397" s="195"/>
      <c r="AA397" s="195"/>
      <c r="AB397" s="195"/>
      <c r="AC397" s="181"/>
      <c r="AD397" s="195"/>
      <c r="AE397" s="195"/>
      <c r="AF397" s="195"/>
      <c r="AG397" s="195"/>
    </row>
    <row r="398" spans="13:33" s="6" customFormat="1" ht="15" customHeight="1" x14ac:dyDescent="0.25">
      <c r="M398" s="42"/>
      <c r="Y398" s="195"/>
      <c r="Z398" s="195"/>
      <c r="AA398" s="195"/>
      <c r="AB398" s="195"/>
      <c r="AC398" s="181"/>
      <c r="AD398" s="195"/>
      <c r="AE398" s="195"/>
      <c r="AF398" s="195"/>
      <c r="AG398" s="195"/>
    </row>
    <row r="399" spans="13:33" s="6" customFormat="1" ht="15" customHeight="1" x14ac:dyDescent="0.25">
      <c r="M399" s="42"/>
      <c r="Y399" s="195"/>
      <c r="Z399" s="195"/>
      <c r="AA399" s="195"/>
      <c r="AB399" s="195"/>
      <c r="AC399" s="181"/>
      <c r="AD399" s="195"/>
      <c r="AE399" s="195"/>
      <c r="AF399" s="195"/>
      <c r="AG399" s="195"/>
    </row>
    <row r="400" spans="13:33" s="6" customFormat="1" ht="15" customHeight="1" x14ac:dyDescent="0.25">
      <c r="M400" s="42"/>
      <c r="Y400" s="195"/>
      <c r="Z400" s="195"/>
      <c r="AA400" s="195"/>
      <c r="AB400" s="195"/>
      <c r="AC400" s="181"/>
      <c r="AD400" s="195"/>
      <c r="AE400" s="195"/>
      <c r="AF400" s="195"/>
      <c r="AG400" s="195"/>
    </row>
    <row r="401" spans="13:33" s="6" customFormat="1" ht="15" customHeight="1" x14ac:dyDescent="0.25">
      <c r="M401" s="42"/>
      <c r="Y401" s="195"/>
      <c r="Z401" s="195"/>
      <c r="AA401" s="195"/>
      <c r="AB401" s="195"/>
      <c r="AC401" s="181"/>
      <c r="AD401" s="195"/>
      <c r="AE401" s="195"/>
      <c r="AF401" s="195"/>
      <c r="AG401" s="195"/>
    </row>
    <row r="402" spans="13:33" s="6" customFormat="1" ht="15" customHeight="1" x14ac:dyDescent="0.25">
      <c r="M402" s="42"/>
      <c r="Y402" s="195"/>
      <c r="Z402" s="195"/>
      <c r="AA402" s="195"/>
      <c r="AB402" s="195"/>
      <c r="AC402" s="181"/>
      <c r="AD402" s="195"/>
      <c r="AE402" s="195"/>
      <c r="AF402" s="195"/>
      <c r="AG402" s="195"/>
    </row>
    <row r="403" spans="13:33" s="6" customFormat="1" ht="15" customHeight="1" x14ac:dyDescent="0.25">
      <c r="M403" s="42"/>
      <c r="Y403" s="195"/>
      <c r="Z403" s="195"/>
      <c r="AA403" s="195"/>
      <c r="AB403" s="195"/>
      <c r="AC403" s="181"/>
      <c r="AD403" s="195"/>
      <c r="AE403" s="195"/>
      <c r="AF403" s="195"/>
      <c r="AG403" s="195"/>
    </row>
    <row r="404" spans="13:33" s="6" customFormat="1" ht="15" customHeight="1" x14ac:dyDescent="0.25">
      <c r="M404" s="42"/>
      <c r="Y404" s="195"/>
      <c r="Z404" s="195"/>
      <c r="AA404" s="195"/>
      <c r="AB404" s="195"/>
      <c r="AC404" s="181"/>
      <c r="AD404" s="195"/>
      <c r="AE404" s="195"/>
      <c r="AF404" s="195"/>
      <c r="AG404" s="195"/>
    </row>
    <row r="405" spans="13:33" s="6" customFormat="1" ht="15" customHeight="1" x14ac:dyDescent="0.25">
      <c r="M405" s="42"/>
      <c r="Y405" s="195"/>
      <c r="Z405" s="195"/>
      <c r="AA405" s="195"/>
      <c r="AB405" s="195"/>
      <c r="AC405" s="181"/>
      <c r="AD405" s="195"/>
      <c r="AE405" s="195"/>
      <c r="AF405" s="195"/>
      <c r="AG405" s="195"/>
    </row>
    <row r="406" spans="13:33" s="6" customFormat="1" ht="15" customHeight="1" x14ac:dyDescent="0.25">
      <c r="M406" s="42"/>
      <c r="Y406" s="195"/>
      <c r="Z406" s="195"/>
      <c r="AA406" s="195"/>
      <c r="AB406" s="195"/>
      <c r="AC406" s="181"/>
      <c r="AD406" s="195"/>
      <c r="AE406" s="195"/>
      <c r="AF406" s="195"/>
      <c r="AG406" s="195"/>
    </row>
    <row r="407" spans="13:33" s="6" customFormat="1" ht="15" customHeight="1" x14ac:dyDescent="0.25">
      <c r="M407" s="42"/>
      <c r="Y407" s="195"/>
      <c r="Z407" s="195"/>
      <c r="AA407" s="195"/>
      <c r="AB407" s="195"/>
      <c r="AC407" s="181"/>
      <c r="AD407" s="195"/>
      <c r="AE407" s="195"/>
      <c r="AF407" s="195"/>
      <c r="AG407" s="195"/>
    </row>
    <row r="408" spans="13:33" s="6" customFormat="1" ht="15" customHeight="1" x14ac:dyDescent="0.25">
      <c r="M408" s="42"/>
      <c r="Y408" s="195"/>
      <c r="Z408" s="195"/>
      <c r="AA408" s="195"/>
      <c r="AB408" s="195"/>
      <c r="AC408" s="181"/>
      <c r="AD408" s="195"/>
      <c r="AE408" s="195"/>
      <c r="AF408" s="195"/>
      <c r="AG408" s="195"/>
    </row>
    <row r="409" spans="13:33" s="6" customFormat="1" ht="15" customHeight="1" x14ac:dyDescent="0.25">
      <c r="M409" s="42"/>
      <c r="Y409" s="195"/>
      <c r="Z409" s="195"/>
      <c r="AA409" s="195"/>
      <c r="AB409" s="195"/>
      <c r="AC409" s="181"/>
      <c r="AD409" s="195"/>
      <c r="AE409" s="195"/>
      <c r="AF409" s="195"/>
      <c r="AG409" s="195"/>
    </row>
    <row r="410" spans="13:33" s="6" customFormat="1" ht="15" customHeight="1" x14ac:dyDescent="0.25">
      <c r="M410" s="42"/>
      <c r="Y410" s="195"/>
      <c r="Z410" s="195"/>
      <c r="AA410" s="195"/>
      <c r="AB410" s="195"/>
      <c r="AC410" s="181"/>
      <c r="AD410" s="195"/>
      <c r="AE410" s="195"/>
      <c r="AF410" s="195"/>
      <c r="AG410" s="195"/>
    </row>
    <row r="411" spans="13:33" s="6" customFormat="1" ht="15" customHeight="1" x14ac:dyDescent="0.25">
      <c r="M411" s="42"/>
      <c r="Y411" s="195"/>
      <c r="Z411" s="195"/>
      <c r="AA411" s="195"/>
      <c r="AB411" s="195"/>
      <c r="AC411" s="181"/>
      <c r="AD411" s="195"/>
      <c r="AE411" s="195"/>
      <c r="AF411" s="195"/>
      <c r="AG411" s="195"/>
    </row>
    <row r="412" spans="13:33" s="6" customFormat="1" ht="15" customHeight="1" x14ac:dyDescent="0.25">
      <c r="M412" s="42"/>
      <c r="Y412" s="195"/>
      <c r="Z412" s="195"/>
      <c r="AA412" s="195"/>
      <c r="AB412" s="195"/>
      <c r="AC412" s="181"/>
      <c r="AD412" s="195"/>
      <c r="AE412" s="195"/>
      <c r="AF412" s="195"/>
      <c r="AG412" s="195"/>
    </row>
    <row r="413" spans="13:33" s="6" customFormat="1" ht="15" customHeight="1" x14ac:dyDescent="0.25">
      <c r="M413" s="42"/>
      <c r="Y413" s="195"/>
      <c r="Z413" s="195"/>
      <c r="AA413" s="195"/>
      <c r="AB413" s="195"/>
      <c r="AC413" s="181"/>
      <c r="AD413" s="195"/>
      <c r="AE413" s="195"/>
      <c r="AF413" s="195"/>
      <c r="AG413" s="195"/>
    </row>
    <row r="414" spans="13:33" s="6" customFormat="1" ht="15" customHeight="1" x14ac:dyDescent="0.25">
      <c r="M414" s="42"/>
      <c r="Y414" s="195"/>
      <c r="Z414" s="195"/>
      <c r="AA414" s="195"/>
      <c r="AB414" s="195"/>
      <c r="AC414" s="181"/>
      <c r="AD414" s="195"/>
      <c r="AE414" s="195"/>
      <c r="AF414" s="195"/>
      <c r="AG414" s="195"/>
    </row>
    <row r="415" spans="13:33" s="6" customFormat="1" ht="15" customHeight="1" x14ac:dyDescent="0.25">
      <c r="M415" s="42"/>
      <c r="Y415" s="195"/>
      <c r="Z415" s="195"/>
      <c r="AA415" s="195"/>
      <c r="AB415" s="195"/>
      <c r="AC415" s="181"/>
      <c r="AD415" s="195"/>
      <c r="AE415" s="195"/>
      <c r="AF415" s="195"/>
      <c r="AG415" s="195"/>
    </row>
    <row r="416" spans="13:33" s="6" customFormat="1" ht="15" customHeight="1" x14ac:dyDescent="0.25">
      <c r="M416" s="42"/>
      <c r="Y416" s="195"/>
      <c r="Z416" s="195"/>
      <c r="AA416" s="195"/>
      <c r="AB416" s="195"/>
      <c r="AC416" s="181"/>
      <c r="AD416" s="195"/>
      <c r="AE416" s="195"/>
      <c r="AF416" s="195"/>
      <c r="AG416" s="195"/>
    </row>
    <row r="417" spans="13:33" s="6" customFormat="1" ht="15" customHeight="1" x14ac:dyDescent="0.25">
      <c r="M417" s="42"/>
      <c r="Y417" s="195"/>
      <c r="Z417" s="195"/>
      <c r="AA417" s="195"/>
      <c r="AB417" s="195"/>
      <c r="AC417" s="181"/>
      <c r="AD417" s="195"/>
      <c r="AE417" s="195"/>
      <c r="AF417" s="195"/>
      <c r="AG417" s="195"/>
    </row>
    <row r="418" spans="13:33" s="6" customFormat="1" ht="15" customHeight="1" x14ac:dyDescent="0.25">
      <c r="M418" s="42"/>
      <c r="Y418" s="195"/>
      <c r="Z418" s="195"/>
      <c r="AA418" s="195"/>
      <c r="AB418" s="195"/>
      <c r="AC418" s="181"/>
      <c r="AD418" s="195"/>
      <c r="AE418" s="195"/>
      <c r="AF418" s="195"/>
      <c r="AG418" s="195"/>
    </row>
    <row r="419" spans="13:33" s="6" customFormat="1" ht="15" customHeight="1" x14ac:dyDescent="0.25">
      <c r="M419" s="42"/>
      <c r="Y419" s="195"/>
      <c r="Z419" s="195"/>
      <c r="AA419" s="195"/>
      <c r="AB419" s="195"/>
      <c r="AC419" s="181"/>
      <c r="AD419" s="195"/>
      <c r="AE419" s="195"/>
      <c r="AF419" s="195"/>
      <c r="AG419" s="195"/>
    </row>
    <row r="420" spans="13:33" s="6" customFormat="1" ht="15" customHeight="1" x14ac:dyDescent="0.25">
      <c r="M420" s="42"/>
      <c r="Y420" s="195"/>
      <c r="Z420" s="195"/>
      <c r="AA420" s="195"/>
      <c r="AB420" s="195"/>
      <c r="AC420" s="181"/>
      <c r="AD420" s="195"/>
      <c r="AE420" s="195"/>
      <c r="AF420" s="195"/>
      <c r="AG420" s="195"/>
    </row>
    <row r="421" spans="13:33" s="6" customFormat="1" ht="15" customHeight="1" x14ac:dyDescent="0.25">
      <c r="M421" s="42"/>
      <c r="Y421" s="195"/>
      <c r="Z421" s="195"/>
      <c r="AA421" s="195"/>
      <c r="AB421" s="195"/>
      <c r="AC421" s="181"/>
      <c r="AD421" s="195"/>
      <c r="AE421" s="195"/>
      <c r="AF421" s="195"/>
      <c r="AG421" s="195"/>
    </row>
    <row r="422" spans="13:33" s="6" customFormat="1" ht="15" customHeight="1" x14ac:dyDescent="0.25">
      <c r="M422" s="42"/>
      <c r="Y422" s="195"/>
      <c r="Z422" s="195"/>
      <c r="AA422" s="195"/>
      <c r="AB422" s="195"/>
      <c r="AC422" s="181"/>
      <c r="AD422" s="195"/>
      <c r="AE422" s="195"/>
      <c r="AF422" s="195"/>
      <c r="AG422" s="195"/>
    </row>
    <row r="423" spans="13:33" s="6" customFormat="1" ht="15" customHeight="1" x14ac:dyDescent="0.25">
      <c r="M423" s="42"/>
      <c r="Y423" s="195"/>
      <c r="Z423" s="195"/>
      <c r="AA423" s="195"/>
      <c r="AB423" s="195"/>
      <c r="AC423" s="181"/>
      <c r="AD423" s="195"/>
      <c r="AE423" s="195"/>
      <c r="AF423" s="195"/>
      <c r="AG423" s="195"/>
    </row>
    <row r="424" spans="13:33" s="6" customFormat="1" ht="15" customHeight="1" x14ac:dyDescent="0.25">
      <c r="M424" s="42"/>
      <c r="Y424" s="195"/>
      <c r="Z424" s="195"/>
      <c r="AA424" s="195"/>
      <c r="AB424" s="195"/>
      <c r="AC424" s="181"/>
      <c r="AD424" s="195"/>
      <c r="AE424" s="195"/>
      <c r="AF424" s="195"/>
      <c r="AG424" s="195"/>
    </row>
    <row r="425" spans="13:33" s="6" customFormat="1" ht="15" customHeight="1" x14ac:dyDescent="0.25">
      <c r="M425" s="42"/>
      <c r="Y425" s="195"/>
      <c r="Z425" s="195"/>
      <c r="AA425" s="195"/>
      <c r="AB425" s="195"/>
      <c r="AC425" s="181"/>
      <c r="AD425" s="195"/>
      <c r="AE425" s="195"/>
      <c r="AF425" s="195"/>
      <c r="AG425" s="195"/>
    </row>
    <row r="426" spans="13:33" s="6" customFormat="1" ht="15" customHeight="1" x14ac:dyDescent="0.25">
      <c r="M426" s="42"/>
      <c r="Y426" s="195"/>
      <c r="Z426" s="195"/>
      <c r="AA426" s="195"/>
      <c r="AB426" s="195"/>
      <c r="AC426" s="181"/>
      <c r="AD426" s="195"/>
      <c r="AE426" s="195"/>
      <c r="AF426" s="195"/>
      <c r="AG426" s="195"/>
    </row>
    <row r="427" spans="13:33" s="6" customFormat="1" ht="15" customHeight="1" x14ac:dyDescent="0.25">
      <c r="M427" s="42"/>
      <c r="Y427" s="195"/>
      <c r="Z427" s="195"/>
      <c r="AA427" s="195"/>
      <c r="AB427" s="195"/>
      <c r="AC427" s="181"/>
      <c r="AD427" s="195"/>
      <c r="AE427" s="195"/>
      <c r="AF427" s="195"/>
      <c r="AG427" s="195"/>
    </row>
    <row r="428" spans="13:33" s="6" customFormat="1" ht="15" customHeight="1" x14ac:dyDescent="0.25">
      <c r="M428" s="42"/>
      <c r="Y428" s="195"/>
      <c r="Z428" s="195"/>
      <c r="AA428" s="195"/>
      <c r="AB428" s="195"/>
      <c r="AC428" s="181"/>
      <c r="AD428" s="195"/>
      <c r="AE428" s="195"/>
      <c r="AF428" s="195"/>
      <c r="AG428" s="195"/>
    </row>
    <row r="429" spans="13:33" s="6" customFormat="1" ht="15" customHeight="1" x14ac:dyDescent="0.25">
      <c r="M429" s="42"/>
      <c r="Y429" s="195"/>
      <c r="Z429" s="195"/>
      <c r="AA429" s="195"/>
      <c r="AB429" s="195"/>
      <c r="AC429" s="181"/>
      <c r="AD429" s="195"/>
      <c r="AE429" s="195"/>
      <c r="AF429" s="195"/>
      <c r="AG429" s="195"/>
    </row>
    <row r="430" spans="13:33" s="6" customFormat="1" ht="15" customHeight="1" x14ac:dyDescent="0.25">
      <c r="M430" s="42"/>
      <c r="Y430" s="195"/>
      <c r="Z430" s="195"/>
      <c r="AA430" s="195"/>
      <c r="AB430" s="195"/>
      <c r="AC430" s="181"/>
      <c r="AD430" s="195"/>
      <c r="AE430" s="195"/>
      <c r="AF430" s="195"/>
      <c r="AG430" s="195"/>
    </row>
    <row r="431" spans="13:33" s="6" customFormat="1" ht="15" customHeight="1" x14ac:dyDescent="0.25">
      <c r="M431" s="42"/>
      <c r="Y431" s="195"/>
      <c r="Z431" s="195"/>
      <c r="AA431" s="195"/>
      <c r="AB431" s="195"/>
      <c r="AC431" s="181"/>
      <c r="AD431" s="195"/>
      <c r="AE431" s="195"/>
      <c r="AF431" s="195"/>
      <c r="AG431" s="195"/>
    </row>
    <row r="432" spans="13:33" s="6" customFormat="1" ht="15" customHeight="1" x14ac:dyDescent="0.25">
      <c r="M432" s="42"/>
      <c r="Y432" s="195"/>
      <c r="Z432" s="195"/>
      <c r="AA432" s="195"/>
      <c r="AB432" s="195"/>
      <c r="AC432" s="181"/>
      <c r="AD432" s="195"/>
      <c r="AE432" s="195"/>
      <c r="AF432" s="195"/>
      <c r="AG432" s="195"/>
    </row>
    <row r="433" spans="13:33" s="6" customFormat="1" ht="15" customHeight="1" x14ac:dyDescent="0.25">
      <c r="M433" s="42"/>
      <c r="Y433" s="195"/>
      <c r="Z433" s="195"/>
      <c r="AA433" s="195"/>
      <c r="AB433" s="195"/>
      <c r="AC433" s="181"/>
      <c r="AD433" s="195"/>
      <c r="AE433" s="195"/>
      <c r="AF433" s="195"/>
      <c r="AG433" s="195"/>
    </row>
    <row r="434" spans="13:33" s="6" customFormat="1" ht="15" customHeight="1" x14ac:dyDescent="0.25">
      <c r="M434" s="42"/>
      <c r="Y434" s="195"/>
      <c r="Z434" s="195"/>
      <c r="AA434" s="195"/>
      <c r="AB434" s="195"/>
      <c r="AC434" s="181"/>
      <c r="AD434" s="195"/>
      <c r="AE434" s="195"/>
      <c r="AF434" s="195"/>
      <c r="AG434" s="195"/>
    </row>
    <row r="435" spans="13:33" s="6" customFormat="1" ht="15" customHeight="1" x14ac:dyDescent="0.25">
      <c r="M435" s="42"/>
      <c r="Y435" s="195"/>
      <c r="Z435" s="195"/>
      <c r="AA435" s="195"/>
      <c r="AB435" s="195"/>
      <c r="AC435" s="181"/>
      <c r="AD435" s="195"/>
      <c r="AE435" s="195"/>
      <c r="AF435" s="195"/>
      <c r="AG435" s="195"/>
    </row>
    <row r="436" spans="13:33" s="6" customFormat="1" ht="15" customHeight="1" x14ac:dyDescent="0.25">
      <c r="M436" s="42"/>
      <c r="Y436" s="195"/>
      <c r="Z436" s="195"/>
      <c r="AA436" s="195"/>
      <c r="AB436" s="195"/>
      <c r="AC436" s="181"/>
      <c r="AD436" s="195"/>
      <c r="AE436" s="195"/>
      <c r="AF436" s="195"/>
      <c r="AG436" s="195"/>
    </row>
    <row r="437" spans="13:33" s="6" customFormat="1" ht="15" customHeight="1" x14ac:dyDescent="0.25">
      <c r="M437" s="42"/>
      <c r="Y437" s="195"/>
      <c r="Z437" s="195"/>
      <c r="AA437" s="195"/>
      <c r="AB437" s="195"/>
      <c r="AC437" s="181"/>
      <c r="AD437" s="195"/>
      <c r="AE437" s="195"/>
      <c r="AF437" s="195"/>
      <c r="AG437" s="195"/>
    </row>
    <row r="438" spans="13:33" s="6" customFormat="1" ht="15" customHeight="1" x14ac:dyDescent="0.25">
      <c r="M438" s="42"/>
      <c r="Y438" s="195"/>
      <c r="Z438" s="195"/>
      <c r="AA438" s="195"/>
      <c r="AB438" s="195"/>
      <c r="AC438" s="181"/>
      <c r="AD438" s="195"/>
      <c r="AE438" s="195"/>
      <c r="AF438" s="195"/>
      <c r="AG438" s="195"/>
    </row>
    <row r="439" spans="13:33" s="6" customFormat="1" ht="15" customHeight="1" x14ac:dyDescent="0.25">
      <c r="M439" s="42"/>
      <c r="Y439" s="195"/>
      <c r="Z439" s="195"/>
      <c r="AA439" s="195"/>
      <c r="AB439" s="195"/>
      <c r="AC439" s="181"/>
      <c r="AD439" s="195"/>
      <c r="AE439" s="195"/>
      <c r="AF439" s="195"/>
      <c r="AG439" s="195"/>
    </row>
    <row r="440" spans="13:33" s="6" customFormat="1" ht="15" customHeight="1" x14ac:dyDescent="0.25">
      <c r="M440" s="42"/>
      <c r="Y440" s="195"/>
      <c r="Z440" s="195"/>
      <c r="AA440" s="195"/>
      <c r="AB440" s="195"/>
      <c r="AC440" s="181"/>
      <c r="AD440" s="195"/>
      <c r="AE440" s="195"/>
      <c r="AF440" s="195"/>
      <c r="AG440" s="195"/>
    </row>
    <row r="441" spans="13:33" s="6" customFormat="1" ht="15" customHeight="1" x14ac:dyDescent="0.25">
      <c r="M441" s="42"/>
      <c r="Y441" s="195"/>
      <c r="Z441" s="195"/>
      <c r="AA441" s="195"/>
      <c r="AB441" s="195"/>
      <c r="AC441" s="181"/>
      <c r="AD441" s="195"/>
      <c r="AE441" s="195"/>
      <c r="AF441" s="195"/>
      <c r="AG441" s="195"/>
    </row>
    <row r="442" spans="13:33" s="6" customFormat="1" ht="15" customHeight="1" x14ac:dyDescent="0.25">
      <c r="M442" s="42"/>
      <c r="Y442" s="195"/>
      <c r="Z442" s="195"/>
      <c r="AA442" s="195"/>
      <c r="AB442" s="195"/>
      <c r="AC442" s="181"/>
      <c r="AD442" s="195"/>
      <c r="AE442" s="195"/>
      <c r="AF442" s="195"/>
      <c r="AG442" s="195"/>
    </row>
    <row r="443" spans="13:33" s="6" customFormat="1" ht="15" customHeight="1" x14ac:dyDescent="0.25">
      <c r="M443" s="42"/>
      <c r="Y443" s="195"/>
      <c r="Z443" s="195"/>
      <c r="AA443" s="195"/>
      <c r="AB443" s="195"/>
      <c r="AC443" s="181"/>
      <c r="AD443" s="195"/>
      <c r="AE443" s="195"/>
      <c r="AF443" s="195"/>
      <c r="AG443" s="195"/>
    </row>
    <row r="444" spans="13:33" s="6" customFormat="1" ht="15" customHeight="1" x14ac:dyDescent="0.25">
      <c r="M444" s="42"/>
      <c r="Y444" s="195"/>
      <c r="Z444" s="195"/>
      <c r="AA444" s="195"/>
      <c r="AB444" s="195"/>
      <c r="AC444" s="181"/>
      <c r="AD444" s="195"/>
      <c r="AE444" s="195"/>
      <c r="AF444" s="195"/>
      <c r="AG444" s="195"/>
    </row>
    <row r="445" spans="13:33" s="6" customFormat="1" ht="15" customHeight="1" x14ac:dyDescent="0.25">
      <c r="M445" s="42"/>
      <c r="Y445" s="195"/>
      <c r="Z445" s="195"/>
      <c r="AA445" s="195"/>
      <c r="AB445" s="195"/>
      <c r="AC445" s="181"/>
      <c r="AD445" s="195"/>
      <c r="AE445" s="195"/>
      <c r="AF445" s="195"/>
      <c r="AG445" s="195"/>
    </row>
    <row r="446" spans="13:33" s="6" customFormat="1" ht="15" customHeight="1" x14ac:dyDescent="0.25">
      <c r="M446" s="42"/>
      <c r="Y446" s="195"/>
      <c r="Z446" s="195"/>
      <c r="AA446" s="195"/>
      <c r="AB446" s="195"/>
      <c r="AC446" s="181"/>
      <c r="AD446" s="195"/>
      <c r="AE446" s="195"/>
      <c r="AF446" s="195"/>
      <c r="AG446" s="195"/>
    </row>
    <row r="447" spans="13:33" s="6" customFormat="1" ht="15" customHeight="1" x14ac:dyDescent="0.25">
      <c r="M447" s="42"/>
      <c r="Y447" s="195"/>
      <c r="Z447" s="195"/>
      <c r="AA447" s="195"/>
      <c r="AB447" s="195"/>
      <c r="AC447" s="181"/>
      <c r="AD447" s="195"/>
      <c r="AE447" s="195"/>
      <c r="AF447" s="195"/>
      <c r="AG447" s="195"/>
    </row>
    <row r="448" spans="13:33" s="6" customFormat="1" ht="15" customHeight="1" x14ac:dyDescent="0.25">
      <c r="M448" s="42"/>
      <c r="Y448" s="195"/>
      <c r="Z448" s="195"/>
      <c r="AA448" s="195"/>
      <c r="AB448" s="195"/>
      <c r="AC448" s="181"/>
      <c r="AD448" s="195"/>
      <c r="AE448" s="195"/>
      <c r="AF448" s="195"/>
      <c r="AG448" s="195"/>
    </row>
    <row r="449" spans="13:33" s="6" customFormat="1" ht="15" customHeight="1" x14ac:dyDescent="0.25">
      <c r="M449" s="42"/>
      <c r="Y449" s="195"/>
      <c r="Z449" s="195"/>
      <c r="AA449" s="195"/>
      <c r="AB449" s="195"/>
      <c r="AC449" s="181"/>
      <c r="AD449" s="195"/>
      <c r="AE449" s="195"/>
      <c r="AF449" s="195"/>
      <c r="AG449" s="195"/>
    </row>
    <row r="450" spans="13:33" s="6" customFormat="1" ht="15" customHeight="1" x14ac:dyDescent="0.25">
      <c r="M450" s="42"/>
      <c r="Y450" s="195"/>
      <c r="Z450" s="195"/>
      <c r="AA450" s="195"/>
      <c r="AB450" s="195"/>
      <c r="AC450" s="181"/>
      <c r="AD450" s="195"/>
      <c r="AE450" s="195"/>
      <c r="AF450" s="195"/>
      <c r="AG450" s="195"/>
    </row>
    <row r="451" spans="13:33" s="6" customFormat="1" ht="15" customHeight="1" x14ac:dyDescent="0.25">
      <c r="M451" s="42"/>
      <c r="Y451" s="195"/>
      <c r="Z451" s="195"/>
      <c r="AA451" s="195"/>
      <c r="AB451" s="195"/>
      <c r="AC451" s="181"/>
      <c r="AD451" s="195"/>
      <c r="AE451" s="195"/>
      <c r="AF451" s="195"/>
      <c r="AG451" s="195"/>
    </row>
    <row r="452" spans="13:33" s="6" customFormat="1" ht="15" customHeight="1" x14ac:dyDescent="0.25">
      <c r="M452" s="42"/>
      <c r="Y452" s="195"/>
      <c r="Z452" s="195"/>
      <c r="AA452" s="195"/>
      <c r="AB452" s="195"/>
      <c r="AC452" s="181"/>
      <c r="AD452" s="195"/>
      <c r="AE452" s="195"/>
      <c r="AF452" s="195"/>
      <c r="AG452" s="195"/>
    </row>
    <row r="453" spans="13:33" s="6" customFormat="1" ht="15" customHeight="1" x14ac:dyDescent="0.25">
      <c r="M453" s="42"/>
      <c r="Y453" s="195"/>
      <c r="Z453" s="195"/>
      <c r="AA453" s="195"/>
      <c r="AB453" s="195"/>
      <c r="AC453" s="181"/>
      <c r="AD453" s="195"/>
      <c r="AE453" s="195"/>
      <c r="AF453" s="195"/>
      <c r="AG453" s="195"/>
    </row>
    <row r="454" spans="13:33" s="6" customFormat="1" ht="15" customHeight="1" x14ac:dyDescent="0.25">
      <c r="M454" s="42"/>
      <c r="Y454" s="195"/>
      <c r="Z454" s="195"/>
      <c r="AA454" s="195"/>
      <c r="AB454" s="195"/>
      <c r="AC454" s="181"/>
      <c r="AD454" s="195"/>
      <c r="AE454" s="195"/>
      <c r="AF454" s="195"/>
      <c r="AG454" s="195"/>
    </row>
    <row r="455" spans="13:33" s="6" customFormat="1" ht="15" customHeight="1" x14ac:dyDescent="0.25">
      <c r="M455" s="42"/>
      <c r="Y455" s="195"/>
      <c r="Z455" s="195"/>
      <c r="AA455" s="195"/>
      <c r="AB455" s="195"/>
      <c r="AC455" s="181"/>
      <c r="AD455" s="195"/>
      <c r="AE455" s="195"/>
      <c r="AF455" s="195"/>
      <c r="AG455" s="195"/>
    </row>
    <row r="456" spans="13:33" s="6" customFormat="1" ht="15" customHeight="1" x14ac:dyDescent="0.25">
      <c r="M456" s="42"/>
      <c r="Y456" s="195"/>
      <c r="Z456" s="195"/>
      <c r="AA456" s="195"/>
      <c r="AB456" s="195"/>
      <c r="AC456" s="181"/>
      <c r="AD456" s="195"/>
      <c r="AE456" s="195"/>
      <c r="AF456" s="195"/>
      <c r="AG456" s="195"/>
    </row>
    <row r="457" spans="13:33" s="6" customFormat="1" ht="15" customHeight="1" x14ac:dyDescent="0.25">
      <c r="M457" s="42"/>
      <c r="Y457" s="195"/>
      <c r="Z457" s="195"/>
      <c r="AA457" s="195"/>
      <c r="AB457" s="195"/>
      <c r="AC457" s="181"/>
      <c r="AD457" s="195"/>
      <c r="AE457" s="195"/>
      <c r="AF457" s="195"/>
      <c r="AG457" s="195"/>
    </row>
    <row r="458" spans="13:33" s="6" customFormat="1" ht="15" customHeight="1" x14ac:dyDescent="0.25">
      <c r="M458" s="42"/>
      <c r="Y458" s="195"/>
      <c r="Z458" s="195"/>
      <c r="AA458" s="195"/>
      <c r="AB458" s="195"/>
      <c r="AC458" s="181"/>
      <c r="AD458" s="195"/>
      <c r="AE458" s="195"/>
      <c r="AF458" s="195"/>
      <c r="AG458" s="195"/>
    </row>
    <row r="459" spans="13:33" s="6" customFormat="1" ht="15" customHeight="1" x14ac:dyDescent="0.25">
      <c r="M459" s="42"/>
      <c r="Y459" s="195"/>
      <c r="Z459" s="195"/>
      <c r="AA459" s="195"/>
      <c r="AB459" s="195"/>
      <c r="AC459" s="181"/>
      <c r="AD459" s="195"/>
      <c r="AE459" s="195"/>
      <c r="AF459" s="195"/>
      <c r="AG459" s="195"/>
    </row>
    <row r="460" spans="13:33" s="6" customFormat="1" ht="15" customHeight="1" x14ac:dyDescent="0.25">
      <c r="M460" s="42"/>
      <c r="Y460" s="195"/>
      <c r="Z460" s="195"/>
      <c r="AA460" s="195"/>
      <c r="AB460" s="195"/>
      <c r="AC460" s="181"/>
      <c r="AD460" s="195"/>
      <c r="AE460" s="195"/>
      <c r="AF460" s="195"/>
      <c r="AG460" s="195"/>
    </row>
    <row r="461" spans="13:33" s="6" customFormat="1" ht="15" customHeight="1" x14ac:dyDescent="0.25">
      <c r="M461" s="42"/>
      <c r="Y461" s="195"/>
      <c r="Z461" s="195"/>
      <c r="AA461" s="195"/>
      <c r="AB461" s="195"/>
      <c r="AC461" s="181"/>
      <c r="AD461" s="195"/>
      <c r="AE461" s="195"/>
      <c r="AF461" s="195"/>
      <c r="AG461" s="195"/>
    </row>
    <row r="462" spans="13:33" s="6" customFormat="1" ht="15" customHeight="1" x14ac:dyDescent="0.25">
      <c r="M462" s="42"/>
      <c r="Y462" s="195"/>
      <c r="Z462" s="195"/>
      <c r="AA462" s="195"/>
      <c r="AB462" s="195"/>
      <c r="AC462" s="181"/>
      <c r="AD462" s="195"/>
      <c r="AE462" s="195"/>
      <c r="AF462" s="195"/>
      <c r="AG462" s="195"/>
    </row>
    <row r="463" spans="13:33" s="6" customFormat="1" ht="15" customHeight="1" x14ac:dyDescent="0.25">
      <c r="M463" s="42"/>
      <c r="Y463" s="195"/>
      <c r="Z463" s="195"/>
      <c r="AA463" s="195"/>
      <c r="AB463" s="195"/>
      <c r="AC463" s="181"/>
      <c r="AD463" s="195"/>
      <c r="AE463" s="195"/>
      <c r="AF463" s="195"/>
      <c r="AG463" s="195"/>
    </row>
    <row r="464" spans="13:33" s="6" customFormat="1" ht="15" customHeight="1" x14ac:dyDescent="0.25">
      <c r="M464" s="42"/>
      <c r="Y464" s="195"/>
      <c r="Z464" s="195"/>
      <c r="AA464" s="195"/>
      <c r="AB464" s="195"/>
      <c r="AC464" s="181"/>
      <c r="AD464" s="195"/>
      <c r="AE464" s="195"/>
      <c r="AF464" s="195"/>
      <c r="AG464" s="195"/>
    </row>
    <row r="465" spans="13:33" s="6" customFormat="1" ht="15" customHeight="1" x14ac:dyDescent="0.25">
      <c r="M465" s="42"/>
      <c r="Y465" s="195"/>
      <c r="Z465" s="195"/>
      <c r="AA465" s="195"/>
      <c r="AB465" s="195"/>
      <c r="AC465" s="181"/>
      <c r="AD465" s="195"/>
      <c r="AE465" s="195"/>
      <c r="AF465" s="195"/>
      <c r="AG465" s="195"/>
    </row>
    <row r="466" spans="13:33" s="6" customFormat="1" ht="15" customHeight="1" x14ac:dyDescent="0.25">
      <c r="M466" s="42"/>
      <c r="Y466" s="195"/>
      <c r="Z466" s="195"/>
      <c r="AA466" s="195"/>
      <c r="AB466" s="195"/>
      <c r="AC466" s="181"/>
      <c r="AD466" s="195"/>
      <c r="AE466" s="195"/>
      <c r="AF466" s="195"/>
      <c r="AG466" s="195"/>
    </row>
    <row r="467" spans="13:33" s="6" customFormat="1" ht="15" customHeight="1" x14ac:dyDescent="0.25">
      <c r="M467" s="42"/>
      <c r="Y467" s="195"/>
      <c r="Z467" s="195"/>
      <c r="AA467" s="195"/>
      <c r="AB467" s="195"/>
      <c r="AC467" s="181"/>
      <c r="AD467" s="195"/>
      <c r="AE467" s="195"/>
      <c r="AF467" s="195"/>
      <c r="AG467" s="195"/>
    </row>
    <row r="468" spans="13:33" s="6" customFormat="1" ht="15" customHeight="1" x14ac:dyDescent="0.25">
      <c r="M468" s="42"/>
      <c r="Y468" s="195"/>
      <c r="Z468" s="195"/>
      <c r="AA468" s="195"/>
      <c r="AB468" s="195"/>
      <c r="AC468" s="181"/>
      <c r="AD468" s="195"/>
      <c r="AE468" s="195"/>
      <c r="AF468" s="195"/>
      <c r="AG468" s="195"/>
    </row>
    <row r="469" spans="13:33" s="6" customFormat="1" ht="15" customHeight="1" x14ac:dyDescent="0.25">
      <c r="M469" s="42"/>
      <c r="Y469" s="195"/>
      <c r="Z469" s="195"/>
      <c r="AA469" s="195"/>
      <c r="AB469" s="195"/>
      <c r="AC469" s="181"/>
      <c r="AD469" s="195"/>
      <c r="AE469" s="195"/>
      <c r="AF469" s="195"/>
      <c r="AG469" s="195"/>
    </row>
    <row r="470" spans="13:33" s="6" customFormat="1" ht="15" customHeight="1" x14ac:dyDescent="0.25">
      <c r="M470" s="42"/>
      <c r="Y470" s="195"/>
      <c r="Z470" s="195"/>
      <c r="AA470" s="195"/>
      <c r="AB470" s="195"/>
      <c r="AC470" s="181"/>
      <c r="AD470" s="195"/>
      <c r="AE470" s="195"/>
      <c r="AF470" s="195"/>
      <c r="AG470" s="195"/>
    </row>
    <row r="471" spans="13:33" s="6" customFormat="1" ht="15" customHeight="1" x14ac:dyDescent="0.25">
      <c r="M471" s="42"/>
      <c r="Y471" s="195"/>
      <c r="Z471" s="195"/>
      <c r="AA471" s="195"/>
      <c r="AB471" s="195"/>
      <c r="AC471" s="181"/>
      <c r="AD471" s="195"/>
      <c r="AE471" s="195"/>
      <c r="AF471" s="195"/>
      <c r="AG471" s="195"/>
    </row>
    <row r="472" spans="13:33" s="6" customFormat="1" ht="15" customHeight="1" x14ac:dyDescent="0.25">
      <c r="M472" s="42"/>
      <c r="Y472" s="195"/>
      <c r="Z472" s="195"/>
      <c r="AA472" s="195"/>
      <c r="AB472" s="195"/>
      <c r="AC472" s="181"/>
      <c r="AD472" s="195"/>
      <c r="AE472" s="195"/>
      <c r="AF472" s="195"/>
      <c r="AG472" s="195"/>
    </row>
    <row r="473" spans="13:33" s="6" customFormat="1" ht="15" customHeight="1" x14ac:dyDescent="0.25">
      <c r="M473" s="42"/>
      <c r="Y473" s="195"/>
      <c r="Z473" s="195"/>
      <c r="AA473" s="195"/>
      <c r="AB473" s="195"/>
      <c r="AC473" s="181"/>
      <c r="AD473" s="195"/>
      <c r="AE473" s="195"/>
      <c r="AF473" s="195"/>
      <c r="AG473" s="195"/>
    </row>
    <row r="474" spans="13:33" s="6" customFormat="1" ht="15" customHeight="1" x14ac:dyDescent="0.25">
      <c r="M474" s="42"/>
      <c r="Y474" s="195"/>
      <c r="Z474" s="195"/>
      <c r="AA474" s="195"/>
      <c r="AB474" s="195"/>
      <c r="AC474" s="181"/>
      <c r="AD474" s="195"/>
      <c r="AE474" s="195"/>
      <c r="AF474" s="195"/>
      <c r="AG474" s="195"/>
    </row>
    <row r="475" spans="13:33" s="6" customFormat="1" ht="15" customHeight="1" x14ac:dyDescent="0.25">
      <c r="M475" s="42"/>
      <c r="Y475" s="195"/>
      <c r="Z475" s="195"/>
      <c r="AA475" s="195"/>
      <c r="AB475" s="195"/>
      <c r="AC475" s="181"/>
      <c r="AD475" s="195"/>
      <c r="AE475" s="195"/>
      <c r="AF475" s="195"/>
      <c r="AG475" s="195"/>
    </row>
    <row r="476" spans="13:33" s="6" customFormat="1" ht="15" customHeight="1" x14ac:dyDescent="0.25">
      <c r="M476" s="42"/>
      <c r="Y476" s="195"/>
      <c r="Z476" s="195"/>
      <c r="AA476" s="195"/>
      <c r="AB476" s="195"/>
      <c r="AC476" s="181"/>
      <c r="AD476" s="195"/>
      <c r="AE476" s="195"/>
      <c r="AF476" s="195"/>
      <c r="AG476" s="195"/>
    </row>
    <row r="477" spans="13:33" s="6" customFormat="1" ht="15" customHeight="1" x14ac:dyDescent="0.25">
      <c r="M477" s="42"/>
      <c r="Y477" s="195"/>
      <c r="Z477" s="195"/>
      <c r="AA477" s="195"/>
      <c r="AB477" s="195"/>
      <c r="AC477" s="181"/>
      <c r="AD477" s="195"/>
      <c r="AE477" s="195"/>
      <c r="AF477" s="195"/>
      <c r="AG477" s="195"/>
    </row>
    <row r="478" spans="13:33" s="6" customFormat="1" ht="15" customHeight="1" x14ac:dyDescent="0.25">
      <c r="M478" s="42"/>
      <c r="Y478" s="195"/>
      <c r="Z478" s="195"/>
      <c r="AA478" s="195"/>
      <c r="AB478" s="195"/>
      <c r="AC478" s="181"/>
      <c r="AD478" s="195"/>
      <c r="AE478" s="195"/>
      <c r="AF478" s="195"/>
      <c r="AG478" s="195"/>
    </row>
    <row r="479" spans="13:33" s="6" customFormat="1" ht="15" customHeight="1" x14ac:dyDescent="0.25">
      <c r="M479" s="42"/>
      <c r="Y479" s="195"/>
      <c r="Z479" s="195"/>
      <c r="AA479" s="195"/>
      <c r="AB479" s="195"/>
      <c r="AC479" s="181"/>
      <c r="AD479" s="195"/>
      <c r="AE479" s="195"/>
      <c r="AF479" s="195"/>
      <c r="AG479" s="195"/>
    </row>
    <row r="480" spans="13:33" s="6" customFormat="1" ht="15" customHeight="1" x14ac:dyDescent="0.25">
      <c r="M480" s="42"/>
      <c r="Y480" s="195"/>
      <c r="Z480" s="195"/>
      <c r="AA480" s="195"/>
      <c r="AB480" s="195"/>
      <c r="AC480" s="181"/>
      <c r="AD480" s="195"/>
      <c r="AE480" s="195"/>
      <c r="AF480" s="195"/>
      <c r="AG480" s="195"/>
    </row>
    <row r="481" spans="13:33" s="6" customFormat="1" ht="15" customHeight="1" x14ac:dyDescent="0.25">
      <c r="M481" s="42"/>
      <c r="Y481" s="195"/>
      <c r="Z481" s="195"/>
      <c r="AA481" s="195"/>
      <c r="AB481" s="195"/>
      <c r="AC481" s="181"/>
      <c r="AD481" s="195"/>
      <c r="AE481" s="195"/>
      <c r="AF481" s="195"/>
      <c r="AG481" s="195"/>
    </row>
    <row r="482" spans="13:33" s="6" customFormat="1" ht="15" customHeight="1" x14ac:dyDescent="0.25">
      <c r="M482" s="42"/>
      <c r="Y482" s="195"/>
      <c r="Z482" s="195"/>
      <c r="AA482" s="195"/>
      <c r="AB482" s="195"/>
      <c r="AC482" s="181"/>
      <c r="AD482" s="195"/>
      <c r="AE482" s="195"/>
      <c r="AF482" s="195"/>
      <c r="AG482" s="195"/>
    </row>
    <row r="483" spans="13:33" s="6" customFormat="1" ht="15" customHeight="1" x14ac:dyDescent="0.25">
      <c r="M483" s="42"/>
      <c r="Y483" s="195"/>
      <c r="Z483" s="195"/>
      <c r="AA483" s="195"/>
      <c r="AB483" s="195"/>
      <c r="AC483" s="181"/>
      <c r="AD483" s="195"/>
      <c r="AE483" s="195"/>
      <c r="AF483" s="195"/>
      <c r="AG483" s="195"/>
    </row>
    <row r="484" spans="13:33" s="6" customFormat="1" ht="15" customHeight="1" x14ac:dyDescent="0.25">
      <c r="M484" s="42"/>
      <c r="Y484" s="195"/>
      <c r="Z484" s="195"/>
      <c r="AA484" s="195"/>
      <c r="AB484" s="195"/>
      <c r="AC484" s="181"/>
      <c r="AD484" s="195"/>
      <c r="AE484" s="195"/>
      <c r="AF484" s="195"/>
      <c r="AG484" s="195"/>
    </row>
    <row r="485" spans="13:33" s="6" customFormat="1" ht="15" customHeight="1" x14ac:dyDescent="0.25">
      <c r="M485" s="42"/>
      <c r="Y485" s="195"/>
      <c r="Z485" s="195"/>
      <c r="AA485" s="195"/>
      <c r="AB485" s="195"/>
      <c r="AC485" s="181"/>
      <c r="AD485" s="195"/>
      <c r="AE485" s="195"/>
      <c r="AF485" s="195"/>
      <c r="AG485" s="195"/>
    </row>
    <row r="486" spans="13:33" s="6" customFormat="1" ht="15" customHeight="1" x14ac:dyDescent="0.25">
      <c r="M486" s="42"/>
      <c r="Y486" s="195"/>
      <c r="Z486" s="195"/>
      <c r="AA486" s="195"/>
      <c r="AB486" s="195"/>
      <c r="AC486" s="181"/>
      <c r="AD486" s="195"/>
      <c r="AE486" s="195"/>
      <c r="AF486" s="195"/>
      <c r="AG486" s="195"/>
    </row>
    <row r="487" spans="13:33" s="6" customFormat="1" ht="15" customHeight="1" x14ac:dyDescent="0.25">
      <c r="M487" s="42"/>
      <c r="Y487" s="195"/>
      <c r="Z487" s="195"/>
      <c r="AA487" s="195"/>
      <c r="AB487" s="195"/>
      <c r="AC487" s="181"/>
      <c r="AD487" s="195"/>
      <c r="AE487" s="195"/>
      <c r="AF487" s="195"/>
      <c r="AG487" s="195"/>
    </row>
    <row r="488" spans="13:33" s="6" customFormat="1" ht="15" customHeight="1" x14ac:dyDescent="0.25">
      <c r="M488" s="42"/>
      <c r="Y488" s="195"/>
      <c r="Z488" s="195"/>
      <c r="AA488" s="195"/>
      <c r="AB488" s="195"/>
      <c r="AC488" s="181"/>
      <c r="AD488" s="195"/>
      <c r="AE488" s="195"/>
      <c r="AF488" s="195"/>
      <c r="AG488" s="195"/>
    </row>
    <row r="489" spans="13:33" s="6" customFormat="1" ht="15" customHeight="1" x14ac:dyDescent="0.25">
      <c r="M489" s="42"/>
      <c r="Y489" s="195"/>
      <c r="Z489" s="195"/>
      <c r="AA489" s="195"/>
      <c r="AB489" s="195"/>
      <c r="AC489" s="181"/>
      <c r="AD489" s="195"/>
      <c r="AE489" s="195"/>
      <c r="AF489" s="195"/>
      <c r="AG489" s="195"/>
    </row>
    <row r="490" spans="13:33" s="6" customFormat="1" ht="15" customHeight="1" x14ac:dyDescent="0.25">
      <c r="M490" s="42"/>
      <c r="Y490" s="195"/>
      <c r="Z490" s="195"/>
      <c r="AA490" s="195"/>
      <c r="AB490" s="195"/>
      <c r="AC490" s="181"/>
      <c r="AD490" s="195"/>
      <c r="AE490" s="195"/>
      <c r="AF490" s="195"/>
      <c r="AG490" s="195"/>
    </row>
    <row r="491" spans="13:33" s="6" customFormat="1" ht="15" customHeight="1" x14ac:dyDescent="0.25">
      <c r="M491" s="42"/>
      <c r="Y491" s="195"/>
      <c r="Z491" s="195"/>
      <c r="AA491" s="195"/>
      <c r="AB491" s="195"/>
      <c r="AC491" s="181"/>
      <c r="AD491" s="195"/>
      <c r="AE491" s="195"/>
      <c r="AF491" s="195"/>
      <c r="AG491" s="195"/>
    </row>
    <row r="492" spans="13:33" s="6" customFormat="1" ht="15" customHeight="1" x14ac:dyDescent="0.25">
      <c r="M492" s="42"/>
      <c r="Y492" s="195"/>
      <c r="Z492" s="195"/>
      <c r="AA492" s="195"/>
      <c r="AB492" s="195"/>
      <c r="AC492" s="181"/>
      <c r="AD492" s="195"/>
      <c r="AE492" s="195"/>
      <c r="AF492" s="195"/>
      <c r="AG492" s="195"/>
    </row>
    <row r="493" spans="13:33" s="6" customFormat="1" ht="15" customHeight="1" x14ac:dyDescent="0.25">
      <c r="M493" s="42"/>
      <c r="Y493" s="195"/>
      <c r="Z493" s="195"/>
      <c r="AA493" s="195"/>
      <c r="AB493" s="195"/>
      <c r="AC493" s="181"/>
      <c r="AD493" s="195"/>
      <c r="AE493" s="195"/>
      <c r="AF493" s="195"/>
      <c r="AG493" s="195"/>
    </row>
    <row r="494" spans="13:33" s="6" customFormat="1" ht="15" customHeight="1" x14ac:dyDescent="0.25">
      <c r="M494" s="42"/>
      <c r="Y494" s="195"/>
      <c r="Z494" s="195"/>
      <c r="AA494" s="195"/>
      <c r="AB494" s="195"/>
      <c r="AC494" s="181"/>
      <c r="AD494" s="195"/>
      <c r="AE494" s="195"/>
      <c r="AF494" s="195"/>
      <c r="AG494" s="195"/>
    </row>
    <row r="495" spans="13:33" s="6" customFormat="1" ht="15" customHeight="1" x14ac:dyDescent="0.25">
      <c r="M495" s="42"/>
      <c r="Y495" s="195"/>
      <c r="Z495" s="195"/>
      <c r="AA495" s="195"/>
      <c r="AB495" s="195"/>
      <c r="AC495" s="181"/>
      <c r="AD495" s="195"/>
      <c r="AE495" s="195"/>
      <c r="AF495" s="195"/>
      <c r="AG495" s="195"/>
    </row>
    <row r="496" spans="13:33" s="6" customFormat="1" ht="15" customHeight="1" x14ac:dyDescent="0.25">
      <c r="M496" s="42"/>
      <c r="Y496" s="195"/>
      <c r="Z496" s="195"/>
      <c r="AA496" s="195"/>
      <c r="AB496" s="195"/>
      <c r="AC496" s="181"/>
      <c r="AD496" s="195"/>
      <c r="AE496" s="195"/>
      <c r="AF496" s="195"/>
      <c r="AG496" s="195"/>
    </row>
    <row r="497" spans="13:33" s="6" customFormat="1" ht="15" customHeight="1" x14ac:dyDescent="0.25">
      <c r="M497" s="42"/>
      <c r="Y497" s="195"/>
      <c r="Z497" s="195"/>
      <c r="AA497" s="195"/>
      <c r="AB497" s="195"/>
      <c r="AC497" s="181"/>
      <c r="AD497" s="195"/>
      <c r="AE497" s="195"/>
      <c r="AF497" s="195"/>
      <c r="AG497" s="195"/>
    </row>
    <row r="498" spans="13:33" s="6" customFormat="1" ht="15" customHeight="1" x14ac:dyDescent="0.25">
      <c r="M498" s="42"/>
      <c r="Y498" s="195"/>
      <c r="Z498" s="195"/>
      <c r="AA498" s="195"/>
      <c r="AB498" s="195"/>
      <c r="AC498" s="181"/>
      <c r="AD498" s="195"/>
      <c r="AE498" s="195"/>
      <c r="AF498" s="195"/>
      <c r="AG498" s="195"/>
    </row>
    <row r="499" spans="13:33" s="6" customFormat="1" ht="15" customHeight="1" x14ac:dyDescent="0.25">
      <c r="M499" s="42"/>
      <c r="Y499" s="195"/>
      <c r="Z499" s="195"/>
      <c r="AA499" s="195"/>
      <c r="AB499" s="195"/>
      <c r="AC499" s="181"/>
      <c r="AD499" s="195"/>
      <c r="AE499" s="195"/>
      <c r="AF499" s="195"/>
      <c r="AG499" s="195"/>
    </row>
    <row r="500" spans="13:33" s="6" customFormat="1" ht="15" customHeight="1" x14ac:dyDescent="0.25">
      <c r="M500" s="42"/>
      <c r="Y500" s="195"/>
      <c r="Z500" s="195"/>
      <c r="AA500" s="195"/>
      <c r="AB500" s="195"/>
      <c r="AC500" s="181"/>
      <c r="AD500" s="195"/>
      <c r="AE500" s="195"/>
      <c r="AF500" s="195"/>
      <c r="AG500" s="195"/>
    </row>
    <row r="501" spans="13:33" s="6" customFormat="1" ht="15" customHeight="1" x14ac:dyDescent="0.25">
      <c r="M501" s="42"/>
      <c r="Y501" s="195"/>
      <c r="Z501" s="195"/>
      <c r="AA501" s="195"/>
      <c r="AB501" s="195"/>
      <c r="AC501" s="181"/>
      <c r="AD501" s="195"/>
      <c r="AE501" s="195"/>
      <c r="AF501" s="195"/>
      <c r="AG501" s="195"/>
    </row>
    <row r="502" spans="13:33" s="6" customFormat="1" ht="15" customHeight="1" x14ac:dyDescent="0.25">
      <c r="M502" s="42"/>
      <c r="Y502" s="195"/>
      <c r="Z502" s="195"/>
      <c r="AA502" s="195"/>
      <c r="AB502" s="195"/>
      <c r="AC502" s="181"/>
      <c r="AD502" s="195"/>
      <c r="AE502" s="195"/>
      <c r="AF502" s="195"/>
      <c r="AG502" s="195"/>
    </row>
    <row r="503" spans="13:33" s="6" customFormat="1" ht="15" customHeight="1" x14ac:dyDescent="0.25">
      <c r="M503" s="42"/>
      <c r="Y503" s="195"/>
      <c r="Z503" s="195"/>
      <c r="AA503" s="195"/>
      <c r="AB503" s="195"/>
      <c r="AC503" s="181"/>
      <c r="AD503" s="195"/>
      <c r="AE503" s="195"/>
      <c r="AF503" s="195"/>
      <c r="AG503" s="195"/>
    </row>
    <row r="504" spans="13:33" s="6" customFormat="1" ht="15" customHeight="1" x14ac:dyDescent="0.25">
      <c r="M504" s="42"/>
      <c r="Y504" s="195"/>
      <c r="Z504" s="195"/>
      <c r="AA504" s="195"/>
      <c r="AB504" s="195"/>
      <c r="AC504" s="181"/>
      <c r="AD504" s="195"/>
      <c r="AE504" s="195"/>
      <c r="AF504" s="195"/>
      <c r="AG504" s="195"/>
    </row>
    <row r="505" spans="13:33" s="6" customFormat="1" ht="15" customHeight="1" x14ac:dyDescent="0.25">
      <c r="M505" s="42"/>
      <c r="Y505" s="195"/>
      <c r="Z505" s="195"/>
      <c r="AA505" s="195"/>
      <c r="AB505" s="195"/>
      <c r="AC505" s="181"/>
      <c r="AD505" s="195"/>
      <c r="AE505" s="195"/>
      <c r="AF505" s="195"/>
      <c r="AG505" s="195"/>
    </row>
    <row r="506" spans="13:33" s="6" customFormat="1" ht="15" customHeight="1" x14ac:dyDescent="0.25">
      <c r="M506" s="42"/>
      <c r="Y506" s="195"/>
      <c r="Z506" s="195"/>
      <c r="AA506" s="195"/>
      <c r="AB506" s="195"/>
      <c r="AC506" s="181"/>
      <c r="AD506" s="195"/>
      <c r="AE506" s="195"/>
      <c r="AF506" s="195"/>
      <c r="AG506" s="195"/>
    </row>
    <row r="507" spans="13:33" s="6" customFormat="1" ht="15" customHeight="1" x14ac:dyDescent="0.25">
      <c r="M507" s="42"/>
      <c r="Y507" s="195"/>
      <c r="Z507" s="195"/>
      <c r="AA507" s="195"/>
      <c r="AB507" s="195"/>
      <c r="AC507" s="181"/>
      <c r="AD507" s="195"/>
      <c r="AE507" s="195"/>
      <c r="AF507" s="195"/>
      <c r="AG507" s="195"/>
    </row>
    <row r="508" spans="13:33" s="6" customFormat="1" ht="15" customHeight="1" x14ac:dyDescent="0.25">
      <c r="M508" s="42"/>
      <c r="Y508" s="195"/>
      <c r="Z508" s="195"/>
      <c r="AA508" s="195"/>
      <c r="AB508" s="195"/>
      <c r="AC508" s="181"/>
      <c r="AD508" s="195"/>
      <c r="AE508" s="195"/>
      <c r="AF508" s="195"/>
      <c r="AG508" s="195"/>
    </row>
    <row r="509" spans="13:33" s="6" customFormat="1" ht="15" customHeight="1" x14ac:dyDescent="0.25">
      <c r="M509" s="42"/>
      <c r="Y509" s="195"/>
      <c r="Z509" s="195"/>
      <c r="AA509" s="195"/>
      <c r="AB509" s="195"/>
      <c r="AC509" s="181"/>
      <c r="AD509" s="195"/>
      <c r="AE509" s="195"/>
      <c r="AF509" s="195"/>
      <c r="AG509" s="195"/>
    </row>
    <row r="510" spans="13:33" s="6" customFormat="1" ht="15" customHeight="1" x14ac:dyDescent="0.25">
      <c r="M510" s="42"/>
      <c r="Y510" s="195"/>
      <c r="Z510" s="195"/>
      <c r="AA510" s="195"/>
      <c r="AB510" s="195"/>
      <c r="AC510" s="181"/>
      <c r="AD510" s="195"/>
      <c r="AE510" s="195"/>
      <c r="AF510" s="195"/>
      <c r="AG510" s="195"/>
    </row>
    <row r="511" spans="13:33" s="6" customFormat="1" ht="15" customHeight="1" x14ac:dyDescent="0.25">
      <c r="M511" s="42"/>
      <c r="Y511" s="195"/>
      <c r="Z511" s="195"/>
      <c r="AA511" s="195"/>
      <c r="AB511" s="195"/>
      <c r="AC511" s="181"/>
      <c r="AD511" s="195"/>
      <c r="AE511" s="195"/>
      <c r="AF511" s="195"/>
      <c r="AG511" s="195"/>
    </row>
    <row r="512" spans="13:33" s="6" customFormat="1" ht="15" customHeight="1" x14ac:dyDescent="0.25">
      <c r="M512" s="42"/>
      <c r="Y512" s="195"/>
      <c r="Z512" s="195"/>
      <c r="AA512" s="195"/>
      <c r="AB512" s="195"/>
      <c r="AC512" s="181"/>
      <c r="AD512" s="195"/>
      <c r="AE512" s="195"/>
      <c r="AF512" s="195"/>
      <c r="AG512" s="195"/>
    </row>
    <row r="513" spans="13:33" s="6" customFormat="1" ht="15" customHeight="1" x14ac:dyDescent="0.25">
      <c r="M513" s="42"/>
      <c r="Y513" s="195"/>
      <c r="Z513" s="195"/>
      <c r="AA513" s="195"/>
      <c r="AB513" s="195"/>
      <c r="AC513" s="181"/>
      <c r="AD513" s="195"/>
      <c r="AE513" s="195"/>
      <c r="AF513" s="195"/>
      <c r="AG513" s="195"/>
    </row>
    <row r="514" spans="13:33" s="6" customFormat="1" ht="15" customHeight="1" x14ac:dyDescent="0.25">
      <c r="M514" s="42"/>
      <c r="Y514" s="195"/>
      <c r="Z514" s="195"/>
      <c r="AA514" s="195"/>
      <c r="AB514" s="195"/>
      <c r="AC514" s="181"/>
      <c r="AD514" s="195"/>
      <c r="AE514" s="195"/>
      <c r="AF514" s="195"/>
      <c r="AG514" s="195"/>
    </row>
    <row r="515" spans="13:33" s="6" customFormat="1" ht="15" customHeight="1" x14ac:dyDescent="0.25">
      <c r="M515" s="42"/>
      <c r="Y515" s="195"/>
      <c r="Z515" s="195"/>
      <c r="AA515" s="195"/>
      <c r="AB515" s="195"/>
      <c r="AC515" s="181"/>
      <c r="AD515" s="195"/>
      <c r="AE515" s="195"/>
      <c r="AF515" s="195"/>
      <c r="AG515" s="195"/>
    </row>
    <row r="516" spans="13:33" s="6" customFormat="1" ht="15" customHeight="1" x14ac:dyDescent="0.25">
      <c r="M516" s="42"/>
      <c r="Y516" s="195"/>
      <c r="Z516" s="195"/>
      <c r="AA516" s="195"/>
      <c r="AB516" s="195"/>
      <c r="AC516" s="181"/>
      <c r="AD516" s="195"/>
      <c r="AE516" s="195"/>
      <c r="AF516" s="195"/>
      <c r="AG516" s="195"/>
    </row>
    <row r="517" spans="13:33" s="6" customFormat="1" ht="15" customHeight="1" x14ac:dyDescent="0.25">
      <c r="M517" s="42"/>
      <c r="Y517" s="195"/>
      <c r="Z517" s="195"/>
      <c r="AA517" s="195"/>
      <c r="AB517" s="195"/>
      <c r="AC517" s="181"/>
      <c r="AD517" s="195"/>
      <c r="AE517" s="195"/>
      <c r="AF517" s="195"/>
      <c r="AG517" s="195"/>
    </row>
    <row r="518" spans="13:33" s="6" customFormat="1" ht="15" customHeight="1" x14ac:dyDescent="0.25">
      <c r="M518" s="42"/>
      <c r="Y518" s="195"/>
      <c r="Z518" s="195"/>
      <c r="AA518" s="195"/>
      <c r="AB518" s="195"/>
      <c r="AC518" s="181"/>
      <c r="AD518" s="195"/>
      <c r="AE518" s="195"/>
      <c r="AF518" s="195"/>
      <c r="AG518" s="195"/>
    </row>
    <row r="519" spans="13:33" s="6" customFormat="1" ht="15" customHeight="1" x14ac:dyDescent="0.25">
      <c r="M519" s="42"/>
      <c r="Y519" s="195"/>
      <c r="Z519" s="195"/>
      <c r="AA519" s="195"/>
      <c r="AB519" s="195"/>
      <c r="AC519" s="181"/>
      <c r="AD519" s="195"/>
      <c r="AE519" s="195"/>
      <c r="AF519" s="195"/>
      <c r="AG519" s="195"/>
    </row>
    <row r="520" spans="13:33" s="6" customFormat="1" ht="15" customHeight="1" x14ac:dyDescent="0.25">
      <c r="M520" s="42"/>
      <c r="Y520" s="195"/>
      <c r="Z520" s="195"/>
      <c r="AA520" s="195"/>
      <c r="AB520" s="195"/>
      <c r="AC520" s="181"/>
      <c r="AD520" s="195"/>
      <c r="AE520" s="195"/>
      <c r="AF520" s="195"/>
      <c r="AG520" s="195"/>
    </row>
    <row r="521" spans="13:33" s="6" customFormat="1" ht="15" customHeight="1" x14ac:dyDescent="0.25">
      <c r="M521" s="42"/>
      <c r="Y521" s="195"/>
      <c r="Z521" s="195"/>
      <c r="AA521" s="195"/>
      <c r="AB521" s="195"/>
      <c r="AC521" s="181"/>
      <c r="AD521" s="195"/>
      <c r="AE521" s="195"/>
      <c r="AF521" s="195"/>
      <c r="AG521" s="195"/>
    </row>
    <row r="522" spans="13:33" s="6" customFormat="1" ht="15" customHeight="1" x14ac:dyDescent="0.25">
      <c r="M522" s="42"/>
      <c r="Y522" s="195"/>
      <c r="Z522" s="195"/>
      <c r="AA522" s="195"/>
      <c r="AB522" s="195"/>
      <c r="AC522" s="181"/>
      <c r="AD522" s="195"/>
      <c r="AE522" s="195"/>
      <c r="AF522" s="195"/>
      <c r="AG522" s="195"/>
    </row>
    <row r="523" spans="13:33" s="6" customFormat="1" ht="15" customHeight="1" x14ac:dyDescent="0.25">
      <c r="M523" s="42"/>
      <c r="Y523" s="195"/>
      <c r="Z523" s="195"/>
      <c r="AA523" s="195"/>
      <c r="AB523" s="195"/>
      <c r="AC523" s="181"/>
      <c r="AD523" s="195"/>
      <c r="AE523" s="195"/>
      <c r="AF523" s="195"/>
      <c r="AG523" s="195"/>
    </row>
    <row r="524" spans="13:33" s="6" customFormat="1" ht="15" customHeight="1" x14ac:dyDescent="0.25">
      <c r="M524" s="42"/>
      <c r="Y524" s="195"/>
      <c r="Z524" s="195"/>
      <c r="AA524" s="195"/>
      <c r="AB524" s="195"/>
      <c r="AC524" s="181"/>
      <c r="AD524" s="195"/>
      <c r="AE524" s="195"/>
      <c r="AF524" s="195"/>
      <c r="AG524" s="195"/>
    </row>
    <row r="525" spans="13:33" s="6" customFormat="1" ht="15" customHeight="1" x14ac:dyDescent="0.25">
      <c r="M525" s="42"/>
      <c r="Y525" s="195"/>
      <c r="Z525" s="195"/>
      <c r="AA525" s="195"/>
      <c r="AB525" s="195"/>
      <c r="AC525" s="181"/>
      <c r="AD525" s="195"/>
      <c r="AE525" s="195"/>
      <c r="AF525" s="195"/>
      <c r="AG525" s="195"/>
    </row>
    <row r="526" spans="13:33" s="6" customFormat="1" ht="15" customHeight="1" x14ac:dyDescent="0.25">
      <c r="M526" s="42"/>
      <c r="Y526" s="195"/>
      <c r="Z526" s="195"/>
      <c r="AA526" s="195"/>
      <c r="AB526" s="195"/>
      <c r="AC526" s="181"/>
      <c r="AD526" s="195"/>
      <c r="AE526" s="195"/>
      <c r="AF526" s="195"/>
      <c r="AG526" s="195"/>
    </row>
    <row r="527" spans="13:33" s="6" customFormat="1" ht="15" customHeight="1" x14ac:dyDescent="0.25">
      <c r="M527" s="42"/>
      <c r="Y527" s="195"/>
      <c r="Z527" s="195"/>
      <c r="AA527" s="195"/>
      <c r="AB527" s="195"/>
      <c r="AC527" s="181"/>
      <c r="AD527" s="195"/>
      <c r="AE527" s="195"/>
      <c r="AF527" s="195"/>
      <c r="AG527" s="195"/>
    </row>
    <row r="528" spans="13:33" s="6" customFormat="1" ht="15" customHeight="1" x14ac:dyDescent="0.25">
      <c r="M528" s="42"/>
      <c r="Y528" s="195"/>
      <c r="Z528" s="195"/>
      <c r="AA528" s="195"/>
      <c r="AB528" s="195"/>
      <c r="AC528" s="181"/>
      <c r="AD528" s="195"/>
      <c r="AE528" s="195"/>
      <c r="AF528" s="195"/>
      <c r="AG528" s="195"/>
    </row>
    <row r="529" spans="13:33" s="6" customFormat="1" ht="15" customHeight="1" x14ac:dyDescent="0.25">
      <c r="M529" s="42"/>
      <c r="Y529" s="195"/>
      <c r="Z529" s="195"/>
      <c r="AA529" s="195"/>
      <c r="AB529" s="195"/>
      <c r="AC529" s="181"/>
      <c r="AD529" s="195"/>
      <c r="AE529" s="195"/>
      <c r="AF529" s="195"/>
      <c r="AG529" s="195"/>
    </row>
    <row r="530" spans="13:33" s="6" customFormat="1" ht="15" customHeight="1" x14ac:dyDescent="0.25">
      <c r="M530" s="42"/>
      <c r="Y530" s="195"/>
      <c r="Z530" s="195"/>
      <c r="AA530" s="195"/>
      <c r="AB530" s="195"/>
      <c r="AC530" s="181"/>
      <c r="AD530" s="195"/>
      <c r="AE530" s="195"/>
      <c r="AF530" s="195"/>
      <c r="AG530" s="195"/>
    </row>
    <row r="531" spans="13:33" s="6" customFormat="1" ht="15" customHeight="1" x14ac:dyDescent="0.25">
      <c r="M531" s="42"/>
      <c r="Y531" s="195"/>
      <c r="Z531" s="195"/>
      <c r="AA531" s="195"/>
      <c r="AB531" s="195"/>
      <c r="AC531" s="181"/>
      <c r="AD531" s="195"/>
      <c r="AE531" s="195"/>
      <c r="AF531" s="195"/>
      <c r="AG531" s="195"/>
    </row>
    <row r="532" spans="13:33" s="6" customFormat="1" ht="15" customHeight="1" x14ac:dyDescent="0.25">
      <c r="M532" s="42"/>
      <c r="Y532" s="195"/>
      <c r="Z532" s="195"/>
      <c r="AA532" s="195"/>
      <c r="AB532" s="195"/>
      <c r="AC532" s="181"/>
      <c r="AD532" s="195"/>
      <c r="AE532" s="195"/>
      <c r="AF532" s="195"/>
      <c r="AG532" s="195"/>
    </row>
    <row r="533" spans="13:33" s="6" customFormat="1" ht="15" customHeight="1" x14ac:dyDescent="0.25">
      <c r="M533" s="42"/>
      <c r="Y533" s="195"/>
      <c r="Z533" s="195"/>
      <c r="AA533" s="195"/>
      <c r="AB533" s="195"/>
      <c r="AC533" s="181"/>
      <c r="AD533" s="195"/>
      <c r="AE533" s="195"/>
      <c r="AF533" s="195"/>
      <c r="AG533" s="195"/>
    </row>
    <row r="534" spans="13:33" s="6" customFormat="1" ht="15" customHeight="1" x14ac:dyDescent="0.25">
      <c r="M534" s="42"/>
      <c r="Y534" s="195"/>
      <c r="Z534" s="195"/>
      <c r="AA534" s="195"/>
      <c r="AB534" s="195"/>
      <c r="AC534" s="181"/>
      <c r="AD534" s="195"/>
      <c r="AE534" s="195"/>
      <c r="AF534" s="195"/>
      <c r="AG534" s="195"/>
    </row>
    <row r="535" spans="13:33" s="6" customFormat="1" ht="15" customHeight="1" x14ac:dyDescent="0.25">
      <c r="M535" s="42"/>
      <c r="Y535" s="195"/>
      <c r="Z535" s="195"/>
      <c r="AA535" s="195"/>
      <c r="AB535" s="195"/>
      <c r="AC535" s="181"/>
      <c r="AD535" s="195"/>
      <c r="AE535" s="195"/>
      <c r="AF535" s="195"/>
      <c r="AG535" s="195"/>
    </row>
    <row r="536" spans="13:33" s="6" customFormat="1" ht="15" customHeight="1" x14ac:dyDescent="0.25">
      <c r="M536" s="42"/>
      <c r="Y536" s="195"/>
      <c r="Z536" s="195"/>
      <c r="AA536" s="195"/>
      <c r="AB536" s="195"/>
      <c r="AC536" s="181"/>
      <c r="AD536" s="195"/>
      <c r="AE536" s="195"/>
      <c r="AF536" s="195"/>
      <c r="AG536" s="195"/>
    </row>
    <row r="537" spans="13:33" s="6" customFormat="1" ht="15" customHeight="1" x14ac:dyDescent="0.25">
      <c r="M537" s="42"/>
      <c r="Y537" s="195"/>
      <c r="Z537" s="195"/>
      <c r="AA537" s="195"/>
      <c r="AB537" s="195"/>
      <c r="AC537" s="181"/>
      <c r="AD537" s="195"/>
      <c r="AE537" s="195"/>
      <c r="AF537" s="195"/>
      <c r="AG537" s="195"/>
    </row>
    <row r="538" spans="13:33" s="6" customFormat="1" ht="15" customHeight="1" x14ac:dyDescent="0.25">
      <c r="M538" s="42"/>
      <c r="Y538" s="195"/>
      <c r="Z538" s="195"/>
      <c r="AA538" s="195"/>
      <c r="AB538" s="195"/>
      <c r="AC538" s="181"/>
      <c r="AD538" s="195"/>
      <c r="AE538" s="195"/>
      <c r="AF538" s="195"/>
      <c r="AG538" s="195"/>
    </row>
    <row r="539" spans="13:33" s="6" customFormat="1" ht="15" customHeight="1" x14ac:dyDescent="0.25">
      <c r="M539" s="42"/>
      <c r="Y539" s="195"/>
      <c r="Z539" s="195"/>
      <c r="AA539" s="195"/>
      <c r="AB539" s="195"/>
      <c r="AC539" s="181"/>
      <c r="AD539" s="195"/>
      <c r="AE539" s="195"/>
      <c r="AF539" s="195"/>
      <c r="AG539" s="195"/>
    </row>
    <row r="540" spans="13:33" s="6" customFormat="1" ht="15" customHeight="1" x14ac:dyDescent="0.25">
      <c r="M540" s="42"/>
      <c r="Y540" s="195"/>
      <c r="Z540" s="195"/>
      <c r="AA540" s="195"/>
      <c r="AB540" s="195"/>
      <c r="AC540" s="181"/>
      <c r="AD540" s="195"/>
      <c r="AE540" s="195"/>
      <c r="AF540" s="195"/>
      <c r="AG540" s="195"/>
    </row>
    <row r="541" spans="13:33" s="6" customFormat="1" ht="15" customHeight="1" x14ac:dyDescent="0.25">
      <c r="M541" s="42"/>
      <c r="Y541" s="195"/>
      <c r="Z541" s="195"/>
      <c r="AA541" s="195"/>
      <c r="AB541" s="195"/>
      <c r="AC541" s="181"/>
      <c r="AD541" s="195"/>
      <c r="AE541" s="195"/>
      <c r="AF541" s="195"/>
      <c r="AG541" s="195"/>
    </row>
    <row r="542" spans="13:33" s="6" customFormat="1" ht="15" customHeight="1" x14ac:dyDescent="0.25">
      <c r="M542" s="42"/>
      <c r="Y542" s="195"/>
      <c r="Z542" s="195"/>
      <c r="AA542" s="195"/>
      <c r="AB542" s="195"/>
      <c r="AC542" s="181"/>
      <c r="AD542" s="195"/>
      <c r="AE542" s="195"/>
      <c r="AF542" s="195"/>
      <c r="AG542" s="195"/>
    </row>
    <row r="543" spans="13:33" s="6" customFormat="1" ht="15" customHeight="1" x14ac:dyDescent="0.25">
      <c r="M543" s="42"/>
      <c r="Y543" s="195"/>
      <c r="Z543" s="195"/>
      <c r="AA543" s="195"/>
      <c r="AB543" s="195"/>
      <c r="AC543" s="181"/>
      <c r="AD543" s="195"/>
      <c r="AE543" s="195"/>
      <c r="AF543" s="195"/>
      <c r="AG543" s="195"/>
    </row>
    <row r="544" spans="13:33" s="6" customFormat="1" ht="15" customHeight="1" x14ac:dyDescent="0.25">
      <c r="M544" s="42"/>
      <c r="Y544" s="195"/>
      <c r="Z544" s="195"/>
      <c r="AA544" s="195"/>
      <c r="AB544" s="195"/>
      <c r="AC544" s="181"/>
      <c r="AD544" s="195"/>
      <c r="AE544" s="195"/>
      <c r="AF544" s="195"/>
      <c r="AG544" s="195"/>
    </row>
    <row r="545" spans="13:33" s="6" customFormat="1" ht="15" customHeight="1" x14ac:dyDescent="0.25">
      <c r="M545" s="42"/>
      <c r="Y545" s="195"/>
      <c r="Z545" s="195"/>
      <c r="AA545" s="195"/>
      <c r="AB545" s="195"/>
      <c r="AC545" s="181"/>
      <c r="AD545" s="195"/>
      <c r="AE545" s="195"/>
      <c r="AF545" s="195"/>
      <c r="AG545" s="195"/>
    </row>
    <row r="546" spans="13:33" s="6" customFormat="1" ht="15" customHeight="1" x14ac:dyDescent="0.25">
      <c r="M546" s="42"/>
      <c r="Y546" s="195"/>
      <c r="Z546" s="195"/>
      <c r="AA546" s="195"/>
      <c r="AB546" s="195"/>
      <c r="AC546" s="181"/>
      <c r="AD546" s="195"/>
      <c r="AE546" s="195"/>
      <c r="AF546" s="195"/>
      <c r="AG546" s="195"/>
    </row>
    <row r="547" spans="13:33" s="6" customFormat="1" ht="15" customHeight="1" x14ac:dyDescent="0.25">
      <c r="M547" s="42"/>
      <c r="Y547" s="195"/>
      <c r="Z547" s="195"/>
      <c r="AA547" s="195"/>
      <c r="AB547" s="195"/>
      <c r="AC547" s="181"/>
      <c r="AD547" s="195"/>
      <c r="AE547" s="195"/>
      <c r="AF547" s="195"/>
      <c r="AG547" s="195"/>
    </row>
    <row r="548" spans="13:33" s="6" customFormat="1" ht="15" customHeight="1" x14ac:dyDescent="0.25">
      <c r="M548" s="42"/>
      <c r="Y548" s="195"/>
      <c r="Z548" s="195"/>
      <c r="AA548" s="195"/>
      <c r="AB548" s="195"/>
      <c r="AC548" s="181"/>
      <c r="AD548" s="195"/>
      <c r="AE548" s="195"/>
      <c r="AF548" s="195"/>
      <c r="AG548" s="195"/>
    </row>
    <row r="549" spans="13:33" s="6" customFormat="1" ht="15" customHeight="1" x14ac:dyDescent="0.25">
      <c r="M549" s="42"/>
      <c r="Y549" s="195"/>
      <c r="Z549" s="195"/>
      <c r="AA549" s="195"/>
      <c r="AB549" s="195"/>
      <c r="AC549" s="181"/>
      <c r="AD549" s="195"/>
      <c r="AE549" s="195"/>
      <c r="AF549" s="195"/>
      <c r="AG549" s="195"/>
    </row>
    <row r="550" spans="13:33" s="6" customFormat="1" ht="15" customHeight="1" x14ac:dyDescent="0.25">
      <c r="M550" s="42"/>
      <c r="Y550" s="195"/>
      <c r="Z550" s="195"/>
      <c r="AA550" s="195"/>
      <c r="AB550" s="195"/>
      <c r="AC550" s="181"/>
      <c r="AD550" s="195"/>
      <c r="AE550" s="195"/>
      <c r="AF550" s="195"/>
      <c r="AG550" s="195"/>
    </row>
    <row r="551" spans="13:33" s="6" customFormat="1" ht="15" customHeight="1" x14ac:dyDescent="0.25">
      <c r="M551" s="42"/>
      <c r="Y551" s="195"/>
      <c r="Z551" s="195"/>
      <c r="AA551" s="195"/>
      <c r="AB551" s="195"/>
      <c r="AC551" s="181"/>
      <c r="AD551" s="195"/>
      <c r="AE551" s="195"/>
      <c r="AF551" s="195"/>
      <c r="AG551" s="195"/>
    </row>
    <row r="552" spans="13:33" s="6" customFormat="1" ht="15" customHeight="1" x14ac:dyDescent="0.25">
      <c r="M552" s="42"/>
      <c r="Y552" s="195"/>
      <c r="Z552" s="195"/>
      <c r="AA552" s="195"/>
      <c r="AB552" s="195"/>
      <c r="AC552" s="181"/>
      <c r="AD552" s="195"/>
      <c r="AE552" s="195"/>
      <c r="AF552" s="195"/>
      <c r="AG552" s="195"/>
    </row>
    <row r="553" spans="13:33" s="6" customFormat="1" ht="15" customHeight="1" x14ac:dyDescent="0.25">
      <c r="M553" s="42"/>
      <c r="Y553" s="195"/>
      <c r="Z553" s="195"/>
      <c r="AA553" s="195"/>
      <c r="AB553" s="195"/>
      <c r="AC553" s="181"/>
      <c r="AD553" s="195"/>
      <c r="AE553" s="195"/>
      <c r="AF553" s="195"/>
      <c r="AG553" s="195"/>
    </row>
    <row r="554" spans="13:33" s="6" customFormat="1" ht="15" customHeight="1" x14ac:dyDescent="0.25">
      <c r="M554" s="42"/>
      <c r="Y554" s="195"/>
      <c r="Z554" s="195"/>
      <c r="AA554" s="195"/>
      <c r="AB554" s="195"/>
      <c r="AC554" s="181"/>
      <c r="AD554" s="195"/>
      <c r="AE554" s="195"/>
      <c r="AF554" s="195"/>
      <c r="AG554" s="195"/>
    </row>
    <row r="555" spans="13:33" s="6" customFormat="1" ht="15" customHeight="1" x14ac:dyDescent="0.25">
      <c r="M555" s="42"/>
      <c r="Y555" s="195"/>
      <c r="Z555" s="195"/>
      <c r="AA555" s="195"/>
      <c r="AB555" s="195"/>
      <c r="AC555" s="181"/>
      <c r="AD555" s="195"/>
      <c r="AE555" s="195"/>
      <c r="AF555" s="195"/>
      <c r="AG555" s="195"/>
    </row>
    <row r="556" spans="13:33" s="6" customFormat="1" ht="15" customHeight="1" x14ac:dyDescent="0.25">
      <c r="M556" s="42"/>
      <c r="Y556" s="195"/>
      <c r="Z556" s="195"/>
      <c r="AA556" s="195"/>
      <c r="AB556" s="195"/>
      <c r="AC556" s="181"/>
      <c r="AD556" s="195"/>
      <c r="AE556" s="195"/>
      <c r="AF556" s="195"/>
      <c r="AG556" s="195"/>
    </row>
    <row r="557" spans="13:33" s="6" customFormat="1" ht="15" customHeight="1" x14ac:dyDescent="0.25">
      <c r="M557" s="42"/>
      <c r="Y557" s="195"/>
      <c r="Z557" s="195"/>
      <c r="AA557" s="195"/>
      <c r="AB557" s="195"/>
      <c r="AC557" s="181"/>
      <c r="AD557" s="195"/>
      <c r="AE557" s="195"/>
      <c r="AF557" s="195"/>
      <c r="AG557" s="195"/>
    </row>
    <row r="558" spans="13:33" s="6" customFormat="1" ht="15" customHeight="1" x14ac:dyDescent="0.25">
      <c r="M558" s="42"/>
      <c r="Y558" s="195"/>
      <c r="Z558" s="195"/>
      <c r="AA558" s="195"/>
      <c r="AB558" s="195"/>
      <c r="AC558" s="181"/>
      <c r="AD558" s="195"/>
      <c r="AE558" s="195"/>
      <c r="AF558" s="195"/>
      <c r="AG558" s="195"/>
    </row>
    <row r="559" spans="13:33" s="6" customFormat="1" ht="15" customHeight="1" x14ac:dyDescent="0.25">
      <c r="M559" s="42"/>
      <c r="Y559" s="195"/>
      <c r="Z559" s="195"/>
      <c r="AA559" s="195"/>
      <c r="AB559" s="195"/>
      <c r="AC559" s="181"/>
      <c r="AD559" s="195"/>
      <c r="AE559" s="195"/>
      <c r="AF559" s="195"/>
      <c r="AG559" s="195"/>
    </row>
    <row r="560" spans="13:33" s="6" customFormat="1" ht="15" customHeight="1" x14ac:dyDescent="0.25">
      <c r="M560" s="42"/>
      <c r="Y560" s="195"/>
      <c r="Z560" s="195"/>
      <c r="AA560" s="195"/>
      <c r="AB560" s="195"/>
      <c r="AC560" s="181"/>
      <c r="AD560" s="195"/>
      <c r="AE560" s="195"/>
      <c r="AF560" s="195"/>
      <c r="AG560" s="195"/>
    </row>
    <row r="561" spans="13:33" s="6" customFormat="1" ht="15" customHeight="1" x14ac:dyDescent="0.25">
      <c r="M561" s="42"/>
      <c r="Y561" s="195"/>
      <c r="Z561" s="195"/>
      <c r="AA561" s="195"/>
      <c r="AB561" s="195"/>
      <c r="AC561" s="181"/>
      <c r="AD561" s="195"/>
      <c r="AE561" s="195"/>
      <c r="AF561" s="195"/>
      <c r="AG561" s="195"/>
    </row>
    <row r="562" spans="13:33" s="6" customFormat="1" ht="15" customHeight="1" x14ac:dyDescent="0.25">
      <c r="M562" s="42"/>
      <c r="Y562" s="195"/>
      <c r="Z562" s="195"/>
      <c r="AA562" s="195"/>
      <c r="AB562" s="195"/>
      <c r="AC562" s="181"/>
      <c r="AD562" s="195"/>
      <c r="AE562" s="195"/>
      <c r="AF562" s="195"/>
      <c r="AG562" s="195"/>
    </row>
    <row r="563" spans="13:33" s="6" customFormat="1" ht="15" customHeight="1" x14ac:dyDescent="0.25">
      <c r="M563" s="42"/>
      <c r="Y563" s="195"/>
      <c r="Z563" s="195"/>
      <c r="AA563" s="195"/>
      <c r="AB563" s="195"/>
      <c r="AC563" s="181"/>
      <c r="AD563" s="195"/>
      <c r="AE563" s="195"/>
      <c r="AF563" s="195"/>
      <c r="AG563" s="195"/>
    </row>
    <row r="564" spans="13:33" s="6" customFormat="1" ht="15" customHeight="1" x14ac:dyDescent="0.25">
      <c r="M564" s="42"/>
      <c r="Y564" s="195"/>
      <c r="Z564" s="195"/>
      <c r="AA564" s="195"/>
      <c r="AB564" s="195"/>
      <c r="AC564" s="181"/>
      <c r="AD564" s="195"/>
      <c r="AE564" s="195"/>
      <c r="AF564" s="195"/>
      <c r="AG564" s="195"/>
    </row>
    <row r="565" spans="13:33" s="6" customFormat="1" ht="15" customHeight="1" x14ac:dyDescent="0.25">
      <c r="M565" s="42"/>
      <c r="Y565" s="195"/>
      <c r="Z565" s="195"/>
      <c r="AA565" s="195"/>
      <c r="AB565" s="195"/>
      <c r="AC565" s="181"/>
      <c r="AD565" s="195"/>
      <c r="AE565" s="195"/>
      <c r="AF565" s="195"/>
      <c r="AG565" s="195"/>
    </row>
    <row r="566" spans="13:33" s="6" customFormat="1" ht="15" customHeight="1" x14ac:dyDescent="0.25">
      <c r="M566" s="42"/>
      <c r="Y566" s="195"/>
      <c r="Z566" s="195"/>
      <c r="AA566" s="195"/>
      <c r="AB566" s="195"/>
      <c r="AC566" s="181"/>
      <c r="AD566" s="195"/>
      <c r="AE566" s="195"/>
      <c r="AF566" s="195"/>
      <c r="AG566" s="195"/>
    </row>
    <row r="567" spans="13:33" s="6" customFormat="1" ht="15" customHeight="1" x14ac:dyDescent="0.25">
      <c r="M567" s="42"/>
      <c r="Y567" s="195"/>
      <c r="Z567" s="195"/>
      <c r="AA567" s="195"/>
      <c r="AB567" s="195"/>
      <c r="AC567" s="181"/>
      <c r="AD567" s="195"/>
      <c r="AE567" s="195"/>
      <c r="AF567" s="195"/>
      <c r="AG567" s="195"/>
    </row>
    <row r="568" spans="13:33" s="6" customFormat="1" ht="15" customHeight="1" x14ac:dyDescent="0.25">
      <c r="M568" s="42"/>
      <c r="Y568" s="195"/>
      <c r="Z568" s="195"/>
      <c r="AA568" s="195"/>
      <c r="AB568" s="195"/>
      <c r="AC568" s="181"/>
      <c r="AD568" s="195"/>
      <c r="AE568" s="195"/>
      <c r="AF568" s="195"/>
      <c r="AG568" s="195"/>
    </row>
    <row r="569" spans="13:33" s="6" customFormat="1" ht="15" customHeight="1" x14ac:dyDescent="0.25">
      <c r="M569" s="42"/>
      <c r="Y569" s="195"/>
      <c r="Z569" s="195"/>
      <c r="AA569" s="195"/>
      <c r="AB569" s="195"/>
      <c r="AC569" s="181"/>
      <c r="AD569" s="195"/>
      <c r="AE569" s="195"/>
      <c r="AF569" s="195"/>
      <c r="AG569" s="195"/>
    </row>
    <row r="570" spans="13:33" s="6" customFormat="1" ht="15" customHeight="1" x14ac:dyDescent="0.25">
      <c r="M570" s="42"/>
      <c r="Y570" s="195"/>
      <c r="Z570" s="195"/>
      <c r="AA570" s="195"/>
      <c r="AB570" s="195"/>
      <c r="AC570" s="181"/>
      <c r="AD570" s="195"/>
      <c r="AE570" s="195"/>
      <c r="AF570" s="195"/>
      <c r="AG570" s="195"/>
    </row>
    <row r="571" spans="13:33" s="6" customFormat="1" ht="15" customHeight="1" x14ac:dyDescent="0.25">
      <c r="M571" s="42"/>
      <c r="Y571" s="195"/>
      <c r="Z571" s="195"/>
      <c r="AA571" s="195"/>
      <c r="AB571" s="195"/>
      <c r="AC571" s="181"/>
      <c r="AD571" s="195"/>
      <c r="AE571" s="195"/>
      <c r="AF571" s="195"/>
      <c r="AG571" s="195"/>
    </row>
    <row r="572" spans="13:33" s="6" customFormat="1" ht="15" customHeight="1" x14ac:dyDescent="0.25">
      <c r="M572" s="42"/>
      <c r="Y572" s="195"/>
      <c r="Z572" s="195"/>
      <c r="AA572" s="195"/>
      <c r="AB572" s="195"/>
      <c r="AC572" s="181"/>
      <c r="AD572" s="195"/>
      <c r="AE572" s="195"/>
      <c r="AF572" s="195"/>
      <c r="AG572" s="195"/>
    </row>
    <row r="573" spans="13:33" s="6" customFormat="1" ht="15" customHeight="1" x14ac:dyDescent="0.25">
      <c r="M573" s="42"/>
      <c r="Y573" s="195"/>
      <c r="Z573" s="195"/>
      <c r="AA573" s="195"/>
      <c r="AB573" s="195"/>
      <c r="AC573" s="181"/>
      <c r="AD573" s="195"/>
      <c r="AE573" s="195"/>
      <c r="AF573" s="195"/>
      <c r="AG573" s="195"/>
    </row>
    <row r="574" spans="13:33" s="6" customFormat="1" ht="15" customHeight="1" x14ac:dyDescent="0.25">
      <c r="M574" s="42"/>
      <c r="Y574" s="195"/>
      <c r="Z574" s="195"/>
      <c r="AA574" s="195"/>
      <c r="AB574" s="195"/>
      <c r="AC574" s="181"/>
      <c r="AD574" s="195"/>
      <c r="AE574" s="195"/>
      <c r="AF574" s="195"/>
      <c r="AG574" s="195"/>
    </row>
    <row r="575" spans="13:33" s="6" customFormat="1" ht="15" customHeight="1" x14ac:dyDescent="0.25">
      <c r="M575" s="42"/>
      <c r="Y575" s="195"/>
      <c r="Z575" s="195"/>
      <c r="AA575" s="195"/>
      <c r="AB575" s="195"/>
      <c r="AC575" s="181"/>
      <c r="AD575" s="195"/>
      <c r="AE575" s="195"/>
      <c r="AF575" s="195"/>
      <c r="AG575" s="195"/>
    </row>
    <row r="576" spans="13:33" s="6" customFormat="1" ht="15" customHeight="1" x14ac:dyDescent="0.25">
      <c r="M576" s="42"/>
      <c r="Y576" s="195"/>
      <c r="Z576" s="195"/>
      <c r="AA576" s="195"/>
      <c r="AB576" s="195"/>
      <c r="AC576" s="181"/>
      <c r="AD576" s="195"/>
      <c r="AE576" s="195"/>
      <c r="AF576" s="195"/>
      <c r="AG576" s="195"/>
    </row>
    <row r="577" spans="13:33" s="6" customFormat="1" ht="15" customHeight="1" x14ac:dyDescent="0.25">
      <c r="M577" s="42"/>
      <c r="Y577" s="195"/>
      <c r="Z577" s="195"/>
      <c r="AA577" s="195"/>
      <c r="AB577" s="195"/>
      <c r="AC577" s="181"/>
      <c r="AD577" s="195"/>
      <c r="AE577" s="195"/>
      <c r="AF577" s="195"/>
      <c r="AG577" s="195"/>
    </row>
    <row r="578" spans="13:33" s="6" customFormat="1" ht="15" customHeight="1" x14ac:dyDescent="0.25">
      <c r="M578" s="42"/>
      <c r="Y578" s="195"/>
      <c r="Z578" s="195"/>
      <c r="AA578" s="195"/>
      <c r="AB578" s="195"/>
      <c r="AC578" s="181"/>
      <c r="AD578" s="195"/>
      <c r="AE578" s="195"/>
      <c r="AF578" s="195"/>
      <c r="AG578" s="195"/>
    </row>
    <row r="579" spans="13:33" s="6" customFormat="1" ht="15" customHeight="1" x14ac:dyDescent="0.25">
      <c r="M579" s="42"/>
      <c r="Y579" s="195"/>
      <c r="Z579" s="195"/>
      <c r="AA579" s="195"/>
      <c r="AB579" s="195"/>
      <c r="AC579" s="181"/>
      <c r="AD579" s="195"/>
      <c r="AE579" s="195"/>
      <c r="AF579" s="195"/>
      <c r="AG579" s="195"/>
    </row>
    <row r="580" spans="13:33" s="6" customFormat="1" ht="15" customHeight="1" x14ac:dyDescent="0.25">
      <c r="M580" s="42"/>
      <c r="Y580" s="195"/>
      <c r="Z580" s="195"/>
      <c r="AA580" s="195"/>
      <c r="AB580" s="195"/>
      <c r="AC580" s="181"/>
      <c r="AD580" s="195"/>
      <c r="AE580" s="195"/>
      <c r="AF580" s="195"/>
      <c r="AG580" s="195"/>
    </row>
    <row r="581" spans="13:33" s="6" customFormat="1" ht="15" customHeight="1" x14ac:dyDescent="0.25">
      <c r="M581" s="42"/>
      <c r="Y581" s="195"/>
      <c r="Z581" s="195"/>
      <c r="AA581" s="195"/>
      <c r="AB581" s="195"/>
      <c r="AC581" s="181"/>
      <c r="AD581" s="195"/>
      <c r="AE581" s="195"/>
      <c r="AF581" s="195"/>
      <c r="AG581" s="195"/>
    </row>
    <row r="582" spans="13:33" s="6" customFormat="1" ht="15" customHeight="1" x14ac:dyDescent="0.25">
      <c r="M582" s="42"/>
      <c r="Y582" s="195"/>
      <c r="Z582" s="195"/>
      <c r="AA582" s="195"/>
      <c r="AB582" s="195"/>
      <c r="AC582" s="181"/>
      <c r="AD582" s="195"/>
      <c r="AE582" s="195"/>
      <c r="AF582" s="195"/>
      <c r="AG582" s="195"/>
    </row>
    <row r="583" spans="13:33" s="6" customFormat="1" ht="15" customHeight="1" x14ac:dyDescent="0.25">
      <c r="M583" s="42"/>
      <c r="Y583" s="195"/>
      <c r="Z583" s="195"/>
      <c r="AA583" s="195"/>
      <c r="AB583" s="195"/>
      <c r="AC583" s="181"/>
      <c r="AD583" s="195"/>
      <c r="AE583" s="195"/>
      <c r="AF583" s="195"/>
      <c r="AG583" s="195"/>
    </row>
    <row r="584" spans="13:33" s="6" customFormat="1" ht="15" customHeight="1" x14ac:dyDescent="0.25">
      <c r="M584" s="42"/>
      <c r="Y584" s="195"/>
      <c r="Z584" s="195"/>
      <c r="AA584" s="195"/>
      <c r="AB584" s="195"/>
      <c r="AC584" s="181"/>
      <c r="AD584" s="195"/>
      <c r="AE584" s="195"/>
      <c r="AF584" s="195"/>
      <c r="AG584" s="195"/>
    </row>
    <row r="585" spans="13:33" s="6" customFormat="1" ht="15" customHeight="1" x14ac:dyDescent="0.25">
      <c r="M585" s="42"/>
      <c r="Y585" s="195"/>
      <c r="Z585" s="195"/>
      <c r="AA585" s="195"/>
      <c r="AB585" s="195"/>
      <c r="AC585" s="181"/>
      <c r="AD585" s="195"/>
      <c r="AE585" s="195"/>
      <c r="AF585" s="195"/>
      <c r="AG585" s="195"/>
    </row>
    <row r="586" spans="13:33" s="6" customFormat="1" ht="15" customHeight="1" x14ac:dyDescent="0.25">
      <c r="M586" s="42"/>
      <c r="Y586" s="195"/>
      <c r="Z586" s="195"/>
      <c r="AA586" s="195"/>
      <c r="AB586" s="195"/>
      <c r="AC586" s="181"/>
      <c r="AD586" s="195"/>
      <c r="AE586" s="195"/>
      <c r="AF586" s="195"/>
      <c r="AG586" s="195"/>
    </row>
    <row r="587" spans="13:33" s="6" customFormat="1" ht="15" customHeight="1" x14ac:dyDescent="0.25">
      <c r="M587" s="42"/>
      <c r="Y587" s="195"/>
      <c r="Z587" s="195"/>
      <c r="AA587" s="195"/>
      <c r="AB587" s="195"/>
      <c r="AC587" s="181"/>
      <c r="AD587" s="195"/>
      <c r="AE587" s="195"/>
      <c r="AF587" s="195"/>
      <c r="AG587" s="195"/>
    </row>
    <row r="588" spans="13:33" s="6" customFormat="1" ht="15" customHeight="1" x14ac:dyDescent="0.25">
      <c r="M588" s="42"/>
      <c r="Y588" s="195"/>
      <c r="Z588" s="195"/>
      <c r="AA588" s="195"/>
      <c r="AB588" s="195"/>
      <c r="AC588" s="181"/>
      <c r="AD588" s="195"/>
      <c r="AE588" s="195"/>
      <c r="AF588" s="195"/>
      <c r="AG588" s="195"/>
    </row>
    <row r="589" spans="13:33" s="6" customFormat="1" ht="15" customHeight="1" x14ac:dyDescent="0.25">
      <c r="M589" s="42"/>
      <c r="Y589" s="195"/>
      <c r="Z589" s="195"/>
      <c r="AA589" s="195"/>
      <c r="AB589" s="195"/>
      <c r="AC589" s="181"/>
      <c r="AD589" s="195"/>
      <c r="AE589" s="195"/>
      <c r="AF589" s="195"/>
      <c r="AG589" s="195"/>
    </row>
    <row r="590" spans="13:33" s="6" customFormat="1" ht="15" customHeight="1" x14ac:dyDescent="0.25">
      <c r="M590" s="42"/>
      <c r="Y590" s="195"/>
      <c r="Z590" s="195"/>
      <c r="AA590" s="195"/>
      <c r="AB590" s="195"/>
      <c r="AC590" s="181"/>
      <c r="AD590" s="195"/>
      <c r="AE590" s="195"/>
      <c r="AF590" s="195"/>
      <c r="AG590" s="195"/>
    </row>
    <row r="591" spans="13:33" s="6" customFormat="1" ht="15" customHeight="1" x14ac:dyDescent="0.25">
      <c r="M591" s="42"/>
      <c r="Y591" s="195"/>
      <c r="Z591" s="195"/>
      <c r="AA591" s="195"/>
      <c r="AB591" s="195"/>
      <c r="AC591" s="181"/>
      <c r="AD591" s="195"/>
      <c r="AE591" s="195"/>
      <c r="AF591" s="195"/>
      <c r="AG591" s="195"/>
    </row>
    <row r="592" spans="13:33" s="6" customFormat="1" ht="15" customHeight="1" x14ac:dyDescent="0.25">
      <c r="M592" s="42"/>
      <c r="Y592" s="195"/>
      <c r="Z592" s="195"/>
      <c r="AA592" s="195"/>
      <c r="AB592" s="195"/>
      <c r="AC592" s="181"/>
      <c r="AD592" s="195"/>
      <c r="AE592" s="195"/>
      <c r="AF592" s="195"/>
      <c r="AG592" s="195"/>
    </row>
    <row r="593" spans="13:33" s="6" customFormat="1" ht="15" customHeight="1" x14ac:dyDescent="0.25">
      <c r="M593" s="42"/>
      <c r="Y593" s="195"/>
      <c r="Z593" s="195"/>
      <c r="AA593" s="195"/>
      <c r="AB593" s="195"/>
      <c r="AC593" s="181"/>
      <c r="AD593" s="195"/>
      <c r="AE593" s="195"/>
      <c r="AF593" s="195"/>
      <c r="AG593" s="195"/>
    </row>
    <row r="594" spans="13:33" s="6" customFormat="1" ht="15" customHeight="1" x14ac:dyDescent="0.25">
      <c r="M594" s="42"/>
      <c r="Y594" s="195"/>
      <c r="Z594" s="195"/>
      <c r="AA594" s="195"/>
      <c r="AB594" s="195"/>
      <c r="AC594" s="181"/>
      <c r="AD594" s="195"/>
      <c r="AE594" s="195"/>
      <c r="AF594" s="195"/>
      <c r="AG594" s="195"/>
    </row>
    <row r="595" spans="13:33" s="6" customFormat="1" ht="15" customHeight="1" x14ac:dyDescent="0.25">
      <c r="M595" s="42"/>
      <c r="Y595" s="195"/>
      <c r="Z595" s="195"/>
      <c r="AA595" s="195"/>
      <c r="AB595" s="195"/>
      <c r="AC595" s="181"/>
      <c r="AD595" s="195"/>
      <c r="AE595" s="195"/>
      <c r="AF595" s="195"/>
      <c r="AG595" s="195"/>
    </row>
    <row r="596" spans="13:33" s="6" customFormat="1" ht="15" customHeight="1" x14ac:dyDescent="0.25">
      <c r="M596" s="42"/>
      <c r="Y596" s="195"/>
      <c r="Z596" s="195"/>
      <c r="AA596" s="195"/>
      <c r="AB596" s="195"/>
      <c r="AC596" s="181"/>
      <c r="AD596" s="195"/>
      <c r="AE596" s="195"/>
      <c r="AF596" s="195"/>
      <c r="AG596" s="195"/>
    </row>
    <row r="597" spans="13:33" s="6" customFormat="1" ht="15" customHeight="1" x14ac:dyDescent="0.25">
      <c r="M597" s="42"/>
      <c r="Y597" s="195"/>
      <c r="Z597" s="195"/>
      <c r="AA597" s="195"/>
      <c r="AB597" s="195"/>
      <c r="AC597" s="181"/>
      <c r="AD597" s="195"/>
      <c r="AE597" s="195"/>
      <c r="AF597" s="195"/>
      <c r="AG597" s="195"/>
    </row>
    <row r="598" spans="13:33" s="6" customFormat="1" ht="15" customHeight="1" x14ac:dyDescent="0.25">
      <c r="M598" s="42"/>
      <c r="Y598" s="195"/>
      <c r="Z598" s="195"/>
      <c r="AA598" s="195"/>
      <c r="AB598" s="195"/>
      <c r="AC598" s="181"/>
      <c r="AD598" s="195"/>
      <c r="AE598" s="195"/>
      <c r="AF598" s="195"/>
      <c r="AG598" s="195"/>
    </row>
    <row r="599" spans="13:33" s="6" customFormat="1" ht="15" customHeight="1" x14ac:dyDescent="0.25">
      <c r="M599" s="42"/>
      <c r="Y599" s="195"/>
      <c r="Z599" s="195"/>
      <c r="AA599" s="195"/>
      <c r="AB599" s="195"/>
      <c r="AC599" s="181"/>
      <c r="AD599" s="195"/>
      <c r="AE599" s="195"/>
      <c r="AF599" s="195"/>
      <c r="AG599" s="195"/>
    </row>
    <row r="600" spans="13:33" s="6" customFormat="1" ht="15" customHeight="1" x14ac:dyDescent="0.25">
      <c r="M600" s="42"/>
      <c r="Y600" s="195"/>
      <c r="Z600" s="195"/>
      <c r="AA600" s="195"/>
      <c r="AB600" s="195"/>
      <c r="AC600" s="181"/>
      <c r="AD600" s="195"/>
      <c r="AE600" s="195"/>
      <c r="AF600" s="195"/>
      <c r="AG600" s="195"/>
    </row>
    <row r="601" spans="13:33" s="6" customFormat="1" ht="15" customHeight="1" x14ac:dyDescent="0.25">
      <c r="M601" s="42"/>
      <c r="Y601" s="195"/>
      <c r="Z601" s="195"/>
      <c r="AA601" s="195"/>
      <c r="AB601" s="195"/>
      <c r="AC601" s="181"/>
      <c r="AD601" s="195"/>
      <c r="AE601" s="195"/>
      <c r="AF601" s="195"/>
      <c r="AG601" s="195"/>
    </row>
    <row r="602" spans="13:33" s="6" customFormat="1" ht="15" customHeight="1" x14ac:dyDescent="0.25">
      <c r="M602" s="42"/>
      <c r="Y602" s="195"/>
      <c r="Z602" s="195"/>
      <c r="AA602" s="195"/>
      <c r="AB602" s="195"/>
      <c r="AC602" s="181"/>
      <c r="AD602" s="195"/>
      <c r="AE602" s="195"/>
      <c r="AF602" s="195"/>
      <c r="AG602" s="195"/>
    </row>
    <row r="603" spans="13:33" s="6" customFormat="1" ht="15" customHeight="1" x14ac:dyDescent="0.25">
      <c r="M603" s="42"/>
      <c r="Y603" s="195"/>
      <c r="Z603" s="195"/>
      <c r="AA603" s="195"/>
      <c r="AB603" s="195"/>
      <c r="AC603" s="181"/>
      <c r="AD603" s="195"/>
      <c r="AE603" s="195"/>
      <c r="AF603" s="195"/>
      <c r="AG603" s="195"/>
    </row>
    <row r="604" spans="13:33" s="6" customFormat="1" ht="15" customHeight="1" x14ac:dyDescent="0.25">
      <c r="M604" s="42"/>
      <c r="Y604" s="195"/>
      <c r="Z604" s="195"/>
      <c r="AA604" s="195"/>
      <c r="AB604" s="195"/>
      <c r="AC604" s="181"/>
      <c r="AD604" s="195"/>
      <c r="AE604" s="195"/>
      <c r="AF604" s="195"/>
      <c r="AG604" s="195"/>
    </row>
    <row r="605" spans="13:33" s="6" customFormat="1" ht="15" customHeight="1" x14ac:dyDescent="0.25">
      <c r="M605" s="42"/>
      <c r="Y605" s="195"/>
      <c r="Z605" s="195"/>
      <c r="AA605" s="195"/>
      <c r="AB605" s="195"/>
      <c r="AC605" s="181"/>
      <c r="AD605" s="195"/>
      <c r="AE605" s="195"/>
      <c r="AF605" s="195"/>
      <c r="AG605" s="195"/>
    </row>
    <row r="606" spans="13:33" s="6" customFormat="1" ht="15" customHeight="1" x14ac:dyDescent="0.25">
      <c r="M606" s="42"/>
      <c r="Y606" s="195"/>
      <c r="Z606" s="195"/>
      <c r="AA606" s="195"/>
      <c r="AB606" s="195"/>
      <c r="AC606" s="181"/>
      <c r="AD606" s="195"/>
      <c r="AE606" s="195"/>
      <c r="AF606" s="195"/>
      <c r="AG606" s="195"/>
    </row>
    <row r="607" spans="13:33" s="6" customFormat="1" ht="15" customHeight="1" x14ac:dyDescent="0.25">
      <c r="M607" s="42"/>
      <c r="Y607" s="195"/>
      <c r="Z607" s="195"/>
      <c r="AA607" s="195"/>
      <c r="AB607" s="195"/>
      <c r="AC607" s="181"/>
      <c r="AD607" s="195"/>
      <c r="AE607" s="195"/>
      <c r="AF607" s="195"/>
      <c r="AG607" s="195"/>
    </row>
    <row r="608" spans="13:33" s="6" customFormat="1" ht="15" customHeight="1" x14ac:dyDescent="0.25">
      <c r="M608" s="42"/>
      <c r="Y608" s="195"/>
      <c r="Z608" s="195"/>
      <c r="AA608" s="195"/>
      <c r="AB608" s="195"/>
      <c r="AC608" s="181"/>
      <c r="AD608" s="195"/>
      <c r="AE608" s="195"/>
      <c r="AF608" s="195"/>
      <c r="AG608" s="195"/>
    </row>
    <row r="609" spans="13:33" s="6" customFormat="1" ht="15" customHeight="1" x14ac:dyDescent="0.25">
      <c r="M609" s="42"/>
      <c r="Y609" s="195"/>
      <c r="Z609" s="195"/>
      <c r="AA609" s="195"/>
      <c r="AB609" s="195"/>
      <c r="AC609" s="181"/>
      <c r="AD609" s="195"/>
      <c r="AE609" s="195"/>
      <c r="AF609" s="195"/>
      <c r="AG609" s="195"/>
    </row>
    <row r="610" spans="13:33" s="6" customFormat="1" ht="15" customHeight="1" x14ac:dyDescent="0.25">
      <c r="M610" s="42"/>
      <c r="Y610" s="195"/>
      <c r="Z610" s="195"/>
      <c r="AA610" s="195"/>
      <c r="AB610" s="195"/>
      <c r="AC610" s="181"/>
      <c r="AD610" s="195"/>
      <c r="AE610" s="195"/>
      <c r="AF610" s="195"/>
      <c r="AG610" s="195"/>
    </row>
    <row r="611" spans="13:33" s="6" customFormat="1" ht="15" customHeight="1" x14ac:dyDescent="0.25">
      <c r="M611" s="42"/>
      <c r="Y611" s="195"/>
      <c r="Z611" s="195"/>
      <c r="AA611" s="195"/>
      <c r="AB611" s="195"/>
      <c r="AC611" s="181"/>
      <c r="AD611" s="195"/>
      <c r="AE611" s="195"/>
      <c r="AF611" s="195"/>
      <c r="AG611" s="195"/>
    </row>
    <row r="612" spans="13:33" s="6" customFormat="1" ht="15" customHeight="1" x14ac:dyDescent="0.25">
      <c r="M612" s="42"/>
      <c r="Y612" s="195"/>
      <c r="Z612" s="195"/>
      <c r="AA612" s="195"/>
      <c r="AB612" s="195"/>
      <c r="AC612" s="181"/>
      <c r="AD612" s="195"/>
      <c r="AE612" s="195"/>
      <c r="AF612" s="195"/>
      <c r="AG612" s="195"/>
    </row>
    <row r="613" spans="13:33" s="6" customFormat="1" ht="15" customHeight="1" x14ac:dyDescent="0.25">
      <c r="M613" s="42"/>
      <c r="Y613" s="195"/>
      <c r="Z613" s="195"/>
      <c r="AA613" s="195"/>
      <c r="AB613" s="195"/>
      <c r="AC613" s="181"/>
      <c r="AD613" s="195"/>
      <c r="AE613" s="195"/>
      <c r="AF613" s="195"/>
      <c r="AG613" s="195"/>
    </row>
    <row r="614" spans="13:33" s="6" customFormat="1" ht="15" customHeight="1" x14ac:dyDescent="0.25">
      <c r="M614" s="42"/>
      <c r="Y614" s="195"/>
      <c r="Z614" s="195"/>
      <c r="AA614" s="195"/>
      <c r="AB614" s="195"/>
      <c r="AC614" s="181"/>
      <c r="AD614" s="195"/>
      <c r="AE614" s="195"/>
      <c r="AF614" s="195"/>
      <c r="AG614" s="195"/>
    </row>
    <row r="615" spans="13:33" s="6" customFormat="1" ht="15" customHeight="1" x14ac:dyDescent="0.25">
      <c r="M615" s="42"/>
      <c r="Y615" s="195"/>
      <c r="Z615" s="195"/>
      <c r="AA615" s="195"/>
      <c r="AB615" s="195"/>
      <c r="AC615" s="181"/>
      <c r="AD615" s="195"/>
      <c r="AE615" s="195"/>
      <c r="AF615" s="195"/>
      <c r="AG615" s="195"/>
    </row>
    <row r="616" spans="13:33" s="6" customFormat="1" ht="15" customHeight="1" x14ac:dyDescent="0.25">
      <c r="M616" s="42"/>
      <c r="Y616" s="195"/>
      <c r="Z616" s="195"/>
      <c r="AA616" s="195"/>
      <c r="AB616" s="195"/>
      <c r="AC616" s="181"/>
      <c r="AD616" s="195"/>
      <c r="AE616" s="195"/>
      <c r="AF616" s="195"/>
      <c r="AG616" s="195"/>
    </row>
    <row r="617" spans="13:33" s="6" customFormat="1" ht="15" customHeight="1" x14ac:dyDescent="0.25">
      <c r="M617" s="42"/>
      <c r="Y617" s="195"/>
      <c r="Z617" s="195"/>
      <c r="AA617" s="195"/>
      <c r="AB617" s="195"/>
      <c r="AC617" s="181"/>
      <c r="AD617" s="195"/>
      <c r="AE617" s="195"/>
      <c r="AF617" s="195"/>
      <c r="AG617" s="195"/>
    </row>
    <row r="618" spans="13:33" s="6" customFormat="1" ht="15" customHeight="1" x14ac:dyDescent="0.25">
      <c r="M618" s="42"/>
      <c r="Y618" s="195"/>
      <c r="Z618" s="195"/>
      <c r="AA618" s="195"/>
      <c r="AB618" s="195"/>
      <c r="AC618" s="181"/>
      <c r="AD618" s="195"/>
      <c r="AE618" s="195"/>
      <c r="AF618" s="195"/>
      <c r="AG618" s="195"/>
    </row>
    <row r="619" spans="13:33" s="6" customFormat="1" ht="15" customHeight="1" x14ac:dyDescent="0.25">
      <c r="M619" s="42"/>
      <c r="Y619" s="195"/>
      <c r="Z619" s="195"/>
      <c r="AA619" s="195"/>
      <c r="AB619" s="195"/>
      <c r="AC619" s="181"/>
      <c r="AD619" s="195"/>
      <c r="AE619" s="195"/>
      <c r="AF619" s="195"/>
      <c r="AG619" s="195"/>
    </row>
    <row r="620" spans="13:33" s="6" customFormat="1" ht="15" customHeight="1" x14ac:dyDescent="0.25">
      <c r="M620" s="42"/>
      <c r="Y620" s="195"/>
      <c r="Z620" s="195"/>
      <c r="AA620" s="195"/>
      <c r="AB620" s="195"/>
      <c r="AC620" s="181"/>
      <c r="AD620" s="195"/>
      <c r="AE620" s="195"/>
      <c r="AF620" s="195"/>
      <c r="AG620" s="195"/>
    </row>
    <row r="621" spans="13:33" s="6" customFormat="1" ht="15" customHeight="1" x14ac:dyDescent="0.25">
      <c r="M621" s="42"/>
      <c r="Y621" s="195"/>
      <c r="Z621" s="195"/>
      <c r="AA621" s="195"/>
      <c r="AB621" s="195"/>
      <c r="AC621" s="181"/>
      <c r="AD621" s="195"/>
      <c r="AE621" s="195"/>
      <c r="AF621" s="195"/>
      <c r="AG621" s="195"/>
    </row>
    <row r="622" spans="13:33" s="6" customFormat="1" ht="15" customHeight="1" x14ac:dyDescent="0.25">
      <c r="M622" s="42"/>
      <c r="Y622" s="195"/>
      <c r="Z622" s="195"/>
      <c r="AA622" s="195"/>
      <c r="AB622" s="195"/>
      <c r="AC622" s="181"/>
      <c r="AD622" s="195"/>
      <c r="AE622" s="195"/>
      <c r="AF622" s="195"/>
      <c r="AG622" s="195"/>
    </row>
    <row r="623" spans="13:33" s="6" customFormat="1" ht="15" customHeight="1" x14ac:dyDescent="0.25">
      <c r="M623" s="42"/>
      <c r="Y623" s="195"/>
      <c r="Z623" s="195"/>
      <c r="AA623" s="195"/>
      <c r="AB623" s="195"/>
      <c r="AC623" s="181"/>
      <c r="AD623" s="195"/>
      <c r="AE623" s="195"/>
      <c r="AF623" s="195"/>
      <c r="AG623" s="195"/>
    </row>
    <row r="624" spans="13:33" s="6" customFormat="1" ht="15" customHeight="1" x14ac:dyDescent="0.25">
      <c r="M624" s="42"/>
      <c r="Y624" s="195"/>
      <c r="Z624" s="195"/>
      <c r="AA624" s="195"/>
      <c r="AB624" s="195"/>
      <c r="AC624" s="181"/>
      <c r="AD624" s="195"/>
      <c r="AE624" s="195"/>
      <c r="AF624" s="195"/>
      <c r="AG624" s="195"/>
    </row>
    <row r="625" spans="13:33" s="6" customFormat="1" ht="15" customHeight="1" x14ac:dyDescent="0.25">
      <c r="M625" s="42"/>
      <c r="Y625" s="195"/>
      <c r="Z625" s="195"/>
      <c r="AA625" s="195"/>
      <c r="AB625" s="195"/>
      <c r="AC625" s="181"/>
      <c r="AD625" s="195"/>
      <c r="AE625" s="195"/>
      <c r="AF625" s="195"/>
      <c r="AG625" s="195"/>
    </row>
    <row r="626" spans="13:33" s="6" customFormat="1" ht="15" customHeight="1" x14ac:dyDescent="0.25">
      <c r="M626" s="42"/>
      <c r="Y626" s="195"/>
      <c r="Z626" s="195"/>
      <c r="AA626" s="195"/>
      <c r="AB626" s="195"/>
      <c r="AC626" s="181"/>
      <c r="AD626" s="195"/>
      <c r="AE626" s="195"/>
      <c r="AF626" s="195"/>
      <c r="AG626" s="195"/>
    </row>
    <row r="627" spans="13:33" s="6" customFormat="1" ht="15" customHeight="1" x14ac:dyDescent="0.25">
      <c r="M627" s="42"/>
      <c r="Y627" s="195"/>
      <c r="Z627" s="195"/>
      <c r="AA627" s="195"/>
      <c r="AB627" s="195"/>
      <c r="AC627" s="181"/>
      <c r="AD627" s="195"/>
      <c r="AE627" s="195"/>
      <c r="AF627" s="195"/>
      <c r="AG627" s="195"/>
    </row>
    <row r="628" spans="13:33" s="6" customFormat="1" ht="15" customHeight="1" x14ac:dyDescent="0.25">
      <c r="M628" s="42"/>
      <c r="Y628" s="195"/>
      <c r="Z628" s="195"/>
      <c r="AA628" s="195"/>
      <c r="AB628" s="195"/>
      <c r="AC628" s="181"/>
      <c r="AD628" s="195"/>
      <c r="AE628" s="195"/>
      <c r="AF628" s="195"/>
      <c r="AG628" s="195"/>
    </row>
    <row r="629" spans="13:33" s="6" customFormat="1" ht="15" customHeight="1" x14ac:dyDescent="0.25">
      <c r="M629" s="42"/>
      <c r="Y629" s="195"/>
      <c r="Z629" s="195"/>
      <c r="AA629" s="195"/>
      <c r="AB629" s="195"/>
      <c r="AC629" s="181"/>
      <c r="AD629" s="195"/>
      <c r="AE629" s="195"/>
      <c r="AF629" s="195"/>
      <c r="AG629" s="195"/>
    </row>
    <row r="630" spans="13:33" s="6" customFormat="1" ht="15" customHeight="1" x14ac:dyDescent="0.25">
      <c r="M630" s="42"/>
      <c r="Y630" s="195"/>
      <c r="Z630" s="195"/>
      <c r="AA630" s="195"/>
      <c r="AB630" s="195"/>
      <c r="AC630" s="181"/>
      <c r="AD630" s="195"/>
      <c r="AE630" s="195"/>
      <c r="AF630" s="195"/>
      <c r="AG630" s="195"/>
    </row>
    <row r="631" spans="13:33" s="6" customFormat="1" ht="15" customHeight="1" x14ac:dyDescent="0.25">
      <c r="M631" s="42"/>
      <c r="Y631" s="195"/>
      <c r="Z631" s="195"/>
      <c r="AA631" s="195"/>
      <c r="AB631" s="195"/>
      <c r="AC631" s="181"/>
      <c r="AD631" s="195"/>
      <c r="AE631" s="195"/>
      <c r="AF631" s="195"/>
      <c r="AG631" s="195"/>
    </row>
    <row r="632" spans="13:33" s="6" customFormat="1" ht="15" customHeight="1" x14ac:dyDescent="0.25">
      <c r="M632" s="42"/>
      <c r="Y632" s="195"/>
      <c r="Z632" s="195"/>
      <c r="AA632" s="195"/>
      <c r="AB632" s="195"/>
      <c r="AC632" s="181"/>
      <c r="AD632" s="195"/>
      <c r="AE632" s="195"/>
      <c r="AF632" s="195"/>
      <c r="AG632" s="195"/>
    </row>
    <row r="633" spans="13:33" s="6" customFormat="1" ht="15" customHeight="1" x14ac:dyDescent="0.25">
      <c r="M633" s="42"/>
      <c r="Y633" s="195"/>
      <c r="Z633" s="195"/>
      <c r="AA633" s="195"/>
      <c r="AB633" s="195"/>
      <c r="AC633" s="181"/>
      <c r="AD633" s="195"/>
      <c r="AE633" s="195"/>
      <c r="AF633" s="195"/>
      <c r="AG633" s="195"/>
    </row>
    <row r="634" spans="13:33" s="6" customFormat="1" ht="15" customHeight="1" x14ac:dyDescent="0.25">
      <c r="M634" s="42"/>
      <c r="Y634" s="195"/>
      <c r="Z634" s="195"/>
      <c r="AA634" s="195"/>
      <c r="AB634" s="195"/>
      <c r="AC634" s="181"/>
      <c r="AD634" s="195"/>
      <c r="AE634" s="195"/>
      <c r="AF634" s="195"/>
      <c r="AG634" s="195"/>
    </row>
    <row r="635" spans="13:33" s="6" customFormat="1" ht="15" customHeight="1" x14ac:dyDescent="0.25">
      <c r="M635" s="42"/>
      <c r="Y635" s="195"/>
      <c r="Z635" s="195"/>
      <c r="AA635" s="195"/>
      <c r="AB635" s="195"/>
      <c r="AC635" s="181"/>
      <c r="AD635" s="195"/>
      <c r="AE635" s="195"/>
      <c r="AF635" s="195"/>
      <c r="AG635" s="195"/>
    </row>
    <row r="636" spans="13:33" s="6" customFormat="1" ht="15" customHeight="1" x14ac:dyDescent="0.25">
      <c r="M636" s="42"/>
      <c r="Y636" s="195"/>
      <c r="Z636" s="195"/>
      <c r="AA636" s="195"/>
      <c r="AB636" s="195"/>
      <c r="AC636" s="181"/>
      <c r="AD636" s="195"/>
      <c r="AE636" s="195"/>
      <c r="AF636" s="195"/>
      <c r="AG636" s="195"/>
    </row>
    <row r="637" spans="13:33" s="6" customFormat="1" ht="15" customHeight="1" x14ac:dyDescent="0.25">
      <c r="M637" s="42"/>
      <c r="Y637" s="195"/>
      <c r="Z637" s="195"/>
      <c r="AA637" s="195"/>
      <c r="AB637" s="195"/>
      <c r="AC637" s="181"/>
      <c r="AD637" s="195"/>
      <c r="AE637" s="195"/>
      <c r="AF637" s="195"/>
      <c r="AG637" s="195"/>
    </row>
    <row r="638" spans="13:33" s="6" customFormat="1" ht="15" customHeight="1" x14ac:dyDescent="0.25">
      <c r="M638" s="42"/>
      <c r="Y638" s="195"/>
      <c r="Z638" s="195"/>
      <c r="AA638" s="195"/>
      <c r="AB638" s="195"/>
      <c r="AC638" s="181"/>
      <c r="AD638" s="195"/>
      <c r="AE638" s="195"/>
      <c r="AF638" s="195"/>
      <c r="AG638" s="195"/>
    </row>
    <row r="639" spans="13:33" s="6" customFormat="1" ht="15" customHeight="1" x14ac:dyDescent="0.25">
      <c r="M639" s="42"/>
      <c r="Y639" s="195"/>
      <c r="Z639" s="195"/>
      <c r="AA639" s="195"/>
      <c r="AB639" s="195"/>
      <c r="AC639" s="181"/>
      <c r="AD639" s="195"/>
      <c r="AE639" s="195"/>
      <c r="AF639" s="195"/>
      <c r="AG639" s="195"/>
    </row>
    <row r="640" spans="13:33" s="6" customFormat="1" ht="15" customHeight="1" x14ac:dyDescent="0.25">
      <c r="M640" s="42"/>
      <c r="Y640" s="195"/>
      <c r="Z640" s="195"/>
      <c r="AA640" s="195"/>
      <c r="AB640" s="195"/>
      <c r="AC640" s="181"/>
      <c r="AD640" s="195"/>
      <c r="AE640" s="195"/>
      <c r="AF640" s="195"/>
      <c r="AG640" s="195"/>
    </row>
    <row r="641" spans="13:33" s="6" customFormat="1" ht="15" customHeight="1" x14ac:dyDescent="0.25">
      <c r="M641" s="42"/>
      <c r="Y641" s="195"/>
      <c r="Z641" s="195"/>
      <c r="AA641" s="195"/>
      <c r="AB641" s="195"/>
      <c r="AC641" s="181"/>
      <c r="AD641" s="195"/>
      <c r="AE641" s="195"/>
      <c r="AF641" s="195"/>
      <c r="AG641" s="195"/>
    </row>
    <row r="642" spans="13:33" s="6" customFormat="1" ht="15" customHeight="1" x14ac:dyDescent="0.25">
      <c r="M642" s="42"/>
      <c r="Y642" s="195"/>
      <c r="Z642" s="195"/>
      <c r="AA642" s="195"/>
      <c r="AB642" s="195"/>
      <c r="AC642" s="181"/>
      <c r="AD642" s="195"/>
      <c r="AE642" s="195"/>
      <c r="AF642" s="195"/>
      <c r="AG642" s="195"/>
    </row>
    <row r="643" spans="13:33" s="6" customFormat="1" ht="15" customHeight="1" x14ac:dyDescent="0.25">
      <c r="M643" s="42"/>
      <c r="Y643" s="195"/>
      <c r="Z643" s="195"/>
      <c r="AA643" s="195"/>
      <c r="AB643" s="195"/>
      <c r="AC643" s="181"/>
      <c r="AD643" s="195"/>
      <c r="AE643" s="195"/>
      <c r="AF643" s="195"/>
      <c r="AG643" s="195"/>
    </row>
    <row r="644" spans="13:33" s="6" customFormat="1" ht="15" customHeight="1" x14ac:dyDescent="0.25">
      <c r="M644" s="42"/>
      <c r="Y644" s="195"/>
      <c r="Z644" s="195"/>
      <c r="AA644" s="195"/>
      <c r="AB644" s="195"/>
      <c r="AC644" s="181"/>
      <c r="AD644" s="195"/>
      <c r="AE644" s="195"/>
      <c r="AF644" s="195"/>
      <c r="AG644" s="195"/>
    </row>
    <row r="645" spans="13:33" s="6" customFormat="1" ht="15" customHeight="1" x14ac:dyDescent="0.25">
      <c r="M645" s="42"/>
      <c r="Y645" s="195"/>
      <c r="Z645" s="195"/>
      <c r="AA645" s="195"/>
      <c r="AB645" s="195"/>
      <c r="AC645" s="181"/>
      <c r="AD645" s="195"/>
      <c r="AE645" s="195"/>
      <c r="AF645" s="195"/>
      <c r="AG645" s="195"/>
    </row>
    <row r="646" spans="13:33" s="6" customFormat="1" ht="15" customHeight="1" x14ac:dyDescent="0.25">
      <c r="M646" s="42"/>
      <c r="Y646" s="195"/>
      <c r="Z646" s="195"/>
      <c r="AA646" s="195"/>
      <c r="AB646" s="195"/>
      <c r="AC646" s="181"/>
      <c r="AD646" s="195"/>
      <c r="AE646" s="195"/>
      <c r="AF646" s="195"/>
      <c r="AG646" s="195"/>
    </row>
    <row r="647" spans="13:33" s="6" customFormat="1" ht="15" customHeight="1" x14ac:dyDescent="0.25">
      <c r="M647" s="42"/>
      <c r="Y647" s="195"/>
      <c r="Z647" s="195"/>
      <c r="AA647" s="195"/>
      <c r="AB647" s="195"/>
      <c r="AC647" s="181"/>
      <c r="AD647" s="195"/>
      <c r="AE647" s="195"/>
      <c r="AF647" s="195"/>
      <c r="AG647" s="195"/>
    </row>
    <row r="648" spans="13:33" s="6" customFormat="1" ht="15" customHeight="1" x14ac:dyDescent="0.25">
      <c r="M648" s="42"/>
      <c r="Y648" s="195"/>
      <c r="Z648" s="195"/>
      <c r="AA648" s="195"/>
      <c r="AB648" s="195"/>
      <c r="AC648" s="181"/>
      <c r="AD648" s="195"/>
      <c r="AE648" s="195"/>
      <c r="AF648" s="195"/>
      <c r="AG648" s="195"/>
    </row>
    <row r="649" spans="13:33" s="6" customFormat="1" ht="15" customHeight="1" x14ac:dyDescent="0.25">
      <c r="M649" s="42"/>
      <c r="Y649" s="195"/>
      <c r="Z649" s="195"/>
      <c r="AA649" s="195"/>
      <c r="AB649" s="195"/>
      <c r="AC649" s="181"/>
      <c r="AD649" s="195"/>
      <c r="AE649" s="195"/>
      <c r="AF649" s="195"/>
      <c r="AG649" s="195"/>
    </row>
    <row r="650" spans="13:33" s="6" customFormat="1" ht="15" customHeight="1" x14ac:dyDescent="0.25">
      <c r="M650" s="42"/>
      <c r="Y650" s="195"/>
      <c r="Z650" s="195"/>
      <c r="AA650" s="195"/>
      <c r="AB650" s="195"/>
      <c r="AC650" s="181"/>
      <c r="AD650" s="195"/>
      <c r="AE650" s="195"/>
      <c r="AF650" s="195"/>
      <c r="AG650" s="195"/>
    </row>
    <row r="651" spans="13:33" s="6" customFormat="1" ht="15" customHeight="1" x14ac:dyDescent="0.25">
      <c r="M651" s="42"/>
      <c r="Y651" s="195"/>
      <c r="Z651" s="195"/>
      <c r="AA651" s="195"/>
      <c r="AB651" s="195"/>
      <c r="AC651" s="181"/>
      <c r="AD651" s="195"/>
      <c r="AE651" s="195"/>
      <c r="AF651" s="195"/>
      <c r="AG651" s="195"/>
    </row>
    <row r="652" spans="13:33" s="6" customFormat="1" ht="15" customHeight="1" x14ac:dyDescent="0.25">
      <c r="M652" s="42"/>
      <c r="Y652" s="195"/>
      <c r="Z652" s="195"/>
      <c r="AA652" s="195"/>
      <c r="AB652" s="195"/>
      <c r="AC652" s="181"/>
      <c r="AD652" s="195"/>
      <c r="AE652" s="195"/>
      <c r="AF652" s="195"/>
      <c r="AG652" s="195"/>
    </row>
    <row r="653" spans="13:33" s="6" customFormat="1" ht="15" customHeight="1" x14ac:dyDescent="0.25">
      <c r="M653" s="42"/>
      <c r="Y653" s="195"/>
      <c r="Z653" s="195"/>
      <c r="AA653" s="195"/>
      <c r="AB653" s="195"/>
      <c r="AC653" s="181"/>
      <c r="AD653" s="195"/>
      <c r="AE653" s="195"/>
      <c r="AF653" s="195"/>
      <c r="AG653" s="195"/>
    </row>
    <row r="654" spans="13:33" s="6" customFormat="1" ht="15" customHeight="1" x14ac:dyDescent="0.25">
      <c r="M654" s="42"/>
      <c r="Y654" s="195"/>
      <c r="Z654" s="195"/>
      <c r="AA654" s="195"/>
      <c r="AB654" s="195"/>
      <c r="AC654" s="181"/>
      <c r="AD654" s="195"/>
      <c r="AE654" s="195"/>
      <c r="AF654" s="195"/>
      <c r="AG654" s="195"/>
    </row>
    <row r="655" spans="13:33" s="6" customFormat="1" ht="15" customHeight="1" x14ac:dyDescent="0.25">
      <c r="M655" s="42"/>
      <c r="Y655" s="195"/>
      <c r="Z655" s="195"/>
      <c r="AA655" s="195"/>
      <c r="AB655" s="195"/>
      <c r="AC655" s="181"/>
      <c r="AD655" s="195"/>
      <c r="AE655" s="195"/>
      <c r="AF655" s="195"/>
      <c r="AG655" s="195"/>
    </row>
    <row r="656" spans="13:33" s="6" customFormat="1" ht="15" customHeight="1" x14ac:dyDescent="0.25">
      <c r="M656" s="42"/>
      <c r="Y656" s="195"/>
      <c r="Z656" s="195"/>
      <c r="AA656" s="195"/>
      <c r="AB656" s="195"/>
      <c r="AC656" s="181"/>
      <c r="AD656" s="195"/>
      <c r="AE656" s="195"/>
      <c r="AF656" s="195"/>
      <c r="AG656" s="195"/>
    </row>
    <row r="657" spans="13:33" s="6" customFormat="1" ht="15" customHeight="1" x14ac:dyDescent="0.25">
      <c r="M657" s="42"/>
      <c r="Y657" s="195"/>
      <c r="Z657" s="195"/>
      <c r="AA657" s="195"/>
      <c r="AB657" s="195"/>
      <c r="AC657" s="181"/>
      <c r="AD657" s="195"/>
      <c r="AE657" s="195"/>
      <c r="AF657" s="195"/>
      <c r="AG657" s="195"/>
    </row>
    <row r="658" spans="13:33" s="6" customFormat="1" ht="15" customHeight="1" x14ac:dyDescent="0.25">
      <c r="M658" s="42"/>
      <c r="Y658" s="195"/>
      <c r="Z658" s="195"/>
      <c r="AA658" s="195"/>
      <c r="AB658" s="195"/>
      <c r="AC658" s="181"/>
      <c r="AD658" s="195"/>
      <c r="AE658" s="195"/>
      <c r="AF658" s="195"/>
      <c r="AG658" s="195"/>
    </row>
    <row r="659" spans="13:33" s="6" customFormat="1" ht="15" customHeight="1" x14ac:dyDescent="0.25">
      <c r="M659" s="42"/>
      <c r="Y659" s="195"/>
      <c r="Z659" s="195"/>
      <c r="AA659" s="195"/>
      <c r="AB659" s="195"/>
      <c r="AC659" s="181"/>
      <c r="AD659" s="195"/>
      <c r="AE659" s="195"/>
      <c r="AF659" s="195"/>
      <c r="AG659" s="195"/>
    </row>
    <row r="660" spans="13:33" s="6" customFormat="1" ht="15" customHeight="1" x14ac:dyDescent="0.25">
      <c r="M660" s="42"/>
      <c r="Y660" s="195"/>
      <c r="Z660" s="195"/>
      <c r="AA660" s="195"/>
      <c r="AB660" s="195"/>
      <c r="AC660" s="181"/>
      <c r="AD660" s="195"/>
      <c r="AE660" s="195"/>
      <c r="AF660" s="195"/>
      <c r="AG660" s="195"/>
    </row>
    <row r="661" spans="13:33" s="6" customFormat="1" ht="15" customHeight="1" x14ac:dyDescent="0.25">
      <c r="M661" s="42"/>
      <c r="Y661" s="195"/>
      <c r="Z661" s="195"/>
      <c r="AA661" s="195"/>
      <c r="AB661" s="195"/>
      <c r="AC661" s="181"/>
      <c r="AD661" s="195"/>
      <c r="AE661" s="195"/>
      <c r="AF661" s="195"/>
      <c r="AG661" s="195"/>
    </row>
    <row r="662" spans="13:33" s="6" customFormat="1" ht="15" customHeight="1" x14ac:dyDescent="0.25">
      <c r="M662" s="42"/>
      <c r="Y662" s="195"/>
      <c r="Z662" s="195"/>
      <c r="AA662" s="195"/>
      <c r="AB662" s="195"/>
      <c r="AC662" s="181"/>
      <c r="AD662" s="195"/>
      <c r="AE662" s="195"/>
      <c r="AF662" s="195"/>
      <c r="AG662" s="195"/>
    </row>
    <row r="663" spans="13:33" s="6" customFormat="1" ht="15" customHeight="1" x14ac:dyDescent="0.25">
      <c r="M663" s="42"/>
      <c r="Y663" s="195"/>
      <c r="Z663" s="195"/>
      <c r="AA663" s="195"/>
      <c r="AB663" s="195"/>
      <c r="AC663" s="181"/>
      <c r="AD663" s="195"/>
      <c r="AE663" s="195"/>
      <c r="AF663" s="195"/>
      <c r="AG663" s="195"/>
    </row>
    <row r="664" spans="13:33" s="6" customFormat="1" ht="15" customHeight="1" x14ac:dyDescent="0.25">
      <c r="M664" s="42"/>
      <c r="Y664" s="195"/>
      <c r="Z664" s="195"/>
      <c r="AA664" s="195"/>
      <c r="AB664" s="195"/>
      <c r="AC664" s="181"/>
      <c r="AD664" s="195"/>
      <c r="AE664" s="195"/>
      <c r="AF664" s="195"/>
      <c r="AG664" s="195"/>
    </row>
    <row r="665" spans="13:33" s="6" customFormat="1" ht="15" customHeight="1" x14ac:dyDescent="0.25">
      <c r="M665" s="42"/>
      <c r="Y665" s="195"/>
      <c r="Z665" s="195"/>
      <c r="AA665" s="195"/>
      <c r="AB665" s="195"/>
      <c r="AC665" s="181"/>
      <c r="AD665" s="195"/>
      <c r="AE665" s="195"/>
      <c r="AF665" s="195"/>
      <c r="AG665" s="195"/>
    </row>
    <row r="666" spans="13:33" s="6" customFormat="1" ht="15" customHeight="1" x14ac:dyDescent="0.25">
      <c r="M666" s="42"/>
      <c r="Y666" s="195"/>
      <c r="Z666" s="195"/>
      <c r="AA666" s="195"/>
      <c r="AB666" s="195"/>
      <c r="AC666" s="181"/>
      <c r="AD666" s="195"/>
      <c r="AE666" s="195"/>
      <c r="AF666" s="195"/>
      <c r="AG666" s="195"/>
    </row>
    <row r="667" spans="13:33" s="6" customFormat="1" ht="15" customHeight="1" x14ac:dyDescent="0.25">
      <c r="M667" s="42"/>
      <c r="Y667" s="195"/>
      <c r="Z667" s="195"/>
      <c r="AA667" s="195"/>
      <c r="AB667" s="195"/>
      <c r="AC667" s="181"/>
      <c r="AD667" s="195"/>
      <c r="AE667" s="195"/>
      <c r="AF667" s="195"/>
      <c r="AG667" s="195"/>
    </row>
    <row r="668" spans="13:33" s="6" customFormat="1" ht="15" customHeight="1" x14ac:dyDescent="0.25">
      <c r="M668" s="42"/>
      <c r="Y668" s="195"/>
      <c r="Z668" s="195"/>
      <c r="AA668" s="195"/>
      <c r="AB668" s="195"/>
      <c r="AC668" s="181"/>
      <c r="AD668" s="195"/>
      <c r="AE668" s="195"/>
      <c r="AF668" s="195"/>
      <c r="AG668" s="195"/>
    </row>
    <row r="669" spans="13:33" s="6" customFormat="1" ht="15" customHeight="1" x14ac:dyDescent="0.25">
      <c r="M669" s="42"/>
      <c r="Y669" s="195"/>
      <c r="Z669" s="195"/>
      <c r="AA669" s="195"/>
      <c r="AB669" s="195"/>
      <c r="AC669" s="181"/>
      <c r="AD669" s="195"/>
      <c r="AE669" s="195"/>
      <c r="AF669" s="195"/>
      <c r="AG669" s="195"/>
    </row>
    <row r="670" spans="13:33" s="6" customFormat="1" ht="15" customHeight="1" x14ac:dyDescent="0.25">
      <c r="M670" s="42"/>
      <c r="Y670" s="195"/>
      <c r="Z670" s="195"/>
      <c r="AA670" s="195"/>
      <c r="AB670" s="195"/>
      <c r="AC670" s="181"/>
      <c r="AD670" s="195"/>
      <c r="AE670" s="195"/>
      <c r="AF670" s="195"/>
      <c r="AG670" s="195"/>
    </row>
    <row r="671" spans="13:33" s="6" customFormat="1" ht="15" customHeight="1" x14ac:dyDescent="0.25">
      <c r="M671" s="42"/>
      <c r="Y671" s="195"/>
      <c r="Z671" s="195"/>
      <c r="AA671" s="195"/>
      <c r="AB671" s="195"/>
      <c r="AC671" s="181"/>
      <c r="AD671" s="195"/>
      <c r="AE671" s="195"/>
      <c r="AF671" s="195"/>
      <c r="AG671" s="195"/>
    </row>
    <row r="672" spans="13:33" s="6" customFormat="1" ht="15" customHeight="1" x14ac:dyDescent="0.25">
      <c r="M672" s="42"/>
      <c r="Y672" s="195"/>
      <c r="Z672" s="195"/>
      <c r="AA672" s="195"/>
      <c r="AB672" s="195"/>
      <c r="AC672" s="181"/>
      <c r="AD672" s="195"/>
      <c r="AE672" s="195"/>
      <c r="AF672" s="195"/>
      <c r="AG672" s="195"/>
    </row>
    <row r="673" spans="13:33" s="6" customFormat="1" ht="15" customHeight="1" x14ac:dyDescent="0.25">
      <c r="M673" s="42"/>
      <c r="Y673" s="195"/>
      <c r="Z673" s="195"/>
      <c r="AA673" s="195"/>
      <c r="AB673" s="195"/>
      <c r="AC673" s="181"/>
      <c r="AD673" s="195"/>
      <c r="AE673" s="195"/>
      <c r="AF673" s="195"/>
      <c r="AG673" s="195"/>
    </row>
    <row r="674" spans="13:33" s="6" customFormat="1" ht="15" customHeight="1" x14ac:dyDescent="0.25">
      <c r="M674" s="42"/>
      <c r="Y674" s="195"/>
      <c r="Z674" s="195"/>
      <c r="AA674" s="195"/>
      <c r="AB674" s="195"/>
      <c r="AC674" s="181"/>
      <c r="AD674" s="195"/>
      <c r="AE674" s="195"/>
      <c r="AF674" s="195"/>
      <c r="AG674" s="195"/>
    </row>
    <row r="675" spans="13:33" s="6" customFormat="1" ht="15" customHeight="1" x14ac:dyDescent="0.25">
      <c r="M675" s="42"/>
      <c r="Y675" s="195"/>
      <c r="Z675" s="195"/>
      <c r="AA675" s="195"/>
      <c r="AB675" s="195"/>
      <c r="AC675" s="181"/>
      <c r="AD675" s="195"/>
      <c r="AE675" s="195"/>
      <c r="AF675" s="195"/>
      <c r="AG675" s="195"/>
    </row>
    <row r="676" spans="13:33" s="6" customFormat="1" ht="15" customHeight="1" x14ac:dyDescent="0.25">
      <c r="M676" s="42"/>
      <c r="Y676" s="195"/>
      <c r="Z676" s="195"/>
      <c r="AA676" s="195"/>
      <c r="AB676" s="195"/>
      <c r="AC676" s="181"/>
      <c r="AD676" s="195"/>
      <c r="AE676" s="195"/>
      <c r="AF676" s="195"/>
      <c r="AG676" s="195"/>
    </row>
    <row r="677" spans="13:33" s="6" customFormat="1" ht="15" customHeight="1" x14ac:dyDescent="0.25">
      <c r="M677" s="42"/>
      <c r="Y677" s="195"/>
      <c r="Z677" s="195"/>
      <c r="AA677" s="195"/>
      <c r="AB677" s="195"/>
      <c r="AC677" s="181"/>
      <c r="AD677" s="195"/>
      <c r="AE677" s="195"/>
      <c r="AF677" s="195"/>
      <c r="AG677" s="195"/>
    </row>
    <row r="678" spans="13:33" s="6" customFormat="1" ht="15" customHeight="1" x14ac:dyDescent="0.25">
      <c r="M678" s="42"/>
      <c r="Y678" s="195"/>
      <c r="Z678" s="195"/>
      <c r="AA678" s="195"/>
      <c r="AB678" s="195"/>
      <c r="AC678" s="181"/>
      <c r="AD678" s="195"/>
      <c r="AE678" s="195"/>
      <c r="AF678" s="195"/>
      <c r="AG678" s="195"/>
    </row>
    <row r="679" spans="13:33" s="6" customFormat="1" ht="15" customHeight="1" x14ac:dyDescent="0.25">
      <c r="M679" s="42"/>
      <c r="Y679" s="195"/>
      <c r="Z679" s="195"/>
      <c r="AA679" s="195"/>
      <c r="AB679" s="195"/>
      <c r="AC679" s="181"/>
      <c r="AD679" s="195"/>
      <c r="AE679" s="195"/>
      <c r="AF679" s="195"/>
      <c r="AG679" s="195"/>
    </row>
    <row r="680" spans="13:33" s="6" customFormat="1" ht="15" customHeight="1" x14ac:dyDescent="0.25">
      <c r="M680" s="42"/>
      <c r="Y680" s="195"/>
      <c r="Z680" s="195"/>
      <c r="AA680" s="195"/>
      <c r="AB680" s="195"/>
      <c r="AC680" s="181"/>
      <c r="AD680" s="195"/>
      <c r="AE680" s="195"/>
      <c r="AF680" s="195"/>
      <c r="AG680" s="195"/>
    </row>
    <row r="681" spans="13:33" s="6" customFormat="1" ht="15" customHeight="1" x14ac:dyDescent="0.25">
      <c r="M681" s="42"/>
      <c r="Y681" s="195"/>
      <c r="Z681" s="195"/>
      <c r="AA681" s="195"/>
      <c r="AB681" s="195"/>
      <c r="AC681" s="181"/>
      <c r="AD681" s="195"/>
      <c r="AE681" s="195"/>
      <c r="AF681" s="195"/>
      <c r="AG681" s="195"/>
    </row>
    <row r="682" spans="13:33" s="6" customFormat="1" ht="15" customHeight="1" x14ac:dyDescent="0.25">
      <c r="M682" s="42"/>
      <c r="Y682" s="195"/>
      <c r="Z682" s="195"/>
      <c r="AA682" s="195"/>
      <c r="AB682" s="195"/>
      <c r="AC682" s="181"/>
      <c r="AD682" s="195"/>
      <c r="AE682" s="195"/>
      <c r="AF682" s="195"/>
      <c r="AG682" s="195"/>
    </row>
    <row r="683" spans="13:33" s="6" customFormat="1" ht="15" customHeight="1" x14ac:dyDescent="0.25">
      <c r="M683" s="42"/>
      <c r="Y683" s="195"/>
      <c r="Z683" s="195"/>
      <c r="AA683" s="195"/>
      <c r="AB683" s="195"/>
      <c r="AC683" s="181"/>
      <c r="AD683" s="195"/>
      <c r="AE683" s="195"/>
      <c r="AF683" s="195"/>
      <c r="AG683" s="195"/>
    </row>
    <row r="684" spans="13:33" s="6" customFormat="1" ht="15" customHeight="1" x14ac:dyDescent="0.25">
      <c r="M684" s="42"/>
      <c r="Y684" s="195"/>
      <c r="Z684" s="195"/>
      <c r="AA684" s="195"/>
      <c r="AB684" s="195"/>
      <c r="AC684" s="181"/>
      <c r="AD684" s="195"/>
      <c r="AE684" s="195"/>
      <c r="AF684" s="195"/>
      <c r="AG684" s="195"/>
    </row>
    <row r="685" spans="13:33" s="6" customFormat="1" ht="15" customHeight="1" x14ac:dyDescent="0.25">
      <c r="M685" s="42"/>
      <c r="Y685" s="195"/>
      <c r="Z685" s="195"/>
      <c r="AA685" s="195"/>
      <c r="AB685" s="195"/>
      <c r="AC685" s="181"/>
      <c r="AD685" s="195"/>
      <c r="AE685" s="195"/>
      <c r="AF685" s="195"/>
      <c r="AG685" s="195"/>
    </row>
    <row r="686" spans="13:33" s="6" customFormat="1" ht="15" customHeight="1" x14ac:dyDescent="0.25">
      <c r="M686" s="42"/>
      <c r="Y686" s="195"/>
      <c r="Z686" s="195"/>
      <c r="AA686" s="195"/>
      <c r="AB686" s="195"/>
      <c r="AC686" s="181"/>
      <c r="AD686" s="195"/>
      <c r="AE686" s="195"/>
      <c r="AF686" s="195"/>
      <c r="AG686" s="195"/>
    </row>
    <row r="687" spans="13:33" s="6" customFormat="1" ht="15" customHeight="1" x14ac:dyDescent="0.25">
      <c r="M687" s="42"/>
      <c r="Y687" s="195"/>
      <c r="Z687" s="195"/>
      <c r="AA687" s="195"/>
      <c r="AB687" s="195"/>
      <c r="AC687" s="181"/>
      <c r="AD687" s="195"/>
      <c r="AE687" s="195"/>
      <c r="AF687" s="195"/>
      <c r="AG687" s="195"/>
    </row>
    <row r="688" spans="13:33" s="6" customFormat="1" ht="15" customHeight="1" x14ac:dyDescent="0.25">
      <c r="M688" s="42"/>
      <c r="Y688" s="195"/>
      <c r="Z688" s="195"/>
      <c r="AA688" s="195"/>
      <c r="AB688" s="195"/>
      <c r="AC688" s="181"/>
      <c r="AD688" s="195"/>
      <c r="AE688" s="195"/>
      <c r="AF688" s="195"/>
      <c r="AG688" s="195"/>
    </row>
    <row r="689" spans="13:33" s="6" customFormat="1" ht="15" customHeight="1" x14ac:dyDescent="0.25">
      <c r="M689" s="42"/>
      <c r="Y689" s="195"/>
      <c r="Z689" s="195"/>
      <c r="AA689" s="195"/>
      <c r="AB689" s="195"/>
      <c r="AC689" s="181"/>
      <c r="AD689" s="195"/>
      <c r="AE689" s="195"/>
      <c r="AF689" s="195"/>
      <c r="AG689" s="195"/>
    </row>
    <row r="690" spans="13:33" s="6" customFormat="1" ht="15" customHeight="1" x14ac:dyDescent="0.25">
      <c r="M690" s="42"/>
      <c r="Y690" s="195"/>
      <c r="Z690" s="195"/>
      <c r="AA690" s="195"/>
      <c r="AB690" s="195"/>
      <c r="AC690" s="181"/>
      <c r="AD690" s="195"/>
      <c r="AE690" s="195"/>
      <c r="AF690" s="195"/>
      <c r="AG690" s="195"/>
    </row>
    <row r="691" spans="13:33" s="6" customFormat="1" ht="15" customHeight="1" x14ac:dyDescent="0.25">
      <c r="M691" s="42"/>
      <c r="Y691" s="195"/>
      <c r="Z691" s="195"/>
      <c r="AA691" s="195"/>
      <c r="AB691" s="195"/>
      <c r="AC691" s="181"/>
      <c r="AD691" s="195"/>
      <c r="AE691" s="195"/>
      <c r="AF691" s="195"/>
      <c r="AG691" s="195"/>
    </row>
    <row r="692" spans="13:33" s="6" customFormat="1" ht="15" customHeight="1" x14ac:dyDescent="0.25">
      <c r="M692" s="42"/>
      <c r="Y692" s="195"/>
      <c r="Z692" s="195"/>
      <c r="AA692" s="195"/>
      <c r="AB692" s="195"/>
      <c r="AC692" s="181"/>
      <c r="AD692" s="195"/>
      <c r="AE692" s="195"/>
      <c r="AF692" s="195"/>
      <c r="AG692" s="195"/>
    </row>
    <row r="693" spans="13:33" s="6" customFormat="1" ht="15" customHeight="1" x14ac:dyDescent="0.25">
      <c r="M693" s="42"/>
      <c r="Y693" s="195"/>
      <c r="Z693" s="195"/>
      <c r="AA693" s="195"/>
      <c r="AB693" s="195"/>
      <c r="AC693" s="181"/>
      <c r="AD693" s="195"/>
      <c r="AE693" s="195"/>
      <c r="AF693" s="195"/>
      <c r="AG693" s="195"/>
    </row>
    <row r="694" spans="13:33" s="6" customFormat="1" ht="15" customHeight="1" x14ac:dyDescent="0.25">
      <c r="M694" s="42"/>
      <c r="Y694" s="195"/>
      <c r="Z694" s="195"/>
      <c r="AA694" s="195"/>
      <c r="AB694" s="195"/>
      <c r="AC694" s="181"/>
      <c r="AD694" s="195"/>
      <c r="AE694" s="195"/>
      <c r="AF694" s="195"/>
      <c r="AG694" s="195"/>
    </row>
    <row r="695" spans="13:33" s="6" customFormat="1" ht="15" customHeight="1" x14ac:dyDescent="0.25">
      <c r="M695" s="42"/>
      <c r="Y695" s="195"/>
      <c r="Z695" s="195"/>
      <c r="AA695" s="195"/>
      <c r="AB695" s="195"/>
      <c r="AC695" s="181"/>
      <c r="AD695" s="195"/>
      <c r="AE695" s="195"/>
      <c r="AF695" s="195"/>
      <c r="AG695" s="195"/>
    </row>
    <row r="696" spans="13:33" s="6" customFormat="1" ht="15" customHeight="1" x14ac:dyDescent="0.25">
      <c r="M696" s="42"/>
      <c r="Y696" s="195"/>
      <c r="Z696" s="195"/>
      <c r="AA696" s="195"/>
      <c r="AB696" s="195"/>
      <c r="AC696" s="181"/>
      <c r="AD696" s="195"/>
      <c r="AE696" s="195"/>
      <c r="AF696" s="195"/>
      <c r="AG696" s="195"/>
    </row>
    <row r="697" spans="13:33" s="6" customFormat="1" ht="15" customHeight="1" x14ac:dyDescent="0.25">
      <c r="M697" s="42"/>
      <c r="Y697" s="195"/>
      <c r="Z697" s="195"/>
      <c r="AA697" s="195"/>
      <c r="AB697" s="195"/>
      <c r="AC697" s="181"/>
      <c r="AD697" s="195"/>
      <c r="AE697" s="195"/>
      <c r="AF697" s="195"/>
      <c r="AG697" s="195"/>
    </row>
    <row r="698" spans="13:33" s="6" customFormat="1" ht="15" customHeight="1" x14ac:dyDescent="0.25">
      <c r="M698" s="42"/>
      <c r="Y698" s="195"/>
      <c r="Z698" s="195"/>
      <c r="AA698" s="195"/>
      <c r="AB698" s="195"/>
      <c r="AC698" s="181"/>
      <c r="AD698" s="195"/>
      <c r="AE698" s="195"/>
      <c r="AF698" s="195"/>
      <c r="AG698" s="195"/>
    </row>
    <row r="699" spans="13:33" s="6" customFormat="1" ht="15" customHeight="1" x14ac:dyDescent="0.25">
      <c r="M699" s="42"/>
      <c r="Y699" s="195"/>
      <c r="Z699" s="195"/>
      <c r="AA699" s="195"/>
      <c r="AB699" s="195"/>
      <c r="AC699" s="181"/>
      <c r="AD699" s="195"/>
      <c r="AE699" s="195"/>
      <c r="AF699" s="195"/>
      <c r="AG699" s="195"/>
    </row>
    <row r="700" spans="13:33" s="6" customFormat="1" ht="15" customHeight="1" x14ac:dyDescent="0.25">
      <c r="M700" s="42"/>
      <c r="Y700" s="195"/>
      <c r="Z700" s="195"/>
      <c r="AA700" s="195"/>
      <c r="AB700" s="195"/>
      <c r="AC700" s="181"/>
      <c r="AD700" s="195"/>
      <c r="AE700" s="195"/>
      <c r="AF700" s="195"/>
      <c r="AG700" s="195"/>
    </row>
    <row r="701" spans="13:33" s="6" customFormat="1" ht="15" customHeight="1" x14ac:dyDescent="0.25">
      <c r="M701" s="42"/>
      <c r="Y701" s="195"/>
      <c r="Z701" s="195"/>
      <c r="AA701" s="195"/>
      <c r="AB701" s="195"/>
      <c r="AC701" s="181"/>
      <c r="AD701" s="195"/>
      <c r="AE701" s="195"/>
      <c r="AF701" s="195"/>
      <c r="AG701" s="195"/>
    </row>
    <row r="702" spans="13:33" s="6" customFormat="1" ht="15" customHeight="1" x14ac:dyDescent="0.25">
      <c r="M702" s="42"/>
      <c r="Y702" s="195"/>
      <c r="Z702" s="195"/>
      <c r="AA702" s="195"/>
      <c r="AB702" s="195"/>
      <c r="AC702" s="181"/>
      <c r="AD702" s="195"/>
      <c r="AE702" s="195"/>
      <c r="AF702" s="195"/>
      <c r="AG702" s="195"/>
    </row>
    <row r="703" spans="13:33" s="6" customFormat="1" ht="15" customHeight="1" x14ac:dyDescent="0.25">
      <c r="M703" s="42"/>
      <c r="Y703" s="195"/>
      <c r="Z703" s="195"/>
      <c r="AA703" s="195"/>
      <c r="AB703" s="195"/>
      <c r="AC703" s="181"/>
      <c r="AD703" s="195"/>
      <c r="AE703" s="195"/>
      <c r="AF703" s="195"/>
      <c r="AG703" s="195"/>
    </row>
    <row r="704" spans="13:33" s="6" customFormat="1" ht="15" customHeight="1" x14ac:dyDescent="0.25">
      <c r="M704" s="42"/>
      <c r="Y704" s="195"/>
      <c r="Z704" s="195"/>
      <c r="AA704" s="195"/>
      <c r="AB704" s="195"/>
      <c r="AC704" s="181"/>
      <c r="AD704" s="195"/>
      <c r="AE704" s="195"/>
      <c r="AF704" s="195"/>
      <c r="AG704" s="195"/>
    </row>
    <row r="705" spans="13:33" s="6" customFormat="1" ht="15" customHeight="1" x14ac:dyDescent="0.25">
      <c r="M705" s="42"/>
      <c r="Y705" s="195"/>
      <c r="Z705" s="195"/>
      <c r="AA705" s="195"/>
      <c r="AB705" s="195"/>
      <c r="AC705" s="181"/>
      <c r="AD705" s="195"/>
      <c r="AE705" s="195"/>
      <c r="AF705" s="195"/>
      <c r="AG705" s="195"/>
    </row>
    <row r="706" spans="13:33" s="6" customFormat="1" ht="15" customHeight="1" x14ac:dyDescent="0.25">
      <c r="M706" s="42"/>
      <c r="Y706" s="195"/>
      <c r="Z706" s="195"/>
      <c r="AA706" s="195"/>
      <c r="AB706" s="195"/>
      <c r="AC706" s="181"/>
      <c r="AD706" s="195"/>
      <c r="AE706" s="195"/>
      <c r="AF706" s="195"/>
      <c r="AG706" s="195"/>
    </row>
    <row r="707" spans="13:33" s="6" customFormat="1" ht="15" customHeight="1" x14ac:dyDescent="0.25">
      <c r="M707" s="42"/>
      <c r="Y707" s="195"/>
      <c r="Z707" s="195"/>
      <c r="AA707" s="195"/>
      <c r="AB707" s="195"/>
      <c r="AC707" s="181"/>
      <c r="AD707" s="195"/>
      <c r="AE707" s="195"/>
      <c r="AF707" s="195"/>
      <c r="AG707" s="195"/>
    </row>
    <row r="708" spans="13:33" s="6" customFormat="1" ht="15" customHeight="1" x14ac:dyDescent="0.25">
      <c r="M708" s="42"/>
      <c r="Y708" s="195"/>
      <c r="Z708" s="195"/>
      <c r="AA708" s="195"/>
      <c r="AB708" s="195"/>
      <c r="AC708" s="181"/>
      <c r="AD708" s="195"/>
      <c r="AE708" s="195"/>
      <c r="AF708" s="195"/>
      <c r="AG708" s="195"/>
    </row>
    <row r="709" spans="13:33" s="6" customFormat="1" ht="15" customHeight="1" x14ac:dyDescent="0.25">
      <c r="M709" s="42"/>
      <c r="Y709" s="195"/>
      <c r="Z709" s="195"/>
      <c r="AA709" s="195"/>
      <c r="AB709" s="195"/>
      <c r="AC709" s="181"/>
      <c r="AD709" s="195"/>
      <c r="AE709" s="195"/>
      <c r="AF709" s="195"/>
      <c r="AG709" s="195"/>
    </row>
    <row r="710" spans="13:33" s="6" customFormat="1" ht="15" customHeight="1" x14ac:dyDescent="0.25">
      <c r="M710" s="42"/>
      <c r="Y710" s="195"/>
      <c r="Z710" s="195"/>
      <c r="AA710" s="195"/>
      <c r="AB710" s="195"/>
      <c r="AC710" s="181"/>
      <c r="AD710" s="195"/>
      <c r="AE710" s="195"/>
      <c r="AF710" s="195"/>
      <c r="AG710" s="195"/>
    </row>
    <row r="711" spans="13:33" s="6" customFormat="1" ht="15" customHeight="1" x14ac:dyDescent="0.25">
      <c r="M711" s="42"/>
      <c r="Y711" s="195"/>
      <c r="Z711" s="195"/>
      <c r="AA711" s="195"/>
      <c r="AB711" s="195"/>
      <c r="AC711" s="181"/>
      <c r="AD711" s="195"/>
      <c r="AE711" s="195"/>
      <c r="AF711" s="195"/>
      <c r="AG711" s="195"/>
    </row>
    <row r="712" spans="13:33" s="6" customFormat="1" ht="15" customHeight="1" x14ac:dyDescent="0.25">
      <c r="M712" s="42"/>
      <c r="Y712" s="195"/>
      <c r="Z712" s="195"/>
      <c r="AA712" s="195"/>
      <c r="AB712" s="195"/>
      <c r="AC712" s="181"/>
      <c r="AD712" s="195"/>
      <c r="AE712" s="195"/>
      <c r="AF712" s="195"/>
      <c r="AG712" s="195"/>
    </row>
    <row r="713" spans="13:33" s="6" customFormat="1" ht="15" customHeight="1" x14ac:dyDescent="0.25">
      <c r="M713" s="42"/>
      <c r="Y713" s="195"/>
      <c r="Z713" s="195"/>
      <c r="AA713" s="195"/>
      <c r="AB713" s="195"/>
      <c r="AC713" s="181"/>
      <c r="AD713" s="195"/>
      <c r="AE713" s="195"/>
      <c r="AF713" s="195"/>
      <c r="AG713" s="195"/>
    </row>
    <row r="714" spans="13:33" s="6" customFormat="1" ht="15" customHeight="1" x14ac:dyDescent="0.25">
      <c r="M714" s="42"/>
      <c r="Y714" s="195"/>
      <c r="Z714" s="195"/>
      <c r="AA714" s="195"/>
      <c r="AB714" s="195"/>
      <c r="AC714" s="181"/>
      <c r="AD714" s="195"/>
      <c r="AE714" s="195"/>
      <c r="AF714" s="195"/>
      <c r="AG714" s="195"/>
    </row>
    <row r="715" spans="13:33" s="6" customFormat="1" ht="15" customHeight="1" x14ac:dyDescent="0.25">
      <c r="M715" s="42"/>
      <c r="Y715" s="195"/>
      <c r="Z715" s="195"/>
      <c r="AA715" s="195"/>
      <c r="AB715" s="195"/>
      <c r="AC715" s="181"/>
      <c r="AD715" s="195"/>
      <c r="AE715" s="195"/>
      <c r="AF715" s="195"/>
      <c r="AG715" s="195"/>
    </row>
    <row r="716" spans="13:33" s="6" customFormat="1" ht="15" customHeight="1" x14ac:dyDescent="0.25">
      <c r="M716" s="42"/>
      <c r="Y716" s="195"/>
      <c r="Z716" s="195"/>
      <c r="AA716" s="195"/>
      <c r="AB716" s="195"/>
      <c r="AC716" s="181"/>
      <c r="AD716" s="195"/>
      <c r="AE716" s="195"/>
      <c r="AF716" s="195"/>
      <c r="AG716" s="195"/>
    </row>
    <row r="717" spans="13:33" s="6" customFormat="1" ht="15" customHeight="1" x14ac:dyDescent="0.25">
      <c r="M717" s="42"/>
      <c r="Y717" s="195"/>
      <c r="Z717" s="195"/>
      <c r="AA717" s="195"/>
      <c r="AB717" s="195"/>
      <c r="AC717" s="181"/>
      <c r="AD717" s="195"/>
      <c r="AE717" s="195"/>
      <c r="AF717" s="195"/>
      <c r="AG717" s="195"/>
    </row>
    <row r="718" spans="13:33" s="6" customFormat="1" ht="15" customHeight="1" x14ac:dyDescent="0.25">
      <c r="M718" s="42"/>
      <c r="Y718" s="195"/>
      <c r="Z718" s="195"/>
      <c r="AA718" s="195"/>
      <c r="AB718" s="195"/>
      <c r="AC718" s="181"/>
      <c r="AD718" s="195"/>
      <c r="AE718" s="195"/>
      <c r="AF718" s="195"/>
      <c r="AG718" s="195"/>
    </row>
    <row r="719" spans="13:33" s="6" customFormat="1" ht="15" customHeight="1" x14ac:dyDescent="0.25">
      <c r="M719" s="42"/>
      <c r="Y719" s="195"/>
      <c r="Z719" s="195"/>
      <c r="AA719" s="195"/>
      <c r="AB719" s="195"/>
      <c r="AC719" s="181"/>
      <c r="AD719" s="195"/>
      <c r="AE719" s="195"/>
      <c r="AF719" s="195"/>
      <c r="AG719" s="195"/>
    </row>
    <row r="720" spans="13:33" s="6" customFormat="1" ht="15" customHeight="1" x14ac:dyDescent="0.25">
      <c r="M720" s="42"/>
      <c r="Y720" s="195"/>
      <c r="Z720" s="195"/>
      <c r="AA720" s="195"/>
      <c r="AB720" s="195"/>
      <c r="AC720" s="181"/>
      <c r="AD720" s="195"/>
      <c r="AE720" s="195"/>
      <c r="AF720" s="195"/>
      <c r="AG720" s="195"/>
    </row>
    <row r="721" spans="13:33" s="6" customFormat="1" ht="15" customHeight="1" x14ac:dyDescent="0.25">
      <c r="M721" s="42"/>
      <c r="Y721" s="195"/>
      <c r="Z721" s="195"/>
      <c r="AA721" s="195"/>
      <c r="AB721" s="195"/>
      <c r="AC721" s="181"/>
      <c r="AD721" s="195"/>
      <c r="AE721" s="195"/>
      <c r="AF721" s="195"/>
      <c r="AG721" s="195"/>
    </row>
    <row r="722" spans="13:33" s="6" customFormat="1" ht="15" customHeight="1" x14ac:dyDescent="0.25">
      <c r="M722" s="42"/>
      <c r="Y722" s="195"/>
      <c r="Z722" s="195"/>
      <c r="AA722" s="195"/>
      <c r="AB722" s="195"/>
      <c r="AC722" s="181"/>
      <c r="AD722" s="195"/>
      <c r="AE722" s="195"/>
      <c r="AF722" s="195"/>
      <c r="AG722" s="195"/>
    </row>
    <row r="723" spans="13:33" s="6" customFormat="1" ht="15" customHeight="1" x14ac:dyDescent="0.25">
      <c r="M723" s="42"/>
      <c r="Y723" s="195"/>
      <c r="Z723" s="195"/>
      <c r="AA723" s="195"/>
      <c r="AB723" s="195"/>
      <c r="AC723" s="181"/>
      <c r="AD723" s="195"/>
      <c r="AE723" s="195"/>
      <c r="AF723" s="195"/>
      <c r="AG723" s="195"/>
    </row>
    <row r="724" spans="13:33" s="6" customFormat="1" ht="15" customHeight="1" x14ac:dyDescent="0.25">
      <c r="M724" s="42"/>
      <c r="Y724" s="195"/>
      <c r="Z724" s="195"/>
      <c r="AA724" s="195"/>
      <c r="AB724" s="195"/>
      <c r="AC724" s="181"/>
      <c r="AD724" s="195"/>
      <c r="AE724" s="195"/>
      <c r="AF724" s="195"/>
      <c r="AG724" s="195"/>
    </row>
    <row r="725" spans="13:33" s="6" customFormat="1" ht="15" customHeight="1" x14ac:dyDescent="0.25">
      <c r="M725" s="42"/>
      <c r="Y725" s="195"/>
      <c r="Z725" s="195"/>
      <c r="AA725" s="195"/>
      <c r="AB725" s="195"/>
      <c r="AC725" s="181"/>
      <c r="AD725" s="195"/>
      <c r="AE725" s="195"/>
      <c r="AF725" s="195"/>
      <c r="AG725" s="195"/>
    </row>
    <row r="726" spans="13:33" s="6" customFormat="1" ht="15" customHeight="1" x14ac:dyDescent="0.25">
      <c r="M726" s="42"/>
      <c r="Y726" s="195"/>
      <c r="Z726" s="195"/>
      <c r="AA726" s="195"/>
      <c r="AB726" s="195"/>
      <c r="AC726" s="181"/>
      <c r="AD726" s="195"/>
      <c r="AE726" s="195"/>
      <c r="AF726" s="195"/>
      <c r="AG726" s="195"/>
    </row>
    <row r="727" spans="13:33" s="6" customFormat="1" ht="15" customHeight="1" x14ac:dyDescent="0.25">
      <c r="M727" s="42"/>
      <c r="Y727" s="195"/>
      <c r="Z727" s="195"/>
      <c r="AA727" s="195"/>
      <c r="AB727" s="195"/>
      <c r="AC727" s="181"/>
      <c r="AD727" s="195"/>
      <c r="AE727" s="195"/>
      <c r="AF727" s="195"/>
      <c r="AG727" s="195"/>
    </row>
    <row r="728" spans="13:33" s="6" customFormat="1" ht="15" customHeight="1" x14ac:dyDescent="0.25">
      <c r="M728" s="42"/>
      <c r="Y728" s="195"/>
      <c r="Z728" s="195"/>
      <c r="AA728" s="195"/>
      <c r="AB728" s="195"/>
      <c r="AC728" s="181"/>
      <c r="AD728" s="195"/>
      <c r="AE728" s="195"/>
      <c r="AF728" s="195"/>
      <c r="AG728" s="195"/>
    </row>
    <row r="729" spans="13:33" s="6" customFormat="1" ht="15" customHeight="1" x14ac:dyDescent="0.25">
      <c r="M729" s="42"/>
      <c r="Y729" s="195"/>
      <c r="Z729" s="195"/>
      <c r="AA729" s="195"/>
      <c r="AB729" s="195"/>
      <c r="AC729" s="181"/>
      <c r="AD729" s="195"/>
      <c r="AE729" s="195"/>
      <c r="AF729" s="195"/>
      <c r="AG729" s="195"/>
    </row>
    <row r="730" spans="13:33" s="6" customFormat="1" ht="15" customHeight="1" x14ac:dyDescent="0.25">
      <c r="M730" s="42"/>
      <c r="Y730" s="195"/>
      <c r="Z730" s="195"/>
      <c r="AA730" s="195"/>
      <c r="AB730" s="195"/>
      <c r="AC730" s="181"/>
      <c r="AD730" s="195"/>
      <c r="AE730" s="195"/>
      <c r="AF730" s="195"/>
      <c r="AG730" s="195"/>
    </row>
    <row r="731" spans="13:33" s="6" customFormat="1" ht="15" customHeight="1" x14ac:dyDescent="0.25">
      <c r="M731" s="42"/>
      <c r="Y731" s="195"/>
      <c r="Z731" s="195"/>
      <c r="AA731" s="195"/>
      <c r="AB731" s="195"/>
      <c r="AC731" s="181"/>
      <c r="AD731" s="195"/>
      <c r="AE731" s="195"/>
      <c r="AF731" s="195"/>
      <c r="AG731" s="195"/>
    </row>
    <row r="732" spans="13:33" s="6" customFormat="1" ht="15" customHeight="1" x14ac:dyDescent="0.25">
      <c r="M732" s="42"/>
      <c r="Y732" s="195"/>
      <c r="Z732" s="195"/>
      <c r="AA732" s="195"/>
      <c r="AB732" s="195"/>
      <c r="AC732" s="181"/>
      <c r="AD732" s="195"/>
      <c r="AE732" s="195"/>
      <c r="AF732" s="195"/>
      <c r="AG732" s="195"/>
    </row>
    <row r="733" spans="13:33" s="6" customFormat="1" ht="15" customHeight="1" x14ac:dyDescent="0.25">
      <c r="M733" s="42"/>
      <c r="Y733" s="195"/>
      <c r="Z733" s="195"/>
      <c r="AA733" s="195"/>
      <c r="AB733" s="195"/>
      <c r="AC733" s="181"/>
      <c r="AD733" s="195"/>
      <c r="AE733" s="195"/>
      <c r="AF733" s="195"/>
      <c r="AG733" s="195"/>
    </row>
    <row r="734" spans="13:33" s="6" customFormat="1" ht="15" customHeight="1" x14ac:dyDescent="0.25">
      <c r="M734" s="42"/>
      <c r="Y734" s="195"/>
      <c r="Z734" s="195"/>
      <c r="AA734" s="195"/>
      <c r="AB734" s="195"/>
      <c r="AC734" s="181"/>
      <c r="AD734" s="195"/>
      <c r="AE734" s="195"/>
      <c r="AF734" s="195"/>
      <c r="AG734" s="195"/>
    </row>
    <row r="735" spans="13:33" s="6" customFormat="1" ht="15" customHeight="1" x14ac:dyDescent="0.25">
      <c r="M735" s="42"/>
      <c r="Y735" s="195"/>
      <c r="Z735" s="195"/>
      <c r="AA735" s="195"/>
      <c r="AB735" s="195"/>
      <c r="AC735" s="181"/>
      <c r="AD735" s="195"/>
      <c r="AE735" s="195"/>
      <c r="AF735" s="195"/>
      <c r="AG735" s="195"/>
    </row>
    <row r="736" spans="13:33" s="6" customFormat="1" ht="15" customHeight="1" x14ac:dyDescent="0.25">
      <c r="M736" s="42"/>
      <c r="Y736" s="195"/>
      <c r="Z736" s="195"/>
      <c r="AA736" s="195"/>
      <c r="AB736" s="195"/>
      <c r="AC736" s="181"/>
      <c r="AD736" s="195"/>
      <c r="AE736" s="195"/>
      <c r="AF736" s="195"/>
      <c r="AG736" s="195"/>
    </row>
    <row r="737" spans="13:33" s="6" customFormat="1" ht="15" customHeight="1" x14ac:dyDescent="0.25">
      <c r="M737" s="42"/>
      <c r="Y737" s="195"/>
      <c r="Z737" s="195"/>
      <c r="AA737" s="195"/>
      <c r="AB737" s="195"/>
      <c r="AC737" s="181"/>
      <c r="AD737" s="195"/>
      <c r="AE737" s="195"/>
      <c r="AF737" s="195"/>
      <c r="AG737" s="195"/>
    </row>
    <row r="738" spans="13:33" s="6" customFormat="1" ht="15" customHeight="1" x14ac:dyDescent="0.25">
      <c r="M738" s="42"/>
      <c r="Y738" s="195"/>
      <c r="Z738" s="195"/>
      <c r="AA738" s="195"/>
      <c r="AB738" s="195"/>
      <c r="AC738" s="181"/>
      <c r="AD738" s="195"/>
      <c r="AE738" s="195"/>
      <c r="AF738" s="195"/>
      <c r="AG738" s="195"/>
    </row>
    <row r="739" spans="13:33" s="6" customFormat="1" ht="15" customHeight="1" x14ac:dyDescent="0.25">
      <c r="M739" s="42"/>
      <c r="Y739" s="195"/>
      <c r="Z739" s="195"/>
      <c r="AA739" s="195"/>
      <c r="AB739" s="195"/>
      <c r="AC739" s="181"/>
      <c r="AD739" s="195"/>
      <c r="AE739" s="195"/>
      <c r="AF739" s="195"/>
      <c r="AG739" s="195"/>
    </row>
    <row r="740" spans="13:33" s="6" customFormat="1" ht="15" customHeight="1" x14ac:dyDescent="0.25">
      <c r="M740" s="42"/>
      <c r="Y740" s="195"/>
      <c r="Z740" s="195"/>
      <c r="AA740" s="195"/>
      <c r="AB740" s="195"/>
      <c r="AC740" s="181"/>
      <c r="AD740" s="195"/>
      <c r="AE740" s="195"/>
      <c r="AF740" s="195"/>
      <c r="AG740" s="195"/>
    </row>
    <row r="741" spans="13:33" s="6" customFormat="1" ht="15" customHeight="1" x14ac:dyDescent="0.25">
      <c r="M741" s="42"/>
      <c r="Y741" s="195"/>
      <c r="Z741" s="195"/>
      <c r="AA741" s="195"/>
      <c r="AB741" s="195"/>
      <c r="AC741" s="181"/>
      <c r="AD741" s="195"/>
      <c r="AE741" s="195"/>
      <c r="AF741" s="195"/>
      <c r="AG741" s="195"/>
    </row>
    <row r="742" spans="13:33" s="6" customFormat="1" ht="15" customHeight="1" x14ac:dyDescent="0.25">
      <c r="M742" s="42"/>
      <c r="Y742" s="195"/>
      <c r="Z742" s="195"/>
      <c r="AA742" s="195"/>
      <c r="AB742" s="195"/>
      <c r="AC742" s="181"/>
      <c r="AD742" s="195"/>
      <c r="AE742" s="195"/>
      <c r="AF742" s="195"/>
      <c r="AG742" s="195"/>
    </row>
    <row r="743" spans="13:33" s="6" customFormat="1" ht="15" customHeight="1" x14ac:dyDescent="0.25">
      <c r="M743" s="42"/>
      <c r="Y743" s="195"/>
      <c r="Z743" s="195"/>
      <c r="AA743" s="195"/>
      <c r="AB743" s="195"/>
      <c r="AC743" s="181"/>
      <c r="AD743" s="195"/>
      <c r="AE743" s="195"/>
      <c r="AF743" s="195"/>
      <c r="AG743" s="195"/>
    </row>
    <row r="744" spans="13:33" s="6" customFormat="1" ht="15" customHeight="1" x14ac:dyDescent="0.25">
      <c r="M744" s="42"/>
      <c r="Y744" s="195"/>
      <c r="Z744" s="195"/>
      <c r="AA744" s="195"/>
      <c r="AB744" s="195"/>
      <c r="AC744" s="181"/>
      <c r="AD744" s="195"/>
      <c r="AE744" s="195"/>
      <c r="AF744" s="195"/>
      <c r="AG744" s="195"/>
    </row>
    <row r="745" spans="13:33" s="6" customFormat="1" ht="15" customHeight="1" x14ac:dyDescent="0.25">
      <c r="M745" s="42"/>
      <c r="Y745" s="195"/>
      <c r="Z745" s="195"/>
      <c r="AA745" s="195"/>
      <c r="AB745" s="195"/>
      <c r="AC745" s="181"/>
      <c r="AD745" s="195"/>
      <c r="AE745" s="195"/>
      <c r="AF745" s="195"/>
      <c r="AG745" s="195"/>
    </row>
    <row r="746" spans="13:33" s="6" customFormat="1" ht="15" customHeight="1" x14ac:dyDescent="0.25">
      <c r="M746" s="42"/>
      <c r="Y746" s="195"/>
      <c r="Z746" s="195"/>
      <c r="AA746" s="195"/>
      <c r="AB746" s="195"/>
      <c r="AC746" s="181"/>
      <c r="AD746" s="195"/>
      <c r="AE746" s="195"/>
      <c r="AF746" s="195"/>
      <c r="AG746" s="195"/>
    </row>
    <row r="747" spans="13:33" s="6" customFormat="1" ht="15" customHeight="1" x14ac:dyDescent="0.25">
      <c r="M747" s="42"/>
      <c r="Y747" s="195"/>
      <c r="Z747" s="195"/>
      <c r="AA747" s="195"/>
      <c r="AB747" s="195"/>
      <c r="AC747" s="181"/>
      <c r="AD747" s="195"/>
      <c r="AE747" s="195"/>
      <c r="AF747" s="195"/>
      <c r="AG747" s="195"/>
    </row>
    <row r="748" spans="13:33" s="6" customFormat="1" ht="15" customHeight="1" x14ac:dyDescent="0.25">
      <c r="M748" s="42"/>
      <c r="Y748" s="195"/>
      <c r="Z748" s="195"/>
      <c r="AA748" s="195"/>
      <c r="AB748" s="195"/>
      <c r="AC748" s="181"/>
      <c r="AD748" s="195"/>
      <c r="AE748" s="195"/>
      <c r="AF748" s="195"/>
      <c r="AG748" s="195"/>
    </row>
    <row r="749" spans="13:33" s="6" customFormat="1" ht="15" customHeight="1" x14ac:dyDescent="0.25">
      <c r="M749" s="42"/>
      <c r="Y749" s="195"/>
      <c r="Z749" s="195"/>
      <c r="AA749" s="195"/>
      <c r="AB749" s="195"/>
      <c r="AC749" s="181"/>
      <c r="AD749" s="195"/>
      <c r="AE749" s="195"/>
      <c r="AF749" s="195"/>
      <c r="AG749" s="195"/>
    </row>
    <row r="750" spans="13:33" s="6" customFormat="1" ht="15" customHeight="1" x14ac:dyDescent="0.25">
      <c r="M750" s="42"/>
      <c r="Y750" s="195"/>
      <c r="Z750" s="195"/>
      <c r="AA750" s="195"/>
      <c r="AB750" s="195"/>
      <c r="AC750" s="181"/>
      <c r="AD750" s="195"/>
      <c r="AE750" s="195"/>
      <c r="AF750" s="195"/>
      <c r="AG750" s="195"/>
    </row>
    <row r="751" spans="13:33" s="6" customFormat="1" ht="15" customHeight="1" x14ac:dyDescent="0.25">
      <c r="M751" s="42"/>
      <c r="Y751" s="195"/>
      <c r="Z751" s="195"/>
      <c r="AA751" s="195"/>
      <c r="AB751" s="195"/>
      <c r="AC751" s="181"/>
      <c r="AD751" s="195"/>
      <c r="AE751" s="195"/>
      <c r="AF751" s="195"/>
      <c r="AG751" s="195"/>
    </row>
    <row r="752" spans="13:33" s="6" customFormat="1" ht="15" customHeight="1" x14ac:dyDescent="0.25">
      <c r="M752" s="42"/>
      <c r="Y752" s="195"/>
      <c r="Z752" s="195"/>
      <c r="AA752" s="195"/>
      <c r="AB752" s="195"/>
      <c r="AC752" s="181"/>
      <c r="AD752" s="195"/>
      <c r="AE752" s="195"/>
      <c r="AF752" s="195"/>
      <c r="AG752" s="195"/>
    </row>
    <row r="753" spans="13:33" s="6" customFormat="1" ht="15" customHeight="1" x14ac:dyDescent="0.25">
      <c r="M753" s="42"/>
      <c r="Y753" s="195"/>
      <c r="Z753" s="195"/>
      <c r="AA753" s="195"/>
      <c r="AB753" s="195"/>
      <c r="AC753" s="181"/>
      <c r="AD753" s="195"/>
      <c r="AE753" s="195"/>
      <c r="AF753" s="195"/>
      <c r="AG753" s="195"/>
    </row>
    <row r="754" spans="13:33" s="6" customFormat="1" ht="15" customHeight="1" x14ac:dyDescent="0.25">
      <c r="M754" s="42"/>
      <c r="Y754" s="195"/>
      <c r="Z754" s="195"/>
      <c r="AA754" s="195"/>
      <c r="AB754" s="195"/>
      <c r="AC754" s="181"/>
      <c r="AD754" s="195"/>
      <c r="AE754" s="195"/>
      <c r="AF754" s="195"/>
      <c r="AG754" s="195"/>
    </row>
    <row r="755" spans="13:33" s="6" customFormat="1" ht="15" customHeight="1" x14ac:dyDescent="0.25">
      <c r="M755" s="42"/>
      <c r="Y755" s="195"/>
      <c r="Z755" s="195"/>
      <c r="AA755" s="195"/>
      <c r="AB755" s="195"/>
      <c r="AC755" s="181"/>
      <c r="AD755" s="195"/>
      <c r="AE755" s="195"/>
      <c r="AF755" s="195"/>
      <c r="AG755" s="195"/>
    </row>
    <row r="756" spans="13:33" s="6" customFormat="1" ht="15" customHeight="1" x14ac:dyDescent="0.25">
      <c r="M756" s="42"/>
      <c r="Y756" s="195"/>
      <c r="Z756" s="195"/>
      <c r="AA756" s="195"/>
      <c r="AB756" s="195"/>
      <c r="AC756" s="181"/>
      <c r="AD756" s="195"/>
      <c r="AE756" s="195"/>
      <c r="AF756" s="195"/>
      <c r="AG756" s="195"/>
    </row>
    <row r="757" spans="13:33" s="6" customFormat="1" ht="15" customHeight="1" x14ac:dyDescent="0.25">
      <c r="M757" s="42"/>
      <c r="Y757" s="195"/>
      <c r="Z757" s="195"/>
      <c r="AA757" s="195"/>
      <c r="AB757" s="195"/>
      <c r="AC757" s="181"/>
      <c r="AD757" s="195"/>
      <c r="AE757" s="195"/>
      <c r="AF757" s="195"/>
      <c r="AG757" s="195"/>
    </row>
    <row r="758" spans="13:33" s="6" customFormat="1" ht="15" customHeight="1" x14ac:dyDescent="0.25">
      <c r="M758" s="42"/>
      <c r="Y758" s="195"/>
      <c r="Z758" s="195"/>
      <c r="AA758" s="195"/>
      <c r="AB758" s="195"/>
      <c r="AC758" s="181"/>
      <c r="AD758" s="195"/>
      <c r="AE758" s="195"/>
      <c r="AF758" s="195"/>
      <c r="AG758" s="195"/>
    </row>
    <row r="759" spans="13:33" s="6" customFormat="1" ht="15" customHeight="1" x14ac:dyDescent="0.25">
      <c r="M759" s="42"/>
      <c r="Y759" s="195"/>
      <c r="Z759" s="195"/>
      <c r="AA759" s="195"/>
      <c r="AB759" s="195"/>
      <c r="AC759" s="181"/>
      <c r="AD759" s="195"/>
      <c r="AE759" s="195"/>
      <c r="AF759" s="195"/>
      <c r="AG759" s="195"/>
    </row>
    <row r="760" spans="13:33" s="6" customFormat="1" ht="15" customHeight="1" x14ac:dyDescent="0.25">
      <c r="M760" s="42"/>
      <c r="Y760" s="195"/>
      <c r="Z760" s="195"/>
      <c r="AA760" s="195"/>
      <c r="AB760" s="195"/>
      <c r="AC760" s="181"/>
      <c r="AD760" s="195"/>
      <c r="AE760" s="195"/>
      <c r="AF760" s="195"/>
      <c r="AG760" s="195"/>
    </row>
    <row r="761" spans="13:33" s="6" customFormat="1" ht="15" customHeight="1" x14ac:dyDescent="0.25">
      <c r="M761" s="42"/>
      <c r="Y761" s="195"/>
      <c r="Z761" s="195"/>
      <c r="AA761" s="195"/>
      <c r="AB761" s="195"/>
      <c r="AC761" s="181"/>
      <c r="AD761" s="195"/>
      <c r="AE761" s="195"/>
      <c r="AF761" s="195"/>
      <c r="AG761" s="195"/>
    </row>
    <row r="762" spans="13:33" s="6" customFormat="1" ht="15" customHeight="1" x14ac:dyDescent="0.25">
      <c r="M762" s="42"/>
      <c r="Y762" s="195"/>
      <c r="Z762" s="195"/>
      <c r="AA762" s="195"/>
      <c r="AB762" s="195"/>
      <c r="AC762" s="181"/>
      <c r="AD762" s="195"/>
      <c r="AE762" s="195"/>
      <c r="AF762" s="195"/>
      <c r="AG762" s="195"/>
    </row>
    <row r="763" spans="13:33" s="6" customFormat="1" ht="15" customHeight="1" x14ac:dyDescent="0.25">
      <c r="M763" s="42"/>
      <c r="Y763" s="195"/>
      <c r="Z763" s="195"/>
      <c r="AA763" s="195"/>
      <c r="AB763" s="195"/>
      <c r="AC763" s="181"/>
      <c r="AD763" s="195"/>
      <c r="AE763" s="195"/>
      <c r="AF763" s="195"/>
      <c r="AG763" s="195"/>
    </row>
    <row r="764" spans="13:33" s="6" customFormat="1" ht="15" customHeight="1" x14ac:dyDescent="0.25">
      <c r="M764" s="42"/>
      <c r="Y764" s="195"/>
      <c r="Z764" s="195"/>
      <c r="AA764" s="195"/>
      <c r="AB764" s="195"/>
      <c r="AC764" s="181"/>
      <c r="AD764" s="195"/>
      <c r="AE764" s="195"/>
      <c r="AF764" s="195"/>
      <c r="AG764" s="195"/>
    </row>
    <row r="765" spans="13:33" s="6" customFormat="1" ht="15" customHeight="1" x14ac:dyDescent="0.25">
      <c r="M765" s="42"/>
      <c r="Y765" s="195"/>
      <c r="Z765" s="195"/>
      <c r="AA765" s="195"/>
      <c r="AB765" s="195"/>
      <c r="AC765" s="181"/>
      <c r="AD765" s="195"/>
      <c r="AE765" s="195"/>
      <c r="AF765" s="195"/>
      <c r="AG765" s="195"/>
    </row>
    <row r="766" spans="13:33" s="6" customFormat="1" ht="15" customHeight="1" x14ac:dyDescent="0.25">
      <c r="M766" s="42"/>
      <c r="Y766" s="195"/>
      <c r="Z766" s="195"/>
      <c r="AA766" s="195"/>
      <c r="AB766" s="195"/>
      <c r="AC766" s="181"/>
      <c r="AD766" s="195"/>
      <c r="AE766" s="195"/>
      <c r="AF766" s="195"/>
      <c r="AG766" s="195"/>
    </row>
    <row r="767" spans="13:33" s="6" customFormat="1" ht="15" customHeight="1" x14ac:dyDescent="0.25">
      <c r="M767" s="42"/>
      <c r="Y767" s="195"/>
      <c r="Z767" s="195"/>
      <c r="AA767" s="195"/>
      <c r="AB767" s="195"/>
      <c r="AC767" s="181"/>
      <c r="AD767" s="195"/>
      <c r="AE767" s="195"/>
      <c r="AF767" s="195"/>
      <c r="AG767" s="195"/>
    </row>
    <row r="768" spans="13:33" s="6" customFormat="1" ht="15" customHeight="1" x14ac:dyDescent="0.25">
      <c r="M768" s="42"/>
      <c r="Y768" s="195"/>
      <c r="Z768" s="195"/>
      <c r="AA768" s="195"/>
      <c r="AB768" s="195"/>
      <c r="AC768" s="181"/>
      <c r="AD768" s="195"/>
      <c r="AE768" s="195"/>
      <c r="AF768" s="195"/>
      <c r="AG768" s="195"/>
    </row>
    <row r="769" spans="13:33" s="6" customFormat="1" ht="15" customHeight="1" x14ac:dyDescent="0.25">
      <c r="M769" s="42"/>
      <c r="Y769" s="195"/>
      <c r="Z769" s="195"/>
      <c r="AA769" s="195"/>
      <c r="AB769" s="195"/>
      <c r="AC769" s="181"/>
      <c r="AD769" s="195"/>
      <c r="AE769" s="195"/>
      <c r="AF769" s="195"/>
      <c r="AG769" s="195"/>
    </row>
    <row r="770" spans="13:33" s="6" customFormat="1" ht="15" customHeight="1" x14ac:dyDescent="0.25">
      <c r="M770" s="42"/>
      <c r="Y770" s="195"/>
      <c r="Z770" s="195"/>
      <c r="AA770" s="195"/>
      <c r="AB770" s="195"/>
      <c r="AC770" s="181"/>
      <c r="AD770" s="195"/>
      <c r="AE770" s="195"/>
      <c r="AF770" s="195"/>
      <c r="AG770" s="195"/>
    </row>
    <row r="771" spans="13:33" s="6" customFormat="1" ht="15" customHeight="1" x14ac:dyDescent="0.25">
      <c r="M771" s="42"/>
      <c r="Y771" s="195"/>
      <c r="Z771" s="195"/>
      <c r="AA771" s="195"/>
      <c r="AB771" s="195"/>
      <c r="AC771" s="181"/>
      <c r="AD771" s="195"/>
      <c r="AE771" s="195"/>
      <c r="AF771" s="195"/>
      <c r="AG771" s="195"/>
    </row>
    <row r="772" spans="13:33" s="6" customFormat="1" ht="15" customHeight="1" x14ac:dyDescent="0.25">
      <c r="M772" s="42"/>
      <c r="Y772" s="195"/>
      <c r="Z772" s="195"/>
      <c r="AA772" s="195"/>
      <c r="AB772" s="195"/>
      <c r="AC772" s="181"/>
      <c r="AD772" s="195"/>
      <c r="AE772" s="195"/>
      <c r="AF772" s="195"/>
      <c r="AG772" s="195"/>
    </row>
    <row r="773" spans="13:33" s="6" customFormat="1" ht="15" customHeight="1" x14ac:dyDescent="0.25">
      <c r="M773" s="42"/>
      <c r="Y773" s="195"/>
      <c r="Z773" s="195"/>
      <c r="AA773" s="195"/>
      <c r="AB773" s="195"/>
      <c r="AC773" s="181"/>
      <c r="AD773" s="195"/>
      <c r="AE773" s="195"/>
      <c r="AF773" s="195"/>
      <c r="AG773" s="195"/>
    </row>
    <row r="774" spans="13:33" s="6" customFormat="1" ht="15" customHeight="1" x14ac:dyDescent="0.25">
      <c r="M774" s="42"/>
      <c r="Y774" s="195"/>
      <c r="Z774" s="195"/>
      <c r="AA774" s="195"/>
      <c r="AB774" s="195"/>
      <c r="AC774" s="181"/>
      <c r="AD774" s="195"/>
      <c r="AE774" s="195"/>
      <c r="AF774" s="195"/>
      <c r="AG774" s="195"/>
    </row>
    <row r="775" spans="13:33" s="6" customFormat="1" ht="15" customHeight="1" x14ac:dyDescent="0.25">
      <c r="M775" s="42"/>
      <c r="Y775" s="195"/>
      <c r="Z775" s="195"/>
      <c r="AA775" s="195"/>
      <c r="AB775" s="195"/>
      <c r="AC775" s="181"/>
      <c r="AD775" s="195"/>
      <c r="AE775" s="195"/>
      <c r="AF775" s="195"/>
      <c r="AG775" s="195"/>
    </row>
    <row r="776" spans="13:33" s="6" customFormat="1" ht="15" customHeight="1" x14ac:dyDescent="0.25">
      <c r="M776" s="42"/>
      <c r="Y776" s="195"/>
      <c r="Z776" s="195"/>
      <c r="AA776" s="195"/>
      <c r="AB776" s="195"/>
      <c r="AC776" s="181"/>
      <c r="AD776" s="195"/>
      <c r="AE776" s="195"/>
      <c r="AF776" s="195"/>
      <c r="AG776" s="195"/>
    </row>
    <row r="777" spans="13:33" s="6" customFormat="1" ht="15" customHeight="1" x14ac:dyDescent="0.25">
      <c r="M777" s="42"/>
      <c r="Y777" s="195"/>
      <c r="Z777" s="195"/>
      <c r="AA777" s="195"/>
      <c r="AB777" s="195"/>
      <c r="AC777" s="181"/>
      <c r="AD777" s="195"/>
      <c r="AE777" s="195"/>
      <c r="AF777" s="195"/>
      <c r="AG777" s="195"/>
    </row>
    <row r="778" spans="13:33" s="6" customFormat="1" ht="15" customHeight="1" x14ac:dyDescent="0.25">
      <c r="M778" s="42"/>
      <c r="Y778" s="195"/>
      <c r="Z778" s="195"/>
      <c r="AA778" s="195"/>
      <c r="AB778" s="195"/>
      <c r="AC778" s="181"/>
      <c r="AD778" s="195"/>
      <c r="AE778" s="195"/>
      <c r="AF778" s="195"/>
      <c r="AG778" s="195"/>
    </row>
    <row r="779" spans="13:33" s="6" customFormat="1" ht="15" customHeight="1" x14ac:dyDescent="0.25">
      <c r="M779" s="42"/>
      <c r="Y779" s="195"/>
      <c r="Z779" s="195"/>
      <c r="AA779" s="195"/>
      <c r="AB779" s="195"/>
      <c r="AC779" s="181"/>
      <c r="AD779" s="195"/>
      <c r="AE779" s="195"/>
      <c r="AF779" s="195"/>
      <c r="AG779" s="195"/>
    </row>
    <row r="780" spans="13:33" s="6" customFormat="1" ht="15" customHeight="1" x14ac:dyDescent="0.25">
      <c r="M780" s="42"/>
      <c r="Y780" s="195"/>
      <c r="Z780" s="195"/>
      <c r="AA780" s="195"/>
      <c r="AB780" s="195"/>
      <c r="AC780" s="181"/>
      <c r="AD780" s="195"/>
      <c r="AE780" s="195"/>
      <c r="AF780" s="195"/>
      <c r="AG780" s="195"/>
    </row>
    <row r="781" spans="13:33" s="6" customFormat="1" ht="15" customHeight="1" x14ac:dyDescent="0.25">
      <c r="M781" s="42"/>
      <c r="Y781" s="195"/>
      <c r="Z781" s="195"/>
      <c r="AA781" s="195"/>
      <c r="AB781" s="195"/>
      <c r="AC781" s="181"/>
      <c r="AD781" s="195"/>
      <c r="AE781" s="195"/>
      <c r="AF781" s="195"/>
      <c r="AG781" s="195"/>
    </row>
    <row r="782" spans="13:33" s="6" customFormat="1" ht="15" customHeight="1" x14ac:dyDescent="0.25">
      <c r="M782" s="42"/>
      <c r="Y782" s="195"/>
      <c r="Z782" s="195"/>
      <c r="AA782" s="195"/>
      <c r="AB782" s="195"/>
      <c r="AC782" s="181"/>
      <c r="AD782" s="195"/>
      <c r="AE782" s="195"/>
      <c r="AF782" s="195"/>
      <c r="AG782" s="195"/>
    </row>
    <row r="783" spans="13:33" s="6" customFormat="1" ht="15" customHeight="1" x14ac:dyDescent="0.25">
      <c r="M783" s="42"/>
      <c r="Y783" s="195"/>
      <c r="Z783" s="195"/>
      <c r="AA783" s="195"/>
      <c r="AB783" s="195"/>
      <c r="AC783" s="181"/>
      <c r="AD783" s="195"/>
      <c r="AE783" s="195"/>
      <c r="AF783" s="195"/>
      <c r="AG783" s="195"/>
    </row>
    <row r="784" spans="13:33" s="6" customFormat="1" ht="15" customHeight="1" x14ac:dyDescent="0.25">
      <c r="M784" s="42"/>
      <c r="Y784" s="195"/>
      <c r="Z784" s="195"/>
      <c r="AA784" s="195"/>
      <c r="AB784" s="195"/>
      <c r="AC784" s="181"/>
      <c r="AD784" s="195"/>
      <c r="AE784" s="195"/>
      <c r="AF784" s="195"/>
      <c r="AG784" s="195"/>
    </row>
    <row r="785" spans="13:33" s="6" customFormat="1" ht="15" customHeight="1" x14ac:dyDescent="0.25">
      <c r="M785" s="42"/>
      <c r="Y785" s="195"/>
      <c r="Z785" s="195"/>
      <c r="AA785" s="195"/>
      <c r="AB785" s="195"/>
      <c r="AC785" s="181"/>
      <c r="AD785" s="195"/>
      <c r="AE785" s="195"/>
      <c r="AF785" s="195"/>
      <c r="AG785" s="195"/>
    </row>
    <row r="786" spans="13:33" s="6" customFormat="1" ht="15" customHeight="1" x14ac:dyDescent="0.25">
      <c r="M786" s="42"/>
      <c r="Y786" s="195"/>
      <c r="Z786" s="195"/>
      <c r="AA786" s="195"/>
      <c r="AB786" s="195"/>
      <c r="AC786" s="181"/>
      <c r="AD786" s="195"/>
      <c r="AE786" s="195"/>
      <c r="AF786" s="195"/>
      <c r="AG786" s="195"/>
    </row>
    <row r="787" spans="13:33" s="6" customFormat="1" ht="15" customHeight="1" x14ac:dyDescent="0.25">
      <c r="M787" s="42"/>
      <c r="Y787" s="195"/>
      <c r="Z787" s="195"/>
      <c r="AA787" s="195"/>
      <c r="AB787" s="195"/>
      <c r="AC787" s="181"/>
      <c r="AD787" s="195"/>
      <c r="AE787" s="195"/>
      <c r="AF787" s="195"/>
      <c r="AG787" s="195"/>
    </row>
    <row r="788" spans="13:33" s="6" customFormat="1" ht="15" customHeight="1" x14ac:dyDescent="0.25">
      <c r="M788" s="42"/>
      <c r="Y788" s="195"/>
      <c r="Z788" s="195"/>
      <c r="AA788" s="195"/>
      <c r="AB788" s="195"/>
      <c r="AC788" s="181"/>
      <c r="AD788" s="195"/>
      <c r="AE788" s="195"/>
      <c r="AF788" s="195"/>
      <c r="AG788" s="195"/>
    </row>
    <row r="789" spans="13:33" s="6" customFormat="1" ht="15" customHeight="1" x14ac:dyDescent="0.25">
      <c r="M789" s="42"/>
      <c r="Y789" s="195"/>
      <c r="Z789" s="195"/>
      <c r="AA789" s="195"/>
      <c r="AB789" s="195"/>
      <c r="AC789" s="181"/>
      <c r="AD789" s="195"/>
      <c r="AE789" s="195"/>
      <c r="AF789" s="195"/>
      <c r="AG789" s="195"/>
    </row>
    <row r="790" spans="13:33" s="6" customFormat="1" ht="15" customHeight="1" x14ac:dyDescent="0.25">
      <c r="M790" s="42"/>
      <c r="Y790" s="195"/>
      <c r="Z790" s="195"/>
      <c r="AA790" s="195"/>
      <c r="AB790" s="195"/>
      <c r="AC790" s="181"/>
      <c r="AD790" s="195"/>
      <c r="AE790" s="195"/>
      <c r="AF790" s="195"/>
      <c r="AG790" s="195"/>
    </row>
    <row r="791" spans="13:33" s="6" customFormat="1" ht="15" customHeight="1" x14ac:dyDescent="0.25">
      <c r="M791" s="42"/>
      <c r="Y791" s="195"/>
      <c r="Z791" s="195"/>
      <c r="AA791" s="195"/>
      <c r="AB791" s="195"/>
      <c r="AC791" s="181"/>
      <c r="AD791" s="195"/>
      <c r="AE791" s="195"/>
      <c r="AF791" s="195"/>
      <c r="AG791" s="195"/>
    </row>
    <row r="792" spans="13:33" s="6" customFormat="1" ht="15" customHeight="1" x14ac:dyDescent="0.25">
      <c r="M792" s="42"/>
      <c r="Y792" s="195"/>
      <c r="Z792" s="195"/>
      <c r="AA792" s="195"/>
      <c r="AB792" s="195"/>
      <c r="AC792" s="181"/>
      <c r="AD792" s="195"/>
      <c r="AE792" s="195"/>
      <c r="AF792" s="195"/>
      <c r="AG792" s="195"/>
    </row>
    <row r="793" spans="13:33" s="6" customFormat="1" ht="15" customHeight="1" x14ac:dyDescent="0.25">
      <c r="M793" s="42"/>
      <c r="Y793" s="195"/>
      <c r="Z793" s="195"/>
      <c r="AA793" s="195"/>
      <c r="AB793" s="195"/>
      <c r="AC793" s="181"/>
      <c r="AD793" s="195"/>
      <c r="AE793" s="195"/>
      <c r="AF793" s="195"/>
      <c r="AG793" s="195"/>
    </row>
    <row r="794" spans="13:33" s="6" customFormat="1" ht="15" customHeight="1" x14ac:dyDescent="0.25">
      <c r="M794" s="42"/>
      <c r="Y794" s="195"/>
      <c r="Z794" s="195"/>
      <c r="AA794" s="195"/>
      <c r="AB794" s="195"/>
      <c r="AC794" s="181"/>
      <c r="AD794" s="195"/>
      <c r="AE794" s="195"/>
      <c r="AF794" s="195"/>
      <c r="AG794" s="195"/>
    </row>
    <row r="795" spans="13:33" s="6" customFormat="1" ht="15" customHeight="1" x14ac:dyDescent="0.25">
      <c r="M795" s="42"/>
      <c r="Y795" s="195"/>
      <c r="Z795" s="195"/>
      <c r="AA795" s="195"/>
      <c r="AB795" s="195"/>
      <c r="AC795" s="181"/>
      <c r="AD795" s="195"/>
      <c r="AE795" s="195"/>
      <c r="AF795" s="195"/>
      <c r="AG795" s="195"/>
    </row>
    <row r="796" spans="13:33" s="6" customFormat="1" ht="15" customHeight="1" x14ac:dyDescent="0.25">
      <c r="M796" s="42"/>
      <c r="Y796" s="195"/>
      <c r="Z796" s="195"/>
      <c r="AA796" s="195"/>
      <c r="AB796" s="195"/>
      <c r="AC796" s="181"/>
      <c r="AD796" s="195"/>
      <c r="AE796" s="195"/>
      <c r="AF796" s="195"/>
      <c r="AG796" s="195"/>
    </row>
    <row r="797" spans="13:33" s="6" customFormat="1" ht="15" customHeight="1" x14ac:dyDescent="0.25">
      <c r="M797" s="42"/>
      <c r="Y797" s="195"/>
      <c r="Z797" s="195"/>
      <c r="AA797" s="195"/>
      <c r="AB797" s="195"/>
      <c r="AC797" s="181"/>
      <c r="AD797" s="195"/>
      <c r="AE797" s="195"/>
      <c r="AF797" s="195"/>
      <c r="AG797" s="195"/>
    </row>
    <row r="798" spans="13:33" s="6" customFormat="1" ht="15" customHeight="1" x14ac:dyDescent="0.25">
      <c r="M798" s="42"/>
      <c r="Y798" s="195"/>
      <c r="Z798" s="195"/>
      <c r="AA798" s="195"/>
      <c r="AB798" s="195"/>
      <c r="AC798" s="181"/>
      <c r="AD798" s="195"/>
      <c r="AE798" s="195"/>
      <c r="AF798" s="195"/>
      <c r="AG798" s="195"/>
    </row>
    <row r="799" spans="13:33" s="6" customFormat="1" ht="15" customHeight="1" x14ac:dyDescent="0.25">
      <c r="M799" s="42"/>
      <c r="Y799" s="195"/>
      <c r="Z799" s="195"/>
      <c r="AA799" s="195"/>
      <c r="AB799" s="195"/>
      <c r="AC799" s="181"/>
      <c r="AD799" s="195"/>
      <c r="AE799" s="195"/>
      <c r="AF799" s="195"/>
      <c r="AG799" s="195"/>
    </row>
    <row r="800" spans="13:33" s="6" customFormat="1" ht="15" customHeight="1" x14ac:dyDescent="0.25">
      <c r="M800" s="42"/>
      <c r="Y800" s="195"/>
      <c r="Z800" s="195"/>
      <c r="AA800" s="195"/>
      <c r="AB800" s="195"/>
      <c r="AC800" s="181"/>
      <c r="AD800" s="195"/>
      <c r="AE800" s="195"/>
      <c r="AF800" s="195"/>
      <c r="AG800" s="195"/>
    </row>
    <row r="801" spans="13:33" s="6" customFormat="1" ht="15" customHeight="1" x14ac:dyDescent="0.25">
      <c r="M801" s="42"/>
      <c r="Y801" s="195"/>
      <c r="Z801" s="195"/>
      <c r="AA801" s="195"/>
      <c r="AB801" s="195"/>
      <c r="AC801" s="181"/>
      <c r="AD801" s="195"/>
      <c r="AE801" s="195"/>
      <c r="AF801" s="195"/>
      <c r="AG801" s="195"/>
    </row>
    <row r="802" spans="13:33" s="6" customFormat="1" ht="15" customHeight="1" x14ac:dyDescent="0.25">
      <c r="M802" s="42"/>
      <c r="Y802" s="195"/>
      <c r="Z802" s="195"/>
      <c r="AA802" s="195"/>
      <c r="AB802" s="195"/>
      <c r="AC802" s="181"/>
      <c r="AD802" s="195"/>
      <c r="AE802" s="195"/>
      <c r="AF802" s="195"/>
      <c r="AG802" s="195"/>
    </row>
    <row r="803" spans="13:33" s="6" customFormat="1" ht="15" customHeight="1" x14ac:dyDescent="0.25">
      <c r="M803" s="42"/>
      <c r="Y803" s="195"/>
      <c r="Z803" s="195"/>
      <c r="AA803" s="195"/>
      <c r="AB803" s="195"/>
      <c r="AC803" s="181"/>
      <c r="AD803" s="195"/>
      <c r="AE803" s="195"/>
      <c r="AF803" s="195"/>
      <c r="AG803" s="195"/>
    </row>
    <row r="804" spans="13:33" s="6" customFormat="1" ht="15" customHeight="1" x14ac:dyDescent="0.25">
      <c r="M804" s="42"/>
      <c r="Y804" s="195"/>
      <c r="Z804" s="195"/>
      <c r="AA804" s="195"/>
      <c r="AB804" s="195"/>
      <c r="AC804" s="181"/>
      <c r="AD804" s="195"/>
      <c r="AE804" s="195"/>
      <c r="AF804" s="195"/>
      <c r="AG804" s="195"/>
    </row>
    <row r="805" spans="13:33" s="6" customFormat="1" ht="15" customHeight="1" x14ac:dyDescent="0.25">
      <c r="M805" s="42"/>
      <c r="Y805" s="195"/>
      <c r="Z805" s="195"/>
      <c r="AA805" s="195"/>
      <c r="AB805" s="195"/>
      <c r="AC805" s="181"/>
      <c r="AD805" s="195"/>
      <c r="AE805" s="195"/>
      <c r="AF805" s="195"/>
      <c r="AG805" s="195"/>
    </row>
    <row r="806" spans="13:33" s="6" customFormat="1" ht="15" customHeight="1" x14ac:dyDescent="0.25">
      <c r="M806" s="42"/>
      <c r="Y806" s="195"/>
      <c r="Z806" s="195"/>
      <c r="AA806" s="195"/>
      <c r="AB806" s="195"/>
      <c r="AC806" s="181"/>
      <c r="AD806" s="195"/>
      <c r="AE806" s="195"/>
      <c r="AF806" s="195"/>
      <c r="AG806" s="195"/>
    </row>
    <row r="807" spans="13:33" s="6" customFormat="1" ht="15" customHeight="1" x14ac:dyDescent="0.25">
      <c r="M807" s="42"/>
      <c r="Y807" s="195"/>
      <c r="Z807" s="195"/>
      <c r="AA807" s="195"/>
      <c r="AB807" s="195"/>
      <c r="AC807" s="181"/>
      <c r="AD807" s="195"/>
      <c r="AE807" s="195"/>
      <c r="AF807" s="195"/>
      <c r="AG807" s="195"/>
    </row>
    <row r="808" spans="13:33" s="6" customFormat="1" ht="15" customHeight="1" x14ac:dyDescent="0.25">
      <c r="M808" s="42"/>
      <c r="Y808" s="195"/>
      <c r="Z808" s="195"/>
      <c r="AA808" s="195"/>
      <c r="AB808" s="195"/>
      <c r="AC808" s="181"/>
      <c r="AD808" s="195"/>
      <c r="AE808" s="195"/>
      <c r="AF808" s="195"/>
      <c r="AG808" s="195"/>
    </row>
    <row r="809" spans="13:33" s="6" customFormat="1" ht="15" customHeight="1" x14ac:dyDescent="0.25">
      <c r="M809" s="42"/>
      <c r="Y809" s="195"/>
      <c r="Z809" s="195"/>
      <c r="AA809" s="195"/>
      <c r="AB809" s="195"/>
      <c r="AC809" s="181"/>
      <c r="AD809" s="195"/>
      <c r="AE809" s="195"/>
      <c r="AF809" s="195"/>
      <c r="AG809" s="195"/>
    </row>
    <row r="810" spans="13:33" s="6" customFormat="1" ht="15" customHeight="1" x14ac:dyDescent="0.25">
      <c r="M810" s="42"/>
      <c r="Y810" s="195"/>
      <c r="Z810" s="195"/>
      <c r="AA810" s="195"/>
      <c r="AB810" s="195"/>
      <c r="AC810" s="181"/>
      <c r="AD810" s="195"/>
      <c r="AE810" s="195"/>
      <c r="AF810" s="195"/>
      <c r="AG810" s="195"/>
    </row>
    <row r="811" spans="13:33" s="6" customFormat="1" ht="15" customHeight="1" x14ac:dyDescent="0.25">
      <c r="M811" s="42"/>
      <c r="Y811" s="195"/>
      <c r="Z811" s="195"/>
      <c r="AA811" s="195"/>
      <c r="AB811" s="195"/>
      <c r="AC811" s="181"/>
      <c r="AD811" s="195"/>
      <c r="AE811" s="195"/>
      <c r="AF811" s="195"/>
      <c r="AG811" s="195"/>
    </row>
    <row r="812" spans="13:33" s="6" customFormat="1" ht="15" customHeight="1" x14ac:dyDescent="0.25">
      <c r="M812" s="42"/>
      <c r="Y812" s="195"/>
      <c r="Z812" s="195"/>
      <c r="AA812" s="195"/>
      <c r="AB812" s="195"/>
      <c r="AC812" s="181"/>
      <c r="AD812" s="195"/>
      <c r="AE812" s="195"/>
      <c r="AF812" s="195"/>
      <c r="AG812" s="195"/>
    </row>
    <row r="813" spans="13:33" s="6" customFormat="1" ht="15" customHeight="1" x14ac:dyDescent="0.25">
      <c r="M813" s="42"/>
      <c r="Y813" s="195"/>
      <c r="Z813" s="195"/>
      <c r="AA813" s="195"/>
      <c r="AB813" s="195"/>
      <c r="AC813" s="181"/>
      <c r="AD813" s="195"/>
      <c r="AE813" s="195"/>
      <c r="AF813" s="195"/>
      <c r="AG813" s="195"/>
    </row>
    <row r="814" spans="13:33" s="6" customFormat="1" ht="15" customHeight="1" x14ac:dyDescent="0.25">
      <c r="M814" s="42"/>
      <c r="Y814" s="195"/>
      <c r="Z814" s="195"/>
      <c r="AA814" s="195"/>
      <c r="AB814" s="195"/>
      <c r="AC814" s="181"/>
      <c r="AD814" s="195"/>
      <c r="AE814" s="195"/>
      <c r="AF814" s="195"/>
      <c r="AG814" s="195"/>
    </row>
    <row r="815" spans="13:33" s="6" customFormat="1" ht="15" customHeight="1" x14ac:dyDescent="0.25">
      <c r="M815" s="42"/>
      <c r="Y815" s="195"/>
      <c r="Z815" s="195"/>
      <c r="AA815" s="195"/>
      <c r="AB815" s="195"/>
      <c r="AC815" s="181"/>
      <c r="AD815" s="195"/>
      <c r="AE815" s="195"/>
      <c r="AF815" s="195"/>
      <c r="AG815" s="195"/>
    </row>
    <row r="816" spans="13:33" s="6" customFormat="1" ht="15" customHeight="1" x14ac:dyDescent="0.25">
      <c r="M816" s="42"/>
      <c r="Y816" s="195"/>
      <c r="Z816" s="195"/>
      <c r="AA816" s="195"/>
      <c r="AB816" s="195"/>
      <c r="AC816" s="181"/>
      <c r="AD816" s="195"/>
      <c r="AE816" s="195"/>
      <c r="AF816" s="195"/>
      <c r="AG816" s="195"/>
    </row>
    <row r="817" spans="13:33" s="6" customFormat="1" ht="15" customHeight="1" x14ac:dyDescent="0.25">
      <c r="M817" s="42"/>
      <c r="Y817" s="195"/>
      <c r="Z817" s="195"/>
      <c r="AA817" s="195"/>
      <c r="AB817" s="195"/>
      <c r="AC817" s="181"/>
      <c r="AD817" s="195"/>
      <c r="AE817" s="195"/>
      <c r="AF817" s="195"/>
      <c r="AG817" s="195"/>
    </row>
    <row r="818" spans="13:33" s="6" customFormat="1" ht="15" customHeight="1" x14ac:dyDescent="0.25">
      <c r="M818" s="42"/>
      <c r="Y818" s="195"/>
      <c r="Z818" s="195"/>
      <c r="AA818" s="195"/>
      <c r="AB818" s="195"/>
      <c r="AC818" s="181"/>
      <c r="AD818" s="195"/>
      <c r="AE818" s="195"/>
      <c r="AF818" s="195"/>
      <c r="AG818" s="195"/>
    </row>
    <row r="819" spans="13:33" s="6" customFormat="1" ht="15" customHeight="1" x14ac:dyDescent="0.25">
      <c r="M819" s="42"/>
      <c r="Y819" s="195"/>
      <c r="Z819" s="195"/>
      <c r="AA819" s="195"/>
      <c r="AB819" s="195"/>
      <c r="AC819" s="181"/>
      <c r="AD819" s="195"/>
      <c r="AE819" s="195"/>
      <c r="AF819" s="195"/>
      <c r="AG819" s="195"/>
    </row>
    <row r="820" spans="13:33" s="6" customFormat="1" ht="15" customHeight="1" x14ac:dyDescent="0.25">
      <c r="M820" s="42"/>
      <c r="Y820" s="195"/>
      <c r="Z820" s="195"/>
      <c r="AA820" s="195"/>
      <c r="AB820" s="195"/>
      <c r="AC820" s="181"/>
      <c r="AD820" s="195"/>
      <c r="AE820" s="195"/>
      <c r="AF820" s="195"/>
      <c r="AG820" s="195"/>
    </row>
    <row r="821" spans="13:33" s="6" customFormat="1" ht="15" customHeight="1" x14ac:dyDescent="0.25">
      <c r="M821" s="42"/>
      <c r="Y821" s="195"/>
      <c r="Z821" s="195"/>
      <c r="AA821" s="195"/>
      <c r="AB821" s="195"/>
      <c r="AC821" s="181"/>
      <c r="AD821" s="195"/>
      <c r="AE821" s="195"/>
      <c r="AF821" s="195"/>
      <c r="AG821" s="195"/>
    </row>
    <row r="822" spans="13:33" s="6" customFormat="1" ht="15" customHeight="1" x14ac:dyDescent="0.25">
      <c r="M822" s="42"/>
      <c r="Y822" s="195"/>
      <c r="Z822" s="195"/>
      <c r="AA822" s="195"/>
      <c r="AB822" s="195"/>
      <c r="AC822" s="181"/>
      <c r="AD822" s="195"/>
      <c r="AE822" s="195"/>
      <c r="AF822" s="195"/>
      <c r="AG822" s="195"/>
    </row>
    <row r="823" spans="13:33" s="6" customFormat="1" ht="15" customHeight="1" x14ac:dyDescent="0.25">
      <c r="M823" s="42"/>
      <c r="Y823" s="195"/>
      <c r="Z823" s="195"/>
      <c r="AA823" s="195"/>
      <c r="AB823" s="195"/>
      <c r="AC823" s="181"/>
      <c r="AD823" s="195"/>
      <c r="AE823" s="195"/>
      <c r="AF823" s="195"/>
      <c r="AG823" s="195"/>
    </row>
    <row r="824" spans="13:33" s="6" customFormat="1" ht="15" customHeight="1" x14ac:dyDescent="0.25">
      <c r="M824" s="42"/>
      <c r="Y824" s="195"/>
      <c r="Z824" s="195"/>
      <c r="AA824" s="195"/>
      <c r="AB824" s="195"/>
      <c r="AC824" s="181"/>
      <c r="AD824" s="195"/>
      <c r="AE824" s="195"/>
      <c r="AF824" s="195"/>
      <c r="AG824" s="195"/>
    </row>
    <row r="825" spans="13:33" s="6" customFormat="1" ht="15" customHeight="1" x14ac:dyDescent="0.25">
      <c r="M825" s="42"/>
      <c r="Y825" s="195"/>
      <c r="Z825" s="195"/>
      <c r="AA825" s="195"/>
      <c r="AB825" s="195"/>
      <c r="AC825" s="181"/>
      <c r="AD825" s="195"/>
      <c r="AE825" s="195"/>
      <c r="AF825" s="195"/>
      <c r="AG825" s="195"/>
    </row>
    <row r="826" spans="13:33" s="6" customFormat="1" ht="15" customHeight="1" x14ac:dyDescent="0.25">
      <c r="M826" s="42"/>
      <c r="Y826" s="195"/>
      <c r="Z826" s="195"/>
      <c r="AA826" s="195"/>
      <c r="AB826" s="195"/>
      <c r="AC826" s="181"/>
      <c r="AD826" s="195"/>
      <c r="AE826" s="195"/>
      <c r="AF826" s="195"/>
      <c r="AG826" s="195"/>
    </row>
    <row r="827" spans="13:33" s="6" customFormat="1" ht="15" customHeight="1" x14ac:dyDescent="0.25">
      <c r="M827" s="42"/>
      <c r="Y827" s="195"/>
      <c r="Z827" s="195"/>
      <c r="AA827" s="195"/>
      <c r="AB827" s="195"/>
      <c r="AC827" s="181"/>
      <c r="AD827" s="195"/>
      <c r="AE827" s="195"/>
      <c r="AF827" s="195"/>
      <c r="AG827" s="195"/>
    </row>
    <row r="828" spans="13:33" s="6" customFormat="1" ht="15" customHeight="1" x14ac:dyDescent="0.25">
      <c r="M828" s="42"/>
      <c r="Y828" s="195"/>
      <c r="Z828" s="195"/>
      <c r="AA828" s="195"/>
      <c r="AB828" s="195"/>
      <c r="AC828" s="181"/>
      <c r="AD828" s="195"/>
      <c r="AE828" s="195"/>
      <c r="AF828" s="195"/>
      <c r="AG828" s="195"/>
    </row>
    <row r="829" spans="13:33" s="6" customFormat="1" ht="15" customHeight="1" x14ac:dyDescent="0.25">
      <c r="M829" s="42"/>
      <c r="Y829" s="195"/>
      <c r="Z829" s="195"/>
      <c r="AA829" s="195"/>
      <c r="AB829" s="195"/>
      <c r="AC829" s="181"/>
      <c r="AD829" s="195"/>
      <c r="AE829" s="195"/>
      <c r="AF829" s="195"/>
      <c r="AG829" s="195"/>
    </row>
    <row r="830" spans="13:33" s="6" customFormat="1" ht="15" customHeight="1" x14ac:dyDescent="0.25">
      <c r="M830" s="42"/>
      <c r="Y830" s="195"/>
      <c r="Z830" s="195"/>
      <c r="AA830" s="195"/>
      <c r="AB830" s="195"/>
      <c r="AC830" s="181"/>
      <c r="AD830" s="195"/>
      <c r="AE830" s="195"/>
      <c r="AF830" s="195"/>
      <c r="AG830" s="195"/>
    </row>
    <row r="831" spans="13:33" s="6" customFormat="1" ht="15" customHeight="1" x14ac:dyDescent="0.25">
      <c r="M831" s="42"/>
      <c r="Y831" s="195"/>
      <c r="Z831" s="195"/>
      <c r="AA831" s="195"/>
      <c r="AB831" s="195"/>
      <c r="AC831" s="181"/>
      <c r="AD831" s="195"/>
      <c r="AE831" s="195"/>
      <c r="AF831" s="195"/>
      <c r="AG831" s="195"/>
    </row>
    <row r="832" spans="13:33" s="6" customFormat="1" ht="15" customHeight="1" x14ac:dyDescent="0.25">
      <c r="M832" s="42"/>
      <c r="Y832" s="195"/>
      <c r="Z832" s="195"/>
      <c r="AA832" s="195"/>
      <c r="AB832" s="195"/>
      <c r="AC832" s="181"/>
      <c r="AD832" s="195"/>
      <c r="AE832" s="195"/>
      <c r="AF832" s="195"/>
      <c r="AG832" s="195"/>
    </row>
    <row r="833" spans="13:33" s="6" customFormat="1" ht="15" customHeight="1" x14ac:dyDescent="0.25">
      <c r="M833" s="42"/>
      <c r="Y833" s="195"/>
      <c r="Z833" s="195"/>
      <c r="AA833" s="195"/>
      <c r="AB833" s="195"/>
      <c r="AC833" s="181"/>
      <c r="AD833" s="195"/>
      <c r="AE833" s="195"/>
      <c r="AF833" s="195"/>
      <c r="AG833" s="195"/>
    </row>
    <row r="834" spans="13:33" s="6" customFormat="1" ht="15" customHeight="1" x14ac:dyDescent="0.25">
      <c r="M834" s="42"/>
      <c r="Y834" s="195"/>
      <c r="Z834" s="195"/>
      <c r="AA834" s="195"/>
      <c r="AB834" s="195"/>
      <c r="AC834" s="181"/>
      <c r="AD834" s="195"/>
      <c r="AE834" s="195"/>
      <c r="AF834" s="195"/>
      <c r="AG834" s="195"/>
    </row>
    <row r="835" spans="13:33" s="6" customFormat="1" ht="15" customHeight="1" x14ac:dyDescent="0.25">
      <c r="M835" s="42"/>
      <c r="Y835" s="195"/>
      <c r="Z835" s="195"/>
      <c r="AA835" s="195"/>
      <c r="AB835" s="195"/>
      <c r="AC835" s="181"/>
      <c r="AD835" s="195"/>
      <c r="AE835" s="195"/>
      <c r="AF835" s="195"/>
      <c r="AG835" s="195"/>
    </row>
    <row r="836" spans="13:33" s="6" customFormat="1" ht="15" customHeight="1" x14ac:dyDescent="0.25">
      <c r="M836" s="42"/>
      <c r="Y836" s="195"/>
      <c r="Z836" s="195"/>
      <c r="AA836" s="195"/>
      <c r="AB836" s="195"/>
      <c r="AC836" s="181"/>
      <c r="AD836" s="195"/>
      <c r="AE836" s="195"/>
      <c r="AF836" s="195"/>
      <c r="AG836" s="195"/>
    </row>
    <row r="837" spans="13:33" s="6" customFormat="1" ht="15" customHeight="1" x14ac:dyDescent="0.25">
      <c r="M837" s="42"/>
      <c r="Y837" s="195"/>
      <c r="Z837" s="195"/>
      <c r="AA837" s="195"/>
      <c r="AB837" s="195"/>
      <c r="AC837" s="181"/>
      <c r="AD837" s="195"/>
      <c r="AE837" s="195"/>
      <c r="AF837" s="195"/>
      <c r="AG837" s="195"/>
    </row>
    <row r="838" spans="13:33" s="6" customFormat="1" ht="15" customHeight="1" x14ac:dyDescent="0.25">
      <c r="M838" s="42"/>
      <c r="Y838" s="195"/>
      <c r="Z838" s="195"/>
      <c r="AA838" s="195"/>
      <c r="AB838" s="195"/>
      <c r="AC838" s="181"/>
      <c r="AD838" s="195"/>
      <c r="AE838" s="195"/>
      <c r="AF838" s="195"/>
      <c r="AG838" s="195"/>
    </row>
    <row r="839" spans="13:33" s="6" customFormat="1" ht="15" customHeight="1" x14ac:dyDescent="0.25">
      <c r="M839" s="42"/>
      <c r="Y839" s="195"/>
      <c r="Z839" s="195"/>
      <c r="AA839" s="195"/>
      <c r="AB839" s="195"/>
      <c r="AC839" s="181"/>
      <c r="AD839" s="195"/>
      <c r="AE839" s="195"/>
      <c r="AF839" s="195"/>
      <c r="AG839" s="195"/>
    </row>
    <row r="840" spans="13:33" s="6" customFormat="1" ht="15" customHeight="1" x14ac:dyDescent="0.25">
      <c r="M840" s="42"/>
      <c r="Y840" s="195"/>
      <c r="Z840" s="195"/>
      <c r="AA840" s="195"/>
      <c r="AB840" s="195"/>
      <c r="AC840" s="181"/>
      <c r="AD840" s="195"/>
      <c r="AE840" s="195"/>
      <c r="AF840" s="195"/>
      <c r="AG840" s="195"/>
    </row>
    <row r="841" spans="13:33" s="6" customFormat="1" ht="15" customHeight="1" x14ac:dyDescent="0.25">
      <c r="M841" s="42"/>
      <c r="Y841" s="195"/>
      <c r="Z841" s="195"/>
      <c r="AA841" s="195"/>
      <c r="AB841" s="195"/>
      <c r="AC841" s="181"/>
      <c r="AD841" s="195"/>
      <c r="AE841" s="195"/>
      <c r="AF841" s="195"/>
      <c r="AG841" s="195"/>
    </row>
    <row r="842" spans="13:33" s="6" customFormat="1" ht="15" customHeight="1" x14ac:dyDescent="0.25">
      <c r="M842" s="42"/>
      <c r="Y842" s="195"/>
      <c r="Z842" s="195"/>
      <c r="AA842" s="195"/>
      <c r="AB842" s="195"/>
      <c r="AC842" s="181"/>
      <c r="AD842" s="195"/>
      <c r="AE842" s="195"/>
      <c r="AF842" s="195"/>
      <c r="AG842" s="195"/>
    </row>
    <row r="843" spans="13:33" s="6" customFormat="1" ht="15" customHeight="1" x14ac:dyDescent="0.25">
      <c r="M843" s="42"/>
      <c r="Y843" s="195"/>
      <c r="Z843" s="195"/>
      <c r="AA843" s="195"/>
      <c r="AB843" s="195"/>
      <c r="AC843" s="181"/>
      <c r="AD843" s="195"/>
      <c r="AE843" s="195"/>
      <c r="AF843" s="195"/>
      <c r="AG843" s="195"/>
    </row>
    <row r="844" spans="13:33" s="6" customFormat="1" ht="15" customHeight="1" x14ac:dyDescent="0.25">
      <c r="M844" s="42"/>
      <c r="Y844" s="195"/>
      <c r="Z844" s="195"/>
      <c r="AA844" s="195"/>
      <c r="AB844" s="195"/>
      <c r="AC844" s="181"/>
      <c r="AD844" s="195"/>
      <c r="AE844" s="195"/>
      <c r="AF844" s="195"/>
      <c r="AG844" s="195"/>
    </row>
    <row r="845" spans="13:33" s="6" customFormat="1" ht="15" customHeight="1" x14ac:dyDescent="0.25">
      <c r="M845" s="42"/>
      <c r="Y845" s="195"/>
      <c r="Z845" s="195"/>
      <c r="AA845" s="195"/>
      <c r="AB845" s="195"/>
      <c r="AC845" s="181"/>
      <c r="AD845" s="195"/>
      <c r="AE845" s="195"/>
      <c r="AF845" s="195"/>
      <c r="AG845" s="195"/>
    </row>
    <row r="846" spans="13:33" s="6" customFormat="1" ht="15" customHeight="1" x14ac:dyDescent="0.25">
      <c r="M846" s="42"/>
      <c r="Y846" s="195"/>
      <c r="Z846" s="195"/>
      <c r="AA846" s="195"/>
      <c r="AB846" s="195"/>
      <c r="AC846" s="181"/>
      <c r="AD846" s="195"/>
      <c r="AE846" s="195"/>
      <c r="AF846" s="195"/>
      <c r="AG846" s="195"/>
    </row>
    <row r="847" spans="13:33" s="6" customFormat="1" ht="15" customHeight="1" x14ac:dyDescent="0.25">
      <c r="M847" s="42"/>
      <c r="Y847" s="195"/>
      <c r="Z847" s="195"/>
      <c r="AA847" s="195"/>
      <c r="AB847" s="195"/>
      <c r="AC847" s="181"/>
      <c r="AD847" s="195"/>
      <c r="AE847" s="195"/>
      <c r="AF847" s="195"/>
      <c r="AG847" s="195"/>
    </row>
    <row r="848" spans="13:33" s="6" customFormat="1" ht="15" customHeight="1" x14ac:dyDescent="0.25">
      <c r="M848" s="42"/>
      <c r="Y848" s="195"/>
      <c r="Z848" s="195"/>
      <c r="AA848" s="195"/>
      <c r="AB848" s="195"/>
      <c r="AC848" s="181"/>
      <c r="AD848" s="195"/>
      <c r="AE848" s="195"/>
      <c r="AF848" s="195"/>
      <c r="AG848" s="195"/>
    </row>
    <row r="849" spans="13:33" s="6" customFormat="1" ht="15" customHeight="1" x14ac:dyDescent="0.25">
      <c r="M849" s="42"/>
      <c r="Y849" s="195"/>
      <c r="Z849" s="195"/>
      <c r="AA849" s="195"/>
      <c r="AB849" s="195"/>
      <c r="AC849" s="181"/>
      <c r="AD849" s="195"/>
      <c r="AE849" s="195"/>
      <c r="AF849" s="195"/>
      <c r="AG849" s="195"/>
    </row>
    <row r="850" spans="13:33" s="6" customFormat="1" ht="15" customHeight="1" x14ac:dyDescent="0.25">
      <c r="M850" s="42"/>
      <c r="Y850" s="195"/>
      <c r="Z850" s="195"/>
      <c r="AA850" s="195"/>
      <c r="AB850" s="195"/>
      <c r="AC850" s="181"/>
      <c r="AD850" s="195"/>
      <c r="AE850" s="195"/>
      <c r="AF850" s="195"/>
      <c r="AG850" s="195"/>
    </row>
    <row r="851" spans="13:33" s="6" customFormat="1" ht="15" customHeight="1" x14ac:dyDescent="0.25">
      <c r="M851" s="42"/>
      <c r="Y851" s="195"/>
      <c r="Z851" s="195"/>
      <c r="AA851" s="195"/>
      <c r="AB851" s="195"/>
      <c r="AC851" s="181"/>
      <c r="AD851" s="195"/>
      <c r="AE851" s="195"/>
      <c r="AF851" s="195"/>
      <c r="AG851" s="195"/>
    </row>
    <row r="852" spans="13:33" s="6" customFormat="1" ht="15" customHeight="1" x14ac:dyDescent="0.25">
      <c r="M852" s="42"/>
      <c r="Y852" s="195"/>
      <c r="Z852" s="195"/>
      <c r="AA852" s="195"/>
      <c r="AB852" s="195"/>
      <c r="AC852" s="181"/>
      <c r="AD852" s="195"/>
      <c r="AE852" s="195"/>
      <c r="AF852" s="195"/>
      <c r="AG852" s="195"/>
    </row>
    <row r="853" spans="13:33" s="6" customFormat="1" ht="15" customHeight="1" x14ac:dyDescent="0.25">
      <c r="M853" s="42"/>
      <c r="Y853" s="195"/>
      <c r="Z853" s="195"/>
      <c r="AA853" s="195"/>
      <c r="AB853" s="195"/>
      <c r="AC853" s="181"/>
      <c r="AD853" s="195"/>
      <c r="AE853" s="195"/>
      <c r="AF853" s="195"/>
      <c r="AG853" s="195"/>
    </row>
    <row r="854" spans="13:33" s="6" customFormat="1" ht="15" customHeight="1" x14ac:dyDescent="0.25">
      <c r="M854" s="42"/>
      <c r="Y854" s="195"/>
      <c r="Z854" s="195"/>
      <c r="AA854" s="195"/>
      <c r="AB854" s="195"/>
      <c r="AC854" s="181"/>
      <c r="AD854" s="195"/>
      <c r="AE854" s="195"/>
      <c r="AF854" s="195"/>
      <c r="AG854" s="195"/>
    </row>
    <row r="855" spans="13:33" s="6" customFormat="1" ht="15" customHeight="1" x14ac:dyDescent="0.25">
      <c r="M855" s="42"/>
      <c r="Y855" s="195"/>
      <c r="Z855" s="195"/>
      <c r="AA855" s="195"/>
      <c r="AB855" s="195"/>
      <c r="AC855" s="181"/>
      <c r="AD855" s="195"/>
      <c r="AE855" s="195"/>
      <c r="AF855" s="195"/>
      <c r="AG855" s="195"/>
    </row>
    <row r="856" spans="13:33" s="6" customFormat="1" ht="15" customHeight="1" x14ac:dyDescent="0.25">
      <c r="M856" s="42"/>
      <c r="Y856" s="195"/>
      <c r="Z856" s="195"/>
      <c r="AA856" s="195"/>
      <c r="AB856" s="195"/>
      <c r="AC856" s="181"/>
      <c r="AD856" s="195"/>
      <c r="AE856" s="195"/>
      <c r="AF856" s="195"/>
      <c r="AG856" s="195"/>
    </row>
    <row r="857" spans="13:33" s="6" customFormat="1" ht="15" customHeight="1" x14ac:dyDescent="0.25">
      <c r="M857" s="42"/>
      <c r="Y857" s="195"/>
      <c r="Z857" s="195"/>
      <c r="AA857" s="195"/>
      <c r="AB857" s="195"/>
      <c r="AC857" s="181"/>
      <c r="AD857" s="195"/>
      <c r="AE857" s="195"/>
      <c r="AF857" s="195"/>
      <c r="AG857" s="195"/>
    </row>
    <row r="858" spans="13:33" s="6" customFormat="1" ht="15" customHeight="1" x14ac:dyDescent="0.25">
      <c r="M858" s="42"/>
      <c r="Y858" s="195"/>
      <c r="Z858" s="195"/>
      <c r="AA858" s="195"/>
      <c r="AB858" s="195"/>
      <c r="AC858" s="181"/>
      <c r="AD858" s="195"/>
      <c r="AE858" s="195"/>
      <c r="AF858" s="195"/>
      <c r="AG858" s="195"/>
    </row>
    <row r="859" spans="13:33" s="6" customFormat="1" ht="15" customHeight="1" x14ac:dyDescent="0.25">
      <c r="M859" s="42"/>
      <c r="Y859" s="195"/>
      <c r="Z859" s="195"/>
      <c r="AA859" s="195"/>
      <c r="AB859" s="195"/>
      <c r="AC859" s="181"/>
      <c r="AD859" s="195"/>
      <c r="AE859" s="195"/>
      <c r="AF859" s="195"/>
      <c r="AG859" s="195"/>
    </row>
    <row r="860" spans="13:33" s="6" customFormat="1" ht="15" customHeight="1" x14ac:dyDescent="0.25">
      <c r="M860" s="42"/>
      <c r="Y860" s="195"/>
      <c r="Z860" s="195"/>
      <c r="AA860" s="195"/>
      <c r="AB860" s="195"/>
      <c r="AC860" s="181"/>
      <c r="AD860" s="195"/>
      <c r="AE860" s="195"/>
      <c r="AF860" s="195"/>
      <c r="AG860" s="195"/>
    </row>
    <row r="861" spans="13:33" s="6" customFormat="1" ht="15" customHeight="1" x14ac:dyDescent="0.25">
      <c r="M861" s="42"/>
      <c r="Y861" s="195"/>
      <c r="Z861" s="195"/>
      <c r="AA861" s="195"/>
      <c r="AB861" s="195"/>
      <c r="AC861" s="181"/>
      <c r="AD861" s="195"/>
      <c r="AE861" s="195"/>
      <c r="AF861" s="195"/>
      <c r="AG861" s="195"/>
    </row>
    <row r="862" spans="13:33" s="6" customFormat="1" ht="15" customHeight="1" x14ac:dyDescent="0.25">
      <c r="M862" s="42"/>
      <c r="Y862" s="195"/>
      <c r="Z862" s="195"/>
      <c r="AA862" s="195"/>
      <c r="AB862" s="195"/>
      <c r="AC862" s="181"/>
      <c r="AD862" s="195"/>
      <c r="AE862" s="195"/>
      <c r="AF862" s="195"/>
      <c r="AG862" s="195"/>
    </row>
    <row r="863" spans="13:33" s="6" customFormat="1" ht="15" customHeight="1" x14ac:dyDescent="0.25">
      <c r="M863" s="42"/>
      <c r="Y863" s="195"/>
      <c r="Z863" s="195"/>
      <c r="AA863" s="195"/>
      <c r="AB863" s="195"/>
      <c r="AC863" s="181"/>
      <c r="AD863" s="195"/>
      <c r="AE863" s="195"/>
      <c r="AF863" s="195"/>
      <c r="AG863" s="195"/>
    </row>
    <row r="864" spans="13:33" s="6" customFormat="1" ht="15" customHeight="1" x14ac:dyDescent="0.25">
      <c r="M864" s="42"/>
      <c r="Y864" s="195"/>
      <c r="Z864" s="195"/>
      <c r="AA864" s="195"/>
      <c r="AB864" s="195"/>
      <c r="AC864" s="181"/>
      <c r="AD864" s="195"/>
      <c r="AE864" s="195"/>
      <c r="AF864" s="195"/>
      <c r="AG864" s="195"/>
    </row>
    <row r="865" spans="13:33" s="6" customFormat="1" ht="15" customHeight="1" x14ac:dyDescent="0.25">
      <c r="M865" s="42"/>
      <c r="Y865" s="195"/>
      <c r="Z865" s="195"/>
      <c r="AA865" s="195"/>
      <c r="AB865" s="195"/>
      <c r="AC865" s="181"/>
      <c r="AD865" s="195"/>
      <c r="AE865" s="195"/>
      <c r="AF865" s="195"/>
      <c r="AG865" s="195"/>
    </row>
    <row r="866" spans="13:33" s="6" customFormat="1" ht="15" customHeight="1" x14ac:dyDescent="0.25">
      <c r="M866" s="42"/>
      <c r="Y866" s="195"/>
      <c r="Z866" s="195"/>
      <c r="AA866" s="195"/>
      <c r="AB866" s="195"/>
      <c r="AC866" s="181"/>
      <c r="AD866" s="195"/>
      <c r="AE866" s="195"/>
      <c r="AF866" s="195"/>
      <c r="AG866" s="195"/>
    </row>
    <row r="867" spans="13:33" s="6" customFormat="1" ht="15" customHeight="1" x14ac:dyDescent="0.25">
      <c r="M867" s="42"/>
      <c r="Y867" s="195"/>
      <c r="Z867" s="195"/>
      <c r="AA867" s="195"/>
      <c r="AB867" s="195"/>
      <c r="AC867" s="181"/>
      <c r="AD867" s="195"/>
      <c r="AE867" s="195"/>
      <c r="AF867" s="195"/>
      <c r="AG867" s="195"/>
    </row>
    <row r="868" spans="13:33" s="6" customFormat="1" ht="15" customHeight="1" x14ac:dyDescent="0.25">
      <c r="M868" s="42"/>
      <c r="Y868" s="195"/>
      <c r="Z868" s="195"/>
      <c r="AA868" s="195"/>
      <c r="AB868" s="195"/>
      <c r="AC868" s="181"/>
      <c r="AD868" s="195"/>
      <c r="AE868" s="195"/>
      <c r="AF868" s="195"/>
      <c r="AG868" s="195"/>
    </row>
    <row r="869" spans="13:33" s="6" customFormat="1" ht="15" customHeight="1" x14ac:dyDescent="0.25">
      <c r="M869" s="42"/>
      <c r="Y869" s="195"/>
      <c r="Z869" s="195"/>
      <c r="AA869" s="195"/>
      <c r="AB869" s="195"/>
      <c r="AC869" s="181"/>
      <c r="AD869" s="195"/>
      <c r="AE869" s="195"/>
      <c r="AF869" s="195"/>
      <c r="AG869" s="195"/>
    </row>
    <row r="870" spans="13:33" s="6" customFormat="1" ht="15" customHeight="1" x14ac:dyDescent="0.25">
      <c r="M870" s="42"/>
      <c r="Y870" s="195"/>
      <c r="Z870" s="195"/>
      <c r="AA870" s="195"/>
      <c r="AB870" s="195"/>
      <c r="AC870" s="181"/>
      <c r="AD870" s="195"/>
      <c r="AE870" s="195"/>
      <c r="AF870" s="195"/>
      <c r="AG870" s="195"/>
    </row>
    <row r="871" spans="13:33" s="6" customFormat="1" ht="15" customHeight="1" x14ac:dyDescent="0.25">
      <c r="M871" s="42"/>
      <c r="Y871" s="195"/>
      <c r="Z871" s="195"/>
      <c r="AA871" s="195"/>
      <c r="AB871" s="195"/>
      <c r="AC871" s="181"/>
      <c r="AD871" s="195"/>
      <c r="AE871" s="195"/>
      <c r="AF871" s="195"/>
      <c r="AG871" s="195"/>
    </row>
    <row r="872" spans="13:33" s="6" customFormat="1" ht="15" customHeight="1" x14ac:dyDescent="0.25">
      <c r="M872" s="42"/>
      <c r="Y872" s="195"/>
      <c r="Z872" s="195"/>
      <c r="AA872" s="195"/>
      <c r="AB872" s="195"/>
      <c r="AC872" s="181"/>
      <c r="AD872" s="195"/>
      <c r="AE872" s="195"/>
      <c r="AF872" s="195"/>
      <c r="AG872" s="195"/>
    </row>
    <row r="873" spans="13:33" s="6" customFormat="1" ht="15" customHeight="1" x14ac:dyDescent="0.25">
      <c r="M873" s="42"/>
      <c r="Y873" s="195"/>
      <c r="Z873" s="195"/>
      <c r="AA873" s="195"/>
      <c r="AB873" s="195"/>
      <c r="AC873" s="181"/>
      <c r="AD873" s="195"/>
      <c r="AE873" s="195"/>
      <c r="AF873" s="195"/>
      <c r="AG873" s="195"/>
    </row>
    <row r="874" spans="13:33" s="6" customFormat="1" ht="15" customHeight="1" x14ac:dyDescent="0.25">
      <c r="M874" s="42"/>
      <c r="Y874" s="195"/>
      <c r="Z874" s="195"/>
      <c r="AA874" s="195"/>
      <c r="AB874" s="195"/>
      <c r="AC874" s="181"/>
      <c r="AD874" s="195"/>
      <c r="AE874" s="195"/>
      <c r="AF874" s="195"/>
      <c r="AG874" s="195"/>
    </row>
    <row r="875" spans="13:33" s="6" customFormat="1" ht="15" customHeight="1" x14ac:dyDescent="0.25">
      <c r="M875" s="42"/>
      <c r="Y875" s="195"/>
      <c r="Z875" s="195"/>
      <c r="AA875" s="195"/>
      <c r="AB875" s="195"/>
      <c r="AC875" s="181"/>
      <c r="AD875" s="195"/>
      <c r="AE875" s="195"/>
      <c r="AF875" s="195"/>
      <c r="AG875" s="195"/>
    </row>
    <row r="876" spans="13:33" s="6" customFormat="1" ht="15" customHeight="1" x14ac:dyDescent="0.25">
      <c r="M876" s="42"/>
      <c r="Y876" s="195"/>
      <c r="Z876" s="195"/>
      <c r="AA876" s="195"/>
      <c r="AB876" s="195"/>
      <c r="AC876" s="181"/>
      <c r="AD876" s="195"/>
      <c r="AE876" s="195"/>
      <c r="AF876" s="195"/>
      <c r="AG876" s="195"/>
    </row>
    <row r="877" spans="13:33" s="6" customFormat="1" ht="15" customHeight="1" x14ac:dyDescent="0.25">
      <c r="M877" s="42"/>
      <c r="Y877" s="195"/>
      <c r="Z877" s="195"/>
      <c r="AA877" s="195"/>
      <c r="AB877" s="195"/>
      <c r="AC877" s="181"/>
      <c r="AD877" s="195"/>
      <c r="AE877" s="195"/>
      <c r="AF877" s="195"/>
      <c r="AG877" s="195"/>
    </row>
    <row r="878" spans="13:33" s="6" customFormat="1" ht="15" customHeight="1" x14ac:dyDescent="0.25">
      <c r="M878" s="42"/>
      <c r="Y878" s="195"/>
      <c r="Z878" s="195"/>
      <c r="AA878" s="195"/>
      <c r="AB878" s="195"/>
      <c r="AC878" s="181"/>
      <c r="AD878" s="195"/>
      <c r="AE878" s="195"/>
      <c r="AF878" s="195"/>
      <c r="AG878" s="195"/>
    </row>
    <row r="879" spans="13:33" s="6" customFormat="1" ht="15" customHeight="1" x14ac:dyDescent="0.25">
      <c r="M879" s="42"/>
      <c r="Y879" s="195"/>
      <c r="Z879" s="195"/>
      <c r="AA879" s="195"/>
      <c r="AB879" s="195"/>
      <c r="AC879" s="181"/>
      <c r="AD879" s="195"/>
      <c r="AE879" s="195"/>
      <c r="AF879" s="195"/>
      <c r="AG879" s="195"/>
    </row>
    <row r="880" spans="13:33" s="6" customFormat="1" ht="15" customHeight="1" x14ac:dyDescent="0.25">
      <c r="M880" s="42"/>
      <c r="Y880" s="195"/>
      <c r="Z880" s="195"/>
      <c r="AA880" s="195"/>
      <c r="AB880" s="195"/>
      <c r="AC880" s="181"/>
      <c r="AD880" s="195"/>
      <c r="AE880" s="195"/>
      <c r="AF880" s="195"/>
      <c r="AG880" s="195"/>
    </row>
    <row r="881" spans="13:33" s="6" customFormat="1" ht="15" customHeight="1" x14ac:dyDescent="0.25">
      <c r="M881" s="42"/>
      <c r="Y881" s="195"/>
      <c r="Z881" s="195"/>
      <c r="AA881" s="195"/>
      <c r="AB881" s="195"/>
      <c r="AC881" s="181"/>
      <c r="AD881" s="195"/>
      <c r="AE881" s="195"/>
      <c r="AF881" s="195"/>
      <c r="AG881" s="195"/>
    </row>
    <row r="882" spans="13:33" s="6" customFormat="1" ht="15" customHeight="1" x14ac:dyDescent="0.25">
      <c r="M882" s="42"/>
      <c r="Y882" s="195"/>
      <c r="Z882" s="195"/>
      <c r="AA882" s="195"/>
      <c r="AB882" s="195"/>
      <c r="AC882" s="181"/>
      <c r="AD882" s="195"/>
      <c r="AE882" s="195"/>
      <c r="AF882" s="195"/>
      <c r="AG882" s="195"/>
    </row>
    <row r="883" spans="13:33" s="6" customFormat="1" ht="15" customHeight="1" x14ac:dyDescent="0.25">
      <c r="M883" s="42"/>
      <c r="Y883" s="195"/>
      <c r="Z883" s="195"/>
      <c r="AA883" s="195"/>
      <c r="AB883" s="195"/>
      <c r="AC883" s="181"/>
      <c r="AD883" s="195"/>
      <c r="AE883" s="195"/>
      <c r="AF883" s="195"/>
      <c r="AG883" s="195"/>
    </row>
    <row r="884" spans="13:33" s="6" customFormat="1" ht="15" customHeight="1" x14ac:dyDescent="0.25">
      <c r="M884" s="42"/>
      <c r="Y884" s="195"/>
      <c r="Z884" s="195"/>
      <c r="AA884" s="195"/>
      <c r="AB884" s="195"/>
      <c r="AC884" s="181"/>
      <c r="AD884" s="195"/>
      <c r="AE884" s="195"/>
      <c r="AF884" s="195"/>
      <c r="AG884" s="195"/>
    </row>
    <row r="885" spans="13:33" s="6" customFormat="1" ht="15" customHeight="1" x14ac:dyDescent="0.25">
      <c r="M885" s="42"/>
      <c r="Y885" s="195"/>
      <c r="Z885" s="195"/>
      <c r="AA885" s="195"/>
      <c r="AB885" s="195"/>
      <c r="AC885" s="181"/>
      <c r="AD885" s="195"/>
      <c r="AE885" s="195"/>
      <c r="AF885" s="195"/>
      <c r="AG885" s="195"/>
    </row>
    <row r="886" spans="13:33" s="6" customFormat="1" ht="15" customHeight="1" x14ac:dyDescent="0.25">
      <c r="M886" s="42"/>
      <c r="Y886" s="195"/>
      <c r="Z886" s="195"/>
      <c r="AA886" s="195"/>
      <c r="AB886" s="195"/>
      <c r="AC886" s="181"/>
      <c r="AD886" s="195"/>
      <c r="AE886" s="195"/>
      <c r="AF886" s="195"/>
      <c r="AG886" s="195"/>
    </row>
    <row r="887" spans="13:33" s="6" customFormat="1" ht="15" customHeight="1" x14ac:dyDescent="0.25">
      <c r="M887" s="42"/>
      <c r="Y887" s="195"/>
      <c r="Z887" s="195"/>
      <c r="AA887" s="195"/>
      <c r="AB887" s="195"/>
      <c r="AC887" s="181"/>
      <c r="AD887" s="195"/>
      <c r="AE887" s="195"/>
      <c r="AF887" s="195"/>
      <c r="AG887" s="195"/>
    </row>
    <row r="888" spans="13:33" s="6" customFormat="1" ht="15" customHeight="1" x14ac:dyDescent="0.25">
      <c r="M888" s="42"/>
      <c r="Y888" s="195"/>
      <c r="Z888" s="195"/>
      <c r="AA888" s="195"/>
      <c r="AB888" s="195"/>
      <c r="AC888" s="181"/>
      <c r="AD888" s="195"/>
      <c r="AE888" s="195"/>
      <c r="AF888" s="195"/>
      <c r="AG888" s="195"/>
    </row>
    <row r="889" spans="13:33" s="6" customFormat="1" ht="15" customHeight="1" x14ac:dyDescent="0.25">
      <c r="M889" s="42"/>
      <c r="Y889" s="195"/>
      <c r="Z889" s="195"/>
      <c r="AA889" s="195"/>
      <c r="AB889" s="195"/>
      <c r="AC889" s="181"/>
      <c r="AD889" s="195"/>
      <c r="AE889" s="195"/>
      <c r="AF889" s="195"/>
      <c r="AG889" s="195"/>
    </row>
    <row r="890" spans="13:33" s="6" customFormat="1" ht="15" customHeight="1" x14ac:dyDescent="0.25">
      <c r="M890" s="42"/>
      <c r="Y890" s="195"/>
      <c r="Z890" s="195"/>
      <c r="AA890" s="195"/>
      <c r="AB890" s="195"/>
      <c r="AC890" s="181"/>
      <c r="AD890" s="195"/>
      <c r="AE890" s="195"/>
      <c r="AF890" s="195"/>
      <c r="AG890" s="195"/>
    </row>
    <row r="891" spans="13:33" s="6" customFormat="1" ht="15" customHeight="1" x14ac:dyDescent="0.25">
      <c r="M891" s="42"/>
      <c r="Y891" s="195"/>
      <c r="Z891" s="195"/>
      <c r="AA891" s="195"/>
      <c r="AB891" s="195"/>
      <c r="AC891" s="181"/>
      <c r="AD891" s="195"/>
      <c r="AE891" s="195"/>
      <c r="AF891" s="195"/>
      <c r="AG891" s="195"/>
    </row>
    <row r="892" spans="13:33" s="6" customFormat="1" ht="15" customHeight="1" x14ac:dyDescent="0.25">
      <c r="M892" s="42"/>
      <c r="Y892" s="195"/>
      <c r="Z892" s="195"/>
      <c r="AA892" s="195"/>
      <c r="AB892" s="195"/>
      <c r="AC892" s="181"/>
      <c r="AD892" s="195"/>
      <c r="AE892" s="195"/>
      <c r="AF892" s="195"/>
      <c r="AG892" s="195"/>
    </row>
    <row r="893" spans="13:33" s="6" customFormat="1" ht="15" customHeight="1" x14ac:dyDescent="0.25">
      <c r="M893" s="42"/>
      <c r="Y893" s="195"/>
      <c r="Z893" s="195"/>
      <c r="AA893" s="195"/>
      <c r="AB893" s="195"/>
      <c r="AC893" s="181"/>
      <c r="AD893" s="195"/>
      <c r="AE893" s="195"/>
      <c r="AF893" s="195"/>
      <c r="AG893" s="195"/>
    </row>
    <row r="894" spans="13:33" s="6" customFormat="1" ht="15" customHeight="1" x14ac:dyDescent="0.25">
      <c r="M894" s="42"/>
      <c r="Y894" s="195"/>
      <c r="Z894" s="195"/>
      <c r="AA894" s="195"/>
      <c r="AB894" s="195"/>
      <c r="AC894" s="181"/>
      <c r="AD894" s="195"/>
      <c r="AE894" s="195"/>
      <c r="AF894" s="195"/>
      <c r="AG894" s="195"/>
    </row>
    <row r="895" spans="13:33" s="6" customFormat="1" ht="15" customHeight="1" x14ac:dyDescent="0.25">
      <c r="M895" s="42"/>
      <c r="Y895" s="195"/>
      <c r="Z895" s="195"/>
      <c r="AA895" s="195"/>
      <c r="AB895" s="195"/>
      <c r="AC895" s="181"/>
      <c r="AD895" s="195"/>
      <c r="AE895" s="195"/>
      <c r="AF895" s="195"/>
      <c r="AG895" s="195"/>
    </row>
    <row r="896" spans="13:33" s="6" customFormat="1" ht="15" customHeight="1" x14ac:dyDescent="0.25">
      <c r="M896" s="42"/>
      <c r="Y896" s="195"/>
      <c r="Z896" s="195"/>
      <c r="AA896" s="195"/>
      <c r="AB896" s="195"/>
      <c r="AC896" s="181"/>
      <c r="AD896" s="195"/>
      <c r="AE896" s="195"/>
      <c r="AF896" s="195"/>
      <c r="AG896" s="195"/>
    </row>
    <row r="897" spans="13:33" s="6" customFormat="1" ht="15" customHeight="1" x14ac:dyDescent="0.25">
      <c r="M897" s="42"/>
      <c r="Y897" s="195"/>
      <c r="Z897" s="195"/>
      <c r="AA897" s="195"/>
      <c r="AB897" s="195"/>
      <c r="AC897" s="181"/>
      <c r="AD897" s="195"/>
      <c r="AE897" s="195"/>
      <c r="AF897" s="195"/>
      <c r="AG897" s="195"/>
    </row>
    <row r="898" spans="13:33" s="6" customFormat="1" ht="15" customHeight="1" x14ac:dyDescent="0.25">
      <c r="M898" s="42"/>
      <c r="Y898" s="195"/>
      <c r="Z898" s="195"/>
      <c r="AA898" s="195"/>
      <c r="AB898" s="195"/>
      <c r="AC898" s="181"/>
      <c r="AD898" s="195"/>
      <c r="AE898" s="195"/>
      <c r="AF898" s="195"/>
      <c r="AG898" s="195"/>
    </row>
    <row r="899" spans="13:33" s="6" customFormat="1" ht="15" customHeight="1" x14ac:dyDescent="0.25">
      <c r="M899" s="42"/>
      <c r="Y899" s="195"/>
      <c r="Z899" s="195"/>
      <c r="AA899" s="195"/>
      <c r="AB899" s="195"/>
      <c r="AC899" s="181"/>
      <c r="AD899" s="195"/>
      <c r="AE899" s="195"/>
      <c r="AF899" s="195"/>
      <c r="AG899" s="195"/>
    </row>
    <row r="900" spans="13:33" s="6" customFormat="1" ht="15" customHeight="1" x14ac:dyDescent="0.25">
      <c r="M900" s="42"/>
      <c r="Y900" s="195"/>
      <c r="Z900" s="195"/>
      <c r="AA900" s="195"/>
      <c r="AB900" s="195"/>
      <c r="AC900" s="181"/>
      <c r="AD900" s="195"/>
      <c r="AE900" s="195"/>
      <c r="AF900" s="195"/>
      <c r="AG900" s="195"/>
    </row>
    <row r="901" spans="13:33" s="6" customFormat="1" ht="15" customHeight="1" x14ac:dyDescent="0.25">
      <c r="M901" s="42"/>
      <c r="Y901" s="195"/>
      <c r="Z901" s="195"/>
      <c r="AA901" s="195"/>
      <c r="AB901" s="195"/>
      <c r="AC901" s="181"/>
      <c r="AD901" s="195"/>
      <c r="AE901" s="195"/>
      <c r="AF901" s="195"/>
      <c r="AG901" s="195"/>
    </row>
    <row r="902" spans="13:33" s="6" customFormat="1" ht="15" customHeight="1" x14ac:dyDescent="0.25">
      <c r="M902" s="42"/>
      <c r="Y902" s="195"/>
      <c r="Z902" s="195"/>
      <c r="AA902" s="195"/>
      <c r="AB902" s="195"/>
      <c r="AC902" s="181"/>
      <c r="AD902" s="195"/>
      <c r="AE902" s="195"/>
      <c r="AF902" s="195"/>
      <c r="AG902" s="195"/>
    </row>
    <row r="903" spans="13:33" s="6" customFormat="1" ht="15" customHeight="1" x14ac:dyDescent="0.25">
      <c r="M903" s="42"/>
      <c r="Y903" s="195"/>
      <c r="Z903" s="195"/>
      <c r="AA903" s="195"/>
      <c r="AB903" s="195"/>
      <c r="AC903" s="181"/>
      <c r="AD903" s="195"/>
      <c r="AE903" s="195"/>
      <c r="AF903" s="195"/>
      <c r="AG903" s="195"/>
    </row>
    <row r="904" spans="13:33" s="6" customFormat="1" ht="15" customHeight="1" x14ac:dyDescent="0.25">
      <c r="M904" s="42"/>
      <c r="Y904" s="195"/>
      <c r="Z904" s="195"/>
      <c r="AA904" s="195"/>
      <c r="AB904" s="195"/>
      <c r="AC904" s="181"/>
      <c r="AD904" s="195"/>
      <c r="AE904" s="195"/>
      <c r="AF904" s="195"/>
      <c r="AG904" s="195"/>
    </row>
    <row r="905" spans="13:33" s="6" customFormat="1" ht="15" customHeight="1" x14ac:dyDescent="0.25">
      <c r="M905" s="42"/>
      <c r="Y905" s="195"/>
      <c r="Z905" s="195"/>
      <c r="AA905" s="195"/>
      <c r="AB905" s="195"/>
      <c r="AC905" s="181"/>
      <c r="AD905" s="195"/>
      <c r="AE905" s="195"/>
      <c r="AF905" s="195"/>
      <c r="AG905" s="195"/>
    </row>
    <row r="906" spans="13:33" s="6" customFormat="1" ht="15" customHeight="1" x14ac:dyDescent="0.25">
      <c r="M906" s="42"/>
      <c r="Y906" s="195"/>
      <c r="Z906" s="195"/>
      <c r="AA906" s="195"/>
      <c r="AB906" s="195"/>
      <c r="AC906" s="181"/>
      <c r="AD906" s="195"/>
      <c r="AE906" s="195"/>
      <c r="AF906" s="195"/>
      <c r="AG906" s="195"/>
    </row>
    <row r="907" spans="13:33" s="6" customFormat="1" ht="15" customHeight="1" x14ac:dyDescent="0.25">
      <c r="M907" s="42"/>
      <c r="Y907" s="195"/>
      <c r="Z907" s="195"/>
      <c r="AA907" s="195"/>
      <c r="AB907" s="195"/>
      <c r="AC907" s="181"/>
      <c r="AD907" s="195"/>
      <c r="AE907" s="195"/>
      <c r="AF907" s="195"/>
      <c r="AG907" s="195"/>
    </row>
    <row r="908" spans="13:33" s="6" customFormat="1" ht="15" customHeight="1" x14ac:dyDescent="0.25">
      <c r="M908" s="42"/>
      <c r="Y908" s="195"/>
      <c r="Z908" s="195"/>
      <c r="AA908" s="195"/>
      <c r="AB908" s="195"/>
      <c r="AC908" s="181"/>
      <c r="AD908" s="195"/>
      <c r="AE908" s="195"/>
      <c r="AF908" s="195"/>
      <c r="AG908" s="195"/>
    </row>
    <row r="909" spans="13:33" s="6" customFormat="1" ht="15" customHeight="1" x14ac:dyDescent="0.25">
      <c r="M909" s="42"/>
      <c r="Y909" s="195"/>
      <c r="Z909" s="195"/>
      <c r="AA909" s="195"/>
      <c r="AB909" s="195"/>
      <c r="AC909" s="181"/>
      <c r="AD909" s="195"/>
      <c r="AE909" s="195"/>
      <c r="AF909" s="195"/>
      <c r="AG909" s="195"/>
    </row>
    <row r="910" spans="13:33" s="6" customFormat="1" ht="15" customHeight="1" x14ac:dyDescent="0.25">
      <c r="M910" s="42"/>
      <c r="Y910" s="195"/>
      <c r="Z910" s="195"/>
      <c r="AA910" s="195"/>
      <c r="AB910" s="195"/>
      <c r="AC910" s="181"/>
      <c r="AD910" s="195"/>
      <c r="AE910" s="195"/>
      <c r="AF910" s="195"/>
      <c r="AG910" s="195"/>
    </row>
    <row r="911" spans="13:33" s="6" customFormat="1" ht="15" customHeight="1" x14ac:dyDescent="0.25">
      <c r="M911" s="42"/>
      <c r="Y911" s="195"/>
      <c r="Z911" s="195"/>
      <c r="AA911" s="195"/>
      <c r="AB911" s="195"/>
      <c r="AC911" s="181"/>
      <c r="AD911" s="195"/>
      <c r="AE911" s="195"/>
      <c r="AF911" s="195"/>
      <c r="AG911" s="195"/>
    </row>
    <row r="912" spans="13:33" s="6" customFormat="1" ht="15" customHeight="1" x14ac:dyDescent="0.25">
      <c r="M912" s="42"/>
      <c r="Y912" s="195"/>
      <c r="Z912" s="195"/>
      <c r="AA912" s="195"/>
      <c r="AB912" s="195"/>
      <c r="AC912" s="181"/>
      <c r="AD912" s="195"/>
      <c r="AE912" s="195"/>
      <c r="AF912" s="195"/>
      <c r="AG912" s="195"/>
    </row>
    <row r="913" spans="13:33" s="6" customFormat="1" ht="15" customHeight="1" x14ac:dyDescent="0.25">
      <c r="M913" s="42"/>
      <c r="Y913" s="195"/>
      <c r="Z913" s="195"/>
      <c r="AA913" s="195"/>
      <c r="AB913" s="195"/>
      <c r="AC913" s="181"/>
      <c r="AD913" s="195"/>
      <c r="AE913" s="195"/>
      <c r="AF913" s="195"/>
      <c r="AG913" s="195"/>
    </row>
    <row r="914" spans="13:33" s="6" customFormat="1" ht="15" customHeight="1" x14ac:dyDescent="0.25">
      <c r="M914" s="42"/>
      <c r="Y914" s="195"/>
      <c r="Z914" s="195"/>
      <c r="AA914" s="195"/>
      <c r="AB914" s="195"/>
      <c r="AC914" s="181"/>
      <c r="AD914" s="195"/>
      <c r="AE914" s="195"/>
      <c r="AF914" s="195"/>
      <c r="AG914" s="195"/>
    </row>
    <row r="915" spans="13:33" s="6" customFormat="1" ht="15" customHeight="1" x14ac:dyDescent="0.25">
      <c r="M915" s="42"/>
      <c r="Y915" s="195"/>
      <c r="Z915" s="195"/>
      <c r="AA915" s="195"/>
      <c r="AB915" s="195"/>
      <c r="AC915" s="181"/>
      <c r="AD915" s="195"/>
      <c r="AE915" s="195"/>
      <c r="AF915" s="195"/>
      <c r="AG915" s="195"/>
    </row>
    <row r="916" spans="13:33" s="6" customFormat="1" ht="15" customHeight="1" x14ac:dyDescent="0.25">
      <c r="M916" s="42"/>
      <c r="Y916" s="195"/>
      <c r="Z916" s="195"/>
      <c r="AA916" s="195"/>
      <c r="AB916" s="195"/>
      <c r="AC916" s="181"/>
      <c r="AD916" s="195"/>
      <c r="AE916" s="195"/>
      <c r="AF916" s="195"/>
      <c r="AG916" s="195"/>
    </row>
    <row r="917" spans="13:33" s="6" customFormat="1" ht="15" customHeight="1" x14ac:dyDescent="0.25">
      <c r="M917" s="42"/>
      <c r="Y917" s="195"/>
      <c r="Z917" s="195"/>
      <c r="AA917" s="195"/>
      <c r="AB917" s="195"/>
      <c r="AC917" s="181"/>
      <c r="AD917" s="195"/>
      <c r="AE917" s="195"/>
      <c r="AF917" s="195"/>
      <c r="AG917" s="195"/>
    </row>
    <row r="918" spans="13:33" s="6" customFormat="1" ht="15" customHeight="1" x14ac:dyDescent="0.25">
      <c r="M918" s="42"/>
      <c r="Y918" s="195"/>
      <c r="Z918" s="195"/>
      <c r="AA918" s="195"/>
      <c r="AB918" s="195"/>
      <c r="AC918" s="181"/>
      <c r="AD918" s="195"/>
      <c r="AE918" s="195"/>
      <c r="AF918" s="195"/>
      <c r="AG918" s="195"/>
    </row>
    <row r="919" spans="13:33" s="6" customFormat="1" ht="15" customHeight="1" x14ac:dyDescent="0.25">
      <c r="M919" s="42"/>
      <c r="Y919" s="195"/>
      <c r="Z919" s="195"/>
      <c r="AA919" s="195"/>
      <c r="AB919" s="195"/>
      <c r="AC919" s="181"/>
      <c r="AD919" s="195"/>
      <c r="AE919" s="195"/>
      <c r="AF919" s="195"/>
      <c r="AG919" s="195"/>
    </row>
    <row r="920" spans="13:33" s="6" customFormat="1" ht="15" customHeight="1" x14ac:dyDescent="0.25">
      <c r="M920" s="42"/>
      <c r="Y920" s="195"/>
      <c r="Z920" s="195"/>
      <c r="AA920" s="195"/>
      <c r="AB920" s="195"/>
      <c r="AC920" s="181"/>
      <c r="AD920" s="195"/>
      <c r="AE920" s="195"/>
      <c r="AF920" s="195"/>
      <c r="AG920" s="195"/>
    </row>
    <row r="921" spans="13:33" s="6" customFormat="1" ht="15" customHeight="1" x14ac:dyDescent="0.25">
      <c r="M921" s="42"/>
      <c r="Y921" s="195"/>
      <c r="Z921" s="195"/>
      <c r="AA921" s="195"/>
      <c r="AB921" s="195"/>
      <c r="AC921" s="181"/>
      <c r="AD921" s="195"/>
      <c r="AE921" s="195"/>
      <c r="AF921" s="195"/>
      <c r="AG921" s="195"/>
    </row>
    <row r="922" spans="13:33" s="6" customFormat="1" ht="15" customHeight="1" x14ac:dyDescent="0.25">
      <c r="M922" s="42"/>
      <c r="Y922" s="195"/>
      <c r="Z922" s="195"/>
      <c r="AA922" s="195"/>
      <c r="AB922" s="195"/>
      <c r="AC922" s="181"/>
      <c r="AD922" s="195"/>
      <c r="AE922" s="195"/>
      <c r="AF922" s="195"/>
      <c r="AG922" s="195"/>
    </row>
    <row r="923" spans="13:33" s="6" customFormat="1" ht="15" customHeight="1" x14ac:dyDescent="0.25">
      <c r="M923" s="42"/>
      <c r="Y923" s="195"/>
      <c r="Z923" s="195"/>
      <c r="AA923" s="195"/>
      <c r="AB923" s="195"/>
      <c r="AC923" s="181"/>
      <c r="AD923" s="195"/>
      <c r="AE923" s="195"/>
      <c r="AF923" s="195"/>
      <c r="AG923" s="195"/>
    </row>
    <row r="924" spans="13:33" s="6" customFormat="1" ht="15" customHeight="1" x14ac:dyDescent="0.25">
      <c r="M924" s="42"/>
      <c r="Y924" s="195"/>
      <c r="Z924" s="195"/>
      <c r="AA924" s="195"/>
      <c r="AB924" s="195"/>
      <c r="AC924" s="181"/>
      <c r="AD924" s="195"/>
      <c r="AE924" s="195"/>
      <c r="AF924" s="195"/>
      <c r="AG924" s="195"/>
    </row>
    <row r="925" spans="13:33" s="6" customFormat="1" ht="15" customHeight="1" x14ac:dyDescent="0.25">
      <c r="M925" s="42"/>
      <c r="Y925" s="195"/>
      <c r="Z925" s="195"/>
      <c r="AA925" s="195"/>
      <c r="AB925" s="195"/>
      <c r="AC925" s="181"/>
      <c r="AD925" s="195"/>
      <c r="AE925" s="195"/>
      <c r="AF925" s="195"/>
      <c r="AG925" s="195"/>
    </row>
    <row r="926" spans="13:33" s="6" customFormat="1" ht="15" customHeight="1" x14ac:dyDescent="0.25">
      <c r="M926" s="42"/>
      <c r="Y926" s="195"/>
      <c r="Z926" s="195"/>
      <c r="AA926" s="195"/>
      <c r="AB926" s="195"/>
      <c r="AC926" s="181"/>
      <c r="AD926" s="195"/>
      <c r="AE926" s="195"/>
      <c r="AF926" s="195"/>
      <c r="AG926" s="195"/>
    </row>
    <row r="927" spans="13:33" s="6" customFormat="1" ht="15" customHeight="1" x14ac:dyDescent="0.25">
      <c r="M927" s="42"/>
      <c r="Y927" s="195"/>
      <c r="Z927" s="195"/>
      <c r="AA927" s="195"/>
      <c r="AB927" s="195"/>
      <c r="AC927" s="181"/>
      <c r="AD927" s="195"/>
      <c r="AE927" s="195"/>
      <c r="AF927" s="195"/>
      <c r="AG927" s="195"/>
    </row>
    <row r="928" spans="13:33" s="6" customFormat="1" ht="15" customHeight="1" x14ac:dyDescent="0.25">
      <c r="M928" s="42"/>
      <c r="Y928" s="195"/>
      <c r="Z928" s="195"/>
      <c r="AA928" s="195"/>
      <c r="AB928" s="195"/>
      <c r="AC928" s="181"/>
      <c r="AD928" s="195"/>
      <c r="AE928" s="195"/>
      <c r="AF928" s="195"/>
      <c r="AG928" s="195"/>
    </row>
    <row r="929" spans="13:33" s="6" customFormat="1" ht="15" customHeight="1" x14ac:dyDescent="0.25">
      <c r="M929" s="42"/>
      <c r="Y929" s="195"/>
      <c r="Z929" s="195"/>
      <c r="AA929" s="195"/>
      <c r="AB929" s="195"/>
      <c r="AC929" s="181"/>
      <c r="AD929" s="195"/>
      <c r="AE929" s="195"/>
      <c r="AF929" s="195"/>
      <c r="AG929" s="195"/>
    </row>
    <row r="930" spans="13:33" s="6" customFormat="1" ht="15" customHeight="1" x14ac:dyDescent="0.25">
      <c r="M930" s="42"/>
      <c r="Y930" s="195"/>
      <c r="Z930" s="195"/>
      <c r="AA930" s="195"/>
      <c r="AB930" s="195"/>
      <c r="AC930" s="181"/>
      <c r="AD930" s="195"/>
      <c r="AE930" s="195"/>
      <c r="AF930" s="195"/>
      <c r="AG930" s="195"/>
    </row>
    <row r="931" spans="13:33" s="6" customFormat="1" ht="15" customHeight="1" x14ac:dyDescent="0.25">
      <c r="M931" s="42"/>
      <c r="Y931" s="195"/>
      <c r="Z931" s="195"/>
      <c r="AA931" s="195"/>
      <c r="AB931" s="195"/>
      <c r="AC931" s="181"/>
      <c r="AD931" s="195"/>
      <c r="AE931" s="195"/>
      <c r="AF931" s="195"/>
      <c r="AG931" s="195"/>
    </row>
    <row r="932" spans="13:33" s="6" customFormat="1" ht="15" customHeight="1" x14ac:dyDescent="0.25">
      <c r="M932" s="42"/>
      <c r="Y932" s="195"/>
      <c r="Z932" s="195"/>
      <c r="AA932" s="195"/>
      <c r="AB932" s="195"/>
      <c r="AC932" s="181"/>
      <c r="AD932" s="195"/>
      <c r="AE932" s="195"/>
      <c r="AF932" s="195"/>
      <c r="AG932" s="195"/>
    </row>
    <row r="933" spans="13:33" s="6" customFormat="1" ht="15" customHeight="1" x14ac:dyDescent="0.25">
      <c r="M933" s="42"/>
      <c r="Y933" s="195"/>
      <c r="Z933" s="195"/>
      <c r="AA933" s="195"/>
      <c r="AB933" s="195"/>
      <c r="AC933" s="181"/>
      <c r="AD933" s="195"/>
      <c r="AE933" s="195"/>
      <c r="AF933" s="195"/>
      <c r="AG933" s="195"/>
    </row>
    <row r="934" spans="13:33" s="6" customFormat="1" ht="15" customHeight="1" x14ac:dyDescent="0.25">
      <c r="M934" s="42"/>
      <c r="Y934" s="195"/>
      <c r="Z934" s="195"/>
      <c r="AA934" s="195"/>
      <c r="AB934" s="195"/>
      <c r="AC934" s="181"/>
      <c r="AD934" s="195"/>
      <c r="AE934" s="195"/>
      <c r="AF934" s="195"/>
      <c r="AG934" s="195"/>
    </row>
    <row r="935" spans="13:33" s="6" customFormat="1" ht="15" customHeight="1" x14ac:dyDescent="0.25">
      <c r="M935" s="42"/>
      <c r="Y935" s="195"/>
      <c r="Z935" s="195"/>
      <c r="AA935" s="195"/>
      <c r="AB935" s="195"/>
      <c r="AC935" s="181"/>
      <c r="AD935" s="195"/>
      <c r="AE935" s="195"/>
      <c r="AF935" s="195"/>
      <c r="AG935" s="195"/>
    </row>
    <row r="936" spans="13:33" s="6" customFormat="1" ht="15" customHeight="1" x14ac:dyDescent="0.25">
      <c r="M936" s="42"/>
      <c r="Y936" s="195"/>
      <c r="Z936" s="195"/>
      <c r="AA936" s="195"/>
      <c r="AB936" s="195"/>
      <c r="AC936" s="181"/>
      <c r="AD936" s="195"/>
      <c r="AE936" s="195"/>
      <c r="AF936" s="195"/>
      <c r="AG936" s="195"/>
    </row>
    <row r="937" spans="13:33" s="6" customFormat="1" ht="15" customHeight="1" x14ac:dyDescent="0.25">
      <c r="M937" s="42"/>
      <c r="Y937" s="195"/>
      <c r="Z937" s="195"/>
      <c r="AA937" s="195"/>
      <c r="AB937" s="195"/>
      <c r="AC937" s="181"/>
      <c r="AD937" s="195"/>
      <c r="AE937" s="195"/>
      <c r="AF937" s="195"/>
      <c r="AG937" s="195"/>
    </row>
    <row r="938" spans="13:33" s="6" customFormat="1" ht="15" customHeight="1" x14ac:dyDescent="0.25">
      <c r="M938" s="42"/>
      <c r="Y938" s="195"/>
      <c r="Z938" s="195"/>
      <c r="AA938" s="195"/>
      <c r="AB938" s="195"/>
      <c r="AC938" s="181"/>
      <c r="AD938" s="195"/>
      <c r="AE938" s="195"/>
      <c r="AF938" s="195"/>
      <c r="AG938" s="195"/>
    </row>
    <row r="939" spans="13:33" s="6" customFormat="1" ht="15" customHeight="1" x14ac:dyDescent="0.25">
      <c r="M939" s="42"/>
      <c r="Y939" s="195"/>
      <c r="Z939" s="195"/>
      <c r="AA939" s="195"/>
      <c r="AB939" s="195"/>
      <c r="AC939" s="181"/>
      <c r="AD939" s="195"/>
      <c r="AE939" s="195"/>
      <c r="AF939" s="195"/>
      <c r="AG939" s="195"/>
    </row>
    <row r="940" spans="13:33" s="6" customFormat="1" ht="15" customHeight="1" x14ac:dyDescent="0.25">
      <c r="M940" s="42"/>
      <c r="Y940" s="195"/>
      <c r="Z940" s="195"/>
      <c r="AA940" s="195"/>
      <c r="AB940" s="195"/>
      <c r="AC940" s="181"/>
      <c r="AD940" s="195"/>
      <c r="AE940" s="195"/>
      <c r="AF940" s="195"/>
      <c r="AG940" s="195"/>
    </row>
    <row r="941" spans="13:33" s="6" customFormat="1" ht="15" customHeight="1" x14ac:dyDescent="0.25">
      <c r="M941" s="42"/>
      <c r="Y941" s="195"/>
      <c r="Z941" s="195"/>
      <c r="AA941" s="195"/>
      <c r="AB941" s="195"/>
      <c r="AC941" s="181"/>
      <c r="AD941" s="195"/>
      <c r="AE941" s="195"/>
      <c r="AF941" s="195"/>
      <c r="AG941" s="195"/>
    </row>
    <row r="942" spans="13:33" s="6" customFormat="1" ht="15" customHeight="1" x14ac:dyDescent="0.25">
      <c r="M942" s="42"/>
      <c r="Y942" s="195"/>
      <c r="Z942" s="195"/>
      <c r="AA942" s="195"/>
      <c r="AB942" s="195"/>
      <c r="AC942" s="181"/>
      <c r="AD942" s="195"/>
      <c r="AE942" s="195"/>
      <c r="AF942" s="195"/>
      <c r="AG942" s="195"/>
    </row>
    <row r="943" spans="13:33" s="6" customFormat="1" ht="15" customHeight="1" x14ac:dyDescent="0.25">
      <c r="M943" s="42"/>
      <c r="Y943" s="195"/>
      <c r="Z943" s="195"/>
      <c r="AA943" s="195"/>
      <c r="AB943" s="195"/>
      <c r="AC943" s="181"/>
      <c r="AD943" s="195"/>
      <c r="AE943" s="195"/>
      <c r="AF943" s="195"/>
      <c r="AG943" s="195"/>
    </row>
    <row r="944" spans="13:33" s="6" customFormat="1" ht="15" customHeight="1" x14ac:dyDescent="0.25">
      <c r="M944" s="42"/>
      <c r="Y944" s="195"/>
      <c r="Z944" s="195"/>
      <c r="AA944" s="195"/>
      <c r="AB944" s="195"/>
      <c r="AC944" s="181"/>
      <c r="AD944" s="195"/>
      <c r="AE944" s="195"/>
      <c r="AF944" s="195"/>
      <c r="AG944" s="195"/>
    </row>
    <row r="945" spans="13:33" s="6" customFormat="1" ht="15" customHeight="1" x14ac:dyDescent="0.25">
      <c r="M945" s="42"/>
      <c r="Y945" s="195"/>
      <c r="Z945" s="195"/>
      <c r="AA945" s="195"/>
      <c r="AB945" s="195"/>
      <c r="AC945" s="181"/>
      <c r="AD945" s="195"/>
      <c r="AE945" s="195"/>
      <c r="AF945" s="195"/>
      <c r="AG945" s="195"/>
    </row>
    <row r="946" spans="13:33" s="6" customFormat="1" ht="15" customHeight="1" x14ac:dyDescent="0.25">
      <c r="M946" s="42"/>
      <c r="Y946" s="195"/>
      <c r="Z946" s="195"/>
      <c r="AA946" s="195"/>
      <c r="AB946" s="195"/>
      <c r="AC946" s="181"/>
      <c r="AD946" s="195"/>
      <c r="AE946" s="195"/>
      <c r="AF946" s="195"/>
      <c r="AG946" s="195"/>
    </row>
    <row r="947" spans="13:33" s="6" customFormat="1" ht="15" customHeight="1" x14ac:dyDescent="0.25">
      <c r="M947" s="42"/>
      <c r="Y947" s="195"/>
      <c r="Z947" s="195"/>
      <c r="AA947" s="195"/>
      <c r="AB947" s="195"/>
      <c r="AC947" s="181"/>
      <c r="AD947" s="195"/>
      <c r="AE947" s="195"/>
      <c r="AF947" s="195"/>
      <c r="AG947" s="195"/>
    </row>
    <row r="948" spans="13:33" s="6" customFormat="1" ht="15" customHeight="1" x14ac:dyDescent="0.25">
      <c r="M948" s="42"/>
      <c r="Y948" s="195"/>
      <c r="Z948" s="195"/>
      <c r="AA948" s="195"/>
      <c r="AB948" s="195"/>
      <c r="AC948" s="181"/>
      <c r="AD948" s="195"/>
      <c r="AE948" s="195"/>
      <c r="AF948" s="195"/>
      <c r="AG948" s="195"/>
    </row>
    <row r="949" spans="13:33" s="6" customFormat="1" ht="15" customHeight="1" x14ac:dyDescent="0.25">
      <c r="M949" s="42"/>
      <c r="Y949" s="195"/>
      <c r="Z949" s="195"/>
      <c r="AA949" s="195"/>
      <c r="AB949" s="195"/>
      <c r="AC949" s="181"/>
      <c r="AD949" s="195"/>
      <c r="AE949" s="195"/>
      <c r="AF949" s="195"/>
      <c r="AG949" s="195"/>
    </row>
    <row r="950" spans="13:33" s="6" customFormat="1" ht="15" customHeight="1" x14ac:dyDescent="0.25">
      <c r="M950" s="42"/>
      <c r="Y950" s="195"/>
      <c r="Z950" s="195"/>
      <c r="AA950" s="195"/>
      <c r="AB950" s="195"/>
      <c r="AC950" s="181"/>
      <c r="AD950" s="195"/>
      <c r="AE950" s="195"/>
      <c r="AF950" s="195"/>
      <c r="AG950" s="195"/>
    </row>
    <row r="951" spans="13:33" s="6" customFormat="1" ht="15" customHeight="1" x14ac:dyDescent="0.25">
      <c r="M951" s="42"/>
      <c r="Y951" s="195"/>
      <c r="Z951" s="195"/>
      <c r="AA951" s="195"/>
      <c r="AB951" s="195"/>
      <c r="AC951" s="181"/>
      <c r="AD951" s="195"/>
      <c r="AE951" s="195"/>
      <c r="AF951" s="195"/>
      <c r="AG951" s="195"/>
    </row>
    <row r="952" spans="13:33" s="6" customFormat="1" ht="15" customHeight="1" x14ac:dyDescent="0.25">
      <c r="M952" s="42"/>
      <c r="Y952" s="195"/>
      <c r="Z952" s="195"/>
      <c r="AA952" s="195"/>
      <c r="AB952" s="195"/>
      <c r="AC952" s="181"/>
      <c r="AD952" s="195"/>
      <c r="AE952" s="195"/>
      <c r="AF952" s="195"/>
      <c r="AG952" s="195"/>
    </row>
    <row r="953" spans="13:33" s="6" customFormat="1" ht="15" customHeight="1" x14ac:dyDescent="0.25">
      <c r="M953" s="42"/>
      <c r="Y953" s="195"/>
      <c r="Z953" s="195"/>
      <c r="AA953" s="195"/>
      <c r="AB953" s="195"/>
      <c r="AC953" s="181"/>
      <c r="AD953" s="195"/>
      <c r="AE953" s="195"/>
      <c r="AF953" s="195"/>
      <c r="AG953" s="195"/>
    </row>
    <row r="954" spans="13:33" s="6" customFormat="1" ht="15" customHeight="1" x14ac:dyDescent="0.25">
      <c r="M954" s="42"/>
      <c r="Y954" s="195"/>
      <c r="Z954" s="195"/>
      <c r="AA954" s="195"/>
      <c r="AB954" s="195"/>
      <c r="AC954" s="181"/>
      <c r="AD954" s="195"/>
      <c r="AE954" s="195"/>
      <c r="AF954" s="195"/>
      <c r="AG954" s="195"/>
    </row>
    <row r="955" spans="13:33" s="6" customFormat="1" ht="15" customHeight="1" x14ac:dyDescent="0.25">
      <c r="M955" s="42"/>
      <c r="Y955" s="195"/>
      <c r="Z955" s="195"/>
      <c r="AA955" s="195"/>
      <c r="AB955" s="195"/>
      <c r="AC955" s="181"/>
      <c r="AD955" s="195"/>
      <c r="AE955" s="195"/>
      <c r="AF955" s="195"/>
      <c r="AG955" s="195"/>
    </row>
    <row r="956" spans="13:33" s="6" customFormat="1" ht="15" customHeight="1" x14ac:dyDescent="0.25">
      <c r="M956" s="42"/>
      <c r="Y956" s="195"/>
      <c r="Z956" s="195"/>
      <c r="AA956" s="195"/>
      <c r="AB956" s="195"/>
      <c r="AC956" s="181"/>
      <c r="AD956" s="195"/>
      <c r="AE956" s="195"/>
      <c r="AF956" s="195"/>
      <c r="AG956" s="195"/>
    </row>
    <row r="957" spans="13:33" s="6" customFormat="1" ht="15" customHeight="1" x14ac:dyDescent="0.25">
      <c r="M957" s="42"/>
      <c r="Y957" s="195"/>
      <c r="Z957" s="195"/>
      <c r="AA957" s="195"/>
      <c r="AB957" s="195"/>
      <c r="AC957" s="181"/>
      <c r="AD957" s="195"/>
      <c r="AE957" s="195"/>
      <c r="AF957" s="195"/>
      <c r="AG957" s="195"/>
    </row>
    <row r="958" spans="13:33" s="6" customFormat="1" ht="15" customHeight="1" x14ac:dyDescent="0.25">
      <c r="M958" s="42"/>
      <c r="Y958" s="195"/>
      <c r="Z958" s="195"/>
      <c r="AA958" s="195"/>
      <c r="AB958" s="195"/>
      <c r="AC958" s="181"/>
      <c r="AD958" s="195"/>
      <c r="AE958" s="195"/>
      <c r="AF958" s="195"/>
      <c r="AG958" s="195"/>
    </row>
    <row r="959" spans="13:33" s="6" customFormat="1" ht="15" customHeight="1" x14ac:dyDescent="0.25">
      <c r="M959" s="42"/>
      <c r="Y959" s="195"/>
      <c r="Z959" s="195"/>
      <c r="AA959" s="195"/>
      <c r="AB959" s="195"/>
      <c r="AC959" s="181"/>
      <c r="AD959" s="195"/>
      <c r="AE959" s="195"/>
      <c r="AF959" s="195"/>
      <c r="AG959" s="195"/>
    </row>
    <row r="960" spans="13:33" s="6" customFormat="1" ht="15" customHeight="1" x14ac:dyDescent="0.25">
      <c r="M960" s="42"/>
      <c r="Y960" s="195"/>
      <c r="Z960" s="195"/>
      <c r="AA960" s="195"/>
      <c r="AB960" s="195"/>
      <c r="AC960" s="181"/>
      <c r="AD960" s="195"/>
      <c r="AE960" s="195"/>
      <c r="AF960" s="195"/>
      <c r="AG960" s="195"/>
    </row>
    <row r="961" spans="13:33" s="6" customFormat="1" ht="15" customHeight="1" x14ac:dyDescent="0.25">
      <c r="M961" s="42"/>
      <c r="Y961" s="195"/>
      <c r="Z961" s="195"/>
      <c r="AA961" s="195"/>
      <c r="AB961" s="195"/>
      <c r="AC961" s="181"/>
      <c r="AD961" s="195"/>
      <c r="AE961" s="195"/>
      <c r="AF961" s="195"/>
      <c r="AG961" s="195"/>
    </row>
    <row r="962" spans="13:33" s="6" customFormat="1" ht="15" customHeight="1" x14ac:dyDescent="0.25">
      <c r="M962" s="42"/>
      <c r="Y962" s="195"/>
      <c r="Z962" s="195"/>
      <c r="AA962" s="195"/>
      <c r="AB962" s="195"/>
      <c r="AC962" s="181"/>
      <c r="AD962" s="195"/>
      <c r="AE962" s="195"/>
      <c r="AF962" s="195"/>
      <c r="AG962" s="195"/>
    </row>
    <row r="963" spans="13:33" s="6" customFormat="1" ht="15" customHeight="1" x14ac:dyDescent="0.25">
      <c r="M963" s="42"/>
      <c r="Y963" s="195"/>
      <c r="Z963" s="195"/>
      <c r="AA963" s="195"/>
      <c r="AB963" s="195"/>
      <c r="AC963" s="181"/>
      <c r="AD963" s="195"/>
      <c r="AE963" s="195"/>
      <c r="AF963" s="195"/>
      <c r="AG963" s="195"/>
    </row>
    <row r="964" spans="13:33" s="6" customFormat="1" ht="15" customHeight="1" x14ac:dyDescent="0.25">
      <c r="M964" s="42"/>
      <c r="Y964" s="195"/>
      <c r="Z964" s="195"/>
      <c r="AA964" s="195"/>
      <c r="AB964" s="195"/>
      <c r="AC964" s="181"/>
      <c r="AD964" s="195"/>
      <c r="AE964" s="195"/>
      <c r="AF964" s="195"/>
      <c r="AG964" s="195"/>
    </row>
    <row r="965" spans="13:33" s="6" customFormat="1" ht="15" customHeight="1" x14ac:dyDescent="0.25">
      <c r="M965" s="42"/>
      <c r="Y965" s="195"/>
      <c r="Z965" s="195"/>
      <c r="AA965" s="195"/>
      <c r="AB965" s="195"/>
      <c r="AC965" s="181"/>
      <c r="AD965" s="195"/>
      <c r="AE965" s="195"/>
      <c r="AF965" s="195"/>
      <c r="AG965" s="195"/>
    </row>
    <row r="966" spans="13:33" s="6" customFormat="1" ht="15" customHeight="1" x14ac:dyDescent="0.25">
      <c r="M966" s="42"/>
      <c r="Y966" s="195"/>
      <c r="Z966" s="195"/>
      <c r="AA966" s="195"/>
      <c r="AB966" s="195"/>
      <c r="AC966" s="181"/>
      <c r="AD966" s="195"/>
      <c r="AE966" s="195"/>
      <c r="AF966" s="195"/>
      <c r="AG966" s="195"/>
    </row>
    <row r="967" spans="13:33" s="6" customFormat="1" ht="15" customHeight="1" x14ac:dyDescent="0.25">
      <c r="M967" s="42"/>
      <c r="Y967" s="195"/>
      <c r="Z967" s="195"/>
      <c r="AA967" s="195"/>
      <c r="AB967" s="195"/>
      <c r="AC967" s="181"/>
      <c r="AD967" s="195"/>
      <c r="AE967" s="195"/>
      <c r="AF967" s="195"/>
      <c r="AG967" s="195"/>
    </row>
    <row r="968" spans="13:33" s="6" customFormat="1" ht="15" customHeight="1" x14ac:dyDescent="0.25">
      <c r="M968" s="42"/>
      <c r="Y968" s="195"/>
      <c r="Z968" s="195"/>
      <c r="AA968" s="195"/>
      <c r="AB968" s="195"/>
      <c r="AC968" s="181"/>
      <c r="AD968" s="195"/>
      <c r="AE968" s="195"/>
      <c r="AF968" s="195"/>
      <c r="AG968" s="195"/>
    </row>
    <row r="969" spans="13:33" s="6" customFormat="1" ht="15" customHeight="1" x14ac:dyDescent="0.25">
      <c r="M969" s="42"/>
      <c r="Y969" s="195"/>
      <c r="Z969" s="195"/>
      <c r="AA969" s="195"/>
      <c r="AB969" s="195"/>
      <c r="AC969" s="181"/>
      <c r="AD969" s="195"/>
      <c r="AE969" s="195"/>
      <c r="AF969" s="195"/>
      <c r="AG969" s="195"/>
    </row>
    <row r="970" spans="13:33" s="6" customFormat="1" ht="15" customHeight="1" x14ac:dyDescent="0.25">
      <c r="M970" s="42"/>
      <c r="Y970" s="195"/>
      <c r="Z970" s="195"/>
      <c r="AA970" s="195"/>
      <c r="AB970" s="195"/>
      <c r="AC970" s="181"/>
      <c r="AD970" s="195"/>
      <c r="AE970" s="195"/>
      <c r="AF970" s="195"/>
      <c r="AG970" s="195"/>
    </row>
    <row r="971" spans="13:33" s="6" customFormat="1" ht="15" customHeight="1" x14ac:dyDescent="0.25">
      <c r="M971" s="42"/>
      <c r="Y971" s="195"/>
      <c r="Z971" s="195"/>
      <c r="AA971" s="195"/>
      <c r="AB971" s="195"/>
      <c r="AC971" s="181"/>
      <c r="AD971" s="195"/>
      <c r="AE971" s="195"/>
      <c r="AF971" s="195"/>
      <c r="AG971" s="195"/>
    </row>
    <row r="972" spans="13:33" s="6" customFormat="1" ht="15" customHeight="1" x14ac:dyDescent="0.25">
      <c r="M972" s="42"/>
      <c r="Y972" s="195"/>
      <c r="Z972" s="195"/>
      <c r="AA972" s="195"/>
      <c r="AB972" s="195"/>
      <c r="AC972" s="181"/>
      <c r="AD972" s="195"/>
      <c r="AE972" s="195"/>
      <c r="AF972" s="195"/>
      <c r="AG972" s="195"/>
    </row>
    <row r="973" spans="13:33" s="6" customFormat="1" ht="15" customHeight="1" x14ac:dyDescent="0.25">
      <c r="M973" s="42"/>
      <c r="Y973" s="195"/>
      <c r="Z973" s="195"/>
      <c r="AA973" s="195"/>
      <c r="AB973" s="195"/>
      <c r="AC973" s="181"/>
      <c r="AD973" s="195"/>
      <c r="AE973" s="195"/>
      <c r="AF973" s="195"/>
      <c r="AG973" s="195"/>
    </row>
    <row r="974" spans="13:33" s="6" customFormat="1" ht="15" customHeight="1" x14ac:dyDescent="0.25">
      <c r="M974" s="42"/>
      <c r="Y974" s="195"/>
      <c r="Z974" s="195"/>
      <c r="AA974" s="195"/>
      <c r="AB974" s="195"/>
      <c r="AC974" s="181"/>
      <c r="AD974" s="195"/>
      <c r="AE974" s="195"/>
      <c r="AF974" s="195"/>
      <c r="AG974" s="195"/>
    </row>
    <row r="975" spans="13:33" s="6" customFormat="1" ht="15" customHeight="1" x14ac:dyDescent="0.25">
      <c r="M975" s="42"/>
      <c r="Y975" s="195"/>
      <c r="Z975" s="195"/>
      <c r="AA975" s="195"/>
      <c r="AB975" s="195"/>
      <c r="AC975" s="181"/>
      <c r="AD975" s="195"/>
      <c r="AE975" s="195"/>
      <c r="AF975" s="195"/>
      <c r="AG975" s="195"/>
    </row>
    <row r="976" spans="13:33" s="6" customFormat="1" ht="15" customHeight="1" x14ac:dyDescent="0.25">
      <c r="M976" s="42"/>
      <c r="Y976" s="195"/>
      <c r="Z976" s="195"/>
      <c r="AA976" s="195"/>
      <c r="AB976" s="195"/>
      <c r="AC976" s="181"/>
      <c r="AD976" s="195"/>
      <c r="AE976" s="195"/>
      <c r="AF976" s="195"/>
      <c r="AG976" s="195"/>
    </row>
    <row r="977" spans="13:33" s="6" customFormat="1" ht="15" customHeight="1" x14ac:dyDescent="0.25">
      <c r="M977" s="42"/>
      <c r="Y977" s="195"/>
      <c r="Z977" s="195"/>
      <c r="AA977" s="195"/>
      <c r="AB977" s="195"/>
      <c r="AC977" s="181"/>
      <c r="AD977" s="195"/>
      <c r="AE977" s="195"/>
      <c r="AF977" s="195"/>
      <c r="AG977" s="195"/>
    </row>
    <row r="978" spans="13:33" s="6" customFormat="1" ht="15" customHeight="1" x14ac:dyDescent="0.25">
      <c r="M978" s="42"/>
      <c r="Y978" s="195"/>
      <c r="Z978" s="195"/>
      <c r="AA978" s="195"/>
      <c r="AB978" s="195"/>
      <c r="AC978" s="181"/>
      <c r="AD978" s="195"/>
      <c r="AE978" s="195"/>
      <c r="AF978" s="195"/>
      <c r="AG978" s="195"/>
    </row>
    <row r="979" spans="13:33" s="6" customFormat="1" ht="15" customHeight="1" x14ac:dyDescent="0.25">
      <c r="M979" s="42"/>
      <c r="Y979" s="195"/>
      <c r="Z979" s="195"/>
      <c r="AA979" s="195"/>
      <c r="AB979" s="195"/>
      <c r="AC979" s="181"/>
      <c r="AD979" s="195"/>
      <c r="AE979" s="195"/>
      <c r="AF979" s="195"/>
      <c r="AG979" s="195"/>
    </row>
    <row r="980" spans="13:33" s="6" customFormat="1" ht="15" customHeight="1" x14ac:dyDescent="0.25">
      <c r="M980" s="42"/>
      <c r="Y980" s="195"/>
      <c r="Z980" s="195"/>
      <c r="AA980" s="195"/>
      <c r="AB980" s="195"/>
      <c r="AC980" s="181"/>
      <c r="AD980" s="195"/>
      <c r="AE980" s="195"/>
      <c r="AF980" s="195"/>
      <c r="AG980" s="195"/>
    </row>
    <row r="981" spans="13:33" s="6" customFormat="1" ht="15" customHeight="1" x14ac:dyDescent="0.25">
      <c r="M981" s="42"/>
      <c r="Y981" s="195"/>
      <c r="Z981" s="195"/>
      <c r="AA981" s="195"/>
      <c r="AB981" s="195"/>
      <c r="AC981" s="181"/>
      <c r="AD981" s="195"/>
      <c r="AE981" s="195"/>
      <c r="AF981" s="195"/>
      <c r="AG981" s="195"/>
    </row>
    <row r="982" spans="13:33" s="6" customFormat="1" ht="15" customHeight="1" x14ac:dyDescent="0.25">
      <c r="M982" s="42"/>
      <c r="Y982" s="195"/>
      <c r="Z982" s="195"/>
      <c r="AA982" s="195"/>
      <c r="AB982" s="195"/>
      <c r="AC982" s="181"/>
      <c r="AD982" s="195"/>
      <c r="AE982" s="195"/>
      <c r="AF982" s="195"/>
      <c r="AG982" s="195"/>
    </row>
    <row r="983" spans="13:33" s="6" customFormat="1" ht="15" customHeight="1" x14ac:dyDescent="0.25">
      <c r="M983" s="42"/>
      <c r="Y983" s="195"/>
      <c r="Z983" s="195"/>
      <c r="AA983" s="195"/>
      <c r="AB983" s="195"/>
      <c r="AC983" s="181"/>
      <c r="AD983" s="195"/>
      <c r="AE983" s="195"/>
      <c r="AF983" s="195"/>
      <c r="AG983" s="195"/>
    </row>
    <row r="984" spans="13:33" s="6" customFormat="1" ht="15" customHeight="1" x14ac:dyDescent="0.25">
      <c r="M984" s="42"/>
      <c r="Y984" s="195"/>
      <c r="Z984" s="195"/>
      <c r="AA984" s="195"/>
      <c r="AB984" s="195"/>
      <c r="AC984" s="181"/>
      <c r="AD984" s="195"/>
      <c r="AE984" s="195"/>
      <c r="AF984" s="195"/>
      <c r="AG984" s="195"/>
    </row>
    <row r="985" spans="13:33" s="6" customFormat="1" ht="15" customHeight="1" x14ac:dyDescent="0.25">
      <c r="M985" s="42"/>
      <c r="Y985" s="195"/>
      <c r="Z985" s="195"/>
      <c r="AA985" s="195"/>
      <c r="AB985" s="195"/>
      <c r="AC985" s="181"/>
      <c r="AD985" s="195"/>
      <c r="AE985" s="195"/>
      <c r="AF985" s="195"/>
      <c r="AG985" s="195"/>
    </row>
    <row r="986" spans="13:33" s="6" customFormat="1" ht="15" customHeight="1" x14ac:dyDescent="0.25">
      <c r="M986" s="42"/>
      <c r="Y986" s="195"/>
      <c r="Z986" s="195"/>
      <c r="AA986" s="195"/>
      <c r="AB986" s="195"/>
      <c r="AC986" s="181"/>
      <c r="AD986" s="195"/>
      <c r="AE986" s="195"/>
      <c r="AF986" s="195"/>
      <c r="AG986" s="195"/>
    </row>
    <row r="987" spans="13:33" s="6" customFormat="1" ht="15" customHeight="1" x14ac:dyDescent="0.25">
      <c r="M987" s="42"/>
      <c r="Y987" s="195"/>
      <c r="Z987" s="195"/>
      <c r="AA987" s="195"/>
      <c r="AB987" s="195"/>
      <c r="AC987" s="181"/>
      <c r="AD987" s="195"/>
      <c r="AE987" s="195"/>
      <c r="AF987" s="195"/>
      <c r="AG987" s="195"/>
    </row>
    <row r="988" spans="13:33" s="6" customFormat="1" ht="15" customHeight="1" x14ac:dyDescent="0.25">
      <c r="M988" s="42"/>
      <c r="Y988" s="195"/>
      <c r="Z988" s="195"/>
      <c r="AA988" s="195"/>
      <c r="AB988" s="195"/>
      <c r="AC988" s="181"/>
      <c r="AD988" s="195"/>
      <c r="AE988" s="195"/>
      <c r="AF988" s="195"/>
      <c r="AG988" s="195"/>
    </row>
    <row r="989" spans="13:33" s="6" customFormat="1" ht="15" customHeight="1" x14ac:dyDescent="0.25">
      <c r="M989" s="42"/>
      <c r="Y989" s="195"/>
      <c r="Z989" s="195"/>
      <c r="AA989" s="195"/>
      <c r="AB989" s="195"/>
      <c r="AC989" s="181"/>
      <c r="AD989" s="195"/>
      <c r="AE989" s="195"/>
      <c r="AF989" s="195"/>
      <c r="AG989" s="195"/>
    </row>
    <row r="990" spans="13:33" s="6" customFormat="1" ht="15" customHeight="1" x14ac:dyDescent="0.25">
      <c r="M990" s="42"/>
      <c r="Y990" s="195"/>
      <c r="Z990" s="195"/>
      <c r="AA990" s="195"/>
      <c r="AB990" s="195"/>
      <c r="AC990" s="181"/>
      <c r="AD990" s="195"/>
      <c r="AE990" s="195"/>
      <c r="AF990" s="195"/>
      <c r="AG990" s="195"/>
    </row>
    <row r="991" spans="13:33" s="6" customFormat="1" ht="15" customHeight="1" x14ac:dyDescent="0.25">
      <c r="M991" s="42"/>
      <c r="Y991" s="195"/>
      <c r="Z991" s="195"/>
      <c r="AA991" s="195"/>
      <c r="AB991" s="195"/>
      <c r="AC991" s="181"/>
      <c r="AD991" s="195"/>
      <c r="AE991" s="195"/>
      <c r="AF991" s="195"/>
      <c r="AG991" s="195"/>
    </row>
    <row r="992" spans="13:33" s="6" customFormat="1" ht="15" customHeight="1" x14ac:dyDescent="0.25">
      <c r="M992" s="42"/>
      <c r="Y992" s="195"/>
      <c r="Z992" s="195"/>
      <c r="AA992" s="195"/>
      <c r="AB992" s="195"/>
      <c r="AC992" s="181"/>
      <c r="AD992" s="195"/>
      <c r="AE992" s="195"/>
      <c r="AF992" s="195"/>
      <c r="AG992" s="195"/>
    </row>
    <row r="993" spans="13:33" s="6" customFormat="1" ht="15" customHeight="1" x14ac:dyDescent="0.25">
      <c r="M993" s="42"/>
      <c r="Y993" s="195"/>
      <c r="Z993" s="195"/>
      <c r="AA993" s="195"/>
      <c r="AB993" s="195"/>
      <c r="AC993" s="181"/>
      <c r="AD993" s="195"/>
      <c r="AE993" s="195"/>
      <c r="AF993" s="195"/>
      <c r="AG993" s="195"/>
    </row>
    <row r="994" spans="13:33" s="6" customFormat="1" ht="15" customHeight="1" x14ac:dyDescent="0.25">
      <c r="M994" s="42"/>
      <c r="Y994" s="195"/>
      <c r="Z994" s="195"/>
      <c r="AA994" s="195"/>
      <c r="AB994" s="195"/>
      <c r="AC994" s="181"/>
      <c r="AD994" s="195"/>
      <c r="AE994" s="195"/>
      <c r="AF994" s="195"/>
      <c r="AG994" s="195"/>
    </row>
    <row r="995" spans="13:33" s="6" customFormat="1" ht="15" customHeight="1" x14ac:dyDescent="0.25">
      <c r="M995" s="42"/>
      <c r="Y995" s="195"/>
      <c r="Z995" s="195"/>
      <c r="AA995" s="195"/>
      <c r="AB995" s="195"/>
      <c r="AC995" s="181"/>
      <c r="AD995" s="195"/>
      <c r="AE995" s="195"/>
      <c r="AF995" s="195"/>
      <c r="AG995" s="195"/>
    </row>
    <row r="996" spans="13:33" s="6" customFormat="1" ht="15" customHeight="1" x14ac:dyDescent="0.25">
      <c r="M996" s="42"/>
      <c r="Y996" s="195"/>
      <c r="Z996" s="195"/>
      <c r="AA996" s="195"/>
      <c r="AB996" s="195"/>
      <c r="AC996" s="181"/>
      <c r="AD996" s="195"/>
      <c r="AE996" s="195"/>
      <c r="AF996" s="195"/>
      <c r="AG996" s="195"/>
    </row>
    <row r="997" spans="13:33" s="6" customFormat="1" ht="15" customHeight="1" x14ac:dyDescent="0.25">
      <c r="M997" s="42"/>
      <c r="Y997" s="195"/>
      <c r="Z997" s="195"/>
      <c r="AA997" s="195"/>
      <c r="AB997" s="195"/>
      <c r="AC997" s="181"/>
      <c r="AD997" s="195"/>
      <c r="AE997" s="195"/>
      <c r="AF997" s="195"/>
      <c r="AG997" s="195"/>
    </row>
    <row r="998" spans="13:33" s="6" customFormat="1" ht="15" customHeight="1" x14ac:dyDescent="0.25">
      <c r="M998" s="42"/>
      <c r="Y998" s="195"/>
      <c r="Z998" s="195"/>
      <c r="AA998" s="195"/>
      <c r="AB998" s="195"/>
      <c r="AC998" s="181"/>
      <c r="AD998" s="195"/>
      <c r="AE998" s="195"/>
      <c r="AF998" s="195"/>
      <c r="AG998" s="195"/>
    </row>
    <row r="999" spans="13:33" s="6" customFormat="1" ht="15" customHeight="1" x14ac:dyDescent="0.25">
      <c r="M999" s="42"/>
      <c r="Y999" s="195"/>
      <c r="Z999" s="195"/>
      <c r="AA999" s="195"/>
      <c r="AB999" s="195"/>
      <c r="AC999" s="181"/>
      <c r="AD999" s="195"/>
      <c r="AE999" s="195"/>
      <c r="AF999" s="195"/>
      <c r="AG999" s="195"/>
    </row>
    <row r="1000" spans="13:33" s="6" customFormat="1" ht="15" customHeight="1" x14ac:dyDescent="0.25">
      <c r="M1000" s="42"/>
      <c r="Y1000" s="195"/>
      <c r="Z1000" s="195"/>
      <c r="AA1000" s="195"/>
      <c r="AB1000" s="195"/>
      <c r="AC1000" s="181"/>
      <c r="AD1000" s="195"/>
      <c r="AE1000" s="195"/>
      <c r="AF1000" s="195"/>
      <c r="AG1000" s="195"/>
    </row>
    <row r="1001" spans="13:33" s="6" customFormat="1" ht="15" customHeight="1" x14ac:dyDescent="0.25">
      <c r="M1001" s="42"/>
      <c r="Y1001" s="195"/>
      <c r="Z1001" s="195"/>
      <c r="AA1001" s="195"/>
      <c r="AB1001" s="195"/>
      <c r="AC1001" s="181"/>
      <c r="AD1001" s="195"/>
      <c r="AE1001" s="195"/>
      <c r="AF1001" s="195"/>
      <c r="AG1001" s="195"/>
    </row>
    <row r="1002" spans="13:33" s="6" customFormat="1" ht="15" customHeight="1" x14ac:dyDescent="0.25">
      <c r="M1002" s="42"/>
      <c r="Y1002" s="195"/>
      <c r="Z1002" s="195"/>
      <c r="AA1002" s="195"/>
      <c r="AB1002" s="195"/>
      <c r="AC1002" s="181"/>
      <c r="AD1002" s="195"/>
      <c r="AE1002" s="195"/>
      <c r="AF1002" s="195"/>
      <c r="AG1002" s="195"/>
    </row>
    <row r="1003" spans="13:33" s="6" customFormat="1" ht="15" customHeight="1" x14ac:dyDescent="0.25">
      <c r="M1003" s="42"/>
      <c r="Y1003" s="195"/>
      <c r="Z1003" s="195"/>
      <c r="AA1003" s="195"/>
      <c r="AB1003" s="195"/>
      <c r="AC1003" s="181"/>
      <c r="AD1003" s="195"/>
      <c r="AE1003" s="195"/>
      <c r="AF1003" s="195"/>
      <c r="AG1003" s="195"/>
    </row>
    <row r="1004" spans="13:33" s="6" customFormat="1" ht="15" customHeight="1" x14ac:dyDescent="0.25">
      <c r="M1004" s="42"/>
      <c r="Y1004" s="195"/>
      <c r="Z1004" s="195"/>
      <c r="AA1004" s="195"/>
      <c r="AB1004" s="195"/>
      <c r="AC1004" s="181"/>
      <c r="AD1004" s="195"/>
      <c r="AE1004" s="195"/>
      <c r="AF1004" s="195"/>
      <c r="AG1004" s="195"/>
    </row>
    <row r="1005" spans="13:33" s="6" customFormat="1" ht="15" customHeight="1" x14ac:dyDescent="0.25">
      <c r="M1005" s="42"/>
      <c r="Y1005" s="195"/>
      <c r="Z1005" s="195"/>
      <c r="AA1005" s="195"/>
      <c r="AB1005" s="195"/>
      <c r="AC1005" s="181"/>
      <c r="AD1005" s="195"/>
      <c r="AE1005" s="195"/>
      <c r="AF1005" s="195"/>
      <c r="AG1005" s="195"/>
    </row>
    <row r="1006" spans="13:33" s="6" customFormat="1" ht="15" customHeight="1" x14ac:dyDescent="0.25">
      <c r="M1006" s="42"/>
      <c r="Y1006" s="195"/>
      <c r="Z1006" s="195"/>
      <c r="AA1006" s="195"/>
      <c r="AB1006" s="195"/>
      <c r="AC1006" s="181"/>
      <c r="AD1006" s="195"/>
      <c r="AE1006" s="195"/>
      <c r="AF1006" s="195"/>
      <c r="AG1006" s="195"/>
    </row>
    <row r="1007" spans="13:33" s="6" customFormat="1" ht="15" customHeight="1" x14ac:dyDescent="0.25">
      <c r="M1007" s="42"/>
      <c r="Y1007" s="195"/>
      <c r="Z1007" s="195"/>
      <c r="AA1007" s="195"/>
      <c r="AB1007" s="195"/>
      <c r="AC1007" s="181"/>
      <c r="AD1007" s="195"/>
      <c r="AE1007" s="195"/>
      <c r="AF1007" s="195"/>
      <c r="AG1007" s="195"/>
    </row>
    <row r="1008" spans="13:33" s="6" customFormat="1" ht="15" customHeight="1" x14ac:dyDescent="0.25">
      <c r="M1008" s="42"/>
      <c r="Y1008" s="195"/>
      <c r="Z1008" s="195"/>
      <c r="AA1008" s="195"/>
      <c r="AB1008" s="195"/>
      <c r="AC1008" s="181"/>
      <c r="AD1008" s="195"/>
      <c r="AE1008" s="195"/>
      <c r="AF1008" s="195"/>
      <c r="AG1008" s="195"/>
    </row>
    <row r="1009" spans="13:33" s="6" customFormat="1" ht="15" customHeight="1" x14ac:dyDescent="0.25">
      <c r="M1009" s="42"/>
      <c r="Y1009" s="195"/>
      <c r="Z1009" s="195"/>
      <c r="AA1009" s="195"/>
      <c r="AB1009" s="195"/>
      <c r="AC1009" s="181"/>
      <c r="AD1009" s="195"/>
      <c r="AE1009" s="195"/>
      <c r="AF1009" s="195"/>
      <c r="AG1009" s="195"/>
    </row>
    <row r="1010" spans="13:33" s="6" customFormat="1" ht="15" customHeight="1" x14ac:dyDescent="0.25">
      <c r="M1010" s="42"/>
      <c r="Y1010" s="195"/>
      <c r="Z1010" s="195"/>
      <c r="AA1010" s="195"/>
      <c r="AB1010" s="195"/>
      <c r="AC1010" s="181"/>
      <c r="AD1010" s="195"/>
      <c r="AE1010" s="195"/>
      <c r="AF1010" s="195"/>
      <c r="AG1010" s="195"/>
    </row>
    <row r="1011" spans="13:33" s="6" customFormat="1" ht="15" customHeight="1" x14ac:dyDescent="0.25">
      <c r="M1011" s="42"/>
      <c r="Y1011" s="195"/>
      <c r="Z1011" s="195"/>
      <c r="AA1011" s="195"/>
      <c r="AB1011" s="195"/>
      <c r="AC1011" s="181"/>
      <c r="AD1011" s="195"/>
      <c r="AE1011" s="195"/>
      <c r="AF1011" s="195"/>
      <c r="AG1011" s="195"/>
    </row>
    <row r="1012" spans="13:33" s="6" customFormat="1" ht="15" customHeight="1" x14ac:dyDescent="0.25">
      <c r="M1012" s="42"/>
      <c r="Y1012" s="195"/>
      <c r="Z1012" s="195"/>
      <c r="AA1012" s="195"/>
      <c r="AB1012" s="195"/>
      <c r="AC1012" s="181"/>
      <c r="AD1012" s="195"/>
      <c r="AE1012" s="195"/>
      <c r="AF1012" s="195"/>
      <c r="AG1012" s="195"/>
    </row>
    <row r="1013" spans="13:33" s="6" customFormat="1" ht="15" customHeight="1" x14ac:dyDescent="0.25">
      <c r="M1013" s="42"/>
      <c r="Y1013" s="195"/>
      <c r="Z1013" s="195"/>
      <c r="AA1013" s="195"/>
      <c r="AB1013" s="195"/>
      <c r="AC1013" s="181"/>
      <c r="AD1013" s="195"/>
      <c r="AE1013" s="195"/>
      <c r="AF1013" s="195"/>
      <c r="AG1013" s="195"/>
    </row>
    <row r="1014" spans="13:33" s="6" customFormat="1" ht="15" customHeight="1" x14ac:dyDescent="0.25">
      <c r="M1014" s="42"/>
      <c r="Y1014" s="195"/>
      <c r="Z1014" s="195"/>
      <c r="AA1014" s="195"/>
      <c r="AB1014" s="195"/>
      <c r="AC1014" s="181"/>
      <c r="AD1014" s="195"/>
      <c r="AE1014" s="195"/>
      <c r="AF1014" s="195"/>
      <c r="AG1014" s="195"/>
    </row>
    <row r="1015" spans="13:33" s="6" customFormat="1" ht="15" customHeight="1" x14ac:dyDescent="0.25">
      <c r="M1015" s="42"/>
      <c r="Y1015" s="195"/>
      <c r="Z1015" s="195"/>
      <c r="AA1015" s="195"/>
      <c r="AB1015" s="195"/>
      <c r="AC1015" s="181"/>
      <c r="AD1015" s="195"/>
      <c r="AE1015" s="195"/>
      <c r="AF1015" s="195"/>
      <c r="AG1015" s="195"/>
    </row>
    <row r="1016" spans="13:33" s="6" customFormat="1" ht="15" customHeight="1" x14ac:dyDescent="0.25">
      <c r="M1016" s="42"/>
      <c r="Y1016" s="195"/>
      <c r="Z1016" s="195"/>
      <c r="AA1016" s="195"/>
      <c r="AB1016" s="195"/>
      <c r="AC1016" s="181"/>
      <c r="AD1016" s="195"/>
      <c r="AE1016" s="195"/>
      <c r="AF1016" s="195"/>
      <c r="AG1016" s="195"/>
    </row>
    <row r="1017" spans="13:33" s="6" customFormat="1" ht="15" customHeight="1" x14ac:dyDescent="0.25">
      <c r="M1017" s="42"/>
      <c r="Y1017" s="195"/>
      <c r="Z1017" s="195"/>
      <c r="AA1017" s="195"/>
      <c r="AB1017" s="195"/>
      <c r="AC1017" s="181"/>
      <c r="AD1017" s="195"/>
      <c r="AE1017" s="195"/>
      <c r="AF1017" s="195"/>
      <c r="AG1017" s="195"/>
    </row>
    <row r="1018" spans="13:33" s="6" customFormat="1" ht="15" customHeight="1" x14ac:dyDescent="0.25">
      <c r="M1018" s="42"/>
      <c r="Y1018" s="195"/>
      <c r="Z1018" s="195"/>
      <c r="AA1018" s="195"/>
      <c r="AB1018" s="195"/>
      <c r="AC1018" s="181"/>
      <c r="AD1018" s="195"/>
      <c r="AE1018" s="195"/>
      <c r="AF1018" s="195"/>
      <c r="AG1018" s="195"/>
    </row>
    <row r="1019" spans="13:33" s="6" customFormat="1" ht="15" customHeight="1" x14ac:dyDescent="0.25">
      <c r="M1019" s="42"/>
      <c r="Y1019" s="195"/>
      <c r="Z1019" s="195"/>
      <c r="AA1019" s="195"/>
      <c r="AB1019" s="195"/>
      <c r="AC1019" s="181"/>
      <c r="AD1019" s="195"/>
      <c r="AE1019" s="195"/>
      <c r="AF1019" s="195"/>
      <c r="AG1019" s="195"/>
    </row>
    <row r="1020" spans="13:33" s="6" customFormat="1" ht="15" customHeight="1" x14ac:dyDescent="0.25">
      <c r="M1020" s="42"/>
      <c r="Y1020" s="195"/>
      <c r="Z1020" s="195"/>
      <c r="AA1020" s="195"/>
      <c r="AB1020" s="195"/>
      <c r="AC1020" s="181"/>
      <c r="AD1020" s="195"/>
      <c r="AE1020" s="195"/>
      <c r="AF1020" s="195"/>
      <c r="AG1020" s="195"/>
    </row>
    <row r="1021" spans="13:33" s="6" customFormat="1" ht="15" customHeight="1" x14ac:dyDescent="0.25">
      <c r="M1021" s="42"/>
      <c r="Y1021" s="195"/>
      <c r="Z1021" s="195"/>
      <c r="AA1021" s="195"/>
      <c r="AB1021" s="195"/>
      <c r="AC1021" s="181"/>
      <c r="AD1021" s="195"/>
      <c r="AE1021" s="195"/>
      <c r="AF1021" s="195"/>
      <c r="AG1021" s="195"/>
    </row>
    <row r="1022" spans="13:33" s="6" customFormat="1" ht="15" customHeight="1" x14ac:dyDescent="0.25">
      <c r="M1022" s="42"/>
      <c r="Y1022" s="195"/>
      <c r="Z1022" s="195"/>
      <c r="AA1022" s="195"/>
      <c r="AB1022" s="195"/>
      <c r="AC1022" s="181"/>
      <c r="AD1022" s="195"/>
      <c r="AE1022" s="195"/>
      <c r="AF1022" s="195"/>
      <c r="AG1022" s="195"/>
    </row>
    <row r="1023" spans="13:33" s="6" customFormat="1" ht="15" customHeight="1" x14ac:dyDescent="0.25">
      <c r="M1023" s="42"/>
      <c r="Y1023" s="195"/>
      <c r="Z1023" s="195"/>
      <c r="AA1023" s="195"/>
      <c r="AB1023" s="195"/>
      <c r="AC1023" s="181"/>
      <c r="AD1023" s="195"/>
      <c r="AE1023" s="195"/>
      <c r="AF1023" s="195"/>
      <c r="AG1023" s="195"/>
    </row>
    <row r="1024" spans="13:33" s="6" customFormat="1" ht="15" customHeight="1" x14ac:dyDescent="0.25">
      <c r="M1024" s="42"/>
      <c r="Y1024" s="195"/>
      <c r="Z1024" s="195"/>
      <c r="AA1024" s="195"/>
      <c r="AB1024" s="195"/>
      <c r="AC1024" s="181"/>
      <c r="AD1024" s="195"/>
      <c r="AE1024" s="195"/>
      <c r="AF1024" s="195"/>
      <c r="AG1024" s="195"/>
    </row>
    <row r="1025" spans="13:33" s="6" customFormat="1" ht="15" customHeight="1" x14ac:dyDescent="0.25">
      <c r="M1025" s="42"/>
      <c r="Y1025" s="195"/>
      <c r="Z1025" s="195"/>
      <c r="AA1025" s="195"/>
      <c r="AB1025" s="195"/>
      <c r="AC1025" s="181"/>
      <c r="AD1025" s="195"/>
      <c r="AE1025" s="195"/>
      <c r="AF1025" s="195"/>
      <c r="AG1025" s="195"/>
    </row>
    <row r="1026" spans="13:33" s="6" customFormat="1" ht="15" customHeight="1" x14ac:dyDescent="0.25">
      <c r="M1026" s="42"/>
      <c r="Y1026" s="195"/>
      <c r="Z1026" s="195"/>
      <c r="AA1026" s="195"/>
      <c r="AB1026" s="195"/>
      <c r="AC1026" s="181"/>
      <c r="AD1026" s="195"/>
      <c r="AE1026" s="195"/>
      <c r="AF1026" s="195"/>
      <c r="AG1026" s="195"/>
    </row>
    <row r="1027" spans="13:33" s="6" customFormat="1" ht="15" customHeight="1" x14ac:dyDescent="0.25">
      <c r="M1027" s="42"/>
      <c r="Y1027" s="195"/>
      <c r="Z1027" s="195"/>
      <c r="AA1027" s="195"/>
      <c r="AB1027" s="195"/>
      <c r="AC1027" s="181"/>
      <c r="AD1027" s="195"/>
      <c r="AE1027" s="195"/>
      <c r="AF1027" s="195"/>
      <c r="AG1027" s="195"/>
    </row>
    <row r="1028" spans="13:33" s="6" customFormat="1" ht="15" customHeight="1" x14ac:dyDescent="0.25">
      <c r="M1028" s="42"/>
      <c r="Y1028" s="195"/>
      <c r="Z1028" s="195"/>
      <c r="AA1028" s="195"/>
      <c r="AB1028" s="195"/>
      <c r="AC1028" s="181"/>
      <c r="AD1028" s="195"/>
      <c r="AE1028" s="195"/>
      <c r="AF1028" s="195"/>
      <c r="AG1028" s="195"/>
    </row>
    <row r="1029" spans="13:33" s="6" customFormat="1" ht="15" customHeight="1" x14ac:dyDescent="0.25">
      <c r="M1029" s="42"/>
      <c r="Y1029" s="195"/>
      <c r="Z1029" s="195"/>
      <c r="AA1029" s="195"/>
      <c r="AB1029" s="195"/>
      <c r="AC1029" s="181"/>
      <c r="AD1029" s="195"/>
      <c r="AE1029" s="195"/>
      <c r="AF1029" s="195"/>
      <c r="AG1029" s="195"/>
    </row>
    <row r="1030" spans="13:33" s="6" customFormat="1" ht="15" customHeight="1" x14ac:dyDescent="0.25">
      <c r="M1030" s="42"/>
      <c r="Y1030" s="195"/>
      <c r="Z1030" s="195"/>
      <c r="AA1030" s="195"/>
      <c r="AB1030" s="195"/>
      <c r="AC1030" s="181"/>
      <c r="AD1030" s="195"/>
      <c r="AE1030" s="195"/>
      <c r="AF1030" s="195"/>
      <c r="AG1030" s="195"/>
    </row>
    <row r="1031" spans="13:33" s="6" customFormat="1" ht="15" customHeight="1" x14ac:dyDescent="0.25">
      <c r="M1031" s="42"/>
      <c r="Y1031" s="195"/>
      <c r="Z1031" s="195"/>
      <c r="AA1031" s="195"/>
      <c r="AB1031" s="195"/>
      <c r="AC1031" s="181"/>
      <c r="AD1031" s="195"/>
      <c r="AE1031" s="195"/>
      <c r="AF1031" s="195"/>
      <c r="AG1031" s="195"/>
    </row>
    <row r="1032" spans="13:33" s="6" customFormat="1" ht="15" customHeight="1" x14ac:dyDescent="0.25">
      <c r="M1032" s="42"/>
      <c r="Y1032" s="195"/>
      <c r="Z1032" s="195"/>
      <c r="AA1032" s="195"/>
      <c r="AB1032" s="195"/>
      <c r="AC1032" s="181"/>
      <c r="AD1032" s="195"/>
      <c r="AE1032" s="195"/>
      <c r="AF1032" s="195"/>
      <c r="AG1032" s="195"/>
    </row>
    <row r="1033" spans="13:33" s="6" customFormat="1" ht="15" customHeight="1" x14ac:dyDescent="0.25">
      <c r="M1033" s="42"/>
      <c r="Y1033" s="195"/>
      <c r="Z1033" s="195"/>
      <c r="AA1033" s="195"/>
      <c r="AB1033" s="195"/>
      <c r="AC1033" s="181"/>
      <c r="AD1033" s="195"/>
      <c r="AE1033" s="195"/>
      <c r="AF1033" s="195"/>
      <c r="AG1033" s="195"/>
    </row>
    <row r="1034" spans="13:33" s="6" customFormat="1" ht="15" customHeight="1" x14ac:dyDescent="0.25">
      <c r="M1034" s="42"/>
      <c r="Y1034" s="195"/>
      <c r="Z1034" s="195"/>
      <c r="AA1034" s="195"/>
      <c r="AB1034" s="195"/>
      <c r="AC1034" s="181"/>
      <c r="AD1034" s="195"/>
      <c r="AE1034" s="195"/>
      <c r="AF1034" s="195"/>
      <c r="AG1034" s="195"/>
    </row>
    <row r="1035" spans="13:33" s="6" customFormat="1" ht="15" customHeight="1" x14ac:dyDescent="0.25">
      <c r="M1035" s="42"/>
      <c r="Y1035" s="195"/>
      <c r="Z1035" s="195"/>
      <c r="AA1035" s="195"/>
      <c r="AB1035" s="195"/>
      <c r="AC1035" s="181"/>
      <c r="AD1035" s="195"/>
      <c r="AE1035" s="195"/>
      <c r="AF1035" s="195"/>
      <c r="AG1035" s="195"/>
    </row>
    <row r="1036" spans="13:33" s="6" customFormat="1" ht="15" customHeight="1" x14ac:dyDescent="0.25">
      <c r="M1036" s="42"/>
      <c r="Y1036" s="195"/>
      <c r="Z1036" s="195"/>
      <c r="AA1036" s="195"/>
      <c r="AB1036" s="195"/>
      <c r="AC1036" s="181"/>
      <c r="AD1036" s="195"/>
      <c r="AE1036" s="195"/>
      <c r="AF1036" s="195"/>
      <c r="AG1036" s="195"/>
    </row>
    <row r="1037" spans="13:33" s="6" customFormat="1" ht="15" customHeight="1" x14ac:dyDescent="0.25">
      <c r="M1037" s="42"/>
      <c r="Y1037" s="195"/>
      <c r="Z1037" s="195"/>
      <c r="AA1037" s="195"/>
      <c r="AB1037" s="195"/>
      <c r="AC1037" s="181"/>
      <c r="AD1037" s="195"/>
      <c r="AE1037" s="195"/>
      <c r="AF1037" s="195"/>
      <c r="AG1037" s="195"/>
    </row>
    <row r="1038" spans="13:33" s="6" customFormat="1" ht="15" customHeight="1" x14ac:dyDescent="0.25">
      <c r="M1038" s="42"/>
      <c r="Y1038" s="195"/>
      <c r="Z1038" s="195"/>
      <c r="AA1038" s="195"/>
      <c r="AB1038" s="195"/>
      <c r="AC1038" s="181"/>
      <c r="AD1038" s="195"/>
      <c r="AE1038" s="195"/>
      <c r="AF1038" s="195"/>
      <c r="AG1038" s="195"/>
    </row>
    <row r="1039" spans="13:33" s="6" customFormat="1" ht="15" customHeight="1" x14ac:dyDescent="0.25">
      <c r="M1039" s="42"/>
      <c r="Y1039" s="195"/>
      <c r="Z1039" s="195"/>
      <c r="AA1039" s="195"/>
      <c r="AB1039" s="195"/>
      <c r="AC1039" s="181"/>
      <c r="AD1039" s="195"/>
      <c r="AE1039" s="195"/>
      <c r="AF1039" s="195"/>
      <c r="AG1039" s="195"/>
    </row>
    <row r="1040" spans="13:33" s="6" customFormat="1" ht="15" customHeight="1" x14ac:dyDescent="0.25">
      <c r="M1040" s="42"/>
      <c r="Y1040" s="195"/>
      <c r="Z1040" s="195"/>
      <c r="AA1040" s="195"/>
      <c r="AB1040" s="195"/>
      <c r="AC1040" s="181"/>
      <c r="AD1040" s="195"/>
      <c r="AE1040" s="195"/>
      <c r="AF1040" s="195"/>
      <c r="AG1040" s="195"/>
    </row>
    <row r="1041" spans="13:33" s="6" customFormat="1" ht="15" customHeight="1" x14ac:dyDescent="0.25">
      <c r="M1041" s="42"/>
      <c r="Y1041" s="195"/>
      <c r="Z1041" s="195"/>
      <c r="AA1041" s="195"/>
      <c r="AB1041" s="195"/>
      <c r="AC1041" s="181"/>
      <c r="AD1041" s="195"/>
      <c r="AE1041" s="195"/>
      <c r="AF1041" s="195"/>
      <c r="AG1041" s="195"/>
    </row>
    <row r="1042" spans="13:33" s="6" customFormat="1" ht="15" customHeight="1" x14ac:dyDescent="0.25">
      <c r="M1042" s="42"/>
      <c r="Y1042" s="195"/>
      <c r="Z1042" s="195"/>
      <c r="AA1042" s="195"/>
      <c r="AB1042" s="195"/>
      <c r="AC1042" s="181"/>
      <c r="AD1042" s="195"/>
      <c r="AE1042" s="195"/>
      <c r="AF1042" s="195"/>
      <c r="AG1042" s="195"/>
    </row>
    <row r="1043" spans="13:33" s="6" customFormat="1" ht="15" customHeight="1" x14ac:dyDescent="0.25">
      <c r="M1043" s="42"/>
      <c r="Y1043" s="195"/>
      <c r="Z1043" s="195"/>
      <c r="AA1043" s="195"/>
      <c r="AB1043" s="195"/>
      <c r="AC1043" s="181"/>
      <c r="AD1043" s="195"/>
      <c r="AE1043" s="195"/>
      <c r="AF1043" s="195"/>
      <c r="AG1043" s="195"/>
    </row>
    <row r="1044" spans="13:33" s="6" customFormat="1" ht="15" customHeight="1" x14ac:dyDescent="0.25">
      <c r="M1044" s="42"/>
      <c r="Y1044" s="195"/>
      <c r="Z1044" s="195"/>
      <c r="AA1044" s="195"/>
      <c r="AB1044" s="195"/>
      <c r="AC1044" s="181"/>
      <c r="AD1044" s="195"/>
      <c r="AE1044" s="195"/>
      <c r="AF1044" s="195"/>
      <c r="AG1044" s="195"/>
    </row>
    <row r="1045" spans="13:33" s="6" customFormat="1" ht="15" customHeight="1" x14ac:dyDescent="0.25">
      <c r="M1045" s="42"/>
      <c r="Y1045" s="195"/>
      <c r="Z1045" s="195"/>
      <c r="AA1045" s="195"/>
      <c r="AB1045" s="195"/>
      <c r="AC1045" s="181"/>
      <c r="AD1045" s="195"/>
      <c r="AE1045" s="195"/>
      <c r="AF1045" s="195"/>
      <c r="AG1045" s="195"/>
    </row>
    <row r="1046" spans="13:33" s="6" customFormat="1" ht="15" customHeight="1" x14ac:dyDescent="0.25">
      <c r="M1046" s="42"/>
      <c r="Y1046" s="195"/>
      <c r="Z1046" s="195"/>
      <c r="AA1046" s="195"/>
      <c r="AB1046" s="195"/>
      <c r="AC1046" s="181"/>
      <c r="AD1046" s="195"/>
      <c r="AE1046" s="195"/>
      <c r="AF1046" s="195"/>
      <c r="AG1046" s="195"/>
    </row>
    <row r="1047" spans="13:33" s="6" customFormat="1" ht="15" customHeight="1" x14ac:dyDescent="0.25">
      <c r="M1047" s="42"/>
      <c r="Y1047" s="195"/>
      <c r="Z1047" s="195"/>
      <c r="AA1047" s="195"/>
      <c r="AB1047" s="195"/>
      <c r="AC1047" s="181"/>
      <c r="AD1047" s="195"/>
      <c r="AE1047" s="195"/>
      <c r="AF1047" s="195"/>
      <c r="AG1047" s="195"/>
    </row>
    <row r="1048" spans="13:33" s="6" customFormat="1" ht="15" customHeight="1" x14ac:dyDescent="0.25">
      <c r="M1048" s="42"/>
      <c r="Y1048" s="195"/>
      <c r="Z1048" s="195"/>
      <c r="AA1048" s="195"/>
      <c r="AB1048" s="195"/>
      <c r="AC1048" s="181"/>
      <c r="AD1048" s="195"/>
      <c r="AE1048" s="195"/>
      <c r="AF1048" s="195"/>
      <c r="AG1048" s="195"/>
    </row>
    <row r="1049" spans="13:33" s="6" customFormat="1" ht="15" customHeight="1" x14ac:dyDescent="0.25">
      <c r="M1049" s="42"/>
      <c r="Y1049" s="195"/>
      <c r="Z1049" s="195"/>
      <c r="AA1049" s="195"/>
      <c r="AB1049" s="195"/>
      <c r="AC1049" s="181"/>
      <c r="AD1049" s="195"/>
      <c r="AE1049" s="195"/>
      <c r="AF1049" s="195"/>
      <c r="AG1049" s="195"/>
    </row>
    <row r="1050" spans="13:33" s="6" customFormat="1" ht="15" customHeight="1" x14ac:dyDescent="0.25">
      <c r="M1050" s="42"/>
      <c r="Y1050" s="195"/>
      <c r="Z1050" s="195"/>
      <c r="AA1050" s="195"/>
      <c r="AB1050" s="195"/>
      <c r="AC1050" s="181"/>
      <c r="AD1050" s="195"/>
      <c r="AE1050" s="195"/>
      <c r="AF1050" s="195"/>
      <c r="AG1050" s="195"/>
    </row>
    <row r="1051" spans="13:33" s="6" customFormat="1" ht="15" customHeight="1" x14ac:dyDescent="0.25">
      <c r="M1051" s="42"/>
      <c r="Y1051" s="195"/>
      <c r="Z1051" s="195"/>
      <c r="AA1051" s="195"/>
      <c r="AB1051" s="195"/>
      <c r="AC1051" s="181"/>
      <c r="AD1051" s="195"/>
      <c r="AE1051" s="195"/>
      <c r="AF1051" s="195"/>
      <c r="AG1051" s="195"/>
    </row>
    <row r="1052" spans="13:33" s="6" customFormat="1" ht="15" customHeight="1" x14ac:dyDescent="0.25">
      <c r="M1052" s="42"/>
      <c r="Y1052" s="195"/>
      <c r="Z1052" s="195"/>
      <c r="AA1052" s="195"/>
      <c r="AB1052" s="195"/>
      <c r="AC1052" s="181"/>
      <c r="AD1052" s="195"/>
      <c r="AE1052" s="195"/>
      <c r="AF1052" s="195"/>
      <c r="AG1052" s="195"/>
    </row>
    <row r="1053" spans="13:33" s="6" customFormat="1" ht="15" customHeight="1" x14ac:dyDescent="0.25">
      <c r="M1053" s="42"/>
      <c r="Y1053" s="195"/>
      <c r="Z1053" s="195"/>
      <c r="AA1053" s="195"/>
      <c r="AB1053" s="195"/>
      <c r="AC1053" s="181"/>
      <c r="AD1053" s="195"/>
      <c r="AE1053" s="195"/>
      <c r="AF1053" s="195"/>
      <c r="AG1053" s="195"/>
    </row>
    <row r="1054" spans="13:33" s="6" customFormat="1" ht="15" customHeight="1" x14ac:dyDescent="0.25">
      <c r="M1054" s="42"/>
      <c r="Y1054" s="195"/>
      <c r="Z1054" s="195"/>
      <c r="AA1054" s="195"/>
      <c r="AB1054" s="195"/>
      <c r="AC1054" s="181"/>
      <c r="AD1054" s="195"/>
      <c r="AE1054" s="195"/>
      <c r="AF1054" s="195"/>
      <c r="AG1054" s="195"/>
    </row>
    <row r="1055" spans="13:33" s="6" customFormat="1" ht="15" customHeight="1" x14ac:dyDescent="0.25">
      <c r="M1055" s="42"/>
      <c r="Y1055" s="195"/>
      <c r="Z1055" s="195"/>
      <c r="AA1055" s="195"/>
      <c r="AB1055" s="195"/>
      <c r="AC1055" s="181"/>
      <c r="AD1055" s="195"/>
      <c r="AE1055" s="195"/>
      <c r="AF1055" s="195"/>
      <c r="AG1055" s="195"/>
    </row>
    <row r="1056" spans="13:33" s="6" customFormat="1" ht="15" customHeight="1" x14ac:dyDescent="0.25">
      <c r="M1056" s="42"/>
      <c r="Y1056" s="195"/>
      <c r="Z1056" s="195"/>
      <c r="AA1056" s="195"/>
      <c r="AB1056" s="195"/>
      <c r="AC1056" s="181"/>
      <c r="AD1056" s="195"/>
      <c r="AE1056" s="195"/>
      <c r="AF1056" s="195"/>
      <c r="AG1056" s="195"/>
    </row>
    <row r="1057" spans="13:33" s="6" customFormat="1" ht="15" customHeight="1" x14ac:dyDescent="0.25">
      <c r="M1057" s="42"/>
      <c r="Y1057" s="195"/>
      <c r="Z1057" s="195"/>
      <c r="AA1057" s="195"/>
      <c r="AB1057" s="195"/>
      <c r="AC1057" s="181"/>
      <c r="AD1057" s="195"/>
      <c r="AE1057" s="195"/>
      <c r="AF1057" s="195"/>
      <c r="AG1057" s="195"/>
    </row>
    <row r="1058" spans="13:33" s="6" customFormat="1" ht="15" customHeight="1" x14ac:dyDescent="0.25">
      <c r="M1058" s="42"/>
      <c r="Y1058" s="195"/>
      <c r="Z1058" s="195"/>
      <c r="AA1058" s="195"/>
      <c r="AB1058" s="195"/>
      <c r="AC1058" s="181"/>
      <c r="AD1058" s="195"/>
      <c r="AE1058" s="195"/>
      <c r="AF1058" s="195"/>
      <c r="AG1058" s="195"/>
    </row>
    <row r="1059" spans="13:33" s="6" customFormat="1" ht="15" customHeight="1" x14ac:dyDescent="0.25">
      <c r="M1059" s="42"/>
      <c r="Y1059" s="195"/>
      <c r="Z1059" s="195"/>
      <c r="AA1059" s="195"/>
      <c r="AB1059" s="195"/>
      <c r="AC1059" s="181"/>
      <c r="AD1059" s="195"/>
      <c r="AE1059" s="195"/>
      <c r="AF1059" s="195"/>
      <c r="AG1059" s="195"/>
    </row>
    <row r="1060" spans="13:33" s="6" customFormat="1" ht="15" customHeight="1" x14ac:dyDescent="0.25">
      <c r="M1060" s="42"/>
      <c r="Y1060" s="195"/>
      <c r="Z1060" s="195"/>
      <c r="AA1060" s="195"/>
      <c r="AB1060" s="195"/>
      <c r="AC1060" s="181"/>
      <c r="AD1060" s="195"/>
      <c r="AE1060" s="195"/>
      <c r="AF1060" s="195"/>
      <c r="AG1060" s="195"/>
    </row>
    <row r="1061" spans="13:33" s="6" customFormat="1" ht="15" customHeight="1" x14ac:dyDescent="0.25">
      <c r="M1061" s="42"/>
      <c r="Y1061" s="195"/>
      <c r="Z1061" s="195"/>
      <c r="AA1061" s="195"/>
      <c r="AB1061" s="195"/>
      <c r="AC1061" s="181"/>
      <c r="AD1061" s="195"/>
      <c r="AE1061" s="195"/>
      <c r="AF1061" s="195"/>
      <c r="AG1061" s="195"/>
    </row>
    <row r="1062" spans="13:33" s="6" customFormat="1" ht="15" customHeight="1" x14ac:dyDescent="0.25">
      <c r="M1062" s="42"/>
      <c r="Y1062" s="195"/>
      <c r="Z1062" s="195"/>
      <c r="AA1062" s="195"/>
      <c r="AB1062" s="195"/>
      <c r="AC1062" s="181"/>
      <c r="AD1062" s="195"/>
      <c r="AE1062" s="195"/>
      <c r="AF1062" s="195"/>
      <c r="AG1062" s="195"/>
    </row>
    <row r="1063" spans="13:33" s="6" customFormat="1" ht="15" customHeight="1" x14ac:dyDescent="0.25">
      <c r="M1063" s="42"/>
      <c r="Y1063" s="195"/>
      <c r="Z1063" s="195"/>
      <c r="AA1063" s="195"/>
      <c r="AB1063" s="195"/>
      <c r="AC1063" s="181"/>
      <c r="AD1063" s="195"/>
      <c r="AE1063" s="195"/>
      <c r="AF1063" s="195"/>
      <c r="AG1063" s="195"/>
    </row>
    <row r="1064" spans="13:33" s="6" customFormat="1" ht="15" customHeight="1" x14ac:dyDescent="0.25">
      <c r="M1064" s="42"/>
      <c r="Y1064" s="195"/>
      <c r="Z1064" s="195"/>
      <c r="AA1064" s="195"/>
      <c r="AB1064" s="195"/>
      <c r="AC1064" s="181"/>
      <c r="AD1064" s="195"/>
      <c r="AE1064" s="195"/>
      <c r="AF1064" s="195"/>
      <c r="AG1064" s="195"/>
    </row>
    <row r="1065" spans="13:33" s="6" customFormat="1" ht="15" customHeight="1" x14ac:dyDescent="0.25">
      <c r="M1065" s="42"/>
      <c r="Y1065" s="195"/>
      <c r="Z1065" s="195"/>
      <c r="AA1065" s="195"/>
      <c r="AB1065" s="195"/>
      <c r="AC1065" s="181"/>
      <c r="AD1065" s="195"/>
      <c r="AE1065" s="195"/>
      <c r="AF1065" s="195"/>
      <c r="AG1065" s="195"/>
    </row>
    <row r="1066" spans="13:33" s="6" customFormat="1" ht="15" customHeight="1" x14ac:dyDescent="0.25">
      <c r="M1066" s="42"/>
      <c r="Y1066" s="195"/>
      <c r="Z1066" s="195"/>
      <c r="AA1066" s="195"/>
      <c r="AB1066" s="195"/>
      <c r="AC1066" s="181"/>
      <c r="AD1066" s="195"/>
      <c r="AE1066" s="195"/>
      <c r="AF1066" s="195"/>
      <c r="AG1066" s="195"/>
    </row>
    <row r="1067" spans="13:33" s="6" customFormat="1" ht="15" customHeight="1" x14ac:dyDescent="0.25">
      <c r="M1067" s="42"/>
      <c r="Y1067" s="195"/>
      <c r="Z1067" s="195"/>
      <c r="AA1067" s="195"/>
      <c r="AB1067" s="195"/>
      <c r="AC1067" s="181"/>
      <c r="AD1067" s="195"/>
      <c r="AE1067" s="195"/>
      <c r="AF1067" s="195"/>
      <c r="AG1067" s="195"/>
    </row>
    <row r="1068" spans="13:33" s="6" customFormat="1" ht="15" customHeight="1" x14ac:dyDescent="0.25">
      <c r="M1068" s="42"/>
      <c r="Y1068" s="195"/>
      <c r="Z1068" s="195"/>
      <c r="AA1068" s="195"/>
      <c r="AB1068" s="195"/>
      <c r="AC1068" s="181"/>
      <c r="AD1068" s="195"/>
      <c r="AE1068" s="195"/>
      <c r="AF1068" s="195"/>
      <c r="AG1068" s="195"/>
    </row>
    <row r="1069" spans="13:33" s="6" customFormat="1" ht="15" customHeight="1" x14ac:dyDescent="0.25">
      <c r="M1069" s="42"/>
      <c r="Y1069" s="195"/>
      <c r="Z1069" s="195"/>
      <c r="AA1069" s="195"/>
      <c r="AB1069" s="195"/>
      <c r="AC1069" s="181"/>
      <c r="AD1069" s="195"/>
      <c r="AE1069" s="195"/>
      <c r="AF1069" s="195"/>
      <c r="AG1069" s="195"/>
    </row>
    <row r="1070" spans="13:33" s="6" customFormat="1" ht="15" customHeight="1" x14ac:dyDescent="0.25">
      <c r="M1070" s="42"/>
      <c r="Y1070" s="195"/>
      <c r="Z1070" s="195"/>
      <c r="AA1070" s="195"/>
      <c r="AB1070" s="195"/>
      <c r="AC1070" s="181"/>
      <c r="AD1070" s="195"/>
      <c r="AE1070" s="195"/>
      <c r="AF1070" s="195"/>
      <c r="AG1070" s="195"/>
    </row>
    <row r="1071" spans="13:33" s="6" customFormat="1" ht="15" customHeight="1" x14ac:dyDescent="0.25">
      <c r="M1071" s="42"/>
      <c r="Y1071" s="195"/>
      <c r="Z1071" s="195"/>
      <c r="AA1071" s="195"/>
      <c r="AB1071" s="195"/>
      <c r="AC1071" s="181"/>
      <c r="AD1071" s="195"/>
      <c r="AE1071" s="195"/>
      <c r="AF1071" s="195"/>
      <c r="AG1071" s="195"/>
    </row>
    <row r="1072" spans="13:33" s="6" customFormat="1" ht="15" customHeight="1" x14ac:dyDescent="0.25">
      <c r="M1072" s="42"/>
      <c r="Y1072" s="195"/>
      <c r="Z1072" s="195"/>
      <c r="AA1072" s="195"/>
      <c r="AB1072" s="195"/>
      <c r="AC1072" s="181"/>
      <c r="AD1072" s="195"/>
      <c r="AE1072" s="195"/>
      <c r="AF1072" s="195"/>
      <c r="AG1072" s="195"/>
    </row>
    <row r="1073" spans="13:33" s="6" customFormat="1" ht="15" customHeight="1" x14ac:dyDescent="0.25">
      <c r="M1073" s="42"/>
      <c r="Y1073" s="195"/>
      <c r="Z1073" s="195"/>
      <c r="AA1073" s="195"/>
      <c r="AB1073" s="195"/>
      <c r="AC1073" s="181"/>
      <c r="AD1073" s="195"/>
      <c r="AE1073" s="195"/>
      <c r="AF1073" s="195"/>
      <c r="AG1073" s="195"/>
    </row>
    <row r="1074" spans="13:33" s="6" customFormat="1" ht="15" customHeight="1" x14ac:dyDescent="0.25">
      <c r="M1074" s="42"/>
      <c r="Y1074" s="195"/>
      <c r="Z1074" s="195"/>
      <c r="AA1074" s="195"/>
      <c r="AB1074" s="195"/>
      <c r="AC1074" s="181"/>
      <c r="AD1074" s="195"/>
      <c r="AE1074" s="195"/>
      <c r="AF1074" s="195"/>
      <c r="AG1074" s="195"/>
    </row>
    <row r="1075" spans="13:33" s="6" customFormat="1" ht="15" customHeight="1" x14ac:dyDescent="0.25">
      <c r="M1075" s="42"/>
      <c r="Y1075" s="195"/>
      <c r="Z1075" s="195"/>
      <c r="AA1075" s="195"/>
      <c r="AB1075" s="195"/>
      <c r="AC1075" s="181"/>
      <c r="AD1075" s="195"/>
      <c r="AE1075" s="195"/>
      <c r="AF1075" s="195"/>
      <c r="AG1075" s="195"/>
    </row>
    <row r="1076" spans="13:33" s="6" customFormat="1" ht="15" customHeight="1" x14ac:dyDescent="0.25">
      <c r="M1076" s="42"/>
      <c r="Y1076" s="195"/>
      <c r="Z1076" s="195"/>
      <c r="AA1076" s="195"/>
      <c r="AB1076" s="195"/>
      <c r="AC1076" s="181"/>
      <c r="AD1076" s="195"/>
      <c r="AE1076" s="195"/>
      <c r="AF1076" s="195"/>
      <c r="AG1076" s="195"/>
    </row>
    <row r="1077" spans="13:33" s="6" customFormat="1" ht="15" customHeight="1" x14ac:dyDescent="0.25">
      <c r="M1077" s="42"/>
      <c r="Y1077" s="195"/>
      <c r="Z1077" s="195"/>
      <c r="AA1077" s="195"/>
      <c r="AB1077" s="195"/>
      <c r="AC1077" s="181"/>
      <c r="AD1077" s="195"/>
      <c r="AE1077" s="195"/>
      <c r="AF1077" s="195"/>
      <c r="AG1077" s="195"/>
    </row>
    <row r="1078" spans="13:33" s="6" customFormat="1" ht="15" customHeight="1" x14ac:dyDescent="0.25">
      <c r="M1078" s="42"/>
      <c r="Y1078" s="195"/>
      <c r="Z1078" s="195"/>
      <c r="AA1078" s="195"/>
      <c r="AB1078" s="195"/>
      <c r="AC1078" s="181"/>
      <c r="AD1078" s="195"/>
      <c r="AE1078" s="195"/>
      <c r="AF1078" s="195"/>
      <c r="AG1078" s="195"/>
    </row>
    <row r="1079" spans="13:33" s="6" customFormat="1" ht="15" customHeight="1" x14ac:dyDescent="0.25">
      <c r="M1079" s="42"/>
      <c r="Y1079" s="195"/>
      <c r="Z1079" s="195"/>
      <c r="AA1079" s="195"/>
      <c r="AB1079" s="195"/>
      <c r="AC1079" s="181"/>
      <c r="AD1079" s="195"/>
      <c r="AE1079" s="195"/>
      <c r="AF1079" s="195"/>
      <c r="AG1079" s="195"/>
    </row>
    <row r="1080" spans="13:33" s="6" customFormat="1" ht="15" customHeight="1" x14ac:dyDescent="0.25">
      <c r="M1080" s="42"/>
      <c r="Y1080" s="195"/>
      <c r="Z1080" s="195"/>
      <c r="AA1080" s="195"/>
      <c r="AB1080" s="195"/>
      <c r="AC1080" s="181"/>
      <c r="AD1080" s="195"/>
      <c r="AE1080" s="195"/>
      <c r="AF1080" s="195"/>
      <c r="AG1080" s="195"/>
    </row>
    <row r="1081" spans="13:33" s="6" customFormat="1" ht="15" customHeight="1" x14ac:dyDescent="0.25">
      <c r="M1081" s="42"/>
      <c r="Y1081" s="195"/>
      <c r="Z1081" s="195"/>
      <c r="AA1081" s="195"/>
      <c r="AB1081" s="195"/>
      <c r="AC1081" s="181"/>
      <c r="AD1081" s="195"/>
      <c r="AE1081" s="195"/>
      <c r="AF1081" s="195"/>
      <c r="AG1081" s="195"/>
    </row>
    <row r="1082" spans="13:33" s="6" customFormat="1" ht="15" customHeight="1" x14ac:dyDescent="0.25">
      <c r="M1082" s="42"/>
      <c r="Y1082" s="195"/>
      <c r="Z1082" s="195"/>
      <c r="AA1082" s="195"/>
      <c r="AB1082" s="195"/>
      <c r="AC1082" s="181"/>
      <c r="AD1082" s="195"/>
      <c r="AE1082" s="195"/>
      <c r="AF1082" s="195"/>
      <c r="AG1082" s="195"/>
    </row>
    <row r="1083" spans="13:33" s="6" customFormat="1" ht="15" customHeight="1" x14ac:dyDescent="0.25">
      <c r="M1083" s="42"/>
      <c r="Y1083" s="195"/>
      <c r="Z1083" s="195"/>
      <c r="AA1083" s="195"/>
      <c r="AB1083" s="195"/>
      <c r="AC1083" s="181"/>
      <c r="AD1083" s="195"/>
      <c r="AE1083" s="195"/>
      <c r="AF1083" s="195"/>
      <c r="AG1083" s="195"/>
    </row>
    <row r="1084" spans="13:33" s="6" customFormat="1" ht="15" customHeight="1" x14ac:dyDescent="0.25">
      <c r="M1084" s="42"/>
      <c r="Y1084" s="195"/>
      <c r="Z1084" s="195"/>
      <c r="AA1084" s="195"/>
      <c r="AB1084" s="195"/>
      <c r="AC1084" s="181"/>
      <c r="AD1084" s="195"/>
      <c r="AE1084" s="195"/>
      <c r="AF1084" s="195"/>
      <c r="AG1084" s="195"/>
    </row>
    <row r="1085" spans="13:33" s="6" customFormat="1" ht="15" customHeight="1" x14ac:dyDescent="0.25">
      <c r="M1085" s="42"/>
      <c r="Y1085" s="195"/>
      <c r="Z1085" s="195"/>
      <c r="AA1085" s="195"/>
      <c r="AB1085" s="195"/>
      <c r="AC1085" s="181"/>
      <c r="AD1085" s="195"/>
      <c r="AE1085" s="195"/>
      <c r="AF1085" s="195"/>
      <c r="AG1085" s="195"/>
    </row>
    <row r="1086" spans="13:33" s="6" customFormat="1" ht="15" customHeight="1" x14ac:dyDescent="0.25">
      <c r="M1086" s="42"/>
      <c r="Y1086" s="195"/>
      <c r="Z1086" s="195"/>
      <c r="AA1086" s="195"/>
      <c r="AB1086" s="195"/>
      <c r="AC1086" s="181"/>
      <c r="AD1086" s="195"/>
      <c r="AE1086" s="195"/>
      <c r="AF1086" s="195"/>
      <c r="AG1086" s="195"/>
    </row>
    <row r="1087" spans="13:33" s="6" customFormat="1" ht="15" customHeight="1" x14ac:dyDescent="0.25">
      <c r="M1087" s="42"/>
      <c r="Y1087" s="195"/>
      <c r="Z1087" s="195"/>
      <c r="AA1087" s="195"/>
      <c r="AB1087" s="195"/>
      <c r="AC1087" s="181"/>
      <c r="AD1087" s="195"/>
      <c r="AE1087" s="195"/>
      <c r="AF1087" s="195"/>
      <c r="AG1087" s="195"/>
    </row>
    <row r="1088" spans="13:33" s="6" customFormat="1" ht="15" customHeight="1" x14ac:dyDescent="0.25">
      <c r="M1088" s="42"/>
      <c r="Y1088" s="195"/>
      <c r="Z1088" s="195"/>
      <c r="AA1088" s="195"/>
      <c r="AB1088" s="195"/>
      <c r="AC1088" s="181"/>
      <c r="AD1088" s="195"/>
      <c r="AE1088" s="195"/>
      <c r="AF1088" s="195"/>
      <c r="AG1088" s="195"/>
    </row>
    <row r="1089" spans="13:33" s="6" customFormat="1" ht="15" customHeight="1" x14ac:dyDescent="0.25">
      <c r="M1089" s="42"/>
      <c r="Y1089" s="195"/>
      <c r="Z1089" s="195"/>
      <c r="AA1089" s="195"/>
      <c r="AB1089" s="195"/>
      <c r="AC1089" s="181"/>
      <c r="AD1089" s="195"/>
      <c r="AE1089" s="195"/>
      <c r="AF1089" s="195"/>
      <c r="AG1089" s="195"/>
    </row>
    <row r="1090" spans="13:33" s="6" customFormat="1" ht="15" customHeight="1" x14ac:dyDescent="0.25">
      <c r="M1090" s="42"/>
      <c r="Y1090" s="195"/>
      <c r="Z1090" s="195"/>
      <c r="AA1090" s="195"/>
      <c r="AB1090" s="195"/>
      <c r="AC1090" s="181"/>
      <c r="AD1090" s="195"/>
      <c r="AE1090" s="195"/>
      <c r="AF1090" s="195"/>
      <c r="AG1090" s="195"/>
    </row>
    <row r="1091" spans="13:33" s="6" customFormat="1" ht="15" customHeight="1" x14ac:dyDescent="0.25">
      <c r="M1091" s="42"/>
      <c r="Y1091" s="195"/>
      <c r="Z1091" s="195"/>
      <c r="AA1091" s="195"/>
      <c r="AB1091" s="195"/>
      <c r="AC1091" s="181"/>
      <c r="AD1091" s="195"/>
      <c r="AE1091" s="195"/>
      <c r="AF1091" s="195"/>
      <c r="AG1091" s="195"/>
    </row>
    <row r="1092" spans="13:33" s="6" customFormat="1" ht="15" customHeight="1" x14ac:dyDescent="0.25">
      <c r="M1092" s="42"/>
      <c r="Y1092" s="195"/>
      <c r="Z1092" s="195"/>
      <c r="AA1092" s="195"/>
      <c r="AB1092" s="195"/>
      <c r="AC1092" s="181"/>
      <c r="AD1092" s="195"/>
      <c r="AE1092" s="195"/>
      <c r="AF1092" s="195"/>
      <c r="AG1092" s="195"/>
    </row>
    <row r="1093" spans="13:33" s="6" customFormat="1" ht="15" customHeight="1" x14ac:dyDescent="0.25">
      <c r="M1093" s="42"/>
      <c r="Y1093" s="195"/>
      <c r="Z1093" s="195"/>
      <c r="AA1093" s="195"/>
      <c r="AB1093" s="195"/>
      <c r="AC1093" s="181"/>
      <c r="AD1093" s="195"/>
      <c r="AE1093" s="195"/>
      <c r="AF1093" s="195"/>
      <c r="AG1093" s="195"/>
    </row>
    <row r="1094" spans="13:33" s="6" customFormat="1" ht="15" customHeight="1" x14ac:dyDescent="0.25">
      <c r="M1094" s="42"/>
      <c r="Y1094" s="195"/>
      <c r="Z1094" s="195"/>
      <c r="AA1094" s="195"/>
      <c r="AB1094" s="195"/>
      <c r="AC1094" s="181"/>
      <c r="AD1094" s="195"/>
      <c r="AE1094" s="195"/>
      <c r="AF1094" s="195"/>
      <c r="AG1094" s="195"/>
    </row>
    <row r="1095" spans="13:33" s="6" customFormat="1" ht="15" customHeight="1" x14ac:dyDescent="0.25">
      <c r="M1095" s="42"/>
      <c r="Y1095" s="195"/>
      <c r="Z1095" s="195"/>
      <c r="AA1095" s="195"/>
      <c r="AB1095" s="195"/>
      <c r="AC1095" s="181"/>
      <c r="AD1095" s="195"/>
      <c r="AE1095" s="195"/>
      <c r="AF1095" s="195"/>
      <c r="AG1095" s="195"/>
    </row>
    <row r="1096" spans="13:33" s="6" customFormat="1" ht="15" customHeight="1" x14ac:dyDescent="0.25">
      <c r="M1096" s="42"/>
      <c r="Y1096" s="195"/>
      <c r="Z1096" s="195"/>
      <c r="AA1096" s="195"/>
      <c r="AB1096" s="195"/>
      <c r="AC1096" s="181"/>
      <c r="AD1096" s="195"/>
      <c r="AE1096" s="195"/>
      <c r="AF1096" s="195"/>
      <c r="AG1096" s="195"/>
    </row>
    <row r="1097" spans="13:33" s="6" customFormat="1" ht="15" customHeight="1" x14ac:dyDescent="0.25">
      <c r="M1097" s="42"/>
      <c r="Y1097" s="195"/>
      <c r="Z1097" s="195"/>
      <c r="AA1097" s="195"/>
      <c r="AB1097" s="195"/>
      <c r="AC1097" s="181"/>
      <c r="AD1097" s="195"/>
      <c r="AE1097" s="195"/>
      <c r="AF1097" s="195"/>
      <c r="AG1097" s="195"/>
    </row>
    <row r="1098" spans="13:33" s="6" customFormat="1" ht="15" customHeight="1" x14ac:dyDescent="0.25">
      <c r="M1098" s="42"/>
      <c r="Y1098" s="195"/>
      <c r="Z1098" s="195"/>
      <c r="AA1098" s="195"/>
      <c r="AB1098" s="195"/>
      <c r="AC1098" s="181"/>
      <c r="AD1098" s="195"/>
      <c r="AE1098" s="195"/>
      <c r="AF1098" s="195"/>
      <c r="AG1098" s="195"/>
    </row>
    <row r="1099" spans="13:33" s="6" customFormat="1" ht="15" customHeight="1" x14ac:dyDescent="0.25">
      <c r="M1099" s="42"/>
      <c r="Y1099" s="195"/>
      <c r="Z1099" s="195"/>
      <c r="AA1099" s="195"/>
      <c r="AB1099" s="195"/>
      <c r="AC1099" s="181"/>
      <c r="AD1099" s="195"/>
      <c r="AE1099" s="195"/>
      <c r="AF1099" s="195"/>
      <c r="AG1099" s="195"/>
    </row>
    <row r="1100" spans="13:33" s="6" customFormat="1" ht="15" customHeight="1" x14ac:dyDescent="0.25">
      <c r="M1100" s="42"/>
      <c r="Y1100" s="195"/>
      <c r="Z1100" s="195"/>
      <c r="AA1100" s="195"/>
      <c r="AB1100" s="195"/>
      <c r="AC1100" s="181"/>
      <c r="AD1100" s="195"/>
      <c r="AE1100" s="195"/>
      <c r="AF1100" s="195"/>
      <c r="AG1100" s="195"/>
    </row>
    <row r="1101" spans="13:33" s="6" customFormat="1" ht="15" customHeight="1" x14ac:dyDescent="0.25">
      <c r="M1101" s="42"/>
      <c r="Y1101" s="195"/>
      <c r="Z1101" s="195"/>
      <c r="AA1101" s="195"/>
      <c r="AB1101" s="195"/>
      <c r="AC1101" s="181"/>
      <c r="AD1101" s="195"/>
      <c r="AE1101" s="195"/>
      <c r="AF1101" s="195"/>
      <c r="AG1101" s="195"/>
    </row>
    <row r="1102" spans="13:33" s="6" customFormat="1" ht="15" customHeight="1" x14ac:dyDescent="0.25">
      <c r="M1102" s="42"/>
      <c r="Y1102" s="195"/>
      <c r="Z1102" s="195"/>
      <c r="AA1102" s="195"/>
      <c r="AB1102" s="195"/>
      <c r="AC1102" s="181"/>
      <c r="AD1102" s="195"/>
      <c r="AE1102" s="195"/>
      <c r="AF1102" s="195"/>
      <c r="AG1102" s="195"/>
    </row>
    <row r="1103" spans="13:33" s="6" customFormat="1" ht="15" customHeight="1" x14ac:dyDescent="0.25">
      <c r="M1103" s="42"/>
      <c r="Y1103" s="195"/>
      <c r="Z1103" s="195"/>
      <c r="AA1103" s="195"/>
      <c r="AB1103" s="195"/>
      <c r="AC1103" s="181"/>
      <c r="AD1103" s="195"/>
      <c r="AE1103" s="195"/>
      <c r="AF1103" s="195"/>
      <c r="AG1103" s="195"/>
    </row>
    <row r="1104" spans="13:33" s="6" customFormat="1" ht="15" customHeight="1" x14ac:dyDescent="0.25">
      <c r="M1104" s="42"/>
      <c r="Y1104" s="195"/>
      <c r="Z1104" s="195"/>
      <c r="AA1104" s="195"/>
      <c r="AB1104" s="195"/>
      <c r="AC1104" s="181"/>
      <c r="AD1104" s="195"/>
      <c r="AE1104" s="195"/>
      <c r="AF1104" s="195"/>
      <c r="AG1104" s="195"/>
    </row>
    <row r="1105" spans="13:33" s="6" customFormat="1" ht="15" customHeight="1" x14ac:dyDescent="0.25">
      <c r="M1105" s="42"/>
      <c r="Y1105" s="195"/>
      <c r="Z1105" s="195"/>
      <c r="AA1105" s="195"/>
      <c r="AB1105" s="195"/>
      <c r="AC1105" s="181"/>
      <c r="AD1105" s="195"/>
      <c r="AE1105" s="195"/>
      <c r="AF1105" s="195"/>
      <c r="AG1105" s="195"/>
    </row>
    <row r="1106" spans="13:33" s="6" customFormat="1" ht="15" customHeight="1" x14ac:dyDescent="0.25">
      <c r="M1106" s="42"/>
      <c r="Y1106" s="195"/>
      <c r="Z1106" s="195"/>
      <c r="AA1106" s="195"/>
      <c r="AB1106" s="195"/>
      <c r="AC1106" s="181"/>
      <c r="AD1106" s="195"/>
      <c r="AE1106" s="195"/>
      <c r="AF1106" s="195"/>
      <c r="AG1106" s="195"/>
    </row>
    <row r="1107" spans="13:33" s="6" customFormat="1" ht="15" customHeight="1" x14ac:dyDescent="0.25">
      <c r="M1107" s="42"/>
      <c r="Y1107" s="195"/>
      <c r="Z1107" s="195"/>
      <c r="AA1107" s="195"/>
      <c r="AB1107" s="195"/>
      <c r="AC1107" s="181"/>
      <c r="AD1107" s="195"/>
      <c r="AE1107" s="195"/>
      <c r="AF1107" s="195"/>
      <c r="AG1107" s="195"/>
    </row>
    <row r="1108" spans="13:33" s="6" customFormat="1" ht="15" customHeight="1" x14ac:dyDescent="0.25">
      <c r="M1108" s="42"/>
      <c r="Y1108" s="195"/>
      <c r="Z1108" s="195"/>
      <c r="AA1108" s="195"/>
      <c r="AB1108" s="195"/>
      <c r="AC1108" s="181"/>
      <c r="AD1108" s="195"/>
      <c r="AE1108" s="195"/>
      <c r="AF1108" s="195"/>
      <c r="AG1108" s="195"/>
    </row>
    <row r="1109" spans="13:33" s="6" customFormat="1" ht="15" customHeight="1" x14ac:dyDescent="0.25">
      <c r="M1109" s="42"/>
      <c r="Y1109" s="195"/>
      <c r="Z1109" s="195"/>
      <c r="AA1109" s="195"/>
      <c r="AB1109" s="195"/>
      <c r="AC1109" s="181"/>
      <c r="AD1109" s="195"/>
      <c r="AE1109" s="195"/>
      <c r="AF1109" s="195"/>
      <c r="AG1109" s="195"/>
    </row>
    <row r="1110" spans="13:33" s="6" customFormat="1" ht="15" customHeight="1" x14ac:dyDescent="0.25">
      <c r="M1110" s="42"/>
      <c r="Y1110" s="195"/>
      <c r="Z1110" s="195"/>
      <c r="AA1110" s="195"/>
      <c r="AB1110" s="195"/>
      <c r="AC1110" s="181"/>
      <c r="AD1110" s="195"/>
      <c r="AE1110" s="195"/>
      <c r="AF1110" s="195"/>
      <c r="AG1110" s="195"/>
    </row>
    <row r="1111" spans="13:33" s="6" customFormat="1" ht="15" customHeight="1" x14ac:dyDescent="0.25">
      <c r="M1111" s="42"/>
      <c r="Y1111" s="195"/>
      <c r="Z1111" s="195"/>
      <c r="AA1111" s="195"/>
      <c r="AB1111" s="195"/>
      <c r="AC1111" s="181"/>
      <c r="AD1111" s="195"/>
      <c r="AE1111" s="195"/>
      <c r="AF1111" s="195"/>
      <c r="AG1111" s="195"/>
    </row>
    <row r="1112" spans="13:33" s="6" customFormat="1" ht="15" customHeight="1" x14ac:dyDescent="0.25">
      <c r="M1112" s="42"/>
      <c r="Y1112" s="195"/>
      <c r="Z1112" s="195"/>
      <c r="AA1112" s="195"/>
      <c r="AB1112" s="195"/>
      <c r="AC1112" s="181"/>
      <c r="AD1112" s="195"/>
      <c r="AE1112" s="195"/>
      <c r="AF1112" s="195"/>
      <c r="AG1112" s="195"/>
    </row>
    <row r="1113" spans="13:33" s="6" customFormat="1" ht="15" customHeight="1" x14ac:dyDescent="0.25">
      <c r="M1113" s="42"/>
      <c r="Y1113" s="195"/>
      <c r="Z1113" s="195"/>
      <c r="AA1113" s="195"/>
      <c r="AB1113" s="195"/>
      <c r="AC1113" s="181"/>
      <c r="AD1113" s="195"/>
      <c r="AE1113" s="195"/>
      <c r="AF1113" s="195"/>
      <c r="AG1113" s="195"/>
    </row>
    <row r="1114" spans="13:33" s="6" customFormat="1" ht="15" customHeight="1" x14ac:dyDescent="0.25">
      <c r="M1114" s="42"/>
      <c r="Y1114" s="195"/>
      <c r="Z1114" s="195"/>
      <c r="AA1114" s="195"/>
      <c r="AB1114" s="195"/>
      <c r="AC1114" s="181"/>
      <c r="AD1114" s="195"/>
      <c r="AE1114" s="195"/>
      <c r="AF1114" s="195"/>
      <c r="AG1114" s="195"/>
    </row>
    <row r="1115" spans="13:33" s="6" customFormat="1" ht="15" customHeight="1" x14ac:dyDescent="0.25">
      <c r="M1115" s="42"/>
      <c r="Y1115" s="195"/>
      <c r="Z1115" s="195"/>
      <c r="AA1115" s="195"/>
      <c r="AB1115" s="195"/>
      <c r="AC1115" s="181"/>
      <c r="AD1115" s="195"/>
      <c r="AE1115" s="195"/>
      <c r="AF1115" s="195"/>
      <c r="AG1115" s="195"/>
    </row>
    <row r="1116" spans="13:33" s="6" customFormat="1" ht="15" customHeight="1" x14ac:dyDescent="0.25">
      <c r="M1116" s="42"/>
      <c r="Y1116" s="195"/>
      <c r="Z1116" s="195"/>
      <c r="AA1116" s="195"/>
      <c r="AB1116" s="195"/>
      <c r="AC1116" s="181"/>
      <c r="AD1116" s="195"/>
      <c r="AE1116" s="195"/>
      <c r="AF1116" s="195"/>
      <c r="AG1116" s="195"/>
    </row>
    <row r="1117" spans="13:33" s="6" customFormat="1" ht="15" customHeight="1" x14ac:dyDescent="0.25">
      <c r="M1117" s="42"/>
      <c r="Y1117" s="195"/>
      <c r="Z1117" s="195"/>
      <c r="AA1117" s="195"/>
      <c r="AB1117" s="195"/>
      <c r="AC1117" s="181"/>
      <c r="AD1117" s="195"/>
      <c r="AE1117" s="195"/>
      <c r="AF1117" s="195"/>
      <c r="AG1117" s="195"/>
    </row>
    <row r="1118" spans="13:33" s="6" customFormat="1" ht="15" customHeight="1" x14ac:dyDescent="0.25">
      <c r="M1118" s="42"/>
      <c r="Y1118" s="195"/>
      <c r="Z1118" s="195"/>
      <c r="AA1118" s="195"/>
      <c r="AB1118" s="195"/>
      <c r="AC1118" s="181"/>
      <c r="AD1118" s="195"/>
      <c r="AE1118" s="195"/>
      <c r="AF1118" s="195"/>
      <c r="AG1118" s="195"/>
    </row>
    <row r="1119" spans="13:33" s="6" customFormat="1" ht="15" customHeight="1" x14ac:dyDescent="0.25">
      <c r="M1119" s="42"/>
      <c r="Y1119" s="195"/>
      <c r="Z1119" s="195"/>
      <c r="AA1119" s="195"/>
      <c r="AB1119" s="195"/>
      <c r="AC1119" s="181"/>
      <c r="AD1119" s="195"/>
      <c r="AE1119" s="195"/>
      <c r="AF1119" s="195"/>
      <c r="AG1119" s="195"/>
    </row>
    <row r="1120" spans="13:33" s="6" customFormat="1" ht="15" customHeight="1" x14ac:dyDescent="0.25">
      <c r="M1120" s="42"/>
      <c r="Y1120" s="195"/>
      <c r="Z1120" s="195"/>
      <c r="AA1120" s="195"/>
      <c r="AB1120" s="195"/>
      <c r="AC1120" s="181"/>
      <c r="AD1120" s="195"/>
      <c r="AE1120" s="195"/>
      <c r="AF1120" s="195"/>
      <c r="AG1120" s="195"/>
    </row>
    <row r="1121" spans="13:33" s="6" customFormat="1" ht="15" customHeight="1" x14ac:dyDescent="0.25">
      <c r="M1121" s="42"/>
      <c r="Y1121" s="195"/>
      <c r="Z1121" s="195"/>
      <c r="AA1121" s="195"/>
      <c r="AB1121" s="195"/>
      <c r="AC1121" s="181"/>
      <c r="AD1121" s="195"/>
      <c r="AE1121" s="195"/>
      <c r="AF1121" s="195"/>
      <c r="AG1121" s="195"/>
    </row>
    <row r="1122" spans="13:33" s="6" customFormat="1" ht="15" customHeight="1" x14ac:dyDescent="0.25">
      <c r="M1122" s="42"/>
      <c r="Y1122" s="195"/>
      <c r="Z1122" s="195"/>
      <c r="AA1122" s="195"/>
      <c r="AB1122" s="195"/>
      <c r="AC1122" s="181"/>
      <c r="AD1122" s="195"/>
      <c r="AE1122" s="195"/>
      <c r="AF1122" s="195"/>
      <c r="AG1122" s="195"/>
    </row>
    <row r="1123" spans="13:33" s="6" customFormat="1" ht="15" customHeight="1" x14ac:dyDescent="0.25">
      <c r="M1123" s="42"/>
      <c r="Y1123" s="195"/>
      <c r="Z1123" s="195"/>
      <c r="AA1123" s="195"/>
      <c r="AB1123" s="195"/>
      <c r="AC1123" s="181"/>
      <c r="AD1123" s="195"/>
      <c r="AE1123" s="195"/>
      <c r="AF1123" s="195"/>
      <c r="AG1123" s="195"/>
    </row>
    <row r="1124" spans="13:33" s="6" customFormat="1" ht="15" customHeight="1" x14ac:dyDescent="0.25">
      <c r="M1124" s="42"/>
      <c r="Y1124" s="195"/>
      <c r="Z1124" s="195"/>
      <c r="AA1124" s="195"/>
      <c r="AB1124" s="195"/>
      <c r="AC1124" s="181"/>
      <c r="AD1124" s="195"/>
      <c r="AE1124" s="195"/>
      <c r="AF1124" s="195"/>
      <c r="AG1124" s="195"/>
    </row>
    <row r="1125" spans="13:33" s="6" customFormat="1" ht="15" customHeight="1" x14ac:dyDescent="0.25">
      <c r="M1125" s="42"/>
      <c r="Y1125" s="195"/>
      <c r="Z1125" s="195"/>
      <c r="AA1125" s="195"/>
      <c r="AB1125" s="195"/>
      <c r="AC1125" s="181"/>
      <c r="AD1125" s="195"/>
      <c r="AE1125" s="195"/>
      <c r="AF1125" s="195"/>
      <c r="AG1125" s="195"/>
    </row>
    <row r="1126" spans="13:33" s="6" customFormat="1" ht="15" customHeight="1" x14ac:dyDescent="0.25">
      <c r="M1126" s="42"/>
      <c r="Y1126" s="195"/>
      <c r="Z1126" s="195"/>
      <c r="AA1126" s="195"/>
      <c r="AB1126" s="195"/>
      <c r="AC1126" s="181"/>
      <c r="AD1126" s="195"/>
      <c r="AE1126" s="195"/>
      <c r="AF1126" s="195"/>
      <c r="AG1126" s="195"/>
    </row>
    <row r="1127" spans="13:33" s="6" customFormat="1" ht="15" customHeight="1" x14ac:dyDescent="0.25">
      <c r="M1127" s="42"/>
      <c r="Y1127" s="195"/>
      <c r="Z1127" s="195"/>
      <c r="AA1127" s="195"/>
      <c r="AB1127" s="195"/>
      <c r="AC1127" s="181"/>
      <c r="AD1127" s="195"/>
      <c r="AE1127" s="195"/>
      <c r="AF1127" s="195"/>
      <c r="AG1127" s="195"/>
    </row>
    <row r="1128" spans="13:33" s="6" customFormat="1" ht="15" customHeight="1" x14ac:dyDescent="0.25">
      <c r="M1128" s="42"/>
      <c r="Y1128" s="195"/>
      <c r="Z1128" s="195"/>
      <c r="AA1128" s="195"/>
      <c r="AB1128" s="195"/>
      <c r="AC1128" s="181"/>
      <c r="AD1128" s="195"/>
      <c r="AE1128" s="195"/>
      <c r="AF1128" s="195"/>
      <c r="AG1128" s="195"/>
    </row>
    <row r="1129" spans="13:33" s="6" customFormat="1" ht="15" customHeight="1" x14ac:dyDescent="0.25">
      <c r="M1129" s="42"/>
      <c r="Y1129" s="195"/>
      <c r="Z1129" s="195"/>
      <c r="AA1129" s="195"/>
      <c r="AB1129" s="195"/>
      <c r="AC1129" s="181"/>
      <c r="AD1129" s="195"/>
      <c r="AE1129" s="195"/>
      <c r="AF1129" s="195"/>
      <c r="AG1129" s="195"/>
    </row>
    <row r="1130" spans="13:33" s="6" customFormat="1" ht="15" customHeight="1" x14ac:dyDescent="0.25">
      <c r="M1130" s="42"/>
      <c r="Y1130" s="195"/>
      <c r="Z1130" s="195"/>
      <c r="AA1130" s="195"/>
      <c r="AB1130" s="195"/>
      <c r="AC1130" s="181"/>
      <c r="AD1130" s="195"/>
      <c r="AE1130" s="195"/>
      <c r="AF1130" s="195"/>
      <c r="AG1130" s="195"/>
    </row>
    <row r="1131" spans="13:33" s="6" customFormat="1" ht="15" customHeight="1" x14ac:dyDescent="0.25">
      <c r="M1131" s="42"/>
      <c r="Y1131" s="195"/>
      <c r="Z1131" s="195"/>
      <c r="AA1131" s="195"/>
      <c r="AB1131" s="195"/>
      <c r="AC1131" s="181"/>
      <c r="AD1131" s="195"/>
      <c r="AE1131" s="195"/>
      <c r="AF1131" s="195"/>
      <c r="AG1131" s="195"/>
    </row>
    <row r="1132" spans="13:33" s="6" customFormat="1" ht="15" customHeight="1" x14ac:dyDescent="0.25">
      <c r="M1132" s="42"/>
      <c r="Y1132" s="195"/>
      <c r="Z1132" s="195"/>
      <c r="AA1132" s="195"/>
      <c r="AB1132" s="195"/>
      <c r="AC1132" s="181"/>
      <c r="AD1132" s="195"/>
      <c r="AE1132" s="195"/>
      <c r="AF1132" s="195"/>
      <c r="AG1132" s="195"/>
    </row>
    <row r="1133" spans="13:33" s="6" customFormat="1" ht="15" customHeight="1" x14ac:dyDescent="0.25">
      <c r="M1133" s="42"/>
      <c r="Y1133" s="195"/>
      <c r="Z1133" s="195"/>
      <c r="AA1133" s="195"/>
      <c r="AB1133" s="195"/>
      <c r="AC1133" s="181"/>
      <c r="AD1133" s="195"/>
      <c r="AE1133" s="195"/>
      <c r="AF1133" s="195"/>
      <c r="AG1133" s="195"/>
    </row>
    <row r="1134" spans="13:33" s="6" customFormat="1" ht="15" customHeight="1" x14ac:dyDescent="0.25">
      <c r="M1134" s="42"/>
      <c r="Y1134" s="195"/>
      <c r="Z1134" s="195"/>
      <c r="AA1134" s="195"/>
      <c r="AB1134" s="195"/>
      <c r="AC1134" s="181"/>
      <c r="AD1134" s="195"/>
      <c r="AE1134" s="195"/>
      <c r="AF1134" s="195"/>
      <c r="AG1134" s="195"/>
    </row>
    <row r="1135" spans="13:33" s="6" customFormat="1" ht="15" customHeight="1" x14ac:dyDescent="0.25">
      <c r="M1135" s="42"/>
      <c r="Y1135" s="195"/>
      <c r="Z1135" s="195"/>
      <c r="AA1135" s="195"/>
      <c r="AB1135" s="195"/>
      <c r="AC1135" s="181"/>
      <c r="AD1135" s="195"/>
      <c r="AE1135" s="195"/>
      <c r="AF1135" s="195"/>
      <c r="AG1135" s="195"/>
    </row>
    <row r="1136" spans="13:33" s="6" customFormat="1" ht="15" customHeight="1" x14ac:dyDescent="0.25">
      <c r="M1136" s="42"/>
      <c r="Y1136" s="195"/>
      <c r="Z1136" s="195"/>
      <c r="AA1136" s="195"/>
      <c r="AB1136" s="195"/>
      <c r="AC1136" s="181"/>
      <c r="AD1136" s="195"/>
      <c r="AE1136" s="195"/>
      <c r="AF1136" s="195"/>
      <c r="AG1136" s="195"/>
    </row>
    <row r="1137" spans="13:33" s="6" customFormat="1" ht="15" customHeight="1" x14ac:dyDescent="0.25">
      <c r="M1137" s="42"/>
      <c r="Y1137" s="195"/>
      <c r="Z1137" s="195"/>
      <c r="AA1137" s="195"/>
      <c r="AB1137" s="195"/>
      <c r="AC1137" s="181"/>
      <c r="AD1137" s="195"/>
      <c r="AE1137" s="195"/>
      <c r="AF1137" s="195"/>
      <c r="AG1137" s="195"/>
    </row>
    <row r="1138" spans="13:33" s="6" customFormat="1" ht="15" customHeight="1" x14ac:dyDescent="0.25">
      <c r="M1138" s="42"/>
      <c r="Y1138" s="195"/>
      <c r="Z1138" s="195"/>
      <c r="AA1138" s="195"/>
      <c r="AB1138" s="195"/>
      <c r="AC1138" s="181"/>
      <c r="AD1138" s="195"/>
      <c r="AE1138" s="195"/>
      <c r="AF1138" s="195"/>
      <c r="AG1138" s="195"/>
    </row>
    <row r="1139" spans="13:33" s="6" customFormat="1" ht="15" customHeight="1" x14ac:dyDescent="0.25">
      <c r="M1139" s="42"/>
      <c r="Y1139" s="195"/>
      <c r="Z1139" s="195"/>
      <c r="AA1139" s="195"/>
      <c r="AB1139" s="195"/>
      <c r="AC1139" s="181"/>
      <c r="AD1139" s="195"/>
      <c r="AE1139" s="195"/>
      <c r="AF1139" s="195"/>
      <c r="AG1139" s="195"/>
    </row>
    <row r="1140" spans="13:33" s="6" customFormat="1" ht="15" customHeight="1" x14ac:dyDescent="0.25">
      <c r="M1140" s="42"/>
      <c r="Y1140" s="195"/>
      <c r="Z1140" s="195"/>
      <c r="AA1140" s="195"/>
      <c r="AB1140" s="195"/>
      <c r="AC1140" s="181"/>
      <c r="AD1140" s="195"/>
      <c r="AE1140" s="195"/>
      <c r="AF1140" s="195"/>
      <c r="AG1140" s="195"/>
    </row>
    <row r="1141" spans="13:33" s="6" customFormat="1" ht="15" customHeight="1" x14ac:dyDescent="0.25">
      <c r="M1141" s="42"/>
      <c r="Y1141" s="195"/>
      <c r="Z1141" s="195"/>
      <c r="AA1141" s="195"/>
      <c r="AB1141" s="195"/>
      <c r="AC1141" s="181"/>
      <c r="AD1141" s="195"/>
      <c r="AE1141" s="195"/>
      <c r="AF1141" s="195"/>
      <c r="AG1141" s="195"/>
    </row>
    <row r="1142" spans="13:33" s="6" customFormat="1" ht="15" customHeight="1" x14ac:dyDescent="0.25">
      <c r="M1142" s="42"/>
      <c r="Y1142" s="195"/>
      <c r="Z1142" s="195"/>
      <c r="AA1142" s="195"/>
      <c r="AB1142" s="195"/>
      <c r="AC1142" s="181"/>
      <c r="AD1142" s="195"/>
      <c r="AE1142" s="195"/>
      <c r="AF1142" s="195"/>
      <c r="AG1142" s="195"/>
    </row>
    <row r="1143" spans="13:33" s="6" customFormat="1" ht="15" customHeight="1" x14ac:dyDescent="0.25">
      <c r="M1143" s="42"/>
      <c r="Y1143" s="195"/>
      <c r="Z1143" s="195"/>
      <c r="AA1143" s="195"/>
      <c r="AB1143" s="195"/>
      <c r="AC1143" s="181"/>
      <c r="AD1143" s="195"/>
      <c r="AE1143" s="195"/>
      <c r="AF1143" s="195"/>
      <c r="AG1143" s="195"/>
    </row>
    <row r="1144" spans="13:33" s="6" customFormat="1" ht="15" customHeight="1" x14ac:dyDescent="0.25">
      <c r="M1144" s="42"/>
      <c r="Y1144" s="195"/>
      <c r="Z1144" s="195"/>
      <c r="AA1144" s="195"/>
      <c r="AB1144" s="195"/>
      <c r="AC1144" s="181"/>
      <c r="AD1144" s="195"/>
      <c r="AE1144" s="195"/>
      <c r="AF1144" s="195"/>
      <c r="AG1144" s="195"/>
    </row>
    <row r="1145" spans="13:33" s="6" customFormat="1" ht="15" customHeight="1" x14ac:dyDescent="0.25">
      <c r="M1145" s="42"/>
      <c r="Y1145" s="195"/>
      <c r="Z1145" s="195"/>
      <c r="AA1145" s="195"/>
      <c r="AB1145" s="195"/>
      <c r="AC1145" s="181"/>
      <c r="AD1145" s="195"/>
      <c r="AE1145" s="195"/>
      <c r="AF1145" s="195"/>
      <c r="AG1145" s="195"/>
    </row>
    <row r="1146" spans="13:33" s="6" customFormat="1" ht="15" customHeight="1" x14ac:dyDescent="0.25">
      <c r="M1146" s="42"/>
      <c r="Y1146" s="195"/>
      <c r="Z1146" s="195"/>
      <c r="AA1146" s="195"/>
      <c r="AB1146" s="195"/>
      <c r="AC1146" s="181"/>
      <c r="AD1146" s="195"/>
      <c r="AE1146" s="195"/>
      <c r="AF1146" s="195"/>
      <c r="AG1146" s="195"/>
    </row>
    <row r="1147" spans="13:33" s="6" customFormat="1" ht="15" customHeight="1" x14ac:dyDescent="0.25">
      <c r="M1147" s="42"/>
      <c r="Y1147" s="195"/>
      <c r="Z1147" s="195"/>
      <c r="AA1147" s="195"/>
      <c r="AB1147" s="195"/>
      <c r="AC1147" s="181"/>
      <c r="AD1147" s="195"/>
      <c r="AE1147" s="195"/>
      <c r="AF1147" s="195"/>
      <c r="AG1147" s="195"/>
    </row>
    <row r="1148" spans="13:33" s="6" customFormat="1" ht="15" customHeight="1" x14ac:dyDescent="0.25">
      <c r="M1148" s="42"/>
      <c r="Y1148" s="195"/>
      <c r="Z1148" s="195"/>
      <c r="AA1148" s="195"/>
      <c r="AB1148" s="195"/>
      <c r="AC1148" s="181"/>
      <c r="AD1148" s="195"/>
      <c r="AE1148" s="195"/>
      <c r="AF1148" s="195"/>
      <c r="AG1148" s="195"/>
    </row>
    <row r="1149" spans="13:33" s="6" customFormat="1" ht="15" customHeight="1" x14ac:dyDescent="0.25">
      <c r="M1149" s="42"/>
      <c r="Y1149" s="195"/>
      <c r="Z1149" s="195"/>
      <c r="AA1149" s="195"/>
      <c r="AB1149" s="195"/>
      <c r="AC1149" s="181"/>
      <c r="AD1149" s="195"/>
      <c r="AE1149" s="195"/>
      <c r="AF1149" s="195"/>
      <c r="AG1149" s="195"/>
    </row>
    <row r="1150" spans="13:33" s="6" customFormat="1" ht="15" customHeight="1" x14ac:dyDescent="0.25">
      <c r="M1150" s="42"/>
      <c r="Y1150" s="195"/>
      <c r="Z1150" s="195"/>
      <c r="AA1150" s="195"/>
      <c r="AB1150" s="195"/>
      <c r="AC1150" s="181"/>
      <c r="AD1150" s="195"/>
      <c r="AE1150" s="195"/>
      <c r="AF1150" s="195"/>
      <c r="AG1150" s="195"/>
    </row>
    <row r="1151" spans="13:33" s="6" customFormat="1" ht="15" customHeight="1" x14ac:dyDescent="0.25">
      <c r="M1151" s="42"/>
      <c r="Y1151" s="195"/>
      <c r="Z1151" s="195"/>
      <c r="AA1151" s="195"/>
      <c r="AB1151" s="195"/>
      <c r="AC1151" s="181"/>
      <c r="AD1151" s="195"/>
      <c r="AE1151" s="195"/>
      <c r="AF1151" s="195"/>
      <c r="AG1151" s="195"/>
    </row>
    <row r="1152" spans="13:33" s="6" customFormat="1" ht="15" customHeight="1" x14ac:dyDescent="0.25">
      <c r="M1152" s="42"/>
      <c r="Y1152" s="195"/>
      <c r="Z1152" s="195"/>
      <c r="AA1152" s="195"/>
      <c r="AB1152" s="195"/>
      <c r="AC1152" s="181"/>
      <c r="AD1152" s="195"/>
      <c r="AE1152" s="195"/>
      <c r="AF1152" s="195"/>
      <c r="AG1152" s="195"/>
    </row>
    <row r="1153" spans="13:33" s="6" customFormat="1" ht="15" customHeight="1" x14ac:dyDescent="0.25">
      <c r="M1153" s="42"/>
      <c r="Y1153" s="195"/>
      <c r="Z1153" s="195"/>
      <c r="AA1153" s="195"/>
      <c r="AB1153" s="195"/>
      <c r="AC1153" s="181"/>
      <c r="AD1153" s="195"/>
      <c r="AE1153" s="195"/>
      <c r="AF1153" s="195"/>
      <c r="AG1153" s="195"/>
    </row>
    <row r="1154" spans="13:33" s="6" customFormat="1" ht="15" customHeight="1" x14ac:dyDescent="0.25">
      <c r="M1154" s="42"/>
      <c r="Y1154" s="195"/>
      <c r="Z1154" s="195"/>
      <c r="AA1154" s="195"/>
      <c r="AB1154" s="195"/>
      <c r="AC1154" s="181"/>
      <c r="AD1154" s="195"/>
      <c r="AE1154" s="195"/>
      <c r="AF1154" s="195"/>
      <c r="AG1154" s="195"/>
    </row>
    <row r="1155" spans="13:33" s="6" customFormat="1" ht="15" customHeight="1" x14ac:dyDescent="0.25">
      <c r="M1155" s="42"/>
      <c r="Y1155" s="195"/>
      <c r="Z1155" s="195"/>
      <c r="AA1155" s="195"/>
      <c r="AB1155" s="195"/>
      <c r="AC1155" s="181"/>
      <c r="AD1155" s="195"/>
      <c r="AE1155" s="195"/>
      <c r="AF1155" s="195"/>
      <c r="AG1155" s="195"/>
    </row>
    <row r="1156" spans="13:33" s="6" customFormat="1" ht="15" customHeight="1" x14ac:dyDescent="0.25">
      <c r="M1156" s="42"/>
      <c r="Y1156" s="195"/>
      <c r="Z1156" s="195"/>
      <c r="AA1156" s="195"/>
      <c r="AB1156" s="195"/>
      <c r="AC1156" s="181"/>
      <c r="AD1156" s="195"/>
      <c r="AE1156" s="195"/>
      <c r="AF1156" s="195"/>
      <c r="AG1156" s="195"/>
    </row>
    <row r="1157" spans="13:33" s="6" customFormat="1" ht="15" customHeight="1" x14ac:dyDescent="0.25">
      <c r="M1157" s="42"/>
      <c r="Y1157" s="195"/>
      <c r="Z1157" s="195"/>
      <c r="AA1157" s="195"/>
      <c r="AB1157" s="195"/>
      <c r="AC1157" s="181"/>
      <c r="AD1157" s="195"/>
      <c r="AE1157" s="195"/>
      <c r="AF1157" s="195"/>
      <c r="AG1157" s="195"/>
    </row>
    <row r="1158" spans="13:33" s="6" customFormat="1" ht="15" customHeight="1" x14ac:dyDescent="0.25">
      <c r="M1158" s="42"/>
      <c r="Y1158" s="195"/>
      <c r="Z1158" s="195"/>
      <c r="AA1158" s="195"/>
      <c r="AB1158" s="195"/>
      <c r="AC1158" s="181"/>
      <c r="AD1158" s="195"/>
      <c r="AE1158" s="195"/>
      <c r="AF1158" s="195"/>
      <c r="AG1158" s="195"/>
    </row>
    <row r="1159" spans="13:33" s="6" customFormat="1" ht="15" customHeight="1" x14ac:dyDescent="0.25">
      <c r="M1159" s="42"/>
      <c r="Y1159" s="195"/>
      <c r="Z1159" s="195"/>
      <c r="AA1159" s="195"/>
      <c r="AB1159" s="195"/>
      <c r="AC1159" s="181"/>
      <c r="AD1159" s="195"/>
      <c r="AE1159" s="195"/>
      <c r="AF1159" s="195"/>
      <c r="AG1159" s="195"/>
    </row>
    <row r="1160" spans="13:33" s="6" customFormat="1" ht="15" customHeight="1" x14ac:dyDescent="0.25">
      <c r="M1160" s="42"/>
      <c r="Y1160" s="195"/>
      <c r="Z1160" s="195"/>
      <c r="AA1160" s="195"/>
      <c r="AB1160" s="195"/>
      <c r="AC1160" s="181"/>
      <c r="AD1160" s="195"/>
      <c r="AE1160" s="195"/>
      <c r="AF1160" s="195"/>
      <c r="AG1160" s="195"/>
    </row>
    <row r="1161" spans="13:33" s="6" customFormat="1" ht="15" customHeight="1" x14ac:dyDescent="0.25">
      <c r="M1161" s="42"/>
      <c r="Y1161" s="195"/>
      <c r="Z1161" s="195"/>
      <c r="AA1161" s="195"/>
      <c r="AB1161" s="195"/>
      <c r="AC1161" s="181"/>
      <c r="AD1161" s="195"/>
      <c r="AE1161" s="195"/>
      <c r="AF1161" s="195"/>
      <c r="AG1161" s="195"/>
    </row>
    <row r="1162" spans="13:33" s="6" customFormat="1" ht="15" customHeight="1" x14ac:dyDescent="0.25">
      <c r="M1162" s="42"/>
      <c r="Y1162" s="195"/>
      <c r="Z1162" s="195"/>
      <c r="AA1162" s="195"/>
      <c r="AB1162" s="195"/>
      <c r="AC1162" s="181"/>
      <c r="AD1162" s="195"/>
      <c r="AE1162" s="195"/>
      <c r="AF1162" s="195"/>
      <c r="AG1162" s="195"/>
    </row>
    <row r="1163" spans="13:33" s="6" customFormat="1" ht="15" customHeight="1" x14ac:dyDescent="0.25">
      <c r="M1163" s="42"/>
      <c r="Y1163" s="195"/>
      <c r="Z1163" s="195"/>
      <c r="AA1163" s="195"/>
      <c r="AB1163" s="195"/>
      <c r="AC1163" s="181"/>
      <c r="AD1163" s="195"/>
      <c r="AE1163" s="195"/>
      <c r="AF1163" s="195"/>
      <c r="AG1163" s="195"/>
    </row>
    <row r="1164" spans="13:33" s="6" customFormat="1" ht="15" customHeight="1" x14ac:dyDescent="0.25">
      <c r="M1164" s="42"/>
      <c r="Y1164" s="195"/>
      <c r="Z1164" s="195"/>
      <c r="AA1164" s="195"/>
      <c r="AB1164" s="195"/>
      <c r="AC1164" s="181"/>
      <c r="AD1164" s="195"/>
      <c r="AE1164" s="195"/>
      <c r="AF1164" s="195"/>
      <c r="AG1164" s="195"/>
    </row>
    <row r="1165" spans="13:33" s="6" customFormat="1" ht="15" customHeight="1" x14ac:dyDescent="0.25">
      <c r="M1165" s="42"/>
      <c r="Y1165" s="195"/>
      <c r="Z1165" s="195"/>
      <c r="AA1165" s="195"/>
      <c r="AB1165" s="195"/>
      <c r="AC1165" s="181"/>
      <c r="AD1165" s="195"/>
      <c r="AE1165" s="195"/>
      <c r="AF1165" s="195"/>
      <c r="AG1165" s="195"/>
    </row>
    <row r="1166" spans="13:33" s="6" customFormat="1" ht="15" customHeight="1" x14ac:dyDescent="0.25">
      <c r="M1166" s="42"/>
      <c r="Y1166" s="195"/>
      <c r="Z1166" s="195"/>
      <c r="AA1166" s="195"/>
      <c r="AB1166" s="195"/>
      <c r="AC1166" s="181"/>
      <c r="AD1166" s="195"/>
      <c r="AE1166" s="195"/>
      <c r="AF1166" s="195"/>
      <c r="AG1166" s="195"/>
    </row>
    <row r="1167" spans="13:33" s="6" customFormat="1" ht="15" customHeight="1" x14ac:dyDescent="0.25">
      <c r="M1167" s="42"/>
      <c r="Y1167" s="195"/>
      <c r="Z1167" s="195"/>
      <c r="AA1167" s="195"/>
      <c r="AB1167" s="195"/>
      <c r="AC1167" s="181"/>
      <c r="AD1167" s="195"/>
      <c r="AE1167" s="195"/>
      <c r="AF1167" s="195"/>
      <c r="AG1167" s="195"/>
    </row>
    <row r="1168" spans="13:33" s="6" customFormat="1" ht="15" customHeight="1" x14ac:dyDescent="0.25">
      <c r="M1168" s="42"/>
      <c r="Y1168" s="195"/>
      <c r="Z1168" s="195"/>
      <c r="AA1168" s="195"/>
      <c r="AB1168" s="195"/>
      <c r="AC1168" s="181"/>
      <c r="AD1168" s="195"/>
      <c r="AE1168" s="195"/>
      <c r="AF1168" s="195"/>
      <c r="AG1168" s="195"/>
    </row>
    <row r="1169" spans="13:33" s="6" customFormat="1" ht="15" customHeight="1" x14ac:dyDescent="0.25">
      <c r="M1169" s="42"/>
      <c r="Y1169" s="195"/>
      <c r="Z1169" s="195"/>
      <c r="AA1169" s="195"/>
      <c r="AB1169" s="195"/>
      <c r="AC1169" s="181"/>
      <c r="AD1169" s="195"/>
      <c r="AE1169" s="195"/>
      <c r="AF1169" s="195"/>
      <c r="AG1169" s="195"/>
    </row>
    <row r="1170" spans="13:33" s="6" customFormat="1" ht="15" customHeight="1" x14ac:dyDescent="0.25">
      <c r="M1170" s="42"/>
      <c r="Y1170" s="195"/>
      <c r="Z1170" s="195"/>
      <c r="AA1170" s="195"/>
      <c r="AB1170" s="195"/>
      <c r="AC1170" s="181"/>
      <c r="AD1170" s="195"/>
      <c r="AE1170" s="195"/>
      <c r="AF1170" s="195"/>
      <c r="AG1170" s="195"/>
    </row>
    <row r="1171" spans="13:33" s="6" customFormat="1" ht="15" customHeight="1" x14ac:dyDescent="0.25">
      <c r="M1171" s="42"/>
      <c r="Y1171" s="195"/>
      <c r="Z1171" s="195"/>
      <c r="AA1171" s="195"/>
      <c r="AB1171" s="195"/>
      <c r="AC1171" s="181"/>
      <c r="AD1171" s="195"/>
      <c r="AE1171" s="195"/>
      <c r="AF1171" s="195"/>
      <c r="AG1171" s="195"/>
    </row>
    <row r="1172" spans="13:33" s="6" customFormat="1" ht="15" customHeight="1" x14ac:dyDescent="0.25">
      <c r="M1172" s="42"/>
      <c r="Y1172" s="195"/>
      <c r="Z1172" s="195"/>
      <c r="AA1172" s="195"/>
      <c r="AB1172" s="195"/>
      <c r="AC1172" s="181"/>
      <c r="AD1172" s="195"/>
      <c r="AE1172" s="195"/>
      <c r="AF1172" s="195"/>
      <c r="AG1172" s="195"/>
    </row>
    <row r="1173" spans="13:33" s="6" customFormat="1" ht="15" customHeight="1" x14ac:dyDescent="0.25">
      <c r="M1173" s="42"/>
      <c r="Y1173" s="195"/>
      <c r="Z1173" s="195"/>
      <c r="AA1173" s="195"/>
      <c r="AB1173" s="195"/>
      <c r="AC1173" s="181"/>
      <c r="AD1173" s="195"/>
      <c r="AE1173" s="195"/>
      <c r="AF1173" s="195"/>
      <c r="AG1173" s="195"/>
    </row>
    <row r="1174" spans="13:33" s="6" customFormat="1" ht="15" customHeight="1" x14ac:dyDescent="0.25">
      <c r="M1174" s="42"/>
      <c r="Y1174" s="195"/>
      <c r="Z1174" s="195"/>
      <c r="AA1174" s="195"/>
      <c r="AB1174" s="195"/>
      <c r="AC1174" s="181"/>
      <c r="AD1174" s="195"/>
      <c r="AE1174" s="195"/>
      <c r="AF1174" s="195"/>
      <c r="AG1174" s="195"/>
    </row>
    <row r="1175" spans="13:33" s="6" customFormat="1" ht="15" customHeight="1" x14ac:dyDescent="0.25">
      <c r="M1175" s="42"/>
      <c r="Y1175" s="195"/>
      <c r="Z1175" s="195"/>
      <c r="AA1175" s="195"/>
      <c r="AB1175" s="195"/>
      <c r="AC1175" s="181"/>
      <c r="AD1175" s="195"/>
      <c r="AE1175" s="195"/>
      <c r="AF1175" s="195"/>
      <c r="AG1175" s="195"/>
    </row>
    <row r="1176" spans="13:33" s="6" customFormat="1" ht="15" customHeight="1" x14ac:dyDescent="0.25">
      <c r="M1176" s="42"/>
      <c r="Y1176" s="195"/>
      <c r="Z1176" s="195"/>
      <c r="AA1176" s="195"/>
      <c r="AB1176" s="195"/>
      <c r="AC1176" s="181"/>
      <c r="AD1176" s="195"/>
      <c r="AE1176" s="195"/>
      <c r="AF1176" s="195"/>
      <c r="AG1176" s="195"/>
    </row>
    <row r="1177" spans="13:33" s="6" customFormat="1" ht="15" customHeight="1" x14ac:dyDescent="0.25">
      <c r="M1177" s="42"/>
      <c r="Y1177" s="195"/>
      <c r="Z1177" s="195"/>
      <c r="AA1177" s="195"/>
      <c r="AB1177" s="195"/>
      <c r="AC1177" s="181"/>
      <c r="AD1177" s="195"/>
      <c r="AE1177" s="195"/>
      <c r="AF1177" s="195"/>
      <c r="AG1177" s="195"/>
    </row>
    <row r="1178" spans="13:33" s="6" customFormat="1" ht="15" customHeight="1" x14ac:dyDescent="0.25">
      <c r="M1178" s="42"/>
      <c r="Y1178" s="195"/>
      <c r="Z1178" s="195"/>
      <c r="AA1178" s="195"/>
      <c r="AB1178" s="195"/>
      <c r="AC1178" s="181"/>
      <c r="AD1178" s="195"/>
      <c r="AE1178" s="195"/>
      <c r="AF1178" s="195"/>
      <c r="AG1178" s="195"/>
    </row>
    <row r="1179" spans="13:33" s="6" customFormat="1" ht="15" customHeight="1" x14ac:dyDescent="0.25">
      <c r="M1179" s="42"/>
      <c r="Y1179" s="195"/>
      <c r="Z1179" s="195"/>
      <c r="AA1179" s="195"/>
      <c r="AB1179" s="195"/>
      <c r="AC1179" s="181"/>
      <c r="AD1179" s="195"/>
      <c r="AE1179" s="195"/>
      <c r="AF1179" s="195"/>
      <c r="AG1179" s="195"/>
    </row>
    <row r="1180" spans="13:33" s="6" customFormat="1" ht="15" customHeight="1" x14ac:dyDescent="0.25">
      <c r="M1180" s="42"/>
      <c r="Y1180" s="195"/>
      <c r="Z1180" s="195"/>
      <c r="AA1180" s="195"/>
      <c r="AB1180" s="195"/>
      <c r="AC1180" s="181"/>
      <c r="AD1180" s="195"/>
      <c r="AE1180" s="195"/>
      <c r="AF1180" s="195"/>
      <c r="AG1180" s="195"/>
    </row>
    <row r="1181" spans="13:33" s="6" customFormat="1" ht="15" customHeight="1" x14ac:dyDescent="0.25">
      <c r="M1181" s="42"/>
      <c r="Y1181" s="195"/>
      <c r="Z1181" s="195"/>
      <c r="AA1181" s="195"/>
      <c r="AB1181" s="195"/>
      <c r="AC1181" s="181"/>
      <c r="AD1181" s="195"/>
      <c r="AE1181" s="195"/>
      <c r="AF1181" s="195"/>
      <c r="AG1181" s="195"/>
    </row>
    <row r="1182" spans="13:33" s="6" customFormat="1" ht="15" customHeight="1" x14ac:dyDescent="0.25">
      <c r="M1182" s="42"/>
      <c r="Y1182" s="195"/>
      <c r="Z1182" s="195"/>
      <c r="AA1182" s="195"/>
      <c r="AB1182" s="195"/>
      <c r="AC1182" s="181"/>
      <c r="AD1182" s="195"/>
      <c r="AE1182" s="195"/>
      <c r="AF1182" s="195"/>
      <c r="AG1182" s="195"/>
    </row>
    <row r="1183" spans="13:33" s="6" customFormat="1" ht="15" customHeight="1" x14ac:dyDescent="0.25">
      <c r="M1183" s="42"/>
      <c r="Y1183" s="195"/>
      <c r="Z1183" s="195"/>
      <c r="AA1183" s="195"/>
      <c r="AB1183" s="195"/>
      <c r="AC1183" s="181"/>
      <c r="AD1183" s="195"/>
      <c r="AE1183" s="195"/>
      <c r="AF1183" s="195"/>
      <c r="AG1183" s="195"/>
    </row>
    <row r="1184" spans="13:33" s="6" customFormat="1" ht="15" customHeight="1" x14ac:dyDescent="0.25">
      <c r="M1184" s="42"/>
      <c r="Y1184" s="195"/>
      <c r="Z1184" s="195"/>
      <c r="AA1184" s="195"/>
      <c r="AB1184" s="195"/>
      <c r="AC1184" s="181"/>
      <c r="AD1184" s="195"/>
      <c r="AE1184" s="195"/>
      <c r="AF1184" s="195"/>
      <c r="AG1184" s="195"/>
    </row>
    <row r="1185" spans="13:33" s="6" customFormat="1" ht="15" customHeight="1" x14ac:dyDescent="0.25">
      <c r="M1185" s="42"/>
      <c r="Y1185" s="195"/>
      <c r="Z1185" s="195"/>
      <c r="AA1185" s="195"/>
      <c r="AB1185" s="195"/>
      <c r="AC1185" s="181"/>
      <c r="AD1185" s="195"/>
      <c r="AE1185" s="195"/>
      <c r="AF1185" s="195"/>
      <c r="AG1185" s="195"/>
    </row>
    <row r="1186" spans="13:33" s="6" customFormat="1" ht="15" customHeight="1" x14ac:dyDescent="0.25">
      <c r="M1186" s="42"/>
      <c r="Y1186" s="195"/>
      <c r="Z1186" s="195"/>
      <c r="AA1186" s="195"/>
      <c r="AB1186" s="195"/>
      <c r="AC1186" s="181"/>
      <c r="AD1186" s="195"/>
      <c r="AE1186" s="195"/>
      <c r="AF1186" s="195"/>
      <c r="AG1186" s="195"/>
    </row>
    <row r="1187" spans="13:33" s="6" customFormat="1" ht="15" customHeight="1" x14ac:dyDescent="0.25">
      <c r="M1187" s="42"/>
      <c r="Y1187" s="195"/>
      <c r="Z1187" s="195"/>
      <c r="AA1187" s="195"/>
      <c r="AB1187" s="195"/>
      <c r="AC1187" s="181"/>
      <c r="AD1187" s="195"/>
      <c r="AE1187" s="195"/>
      <c r="AF1187" s="195"/>
      <c r="AG1187" s="195"/>
    </row>
    <row r="1188" spans="13:33" s="6" customFormat="1" ht="15" customHeight="1" x14ac:dyDescent="0.25">
      <c r="M1188" s="42"/>
      <c r="Y1188" s="195"/>
      <c r="Z1188" s="195"/>
      <c r="AA1188" s="195"/>
      <c r="AB1188" s="195"/>
      <c r="AC1188" s="181"/>
      <c r="AD1188" s="195"/>
      <c r="AE1188" s="195"/>
      <c r="AF1188" s="195"/>
      <c r="AG1188" s="195"/>
    </row>
    <row r="1189" spans="13:33" s="6" customFormat="1" ht="15" customHeight="1" x14ac:dyDescent="0.25">
      <c r="M1189" s="42"/>
      <c r="Y1189" s="195"/>
      <c r="Z1189" s="195"/>
      <c r="AA1189" s="195"/>
      <c r="AB1189" s="195"/>
      <c r="AC1189" s="181"/>
      <c r="AD1189" s="195"/>
      <c r="AE1189" s="195"/>
      <c r="AF1189" s="195"/>
      <c r="AG1189" s="195"/>
    </row>
    <row r="1190" spans="13:33" s="6" customFormat="1" ht="15" customHeight="1" x14ac:dyDescent="0.25">
      <c r="M1190" s="42"/>
      <c r="Y1190" s="195"/>
      <c r="Z1190" s="195"/>
      <c r="AA1190" s="195"/>
      <c r="AB1190" s="195"/>
      <c r="AC1190" s="181"/>
      <c r="AD1190" s="195"/>
      <c r="AE1190" s="195"/>
      <c r="AF1190" s="195"/>
      <c r="AG1190" s="195"/>
    </row>
    <row r="1191" spans="13:33" s="6" customFormat="1" ht="15" customHeight="1" x14ac:dyDescent="0.25">
      <c r="M1191" s="42"/>
      <c r="Y1191" s="195"/>
      <c r="Z1191" s="195"/>
      <c r="AA1191" s="195"/>
      <c r="AB1191" s="195"/>
      <c r="AC1191" s="181"/>
      <c r="AD1191" s="195"/>
      <c r="AE1191" s="195"/>
      <c r="AF1191" s="195"/>
      <c r="AG1191" s="195"/>
    </row>
    <row r="1192" spans="13:33" s="6" customFormat="1" ht="15" customHeight="1" x14ac:dyDescent="0.25">
      <c r="M1192" s="42"/>
      <c r="Y1192" s="195"/>
      <c r="Z1192" s="195"/>
      <c r="AA1192" s="195"/>
      <c r="AB1192" s="195"/>
      <c r="AC1192" s="181"/>
      <c r="AD1192" s="195"/>
      <c r="AE1192" s="195"/>
      <c r="AF1192" s="195"/>
      <c r="AG1192" s="195"/>
    </row>
    <row r="1193" spans="13:33" s="6" customFormat="1" ht="15" customHeight="1" x14ac:dyDescent="0.25">
      <c r="M1193" s="42"/>
      <c r="Y1193" s="195"/>
      <c r="Z1193" s="195"/>
      <c r="AA1193" s="195"/>
      <c r="AB1193" s="195"/>
      <c r="AC1193" s="181"/>
      <c r="AD1193" s="195"/>
      <c r="AE1193" s="195"/>
      <c r="AF1193" s="195"/>
      <c r="AG1193" s="195"/>
    </row>
    <row r="1194" spans="13:33" s="6" customFormat="1" ht="15" customHeight="1" x14ac:dyDescent="0.25">
      <c r="M1194" s="42"/>
      <c r="Y1194" s="195"/>
      <c r="Z1194" s="195"/>
      <c r="AA1194" s="195"/>
      <c r="AB1194" s="195"/>
      <c r="AC1194" s="181"/>
      <c r="AD1194" s="195"/>
      <c r="AE1194" s="195"/>
      <c r="AF1194" s="195"/>
      <c r="AG1194" s="195"/>
    </row>
    <row r="1195" spans="13:33" s="6" customFormat="1" ht="15" customHeight="1" x14ac:dyDescent="0.25">
      <c r="M1195" s="42"/>
      <c r="Y1195" s="195"/>
      <c r="Z1195" s="195"/>
      <c r="AA1195" s="195"/>
      <c r="AB1195" s="195"/>
      <c r="AC1195" s="181"/>
      <c r="AD1195" s="195"/>
      <c r="AE1195" s="195"/>
      <c r="AF1195" s="195"/>
      <c r="AG1195" s="195"/>
    </row>
    <row r="1196" spans="13:33" s="6" customFormat="1" ht="15" customHeight="1" x14ac:dyDescent="0.25">
      <c r="M1196" s="42"/>
      <c r="Y1196" s="195"/>
      <c r="Z1196" s="195"/>
      <c r="AA1196" s="195"/>
      <c r="AB1196" s="195"/>
      <c r="AC1196" s="181"/>
      <c r="AD1196" s="195"/>
      <c r="AE1196" s="195"/>
      <c r="AF1196" s="195"/>
      <c r="AG1196" s="195"/>
    </row>
    <row r="1197" spans="13:33" s="6" customFormat="1" ht="15" customHeight="1" x14ac:dyDescent="0.25">
      <c r="M1197" s="42"/>
      <c r="Y1197" s="195"/>
      <c r="Z1197" s="195"/>
      <c r="AA1197" s="195"/>
      <c r="AB1197" s="195"/>
      <c r="AC1197" s="181"/>
      <c r="AD1197" s="195"/>
      <c r="AE1197" s="195"/>
      <c r="AF1197" s="195"/>
      <c r="AG1197" s="195"/>
    </row>
    <row r="1198" spans="13:33" s="6" customFormat="1" ht="15" customHeight="1" x14ac:dyDescent="0.25">
      <c r="M1198" s="42"/>
      <c r="Y1198" s="195"/>
      <c r="Z1198" s="195"/>
      <c r="AA1198" s="195"/>
      <c r="AB1198" s="195"/>
      <c r="AC1198" s="181"/>
      <c r="AD1198" s="195"/>
      <c r="AE1198" s="195"/>
      <c r="AF1198" s="195"/>
      <c r="AG1198" s="195"/>
    </row>
    <row r="1199" spans="13:33" s="6" customFormat="1" ht="15" customHeight="1" x14ac:dyDescent="0.25">
      <c r="M1199" s="42"/>
      <c r="Y1199" s="195"/>
      <c r="Z1199" s="195"/>
      <c r="AA1199" s="195"/>
      <c r="AB1199" s="195"/>
      <c r="AC1199" s="181"/>
      <c r="AD1199" s="195"/>
      <c r="AE1199" s="195"/>
      <c r="AF1199" s="195"/>
      <c r="AG1199" s="195"/>
    </row>
    <row r="1200" spans="13:33" s="6" customFormat="1" ht="15" customHeight="1" x14ac:dyDescent="0.25">
      <c r="M1200" s="42"/>
      <c r="Y1200" s="195"/>
      <c r="Z1200" s="195"/>
      <c r="AA1200" s="195"/>
      <c r="AB1200" s="195"/>
      <c r="AC1200" s="181"/>
      <c r="AD1200" s="195"/>
      <c r="AE1200" s="195"/>
      <c r="AF1200" s="195"/>
      <c r="AG1200" s="195"/>
    </row>
    <row r="1201" spans="13:33" s="6" customFormat="1" ht="15" customHeight="1" x14ac:dyDescent="0.25">
      <c r="M1201" s="42"/>
      <c r="Y1201" s="195"/>
      <c r="Z1201" s="195"/>
      <c r="AA1201" s="195"/>
      <c r="AB1201" s="195"/>
      <c r="AC1201" s="181"/>
      <c r="AD1201" s="195"/>
      <c r="AE1201" s="195"/>
      <c r="AF1201" s="195"/>
      <c r="AG1201" s="195"/>
    </row>
    <row r="1202" spans="13:33" s="6" customFormat="1" ht="15" customHeight="1" x14ac:dyDescent="0.25">
      <c r="M1202" s="42"/>
      <c r="Y1202" s="195"/>
      <c r="Z1202" s="195"/>
      <c r="AA1202" s="195"/>
      <c r="AB1202" s="195"/>
      <c r="AC1202" s="181"/>
      <c r="AD1202" s="195"/>
      <c r="AE1202" s="195"/>
      <c r="AF1202" s="195"/>
      <c r="AG1202" s="195"/>
    </row>
    <row r="1203" spans="13:33" s="6" customFormat="1" ht="15" customHeight="1" x14ac:dyDescent="0.25">
      <c r="M1203" s="42"/>
      <c r="Y1203" s="195"/>
      <c r="Z1203" s="195"/>
      <c r="AA1203" s="195"/>
      <c r="AB1203" s="195"/>
      <c r="AC1203" s="181"/>
      <c r="AD1203" s="195"/>
      <c r="AE1203" s="195"/>
      <c r="AF1203" s="195"/>
      <c r="AG1203" s="195"/>
    </row>
    <row r="1204" spans="13:33" s="6" customFormat="1" ht="15" customHeight="1" x14ac:dyDescent="0.25">
      <c r="M1204" s="42"/>
      <c r="Y1204" s="195"/>
      <c r="Z1204" s="195"/>
      <c r="AA1204" s="195"/>
      <c r="AB1204" s="195"/>
      <c r="AC1204" s="181"/>
      <c r="AD1204" s="195"/>
      <c r="AE1204" s="195"/>
      <c r="AF1204" s="195"/>
      <c r="AG1204" s="195"/>
    </row>
    <row r="1205" spans="13:33" s="6" customFormat="1" ht="15" customHeight="1" x14ac:dyDescent="0.25">
      <c r="M1205" s="42"/>
      <c r="Y1205" s="195"/>
      <c r="Z1205" s="195"/>
      <c r="AA1205" s="195"/>
      <c r="AB1205" s="195"/>
      <c r="AC1205" s="181"/>
      <c r="AD1205" s="195"/>
      <c r="AE1205" s="195"/>
      <c r="AF1205" s="195"/>
      <c r="AG1205" s="195"/>
    </row>
    <row r="1206" spans="13:33" s="6" customFormat="1" ht="15" customHeight="1" x14ac:dyDescent="0.25">
      <c r="M1206" s="42"/>
      <c r="Y1206" s="195"/>
      <c r="Z1206" s="195"/>
      <c r="AA1206" s="195"/>
      <c r="AB1206" s="195"/>
      <c r="AC1206" s="181"/>
      <c r="AD1206" s="195"/>
      <c r="AE1206" s="195"/>
      <c r="AF1206" s="195"/>
      <c r="AG1206" s="195"/>
    </row>
    <row r="1207" spans="13:33" s="6" customFormat="1" ht="15" customHeight="1" x14ac:dyDescent="0.25">
      <c r="M1207" s="42"/>
      <c r="Y1207" s="195"/>
      <c r="Z1207" s="195"/>
      <c r="AA1207" s="195"/>
      <c r="AB1207" s="195"/>
      <c r="AC1207" s="181"/>
      <c r="AD1207" s="195"/>
      <c r="AE1207" s="195"/>
      <c r="AF1207" s="195"/>
      <c r="AG1207" s="195"/>
    </row>
    <row r="1208" spans="13:33" s="6" customFormat="1" ht="15" customHeight="1" x14ac:dyDescent="0.25">
      <c r="M1208" s="42"/>
      <c r="Y1208" s="195"/>
      <c r="Z1208" s="195"/>
      <c r="AA1208" s="195"/>
      <c r="AB1208" s="195"/>
      <c r="AC1208" s="181"/>
      <c r="AD1208" s="195"/>
      <c r="AE1208" s="195"/>
      <c r="AF1208" s="195"/>
      <c r="AG1208" s="195"/>
    </row>
    <row r="1209" spans="13:33" s="6" customFormat="1" ht="15" customHeight="1" x14ac:dyDescent="0.25">
      <c r="M1209" s="42"/>
      <c r="Y1209" s="195"/>
      <c r="Z1209" s="195"/>
      <c r="AA1209" s="195"/>
      <c r="AB1209" s="195"/>
      <c r="AC1209" s="181"/>
      <c r="AD1209" s="195"/>
      <c r="AE1209" s="195"/>
      <c r="AF1209" s="195"/>
      <c r="AG1209" s="195"/>
    </row>
    <row r="1210" spans="13:33" s="6" customFormat="1" ht="15" customHeight="1" x14ac:dyDescent="0.25">
      <c r="M1210" s="42"/>
      <c r="Y1210" s="195"/>
      <c r="Z1210" s="195"/>
      <c r="AA1210" s="195"/>
      <c r="AB1210" s="195"/>
      <c r="AC1210" s="181"/>
      <c r="AD1210" s="195"/>
      <c r="AE1210" s="195"/>
      <c r="AF1210" s="195"/>
      <c r="AG1210" s="195"/>
    </row>
    <row r="1211" spans="13:33" s="6" customFormat="1" ht="15" customHeight="1" x14ac:dyDescent="0.25">
      <c r="M1211" s="42"/>
      <c r="Y1211" s="195"/>
      <c r="Z1211" s="195"/>
      <c r="AA1211" s="195"/>
      <c r="AB1211" s="195"/>
      <c r="AC1211" s="181"/>
      <c r="AD1211" s="195"/>
      <c r="AE1211" s="195"/>
      <c r="AF1211" s="195"/>
      <c r="AG1211" s="195"/>
    </row>
    <row r="1212" spans="13:33" s="6" customFormat="1" ht="15" customHeight="1" x14ac:dyDescent="0.25">
      <c r="M1212" s="42"/>
      <c r="Y1212" s="195"/>
      <c r="Z1212" s="195"/>
      <c r="AA1212" s="195"/>
      <c r="AB1212" s="195"/>
      <c r="AC1212" s="181"/>
      <c r="AD1212" s="195"/>
      <c r="AE1212" s="195"/>
      <c r="AF1212" s="195"/>
      <c r="AG1212" s="195"/>
    </row>
    <row r="1213" spans="13:33" s="6" customFormat="1" ht="15" customHeight="1" x14ac:dyDescent="0.25">
      <c r="M1213" s="42"/>
      <c r="Y1213" s="195"/>
      <c r="Z1213" s="195"/>
      <c r="AA1213" s="195"/>
      <c r="AB1213" s="195"/>
      <c r="AC1213" s="181"/>
      <c r="AD1213" s="195"/>
      <c r="AE1213" s="195"/>
      <c r="AF1213" s="195"/>
      <c r="AG1213" s="195"/>
    </row>
    <row r="1214" spans="13:33" s="6" customFormat="1" ht="15" customHeight="1" x14ac:dyDescent="0.25">
      <c r="M1214" s="42"/>
      <c r="Y1214" s="195"/>
      <c r="Z1214" s="195"/>
      <c r="AA1214" s="195"/>
      <c r="AB1214" s="195"/>
      <c r="AC1214" s="181"/>
      <c r="AD1214" s="195"/>
      <c r="AE1214" s="195"/>
      <c r="AF1214" s="195"/>
      <c r="AG1214" s="195"/>
    </row>
    <row r="1215" spans="13:33" s="6" customFormat="1" ht="15" customHeight="1" x14ac:dyDescent="0.25">
      <c r="M1215" s="42"/>
      <c r="Y1215" s="195"/>
      <c r="Z1215" s="195"/>
      <c r="AA1215" s="195"/>
      <c r="AB1215" s="195"/>
      <c r="AC1215" s="181"/>
      <c r="AD1215" s="195"/>
      <c r="AE1215" s="195"/>
      <c r="AF1215" s="195"/>
      <c r="AG1215" s="195"/>
    </row>
    <row r="1216" spans="13:33" s="6" customFormat="1" ht="15" customHeight="1" x14ac:dyDescent="0.25">
      <c r="M1216" s="42"/>
      <c r="Y1216" s="195"/>
      <c r="Z1216" s="195"/>
      <c r="AA1216" s="195"/>
      <c r="AB1216" s="195"/>
      <c r="AC1216" s="181"/>
      <c r="AD1216" s="195"/>
      <c r="AE1216" s="195"/>
      <c r="AF1216" s="195"/>
      <c r="AG1216" s="195"/>
    </row>
    <row r="1217" spans="13:33" s="6" customFormat="1" ht="15" customHeight="1" x14ac:dyDescent="0.25">
      <c r="M1217" s="42"/>
      <c r="Y1217" s="195"/>
      <c r="Z1217" s="195"/>
      <c r="AA1217" s="195"/>
      <c r="AB1217" s="195"/>
      <c r="AC1217" s="181"/>
      <c r="AD1217" s="195"/>
      <c r="AE1217" s="195"/>
      <c r="AF1217" s="195"/>
      <c r="AG1217" s="195"/>
    </row>
    <row r="1218" spans="13:33" s="6" customFormat="1" ht="15" customHeight="1" x14ac:dyDescent="0.25">
      <c r="M1218" s="42"/>
      <c r="Y1218" s="195"/>
      <c r="Z1218" s="195"/>
      <c r="AA1218" s="195"/>
      <c r="AB1218" s="195"/>
      <c r="AC1218" s="181"/>
      <c r="AD1218" s="195"/>
      <c r="AE1218" s="195"/>
      <c r="AF1218" s="195"/>
      <c r="AG1218" s="195"/>
    </row>
    <row r="1219" spans="13:33" s="6" customFormat="1" ht="15" customHeight="1" x14ac:dyDescent="0.25">
      <c r="M1219" s="42"/>
      <c r="Y1219" s="195"/>
      <c r="Z1219" s="195"/>
      <c r="AA1219" s="195"/>
      <c r="AB1219" s="195"/>
      <c r="AC1219" s="181"/>
      <c r="AD1219" s="195"/>
      <c r="AE1219" s="195"/>
      <c r="AF1219" s="195"/>
      <c r="AG1219" s="195"/>
    </row>
    <row r="1220" spans="13:33" s="6" customFormat="1" ht="15" customHeight="1" x14ac:dyDescent="0.25">
      <c r="M1220" s="42"/>
      <c r="Y1220" s="195"/>
      <c r="Z1220" s="195"/>
      <c r="AA1220" s="195"/>
      <c r="AB1220" s="195"/>
      <c r="AC1220" s="181"/>
      <c r="AD1220" s="195"/>
      <c r="AE1220" s="195"/>
      <c r="AF1220" s="195"/>
      <c r="AG1220" s="195"/>
    </row>
    <row r="1221" spans="13:33" s="6" customFormat="1" ht="15" customHeight="1" x14ac:dyDescent="0.25">
      <c r="M1221" s="42"/>
      <c r="Y1221" s="195"/>
      <c r="Z1221" s="195"/>
      <c r="AA1221" s="195"/>
      <c r="AB1221" s="195"/>
      <c r="AC1221" s="181"/>
      <c r="AD1221" s="195"/>
      <c r="AE1221" s="195"/>
      <c r="AF1221" s="195"/>
      <c r="AG1221" s="195"/>
    </row>
    <row r="1222" spans="13:33" s="6" customFormat="1" ht="15" customHeight="1" x14ac:dyDescent="0.25">
      <c r="M1222" s="42"/>
      <c r="Y1222" s="195"/>
      <c r="Z1222" s="195"/>
      <c r="AA1222" s="195"/>
      <c r="AB1222" s="195"/>
      <c r="AC1222" s="181"/>
      <c r="AD1222" s="195"/>
      <c r="AE1222" s="195"/>
      <c r="AF1222" s="195"/>
      <c r="AG1222" s="195"/>
    </row>
    <row r="1223" spans="13:33" s="6" customFormat="1" ht="15" customHeight="1" x14ac:dyDescent="0.25">
      <c r="M1223" s="42"/>
      <c r="Y1223" s="195"/>
      <c r="Z1223" s="195"/>
      <c r="AA1223" s="195"/>
      <c r="AB1223" s="195"/>
      <c r="AC1223" s="181"/>
      <c r="AD1223" s="195"/>
      <c r="AE1223" s="195"/>
      <c r="AF1223" s="195"/>
      <c r="AG1223" s="195"/>
    </row>
    <row r="1224" spans="13:33" s="6" customFormat="1" ht="15" customHeight="1" x14ac:dyDescent="0.25">
      <c r="M1224" s="42"/>
      <c r="Y1224" s="195"/>
      <c r="Z1224" s="195"/>
      <c r="AA1224" s="195"/>
      <c r="AB1224" s="195"/>
      <c r="AC1224" s="181"/>
      <c r="AD1224" s="195"/>
      <c r="AE1224" s="195"/>
      <c r="AF1224" s="195"/>
      <c r="AG1224" s="195"/>
    </row>
    <row r="1225" spans="13:33" s="6" customFormat="1" ht="15" customHeight="1" x14ac:dyDescent="0.25">
      <c r="M1225" s="42"/>
      <c r="Y1225" s="195"/>
      <c r="Z1225" s="195"/>
      <c r="AA1225" s="195"/>
      <c r="AB1225" s="195"/>
      <c r="AC1225" s="181"/>
      <c r="AD1225" s="195"/>
      <c r="AE1225" s="195"/>
      <c r="AF1225" s="195"/>
      <c r="AG1225" s="195"/>
    </row>
    <row r="1226" spans="13:33" s="6" customFormat="1" ht="15" customHeight="1" x14ac:dyDescent="0.25">
      <c r="M1226" s="42"/>
      <c r="Y1226" s="195"/>
      <c r="Z1226" s="195"/>
      <c r="AA1226" s="195"/>
      <c r="AB1226" s="195"/>
      <c r="AC1226" s="181"/>
      <c r="AD1226" s="195"/>
      <c r="AE1226" s="195"/>
      <c r="AF1226" s="195"/>
      <c r="AG1226" s="195"/>
    </row>
    <row r="1227" spans="13:33" s="6" customFormat="1" ht="15" customHeight="1" x14ac:dyDescent="0.25">
      <c r="M1227" s="42"/>
      <c r="Y1227" s="195"/>
      <c r="Z1227" s="195"/>
      <c r="AA1227" s="195"/>
      <c r="AB1227" s="195"/>
      <c r="AC1227" s="181"/>
      <c r="AD1227" s="195"/>
      <c r="AE1227" s="195"/>
      <c r="AF1227" s="195"/>
      <c r="AG1227" s="195"/>
    </row>
    <row r="1228" spans="13:33" s="6" customFormat="1" ht="15" customHeight="1" x14ac:dyDescent="0.25">
      <c r="M1228" s="42"/>
      <c r="Y1228" s="195"/>
      <c r="Z1228" s="195"/>
      <c r="AA1228" s="195"/>
      <c r="AB1228" s="195"/>
      <c r="AC1228" s="181"/>
      <c r="AD1228" s="195"/>
      <c r="AE1228" s="195"/>
      <c r="AF1228" s="195"/>
      <c r="AG1228" s="195"/>
    </row>
    <row r="1229" spans="13:33" s="6" customFormat="1" ht="15" customHeight="1" x14ac:dyDescent="0.25">
      <c r="M1229" s="42"/>
      <c r="Y1229" s="195"/>
      <c r="Z1229" s="195"/>
      <c r="AA1229" s="195"/>
      <c r="AB1229" s="195"/>
      <c r="AC1229" s="181"/>
      <c r="AD1229" s="195"/>
      <c r="AE1229" s="195"/>
      <c r="AF1229" s="195"/>
      <c r="AG1229" s="195"/>
    </row>
    <row r="1230" spans="13:33" s="6" customFormat="1" ht="15" customHeight="1" x14ac:dyDescent="0.25">
      <c r="M1230" s="42"/>
      <c r="Y1230" s="195"/>
      <c r="Z1230" s="195"/>
      <c r="AA1230" s="195"/>
      <c r="AB1230" s="195"/>
      <c r="AC1230" s="181"/>
      <c r="AD1230" s="195"/>
      <c r="AE1230" s="195"/>
      <c r="AF1230" s="195"/>
      <c r="AG1230" s="195"/>
    </row>
    <row r="1231" spans="13:33" s="6" customFormat="1" ht="15" customHeight="1" x14ac:dyDescent="0.25">
      <c r="M1231" s="42"/>
      <c r="Y1231" s="195"/>
      <c r="Z1231" s="195"/>
      <c r="AA1231" s="195"/>
      <c r="AB1231" s="195"/>
      <c r="AC1231" s="181"/>
      <c r="AD1231" s="195"/>
      <c r="AE1231" s="195"/>
      <c r="AF1231" s="195"/>
      <c r="AG1231" s="195"/>
    </row>
    <row r="1232" spans="13:33" s="6" customFormat="1" ht="15" customHeight="1" x14ac:dyDescent="0.25">
      <c r="M1232" s="42"/>
      <c r="Y1232" s="195"/>
      <c r="Z1232" s="195"/>
      <c r="AA1232" s="195"/>
      <c r="AB1232" s="195"/>
      <c r="AC1232" s="181"/>
      <c r="AD1232" s="195"/>
      <c r="AE1232" s="195"/>
      <c r="AF1232" s="195"/>
      <c r="AG1232" s="195"/>
    </row>
    <row r="1233" spans="13:33" s="6" customFormat="1" ht="15" customHeight="1" x14ac:dyDescent="0.25">
      <c r="M1233" s="42"/>
      <c r="Y1233" s="195"/>
      <c r="Z1233" s="195"/>
      <c r="AA1233" s="195"/>
      <c r="AB1233" s="195"/>
      <c r="AC1233" s="181"/>
      <c r="AD1233" s="195"/>
      <c r="AE1233" s="195"/>
      <c r="AF1233" s="195"/>
      <c r="AG1233" s="195"/>
    </row>
    <row r="1234" spans="13:33" s="6" customFormat="1" ht="15" customHeight="1" x14ac:dyDescent="0.25">
      <c r="M1234" s="42"/>
      <c r="Y1234" s="195"/>
      <c r="Z1234" s="195"/>
      <c r="AA1234" s="195"/>
      <c r="AB1234" s="195"/>
      <c r="AC1234" s="181"/>
      <c r="AD1234" s="195"/>
      <c r="AE1234" s="195"/>
      <c r="AF1234" s="195"/>
      <c r="AG1234" s="195"/>
    </row>
    <row r="1235" spans="13:33" s="6" customFormat="1" ht="15" customHeight="1" x14ac:dyDescent="0.25">
      <c r="M1235" s="42"/>
      <c r="Y1235" s="195"/>
      <c r="Z1235" s="195"/>
      <c r="AA1235" s="195"/>
      <c r="AB1235" s="195"/>
      <c r="AC1235" s="181"/>
      <c r="AD1235" s="195"/>
      <c r="AE1235" s="195"/>
      <c r="AF1235" s="195"/>
      <c r="AG1235" s="195"/>
    </row>
    <row r="1236" spans="13:33" s="6" customFormat="1" ht="15" customHeight="1" x14ac:dyDescent="0.25">
      <c r="M1236" s="42"/>
      <c r="Y1236" s="195"/>
      <c r="Z1236" s="195"/>
      <c r="AA1236" s="195"/>
      <c r="AB1236" s="195"/>
      <c r="AC1236" s="181"/>
      <c r="AD1236" s="195"/>
      <c r="AE1236" s="195"/>
      <c r="AF1236" s="195"/>
      <c r="AG1236" s="195"/>
    </row>
    <row r="1237" spans="13:33" s="6" customFormat="1" ht="15" customHeight="1" x14ac:dyDescent="0.25">
      <c r="M1237" s="42"/>
      <c r="Y1237" s="195"/>
      <c r="Z1237" s="195"/>
      <c r="AA1237" s="195"/>
      <c r="AB1237" s="195"/>
      <c r="AC1237" s="181"/>
      <c r="AD1237" s="195"/>
      <c r="AE1237" s="195"/>
      <c r="AF1237" s="195"/>
      <c r="AG1237" s="195"/>
    </row>
    <row r="1238" spans="13:33" s="6" customFormat="1" ht="15" customHeight="1" x14ac:dyDescent="0.25">
      <c r="M1238" s="42"/>
      <c r="Y1238" s="195"/>
      <c r="Z1238" s="195"/>
      <c r="AA1238" s="195"/>
      <c r="AB1238" s="195"/>
      <c r="AC1238" s="181"/>
      <c r="AD1238" s="195"/>
      <c r="AE1238" s="195"/>
      <c r="AF1238" s="195"/>
      <c r="AG1238" s="195"/>
    </row>
    <row r="1239" spans="13:33" s="6" customFormat="1" ht="15" customHeight="1" x14ac:dyDescent="0.25">
      <c r="M1239" s="42"/>
      <c r="Y1239" s="195"/>
      <c r="Z1239" s="195"/>
      <c r="AA1239" s="195"/>
      <c r="AB1239" s="195"/>
      <c r="AC1239" s="181"/>
      <c r="AD1239" s="195"/>
      <c r="AE1239" s="195"/>
      <c r="AF1239" s="195"/>
      <c r="AG1239" s="195"/>
    </row>
    <row r="1240" spans="13:33" s="6" customFormat="1" ht="15" customHeight="1" x14ac:dyDescent="0.25">
      <c r="M1240" s="42"/>
      <c r="Y1240" s="195"/>
      <c r="Z1240" s="195"/>
      <c r="AA1240" s="195"/>
      <c r="AB1240" s="195"/>
      <c r="AC1240" s="181"/>
      <c r="AD1240" s="195"/>
      <c r="AE1240" s="195"/>
      <c r="AF1240" s="195"/>
      <c r="AG1240" s="195"/>
    </row>
    <row r="1241" spans="13:33" s="6" customFormat="1" ht="15" customHeight="1" x14ac:dyDescent="0.25">
      <c r="M1241" s="42"/>
      <c r="Y1241" s="195"/>
      <c r="Z1241" s="195"/>
      <c r="AA1241" s="195"/>
      <c r="AB1241" s="195"/>
      <c r="AC1241" s="181"/>
      <c r="AD1241" s="195"/>
      <c r="AE1241" s="195"/>
      <c r="AF1241" s="195"/>
      <c r="AG1241" s="195"/>
    </row>
    <row r="1242" spans="13:33" s="6" customFormat="1" ht="15" customHeight="1" x14ac:dyDescent="0.25">
      <c r="M1242" s="42"/>
      <c r="Y1242" s="195"/>
      <c r="Z1242" s="195"/>
      <c r="AA1242" s="195"/>
      <c r="AB1242" s="195"/>
      <c r="AC1242" s="181"/>
      <c r="AD1242" s="195"/>
      <c r="AE1242" s="195"/>
      <c r="AF1242" s="195"/>
      <c r="AG1242" s="195"/>
    </row>
    <row r="1243" spans="13:33" s="6" customFormat="1" ht="15" customHeight="1" x14ac:dyDescent="0.25">
      <c r="M1243" s="42"/>
      <c r="Y1243" s="195"/>
      <c r="Z1243" s="195"/>
      <c r="AA1243" s="195"/>
      <c r="AB1243" s="195"/>
      <c r="AC1243" s="181"/>
      <c r="AD1243" s="195"/>
      <c r="AE1243" s="195"/>
      <c r="AF1243" s="195"/>
      <c r="AG1243" s="195"/>
    </row>
    <row r="1244" spans="13:33" s="6" customFormat="1" ht="15" customHeight="1" x14ac:dyDescent="0.25">
      <c r="M1244" s="42"/>
      <c r="Y1244" s="195"/>
      <c r="Z1244" s="195"/>
      <c r="AA1244" s="195"/>
      <c r="AB1244" s="195"/>
      <c r="AC1244" s="181"/>
      <c r="AD1244" s="195"/>
      <c r="AE1244" s="195"/>
      <c r="AF1244" s="195"/>
      <c r="AG1244" s="195"/>
    </row>
    <row r="1245" spans="13:33" s="6" customFormat="1" ht="15" customHeight="1" x14ac:dyDescent="0.25">
      <c r="M1245" s="42"/>
      <c r="Y1245" s="195"/>
      <c r="Z1245" s="195"/>
      <c r="AA1245" s="195"/>
      <c r="AB1245" s="195"/>
      <c r="AC1245" s="181"/>
      <c r="AD1245" s="195"/>
      <c r="AE1245" s="195"/>
      <c r="AF1245" s="195"/>
      <c r="AG1245" s="195"/>
    </row>
    <row r="1246" spans="13:33" s="6" customFormat="1" ht="15" customHeight="1" x14ac:dyDescent="0.25">
      <c r="M1246" s="42"/>
      <c r="Y1246" s="195"/>
      <c r="Z1246" s="195"/>
      <c r="AA1246" s="195"/>
      <c r="AB1246" s="195"/>
      <c r="AC1246" s="181"/>
      <c r="AD1246" s="195"/>
      <c r="AE1246" s="195"/>
      <c r="AF1246" s="195"/>
      <c r="AG1246" s="195"/>
    </row>
    <row r="1247" spans="13:33" s="6" customFormat="1" ht="15" customHeight="1" x14ac:dyDescent="0.25">
      <c r="M1247" s="42"/>
      <c r="Y1247" s="195"/>
      <c r="Z1247" s="195"/>
      <c r="AA1247" s="195"/>
      <c r="AB1247" s="195"/>
      <c r="AC1247" s="181"/>
      <c r="AD1247" s="195"/>
      <c r="AE1247" s="195"/>
      <c r="AF1247" s="195"/>
      <c r="AG1247" s="195"/>
    </row>
    <row r="1248" spans="13:33" s="6" customFormat="1" ht="15" customHeight="1" x14ac:dyDescent="0.25">
      <c r="M1248" s="42"/>
      <c r="Y1248" s="195"/>
      <c r="Z1248" s="195"/>
      <c r="AA1248" s="195"/>
      <c r="AB1248" s="195"/>
      <c r="AC1248" s="181"/>
      <c r="AD1248" s="195"/>
      <c r="AE1248" s="195"/>
      <c r="AF1248" s="195"/>
      <c r="AG1248" s="195"/>
    </row>
    <row r="1249" spans="13:33" s="6" customFormat="1" ht="15" customHeight="1" x14ac:dyDescent="0.25">
      <c r="M1249" s="42"/>
      <c r="Y1249" s="195"/>
      <c r="Z1249" s="195"/>
      <c r="AA1249" s="195"/>
      <c r="AB1249" s="195"/>
      <c r="AC1249" s="181"/>
      <c r="AD1249" s="195"/>
      <c r="AE1249" s="195"/>
      <c r="AF1249" s="195"/>
      <c r="AG1249" s="195"/>
    </row>
    <row r="1250" spans="13:33" s="6" customFormat="1" ht="15" customHeight="1" x14ac:dyDescent="0.25">
      <c r="M1250" s="42"/>
      <c r="Y1250" s="195"/>
      <c r="Z1250" s="195"/>
      <c r="AA1250" s="195"/>
      <c r="AB1250" s="195"/>
      <c r="AC1250" s="181"/>
      <c r="AD1250" s="195"/>
      <c r="AE1250" s="195"/>
      <c r="AF1250" s="195"/>
      <c r="AG1250" s="195"/>
    </row>
    <row r="1251" spans="13:33" s="6" customFormat="1" ht="15" customHeight="1" x14ac:dyDescent="0.25">
      <c r="M1251" s="42"/>
      <c r="Y1251" s="195"/>
      <c r="Z1251" s="195"/>
      <c r="AA1251" s="195"/>
      <c r="AB1251" s="195"/>
      <c r="AC1251" s="181"/>
      <c r="AD1251" s="195"/>
      <c r="AE1251" s="195"/>
      <c r="AF1251" s="195"/>
      <c r="AG1251" s="195"/>
    </row>
    <row r="1252" spans="13:33" s="6" customFormat="1" ht="15" customHeight="1" x14ac:dyDescent="0.25">
      <c r="M1252" s="42"/>
      <c r="Y1252" s="195"/>
      <c r="Z1252" s="195"/>
      <c r="AA1252" s="195"/>
      <c r="AB1252" s="195"/>
      <c r="AC1252" s="181"/>
      <c r="AD1252" s="195"/>
      <c r="AE1252" s="195"/>
      <c r="AF1252" s="195"/>
      <c r="AG1252" s="195"/>
    </row>
    <row r="1253" spans="13:33" s="6" customFormat="1" ht="15" customHeight="1" x14ac:dyDescent="0.25">
      <c r="M1253" s="42"/>
      <c r="Y1253" s="195"/>
      <c r="Z1253" s="195"/>
      <c r="AA1253" s="195"/>
      <c r="AB1253" s="195"/>
      <c r="AC1253" s="181"/>
      <c r="AD1253" s="195"/>
      <c r="AE1253" s="195"/>
      <c r="AF1253" s="195"/>
      <c r="AG1253" s="195"/>
    </row>
    <row r="1254" spans="13:33" s="6" customFormat="1" ht="15" customHeight="1" x14ac:dyDescent="0.25">
      <c r="M1254" s="42"/>
      <c r="Y1254" s="195"/>
      <c r="Z1254" s="195"/>
      <c r="AA1254" s="195"/>
      <c r="AB1254" s="195"/>
      <c r="AC1254" s="181"/>
      <c r="AD1254" s="195"/>
      <c r="AE1254" s="195"/>
      <c r="AF1254" s="195"/>
      <c r="AG1254" s="195"/>
    </row>
    <row r="1255" spans="13:33" s="6" customFormat="1" ht="15" customHeight="1" x14ac:dyDescent="0.25">
      <c r="M1255" s="42"/>
      <c r="Y1255" s="195"/>
      <c r="Z1255" s="195"/>
      <c r="AA1255" s="195"/>
      <c r="AB1255" s="195"/>
      <c r="AC1255" s="181"/>
      <c r="AD1255" s="195"/>
      <c r="AE1255" s="195"/>
      <c r="AF1255" s="195"/>
      <c r="AG1255" s="195"/>
    </row>
    <row r="1256" spans="13:33" s="6" customFormat="1" ht="15" customHeight="1" x14ac:dyDescent="0.25">
      <c r="M1256" s="42"/>
      <c r="Y1256" s="195"/>
      <c r="Z1256" s="195"/>
      <c r="AA1256" s="195"/>
      <c r="AB1256" s="195"/>
      <c r="AC1256" s="181"/>
      <c r="AD1256" s="195"/>
      <c r="AE1256" s="195"/>
      <c r="AF1256" s="195"/>
      <c r="AG1256" s="195"/>
    </row>
    <row r="1257" spans="13:33" s="6" customFormat="1" ht="15" customHeight="1" x14ac:dyDescent="0.25">
      <c r="M1257" s="42"/>
      <c r="Y1257" s="195"/>
      <c r="Z1257" s="195"/>
      <c r="AA1257" s="195"/>
      <c r="AB1257" s="195"/>
      <c r="AC1257" s="181"/>
      <c r="AD1257" s="195"/>
      <c r="AE1257" s="195"/>
      <c r="AF1257" s="195"/>
      <c r="AG1257" s="195"/>
    </row>
    <row r="1258" spans="13:33" s="6" customFormat="1" ht="15" customHeight="1" x14ac:dyDescent="0.25">
      <c r="M1258" s="42"/>
      <c r="Y1258" s="195"/>
      <c r="Z1258" s="195"/>
      <c r="AA1258" s="195"/>
      <c r="AB1258" s="195"/>
      <c r="AC1258" s="181"/>
      <c r="AD1258" s="195"/>
      <c r="AE1258" s="195"/>
      <c r="AF1258" s="195"/>
      <c r="AG1258" s="195"/>
    </row>
    <row r="1259" spans="13:33" s="6" customFormat="1" ht="15" customHeight="1" x14ac:dyDescent="0.25">
      <c r="M1259" s="42"/>
      <c r="Y1259" s="195"/>
      <c r="Z1259" s="195"/>
      <c r="AA1259" s="195"/>
      <c r="AB1259" s="195"/>
      <c r="AC1259" s="181"/>
      <c r="AD1259" s="195"/>
      <c r="AE1259" s="195"/>
      <c r="AF1259" s="195"/>
      <c r="AG1259" s="195"/>
    </row>
    <row r="1260" spans="13:33" s="6" customFormat="1" ht="15" customHeight="1" x14ac:dyDescent="0.25">
      <c r="M1260" s="42"/>
      <c r="Y1260" s="195"/>
      <c r="Z1260" s="195"/>
      <c r="AA1260" s="195"/>
      <c r="AB1260" s="195"/>
      <c r="AC1260" s="181"/>
      <c r="AD1260" s="195"/>
      <c r="AE1260" s="195"/>
      <c r="AF1260" s="195"/>
      <c r="AG1260" s="195"/>
    </row>
    <row r="1261" spans="13:33" s="6" customFormat="1" ht="15" customHeight="1" x14ac:dyDescent="0.25">
      <c r="M1261" s="42"/>
      <c r="Y1261" s="195"/>
      <c r="Z1261" s="195"/>
      <c r="AA1261" s="195"/>
      <c r="AB1261" s="195"/>
      <c r="AC1261" s="181"/>
      <c r="AD1261" s="195"/>
      <c r="AE1261" s="195"/>
      <c r="AF1261" s="195"/>
      <c r="AG1261" s="195"/>
    </row>
    <row r="1262" spans="13:33" s="6" customFormat="1" ht="15" customHeight="1" x14ac:dyDescent="0.25">
      <c r="M1262" s="42"/>
      <c r="Y1262" s="195"/>
      <c r="Z1262" s="195"/>
      <c r="AA1262" s="195"/>
      <c r="AB1262" s="195"/>
      <c r="AC1262" s="181"/>
      <c r="AD1262" s="195"/>
      <c r="AE1262" s="195"/>
      <c r="AF1262" s="195"/>
      <c r="AG1262" s="195"/>
    </row>
    <row r="1263" spans="13:33" s="6" customFormat="1" ht="15" customHeight="1" x14ac:dyDescent="0.25">
      <c r="M1263" s="42"/>
      <c r="Y1263" s="195"/>
      <c r="Z1263" s="195"/>
      <c r="AA1263" s="195"/>
      <c r="AB1263" s="195"/>
      <c r="AC1263" s="181"/>
      <c r="AD1263" s="195"/>
      <c r="AE1263" s="195"/>
      <c r="AF1263" s="195"/>
      <c r="AG1263" s="195"/>
    </row>
    <row r="1264" spans="13:33" s="6" customFormat="1" ht="15" customHeight="1" x14ac:dyDescent="0.25">
      <c r="M1264" s="42"/>
      <c r="Y1264" s="195"/>
      <c r="Z1264" s="195"/>
      <c r="AA1264" s="195"/>
      <c r="AB1264" s="195"/>
      <c r="AC1264" s="181"/>
      <c r="AD1264" s="195"/>
      <c r="AE1264" s="195"/>
      <c r="AF1264" s="195"/>
      <c r="AG1264" s="195"/>
    </row>
    <row r="1265" spans="13:33" s="6" customFormat="1" ht="15" customHeight="1" x14ac:dyDescent="0.25">
      <c r="M1265" s="42"/>
      <c r="Y1265" s="195"/>
      <c r="Z1265" s="195"/>
      <c r="AA1265" s="195"/>
      <c r="AB1265" s="195"/>
      <c r="AC1265" s="181"/>
      <c r="AD1265" s="195"/>
      <c r="AE1265" s="195"/>
      <c r="AF1265" s="195"/>
      <c r="AG1265" s="195"/>
    </row>
    <row r="1266" spans="13:33" s="6" customFormat="1" ht="15" customHeight="1" x14ac:dyDescent="0.25">
      <c r="M1266" s="42"/>
      <c r="Y1266" s="195"/>
      <c r="Z1266" s="195"/>
      <c r="AA1266" s="195"/>
      <c r="AB1266" s="195"/>
      <c r="AC1266" s="181"/>
      <c r="AD1266" s="195"/>
      <c r="AE1266" s="195"/>
      <c r="AF1266" s="195"/>
      <c r="AG1266" s="195"/>
    </row>
    <row r="1267" spans="13:33" s="6" customFormat="1" ht="15" customHeight="1" x14ac:dyDescent="0.25">
      <c r="M1267" s="42"/>
      <c r="Y1267" s="195"/>
      <c r="Z1267" s="195"/>
      <c r="AA1267" s="195"/>
      <c r="AB1267" s="195"/>
      <c r="AC1267" s="181"/>
      <c r="AD1267" s="195"/>
      <c r="AE1267" s="195"/>
      <c r="AF1267" s="195"/>
      <c r="AG1267" s="195"/>
    </row>
    <row r="1268" spans="13:33" s="6" customFormat="1" ht="15" customHeight="1" x14ac:dyDescent="0.25">
      <c r="M1268" s="42"/>
      <c r="Y1268" s="195"/>
      <c r="Z1268" s="195"/>
      <c r="AA1268" s="195"/>
      <c r="AB1268" s="195"/>
      <c r="AC1268" s="181"/>
      <c r="AD1268" s="195"/>
      <c r="AE1268" s="195"/>
      <c r="AF1268" s="195"/>
      <c r="AG1268" s="195"/>
    </row>
    <row r="1269" spans="13:33" s="6" customFormat="1" ht="15" customHeight="1" x14ac:dyDescent="0.25">
      <c r="M1269" s="42"/>
      <c r="Y1269" s="195"/>
      <c r="Z1269" s="195"/>
      <c r="AA1269" s="195"/>
      <c r="AB1269" s="195"/>
      <c r="AC1269" s="181"/>
      <c r="AD1269" s="195"/>
      <c r="AE1269" s="195"/>
      <c r="AF1269" s="195"/>
      <c r="AG1269" s="195"/>
    </row>
    <row r="1270" spans="13:33" s="6" customFormat="1" ht="15" customHeight="1" x14ac:dyDescent="0.25">
      <c r="M1270" s="42"/>
      <c r="Y1270" s="195"/>
      <c r="Z1270" s="195"/>
      <c r="AA1270" s="195"/>
      <c r="AB1270" s="195"/>
      <c r="AC1270" s="181"/>
      <c r="AD1270" s="195"/>
      <c r="AE1270" s="195"/>
      <c r="AF1270" s="195"/>
      <c r="AG1270" s="195"/>
    </row>
    <row r="1271" spans="13:33" s="6" customFormat="1" ht="15" customHeight="1" x14ac:dyDescent="0.25">
      <c r="M1271" s="42"/>
      <c r="Y1271" s="195"/>
      <c r="Z1271" s="195"/>
      <c r="AA1271" s="195"/>
      <c r="AB1271" s="195"/>
      <c r="AC1271" s="181"/>
      <c r="AD1271" s="195"/>
      <c r="AE1271" s="195"/>
      <c r="AF1271" s="195"/>
      <c r="AG1271" s="195"/>
    </row>
    <row r="1272" spans="13:33" s="6" customFormat="1" ht="15" customHeight="1" x14ac:dyDescent="0.25">
      <c r="M1272" s="42"/>
      <c r="Y1272" s="195"/>
      <c r="Z1272" s="195"/>
      <c r="AA1272" s="195"/>
      <c r="AB1272" s="195"/>
      <c r="AC1272" s="181"/>
      <c r="AD1272" s="195"/>
      <c r="AE1272" s="195"/>
      <c r="AF1272" s="195"/>
      <c r="AG1272" s="195"/>
    </row>
    <row r="1273" spans="13:33" s="6" customFormat="1" ht="15" customHeight="1" x14ac:dyDescent="0.25">
      <c r="M1273" s="42"/>
      <c r="Y1273" s="195"/>
      <c r="Z1273" s="195"/>
      <c r="AA1273" s="195"/>
      <c r="AB1273" s="195"/>
      <c r="AC1273" s="181"/>
      <c r="AD1273" s="195"/>
      <c r="AE1273" s="195"/>
      <c r="AF1273" s="195"/>
      <c r="AG1273" s="195"/>
    </row>
    <row r="1274" spans="13:33" s="6" customFormat="1" ht="15" customHeight="1" x14ac:dyDescent="0.25">
      <c r="M1274" s="42"/>
      <c r="Y1274" s="195"/>
      <c r="Z1274" s="195"/>
      <c r="AA1274" s="195"/>
      <c r="AB1274" s="195"/>
      <c r="AC1274" s="181"/>
      <c r="AD1274" s="195"/>
      <c r="AE1274" s="195"/>
      <c r="AF1274" s="195"/>
      <c r="AG1274" s="195"/>
    </row>
    <row r="1275" spans="13:33" s="6" customFormat="1" ht="15" customHeight="1" x14ac:dyDescent="0.25">
      <c r="M1275" s="42"/>
      <c r="Y1275" s="195"/>
      <c r="Z1275" s="195"/>
      <c r="AA1275" s="195"/>
      <c r="AB1275" s="195"/>
      <c r="AC1275" s="181"/>
      <c r="AD1275" s="195"/>
      <c r="AE1275" s="195"/>
      <c r="AF1275" s="195"/>
      <c r="AG1275" s="195"/>
    </row>
    <row r="1276" spans="13:33" s="6" customFormat="1" ht="15" customHeight="1" x14ac:dyDescent="0.25">
      <c r="M1276" s="42"/>
      <c r="Y1276" s="195"/>
      <c r="Z1276" s="195"/>
      <c r="AA1276" s="195"/>
      <c r="AB1276" s="195"/>
      <c r="AC1276" s="181"/>
      <c r="AD1276" s="195"/>
      <c r="AE1276" s="195"/>
      <c r="AF1276" s="195"/>
      <c r="AG1276" s="195"/>
    </row>
    <row r="1277" spans="13:33" s="6" customFormat="1" ht="15" customHeight="1" x14ac:dyDescent="0.25">
      <c r="M1277" s="42"/>
      <c r="Y1277" s="195"/>
      <c r="Z1277" s="195"/>
      <c r="AA1277" s="195"/>
      <c r="AB1277" s="195"/>
      <c r="AC1277" s="181"/>
      <c r="AD1277" s="195"/>
      <c r="AE1277" s="195"/>
      <c r="AF1277" s="195"/>
      <c r="AG1277" s="195"/>
    </row>
    <row r="1278" spans="13:33" s="6" customFormat="1" ht="15" customHeight="1" x14ac:dyDescent="0.25">
      <c r="M1278" s="42"/>
      <c r="Y1278" s="195"/>
      <c r="Z1278" s="195"/>
      <c r="AA1278" s="195"/>
      <c r="AB1278" s="195"/>
      <c r="AC1278" s="181"/>
      <c r="AD1278" s="195"/>
      <c r="AE1278" s="195"/>
      <c r="AF1278" s="195"/>
      <c r="AG1278" s="195"/>
    </row>
    <row r="1279" spans="13:33" s="6" customFormat="1" ht="15" customHeight="1" x14ac:dyDescent="0.25">
      <c r="M1279" s="42"/>
      <c r="Y1279" s="195"/>
      <c r="Z1279" s="195"/>
      <c r="AA1279" s="195"/>
      <c r="AB1279" s="195"/>
      <c r="AC1279" s="181"/>
      <c r="AD1279" s="195"/>
      <c r="AE1279" s="195"/>
      <c r="AF1279" s="195"/>
      <c r="AG1279" s="195"/>
    </row>
    <row r="1280" spans="13:33" s="6" customFormat="1" ht="15" customHeight="1" x14ac:dyDescent="0.25">
      <c r="M1280" s="42"/>
      <c r="Y1280" s="195"/>
      <c r="Z1280" s="195"/>
      <c r="AA1280" s="195"/>
      <c r="AB1280" s="195"/>
      <c r="AC1280" s="181"/>
      <c r="AD1280" s="195"/>
      <c r="AE1280" s="195"/>
      <c r="AF1280" s="195"/>
      <c r="AG1280" s="195"/>
    </row>
    <row r="1281" spans="13:33" s="6" customFormat="1" ht="15" customHeight="1" x14ac:dyDescent="0.25">
      <c r="M1281" s="42"/>
      <c r="Y1281" s="195"/>
      <c r="Z1281" s="195"/>
      <c r="AA1281" s="195"/>
      <c r="AB1281" s="195"/>
      <c r="AC1281" s="181"/>
      <c r="AD1281" s="195"/>
      <c r="AE1281" s="195"/>
      <c r="AF1281" s="195"/>
      <c r="AG1281" s="195"/>
    </row>
    <row r="1282" spans="13:33" s="6" customFormat="1" ht="15" customHeight="1" x14ac:dyDescent="0.25">
      <c r="M1282" s="42"/>
      <c r="Y1282" s="195"/>
      <c r="Z1282" s="195"/>
      <c r="AA1282" s="195"/>
      <c r="AB1282" s="195"/>
      <c r="AC1282" s="181"/>
      <c r="AD1282" s="195"/>
      <c r="AE1282" s="195"/>
      <c r="AF1282" s="195"/>
      <c r="AG1282" s="195"/>
    </row>
    <row r="1283" spans="13:33" s="6" customFormat="1" ht="15" customHeight="1" x14ac:dyDescent="0.25">
      <c r="M1283" s="42"/>
      <c r="Y1283" s="195"/>
      <c r="Z1283" s="195"/>
      <c r="AA1283" s="195"/>
      <c r="AB1283" s="195"/>
      <c r="AC1283" s="181"/>
      <c r="AD1283" s="195"/>
      <c r="AE1283" s="195"/>
      <c r="AF1283" s="195"/>
      <c r="AG1283" s="195"/>
    </row>
    <row r="1284" spans="13:33" s="6" customFormat="1" ht="15" customHeight="1" x14ac:dyDescent="0.25">
      <c r="M1284" s="42"/>
      <c r="Y1284" s="195"/>
      <c r="Z1284" s="195"/>
      <c r="AA1284" s="195"/>
      <c r="AB1284" s="195"/>
      <c r="AC1284" s="181"/>
      <c r="AD1284" s="195"/>
      <c r="AE1284" s="195"/>
      <c r="AF1284" s="195"/>
      <c r="AG1284" s="195"/>
    </row>
    <row r="1285" spans="13:33" s="6" customFormat="1" ht="15" customHeight="1" x14ac:dyDescent="0.25">
      <c r="M1285" s="42"/>
      <c r="Y1285" s="195"/>
      <c r="Z1285" s="195"/>
      <c r="AA1285" s="195"/>
      <c r="AB1285" s="195"/>
      <c r="AC1285" s="181"/>
      <c r="AD1285" s="195"/>
      <c r="AE1285" s="195"/>
      <c r="AF1285" s="195"/>
      <c r="AG1285" s="195"/>
    </row>
    <row r="1286" spans="13:33" s="6" customFormat="1" ht="15" customHeight="1" x14ac:dyDescent="0.25">
      <c r="M1286" s="42"/>
      <c r="Y1286" s="195"/>
      <c r="Z1286" s="195"/>
      <c r="AA1286" s="195"/>
      <c r="AB1286" s="195"/>
      <c r="AC1286" s="181"/>
      <c r="AD1286" s="195"/>
      <c r="AE1286" s="195"/>
      <c r="AF1286" s="195"/>
      <c r="AG1286" s="195"/>
    </row>
    <row r="1287" spans="13:33" s="6" customFormat="1" ht="15" customHeight="1" x14ac:dyDescent="0.25">
      <c r="M1287" s="42"/>
      <c r="Y1287" s="195"/>
      <c r="Z1287" s="195"/>
      <c r="AA1287" s="195"/>
      <c r="AB1287" s="195"/>
      <c r="AC1287" s="181"/>
      <c r="AD1287" s="195"/>
      <c r="AE1287" s="195"/>
      <c r="AF1287" s="195"/>
      <c r="AG1287" s="195"/>
    </row>
    <row r="1288" spans="13:33" s="6" customFormat="1" ht="15" customHeight="1" x14ac:dyDescent="0.25">
      <c r="M1288" s="42"/>
      <c r="Y1288" s="195"/>
      <c r="Z1288" s="195"/>
      <c r="AA1288" s="195"/>
      <c r="AB1288" s="195"/>
      <c r="AC1288" s="181"/>
      <c r="AD1288" s="195"/>
      <c r="AE1288" s="195"/>
      <c r="AF1288" s="195"/>
      <c r="AG1288" s="195"/>
    </row>
    <row r="1289" spans="13:33" s="6" customFormat="1" ht="15" customHeight="1" x14ac:dyDescent="0.25">
      <c r="M1289" s="42"/>
      <c r="Y1289" s="195"/>
      <c r="Z1289" s="195"/>
      <c r="AA1289" s="195"/>
      <c r="AB1289" s="195"/>
      <c r="AC1289" s="181"/>
      <c r="AD1289" s="195"/>
      <c r="AE1289" s="195"/>
      <c r="AF1289" s="195"/>
      <c r="AG1289" s="195"/>
    </row>
    <row r="1290" spans="13:33" s="6" customFormat="1" ht="15" customHeight="1" x14ac:dyDescent="0.25">
      <c r="M1290" s="42"/>
      <c r="Y1290" s="195"/>
      <c r="Z1290" s="195"/>
      <c r="AA1290" s="195"/>
      <c r="AB1290" s="195"/>
      <c r="AC1290" s="181"/>
      <c r="AD1290" s="195"/>
      <c r="AE1290" s="195"/>
      <c r="AF1290" s="195"/>
      <c r="AG1290" s="195"/>
    </row>
    <row r="1291" spans="13:33" s="6" customFormat="1" ht="15" customHeight="1" x14ac:dyDescent="0.25">
      <c r="M1291" s="42"/>
      <c r="Y1291" s="195"/>
      <c r="Z1291" s="195"/>
      <c r="AA1291" s="195"/>
      <c r="AB1291" s="195"/>
      <c r="AC1291" s="181"/>
      <c r="AD1291" s="195"/>
      <c r="AE1291" s="195"/>
      <c r="AF1291" s="195"/>
      <c r="AG1291" s="195"/>
    </row>
    <row r="1292" spans="13:33" s="6" customFormat="1" ht="15" customHeight="1" x14ac:dyDescent="0.25">
      <c r="M1292" s="42"/>
      <c r="Y1292" s="195"/>
      <c r="Z1292" s="195"/>
      <c r="AA1292" s="195"/>
      <c r="AB1292" s="195"/>
      <c r="AC1292" s="181"/>
      <c r="AD1292" s="195"/>
      <c r="AE1292" s="195"/>
      <c r="AF1292" s="195"/>
      <c r="AG1292" s="195"/>
    </row>
    <row r="1293" spans="13:33" s="6" customFormat="1" ht="15" customHeight="1" x14ac:dyDescent="0.25">
      <c r="M1293" s="42"/>
      <c r="Y1293" s="195"/>
      <c r="Z1293" s="195"/>
      <c r="AA1293" s="195"/>
      <c r="AB1293" s="195"/>
      <c r="AC1293" s="181"/>
      <c r="AD1293" s="195"/>
      <c r="AE1293" s="195"/>
      <c r="AF1293" s="195"/>
      <c r="AG1293" s="195"/>
    </row>
    <row r="1294" spans="13:33" s="6" customFormat="1" ht="15" customHeight="1" x14ac:dyDescent="0.25">
      <c r="M1294" s="42"/>
      <c r="Y1294" s="195"/>
      <c r="Z1294" s="195"/>
      <c r="AA1294" s="195"/>
      <c r="AB1294" s="195"/>
      <c r="AC1294" s="181"/>
      <c r="AD1294" s="195"/>
      <c r="AE1294" s="195"/>
      <c r="AF1294" s="195"/>
      <c r="AG1294" s="195"/>
    </row>
    <row r="1295" spans="13:33" s="6" customFormat="1" ht="15" customHeight="1" x14ac:dyDescent="0.25">
      <c r="M1295" s="42"/>
      <c r="Y1295" s="195"/>
      <c r="Z1295" s="195"/>
      <c r="AA1295" s="195"/>
      <c r="AB1295" s="195"/>
      <c r="AC1295" s="181"/>
      <c r="AD1295" s="195"/>
      <c r="AE1295" s="195"/>
      <c r="AF1295" s="195"/>
      <c r="AG1295" s="195"/>
    </row>
    <row r="1296" spans="13:33" s="6" customFormat="1" ht="15" customHeight="1" x14ac:dyDescent="0.25">
      <c r="M1296" s="42"/>
      <c r="Y1296" s="195"/>
      <c r="Z1296" s="195"/>
      <c r="AA1296" s="195"/>
      <c r="AB1296" s="195"/>
      <c r="AC1296" s="181"/>
      <c r="AD1296" s="195"/>
      <c r="AE1296" s="195"/>
      <c r="AF1296" s="195"/>
      <c r="AG1296" s="195"/>
    </row>
    <row r="1297" spans="13:33" s="6" customFormat="1" ht="15" customHeight="1" x14ac:dyDescent="0.25">
      <c r="M1297" s="42"/>
      <c r="Y1297" s="195"/>
      <c r="Z1297" s="195"/>
      <c r="AA1297" s="195"/>
      <c r="AB1297" s="195"/>
      <c r="AC1297" s="181"/>
      <c r="AD1297" s="195"/>
      <c r="AE1297" s="195"/>
      <c r="AF1297" s="195"/>
      <c r="AG1297" s="195"/>
    </row>
    <row r="1298" spans="13:33" s="6" customFormat="1" ht="15" customHeight="1" x14ac:dyDescent="0.25">
      <c r="M1298" s="42"/>
      <c r="Y1298" s="195"/>
      <c r="Z1298" s="195"/>
      <c r="AA1298" s="195"/>
      <c r="AB1298" s="195"/>
      <c r="AC1298" s="181"/>
      <c r="AD1298" s="195"/>
      <c r="AE1298" s="195"/>
      <c r="AF1298" s="195"/>
      <c r="AG1298" s="195"/>
    </row>
    <row r="1299" spans="13:33" s="6" customFormat="1" ht="15" customHeight="1" x14ac:dyDescent="0.25">
      <c r="M1299" s="42"/>
      <c r="Y1299" s="195"/>
      <c r="Z1299" s="195"/>
      <c r="AA1299" s="195"/>
      <c r="AB1299" s="195"/>
      <c r="AC1299" s="181"/>
      <c r="AD1299" s="195"/>
      <c r="AE1299" s="195"/>
      <c r="AF1299" s="195"/>
      <c r="AG1299" s="195"/>
    </row>
    <row r="1300" spans="13:33" s="6" customFormat="1" ht="15" customHeight="1" x14ac:dyDescent="0.25">
      <c r="M1300" s="42"/>
      <c r="Y1300" s="195"/>
      <c r="Z1300" s="195"/>
      <c r="AA1300" s="195"/>
      <c r="AB1300" s="195"/>
      <c r="AC1300" s="181"/>
      <c r="AD1300" s="195"/>
      <c r="AE1300" s="195"/>
      <c r="AF1300" s="195"/>
      <c r="AG1300" s="195"/>
    </row>
    <row r="1301" spans="13:33" s="6" customFormat="1" ht="15" customHeight="1" x14ac:dyDescent="0.25">
      <c r="M1301" s="42"/>
      <c r="Y1301" s="195"/>
      <c r="Z1301" s="195"/>
      <c r="AA1301" s="195"/>
      <c r="AB1301" s="195"/>
      <c r="AC1301" s="181"/>
      <c r="AD1301" s="195"/>
      <c r="AE1301" s="195"/>
      <c r="AF1301" s="195"/>
      <c r="AG1301" s="195"/>
    </row>
    <row r="1302" spans="13:33" s="6" customFormat="1" ht="15" customHeight="1" x14ac:dyDescent="0.25">
      <c r="M1302" s="42"/>
      <c r="Y1302" s="195"/>
      <c r="Z1302" s="195"/>
      <c r="AA1302" s="195"/>
      <c r="AB1302" s="195"/>
      <c r="AC1302" s="181"/>
      <c r="AD1302" s="195"/>
      <c r="AE1302" s="195"/>
      <c r="AF1302" s="195"/>
      <c r="AG1302" s="195"/>
    </row>
    <row r="1303" spans="13:33" s="6" customFormat="1" ht="15" customHeight="1" x14ac:dyDescent="0.25">
      <c r="M1303" s="42"/>
      <c r="Y1303" s="195"/>
      <c r="Z1303" s="195"/>
      <c r="AA1303" s="195"/>
      <c r="AB1303" s="195"/>
      <c r="AC1303" s="181"/>
      <c r="AD1303" s="195"/>
      <c r="AE1303" s="195"/>
      <c r="AF1303" s="195"/>
      <c r="AG1303" s="195"/>
    </row>
    <row r="1304" spans="13:33" s="6" customFormat="1" ht="15" customHeight="1" x14ac:dyDescent="0.25">
      <c r="M1304" s="42"/>
      <c r="Y1304" s="195"/>
      <c r="Z1304" s="195"/>
      <c r="AA1304" s="195"/>
      <c r="AB1304" s="195"/>
      <c r="AC1304" s="181"/>
      <c r="AD1304" s="195"/>
      <c r="AE1304" s="195"/>
      <c r="AF1304" s="195"/>
      <c r="AG1304" s="195"/>
    </row>
    <row r="1305" spans="13:33" s="6" customFormat="1" ht="15" customHeight="1" x14ac:dyDescent="0.25">
      <c r="M1305" s="42"/>
      <c r="Y1305" s="195"/>
      <c r="Z1305" s="195"/>
      <c r="AA1305" s="195"/>
      <c r="AB1305" s="195"/>
      <c r="AC1305" s="181"/>
      <c r="AD1305" s="195"/>
      <c r="AE1305" s="195"/>
      <c r="AF1305" s="195"/>
      <c r="AG1305" s="195"/>
    </row>
    <row r="1306" spans="13:33" s="6" customFormat="1" ht="15" customHeight="1" x14ac:dyDescent="0.25">
      <c r="M1306" s="42"/>
      <c r="Y1306" s="195"/>
      <c r="Z1306" s="195"/>
      <c r="AA1306" s="195"/>
      <c r="AB1306" s="195"/>
      <c r="AC1306" s="181"/>
      <c r="AD1306" s="195"/>
      <c r="AE1306" s="195"/>
      <c r="AF1306" s="195"/>
      <c r="AG1306" s="195"/>
    </row>
    <row r="1307" spans="13:33" s="6" customFormat="1" ht="15" customHeight="1" x14ac:dyDescent="0.25">
      <c r="M1307" s="42"/>
      <c r="Y1307" s="195"/>
      <c r="Z1307" s="195"/>
      <c r="AA1307" s="195"/>
      <c r="AB1307" s="195"/>
      <c r="AC1307" s="181"/>
      <c r="AD1307" s="195"/>
      <c r="AE1307" s="195"/>
      <c r="AF1307" s="195"/>
      <c r="AG1307" s="195"/>
    </row>
    <row r="1308" spans="13:33" s="6" customFormat="1" ht="15" customHeight="1" x14ac:dyDescent="0.25">
      <c r="M1308" s="42"/>
      <c r="Y1308" s="195"/>
      <c r="Z1308" s="195"/>
      <c r="AA1308" s="195"/>
      <c r="AB1308" s="195"/>
      <c r="AC1308" s="181"/>
      <c r="AD1308" s="195"/>
      <c r="AE1308" s="195"/>
      <c r="AF1308" s="195"/>
      <c r="AG1308" s="195"/>
    </row>
    <row r="1309" spans="13:33" s="6" customFormat="1" ht="15" customHeight="1" x14ac:dyDescent="0.25">
      <c r="M1309" s="42"/>
      <c r="Y1309" s="195"/>
      <c r="Z1309" s="195"/>
      <c r="AA1309" s="195"/>
      <c r="AB1309" s="195"/>
      <c r="AC1309" s="181"/>
      <c r="AD1309" s="195"/>
      <c r="AE1309" s="195"/>
      <c r="AF1309" s="195"/>
      <c r="AG1309" s="195"/>
    </row>
    <row r="1310" spans="13:33" s="6" customFormat="1" ht="15" customHeight="1" x14ac:dyDescent="0.25">
      <c r="M1310" s="42"/>
      <c r="Y1310" s="195"/>
      <c r="Z1310" s="195"/>
      <c r="AA1310" s="195"/>
      <c r="AB1310" s="195"/>
      <c r="AC1310" s="181"/>
      <c r="AD1310" s="195"/>
      <c r="AE1310" s="195"/>
      <c r="AF1310" s="195"/>
      <c r="AG1310" s="195"/>
    </row>
    <row r="1311" spans="13:33" s="6" customFormat="1" ht="15" customHeight="1" x14ac:dyDescent="0.25">
      <c r="M1311" s="42"/>
      <c r="Y1311" s="195"/>
      <c r="Z1311" s="195"/>
      <c r="AA1311" s="195"/>
      <c r="AB1311" s="195"/>
      <c r="AC1311" s="181"/>
      <c r="AD1311" s="195"/>
      <c r="AE1311" s="195"/>
      <c r="AF1311" s="195"/>
      <c r="AG1311" s="195"/>
    </row>
    <row r="1312" spans="13:33" s="6" customFormat="1" ht="15" customHeight="1" x14ac:dyDescent="0.25">
      <c r="M1312" s="42"/>
      <c r="Y1312" s="195"/>
      <c r="Z1312" s="195"/>
      <c r="AA1312" s="195"/>
      <c r="AB1312" s="195"/>
      <c r="AC1312" s="181"/>
      <c r="AD1312" s="195"/>
      <c r="AE1312" s="195"/>
      <c r="AF1312" s="195"/>
      <c r="AG1312" s="195"/>
    </row>
    <row r="1313" spans="13:33" s="6" customFormat="1" ht="15" customHeight="1" x14ac:dyDescent="0.25">
      <c r="M1313" s="42"/>
      <c r="Y1313" s="195"/>
      <c r="Z1313" s="195"/>
      <c r="AA1313" s="195"/>
      <c r="AB1313" s="195"/>
      <c r="AC1313" s="181"/>
      <c r="AD1313" s="195"/>
      <c r="AE1313" s="195"/>
      <c r="AF1313" s="195"/>
      <c r="AG1313" s="195"/>
    </row>
    <row r="1314" spans="13:33" s="6" customFormat="1" ht="15" customHeight="1" x14ac:dyDescent="0.25">
      <c r="M1314" s="42"/>
      <c r="Y1314" s="195"/>
      <c r="Z1314" s="195"/>
      <c r="AA1314" s="195"/>
      <c r="AB1314" s="195"/>
      <c r="AC1314" s="181"/>
      <c r="AD1314" s="195"/>
      <c r="AE1314" s="195"/>
      <c r="AF1314" s="195"/>
      <c r="AG1314" s="195"/>
    </row>
    <row r="1315" spans="13:33" s="6" customFormat="1" ht="15" customHeight="1" x14ac:dyDescent="0.25">
      <c r="M1315" s="42"/>
      <c r="Y1315" s="195"/>
      <c r="Z1315" s="195"/>
      <c r="AA1315" s="195"/>
      <c r="AB1315" s="195"/>
      <c r="AC1315" s="181"/>
      <c r="AD1315" s="195"/>
      <c r="AE1315" s="195"/>
      <c r="AF1315" s="195"/>
      <c r="AG1315" s="195"/>
    </row>
    <row r="1316" spans="13:33" s="6" customFormat="1" ht="15" customHeight="1" x14ac:dyDescent="0.25">
      <c r="M1316" s="42"/>
      <c r="Y1316" s="195"/>
      <c r="Z1316" s="195"/>
      <c r="AA1316" s="195"/>
      <c r="AB1316" s="195"/>
      <c r="AC1316" s="181"/>
      <c r="AD1316" s="195"/>
      <c r="AE1316" s="195"/>
      <c r="AF1316" s="195"/>
      <c r="AG1316" s="195"/>
    </row>
    <row r="1317" spans="13:33" s="6" customFormat="1" ht="15" customHeight="1" x14ac:dyDescent="0.25">
      <c r="M1317" s="42"/>
      <c r="Y1317" s="195"/>
      <c r="Z1317" s="195"/>
      <c r="AA1317" s="195"/>
      <c r="AB1317" s="195"/>
      <c r="AC1317" s="181"/>
      <c r="AD1317" s="195"/>
      <c r="AE1317" s="195"/>
      <c r="AF1317" s="195"/>
      <c r="AG1317" s="195"/>
    </row>
    <row r="1318" spans="13:33" s="6" customFormat="1" ht="15" customHeight="1" x14ac:dyDescent="0.25">
      <c r="M1318" s="42"/>
      <c r="Y1318" s="195"/>
      <c r="Z1318" s="195"/>
      <c r="AA1318" s="195"/>
      <c r="AB1318" s="195"/>
      <c r="AC1318" s="181"/>
      <c r="AD1318" s="195"/>
      <c r="AE1318" s="195"/>
      <c r="AF1318" s="195"/>
      <c r="AG1318" s="195"/>
    </row>
    <row r="1319" spans="13:33" s="6" customFormat="1" ht="15" customHeight="1" x14ac:dyDescent="0.25">
      <c r="M1319" s="42"/>
      <c r="Y1319" s="195"/>
      <c r="Z1319" s="195"/>
      <c r="AA1319" s="195"/>
      <c r="AB1319" s="195"/>
      <c r="AC1319" s="181"/>
      <c r="AD1319" s="195"/>
      <c r="AE1319" s="195"/>
      <c r="AF1319" s="195"/>
      <c r="AG1319" s="195"/>
    </row>
    <row r="1320" spans="13:33" s="6" customFormat="1" ht="15" customHeight="1" x14ac:dyDescent="0.25">
      <c r="M1320" s="42"/>
      <c r="Y1320" s="195"/>
      <c r="Z1320" s="195"/>
      <c r="AA1320" s="195"/>
      <c r="AB1320" s="195"/>
      <c r="AC1320" s="181"/>
      <c r="AD1320" s="195"/>
      <c r="AE1320" s="195"/>
      <c r="AF1320" s="195"/>
      <c r="AG1320" s="195"/>
    </row>
    <row r="1321" spans="13:33" s="6" customFormat="1" ht="15" customHeight="1" x14ac:dyDescent="0.25">
      <c r="M1321" s="42"/>
      <c r="Y1321" s="195"/>
      <c r="Z1321" s="195"/>
      <c r="AA1321" s="195"/>
      <c r="AB1321" s="195"/>
      <c r="AC1321" s="181"/>
      <c r="AD1321" s="195"/>
      <c r="AE1321" s="195"/>
      <c r="AF1321" s="195"/>
      <c r="AG1321" s="195"/>
    </row>
    <row r="1322" spans="13:33" s="6" customFormat="1" ht="15" customHeight="1" x14ac:dyDescent="0.25">
      <c r="M1322" s="42"/>
      <c r="Y1322" s="195"/>
      <c r="Z1322" s="195"/>
      <c r="AA1322" s="195"/>
      <c r="AB1322" s="195"/>
      <c r="AC1322" s="181"/>
      <c r="AD1322" s="195"/>
      <c r="AE1322" s="195"/>
      <c r="AF1322" s="195"/>
      <c r="AG1322" s="195"/>
    </row>
    <row r="1323" spans="13:33" s="6" customFormat="1" ht="15" customHeight="1" x14ac:dyDescent="0.25">
      <c r="M1323" s="42"/>
      <c r="Y1323" s="195"/>
      <c r="Z1323" s="195"/>
      <c r="AA1323" s="195"/>
      <c r="AB1323" s="195"/>
      <c r="AC1323" s="181"/>
      <c r="AD1323" s="195"/>
      <c r="AE1323" s="195"/>
      <c r="AF1323" s="195"/>
      <c r="AG1323" s="195"/>
    </row>
    <row r="1324" spans="13:33" s="6" customFormat="1" ht="15" customHeight="1" x14ac:dyDescent="0.25">
      <c r="M1324" s="42"/>
      <c r="Y1324" s="195"/>
      <c r="Z1324" s="195"/>
      <c r="AA1324" s="195"/>
      <c r="AB1324" s="195"/>
      <c r="AC1324" s="181"/>
      <c r="AD1324" s="195"/>
      <c r="AE1324" s="195"/>
      <c r="AF1324" s="195"/>
      <c r="AG1324" s="195"/>
    </row>
    <row r="1325" spans="13:33" s="6" customFormat="1" ht="15" customHeight="1" x14ac:dyDescent="0.25">
      <c r="M1325" s="42"/>
      <c r="Y1325" s="195"/>
      <c r="Z1325" s="195"/>
      <c r="AA1325" s="195"/>
      <c r="AB1325" s="195"/>
      <c r="AC1325" s="181"/>
      <c r="AD1325" s="195"/>
      <c r="AE1325" s="195"/>
      <c r="AF1325" s="195"/>
      <c r="AG1325" s="195"/>
    </row>
    <row r="1326" spans="13:33" s="6" customFormat="1" ht="15" customHeight="1" x14ac:dyDescent="0.25">
      <c r="M1326" s="42"/>
      <c r="Y1326" s="195"/>
      <c r="Z1326" s="195"/>
      <c r="AA1326" s="195"/>
      <c r="AB1326" s="195"/>
      <c r="AC1326" s="181"/>
      <c r="AD1326" s="195"/>
      <c r="AE1326" s="195"/>
      <c r="AF1326" s="195"/>
      <c r="AG1326" s="195"/>
    </row>
    <row r="1327" spans="13:33" s="6" customFormat="1" ht="15" customHeight="1" x14ac:dyDescent="0.25">
      <c r="M1327" s="42"/>
      <c r="Y1327" s="195"/>
      <c r="Z1327" s="195"/>
      <c r="AA1327" s="195"/>
      <c r="AB1327" s="195"/>
      <c r="AC1327" s="181"/>
      <c r="AD1327" s="195"/>
      <c r="AE1327" s="195"/>
      <c r="AF1327" s="195"/>
      <c r="AG1327" s="195"/>
    </row>
    <row r="1328" spans="13:33" s="6" customFormat="1" ht="15" customHeight="1" x14ac:dyDescent="0.25">
      <c r="M1328" s="42"/>
      <c r="Y1328" s="195"/>
      <c r="Z1328" s="195"/>
      <c r="AA1328" s="195"/>
      <c r="AB1328" s="195"/>
      <c r="AC1328" s="181"/>
      <c r="AD1328" s="195"/>
      <c r="AE1328" s="195"/>
      <c r="AF1328" s="195"/>
      <c r="AG1328" s="195"/>
    </row>
    <row r="1329" spans="13:33" s="6" customFormat="1" ht="15" customHeight="1" x14ac:dyDescent="0.25">
      <c r="M1329" s="42"/>
      <c r="Y1329" s="195"/>
      <c r="Z1329" s="195"/>
      <c r="AA1329" s="195"/>
      <c r="AB1329" s="195"/>
      <c r="AC1329" s="181"/>
      <c r="AD1329" s="195"/>
      <c r="AE1329" s="195"/>
      <c r="AF1329" s="195"/>
      <c r="AG1329" s="195"/>
    </row>
    <row r="1330" spans="13:33" s="6" customFormat="1" ht="15" customHeight="1" x14ac:dyDescent="0.25">
      <c r="M1330" s="42"/>
      <c r="Y1330" s="195"/>
      <c r="Z1330" s="195"/>
      <c r="AA1330" s="195"/>
      <c r="AB1330" s="195"/>
      <c r="AC1330" s="181"/>
      <c r="AD1330" s="195"/>
      <c r="AE1330" s="195"/>
      <c r="AF1330" s="195"/>
      <c r="AG1330" s="195"/>
    </row>
    <row r="1331" spans="13:33" s="6" customFormat="1" ht="15" customHeight="1" x14ac:dyDescent="0.25">
      <c r="M1331" s="42"/>
      <c r="Y1331" s="195"/>
      <c r="Z1331" s="195"/>
      <c r="AA1331" s="195"/>
      <c r="AB1331" s="195"/>
      <c r="AC1331" s="181"/>
      <c r="AD1331" s="195"/>
      <c r="AE1331" s="195"/>
      <c r="AF1331" s="195"/>
      <c r="AG1331" s="195"/>
    </row>
    <row r="1332" spans="13:33" s="6" customFormat="1" ht="15" customHeight="1" x14ac:dyDescent="0.25">
      <c r="M1332" s="42"/>
      <c r="Y1332" s="195"/>
      <c r="Z1332" s="195"/>
      <c r="AA1332" s="195"/>
      <c r="AB1332" s="195"/>
      <c r="AC1332" s="181"/>
      <c r="AD1332" s="195"/>
      <c r="AE1332" s="195"/>
      <c r="AF1332" s="195"/>
      <c r="AG1332" s="195"/>
    </row>
    <row r="1333" spans="13:33" s="6" customFormat="1" ht="15" customHeight="1" x14ac:dyDescent="0.25">
      <c r="M1333" s="42"/>
      <c r="Y1333" s="195"/>
      <c r="Z1333" s="195"/>
      <c r="AA1333" s="195"/>
      <c r="AB1333" s="195"/>
      <c r="AC1333" s="181"/>
      <c r="AD1333" s="195"/>
      <c r="AE1333" s="195"/>
      <c r="AF1333" s="195"/>
      <c r="AG1333" s="195"/>
    </row>
    <row r="1334" spans="13:33" s="6" customFormat="1" ht="15" customHeight="1" x14ac:dyDescent="0.25">
      <c r="M1334" s="42"/>
      <c r="Y1334" s="195"/>
      <c r="Z1334" s="195"/>
      <c r="AA1334" s="195"/>
      <c r="AB1334" s="195"/>
      <c r="AC1334" s="181"/>
      <c r="AD1334" s="195"/>
      <c r="AE1334" s="195"/>
      <c r="AF1334" s="195"/>
      <c r="AG1334" s="195"/>
    </row>
    <row r="1335" spans="13:33" s="6" customFormat="1" ht="15" customHeight="1" x14ac:dyDescent="0.25">
      <c r="M1335" s="42"/>
      <c r="Y1335" s="195"/>
      <c r="Z1335" s="195"/>
      <c r="AA1335" s="195"/>
      <c r="AB1335" s="195"/>
      <c r="AC1335" s="181"/>
      <c r="AD1335" s="195"/>
      <c r="AE1335" s="195"/>
      <c r="AF1335" s="195"/>
      <c r="AG1335" s="195"/>
    </row>
    <row r="1336" spans="13:33" s="6" customFormat="1" ht="15" customHeight="1" x14ac:dyDescent="0.25">
      <c r="M1336" s="42"/>
      <c r="Y1336" s="195"/>
      <c r="Z1336" s="195"/>
      <c r="AA1336" s="195"/>
      <c r="AB1336" s="195"/>
      <c r="AC1336" s="181"/>
      <c r="AD1336" s="195"/>
      <c r="AE1336" s="195"/>
      <c r="AF1336" s="195"/>
      <c r="AG1336" s="195"/>
    </row>
    <row r="1337" spans="13:33" s="6" customFormat="1" ht="15" customHeight="1" x14ac:dyDescent="0.25">
      <c r="M1337" s="42"/>
      <c r="Y1337" s="195"/>
      <c r="Z1337" s="195"/>
      <c r="AA1337" s="195"/>
      <c r="AB1337" s="195"/>
      <c r="AC1337" s="181"/>
      <c r="AD1337" s="195"/>
      <c r="AE1337" s="195"/>
      <c r="AF1337" s="195"/>
      <c r="AG1337" s="195"/>
    </row>
    <row r="1338" spans="13:33" s="6" customFormat="1" ht="15" customHeight="1" x14ac:dyDescent="0.25">
      <c r="M1338" s="42"/>
      <c r="Y1338" s="195"/>
      <c r="Z1338" s="195"/>
      <c r="AA1338" s="195"/>
      <c r="AB1338" s="195"/>
      <c r="AC1338" s="181"/>
      <c r="AD1338" s="195"/>
      <c r="AE1338" s="195"/>
      <c r="AF1338" s="195"/>
      <c r="AG1338" s="195"/>
    </row>
    <row r="1339" spans="13:33" s="6" customFormat="1" ht="15" customHeight="1" x14ac:dyDescent="0.25">
      <c r="M1339" s="42"/>
      <c r="Y1339" s="195"/>
      <c r="Z1339" s="195"/>
      <c r="AA1339" s="195"/>
      <c r="AB1339" s="195"/>
      <c r="AC1339" s="181"/>
      <c r="AD1339" s="195"/>
      <c r="AE1339" s="195"/>
      <c r="AF1339" s="195"/>
      <c r="AG1339" s="195"/>
    </row>
    <row r="1340" spans="13:33" s="6" customFormat="1" ht="15" customHeight="1" x14ac:dyDescent="0.25">
      <c r="M1340" s="42"/>
      <c r="Y1340" s="195"/>
      <c r="Z1340" s="195"/>
      <c r="AA1340" s="195"/>
      <c r="AB1340" s="195"/>
      <c r="AC1340" s="181"/>
      <c r="AD1340" s="195"/>
      <c r="AE1340" s="195"/>
      <c r="AF1340" s="195"/>
      <c r="AG1340" s="195"/>
    </row>
    <row r="1341" spans="13:33" s="6" customFormat="1" ht="15" customHeight="1" x14ac:dyDescent="0.25">
      <c r="M1341" s="42"/>
      <c r="Y1341" s="195"/>
      <c r="Z1341" s="195"/>
      <c r="AA1341" s="195"/>
      <c r="AB1341" s="195"/>
      <c r="AC1341" s="181"/>
      <c r="AD1341" s="195"/>
      <c r="AE1341" s="195"/>
      <c r="AF1341" s="195"/>
      <c r="AG1341" s="195"/>
    </row>
    <row r="1342" spans="13:33" s="6" customFormat="1" ht="15" customHeight="1" x14ac:dyDescent="0.25">
      <c r="M1342" s="42"/>
      <c r="Y1342" s="195"/>
      <c r="Z1342" s="195"/>
      <c r="AA1342" s="195"/>
      <c r="AB1342" s="195"/>
      <c r="AC1342" s="181"/>
      <c r="AD1342" s="195"/>
      <c r="AE1342" s="195"/>
      <c r="AF1342" s="195"/>
      <c r="AG1342" s="195"/>
    </row>
    <row r="1343" spans="13:33" s="6" customFormat="1" ht="15" customHeight="1" x14ac:dyDescent="0.25">
      <c r="M1343" s="42"/>
      <c r="Y1343" s="195"/>
      <c r="Z1343" s="195"/>
      <c r="AA1343" s="195"/>
      <c r="AB1343" s="195"/>
      <c r="AC1343" s="181"/>
      <c r="AD1343" s="195"/>
      <c r="AE1343" s="195"/>
      <c r="AF1343" s="195"/>
      <c r="AG1343" s="195"/>
    </row>
    <row r="1344" spans="13:33" s="6" customFormat="1" ht="15" customHeight="1" x14ac:dyDescent="0.25">
      <c r="M1344" s="42"/>
      <c r="Y1344" s="195"/>
      <c r="Z1344" s="195"/>
      <c r="AA1344" s="195"/>
      <c r="AB1344" s="195"/>
      <c r="AC1344" s="181"/>
      <c r="AD1344" s="195"/>
      <c r="AE1344" s="195"/>
      <c r="AF1344" s="195"/>
      <c r="AG1344" s="195"/>
    </row>
    <row r="1345" spans="13:33" s="6" customFormat="1" ht="15" customHeight="1" x14ac:dyDescent="0.25">
      <c r="M1345" s="42"/>
      <c r="Y1345" s="195"/>
      <c r="Z1345" s="195"/>
      <c r="AA1345" s="195"/>
      <c r="AB1345" s="195"/>
      <c r="AC1345" s="181"/>
      <c r="AD1345" s="195"/>
      <c r="AE1345" s="195"/>
      <c r="AF1345" s="195"/>
      <c r="AG1345" s="195"/>
    </row>
    <row r="1346" spans="13:33" s="6" customFormat="1" ht="15" customHeight="1" x14ac:dyDescent="0.25">
      <c r="M1346" s="42"/>
      <c r="Y1346" s="195"/>
      <c r="Z1346" s="195"/>
      <c r="AA1346" s="195"/>
      <c r="AB1346" s="195"/>
      <c r="AC1346" s="181"/>
      <c r="AD1346" s="195"/>
      <c r="AE1346" s="195"/>
      <c r="AF1346" s="195"/>
      <c r="AG1346" s="195"/>
    </row>
    <row r="1347" spans="13:33" s="6" customFormat="1" ht="15" customHeight="1" x14ac:dyDescent="0.25">
      <c r="M1347" s="42"/>
      <c r="Y1347" s="195"/>
      <c r="Z1347" s="195"/>
      <c r="AA1347" s="195"/>
      <c r="AB1347" s="195"/>
      <c r="AC1347" s="181"/>
      <c r="AD1347" s="195"/>
      <c r="AE1347" s="195"/>
      <c r="AF1347" s="195"/>
      <c r="AG1347" s="195"/>
    </row>
    <row r="1348" spans="13:33" s="6" customFormat="1" ht="15" customHeight="1" x14ac:dyDescent="0.25">
      <c r="M1348" s="42"/>
      <c r="Y1348" s="195"/>
      <c r="Z1348" s="195"/>
      <c r="AA1348" s="195"/>
      <c r="AB1348" s="195"/>
      <c r="AC1348" s="181"/>
      <c r="AD1348" s="195"/>
      <c r="AE1348" s="195"/>
      <c r="AF1348" s="195"/>
      <c r="AG1348" s="195"/>
    </row>
    <row r="1349" spans="13:33" s="6" customFormat="1" ht="15" customHeight="1" x14ac:dyDescent="0.25">
      <c r="M1349" s="42"/>
      <c r="Y1349" s="195"/>
      <c r="Z1349" s="195"/>
      <c r="AA1349" s="195"/>
      <c r="AB1349" s="195"/>
      <c r="AC1349" s="181"/>
      <c r="AD1349" s="195"/>
      <c r="AE1349" s="195"/>
      <c r="AF1349" s="195"/>
      <c r="AG1349" s="195"/>
    </row>
    <row r="1350" spans="13:33" s="6" customFormat="1" ht="15" customHeight="1" x14ac:dyDescent="0.25">
      <c r="M1350" s="42"/>
      <c r="Y1350" s="195"/>
      <c r="Z1350" s="195"/>
      <c r="AA1350" s="195"/>
      <c r="AB1350" s="195"/>
      <c r="AC1350" s="181"/>
      <c r="AD1350" s="195"/>
      <c r="AE1350" s="195"/>
      <c r="AF1350" s="195"/>
      <c r="AG1350" s="195"/>
    </row>
    <row r="1351" spans="13:33" s="6" customFormat="1" ht="15" customHeight="1" x14ac:dyDescent="0.25">
      <c r="M1351" s="42"/>
      <c r="Y1351" s="195"/>
      <c r="Z1351" s="195"/>
      <c r="AA1351" s="195"/>
      <c r="AB1351" s="195"/>
      <c r="AC1351" s="181"/>
      <c r="AD1351" s="195"/>
      <c r="AE1351" s="195"/>
      <c r="AF1351" s="195"/>
      <c r="AG1351" s="195"/>
    </row>
    <row r="1352" spans="13:33" s="6" customFormat="1" ht="15" customHeight="1" x14ac:dyDescent="0.25">
      <c r="M1352" s="42"/>
      <c r="Y1352" s="195"/>
      <c r="Z1352" s="195"/>
      <c r="AA1352" s="195"/>
      <c r="AB1352" s="195"/>
      <c r="AC1352" s="181"/>
      <c r="AD1352" s="195"/>
      <c r="AE1352" s="195"/>
      <c r="AF1352" s="195"/>
      <c r="AG1352" s="195"/>
    </row>
    <row r="1353" spans="13:33" s="6" customFormat="1" ht="15" customHeight="1" x14ac:dyDescent="0.25">
      <c r="M1353" s="42"/>
      <c r="Y1353" s="195"/>
      <c r="Z1353" s="195"/>
      <c r="AA1353" s="195"/>
      <c r="AB1353" s="195"/>
      <c r="AC1353" s="181"/>
      <c r="AD1353" s="195"/>
      <c r="AE1353" s="195"/>
      <c r="AF1353" s="195"/>
      <c r="AG1353" s="195"/>
    </row>
    <row r="1354" spans="13:33" s="6" customFormat="1" ht="15" customHeight="1" x14ac:dyDescent="0.25">
      <c r="M1354" s="42"/>
      <c r="Y1354" s="195"/>
      <c r="Z1354" s="195"/>
      <c r="AA1354" s="195"/>
      <c r="AB1354" s="195"/>
      <c r="AC1354" s="181"/>
      <c r="AD1354" s="195"/>
      <c r="AE1354" s="195"/>
      <c r="AF1354" s="195"/>
      <c r="AG1354" s="195"/>
    </row>
    <row r="1355" spans="13:33" s="6" customFormat="1" ht="15" customHeight="1" x14ac:dyDescent="0.25">
      <c r="M1355" s="42"/>
      <c r="Y1355" s="195"/>
      <c r="Z1355" s="195"/>
      <c r="AA1355" s="195"/>
      <c r="AB1355" s="195"/>
      <c r="AC1355" s="181"/>
      <c r="AD1355" s="195"/>
      <c r="AE1355" s="195"/>
      <c r="AF1355" s="195"/>
      <c r="AG1355" s="195"/>
    </row>
    <row r="1356" spans="13:33" s="6" customFormat="1" ht="15" customHeight="1" x14ac:dyDescent="0.25">
      <c r="M1356" s="42"/>
      <c r="Y1356" s="195"/>
      <c r="Z1356" s="195"/>
      <c r="AA1356" s="195"/>
      <c r="AB1356" s="195"/>
      <c r="AC1356" s="181"/>
      <c r="AD1356" s="195"/>
      <c r="AE1356" s="195"/>
      <c r="AF1356" s="195"/>
      <c r="AG1356" s="195"/>
    </row>
    <row r="1357" spans="13:33" s="6" customFormat="1" ht="15" customHeight="1" x14ac:dyDescent="0.25">
      <c r="M1357" s="42"/>
      <c r="Y1357" s="195"/>
      <c r="Z1357" s="195"/>
      <c r="AA1357" s="195"/>
      <c r="AB1357" s="195"/>
      <c r="AC1357" s="181"/>
      <c r="AD1357" s="195"/>
      <c r="AE1357" s="195"/>
      <c r="AF1357" s="195"/>
      <c r="AG1357" s="195"/>
    </row>
    <row r="1358" spans="13:33" s="6" customFormat="1" ht="15" customHeight="1" x14ac:dyDescent="0.25">
      <c r="M1358" s="42"/>
      <c r="Y1358" s="195"/>
      <c r="Z1358" s="195"/>
      <c r="AA1358" s="195"/>
      <c r="AB1358" s="195"/>
      <c r="AC1358" s="181"/>
      <c r="AD1358" s="195"/>
      <c r="AE1358" s="195"/>
      <c r="AF1358" s="195"/>
      <c r="AG1358" s="195"/>
    </row>
    <row r="1359" spans="13:33" s="6" customFormat="1" ht="15" customHeight="1" x14ac:dyDescent="0.25">
      <c r="M1359" s="42"/>
      <c r="Y1359" s="195"/>
      <c r="Z1359" s="195"/>
      <c r="AA1359" s="195"/>
      <c r="AB1359" s="195"/>
      <c r="AC1359" s="181"/>
      <c r="AD1359" s="195"/>
      <c r="AE1359" s="195"/>
      <c r="AF1359" s="195"/>
      <c r="AG1359" s="195"/>
    </row>
    <row r="1360" spans="13:33" s="6" customFormat="1" ht="15" customHeight="1" x14ac:dyDescent="0.25">
      <c r="M1360" s="42"/>
      <c r="Y1360" s="195"/>
      <c r="Z1360" s="195"/>
      <c r="AA1360" s="195"/>
      <c r="AB1360" s="195"/>
      <c r="AC1360" s="181"/>
      <c r="AD1360" s="195"/>
      <c r="AE1360" s="195"/>
      <c r="AF1360" s="195"/>
      <c r="AG1360" s="195"/>
    </row>
    <row r="1361" spans="13:33" s="6" customFormat="1" ht="15" customHeight="1" x14ac:dyDescent="0.25">
      <c r="M1361" s="42"/>
      <c r="Y1361" s="195"/>
      <c r="Z1361" s="195"/>
      <c r="AA1361" s="195"/>
      <c r="AB1361" s="195"/>
      <c r="AC1361" s="181"/>
      <c r="AD1361" s="195"/>
      <c r="AE1361" s="195"/>
      <c r="AF1361" s="195"/>
      <c r="AG1361" s="195"/>
    </row>
    <row r="1362" spans="13:33" s="6" customFormat="1" ht="15" customHeight="1" x14ac:dyDescent="0.25">
      <c r="M1362" s="42"/>
      <c r="Y1362" s="195"/>
      <c r="Z1362" s="195"/>
      <c r="AA1362" s="195"/>
      <c r="AB1362" s="195"/>
      <c r="AC1362" s="181"/>
      <c r="AD1362" s="195"/>
      <c r="AE1362" s="195"/>
      <c r="AF1362" s="195"/>
      <c r="AG1362" s="195"/>
    </row>
    <row r="1363" spans="13:33" s="6" customFormat="1" ht="15" customHeight="1" x14ac:dyDescent="0.25">
      <c r="M1363" s="42"/>
      <c r="Y1363" s="195"/>
      <c r="Z1363" s="195"/>
      <c r="AA1363" s="195"/>
      <c r="AB1363" s="195"/>
      <c r="AC1363" s="181"/>
      <c r="AD1363" s="195"/>
      <c r="AE1363" s="195"/>
      <c r="AF1363" s="195"/>
      <c r="AG1363" s="195"/>
    </row>
    <row r="1364" spans="13:33" s="6" customFormat="1" ht="15" customHeight="1" x14ac:dyDescent="0.25">
      <c r="M1364" s="42"/>
      <c r="Y1364" s="195"/>
      <c r="Z1364" s="195"/>
      <c r="AA1364" s="195"/>
      <c r="AB1364" s="195"/>
      <c r="AC1364" s="181"/>
      <c r="AD1364" s="195"/>
      <c r="AE1364" s="195"/>
      <c r="AF1364" s="195"/>
      <c r="AG1364" s="195"/>
    </row>
    <row r="1365" spans="13:33" s="6" customFormat="1" ht="15" customHeight="1" x14ac:dyDescent="0.25">
      <c r="M1365" s="42"/>
      <c r="Y1365" s="195"/>
      <c r="Z1365" s="195"/>
      <c r="AA1365" s="195"/>
      <c r="AB1365" s="195"/>
      <c r="AC1365" s="181"/>
      <c r="AD1365" s="195"/>
      <c r="AE1365" s="195"/>
      <c r="AF1365" s="195"/>
      <c r="AG1365" s="195"/>
    </row>
    <row r="1366" spans="13:33" s="6" customFormat="1" ht="15" customHeight="1" x14ac:dyDescent="0.25">
      <c r="M1366" s="42"/>
      <c r="Y1366" s="195"/>
      <c r="Z1366" s="195"/>
      <c r="AA1366" s="195"/>
      <c r="AB1366" s="195"/>
      <c r="AC1366" s="181"/>
      <c r="AD1366" s="195"/>
      <c r="AE1366" s="195"/>
      <c r="AF1366" s="195"/>
      <c r="AG1366" s="195"/>
    </row>
    <row r="1367" spans="13:33" s="6" customFormat="1" ht="15" customHeight="1" x14ac:dyDescent="0.25">
      <c r="M1367" s="42"/>
      <c r="Y1367" s="195"/>
      <c r="Z1367" s="195"/>
      <c r="AA1367" s="195"/>
      <c r="AB1367" s="195"/>
      <c r="AC1367" s="181"/>
      <c r="AD1367" s="195"/>
      <c r="AE1367" s="195"/>
      <c r="AF1367" s="195"/>
      <c r="AG1367" s="195"/>
    </row>
    <row r="1368" spans="13:33" s="6" customFormat="1" ht="15" customHeight="1" x14ac:dyDescent="0.25">
      <c r="M1368" s="42"/>
      <c r="Y1368" s="195"/>
      <c r="Z1368" s="195"/>
      <c r="AA1368" s="195"/>
      <c r="AB1368" s="195"/>
      <c r="AC1368" s="181"/>
      <c r="AD1368" s="195"/>
      <c r="AE1368" s="195"/>
      <c r="AF1368" s="195"/>
      <c r="AG1368" s="195"/>
    </row>
    <row r="1369" spans="13:33" s="6" customFormat="1" ht="15" customHeight="1" x14ac:dyDescent="0.25">
      <c r="M1369" s="42"/>
      <c r="Y1369" s="195"/>
      <c r="Z1369" s="195"/>
      <c r="AA1369" s="195"/>
      <c r="AB1369" s="195"/>
      <c r="AC1369" s="181"/>
      <c r="AD1369" s="195"/>
      <c r="AE1369" s="195"/>
      <c r="AF1369" s="195"/>
      <c r="AG1369" s="195"/>
    </row>
    <row r="1370" spans="13:33" s="6" customFormat="1" ht="15" customHeight="1" x14ac:dyDescent="0.25">
      <c r="M1370" s="42"/>
      <c r="Y1370" s="195"/>
      <c r="Z1370" s="195"/>
      <c r="AA1370" s="195"/>
      <c r="AB1370" s="195"/>
      <c r="AC1370" s="181"/>
      <c r="AD1370" s="195"/>
      <c r="AE1370" s="195"/>
      <c r="AF1370" s="195"/>
      <c r="AG1370" s="195"/>
    </row>
    <row r="1371" spans="13:33" s="6" customFormat="1" ht="15" customHeight="1" x14ac:dyDescent="0.25">
      <c r="M1371" s="42"/>
      <c r="Y1371" s="195"/>
      <c r="Z1371" s="195"/>
      <c r="AA1371" s="195"/>
      <c r="AB1371" s="195"/>
      <c r="AC1371" s="181"/>
      <c r="AD1371" s="195"/>
      <c r="AE1371" s="195"/>
      <c r="AF1371" s="195"/>
      <c r="AG1371" s="195"/>
    </row>
    <row r="1372" spans="13:33" s="6" customFormat="1" ht="15" customHeight="1" x14ac:dyDescent="0.25">
      <c r="M1372" s="42"/>
      <c r="Y1372" s="195"/>
      <c r="Z1372" s="195"/>
      <c r="AA1372" s="195"/>
      <c r="AB1372" s="195"/>
      <c r="AC1372" s="181"/>
      <c r="AD1372" s="195"/>
      <c r="AE1372" s="195"/>
      <c r="AF1372" s="195"/>
      <c r="AG1372" s="195"/>
    </row>
    <row r="1373" spans="13:33" s="6" customFormat="1" ht="15" customHeight="1" x14ac:dyDescent="0.25">
      <c r="M1373" s="42"/>
      <c r="Y1373" s="195"/>
      <c r="Z1373" s="195"/>
      <c r="AA1373" s="195"/>
      <c r="AB1373" s="195"/>
      <c r="AC1373" s="181"/>
      <c r="AD1373" s="195"/>
      <c r="AE1373" s="195"/>
      <c r="AF1373" s="195"/>
      <c r="AG1373" s="195"/>
    </row>
    <row r="1374" spans="13:33" s="6" customFormat="1" ht="15" customHeight="1" x14ac:dyDescent="0.25">
      <c r="M1374" s="42"/>
      <c r="Y1374" s="195"/>
      <c r="Z1374" s="195"/>
      <c r="AA1374" s="195"/>
      <c r="AB1374" s="195"/>
      <c r="AC1374" s="181"/>
      <c r="AD1374" s="195"/>
      <c r="AE1374" s="195"/>
      <c r="AF1374" s="195"/>
      <c r="AG1374" s="195"/>
    </row>
    <row r="1375" spans="13:33" s="6" customFormat="1" ht="15" customHeight="1" x14ac:dyDescent="0.25">
      <c r="M1375" s="42"/>
      <c r="Y1375" s="195"/>
      <c r="Z1375" s="195"/>
      <c r="AA1375" s="195"/>
      <c r="AB1375" s="195"/>
      <c r="AC1375" s="181"/>
      <c r="AD1375" s="195"/>
      <c r="AE1375" s="195"/>
      <c r="AF1375" s="195"/>
      <c r="AG1375" s="195"/>
    </row>
    <row r="1376" spans="13:33" s="6" customFormat="1" ht="15" customHeight="1" x14ac:dyDescent="0.25">
      <c r="M1376" s="42"/>
      <c r="Y1376" s="195"/>
      <c r="Z1376" s="195"/>
      <c r="AA1376" s="195"/>
      <c r="AB1376" s="195"/>
      <c r="AC1376" s="181"/>
      <c r="AD1376" s="195"/>
      <c r="AE1376" s="195"/>
      <c r="AF1376" s="195"/>
      <c r="AG1376" s="195"/>
    </row>
    <row r="1377" spans="13:33" s="6" customFormat="1" ht="15" customHeight="1" x14ac:dyDescent="0.25">
      <c r="M1377" s="42"/>
      <c r="Y1377" s="195"/>
      <c r="Z1377" s="195"/>
      <c r="AA1377" s="195"/>
      <c r="AB1377" s="195"/>
      <c r="AC1377" s="181"/>
      <c r="AD1377" s="195"/>
      <c r="AE1377" s="195"/>
      <c r="AF1377" s="195"/>
      <c r="AG1377" s="195"/>
    </row>
    <row r="1378" spans="13:33" s="6" customFormat="1" ht="15" customHeight="1" x14ac:dyDescent="0.25">
      <c r="M1378" s="42"/>
      <c r="Y1378" s="195"/>
      <c r="Z1378" s="195"/>
      <c r="AA1378" s="195"/>
      <c r="AB1378" s="195"/>
      <c r="AC1378" s="181"/>
      <c r="AD1378" s="195"/>
      <c r="AE1378" s="195"/>
      <c r="AF1378" s="195"/>
      <c r="AG1378" s="195"/>
    </row>
    <row r="1379" spans="13:33" s="6" customFormat="1" ht="15" customHeight="1" x14ac:dyDescent="0.25">
      <c r="M1379" s="42"/>
      <c r="Y1379" s="195"/>
      <c r="Z1379" s="195"/>
      <c r="AA1379" s="195"/>
      <c r="AB1379" s="195"/>
      <c r="AC1379" s="181"/>
      <c r="AD1379" s="195"/>
      <c r="AE1379" s="195"/>
      <c r="AF1379" s="195"/>
      <c r="AG1379" s="195"/>
    </row>
    <row r="1380" spans="13:33" s="6" customFormat="1" ht="15" customHeight="1" x14ac:dyDescent="0.25">
      <c r="M1380" s="42"/>
      <c r="Y1380" s="195"/>
      <c r="Z1380" s="195"/>
      <c r="AA1380" s="195"/>
      <c r="AB1380" s="195"/>
      <c r="AC1380" s="181"/>
      <c r="AD1380" s="195"/>
      <c r="AE1380" s="195"/>
      <c r="AF1380" s="195"/>
      <c r="AG1380" s="195"/>
    </row>
    <row r="1381" spans="13:33" s="6" customFormat="1" ht="15" customHeight="1" x14ac:dyDescent="0.25">
      <c r="M1381" s="42"/>
      <c r="Y1381" s="195"/>
      <c r="Z1381" s="195"/>
      <c r="AA1381" s="195"/>
      <c r="AB1381" s="195"/>
      <c r="AC1381" s="181"/>
      <c r="AD1381" s="195"/>
      <c r="AE1381" s="195"/>
      <c r="AF1381" s="195"/>
      <c r="AG1381" s="195"/>
    </row>
    <row r="1382" spans="13:33" s="6" customFormat="1" ht="15" customHeight="1" x14ac:dyDescent="0.25">
      <c r="M1382" s="42"/>
      <c r="Y1382" s="195"/>
      <c r="Z1382" s="195"/>
      <c r="AA1382" s="195"/>
      <c r="AB1382" s="195"/>
      <c r="AC1382" s="181"/>
      <c r="AD1382" s="195"/>
      <c r="AE1382" s="195"/>
      <c r="AF1382" s="195"/>
      <c r="AG1382" s="195"/>
    </row>
    <row r="1383" spans="13:33" s="6" customFormat="1" ht="15" customHeight="1" x14ac:dyDescent="0.25">
      <c r="M1383" s="42"/>
      <c r="Y1383" s="195"/>
      <c r="Z1383" s="195"/>
      <c r="AA1383" s="195"/>
      <c r="AB1383" s="195"/>
      <c r="AC1383" s="181"/>
      <c r="AD1383" s="195"/>
      <c r="AE1383" s="195"/>
      <c r="AF1383" s="195"/>
      <c r="AG1383" s="195"/>
    </row>
    <row r="1384" spans="13:33" s="6" customFormat="1" ht="15" customHeight="1" x14ac:dyDescent="0.25">
      <c r="M1384" s="42"/>
      <c r="Y1384" s="195"/>
      <c r="Z1384" s="195"/>
      <c r="AA1384" s="195"/>
      <c r="AB1384" s="195"/>
      <c r="AC1384" s="181"/>
      <c r="AD1384" s="195"/>
      <c r="AE1384" s="195"/>
      <c r="AF1384" s="195"/>
      <c r="AG1384" s="195"/>
    </row>
    <row r="1385" spans="13:33" s="6" customFormat="1" ht="15" customHeight="1" x14ac:dyDescent="0.25">
      <c r="M1385" s="42"/>
      <c r="Y1385" s="195"/>
      <c r="Z1385" s="195"/>
      <c r="AA1385" s="195"/>
      <c r="AB1385" s="195"/>
      <c r="AC1385" s="181"/>
      <c r="AD1385" s="195"/>
      <c r="AE1385" s="195"/>
      <c r="AF1385" s="195"/>
      <c r="AG1385" s="195"/>
    </row>
    <row r="1386" spans="13:33" s="6" customFormat="1" ht="15" customHeight="1" x14ac:dyDescent="0.25">
      <c r="M1386" s="42"/>
      <c r="Y1386" s="195"/>
      <c r="Z1386" s="195"/>
      <c r="AA1386" s="195"/>
      <c r="AB1386" s="195"/>
      <c r="AC1386" s="181"/>
      <c r="AD1386" s="195"/>
      <c r="AE1386" s="195"/>
      <c r="AF1386" s="195"/>
      <c r="AG1386" s="195"/>
    </row>
    <row r="1387" spans="13:33" s="6" customFormat="1" ht="15" customHeight="1" x14ac:dyDescent="0.25">
      <c r="M1387" s="42"/>
      <c r="Y1387" s="195"/>
      <c r="Z1387" s="195"/>
      <c r="AA1387" s="195"/>
      <c r="AB1387" s="195"/>
      <c r="AC1387" s="181"/>
      <c r="AD1387" s="195"/>
      <c r="AE1387" s="195"/>
      <c r="AF1387" s="195"/>
      <c r="AG1387" s="195"/>
    </row>
    <row r="1388" spans="13:33" s="6" customFormat="1" ht="15" customHeight="1" x14ac:dyDescent="0.25">
      <c r="M1388" s="42"/>
      <c r="Y1388" s="195"/>
      <c r="Z1388" s="195"/>
      <c r="AA1388" s="195"/>
      <c r="AB1388" s="195"/>
      <c r="AC1388" s="181"/>
      <c r="AD1388" s="195"/>
      <c r="AE1388" s="195"/>
      <c r="AF1388" s="195"/>
      <c r="AG1388" s="195"/>
    </row>
    <row r="1389" spans="13:33" s="6" customFormat="1" ht="15" customHeight="1" x14ac:dyDescent="0.25">
      <c r="M1389" s="42"/>
      <c r="Y1389" s="195"/>
      <c r="Z1389" s="195"/>
      <c r="AA1389" s="195"/>
      <c r="AB1389" s="195"/>
      <c r="AC1389" s="181"/>
      <c r="AD1389" s="195"/>
      <c r="AE1389" s="195"/>
      <c r="AF1389" s="195"/>
      <c r="AG1389" s="195"/>
    </row>
    <row r="1390" spans="13:33" s="6" customFormat="1" ht="15" customHeight="1" x14ac:dyDescent="0.25">
      <c r="M1390" s="42"/>
      <c r="Y1390" s="195"/>
      <c r="Z1390" s="195"/>
      <c r="AA1390" s="195"/>
      <c r="AB1390" s="195"/>
      <c r="AC1390" s="181"/>
      <c r="AD1390" s="195"/>
      <c r="AE1390" s="195"/>
      <c r="AF1390" s="195"/>
      <c r="AG1390" s="195"/>
    </row>
    <row r="1391" spans="13:33" s="6" customFormat="1" ht="15" customHeight="1" x14ac:dyDescent="0.25">
      <c r="M1391" s="42"/>
      <c r="Y1391" s="195"/>
      <c r="Z1391" s="195"/>
      <c r="AA1391" s="195"/>
      <c r="AB1391" s="195"/>
      <c r="AC1391" s="181"/>
      <c r="AD1391" s="195"/>
      <c r="AE1391" s="195"/>
      <c r="AF1391" s="195"/>
      <c r="AG1391" s="195"/>
    </row>
    <row r="1392" spans="13:33" s="6" customFormat="1" ht="15" customHeight="1" x14ac:dyDescent="0.25">
      <c r="M1392" s="42"/>
      <c r="Y1392" s="195"/>
      <c r="Z1392" s="195"/>
      <c r="AA1392" s="195"/>
      <c r="AB1392" s="195"/>
      <c r="AC1392" s="181"/>
      <c r="AD1392" s="195"/>
      <c r="AE1392" s="195"/>
      <c r="AF1392" s="195"/>
      <c r="AG1392" s="195"/>
    </row>
    <row r="1393" spans="13:33" s="6" customFormat="1" ht="15" customHeight="1" x14ac:dyDescent="0.25">
      <c r="M1393" s="42"/>
      <c r="Y1393" s="195"/>
      <c r="Z1393" s="195"/>
      <c r="AA1393" s="195"/>
      <c r="AB1393" s="195"/>
      <c r="AC1393" s="181"/>
      <c r="AD1393" s="195"/>
      <c r="AE1393" s="195"/>
      <c r="AF1393" s="195"/>
      <c r="AG1393" s="195"/>
    </row>
    <row r="1394" spans="13:33" s="6" customFormat="1" ht="15" customHeight="1" x14ac:dyDescent="0.25">
      <c r="M1394" s="42"/>
      <c r="Y1394" s="195"/>
      <c r="Z1394" s="195"/>
      <c r="AA1394" s="195"/>
      <c r="AB1394" s="195"/>
      <c r="AC1394" s="181"/>
      <c r="AD1394" s="195"/>
      <c r="AE1394" s="195"/>
      <c r="AF1394" s="195"/>
      <c r="AG1394" s="195"/>
    </row>
    <row r="1395" spans="13:33" s="6" customFormat="1" ht="15" customHeight="1" x14ac:dyDescent="0.25">
      <c r="M1395" s="42"/>
      <c r="Y1395" s="195"/>
      <c r="Z1395" s="195"/>
      <c r="AA1395" s="195"/>
      <c r="AB1395" s="195"/>
      <c r="AC1395" s="181"/>
      <c r="AD1395" s="195"/>
      <c r="AE1395" s="195"/>
      <c r="AF1395" s="195"/>
      <c r="AG1395" s="195"/>
    </row>
    <row r="1396" spans="13:33" s="6" customFormat="1" ht="15" customHeight="1" x14ac:dyDescent="0.25">
      <c r="M1396" s="42"/>
      <c r="Y1396" s="195"/>
      <c r="Z1396" s="195"/>
      <c r="AA1396" s="195"/>
      <c r="AB1396" s="195"/>
      <c r="AC1396" s="181"/>
      <c r="AD1396" s="195"/>
      <c r="AE1396" s="195"/>
      <c r="AF1396" s="195"/>
      <c r="AG1396" s="195"/>
    </row>
    <row r="1397" spans="13:33" s="6" customFormat="1" ht="15" customHeight="1" x14ac:dyDescent="0.25">
      <c r="M1397" s="42"/>
      <c r="Y1397" s="195"/>
      <c r="Z1397" s="195"/>
      <c r="AA1397" s="195"/>
      <c r="AB1397" s="195"/>
      <c r="AC1397" s="181"/>
      <c r="AD1397" s="195"/>
      <c r="AE1397" s="195"/>
      <c r="AF1397" s="195"/>
      <c r="AG1397" s="195"/>
    </row>
    <row r="1398" spans="13:33" s="6" customFormat="1" ht="15" customHeight="1" x14ac:dyDescent="0.25">
      <c r="M1398" s="42"/>
      <c r="Y1398" s="195"/>
      <c r="Z1398" s="195"/>
      <c r="AA1398" s="195"/>
      <c r="AB1398" s="195"/>
      <c r="AC1398" s="181"/>
      <c r="AD1398" s="195"/>
      <c r="AE1398" s="195"/>
      <c r="AF1398" s="195"/>
      <c r="AG1398" s="195"/>
    </row>
    <row r="1399" spans="13:33" s="6" customFormat="1" ht="15" customHeight="1" x14ac:dyDescent="0.25">
      <c r="M1399" s="42"/>
      <c r="Y1399" s="195"/>
      <c r="Z1399" s="195"/>
      <c r="AA1399" s="195"/>
      <c r="AB1399" s="195"/>
      <c r="AC1399" s="181"/>
      <c r="AD1399" s="195"/>
      <c r="AE1399" s="195"/>
      <c r="AF1399" s="195"/>
      <c r="AG1399" s="195"/>
    </row>
    <row r="1400" spans="13:33" s="6" customFormat="1" ht="15" customHeight="1" x14ac:dyDescent="0.25">
      <c r="M1400" s="42"/>
      <c r="Y1400" s="195"/>
      <c r="Z1400" s="195"/>
      <c r="AA1400" s="195"/>
      <c r="AB1400" s="195"/>
      <c r="AC1400" s="181"/>
      <c r="AD1400" s="195"/>
      <c r="AE1400" s="195"/>
      <c r="AF1400" s="195"/>
      <c r="AG1400" s="195"/>
    </row>
    <row r="1401" spans="13:33" s="6" customFormat="1" ht="15" customHeight="1" x14ac:dyDescent="0.25">
      <c r="M1401" s="42"/>
      <c r="Y1401" s="195"/>
      <c r="Z1401" s="195"/>
      <c r="AA1401" s="195"/>
      <c r="AB1401" s="195"/>
      <c r="AC1401" s="181"/>
      <c r="AD1401" s="195"/>
      <c r="AE1401" s="195"/>
      <c r="AF1401" s="195"/>
      <c r="AG1401" s="195"/>
    </row>
    <row r="1402" spans="13:33" s="6" customFormat="1" ht="15" customHeight="1" x14ac:dyDescent="0.25">
      <c r="M1402" s="42"/>
      <c r="Y1402" s="195"/>
      <c r="Z1402" s="195"/>
      <c r="AA1402" s="195"/>
      <c r="AB1402" s="195"/>
      <c r="AC1402" s="181"/>
      <c r="AD1402" s="195"/>
      <c r="AE1402" s="195"/>
      <c r="AF1402" s="195"/>
      <c r="AG1402" s="195"/>
    </row>
    <row r="1403" spans="13:33" s="6" customFormat="1" ht="15" customHeight="1" x14ac:dyDescent="0.25">
      <c r="M1403" s="42"/>
      <c r="Y1403" s="195"/>
      <c r="Z1403" s="195"/>
      <c r="AA1403" s="195"/>
      <c r="AB1403" s="195"/>
      <c r="AC1403" s="181"/>
      <c r="AD1403" s="195"/>
      <c r="AE1403" s="195"/>
      <c r="AF1403" s="195"/>
      <c r="AG1403" s="195"/>
    </row>
    <row r="1404" spans="13:33" s="6" customFormat="1" ht="15" customHeight="1" x14ac:dyDescent="0.25">
      <c r="M1404" s="42"/>
      <c r="Y1404" s="195"/>
      <c r="Z1404" s="195"/>
      <c r="AA1404" s="195"/>
      <c r="AB1404" s="195"/>
      <c r="AC1404" s="181"/>
      <c r="AD1404" s="195"/>
      <c r="AE1404" s="195"/>
      <c r="AF1404" s="195"/>
      <c r="AG1404" s="195"/>
    </row>
    <row r="1405" spans="13:33" s="6" customFormat="1" ht="15" customHeight="1" x14ac:dyDescent="0.25">
      <c r="M1405" s="42"/>
      <c r="Y1405" s="195"/>
      <c r="Z1405" s="195"/>
      <c r="AA1405" s="195"/>
      <c r="AB1405" s="195"/>
      <c r="AC1405" s="181"/>
      <c r="AD1405" s="195"/>
      <c r="AE1405" s="195"/>
      <c r="AF1405" s="195"/>
      <c r="AG1405" s="195"/>
    </row>
    <row r="1406" spans="13:33" s="6" customFormat="1" ht="15" customHeight="1" x14ac:dyDescent="0.25">
      <c r="M1406" s="42"/>
      <c r="Y1406" s="195"/>
      <c r="Z1406" s="195"/>
      <c r="AA1406" s="195"/>
      <c r="AB1406" s="195"/>
      <c r="AC1406" s="181"/>
      <c r="AD1406" s="195"/>
      <c r="AE1406" s="195"/>
      <c r="AF1406" s="195"/>
      <c r="AG1406" s="195"/>
    </row>
    <row r="1407" spans="13:33" s="6" customFormat="1" ht="15" customHeight="1" x14ac:dyDescent="0.25">
      <c r="M1407" s="42"/>
      <c r="Y1407" s="195"/>
      <c r="Z1407" s="195"/>
      <c r="AA1407" s="195"/>
      <c r="AB1407" s="195"/>
      <c r="AC1407" s="181"/>
      <c r="AD1407" s="195"/>
      <c r="AE1407" s="195"/>
      <c r="AF1407" s="195"/>
      <c r="AG1407" s="195"/>
    </row>
    <row r="1408" spans="13:33" s="6" customFormat="1" ht="15" customHeight="1" x14ac:dyDescent="0.25">
      <c r="M1408" s="42"/>
      <c r="Y1408" s="195"/>
      <c r="Z1408" s="195"/>
      <c r="AA1408" s="195"/>
      <c r="AB1408" s="195"/>
      <c r="AC1408" s="181"/>
      <c r="AD1408" s="195"/>
      <c r="AE1408" s="195"/>
      <c r="AF1408" s="195"/>
      <c r="AG1408" s="195"/>
    </row>
    <row r="1409" spans="13:33" s="6" customFormat="1" ht="15" customHeight="1" x14ac:dyDescent="0.25">
      <c r="M1409" s="42"/>
      <c r="Y1409" s="195"/>
      <c r="Z1409" s="195"/>
      <c r="AA1409" s="195"/>
      <c r="AB1409" s="195"/>
      <c r="AC1409" s="181"/>
      <c r="AD1409" s="195"/>
      <c r="AE1409" s="195"/>
      <c r="AF1409" s="195"/>
      <c r="AG1409" s="195"/>
    </row>
    <row r="1410" spans="13:33" s="6" customFormat="1" ht="15" customHeight="1" x14ac:dyDescent="0.25">
      <c r="M1410" s="42"/>
      <c r="Y1410" s="195"/>
      <c r="Z1410" s="195"/>
      <c r="AA1410" s="195"/>
      <c r="AB1410" s="195"/>
      <c r="AC1410" s="181"/>
      <c r="AD1410" s="195"/>
      <c r="AE1410" s="195"/>
      <c r="AF1410" s="195"/>
      <c r="AG1410" s="195"/>
    </row>
    <row r="1411" spans="13:33" s="6" customFormat="1" ht="15" customHeight="1" x14ac:dyDescent="0.25">
      <c r="M1411" s="42"/>
      <c r="Y1411" s="195"/>
      <c r="Z1411" s="195"/>
      <c r="AA1411" s="195"/>
      <c r="AB1411" s="195"/>
      <c r="AC1411" s="181"/>
      <c r="AD1411" s="195"/>
      <c r="AE1411" s="195"/>
      <c r="AF1411" s="195"/>
      <c r="AG1411" s="195"/>
    </row>
    <row r="1412" spans="13:33" s="6" customFormat="1" ht="15" customHeight="1" x14ac:dyDescent="0.25">
      <c r="M1412" s="42"/>
      <c r="Y1412" s="195"/>
      <c r="Z1412" s="195"/>
      <c r="AA1412" s="195"/>
      <c r="AB1412" s="195"/>
      <c r="AC1412" s="181"/>
      <c r="AD1412" s="195"/>
      <c r="AE1412" s="195"/>
      <c r="AF1412" s="195"/>
      <c r="AG1412" s="195"/>
    </row>
    <row r="1413" spans="13:33" s="6" customFormat="1" ht="15" customHeight="1" x14ac:dyDescent="0.25">
      <c r="M1413" s="42"/>
      <c r="Y1413" s="195"/>
      <c r="Z1413" s="195"/>
      <c r="AA1413" s="195"/>
      <c r="AB1413" s="195"/>
      <c r="AC1413" s="181"/>
      <c r="AD1413" s="195"/>
      <c r="AE1413" s="195"/>
      <c r="AF1413" s="195"/>
      <c r="AG1413" s="195"/>
    </row>
    <row r="1414" spans="13:33" s="6" customFormat="1" ht="15" customHeight="1" x14ac:dyDescent="0.25">
      <c r="M1414" s="42"/>
      <c r="Y1414" s="195"/>
      <c r="Z1414" s="195"/>
      <c r="AA1414" s="195"/>
      <c r="AB1414" s="195"/>
      <c r="AC1414" s="181"/>
      <c r="AD1414" s="195"/>
      <c r="AE1414" s="195"/>
      <c r="AF1414" s="195"/>
      <c r="AG1414" s="195"/>
    </row>
    <row r="1415" spans="13:33" s="6" customFormat="1" ht="15" customHeight="1" x14ac:dyDescent="0.25">
      <c r="M1415" s="42"/>
      <c r="Y1415" s="195"/>
      <c r="Z1415" s="195"/>
      <c r="AA1415" s="195"/>
      <c r="AB1415" s="195"/>
      <c r="AC1415" s="181"/>
      <c r="AD1415" s="195"/>
      <c r="AE1415" s="195"/>
      <c r="AF1415" s="195"/>
      <c r="AG1415" s="195"/>
    </row>
    <row r="1416" spans="13:33" s="6" customFormat="1" ht="15" customHeight="1" x14ac:dyDescent="0.25">
      <c r="M1416" s="42"/>
      <c r="Y1416" s="195"/>
      <c r="Z1416" s="195"/>
      <c r="AA1416" s="195"/>
      <c r="AB1416" s="195"/>
      <c r="AC1416" s="181"/>
      <c r="AD1416" s="195"/>
      <c r="AE1416" s="195"/>
      <c r="AF1416" s="195"/>
      <c r="AG1416" s="195"/>
    </row>
    <row r="1417" spans="13:33" s="6" customFormat="1" ht="15" customHeight="1" x14ac:dyDescent="0.25">
      <c r="M1417" s="42"/>
      <c r="Y1417" s="195"/>
      <c r="Z1417" s="195"/>
      <c r="AA1417" s="195"/>
      <c r="AB1417" s="195"/>
      <c r="AC1417" s="181"/>
      <c r="AD1417" s="195"/>
      <c r="AE1417" s="195"/>
      <c r="AF1417" s="195"/>
      <c r="AG1417" s="195"/>
    </row>
    <row r="1418" spans="13:33" s="6" customFormat="1" ht="15" customHeight="1" x14ac:dyDescent="0.25">
      <c r="M1418" s="42"/>
      <c r="Y1418" s="195"/>
      <c r="Z1418" s="195"/>
      <c r="AA1418" s="195"/>
      <c r="AB1418" s="195"/>
      <c r="AC1418" s="181"/>
      <c r="AD1418" s="195"/>
      <c r="AE1418" s="195"/>
      <c r="AF1418" s="195"/>
      <c r="AG1418" s="195"/>
    </row>
    <row r="1419" spans="13:33" s="6" customFormat="1" ht="15" customHeight="1" x14ac:dyDescent="0.25">
      <c r="M1419" s="42"/>
      <c r="Y1419" s="195"/>
      <c r="Z1419" s="195"/>
      <c r="AA1419" s="195"/>
      <c r="AB1419" s="195"/>
      <c r="AC1419" s="181"/>
      <c r="AD1419" s="195"/>
      <c r="AE1419" s="195"/>
      <c r="AF1419" s="195"/>
      <c r="AG1419" s="195"/>
    </row>
    <row r="1420" spans="13:33" s="6" customFormat="1" ht="15" customHeight="1" x14ac:dyDescent="0.25">
      <c r="M1420" s="42"/>
      <c r="Y1420" s="195"/>
      <c r="Z1420" s="195"/>
      <c r="AA1420" s="195"/>
      <c r="AB1420" s="195"/>
      <c r="AC1420" s="181"/>
      <c r="AD1420" s="195"/>
      <c r="AE1420" s="195"/>
      <c r="AF1420" s="195"/>
      <c r="AG1420" s="195"/>
    </row>
    <row r="1421" spans="13:33" s="6" customFormat="1" ht="15" customHeight="1" x14ac:dyDescent="0.25">
      <c r="M1421" s="42"/>
      <c r="Y1421" s="195"/>
      <c r="Z1421" s="195"/>
      <c r="AA1421" s="195"/>
      <c r="AB1421" s="195"/>
      <c r="AC1421" s="181"/>
      <c r="AD1421" s="195"/>
      <c r="AE1421" s="195"/>
      <c r="AF1421" s="195"/>
      <c r="AG1421" s="195"/>
    </row>
    <row r="1422" spans="13:33" s="6" customFormat="1" ht="15" customHeight="1" x14ac:dyDescent="0.25">
      <c r="M1422" s="42"/>
      <c r="Y1422" s="195"/>
      <c r="Z1422" s="195"/>
      <c r="AA1422" s="195"/>
      <c r="AB1422" s="195"/>
      <c r="AC1422" s="181"/>
      <c r="AD1422" s="195"/>
      <c r="AE1422" s="195"/>
      <c r="AF1422" s="195"/>
      <c r="AG1422" s="195"/>
    </row>
    <row r="1423" spans="13:33" s="6" customFormat="1" ht="15" customHeight="1" x14ac:dyDescent="0.25">
      <c r="M1423" s="42"/>
      <c r="Y1423" s="195"/>
      <c r="Z1423" s="195"/>
      <c r="AA1423" s="195"/>
      <c r="AB1423" s="195"/>
      <c r="AC1423" s="181"/>
      <c r="AD1423" s="195"/>
      <c r="AE1423" s="195"/>
      <c r="AF1423" s="195"/>
      <c r="AG1423" s="195"/>
    </row>
    <row r="1424" spans="13:33" s="6" customFormat="1" ht="15" customHeight="1" x14ac:dyDescent="0.25">
      <c r="M1424" s="42"/>
      <c r="Y1424" s="195"/>
      <c r="Z1424" s="195"/>
      <c r="AA1424" s="195"/>
      <c r="AB1424" s="195"/>
      <c r="AC1424" s="181"/>
      <c r="AD1424" s="195"/>
      <c r="AE1424" s="195"/>
      <c r="AF1424" s="195"/>
      <c r="AG1424" s="195"/>
    </row>
    <row r="1425" spans="13:33" s="6" customFormat="1" ht="15" customHeight="1" x14ac:dyDescent="0.25">
      <c r="M1425" s="42"/>
      <c r="Y1425" s="195"/>
      <c r="Z1425" s="195"/>
      <c r="AA1425" s="195"/>
      <c r="AB1425" s="195"/>
      <c r="AC1425" s="181"/>
      <c r="AD1425" s="195"/>
      <c r="AE1425" s="195"/>
      <c r="AF1425" s="195"/>
      <c r="AG1425" s="195"/>
    </row>
    <row r="1426" spans="13:33" s="6" customFormat="1" ht="15" customHeight="1" x14ac:dyDescent="0.25">
      <c r="M1426" s="42"/>
      <c r="Y1426" s="195"/>
      <c r="Z1426" s="195"/>
      <c r="AA1426" s="195"/>
      <c r="AB1426" s="195"/>
      <c r="AC1426" s="181"/>
      <c r="AD1426" s="195"/>
      <c r="AE1426" s="195"/>
      <c r="AF1426" s="195"/>
      <c r="AG1426" s="195"/>
    </row>
    <row r="1427" spans="13:33" s="6" customFormat="1" ht="15" customHeight="1" x14ac:dyDescent="0.25">
      <c r="M1427" s="42"/>
      <c r="Y1427" s="195"/>
      <c r="Z1427" s="195"/>
      <c r="AA1427" s="195"/>
      <c r="AB1427" s="195"/>
      <c r="AC1427" s="181"/>
      <c r="AD1427" s="195"/>
      <c r="AE1427" s="195"/>
      <c r="AF1427" s="195"/>
      <c r="AG1427" s="195"/>
    </row>
    <row r="1428" spans="13:33" s="6" customFormat="1" ht="15" customHeight="1" x14ac:dyDescent="0.25">
      <c r="M1428" s="42"/>
      <c r="Y1428" s="195"/>
      <c r="Z1428" s="195"/>
      <c r="AA1428" s="195"/>
      <c r="AB1428" s="195"/>
      <c r="AC1428" s="181"/>
      <c r="AD1428" s="195"/>
      <c r="AE1428" s="195"/>
      <c r="AF1428" s="195"/>
      <c r="AG1428" s="195"/>
    </row>
    <row r="1429" spans="13:33" s="6" customFormat="1" ht="15" customHeight="1" x14ac:dyDescent="0.25">
      <c r="M1429" s="42"/>
      <c r="Y1429" s="195"/>
      <c r="Z1429" s="195"/>
      <c r="AA1429" s="195"/>
      <c r="AB1429" s="195"/>
      <c r="AC1429" s="181"/>
      <c r="AD1429" s="195"/>
      <c r="AE1429" s="195"/>
      <c r="AF1429" s="195"/>
      <c r="AG1429" s="195"/>
    </row>
    <row r="1430" spans="13:33" s="6" customFormat="1" ht="15" customHeight="1" x14ac:dyDescent="0.25">
      <c r="M1430" s="42"/>
      <c r="Y1430" s="195"/>
      <c r="Z1430" s="195"/>
      <c r="AA1430" s="195"/>
      <c r="AB1430" s="195"/>
      <c r="AC1430" s="181"/>
      <c r="AD1430" s="195"/>
      <c r="AE1430" s="195"/>
      <c r="AF1430" s="195"/>
      <c r="AG1430" s="195"/>
    </row>
    <row r="1431" spans="13:33" s="6" customFormat="1" ht="15" customHeight="1" x14ac:dyDescent="0.25">
      <c r="M1431" s="42"/>
      <c r="Y1431" s="195"/>
      <c r="Z1431" s="195"/>
      <c r="AA1431" s="195"/>
      <c r="AB1431" s="195"/>
      <c r="AC1431" s="181"/>
      <c r="AD1431" s="195"/>
      <c r="AE1431" s="195"/>
      <c r="AF1431" s="195"/>
      <c r="AG1431" s="195"/>
    </row>
    <row r="1432" spans="13:33" s="6" customFormat="1" ht="15" customHeight="1" x14ac:dyDescent="0.25">
      <c r="M1432" s="42"/>
      <c r="Y1432" s="195"/>
      <c r="Z1432" s="195"/>
      <c r="AA1432" s="195"/>
      <c r="AB1432" s="195"/>
      <c r="AC1432" s="181"/>
      <c r="AD1432" s="195"/>
      <c r="AE1432" s="195"/>
      <c r="AF1432" s="195"/>
      <c r="AG1432" s="195"/>
    </row>
    <row r="1433" spans="13:33" s="6" customFormat="1" ht="15" customHeight="1" x14ac:dyDescent="0.25">
      <c r="M1433" s="42"/>
      <c r="Y1433" s="195"/>
      <c r="Z1433" s="195"/>
      <c r="AA1433" s="195"/>
      <c r="AB1433" s="195"/>
      <c r="AC1433" s="181"/>
      <c r="AD1433" s="195"/>
      <c r="AE1433" s="195"/>
      <c r="AF1433" s="195"/>
      <c r="AG1433" s="195"/>
    </row>
    <row r="1434" spans="13:33" s="6" customFormat="1" ht="15" customHeight="1" x14ac:dyDescent="0.25">
      <c r="M1434" s="42"/>
      <c r="Y1434" s="195"/>
      <c r="Z1434" s="195"/>
      <c r="AA1434" s="195"/>
      <c r="AB1434" s="195"/>
      <c r="AC1434" s="181"/>
      <c r="AD1434" s="195"/>
      <c r="AE1434" s="195"/>
      <c r="AF1434" s="195"/>
      <c r="AG1434" s="195"/>
    </row>
    <row r="1435" spans="13:33" s="6" customFormat="1" ht="15" customHeight="1" x14ac:dyDescent="0.25">
      <c r="M1435" s="42"/>
      <c r="Y1435" s="195"/>
      <c r="Z1435" s="195"/>
      <c r="AA1435" s="195"/>
      <c r="AB1435" s="195"/>
      <c r="AC1435" s="181"/>
      <c r="AD1435" s="195"/>
      <c r="AE1435" s="195"/>
      <c r="AF1435" s="195"/>
      <c r="AG1435" s="195"/>
    </row>
    <row r="1436" spans="13:33" s="6" customFormat="1" ht="15" customHeight="1" x14ac:dyDescent="0.25">
      <c r="M1436" s="42"/>
      <c r="Y1436" s="195"/>
      <c r="Z1436" s="195"/>
      <c r="AA1436" s="195"/>
      <c r="AB1436" s="195"/>
      <c r="AC1436" s="181"/>
      <c r="AD1436" s="195"/>
      <c r="AE1436" s="195"/>
      <c r="AF1436" s="195"/>
      <c r="AG1436" s="195"/>
    </row>
    <row r="1437" spans="13:33" s="6" customFormat="1" ht="15" customHeight="1" x14ac:dyDescent="0.25">
      <c r="M1437" s="42"/>
      <c r="Y1437" s="195"/>
      <c r="Z1437" s="195"/>
      <c r="AA1437" s="195"/>
      <c r="AB1437" s="195"/>
      <c r="AC1437" s="181"/>
      <c r="AD1437" s="195"/>
      <c r="AE1437" s="195"/>
      <c r="AF1437" s="195"/>
      <c r="AG1437" s="195"/>
    </row>
    <row r="1438" spans="13:33" s="6" customFormat="1" ht="15" customHeight="1" x14ac:dyDescent="0.25">
      <c r="M1438" s="42"/>
      <c r="Y1438" s="195"/>
      <c r="Z1438" s="195"/>
      <c r="AA1438" s="195"/>
      <c r="AB1438" s="195"/>
      <c r="AC1438" s="181"/>
      <c r="AD1438" s="195"/>
      <c r="AE1438" s="195"/>
      <c r="AF1438" s="195"/>
      <c r="AG1438" s="195"/>
    </row>
    <row r="1439" spans="13:33" s="6" customFormat="1" ht="15" customHeight="1" x14ac:dyDescent="0.25">
      <c r="M1439" s="42"/>
      <c r="Y1439" s="195"/>
      <c r="Z1439" s="195"/>
      <c r="AA1439" s="195"/>
      <c r="AB1439" s="195"/>
      <c r="AC1439" s="181"/>
      <c r="AD1439" s="195"/>
      <c r="AE1439" s="195"/>
      <c r="AF1439" s="195"/>
      <c r="AG1439" s="195"/>
    </row>
    <row r="1440" spans="13:33" s="6" customFormat="1" ht="15" customHeight="1" x14ac:dyDescent="0.25">
      <c r="M1440" s="42"/>
      <c r="Y1440" s="195"/>
      <c r="Z1440" s="195"/>
      <c r="AA1440" s="195"/>
      <c r="AB1440" s="195"/>
      <c r="AC1440" s="181"/>
      <c r="AD1440" s="195"/>
      <c r="AE1440" s="195"/>
      <c r="AF1440" s="195"/>
      <c r="AG1440" s="195"/>
    </row>
    <row r="1441" spans="13:33" s="6" customFormat="1" ht="15" customHeight="1" x14ac:dyDescent="0.25">
      <c r="M1441" s="42"/>
      <c r="Y1441" s="195"/>
      <c r="Z1441" s="195"/>
      <c r="AA1441" s="195"/>
      <c r="AB1441" s="195"/>
      <c r="AC1441" s="181"/>
      <c r="AD1441" s="195"/>
      <c r="AE1441" s="195"/>
      <c r="AF1441" s="195"/>
      <c r="AG1441" s="195"/>
    </row>
    <row r="1442" spans="13:33" s="6" customFormat="1" ht="15" customHeight="1" x14ac:dyDescent="0.25">
      <c r="M1442" s="42"/>
      <c r="Y1442" s="195"/>
      <c r="Z1442" s="195"/>
      <c r="AA1442" s="195"/>
      <c r="AB1442" s="195"/>
      <c r="AC1442" s="181"/>
      <c r="AD1442" s="195"/>
      <c r="AE1442" s="195"/>
      <c r="AF1442" s="195"/>
      <c r="AG1442" s="195"/>
    </row>
    <row r="1443" spans="13:33" s="6" customFormat="1" ht="15" customHeight="1" x14ac:dyDescent="0.25">
      <c r="M1443" s="42"/>
      <c r="Y1443" s="195"/>
      <c r="Z1443" s="195"/>
      <c r="AA1443" s="195"/>
      <c r="AB1443" s="195"/>
      <c r="AC1443" s="181"/>
      <c r="AD1443" s="195"/>
      <c r="AE1443" s="195"/>
      <c r="AF1443" s="195"/>
      <c r="AG1443" s="195"/>
    </row>
    <row r="1444" spans="13:33" s="6" customFormat="1" ht="15" customHeight="1" x14ac:dyDescent="0.25">
      <c r="M1444" s="42"/>
      <c r="Y1444" s="195"/>
      <c r="Z1444" s="195"/>
      <c r="AA1444" s="195"/>
      <c r="AB1444" s="195"/>
      <c r="AC1444" s="181"/>
      <c r="AD1444" s="195"/>
      <c r="AE1444" s="195"/>
      <c r="AF1444" s="195"/>
      <c r="AG1444" s="195"/>
    </row>
    <row r="1445" spans="13:33" s="6" customFormat="1" ht="15" customHeight="1" x14ac:dyDescent="0.25">
      <c r="M1445" s="42"/>
      <c r="Y1445" s="195"/>
      <c r="Z1445" s="195"/>
      <c r="AA1445" s="195"/>
      <c r="AB1445" s="195"/>
      <c r="AC1445" s="181"/>
      <c r="AD1445" s="195"/>
      <c r="AE1445" s="195"/>
      <c r="AF1445" s="195"/>
      <c r="AG1445" s="195"/>
    </row>
    <row r="1446" spans="13:33" s="6" customFormat="1" ht="15" customHeight="1" x14ac:dyDescent="0.25">
      <c r="M1446" s="42"/>
      <c r="Y1446" s="195"/>
      <c r="Z1446" s="195"/>
      <c r="AA1446" s="195"/>
      <c r="AB1446" s="195"/>
      <c r="AC1446" s="181"/>
      <c r="AD1446" s="195"/>
      <c r="AE1446" s="195"/>
      <c r="AF1446" s="195"/>
      <c r="AG1446" s="195"/>
    </row>
    <row r="1447" spans="13:33" s="6" customFormat="1" ht="15" customHeight="1" x14ac:dyDescent="0.25">
      <c r="M1447" s="42"/>
      <c r="Y1447" s="195"/>
      <c r="Z1447" s="195"/>
      <c r="AA1447" s="195"/>
      <c r="AB1447" s="195"/>
      <c r="AC1447" s="181"/>
      <c r="AD1447" s="195"/>
      <c r="AE1447" s="195"/>
      <c r="AF1447" s="195"/>
      <c r="AG1447" s="195"/>
    </row>
    <row r="1448" spans="13:33" s="6" customFormat="1" ht="15" customHeight="1" x14ac:dyDescent="0.25">
      <c r="M1448" s="42"/>
      <c r="Y1448" s="195"/>
      <c r="Z1448" s="195"/>
      <c r="AA1448" s="195"/>
      <c r="AB1448" s="195"/>
      <c r="AC1448" s="181"/>
      <c r="AD1448" s="195"/>
      <c r="AE1448" s="195"/>
      <c r="AF1448" s="195"/>
      <c r="AG1448" s="195"/>
    </row>
    <row r="1449" spans="13:33" s="6" customFormat="1" ht="15" customHeight="1" x14ac:dyDescent="0.25">
      <c r="M1449" s="42"/>
      <c r="Y1449" s="195"/>
      <c r="Z1449" s="195"/>
      <c r="AA1449" s="195"/>
      <c r="AB1449" s="195"/>
      <c r="AC1449" s="181"/>
      <c r="AD1449" s="195"/>
      <c r="AE1449" s="195"/>
      <c r="AF1449" s="195"/>
      <c r="AG1449" s="195"/>
    </row>
    <row r="1450" spans="13:33" s="6" customFormat="1" ht="15" customHeight="1" x14ac:dyDescent="0.25">
      <c r="M1450" s="42"/>
      <c r="Y1450" s="195"/>
      <c r="Z1450" s="195"/>
      <c r="AA1450" s="195"/>
      <c r="AB1450" s="195"/>
      <c r="AC1450" s="181"/>
      <c r="AD1450" s="195"/>
      <c r="AE1450" s="195"/>
      <c r="AF1450" s="195"/>
      <c r="AG1450" s="195"/>
    </row>
    <row r="1451" spans="13:33" s="6" customFormat="1" ht="15" customHeight="1" x14ac:dyDescent="0.25">
      <c r="M1451" s="42"/>
      <c r="Y1451" s="195"/>
      <c r="Z1451" s="195"/>
      <c r="AA1451" s="195"/>
      <c r="AB1451" s="195"/>
      <c r="AC1451" s="181"/>
      <c r="AD1451" s="195"/>
      <c r="AE1451" s="195"/>
      <c r="AF1451" s="195"/>
      <c r="AG1451" s="195"/>
    </row>
    <row r="1452" spans="13:33" s="6" customFormat="1" ht="15" customHeight="1" x14ac:dyDescent="0.25">
      <c r="M1452" s="42"/>
      <c r="Y1452" s="195"/>
      <c r="Z1452" s="195"/>
      <c r="AA1452" s="195"/>
      <c r="AB1452" s="195"/>
      <c r="AC1452" s="181"/>
      <c r="AD1452" s="195"/>
      <c r="AE1452" s="195"/>
      <c r="AF1452" s="195"/>
      <c r="AG1452" s="195"/>
    </row>
    <row r="1453" spans="13:33" s="6" customFormat="1" ht="15" customHeight="1" x14ac:dyDescent="0.25">
      <c r="M1453" s="42"/>
      <c r="Y1453" s="195"/>
      <c r="Z1453" s="195"/>
      <c r="AA1453" s="195"/>
      <c r="AB1453" s="195"/>
      <c r="AC1453" s="181"/>
      <c r="AD1453" s="195"/>
      <c r="AE1453" s="195"/>
      <c r="AF1453" s="195"/>
      <c r="AG1453" s="195"/>
    </row>
    <row r="1454" spans="13:33" s="6" customFormat="1" ht="15" customHeight="1" x14ac:dyDescent="0.25">
      <c r="M1454" s="42"/>
      <c r="Y1454" s="195"/>
      <c r="Z1454" s="195"/>
      <c r="AA1454" s="195"/>
      <c r="AB1454" s="195"/>
      <c r="AC1454" s="181"/>
      <c r="AD1454" s="195"/>
      <c r="AE1454" s="195"/>
      <c r="AF1454" s="195"/>
      <c r="AG1454" s="195"/>
    </row>
    <row r="1455" spans="13:33" s="6" customFormat="1" ht="15" customHeight="1" x14ac:dyDescent="0.25">
      <c r="M1455" s="42"/>
      <c r="Y1455" s="195"/>
      <c r="Z1455" s="195"/>
      <c r="AA1455" s="195"/>
      <c r="AB1455" s="195"/>
      <c r="AC1455" s="181"/>
      <c r="AD1455" s="195"/>
      <c r="AE1455" s="195"/>
      <c r="AF1455" s="195"/>
      <c r="AG1455" s="195"/>
    </row>
    <row r="1456" spans="13:33" s="6" customFormat="1" ht="15" customHeight="1" x14ac:dyDescent="0.25">
      <c r="M1456" s="42"/>
      <c r="Y1456" s="195"/>
      <c r="Z1456" s="195"/>
      <c r="AA1456" s="195"/>
      <c r="AB1456" s="195"/>
      <c r="AC1456" s="181"/>
      <c r="AD1456" s="195"/>
      <c r="AE1456" s="195"/>
      <c r="AF1456" s="195"/>
      <c r="AG1456" s="195"/>
    </row>
    <row r="1457" spans="13:33" s="6" customFormat="1" ht="15" customHeight="1" x14ac:dyDescent="0.25">
      <c r="M1457" s="42"/>
      <c r="Y1457" s="195"/>
      <c r="Z1457" s="195"/>
      <c r="AA1457" s="195"/>
      <c r="AB1457" s="195"/>
      <c r="AC1457" s="181"/>
      <c r="AD1457" s="195"/>
      <c r="AE1457" s="195"/>
      <c r="AF1457" s="195"/>
      <c r="AG1457" s="195"/>
    </row>
    <row r="1458" spans="13:33" s="6" customFormat="1" ht="15" customHeight="1" x14ac:dyDescent="0.25">
      <c r="M1458" s="42"/>
      <c r="Y1458" s="195"/>
      <c r="Z1458" s="195"/>
      <c r="AA1458" s="195"/>
      <c r="AB1458" s="195"/>
      <c r="AC1458" s="181"/>
      <c r="AD1458" s="195"/>
      <c r="AE1458" s="195"/>
      <c r="AF1458" s="195"/>
      <c r="AG1458" s="195"/>
    </row>
    <row r="1459" spans="13:33" s="6" customFormat="1" ht="15" customHeight="1" x14ac:dyDescent="0.25">
      <c r="M1459" s="42"/>
      <c r="Y1459" s="195"/>
      <c r="Z1459" s="195"/>
      <c r="AA1459" s="195"/>
      <c r="AB1459" s="195"/>
      <c r="AC1459" s="181"/>
      <c r="AD1459" s="195"/>
      <c r="AE1459" s="195"/>
      <c r="AF1459" s="195"/>
      <c r="AG1459" s="195"/>
    </row>
    <row r="1460" spans="13:33" s="6" customFormat="1" ht="15" customHeight="1" x14ac:dyDescent="0.25">
      <c r="M1460" s="42"/>
      <c r="Y1460" s="195"/>
      <c r="Z1460" s="195"/>
      <c r="AA1460" s="195"/>
      <c r="AB1460" s="195"/>
      <c r="AC1460" s="181"/>
      <c r="AD1460" s="195"/>
      <c r="AE1460" s="195"/>
      <c r="AF1460" s="195"/>
      <c r="AG1460" s="195"/>
    </row>
    <row r="1461" spans="13:33" s="6" customFormat="1" ht="15" customHeight="1" x14ac:dyDescent="0.25">
      <c r="M1461" s="42"/>
      <c r="Y1461" s="195"/>
      <c r="Z1461" s="195"/>
      <c r="AA1461" s="195"/>
      <c r="AB1461" s="195"/>
      <c r="AC1461" s="181"/>
      <c r="AD1461" s="195"/>
      <c r="AE1461" s="195"/>
      <c r="AF1461" s="195"/>
      <c r="AG1461" s="195"/>
    </row>
    <row r="1462" spans="13:33" s="6" customFormat="1" ht="15" customHeight="1" x14ac:dyDescent="0.25">
      <c r="M1462" s="42"/>
      <c r="Y1462" s="195"/>
      <c r="Z1462" s="195"/>
      <c r="AA1462" s="195"/>
      <c r="AB1462" s="195"/>
      <c r="AC1462" s="181"/>
      <c r="AD1462" s="195"/>
      <c r="AE1462" s="195"/>
      <c r="AF1462" s="195"/>
      <c r="AG1462" s="195"/>
    </row>
    <row r="1463" spans="13:33" s="6" customFormat="1" ht="15" customHeight="1" x14ac:dyDescent="0.25">
      <c r="M1463" s="42"/>
      <c r="Y1463" s="195"/>
      <c r="Z1463" s="195"/>
      <c r="AA1463" s="195"/>
      <c r="AB1463" s="195"/>
      <c r="AC1463" s="181"/>
      <c r="AD1463" s="195"/>
      <c r="AE1463" s="195"/>
      <c r="AF1463" s="195"/>
      <c r="AG1463" s="195"/>
    </row>
    <row r="1464" spans="13:33" s="6" customFormat="1" ht="15" customHeight="1" x14ac:dyDescent="0.25">
      <c r="M1464" s="42"/>
      <c r="Y1464" s="195"/>
      <c r="Z1464" s="195"/>
      <c r="AA1464" s="195"/>
      <c r="AB1464" s="195"/>
      <c r="AC1464" s="181"/>
      <c r="AD1464" s="195"/>
      <c r="AE1464" s="195"/>
      <c r="AF1464" s="195"/>
      <c r="AG1464" s="195"/>
    </row>
    <row r="1465" spans="13:33" s="6" customFormat="1" ht="15" customHeight="1" x14ac:dyDescent="0.25">
      <c r="M1465" s="42"/>
      <c r="Y1465" s="195"/>
      <c r="Z1465" s="195"/>
      <c r="AA1465" s="195"/>
      <c r="AB1465" s="195"/>
      <c r="AC1465" s="181"/>
      <c r="AD1465" s="195"/>
      <c r="AE1465" s="195"/>
      <c r="AF1465" s="195"/>
      <c r="AG1465" s="195"/>
    </row>
    <row r="1466" spans="13:33" s="6" customFormat="1" ht="15" customHeight="1" x14ac:dyDescent="0.25">
      <c r="M1466" s="42"/>
      <c r="Y1466" s="195"/>
      <c r="Z1466" s="195"/>
      <c r="AA1466" s="195"/>
      <c r="AB1466" s="195"/>
      <c r="AC1466" s="181"/>
      <c r="AD1466" s="195"/>
      <c r="AE1466" s="195"/>
      <c r="AF1466" s="195"/>
      <c r="AG1466" s="195"/>
    </row>
    <row r="1467" spans="13:33" s="6" customFormat="1" ht="15" customHeight="1" x14ac:dyDescent="0.25">
      <c r="M1467" s="42"/>
      <c r="Y1467" s="195"/>
      <c r="Z1467" s="195"/>
      <c r="AA1467" s="195"/>
      <c r="AB1467" s="195"/>
      <c r="AC1467" s="181"/>
      <c r="AD1467" s="195"/>
      <c r="AE1467" s="195"/>
      <c r="AF1467" s="195"/>
      <c r="AG1467" s="195"/>
    </row>
    <row r="1468" spans="13:33" s="6" customFormat="1" ht="15" customHeight="1" x14ac:dyDescent="0.25">
      <c r="M1468" s="42"/>
      <c r="Y1468" s="195"/>
      <c r="Z1468" s="195"/>
      <c r="AA1468" s="195"/>
      <c r="AB1468" s="195"/>
      <c r="AC1468" s="181"/>
      <c r="AD1468" s="195"/>
      <c r="AE1468" s="195"/>
      <c r="AF1468" s="195"/>
      <c r="AG1468" s="195"/>
    </row>
    <row r="1469" spans="13:33" s="6" customFormat="1" ht="15" customHeight="1" x14ac:dyDescent="0.25">
      <c r="M1469" s="42"/>
      <c r="Y1469" s="195"/>
      <c r="Z1469" s="195"/>
      <c r="AA1469" s="195"/>
      <c r="AB1469" s="195"/>
      <c r="AC1469" s="181"/>
      <c r="AD1469" s="195"/>
      <c r="AE1469" s="195"/>
      <c r="AF1469" s="195"/>
      <c r="AG1469" s="195"/>
    </row>
    <row r="1470" spans="13:33" s="6" customFormat="1" ht="15" customHeight="1" x14ac:dyDescent="0.25">
      <c r="M1470" s="42"/>
      <c r="Y1470" s="195"/>
      <c r="Z1470" s="195"/>
      <c r="AA1470" s="195"/>
      <c r="AB1470" s="195"/>
      <c r="AC1470" s="181"/>
      <c r="AD1470" s="195"/>
      <c r="AE1470" s="195"/>
      <c r="AF1470" s="195"/>
      <c r="AG1470" s="195"/>
    </row>
    <row r="1471" spans="13:33" s="6" customFormat="1" ht="15" customHeight="1" x14ac:dyDescent="0.25">
      <c r="M1471" s="42"/>
      <c r="Y1471" s="195"/>
      <c r="Z1471" s="195"/>
      <c r="AA1471" s="195"/>
      <c r="AB1471" s="195"/>
      <c r="AC1471" s="181"/>
      <c r="AD1471" s="195"/>
      <c r="AE1471" s="195"/>
      <c r="AF1471" s="195"/>
      <c r="AG1471" s="195"/>
    </row>
    <row r="1472" spans="13:33" s="6" customFormat="1" ht="15" customHeight="1" x14ac:dyDescent="0.25">
      <c r="M1472" s="42"/>
      <c r="Y1472" s="195"/>
      <c r="Z1472" s="195"/>
      <c r="AA1472" s="195"/>
      <c r="AB1472" s="195"/>
      <c r="AC1472" s="181"/>
      <c r="AD1472" s="195"/>
      <c r="AE1472" s="195"/>
      <c r="AF1472" s="195"/>
      <c r="AG1472" s="195"/>
    </row>
    <row r="1473" spans="13:33" s="6" customFormat="1" ht="15" customHeight="1" x14ac:dyDescent="0.25">
      <c r="M1473" s="42"/>
      <c r="Y1473" s="195"/>
      <c r="Z1473" s="195"/>
      <c r="AA1473" s="195"/>
      <c r="AB1473" s="195"/>
      <c r="AC1473" s="181"/>
      <c r="AD1473" s="195"/>
      <c r="AE1473" s="195"/>
      <c r="AF1473" s="195"/>
      <c r="AG1473" s="195"/>
    </row>
    <row r="1474" spans="13:33" s="6" customFormat="1" ht="15" customHeight="1" x14ac:dyDescent="0.25">
      <c r="M1474" s="42"/>
      <c r="Y1474" s="195"/>
      <c r="Z1474" s="195"/>
      <c r="AA1474" s="195"/>
      <c r="AB1474" s="195"/>
      <c r="AC1474" s="181"/>
      <c r="AD1474" s="195"/>
      <c r="AE1474" s="195"/>
      <c r="AF1474" s="195"/>
      <c r="AG1474" s="195"/>
    </row>
    <row r="1475" spans="13:33" s="6" customFormat="1" ht="15" customHeight="1" x14ac:dyDescent="0.25">
      <c r="M1475" s="42"/>
      <c r="Y1475" s="195"/>
      <c r="Z1475" s="195"/>
      <c r="AA1475" s="195"/>
      <c r="AB1475" s="195"/>
      <c r="AC1475" s="181"/>
      <c r="AD1475" s="195"/>
      <c r="AE1475" s="195"/>
      <c r="AF1475" s="195"/>
      <c r="AG1475" s="195"/>
    </row>
    <row r="1476" spans="13:33" s="6" customFormat="1" ht="15" customHeight="1" x14ac:dyDescent="0.25">
      <c r="M1476" s="42"/>
      <c r="Y1476" s="195"/>
      <c r="Z1476" s="195"/>
      <c r="AA1476" s="195"/>
      <c r="AB1476" s="195"/>
      <c r="AC1476" s="181"/>
      <c r="AD1476" s="195"/>
      <c r="AE1476" s="195"/>
      <c r="AF1476" s="195"/>
      <c r="AG1476" s="195"/>
    </row>
    <row r="1477" spans="13:33" s="6" customFormat="1" ht="15" customHeight="1" x14ac:dyDescent="0.25">
      <c r="M1477" s="42"/>
      <c r="Y1477" s="195"/>
      <c r="Z1477" s="195"/>
      <c r="AA1477" s="195"/>
      <c r="AB1477" s="195"/>
      <c r="AC1477" s="181"/>
      <c r="AD1477" s="195"/>
      <c r="AE1477" s="195"/>
      <c r="AF1477" s="195"/>
      <c r="AG1477" s="195"/>
    </row>
    <row r="1478" spans="13:33" s="6" customFormat="1" ht="15" customHeight="1" x14ac:dyDescent="0.25">
      <c r="M1478" s="42"/>
      <c r="Y1478" s="195"/>
      <c r="Z1478" s="195"/>
      <c r="AA1478" s="195"/>
      <c r="AB1478" s="195"/>
      <c r="AC1478" s="181"/>
      <c r="AD1478" s="195"/>
      <c r="AE1478" s="195"/>
      <c r="AF1478" s="195"/>
      <c r="AG1478" s="195"/>
    </row>
    <row r="1479" spans="13:33" s="6" customFormat="1" ht="15" customHeight="1" x14ac:dyDescent="0.25">
      <c r="M1479" s="42"/>
      <c r="Y1479" s="195"/>
      <c r="Z1479" s="195"/>
      <c r="AA1479" s="195"/>
      <c r="AB1479" s="195"/>
      <c r="AC1479" s="181"/>
      <c r="AD1479" s="195"/>
      <c r="AE1479" s="195"/>
      <c r="AF1479" s="195"/>
      <c r="AG1479" s="195"/>
    </row>
    <row r="1480" spans="13:33" s="6" customFormat="1" ht="15" customHeight="1" x14ac:dyDescent="0.25">
      <c r="M1480" s="42"/>
      <c r="Y1480" s="195"/>
      <c r="Z1480" s="195"/>
      <c r="AA1480" s="195"/>
      <c r="AB1480" s="195"/>
      <c r="AC1480" s="181"/>
      <c r="AD1480" s="195"/>
      <c r="AE1480" s="195"/>
      <c r="AF1480" s="195"/>
      <c r="AG1480" s="195"/>
    </row>
    <row r="1481" spans="13:33" s="6" customFormat="1" ht="15" customHeight="1" x14ac:dyDescent="0.25">
      <c r="M1481" s="42"/>
      <c r="Y1481" s="195"/>
      <c r="Z1481" s="195"/>
      <c r="AA1481" s="195"/>
      <c r="AB1481" s="195"/>
      <c r="AC1481" s="181"/>
      <c r="AD1481" s="195"/>
      <c r="AE1481" s="195"/>
      <c r="AF1481" s="195"/>
      <c r="AG1481" s="195"/>
    </row>
    <row r="1482" spans="13:33" s="6" customFormat="1" ht="15" customHeight="1" x14ac:dyDescent="0.25">
      <c r="M1482" s="42"/>
      <c r="Y1482" s="195"/>
      <c r="Z1482" s="195"/>
      <c r="AA1482" s="195"/>
      <c r="AB1482" s="195"/>
      <c r="AC1482" s="181"/>
      <c r="AD1482" s="195"/>
      <c r="AE1482" s="195"/>
      <c r="AF1482" s="195"/>
      <c r="AG1482" s="195"/>
    </row>
    <row r="1483" spans="13:33" s="6" customFormat="1" ht="15" customHeight="1" x14ac:dyDescent="0.25">
      <c r="M1483" s="42"/>
      <c r="Y1483" s="195"/>
      <c r="Z1483" s="195"/>
      <c r="AA1483" s="195"/>
      <c r="AB1483" s="195"/>
      <c r="AC1483" s="181"/>
      <c r="AD1483" s="195"/>
      <c r="AE1483" s="195"/>
      <c r="AF1483" s="195"/>
      <c r="AG1483" s="195"/>
    </row>
    <row r="1484" spans="13:33" s="6" customFormat="1" ht="15" customHeight="1" x14ac:dyDescent="0.25">
      <c r="M1484" s="42"/>
      <c r="Y1484" s="195"/>
      <c r="Z1484" s="195"/>
      <c r="AA1484" s="195"/>
      <c r="AB1484" s="195"/>
      <c r="AC1484" s="181"/>
      <c r="AD1484" s="195"/>
      <c r="AE1484" s="195"/>
      <c r="AF1484" s="195"/>
      <c r="AG1484" s="195"/>
    </row>
    <row r="1485" spans="13:33" s="6" customFormat="1" ht="15" customHeight="1" x14ac:dyDescent="0.25">
      <c r="M1485" s="42"/>
      <c r="Y1485" s="195"/>
      <c r="Z1485" s="195"/>
      <c r="AA1485" s="195"/>
      <c r="AB1485" s="195"/>
      <c r="AC1485" s="181"/>
      <c r="AD1485" s="195"/>
      <c r="AE1485" s="195"/>
      <c r="AF1485" s="195"/>
      <c r="AG1485" s="195"/>
    </row>
    <row r="1486" spans="13:33" s="6" customFormat="1" ht="15" customHeight="1" x14ac:dyDescent="0.25">
      <c r="M1486" s="42"/>
      <c r="Y1486" s="195"/>
      <c r="Z1486" s="195"/>
      <c r="AA1486" s="195"/>
      <c r="AB1486" s="195"/>
      <c r="AC1486" s="181"/>
      <c r="AD1486" s="195"/>
      <c r="AE1486" s="195"/>
      <c r="AF1486" s="195"/>
      <c r="AG1486" s="195"/>
    </row>
    <row r="1487" spans="13:33" s="6" customFormat="1" ht="15" customHeight="1" x14ac:dyDescent="0.25">
      <c r="M1487" s="42"/>
      <c r="Y1487" s="195"/>
      <c r="Z1487" s="195"/>
      <c r="AA1487" s="195"/>
      <c r="AB1487" s="195"/>
      <c r="AC1487" s="181"/>
      <c r="AD1487" s="195"/>
      <c r="AE1487" s="195"/>
      <c r="AF1487" s="195"/>
      <c r="AG1487" s="195"/>
    </row>
    <row r="1488" spans="13:33" s="6" customFormat="1" ht="15" customHeight="1" x14ac:dyDescent="0.25">
      <c r="M1488" s="42"/>
      <c r="Y1488" s="195"/>
      <c r="Z1488" s="195"/>
      <c r="AA1488" s="195"/>
      <c r="AB1488" s="195"/>
      <c r="AC1488" s="181"/>
      <c r="AD1488" s="195"/>
      <c r="AE1488" s="195"/>
      <c r="AF1488" s="195"/>
      <c r="AG1488" s="195"/>
    </row>
    <row r="1489" spans="13:33" s="6" customFormat="1" ht="15" customHeight="1" x14ac:dyDescent="0.25">
      <c r="M1489" s="42"/>
      <c r="Y1489" s="195"/>
      <c r="Z1489" s="195"/>
      <c r="AA1489" s="195"/>
      <c r="AB1489" s="195"/>
      <c r="AC1489" s="181"/>
      <c r="AD1489" s="195"/>
      <c r="AE1489" s="195"/>
      <c r="AF1489" s="195"/>
      <c r="AG1489" s="195"/>
    </row>
    <row r="1490" spans="13:33" s="6" customFormat="1" ht="15" customHeight="1" x14ac:dyDescent="0.25">
      <c r="M1490" s="42"/>
      <c r="Y1490" s="195"/>
      <c r="Z1490" s="195"/>
      <c r="AA1490" s="195"/>
      <c r="AB1490" s="195"/>
      <c r="AC1490" s="181"/>
      <c r="AD1490" s="195"/>
      <c r="AE1490" s="195"/>
      <c r="AF1490" s="195"/>
      <c r="AG1490" s="195"/>
    </row>
    <row r="1491" spans="13:33" s="6" customFormat="1" ht="15" customHeight="1" x14ac:dyDescent="0.25">
      <c r="M1491" s="42"/>
      <c r="Y1491" s="195"/>
      <c r="Z1491" s="195"/>
      <c r="AA1491" s="195"/>
      <c r="AB1491" s="195"/>
      <c r="AC1491" s="181"/>
      <c r="AD1491" s="195"/>
      <c r="AE1491" s="195"/>
      <c r="AF1491" s="195"/>
      <c r="AG1491" s="195"/>
    </row>
    <row r="1492" spans="13:33" s="6" customFormat="1" ht="15" customHeight="1" x14ac:dyDescent="0.25">
      <c r="M1492" s="42"/>
      <c r="Y1492" s="195"/>
      <c r="Z1492" s="195"/>
      <c r="AA1492" s="195"/>
      <c r="AB1492" s="195"/>
      <c r="AC1492" s="181"/>
      <c r="AD1492" s="195"/>
      <c r="AE1492" s="195"/>
      <c r="AF1492" s="195"/>
      <c r="AG1492" s="195"/>
    </row>
    <row r="1493" spans="13:33" s="6" customFormat="1" ht="15" customHeight="1" x14ac:dyDescent="0.25">
      <c r="M1493" s="42"/>
      <c r="Y1493" s="195"/>
      <c r="Z1493" s="195"/>
      <c r="AA1493" s="195"/>
      <c r="AB1493" s="195"/>
      <c r="AC1493" s="181"/>
      <c r="AD1493" s="195"/>
      <c r="AE1493" s="195"/>
      <c r="AF1493" s="195"/>
      <c r="AG1493" s="195"/>
    </row>
    <row r="1494" spans="13:33" s="6" customFormat="1" ht="15" customHeight="1" x14ac:dyDescent="0.25">
      <c r="M1494" s="42"/>
      <c r="Y1494" s="195"/>
      <c r="Z1494" s="195"/>
      <c r="AA1494" s="195"/>
      <c r="AB1494" s="195"/>
      <c r="AC1494" s="181"/>
      <c r="AD1494" s="195"/>
      <c r="AE1494" s="195"/>
      <c r="AF1494" s="195"/>
      <c r="AG1494" s="195"/>
    </row>
    <row r="1495" spans="13:33" s="6" customFormat="1" ht="15" customHeight="1" x14ac:dyDescent="0.25">
      <c r="M1495" s="42"/>
      <c r="Y1495" s="195"/>
      <c r="Z1495" s="195"/>
      <c r="AA1495" s="195"/>
      <c r="AB1495" s="195"/>
      <c r="AC1495" s="181"/>
      <c r="AD1495" s="195"/>
      <c r="AE1495" s="195"/>
      <c r="AF1495" s="195"/>
      <c r="AG1495" s="195"/>
    </row>
    <row r="1496" spans="13:33" s="6" customFormat="1" ht="15" customHeight="1" x14ac:dyDescent="0.25">
      <c r="M1496" s="42"/>
      <c r="Y1496" s="195"/>
      <c r="Z1496" s="195"/>
      <c r="AA1496" s="195"/>
      <c r="AB1496" s="195"/>
      <c r="AC1496" s="181"/>
      <c r="AD1496" s="195"/>
      <c r="AE1496" s="195"/>
      <c r="AF1496" s="195"/>
      <c r="AG1496" s="195"/>
    </row>
    <row r="1497" spans="13:33" s="6" customFormat="1" ht="15" customHeight="1" x14ac:dyDescent="0.25">
      <c r="M1497" s="42"/>
      <c r="Y1497" s="195"/>
      <c r="Z1497" s="195"/>
      <c r="AA1497" s="195"/>
      <c r="AB1497" s="195"/>
      <c r="AC1497" s="181"/>
      <c r="AD1497" s="195"/>
      <c r="AE1497" s="195"/>
      <c r="AF1497" s="195"/>
      <c r="AG1497" s="195"/>
    </row>
    <row r="1498" spans="13:33" s="6" customFormat="1" ht="15" customHeight="1" x14ac:dyDescent="0.25">
      <c r="M1498" s="42"/>
      <c r="Y1498" s="195"/>
      <c r="Z1498" s="195"/>
      <c r="AA1498" s="195"/>
      <c r="AB1498" s="195"/>
      <c r="AC1498" s="181"/>
      <c r="AD1498" s="195"/>
      <c r="AE1498" s="195"/>
      <c r="AF1498" s="195"/>
      <c r="AG1498" s="195"/>
    </row>
    <row r="1499" spans="13:33" s="6" customFormat="1" ht="15" customHeight="1" x14ac:dyDescent="0.25">
      <c r="M1499" s="42"/>
      <c r="Y1499" s="195"/>
      <c r="Z1499" s="195"/>
      <c r="AA1499" s="195"/>
      <c r="AB1499" s="195"/>
      <c r="AC1499" s="181"/>
      <c r="AD1499" s="195"/>
      <c r="AE1499" s="195"/>
      <c r="AF1499" s="195"/>
      <c r="AG1499" s="195"/>
    </row>
    <row r="1500" spans="13:33" s="6" customFormat="1" ht="15" customHeight="1" x14ac:dyDescent="0.25">
      <c r="M1500" s="42"/>
      <c r="Y1500" s="195"/>
      <c r="Z1500" s="195"/>
      <c r="AA1500" s="195"/>
      <c r="AB1500" s="195"/>
      <c r="AC1500" s="181"/>
      <c r="AD1500" s="195"/>
      <c r="AE1500" s="195"/>
      <c r="AF1500" s="195"/>
      <c r="AG1500" s="195"/>
    </row>
    <row r="1501" spans="13:33" s="6" customFormat="1" ht="15" customHeight="1" x14ac:dyDescent="0.25">
      <c r="M1501" s="42"/>
      <c r="Y1501" s="195"/>
      <c r="Z1501" s="195"/>
      <c r="AA1501" s="195"/>
      <c r="AB1501" s="195"/>
      <c r="AC1501" s="181"/>
      <c r="AD1501" s="195"/>
      <c r="AE1501" s="195"/>
      <c r="AF1501" s="195"/>
      <c r="AG1501" s="195"/>
    </row>
    <row r="1502" spans="13:33" s="6" customFormat="1" ht="15" customHeight="1" x14ac:dyDescent="0.25">
      <c r="M1502" s="42"/>
      <c r="Y1502" s="195"/>
      <c r="Z1502" s="195"/>
      <c r="AA1502" s="195"/>
      <c r="AB1502" s="195"/>
      <c r="AC1502" s="181"/>
      <c r="AD1502" s="195"/>
      <c r="AE1502" s="195"/>
      <c r="AF1502" s="195"/>
      <c r="AG1502" s="195"/>
    </row>
    <row r="1503" spans="13:33" s="6" customFormat="1" ht="15" customHeight="1" x14ac:dyDescent="0.25">
      <c r="M1503" s="42"/>
      <c r="Y1503" s="195"/>
      <c r="Z1503" s="195"/>
      <c r="AA1503" s="195"/>
      <c r="AB1503" s="195"/>
      <c r="AC1503" s="181"/>
      <c r="AD1503" s="195"/>
      <c r="AE1503" s="195"/>
      <c r="AF1503" s="195"/>
      <c r="AG1503" s="195"/>
    </row>
    <row r="1504" spans="13:33" s="6" customFormat="1" ht="15" customHeight="1" x14ac:dyDescent="0.25">
      <c r="M1504" s="42"/>
      <c r="Y1504" s="195"/>
      <c r="Z1504" s="195"/>
      <c r="AA1504" s="195"/>
      <c r="AB1504" s="195"/>
      <c r="AC1504" s="181"/>
      <c r="AD1504" s="195"/>
      <c r="AE1504" s="195"/>
      <c r="AF1504" s="195"/>
      <c r="AG1504" s="195"/>
    </row>
    <row r="1505" spans="13:33" s="6" customFormat="1" ht="15" customHeight="1" x14ac:dyDescent="0.25">
      <c r="M1505" s="42"/>
      <c r="Y1505" s="195"/>
      <c r="Z1505" s="195"/>
      <c r="AA1505" s="195"/>
      <c r="AB1505" s="195"/>
      <c r="AC1505" s="181"/>
      <c r="AD1505" s="195"/>
      <c r="AE1505" s="195"/>
      <c r="AF1505" s="195"/>
      <c r="AG1505" s="195"/>
    </row>
    <row r="1506" spans="13:33" s="6" customFormat="1" ht="15" customHeight="1" x14ac:dyDescent="0.25">
      <c r="M1506" s="42"/>
      <c r="Y1506" s="195"/>
      <c r="Z1506" s="195"/>
      <c r="AA1506" s="195"/>
      <c r="AB1506" s="195"/>
      <c r="AC1506" s="181"/>
      <c r="AD1506" s="195"/>
      <c r="AE1506" s="195"/>
      <c r="AF1506" s="195"/>
      <c r="AG1506" s="195"/>
    </row>
    <row r="1507" spans="13:33" s="6" customFormat="1" ht="15" customHeight="1" x14ac:dyDescent="0.25">
      <c r="M1507" s="42"/>
      <c r="Y1507" s="195"/>
      <c r="Z1507" s="195"/>
      <c r="AA1507" s="195"/>
      <c r="AB1507" s="195"/>
      <c r="AC1507" s="181"/>
      <c r="AD1507" s="195"/>
      <c r="AE1507" s="195"/>
      <c r="AF1507" s="195"/>
      <c r="AG1507" s="195"/>
    </row>
    <row r="1508" spans="13:33" s="6" customFormat="1" ht="15" customHeight="1" x14ac:dyDescent="0.25">
      <c r="M1508" s="42"/>
      <c r="Y1508" s="195"/>
      <c r="Z1508" s="195"/>
      <c r="AA1508" s="195"/>
      <c r="AB1508" s="195"/>
      <c r="AC1508" s="181"/>
      <c r="AD1508" s="195"/>
      <c r="AE1508" s="195"/>
      <c r="AF1508" s="195"/>
      <c r="AG1508" s="195"/>
    </row>
    <row r="1509" spans="13:33" s="6" customFormat="1" ht="15" customHeight="1" x14ac:dyDescent="0.25">
      <c r="M1509" s="42"/>
      <c r="Y1509" s="195"/>
      <c r="Z1509" s="195"/>
      <c r="AA1509" s="195"/>
      <c r="AB1509" s="195"/>
      <c r="AC1509" s="181"/>
      <c r="AD1509" s="195"/>
      <c r="AE1509" s="195"/>
      <c r="AF1509" s="195"/>
      <c r="AG1509" s="195"/>
    </row>
    <row r="1510" spans="13:33" s="6" customFormat="1" ht="15" customHeight="1" x14ac:dyDescent="0.25">
      <c r="M1510" s="42"/>
      <c r="Y1510" s="195"/>
      <c r="Z1510" s="195"/>
      <c r="AA1510" s="195"/>
      <c r="AB1510" s="195"/>
      <c r="AC1510" s="181"/>
      <c r="AD1510" s="195"/>
      <c r="AE1510" s="195"/>
      <c r="AF1510" s="195"/>
      <c r="AG1510" s="195"/>
    </row>
    <row r="1511" spans="13:33" s="6" customFormat="1" ht="15" customHeight="1" x14ac:dyDescent="0.25">
      <c r="M1511" s="42"/>
      <c r="Y1511" s="195"/>
      <c r="Z1511" s="195"/>
      <c r="AA1511" s="195"/>
      <c r="AB1511" s="195"/>
      <c r="AC1511" s="181"/>
      <c r="AD1511" s="195"/>
      <c r="AE1511" s="195"/>
      <c r="AF1511" s="195"/>
      <c r="AG1511" s="195"/>
    </row>
    <row r="1512" spans="13:33" s="6" customFormat="1" ht="15" customHeight="1" x14ac:dyDescent="0.25">
      <c r="M1512" s="42"/>
      <c r="Y1512" s="195"/>
      <c r="Z1512" s="195"/>
      <c r="AA1512" s="195"/>
      <c r="AB1512" s="195"/>
      <c r="AC1512" s="181"/>
      <c r="AD1512" s="195"/>
      <c r="AE1512" s="195"/>
      <c r="AF1512" s="195"/>
      <c r="AG1512" s="195"/>
    </row>
    <row r="1513" spans="13:33" s="6" customFormat="1" ht="15" customHeight="1" x14ac:dyDescent="0.25">
      <c r="M1513" s="42"/>
      <c r="Y1513" s="195"/>
      <c r="Z1513" s="195"/>
      <c r="AA1513" s="195"/>
      <c r="AB1513" s="195"/>
      <c r="AC1513" s="181"/>
      <c r="AD1513" s="195"/>
      <c r="AE1513" s="195"/>
      <c r="AF1513" s="195"/>
      <c r="AG1513" s="195"/>
    </row>
    <row r="1514" spans="13:33" s="6" customFormat="1" ht="15" customHeight="1" x14ac:dyDescent="0.25">
      <c r="M1514" s="42"/>
      <c r="Y1514" s="195"/>
      <c r="Z1514" s="195"/>
      <c r="AA1514" s="195"/>
      <c r="AB1514" s="195"/>
      <c r="AC1514" s="181"/>
      <c r="AD1514" s="195"/>
      <c r="AE1514" s="195"/>
      <c r="AF1514" s="195"/>
      <c r="AG1514" s="195"/>
    </row>
    <row r="1515" spans="13:33" s="6" customFormat="1" ht="15" customHeight="1" x14ac:dyDescent="0.25">
      <c r="M1515" s="42"/>
      <c r="Y1515" s="195"/>
      <c r="Z1515" s="195"/>
      <c r="AA1515" s="195"/>
      <c r="AB1515" s="195"/>
      <c r="AC1515" s="181"/>
      <c r="AD1515" s="195"/>
      <c r="AE1515" s="195"/>
      <c r="AF1515" s="195"/>
      <c r="AG1515" s="195"/>
    </row>
    <row r="1516" spans="13:33" s="6" customFormat="1" ht="15" customHeight="1" x14ac:dyDescent="0.25">
      <c r="M1516" s="42"/>
      <c r="Y1516" s="195"/>
      <c r="Z1516" s="195"/>
      <c r="AA1516" s="195"/>
      <c r="AB1516" s="195"/>
      <c r="AC1516" s="181"/>
      <c r="AD1516" s="195"/>
      <c r="AE1516" s="195"/>
      <c r="AF1516" s="195"/>
      <c r="AG1516" s="195"/>
    </row>
    <row r="1517" spans="13:33" s="6" customFormat="1" ht="15" customHeight="1" x14ac:dyDescent="0.25">
      <c r="M1517" s="42"/>
      <c r="Y1517" s="195"/>
      <c r="Z1517" s="195"/>
      <c r="AA1517" s="195"/>
      <c r="AB1517" s="195"/>
      <c r="AC1517" s="181"/>
      <c r="AD1517" s="195"/>
      <c r="AE1517" s="195"/>
      <c r="AF1517" s="195"/>
      <c r="AG1517" s="195"/>
    </row>
    <row r="1518" spans="13:33" s="6" customFormat="1" ht="15" customHeight="1" x14ac:dyDescent="0.25">
      <c r="M1518" s="42"/>
      <c r="Y1518" s="195"/>
      <c r="Z1518" s="195"/>
      <c r="AA1518" s="195"/>
      <c r="AB1518" s="195"/>
      <c r="AC1518" s="181"/>
      <c r="AD1518" s="195"/>
      <c r="AE1518" s="195"/>
      <c r="AF1518" s="195"/>
      <c r="AG1518" s="195"/>
    </row>
    <row r="1519" spans="13:33" s="6" customFormat="1" ht="15" customHeight="1" x14ac:dyDescent="0.25">
      <c r="M1519" s="42"/>
      <c r="Y1519" s="195"/>
      <c r="Z1519" s="195"/>
      <c r="AA1519" s="195"/>
      <c r="AB1519" s="195"/>
      <c r="AC1519" s="181"/>
      <c r="AD1519" s="195"/>
      <c r="AE1519" s="195"/>
      <c r="AF1519" s="195"/>
      <c r="AG1519" s="195"/>
    </row>
    <row r="1520" spans="13:33" s="6" customFormat="1" ht="15" customHeight="1" x14ac:dyDescent="0.25">
      <c r="M1520" s="42"/>
      <c r="Y1520" s="195"/>
      <c r="Z1520" s="195"/>
      <c r="AA1520" s="195"/>
      <c r="AB1520" s="195"/>
      <c r="AC1520" s="181"/>
      <c r="AD1520" s="195"/>
      <c r="AE1520" s="195"/>
      <c r="AF1520" s="195"/>
      <c r="AG1520" s="195"/>
    </row>
    <row r="1521" spans="13:33" s="6" customFormat="1" ht="15" customHeight="1" x14ac:dyDescent="0.25">
      <c r="M1521" s="42"/>
      <c r="Y1521" s="195"/>
      <c r="Z1521" s="195"/>
      <c r="AA1521" s="195"/>
      <c r="AB1521" s="195"/>
      <c r="AC1521" s="181"/>
      <c r="AD1521" s="195"/>
      <c r="AE1521" s="195"/>
      <c r="AF1521" s="195"/>
      <c r="AG1521" s="195"/>
    </row>
    <row r="1522" spans="13:33" s="6" customFormat="1" ht="15" customHeight="1" x14ac:dyDescent="0.25">
      <c r="M1522" s="42"/>
      <c r="Y1522" s="195"/>
      <c r="Z1522" s="195"/>
      <c r="AA1522" s="195"/>
      <c r="AB1522" s="195"/>
      <c r="AC1522" s="181"/>
      <c r="AD1522" s="195"/>
      <c r="AE1522" s="195"/>
      <c r="AF1522" s="195"/>
      <c r="AG1522" s="195"/>
    </row>
    <row r="1523" spans="13:33" s="6" customFormat="1" ht="15" customHeight="1" x14ac:dyDescent="0.25">
      <c r="M1523" s="42"/>
      <c r="Y1523" s="195"/>
      <c r="Z1523" s="195"/>
      <c r="AA1523" s="195"/>
      <c r="AB1523" s="195"/>
      <c r="AC1523" s="181"/>
      <c r="AD1523" s="195"/>
      <c r="AE1523" s="195"/>
      <c r="AF1523" s="195"/>
      <c r="AG1523" s="195"/>
    </row>
    <row r="1524" spans="13:33" s="6" customFormat="1" ht="15" customHeight="1" x14ac:dyDescent="0.25">
      <c r="M1524" s="42"/>
      <c r="Y1524" s="195"/>
      <c r="Z1524" s="195"/>
      <c r="AA1524" s="195"/>
      <c r="AB1524" s="195"/>
      <c r="AC1524" s="181"/>
      <c r="AD1524" s="195"/>
      <c r="AE1524" s="195"/>
      <c r="AF1524" s="195"/>
      <c r="AG1524" s="195"/>
    </row>
    <row r="1525" spans="13:33" s="6" customFormat="1" ht="15" customHeight="1" x14ac:dyDescent="0.25">
      <c r="M1525" s="42"/>
      <c r="Y1525" s="195"/>
      <c r="Z1525" s="195"/>
      <c r="AA1525" s="195"/>
      <c r="AB1525" s="195"/>
      <c r="AC1525" s="181"/>
      <c r="AD1525" s="195"/>
      <c r="AE1525" s="195"/>
      <c r="AF1525" s="195"/>
      <c r="AG1525" s="195"/>
    </row>
    <row r="1526" spans="13:33" s="6" customFormat="1" ht="15" customHeight="1" x14ac:dyDescent="0.25">
      <c r="M1526" s="42"/>
      <c r="Y1526" s="195"/>
      <c r="Z1526" s="195"/>
      <c r="AA1526" s="195"/>
      <c r="AB1526" s="195"/>
      <c r="AC1526" s="181"/>
      <c r="AD1526" s="195"/>
      <c r="AE1526" s="195"/>
      <c r="AF1526" s="195"/>
      <c r="AG1526" s="195"/>
    </row>
    <row r="1527" spans="13:33" s="6" customFormat="1" ht="15" customHeight="1" x14ac:dyDescent="0.25">
      <c r="M1527" s="42"/>
      <c r="Y1527" s="195"/>
      <c r="Z1527" s="195"/>
      <c r="AA1527" s="195"/>
      <c r="AB1527" s="195"/>
      <c r="AC1527" s="181"/>
      <c r="AD1527" s="195"/>
      <c r="AE1527" s="195"/>
      <c r="AF1527" s="195"/>
      <c r="AG1527" s="195"/>
    </row>
    <row r="1528" spans="13:33" s="6" customFormat="1" ht="15" customHeight="1" x14ac:dyDescent="0.25">
      <c r="M1528" s="42"/>
      <c r="Y1528" s="195"/>
      <c r="Z1528" s="195"/>
      <c r="AA1528" s="195"/>
      <c r="AB1528" s="195"/>
      <c r="AC1528" s="181"/>
      <c r="AD1528" s="195"/>
      <c r="AE1528" s="195"/>
      <c r="AF1528" s="195"/>
      <c r="AG1528" s="195"/>
    </row>
    <row r="1529" spans="13:33" s="6" customFormat="1" ht="15" customHeight="1" x14ac:dyDescent="0.25">
      <c r="M1529" s="42"/>
      <c r="Y1529" s="195"/>
      <c r="Z1529" s="195"/>
      <c r="AA1529" s="195"/>
      <c r="AB1529" s="195"/>
      <c r="AC1529" s="181"/>
      <c r="AD1529" s="195"/>
      <c r="AE1529" s="195"/>
      <c r="AF1529" s="195"/>
      <c r="AG1529" s="195"/>
    </row>
    <row r="1530" spans="13:33" s="6" customFormat="1" ht="15" customHeight="1" x14ac:dyDescent="0.25">
      <c r="M1530" s="42"/>
      <c r="Y1530" s="195"/>
      <c r="Z1530" s="195"/>
      <c r="AA1530" s="195"/>
      <c r="AB1530" s="195"/>
      <c r="AC1530" s="181"/>
      <c r="AD1530" s="195"/>
      <c r="AE1530" s="195"/>
      <c r="AF1530" s="195"/>
      <c r="AG1530" s="195"/>
    </row>
    <row r="1531" spans="13:33" s="6" customFormat="1" ht="15" customHeight="1" x14ac:dyDescent="0.25">
      <c r="M1531" s="42"/>
      <c r="Y1531" s="195"/>
      <c r="Z1531" s="195"/>
      <c r="AA1531" s="195"/>
      <c r="AB1531" s="195"/>
      <c r="AC1531" s="181"/>
      <c r="AD1531" s="195"/>
      <c r="AE1531" s="195"/>
      <c r="AF1531" s="195"/>
      <c r="AG1531" s="195"/>
    </row>
    <row r="1532" spans="13:33" s="6" customFormat="1" ht="15" customHeight="1" x14ac:dyDescent="0.25">
      <c r="M1532" s="42"/>
      <c r="Y1532" s="195"/>
      <c r="Z1532" s="195"/>
      <c r="AA1532" s="195"/>
      <c r="AB1532" s="195"/>
      <c r="AC1532" s="181"/>
      <c r="AD1532" s="195"/>
      <c r="AE1532" s="195"/>
      <c r="AF1532" s="195"/>
      <c r="AG1532" s="195"/>
    </row>
    <row r="1533" spans="13:33" s="6" customFormat="1" ht="15" customHeight="1" x14ac:dyDescent="0.25">
      <c r="M1533" s="42"/>
      <c r="Y1533" s="195"/>
      <c r="Z1533" s="195"/>
      <c r="AA1533" s="195"/>
      <c r="AB1533" s="195"/>
      <c r="AC1533" s="181"/>
      <c r="AD1533" s="195"/>
      <c r="AE1533" s="195"/>
      <c r="AF1533" s="195"/>
      <c r="AG1533" s="195"/>
    </row>
    <row r="1534" spans="13:33" s="6" customFormat="1" ht="15" customHeight="1" x14ac:dyDescent="0.25">
      <c r="M1534" s="42"/>
      <c r="Y1534" s="195"/>
      <c r="Z1534" s="195"/>
      <c r="AA1534" s="195"/>
      <c r="AB1534" s="195"/>
      <c r="AC1534" s="181"/>
      <c r="AD1534" s="195"/>
      <c r="AE1534" s="195"/>
      <c r="AF1534" s="195"/>
      <c r="AG1534" s="195"/>
    </row>
    <row r="1535" spans="13:33" s="6" customFormat="1" ht="15" customHeight="1" x14ac:dyDescent="0.25">
      <c r="M1535" s="42"/>
      <c r="Y1535" s="195"/>
      <c r="Z1535" s="195"/>
      <c r="AA1535" s="195"/>
      <c r="AB1535" s="195"/>
      <c r="AC1535" s="181"/>
      <c r="AD1535" s="195"/>
      <c r="AE1535" s="195"/>
      <c r="AF1535" s="195"/>
      <c r="AG1535" s="195"/>
    </row>
    <row r="1536" spans="13:33" s="6" customFormat="1" ht="15" customHeight="1" x14ac:dyDescent="0.25">
      <c r="M1536" s="42"/>
      <c r="Y1536" s="195"/>
      <c r="Z1536" s="195"/>
      <c r="AA1536" s="195"/>
      <c r="AB1536" s="195"/>
      <c r="AC1536" s="181"/>
      <c r="AD1536" s="195"/>
      <c r="AE1536" s="195"/>
      <c r="AF1536" s="195"/>
      <c r="AG1536" s="195"/>
    </row>
    <row r="1537" spans="13:33" s="6" customFormat="1" ht="15" customHeight="1" x14ac:dyDescent="0.25">
      <c r="M1537" s="42"/>
      <c r="Y1537" s="195"/>
      <c r="Z1537" s="195"/>
      <c r="AA1537" s="195"/>
      <c r="AB1537" s="195"/>
      <c r="AC1537" s="181"/>
      <c r="AD1537" s="195"/>
      <c r="AE1537" s="195"/>
      <c r="AF1537" s="195"/>
      <c r="AG1537" s="195"/>
    </row>
    <row r="1538" spans="13:33" s="6" customFormat="1" ht="15" customHeight="1" x14ac:dyDescent="0.25">
      <c r="M1538" s="42"/>
      <c r="Y1538" s="195"/>
      <c r="Z1538" s="195"/>
      <c r="AA1538" s="195"/>
      <c r="AB1538" s="195"/>
      <c r="AC1538" s="181"/>
      <c r="AD1538" s="195"/>
      <c r="AE1538" s="195"/>
      <c r="AF1538" s="195"/>
      <c r="AG1538" s="195"/>
    </row>
    <row r="1539" spans="13:33" s="6" customFormat="1" ht="15" customHeight="1" x14ac:dyDescent="0.25">
      <c r="M1539" s="42"/>
      <c r="Y1539" s="195"/>
      <c r="Z1539" s="195"/>
      <c r="AA1539" s="195"/>
      <c r="AB1539" s="195"/>
      <c r="AC1539" s="181"/>
      <c r="AD1539" s="195"/>
      <c r="AE1539" s="195"/>
      <c r="AF1539" s="195"/>
      <c r="AG1539" s="195"/>
    </row>
    <row r="1540" spans="13:33" s="6" customFormat="1" ht="15" customHeight="1" x14ac:dyDescent="0.25">
      <c r="M1540" s="42"/>
      <c r="Y1540" s="195"/>
      <c r="Z1540" s="195"/>
      <c r="AA1540" s="195"/>
      <c r="AB1540" s="195"/>
      <c r="AC1540" s="181"/>
      <c r="AD1540" s="195"/>
      <c r="AE1540" s="195"/>
      <c r="AF1540" s="195"/>
      <c r="AG1540" s="195"/>
    </row>
    <row r="1541" spans="13:33" s="6" customFormat="1" ht="15" customHeight="1" x14ac:dyDescent="0.25">
      <c r="M1541" s="42"/>
      <c r="Y1541" s="195"/>
      <c r="Z1541" s="195"/>
      <c r="AA1541" s="195"/>
      <c r="AB1541" s="195"/>
      <c r="AC1541" s="181"/>
      <c r="AD1541" s="195"/>
      <c r="AE1541" s="195"/>
      <c r="AF1541" s="195"/>
      <c r="AG1541" s="195"/>
    </row>
    <row r="1542" spans="13:33" s="6" customFormat="1" ht="15" customHeight="1" x14ac:dyDescent="0.25">
      <c r="M1542" s="42"/>
      <c r="Y1542" s="195"/>
      <c r="Z1542" s="195"/>
      <c r="AA1542" s="195"/>
      <c r="AB1542" s="195"/>
      <c r="AC1542" s="181"/>
      <c r="AD1542" s="195"/>
      <c r="AE1542" s="195"/>
      <c r="AF1542" s="195"/>
      <c r="AG1542" s="195"/>
    </row>
    <row r="1543" spans="13:33" s="6" customFormat="1" ht="15" customHeight="1" x14ac:dyDescent="0.25">
      <c r="M1543" s="42"/>
      <c r="Y1543" s="195"/>
      <c r="Z1543" s="195"/>
      <c r="AA1543" s="195"/>
      <c r="AB1543" s="195"/>
      <c r="AC1543" s="181"/>
      <c r="AD1543" s="195"/>
      <c r="AE1543" s="195"/>
      <c r="AF1543" s="195"/>
      <c r="AG1543" s="195"/>
    </row>
    <row r="1544" spans="13:33" s="6" customFormat="1" ht="15" customHeight="1" x14ac:dyDescent="0.25">
      <c r="M1544" s="42"/>
      <c r="Y1544" s="195"/>
      <c r="Z1544" s="195"/>
      <c r="AA1544" s="195"/>
      <c r="AB1544" s="195"/>
      <c r="AC1544" s="181"/>
      <c r="AD1544" s="195"/>
      <c r="AE1544" s="195"/>
      <c r="AF1544" s="195"/>
      <c r="AG1544" s="195"/>
    </row>
    <row r="1545" spans="13:33" s="6" customFormat="1" ht="15" customHeight="1" x14ac:dyDescent="0.25">
      <c r="M1545" s="42"/>
      <c r="Y1545" s="195"/>
      <c r="Z1545" s="195"/>
      <c r="AA1545" s="195"/>
      <c r="AB1545" s="195"/>
      <c r="AC1545" s="181"/>
      <c r="AD1545" s="195"/>
      <c r="AE1545" s="195"/>
      <c r="AF1545" s="195"/>
      <c r="AG1545" s="195"/>
    </row>
    <row r="1546" spans="13:33" s="6" customFormat="1" ht="15" customHeight="1" x14ac:dyDescent="0.25">
      <c r="M1546" s="42"/>
      <c r="Y1546" s="195"/>
      <c r="Z1546" s="195"/>
      <c r="AA1546" s="195"/>
      <c r="AB1546" s="195"/>
      <c r="AC1546" s="181"/>
      <c r="AD1546" s="195"/>
      <c r="AE1546" s="195"/>
      <c r="AF1546" s="195"/>
      <c r="AG1546" s="195"/>
    </row>
    <row r="1547" spans="13:33" s="6" customFormat="1" ht="15" customHeight="1" x14ac:dyDescent="0.25">
      <c r="M1547" s="42"/>
      <c r="Y1547" s="195"/>
      <c r="Z1547" s="195"/>
      <c r="AA1547" s="195"/>
      <c r="AB1547" s="195"/>
      <c r="AC1547" s="181"/>
      <c r="AD1547" s="195"/>
      <c r="AE1547" s="195"/>
      <c r="AF1547" s="195"/>
      <c r="AG1547" s="195"/>
    </row>
    <row r="1548" spans="13:33" s="6" customFormat="1" ht="15" customHeight="1" x14ac:dyDescent="0.25">
      <c r="M1548" s="42"/>
      <c r="Y1548" s="195"/>
      <c r="Z1548" s="195"/>
      <c r="AA1548" s="195"/>
      <c r="AB1548" s="195"/>
      <c r="AC1548" s="181"/>
      <c r="AD1548" s="195"/>
      <c r="AE1548" s="195"/>
      <c r="AF1548" s="195"/>
      <c r="AG1548" s="195"/>
    </row>
    <row r="1549" spans="13:33" s="6" customFormat="1" ht="15" customHeight="1" x14ac:dyDescent="0.25">
      <c r="M1549" s="42"/>
      <c r="Y1549" s="195"/>
      <c r="Z1549" s="195"/>
      <c r="AA1549" s="195"/>
      <c r="AB1549" s="195"/>
      <c r="AC1549" s="181"/>
      <c r="AD1549" s="195"/>
      <c r="AE1549" s="195"/>
      <c r="AF1549" s="195"/>
      <c r="AG1549" s="195"/>
    </row>
    <row r="1550" spans="13:33" s="6" customFormat="1" ht="15" customHeight="1" x14ac:dyDescent="0.25">
      <c r="M1550" s="42"/>
      <c r="Y1550" s="195"/>
      <c r="Z1550" s="195"/>
      <c r="AA1550" s="195"/>
      <c r="AB1550" s="195"/>
      <c r="AC1550" s="181"/>
      <c r="AD1550" s="195"/>
      <c r="AE1550" s="195"/>
      <c r="AF1550" s="195"/>
      <c r="AG1550" s="195"/>
    </row>
    <row r="1551" spans="13:33" s="6" customFormat="1" ht="15" customHeight="1" x14ac:dyDescent="0.25">
      <c r="M1551" s="42"/>
      <c r="Y1551" s="195"/>
      <c r="Z1551" s="195"/>
      <c r="AA1551" s="195"/>
      <c r="AB1551" s="195"/>
      <c r="AC1551" s="181"/>
      <c r="AD1551" s="195"/>
      <c r="AE1551" s="195"/>
      <c r="AF1551" s="195"/>
      <c r="AG1551" s="195"/>
    </row>
    <row r="1552" spans="13:33" s="6" customFormat="1" ht="15" customHeight="1" x14ac:dyDescent="0.25">
      <c r="M1552" s="42"/>
      <c r="Y1552" s="195"/>
      <c r="Z1552" s="195"/>
      <c r="AA1552" s="195"/>
      <c r="AB1552" s="195"/>
      <c r="AC1552" s="181"/>
      <c r="AD1552" s="195"/>
      <c r="AE1552" s="195"/>
      <c r="AF1552" s="195"/>
      <c r="AG1552" s="195"/>
    </row>
    <row r="1553" spans="13:33" s="6" customFormat="1" ht="15" customHeight="1" x14ac:dyDescent="0.25">
      <c r="M1553" s="42"/>
      <c r="Y1553" s="195"/>
      <c r="Z1553" s="195"/>
      <c r="AA1553" s="195"/>
      <c r="AB1553" s="195"/>
      <c r="AC1553" s="181"/>
      <c r="AD1553" s="195"/>
      <c r="AE1553" s="195"/>
      <c r="AF1553" s="195"/>
      <c r="AG1553" s="195"/>
    </row>
    <row r="1554" spans="13:33" s="6" customFormat="1" ht="15" customHeight="1" x14ac:dyDescent="0.25">
      <c r="M1554" s="42"/>
      <c r="Y1554" s="195"/>
      <c r="Z1554" s="195"/>
      <c r="AA1554" s="195"/>
      <c r="AB1554" s="195"/>
      <c r="AC1554" s="181"/>
      <c r="AD1554" s="195"/>
      <c r="AE1554" s="195"/>
      <c r="AF1554" s="195"/>
      <c r="AG1554" s="195"/>
    </row>
    <row r="1555" spans="13:33" s="6" customFormat="1" ht="15" customHeight="1" x14ac:dyDescent="0.25">
      <c r="M1555" s="42"/>
      <c r="Y1555" s="195"/>
      <c r="Z1555" s="195"/>
      <c r="AA1555" s="195"/>
      <c r="AB1555" s="195"/>
      <c r="AC1555" s="181"/>
      <c r="AD1555" s="195"/>
      <c r="AE1555" s="195"/>
      <c r="AF1555" s="195"/>
      <c r="AG1555" s="195"/>
    </row>
    <row r="1556" spans="13:33" s="6" customFormat="1" ht="15" customHeight="1" x14ac:dyDescent="0.25">
      <c r="M1556" s="42"/>
      <c r="Y1556" s="195"/>
      <c r="Z1556" s="195"/>
      <c r="AA1556" s="195"/>
      <c r="AB1556" s="195"/>
      <c r="AC1556" s="181"/>
      <c r="AD1556" s="195"/>
      <c r="AE1556" s="195"/>
      <c r="AF1556" s="195"/>
      <c r="AG1556" s="195"/>
    </row>
    <row r="1557" spans="13:33" s="6" customFormat="1" ht="15" customHeight="1" x14ac:dyDescent="0.25">
      <c r="M1557" s="42"/>
      <c r="Y1557" s="195"/>
      <c r="Z1557" s="195"/>
      <c r="AA1557" s="195"/>
      <c r="AB1557" s="195"/>
      <c r="AC1557" s="181"/>
      <c r="AD1557" s="195"/>
      <c r="AE1557" s="195"/>
      <c r="AF1557" s="195"/>
      <c r="AG1557" s="195"/>
    </row>
    <row r="1558" spans="13:33" s="6" customFormat="1" ht="15" customHeight="1" x14ac:dyDescent="0.25">
      <c r="M1558" s="42"/>
      <c r="Y1558" s="195"/>
      <c r="Z1558" s="195"/>
      <c r="AA1558" s="195"/>
      <c r="AB1558" s="195"/>
      <c r="AC1558" s="181"/>
      <c r="AD1558" s="195"/>
      <c r="AE1558" s="195"/>
      <c r="AF1558" s="195"/>
      <c r="AG1558" s="195"/>
    </row>
    <row r="1559" spans="13:33" s="6" customFormat="1" ht="15" customHeight="1" x14ac:dyDescent="0.25">
      <c r="M1559" s="42"/>
      <c r="Y1559" s="195"/>
      <c r="Z1559" s="195"/>
      <c r="AA1559" s="195"/>
      <c r="AB1559" s="195"/>
      <c r="AC1559" s="181"/>
      <c r="AD1559" s="195"/>
      <c r="AE1559" s="195"/>
      <c r="AF1559" s="195"/>
      <c r="AG1559" s="195"/>
    </row>
    <row r="1560" spans="13:33" s="6" customFormat="1" ht="15" customHeight="1" x14ac:dyDescent="0.25">
      <c r="M1560" s="42"/>
      <c r="Y1560" s="195"/>
      <c r="Z1560" s="195"/>
      <c r="AA1560" s="195"/>
      <c r="AB1560" s="195"/>
      <c r="AC1560" s="181"/>
      <c r="AD1560" s="195"/>
      <c r="AE1560" s="195"/>
      <c r="AF1560" s="195"/>
      <c r="AG1560" s="195"/>
    </row>
    <row r="1561" spans="13:33" s="6" customFormat="1" ht="15" customHeight="1" x14ac:dyDescent="0.25">
      <c r="M1561" s="42"/>
      <c r="Y1561" s="195"/>
      <c r="Z1561" s="195"/>
      <c r="AA1561" s="195"/>
      <c r="AB1561" s="195"/>
      <c r="AC1561" s="181"/>
      <c r="AD1561" s="195"/>
      <c r="AE1561" s="195"/>
      <c r="AF1561" s="195"/>
      <c r="AG1561" s="195"/>
    </row>
    <row r="1562" spans="13:33" s="6" customFormat="1" ht="15" customHeight="1" x14ac:dyDescent="0.25">
      <c r="M1562" s="42"/>
      <c r="Y1562" s="195"/>
      <c r="Z1562" s="195"/>
      <c r="AA1562" s="195"/>
      <c r="AB1562" s="195"/>
      <c r="AC1562" s="181"/>
      <c r="AD1562" s="195"/>
      <c r="AE1562" s="195"/>
      <c r="AF1562" s="195"/>
      <c r="AG1562" s="195"/>
    </row>
    <row r="1563" spans="13:33" s="6" customFormat="1" ht="15" customHeight="1" x14ac:dyDescent="0.25">
      <c r="M1563" s="42"/>
      <c r="Y1563" s="195"/>
      <c r="Z1563" s="195"/>
      <c r="AA1563" s="195"/>
      <c r="AB1563" s="195"/>
      <c r="AC1563" s="181"/>
      <c r="AD1563" s="195"/>
      <c r="AE1563" s="195"/>
      <c r="AF1563" s="195"/>
      <c r="AG1563" s="195"/>
    </row>
    <row r="1564" spans="13:33" s="6" customFormat="1" ht="15" customHeight="1" x14ac:dyDescent="0.25">
      <c r="M1564" s="42"/>
      <c r="Y1564" s="195"/>
      <c r="Z1564" s="195"/>
      <c r="AA1564" s="195"/>
      <c r="AB1564" s="195"/>
      <c r="AC1564" s="181"/>
      <c r="AD1564" s="195"/>
      <c r="AE1564" s="195"/>
      <c r="AF1564" s="195"/>
      <c r="AG1564" s="195"/>
    </row>
    <row r="1565" spans="13:33" s="6" customFormat="1" ht="15" customHeight="1" x14ac:dyDescent="0.25">
      <c r="M1565" s="42"/>
      <c r="Y1565" s="195"/>
      <c r="Z1565" s="195"/>
      <c r="AA1565" s="195"/>
      <c r="AB1565" s="195"/>
      <c r="AC1565" s="181"/>
      <c r="AD1565" s="195"/>
      <c r="AE1565" s="195"/>
      <c r="AF1565" s="195"/>
      <c r="AG1565" s="195"/>
    </row>
    <row r="1566" spans="13:33" s="6" customFormat="1" ht="15" customHeight="1" x14ac:dyDescent="0.25">
      <c r="M1566" s="42"/>
      <c r="Y1566" s="195"/>
      <c r="Z1566" s="195"/>
      <c r="AA1566" s="195"/>
      <c r="AB1566" s="195"/>
      <c r="AC1566" s="181"/>
      <c r="AD1566" s="195"/>
      <c r="AE1566" s="195"/>
      <c r="AF1566" s="195"/>
      <c r="AG1566" s="195"/>
    </row>
    <row r="1567" spans="13:33" s="6" customFormat="1" ht="15" customHeight="1" x14ac:dyDescent="0.25">
      <c r="M1567" s="42"/>
      <c r="Y1567" s="195"/>
      <c r="Z1567" s="195"/>
      <c r="AA1567" s="195"/>
      <c r="AB1567" s="195"/>
      <c r="AC1567" s="181"/>
      <c r="AD1567" s="195"/>
      <c r="AE1567" s="195"/>
      <c r="AF1567" s="195"/>
      <c r="AG1567" s="195"/>
    </row>
    <row r="1568" spans="13:33" s="6" customFormat="1" ht="15" customHeight="1" x14ac:dyDescent="0.25">
      <c r="M1568" s="42"/>
      <c r="Y1568" s="195"/>
      <c r="Z1568" s="195"/>
      <c r="AA1568" s="195"/>
      <c r="AB1568" s="195"/>
      <c r="AC1568" s="181"/>
      <c r="AD1568" s="195"/>
      <c r="AE1568" s="195"/>
      <c r="AF1568" s="195"/>
      <c r="AG1568" s="195"/>
    </row>
    <row r="1569" spans="13:33" s="6" customFormat="1" ht="15" customHeight="1" x14ac:dyDescent="0.25">
      <c r="M1569" s="42"/>
      <c r="Y1569" s="195"/>
      <c r="Z1569" s="195"/>
      <c r="AA1569" s="195"/>
      <c r="AB1569" s="195"/>
      <c r="AC1569" s="181"/>
      <c r="AD1569" s="195"/>
      <c r="AE1569" s="195"/>
      <c r="AF1569" s="195"/>
      <c r="AG1569" s="195"/>
    </row>
    <row r="1570" spans="13:33" s="6" customFormat="1" ht="15" customHeight="1" x14ac:dyDescent="0.25">
      <c r="M1570" s="42"/>
      <c r="Y1570" s="195"/>
      <c r="Z1570" s="195"/>
      <c r="AA1570" s="195"/>
      <c r="AB1570" s="195"/>
      <c r="AC1570" s="181"/>
      <c r="AD1570" s="195"/>
      <c r="AE1570" s="195"/>
      <c r="AF1570" s="195"/>
      <c r="AG1570" s="195"/>
    </row>
    <row r="1571" spans="13:33" s="6" customFormat="1" ht="15" customHeight="1" x14ac:dyDescent="0.25">
      <c r="M1571" s="42"/>
      <c r="Y1571" s="195"/>
      <c r="Z1571" s="195"/>
      <c r="AA1571" s="195"/>
      <c r="AB1571" s="195"/>
      <c r="AC1571" s="181"/>
      <c r="AD1571" s="195"/>
      <c r="AE1571" s="195"/>
      <c r="AF1571" s="195"/>
      <c r="AG1571" s="195"/>
    </row>
    <row r="1572" spans="13:33" s="6" customFormat="1" ht="15" customHeight="1" x14ac:dyDescent="0.25">
      <c r="M1572" s="42"/>
      <c r="Y1572" s="195"/>
      <c r="Z1572" s="195"/>
      <c r="AA1572" s="195"/>
      <c r="AB1572" s="195"/>
      <c r="AC1572" s="181"/>
      <c r="AD1572" s="195"/>
      <c r="AE1572" s="195"/>
      <c r="AF1572" s="195"/>
      <c r="AG1572" s="195"/>
    </row>
    <row r="1573" spans="13:33" s="6" customFormat="1" ht="15" customHeight="1" x14ac:dyDescent="0.25">
      <c r="M1573" s="42"/>
      <c r="Y1573" s="195"/>
      <c r="Z1573" s="195"/>
      <c r="AA1573" s="195"/>
      <c r="AB1573" s="195"/>
      <c r="AC1573" s="181"/>
      <c r="AD1573" s="195"/>
      <c r="AE1573" s="195"/>
      <c r="AF1573" s="195"/>
      <c r="AG1573" s="195"/>
    </row>
    <row r="1574" spans="13:33" s="6" customFormat="1" ht="15" customHeight="1" x14ac:dyDescent="0.25">
      <c r="M1574" s="42"/>
      <c r="Y1574" s="195"/>
      <c r="Z1574" s="195"/>
      <c r="AA1574" s="195"/>
      <c r="AB1574" s="195"/>
      <c r="AC1574" s="181"/>
      <c r="AD1574" s="195"/>
      <c r="AE1574" s="195"/>
      <c r="AF1574" s="195"/>
      <c r="AG1574" s="195"/>
    </row>
    <row r="1575" spans="13:33" s="6" customFormat="1" ht="15" customHeight="1" x14ac:dyDescent="0.25">
      <c r="M1575" s="42"/>
      <c r="Y1575" s="195"/>
      <c r="Z1575" s="195"/>
      <c r="AA1575" s="195"/>
      <c r="AB1575" s="195"/>
      <c r="AC1575" s="181"/>
      <c r="AD1575" s="195"/>
      <c r="AE1575" s="195"/>
      <c r="AF1575" s="195"/>
      <c r="AG1575" s="195"/>
    </row>
    <row r="1576" spans="13:33" s="6" customFormat="1" ht="15" customHeight="1" x14ac:dyDescent="0.25">
      <c r="M1576" s="42"/>
      <c r="Y1576" s="195"/>
      <c r="Z1576" s="195"/>
      <c r="AA1576" s="195"/>
      <c r="AB1576" s="195"/>
      <c r="AC1576" s="181"/>
      <c r="AD1576" s="195"/>
      <c r="AE1576" s="195"/>
      <c r="AF1576" s="195"/>
      <c r="AG1576" s="195"/>
    </row>
    <row r="1577" spans="13:33" s="6" customFormat="1" ht="15" customHeight="1" x14ac:dyDescent="0.25">
      <c r="M1577" s="42"/>
      <c r="Y1577" s="195"/>
      <c r="Z1577" s="195"/>
      <c r="AA1577" s="195"/>
      <c r="AB1577" s="195"/>
      <c r="AC1577" s="181"/>
      <c r="AD1577" s="195"/>
      <c r="AE1577" s="195"/>
      <c r="AF1577" s="195"/>
      <c r="AG1577" s="195"/>
    </row>
    <row r="1578" spans="13:33" s="6" customFormat="1" ht="15" customHeight="1" x14ac:dyDescent="0.25">
      <c r="M1578" s="42"/>
      <c r="Y1578" s="195"/>
      <c r="Z1578" s="195"/>
      <c r="AA1578" s="195"/>
      <c r="AB1578" s="195"/>
      <c r="AC1578" s="181"/>
      <c r="AD1578" s="195"/>
      <c r="AE1578" s="195"/>
      <c r="AF1578" s="195"/>
      <c r="AG1578" s="195"/>
    </row>
    <row r="1579" spans="13:33" s="6" customFormat="1" ht="15" customHeight="1" x14ac:dyDescent="0.25">
      <c r="M1579" s="42"/>
      <c r="Y1579" s="195"/>
      <c r="Z1579" s="195"/>
      <c r="AA1579" s="195"/>
      <c r="AB1579" s="195"/>
      <c r="AC1579" s="181"/>
      <c r="AD1579" s="195"/>
      <c r="AE1579" s="195"/>
      <c r="AF1579" s="195"/>
      <c r="AG1579" s="195"/>
    </row>
    <row r="1580" spans="13:33" s="6" customFormat="1" ht="15" customHeight="1" x14ac:dyDescent="0.25">
      <c r="M1580" s="42"/>
      <c r="Y1580" s="195"/>
      <c r="Z1580" s="195"/>
      <c r="AA1580" s="195"/>
      <c r="AB1580" s="195"/>
      <c r="AC1580" s="181"/>
      <c r="AD1580" s="195"/>
      <c r="AE1580" s="195"/>
      <c r="AF1580" s="195"/>
      <c r="AG1580" s="195"/>
    </row>
    <row r="1581" spans="13:33" s="6" customFormat="1" ht="15" customHeight="1" x14ac:dyDescent="0.25">
      <c r="M1581" s="42"/>
      <c r="Y1581" s="195"/>
      <c r="Z1581" s="195"/>
      <c r="AA1581" s="195"/>
      <c r="AB1581" s="195"/>
      <c r="AC1581" s="181"/>
      <c r="AD1581" s="195"/>
      <c r="AE1581" s="195"/>
      <c r="AF1581" s="195"/>
      <c r="AG1581" s="195"/>
    </row>
    <row r="1582" spans="13:33" s="6" customFormat="1" ht="15" customHeight="1" x14ac:dyDescent="0.25">
      <c r="M1582" s="42"/>
      <c r="Y1582" s="195"/>
      <c r="Z1582" s="195"/>
      <c r="AA1582" s="195"/>
      <c r="AB1582" s="195"/>
      <c r="AC1582" s="181"/>
      <c r="AD1582" s="195"/>
      <c r="AE1582" s="195"/>
      <c r="AF1582" s="195"/>
      <c r="AG1582" s="195"/>
    </row>
    <row r="1583" spans="13:33" s="6" customFormat="1" ht="15" customHeight="1" x14ac:dyDescent="0.25">
      <c r="M1583" s="42"/>
      <c r="Y1583" s="195"/>
      <c r="Z1583" s="195"/>
      <c r="AA1583" s="195"/>
      <c r="AB1583" s="195"/>
      <c r="AC1583" s="181"/>
      <c r="AD1583" s="195"/>
      <c r="AE1583" s="195"/>
      <c r="AF1583" s="195"/>
      <c r="AG1583" s="195"/>
    </row>
    <row r="1584" spans="13:33" s="6" customFormat="1" ht="15" customHeight="1" x14ac:dyDescent="0.25">
      <c r="M1584" s="42"/>
      <c r="Y1584" s="195"/>
      <c r="Z1584" s="195"/>
      <c r="AA1584" s="195"/>
      <c r="AB1584" s="195"/>
      <c r="AC1584" s="181"/>
      <c r="AD1584" s="195"/>
      <c r="AE1584" s="195"/>
      <c r="AF1584" s="195"/>
      <c r="AG1584" s="195"/>
    </row>
    <row r="1585" spans="13:33" s="6" customFormat="1" ht="15" customHeight="1" x14ac:dyDescent="0.25">
      <c r="M1585" s="42"/>
      <c r="Y1585" s="195"/>
      <c r="Z1585" s="195"/>
      <c r="AA1585" s="195"/>
      <c r="AB1585" s="195"/>
      <c r="AC1585" s="181"/>
      <c r="AD1585" s="195"/>
      <c r="AE1585" s="195"/>
      <c r="AF1585" s="195"/>
      <c r="AG1585" s="195"/>
    </row>
    <row r="1586" spans="13:33" s="6" customFormat="1" ht="15" customHeight="1" x14ac:dyDescent="0.25">
      <c r="M1586" s="42"/>
      <c r="Y1586" s="195"/>
      <c r="Z1586" s="195"/>
      <c r="AA1586" s="195"/>
      <c r="AB1586" s="195"/>
      <c r="AC1586" s="181"/>
      <c r="AD1586" s="195"/>
      <c r="AE1586" s="195"/>
      <c r="AF1586" s="195"/>
      <c r="AG1586" s="195"/>
    </row>
    <row r="1587" spans="13:33" s="6" customFormat="1" ht="15" customHeight="1" x14ac:dyDescent="0.25">
      <c r="M1587" s="42"/>
      <c r="Y1587" s="195"/>
      <c r="Z1587" s="195"/>
      <c r="AA1587" s="195"/>
      <c r="AB1587" s="195"/>
      <c r="AC1587" s="181"/>
      <c r="AD1587" s="195"/>
      <c r="AE1587" s="195"/>
      <c r="AF1587" s="195"/>
      <c r="AG1587" s="195"/>
    </row>
    <row r="1588" spans="13:33" s="6" customFormat="1" ht="15" customHeight="1" x14ac:dyDescent="0.25">
      <c r="M1588" s="42"/>
      <c r="Y1588" s="195"/>
      <c r="Z1588" s="195"/>
      <c r="AA1588" s="195"/>
      <c r="AB1588" s="195"/>
      <c r="AC1588" s="181"/>
      <c r="AD1588" s="195"/>
      <c r="AE1588" s="195"/>
      <c r="AF1588" s="195"/>
      <c r="AG1588" s="195"/>
    </row>
    <row r="1589" spans="13:33" s="6" customFormat="1" ht="15" customHeight="1" x14ac:dyDescent="0.25">
      <c r="M1589" s="42"/>
      <c r="Y1589" s="195"/>
      <c r="Z1589" s="195"/>
      <c r="AA1589" s="195"/>
      <c r="AB1589" s="195"/>
      <c r="AC1589" s="181"/>
      <c r="AD1589" s="195"/>
      <c r="AE1589" s="195"/>
      <c r="AF1589" s="195"/>
      <c r="AG1589" s="195"/>
    </row>
    <row r="1590" spans="13:33" s="6" customFormat="1" ht="15" customHeight="1" x14ac:dyDescent="0.25">
      <c r="M1590" s="42"/>
      <c r="Y1590" s="195"/>
      <c r="Z1590" s="195"/>
      <c r="AA1590" s="195"/>
      <c r="AB1590" s="195"/>
      <c r="AC1590" s="181"/>
      <c r="AD1590" s="195"/>
      <c r="AE1590" s="195"/>
      <c r="AF1590" s="195"/>
      <c r="AG1590" s="195"/>
    </row>
    <row r="1591" spans="13:33" s="6" customFormat="1" ht="15" customHeight="1" x14ac:dyDescent="0.25">
      <c r="M1591" s="42"/>
      <c r="Y1591" s="195"/>
      <c r="Z1591" s="195"/>
      <c r="AA1591" s="195"/>
      <c r="AB1591" s="195"/>
      <c r="AC1591" s="181"/>
      <c r="AD1591" s="195"/>
      <c r="AE1591" s="195"/>
      <c r="AF1591" s="195"/>
      <c r="AG1591" s="195"/>
    </row>
    <row r="1592" spans="13:33" s="6" customFormat="1" ht="15" customHeight="1" x14ac:dyDescent="0.25">
      <c r="M1592" s="42"/>
      <c r="Y1592" s="195"/>
      <c r="Z1592" s="195"/>
      <c r="AA1592" s="195"/>
      <c r="AB1592" s="195"/>
      <c r="AC1592" s="181"/>
      <c r="AD1592" s="195"/>
      <c r="AE1592" s="195"/>
      <c r="AF1592" s="195"/>
      <c r="AG1592" s="195"/>
    </row>
    <row r="1593" spans="13:33" s="6" customFormat="1" ht="15" customHeight="1" x14ac:dyDescent="0.25">
      <c r="M1593" s="42"/>
      <c r="Y1593" s="195"/>
      <c r="Z1593" s="195"/>
      <c r="AA1593" s="195"/>
      <c r="AB1593" s="195"/>
      <c r="AC1593" s="181"/>
      <c r="AD1593" s="195"/>
      <c r="AE1593" s="195"/>
      <c r="AF1593" s="195"/>
      <c r="AG1593" s="195"/>
    </row>
    <row r="1594" spans="13:33" s="6" customFormat="1" ht="15" customHeight="1" x14ac:dyDescent="0.25">
      <c r="M1594" s="42"/>
      <c r="Y1594" s="195"/>
      <c r="Z1594" s="195"/>
      <c r="AA1594" s="195"/>
      <c r="AB1594" s="195"/>
      <c r="AC1594" s="181"/>
      <c r="AD1594" s="195"/>
      <c r="AE1594" s="195"/>
      <c r="AF1594" s="195"/>
      <c r="AG1594" s="195"/>
    </row>
    <row r="1595" spans="13:33" s="6" customFormat="1" ht="15" customHeight="1" x14ac:dyDescent="0.25">
      <c r="M1595" s="42"/>
      <c r="Y1595" s="195"/>
      <c r="Z1595" s="195"/>
      <c r="AA1595" s="195"/>
      <c r="AB1595" s="195"/>
      <c r="AC1595" s="181"/>
      <c r="AD1595" s="195"/>
      <c r="AE1595" s="195"/>
      <c r="AF1595" s="195"/>
      <c r="AG1595" s="195"/>
    </row>
    <row r="1596" spans="13:33" s="6" customFormat="1" ht="15" customHeight="1" x14ac:dyDescent="0.25">
      <c r="M1596" s="42"/>
      <c r="Y1596" s="195"/>
      <c r="Z1596" s="195"/>
      <c r="AA1596" s="195"/>
      <c r="AB1596" s="195"/>
      <c r="AC1596" s="181"/>
      <c r="AD1596" s="195"/>
      <c r="AE1596" s="195"/>
      <c r="AF1596" s="195"/>
      <c r="AG1596" s="195"/>
    </row>
    <row r="1597" spans="13:33" s="6" customFormat="1" ht="15" customHeight="1" x14ac:dyDescent="0.25">
      <c r="M1597" s="42"/>
      <c r="Y1597" s="195"/>
      <c r="Z1597" s="195"/>
      <c r="AA1597" s="195"/>
      <c r="AB1597" s="195"/>
      <c r="AC1597" s="181"/>
      <c r="AD1597" s="195"/>
      <c r="AE1597" s="195"/>
      <c r="AF1597" s="195"/>
      <c r="AG1597" s="195"/>
    </row>
    <row r="1598" spans="13:33" s="6" customFormat="1" ht="15" customHeight="1" x14ac:dyDescent="0.25">
      <c r="M1598" s="42"/>
      <c r="Y1598" s="195"/>
      <c r="Z1598" s="195"/>
      <c r="AA1598" s="195"/>
      <c r="AB1598" s="195"/>
      <c r="AC1598" s="181"/>
      <c r="AD1598" s="195"/>
      <c r="AE1598" s="195"/>
      <c r="AF1598" s="195"/>
      <c r="AG1598" s="195"/>
    </row>
    <row r="1599" spans="13:33" s="6" customFormat="1" ht="15" customHeight="1" x14ac:dyDescent="0.25">
      <c r="M1599" s="42"/>
      <c r="Y1599" s="195"/>
      <c r="Z1599" s="195"/>
      <c r="AA1599" s="195"/>
      <c r="AB1599" s="195"/>
      <c r="AC1599" s="181"/>
      <c r="AD1599" s="195"/>
      <c r="AE1599" s="195"/>
      <c r="AF1599" s="195"/>
      <c r="AG1599" s="195"/>
    </row>
    <row r="1600" spans="13:33" s="6" customFormat="1" ht="15" customHeight="1" x14ac:dyDescent="0.25">
      <c r="M1600" s="42"/>
      <c r="Y1600" s="195"/>
      <c r="Z1600" s="195"/>
      <c r="AA1600" s="195"/>
      <c r="AB1600" s="195"/>
      <c r="AC1600" s="181"/>
      <c r="AD1600" s="195"/>
      <c r="AE1600" s="195"/>
      <c r="AF1600" s="195"/>
      <c r="AG1600" s="195"/>
    </row>
    <row r="1601" spans="13:33" s="6" customFormat="1" ht="15" customHeight="1" x14ac:dyDescent="0.25">
      <c r="M1601" s="42"/>
      <c r="Y1601" s="195"/>
      <c r="Z1601" s="195"/>
      <c r="AA1601" s="195"/>
      <c r="AB1601" s="195"/>
      <c r="AC1601" s="181"/>
      <c r="AD1601" s="195"/>
      <c r="AE1601" s="195"/>
      <c r="AF1601" s="195"/>
      <c r="AG1601" s="195"/>
    </row>
    <row r="1602" spans="13:33" s="6" customFormat="1" ht="15" customHeight="1" x14ac:dyDescent="0.25">
      <c r="M1602" s="42"/>
      <c r="Y1602" s="195"/>
      <c r="Z1602" s="195"/>
      <c r="AA1602" s="195"/>
      <c r="AB1602" s="195"/>
      <c r="AC1602" s="181"/>
      <c r="AD1602" s="195"/>
      <c r="AE1602" s="195"/>
      <c r="AF1602" s="195"/>
      <c r="AG1602" s="195"/>
    </row>
    <row r="1603" spans="13:33" s="6" customFormat="1" ht="15" customHeight="1" x14ac:dyDescent="0.25">
      <c r="M1603" s="42"/>
      <c r="Y1603" s="195"/>
      <c r="Z1603" s="195"/>
      <c r="AA1603" s="195"/>
      <c r="AB1603" s="195"/>
      <c r="AC1603" s="181"/>
      <c r="AD1603" s="195"/>
      <c r="AE1603" s="195"/>
      <c r="AF1603" s="195"/>
      <c r="AG1603" s="195"/>
    </row>
    <row r="1604" spans="13:33" s="6" customFormat="1" ht="15" customHeight="1" x14ac:dyDescent="0.25">
      <c r="M1604" s="42"/>
      <c r="Y1604" s="195"/>
      <c r="Z1604" s="195"/>
      <c r="AA1604" s="195"/>
      <c r="AB1604" s="195"/>
      <c r="AC1604" s="181"/>
      <c r="AD1604" s="195"/>
      <c r="AE1604" s="195"/>
      <c r="AF1604" s="195"/>
      <c r="AG1604" s="195"/>
    </row>
    <row r="1605" spans="13:33" s="6" customFormat="1" ht="15" customHeight="1" x14ac:dyDescent="0.25">
      <c r="M1605" s="42"/>
      <c r="Y1605" s="195"/>
      <c r="Z1605" s="195"/>
      <c r="AA1605" s="195"/>
      <c r="AB1605" s="195"/>
      <c r="AC1605" s="181"/>
      <c r="AD1605" s="195"/>
      <c r="AE1605" s="195"/>
      <c r="AF1605" s="195"/>
      <c r="AG1605" s="195"/>
    </row>
    <row r="1606" spans="13:33" s="6" customFormat="1" ht="15" customHeight="1" x14ac:dyDescent="0.25">
      <c r="M1606" s="42"/>
      <c r="Y1606" s="195"/>
      <c r="Z1606" s="195"/>
      <c r="AA1606" s="195"/>
      <c r="AB1606" s="195"/>
      <c r="AC1606" s="181"/>
      <c r="AD1606" s="195"/>
      <c r="AE1606" s="195"/>
      <c r="AF1606" s="195"/>
      <c r="AG1606" s="195"/>
    </row>
    <row r="1607" spans="13:33" s="6" customFormat="1" ht="15" customHeight="1" x14ac:dyDescent="0.25">
      <c r="M1607" s="42"/>
      <c r="Y1607" s="195"/>
      <c r="Z1607" s="195"/>
      <c r="AA1607" s="195"/>
      <c r="AB1607" s="195"/>
      <c r="AC1607" s="181"/>
      <c r="AD1607" s="195"/>
      <c r="AE1607" s="195"/>
      <c r="AF1607" s="195"/>
      <c r="AG1607" s="195"/>
    </row>
    <row r="1608" spans="13:33" s="6" customFormat="1" ht="15" customHeight="1" x14ac:dyDescent="0.25">
      <c r="M1608" s="42"/>
      <c r="Y1608" s="195"/>
      <c r="Z1608" s="195"/>
      <c r="AA1608" s="195"/>
      <c r="AB1608" s="195"/>
      <c r="AC1608" s="181"/>
      <c r="AD1608" s="195"/>
      <c r="AE1608" s="195"/>
      <c r="AF1608" s="195"/>
      <c r="AG1608" s="195"/>
    </row>
    <row r="1609" spans="13:33" s="6" customFormat="1" ht="15" customHeight="1" x14ac:dyDescent="0.25">
      <c r="M1609" s="42"/>
      <c r="Y1609" s="195"/>
      <c r="Z1609" s="195"/>
      <c r="AA1609" s="195"/>
      <c r="AB1609" s="195"/>
      <c r="AC1609" s="181"/>
      <c r="AD1609" s="195"/>
      <c r="AE1609" s="195"/>
      <c r="AF1609" s="195"/>
      <c r="AG1609" s="195"/>
    </row>
    <row r="1610" spans="13:33" s="6" customFormat="1" ht="15" customHeight="1" x14ac:dyDescent="0.25">
      <c r="M1610" s="42"/>
      <c r="Y1610" s="195"/>
      <c r="Z1610" s="195"/>
      <c r="AA1610" s="195"/>
      <c r="AB1610" s="195"/>
      <c r="AC1610" s="181"/>
      <c r="AD1610" s="195"/>
      <c r="AE1610" s="195"/>
      <c r="AF1610" s="195"/>
      <c r="AG1610" s="195"/>
    </row>
    <row r="1611" spans="13:33" s="6" customFormat="1" ht="15" customHeight="1" x14ac:dyDescent="0.25">
      <c r="M1611" s="42"/>
      <c r="Y1611" s="195"/>
      <c r="Z1611" s="195"/>
      <c r="AA1611" s="195"/>
      <c r="AB1611" s="195"/>
      <c r="AC1611" s="181"/>
      <c r="AD1611" s="195"/>
      <c r="AE1611" s="195"/>
      <c r="AF1611" s="195"/>
      <c r="AG1611" s="195"/>
    </row>
    <row r="1612" spans="13:33" s="6" customFormat="1" ht="15" customHeight="1" x14ac:dyDescent="0.25">
      <c r="M1612" s="42"/>
      <c r="Y1612" s="195"/>
      <c r="Z1612" s="195"/>
      <c r="AA1612" s="195"/>
      <c r="AB1612" s="195"/>
      <c r="AC1612" s="181"/>
      <c r="AD1612" s="195"/>
      <c r="AE1612" s="195"/>
      <c r="AF1612" s="195"/>
      <c r="AG1612" s="195"/>
    </row>
    <row r="1613" spans="13:33" s="6" customFormat="1" ht="15" customHeight="1" x14ac:dyDescent="0.25">
      <c r="M1613" s="42"/>
      <c r="Y1613" s="195"/>
      <c r="Z1613" s="195"/>
      <c r="AA1613" s="195"/>
      <c r="AB1613" s="195"/>
      <c r="AC1613" s="181"/>
      <c r="AD1613" s="195"/>
      <c r="AE1613" s="195"/>
      <c r="AF1613" s="195"/>
      <c r="AG1613" s="195"/>
    </row>
    <row r="1614" spans="13:33" s="6" customFormat="1" ht="15" customHeight="1" x14ac:dyDescent="0.25">
      <c r="M1614" s="42"/>
      <c r="Y1614" s="195"/>
      <c r="Z1614" s="195"/>
      <c r="AA1614" s="195"/>
      <c r="AB1614" s="195"/>
      <c r="AC1614" s="181"/>
      <c r="AD1614" s="195"/>
      <c r="AE1614" s="195"/>
      <c r="AF1614" s="195"/>
      <c r="AG1614" s="195"/>
    </row>
    <row r="1615" spans="13:33" s="6" customFormat="1" ht="15" customHeight="1" x14ac:dyDescent="0.25">
      <c r="M1615" s="42"/>
      <c r="Y1615" s="195"/>
      <c r="Z1615" s="195"/>
      <c r="AA1615" s="195"/>
      <c r="AB1615" s="195"/>
      <c r="AC1615" s="181"/>
      <c r="AD1615" s="195"/>
      <c r="AE1615" s="195"/>
      <c r="AF1615" s="195"/>
      <c r="AG1615" s="195"/>
    </row>
    <row r="1616" spans="13:33" s="6" customFormat="1" ht="15" customHeight="1" x14ac:dyDescent="0.25">
      <c r="M1616" s="42"/>
      <c r="Y1616" s="195"/>
      <c r="Z1616" s="195"/>
      <c r="AA1616" s="195"/>
      <c r="AB1616" s="195"/>
      <c r="AC1616" s="181"/>
      <c r="AD1616" s="195"/>
      <c r="AE1616" s="195"/>
      <c r="AF1616" s="195"/>
      <c r="AG1616" s="195"/>
    </row>
    <row r="1617" spans="13:33" s="6" customFormat="1" ht="15" customHeight="1" x14ac:dyDescent="0.25">
      <c r="M1617" s="42"/>
      <c r="Y1617" s="195"/>
      <c r="Z1617" s="195"/>
      <c r="AA1617" s="195"/>
      <c r="AB1617" s="195"/>
      <c r="AC1617" s="181"/>
      <c r="AD1617" s="195"/>
      <c r="AE1617" s="195"/>
      <c r="AF1617" s="195"/>
      <c r="AG1617" s="195"/>
    </row>
    <row r="1618" spans="13:33" s="6" customFormat="1" ht="15" customHeight="1" x14ac:dyDescent="0.25">
      <c r="M1618" s="42"/>
      <c r="Y1618" s="195"/>
      <c r="Z1618" s="195"/>
      <c r="AA1618" s="195"/>
      <c r="AB1618" s="195"/>
      <c r="AC1618" s="181"/>
      <c r="AD1618" s="195"/>
      <c r="AE1618" s="195"/>
      <c r="AF1618" s="195"/>
      <c r="AG1618" s="195"/>
    </row>
    <row r="1619" spans="13:33" s="6" customFormat="1" ht="15" customHeight="1" x14ac:dyDescent="0.25">
      <c r="M1619" s="42"/>
      <c r="Y1619" s="195"/>
      <c r="Z1619" s="195"/>
      <c r="AA1619" s="195"/>
      <c r="AB1619" s="195"/>
      <c r="AC1619" s="181"/>
      <c r="AD1619" s="195"/>
      <c r="AE1619" s="195"/>
      <c r="AF1619" s="195"/>
      <c r="AG1619" s="195"/>
    </row>
    <row r="1620" spans="13:33" s="6" customFormat="1" ht="15" customHeight="1" x14ac:dyDescent="0.25">
      <c r="M1620" s="42"/>
      <c r="Y1620" s="195"/>
      <c r="Z1620" s="195"/>
      <c r="AA1620" s="195"/>
      <c r="AB1620" s="195"/>
      <c r="AC1620" s="181"/>
      <c r="AD1620" s="195"/>
      <c r="AE1620" s="195"/>
      <c r="AF1620" s="195"/>
      <c r="AG1620" s="195"/>
    </row>
    <row r="1621" spans="13:33" s="6" customFormat="1" ht="15" customHeight="1" x14ac:dyDescent="0.25">
      <c r="M1621" s="42"/>
      <c r="Y1621" s="195"/>
      <c r="Z1621" s="195"/>
      <c r="AA1621" s="195"/>
      <c r="AB1621" s="195"/>
      <c r="AC1621" s="181"/>
      <c r="AD1621" s="195"/>
      <c r="AE1621" s="195"/>
      <c r="AF1621" s="195"/>
      <c r="AG1621" s="195"/>
    </row>
    <row r="1622" spans="13:33" s="6" customFormat="1" ht="15" customHeight="1" x14ac:dyDescent="0.25">
      <c r="M1622" s="42"/>
      <c r="Y1622" s="195"/>
      <c r="Z1622" s="195"/>
      <c r="AA1622" s="195"/>
      <c r="AB1622" s="195"/>
      <c r="AC1622" s="181"/>
      <c r="AD1622" s="195"/>
      <c r="AE1622" s="195"/>
      <c r="AF1622" s="195"/>
      <c r="AG1622" s="195"/>
    </row>
    <row r="1623" spans="13:33" s="6" customFormat="1" ht="15" customHeight="1" x14ac:dyDescent="0.25">
      <c r="M1623" s="42"/>
      <c r="Y1623" s="195"/>
      <c r="Z1623" s="195"/>
      <c r="AA1623" s="195"/>
      <c r="AB1623" s="195"/>
      <c r="AC1623" s="181"/>
      <c r="AD1623" s="195"/>
      <c r="AE1623" s="195"/>
      <c r="AF1623" s="195"/>
      <c r="AG1623" s="195"/>
    </row>
    <row r="1624" spans="13:33" s="6" customFormat="1" ht="15" customHeight="1" x14ac:dyDescent="0.25">
      <c r="M1624" s="42"/>
      <c r="Y1624" s="195"/>
      <c r="Z1624" s="195"/>
      <c r="AA1624" s="195"/>
      <c r="AB1624" s="195"/>
      <c r="AC1624" s="181"/>
      <c r="AD1624" s="195"/>
      <c r="AE1624" s="195"/>
      <c r="AF1624" s="195"/>
      <c r="AG1624" s="195"/>
    </row>
    <row r="1625" spans="13:33" s="6" customFormat="1" ht="15" customHeight="1" x14ac:dyDescent="0.25">
      <c r="M1625" s="42"/>
      <c r="Y1625" s="195"/>
      <c r="Z1625" s="195"/>
      <c r="AA1625" s="195"/>
      <c r="AB1625" s="195"/>
      <c r="AC1625" s="181"/>
      <c r="AD1625" s="195"/>
      <c r="AE1625" s="195"/>
      <c r="AF1625" s="195"/>
      <c r="AG1625" s="195"/>
    </row>
    <row r="1626" spans="13:33" s="6" customFormat="1" ht="15" customHeight="1" x14ac:dyDescent="0.25">
      <c r="M1626" s="42"/>
      <c r="Y1626" s="195"/>
      <c r="Z1626" s="195"/>
      <c r="AA1626" s="195"/>
      <c r="AB1626" s="195"/>
      <c r="AC1626" s="181"/>
      <c r="AD1626" s="195"/>
      <c r="AE1626" s="195"/>
      <c r="AF1626" s="195"/>
      <c r="AG1626" s="195"/>
    </row>
    <row r="1627" spans="13:33" s="6" customFormat="1" ht="15" customHeight="1" x14ac:dyDescent="0.25">
      <c r="M1627" s="42"/>
      <c r="Y1627" s="195"/>
      <c r="Z1627" s="195"/>
      <c r="AA1627" s="195"/>
      <c r="AB1627" s="195"/>
      <c r="AC1627" s="181"/>
      <c r="AD1627" s="195"/>
      <c r="AE1627" s="195"/>
      <c r="AF1627" s="195"/>
      <c r="AG1627" s="195"/>
    </row>
    <row r="1628" spans="13:33" s="6" customFormat="1" ht="15" customHeight="1" x14ac:dyDescent="0.25">
      <c r="M1628" s="42"/>
      <c r="Y1628" s="195"/>
      <c r="Z1628" s="195"/>
      <c r="AA1628" s="195"/>
      <c r="AB1628" s="195"/>
      <c r="AC1628" s="181"/>
      <c r="AD1628" s="195"/>
      <c r="AE1628" s="195"/>
      <c r="AF1628" s="195"/>
      <c r="AG1628" s="195"/>
    </row>
    <row r="1629" spans="13:33" s="6" customFormat="1" ht="15" customHeight="1" x14ac:dyDescent="0.25">
      <c r="M1629" s="42"/>
      <c r="Y1629" s="195"/>
      <c r="Z1629" s="195"/>
      <c r="AA1629" s="195"/>
      <c r="AB1629" s="195"/>
      <c r="AC1629" s="181"/>
      <c r="AD1629" s="195"/>
      <c r="AE1629" s="195"/>
      <c r="AF1629" s="195"/>
      <c r="AG1629" s="195"/>
    </row>
    <row r="1630" spans="13:33" s="6" customFormat="1" ht="15" customHeight="1" x14ac:dyDescent="0.25">
      <c r="M1630" s="42"/>
      <c r="Y1630" s="195"/>
      <c r="Z1630" s="195"/>
      <c r="AA1630" s="195"/>
      <c r="AB1630" s="195"/>
      <c r="AC1630" s="181"/>
      <c r="AD1630" s="195"/>
      <c r="AE1630" s="195"/>
      <c r="AF1630" s="195"/>
      <c r="AG1630" s="195"/>
    </row>
    <row r="1631" spans="13:33" s="6" customFormat="1" ht="15" customHeight="1" x14ac:dyDescent="0.25">
      <c r="M1631" s="42"/>
      <c r="Y1631" s="195"/>
      <c r="Z1631" s="195"/>
      <c r="AA1631" s="195"/>
      <c r="AB1631" s="195"/>
      <c r="AC1631" s="181"/>
      <c r="AD1631" s="195"/>
      <c r="AE1631" s="195"/>
      <c r="AF1631" s="195"/>
      <c r="AG1631" s="195"/>
    </row>
    <row r="1632" spans="13:33" s="6" customFormat="1" ht="15" customHeight="1" x14ac:dyDescent="0.25">
      <c r="M1632" s="42"/>
      <c r="Y1632" s="195"/>
      <c r="Z1632" s="195"/>
      <c r="AA1632" s="195"/>
      <c r="AB1632" s="195"/>
      <c r="AC1632" s="181"/>
      <c r="AD1632" s="195"/>
      <c r="AE1632" s="195"/>
      <c r="AF1632" s="195"/>
      <c r="AG1632" s="195"/>
    </row>
    <row r="1633" spans="13:33" s="6" customFormat="1" ht="15" customHeight="1" x14ac:dyDescent="0.25">
      <c r="M1633" s="42"/>
      <c r="Y1633" s="195"/>
      <c r="Z1633" s="195"/>
      <c r="AA1633" s="195"/>
      <c r="AB1633" s="195"/>
      <c r="AC1633" s="181"/>
      <c r="AD1633" s="195"/>
      <c r="AE1633" s="195"/>
      <c r="AF1633" s="195"/>
      <c r="AG1633" s="195"/>
    </row>
    <row r="1634" spans="13:33" s="6" customFormat="1" ht="15" customHeight="1" x14ac:dyDescent="0.25">
      <c r="M1634" s="42"/>
      <c r="Y1634" s="195"/>
      <c r="Z1634" s="195"/>
      <c r="AA1634" s="195"/>
      <c r="AB1634" s="195"/>
      <c r="AC1634" s="181"/>
      <c r="AD1634" s="195"/>
      <c r="AE1634" s="195"/>
      <c r="AF1634" s="195"/>
      <c r="AG1634" s="195"/>
    </row>
    <row r="1635" spans="13:33" s="6" customFormat="1" ht="15" customHeight="1" x14ac:dyDescent="0.25">
      <c r="M1635" s="42"/>
      <c r="Y1635" s="195"/>
      <c r="Z1635" s="195"/>
      <c r="AA1635" s="195"/>
      <c r="AB1635" s="195"/>
      <c r="AC1635" s="181"/>
      <c r="AD1635" s="195"/>
      <c r="AE1635" s="195"/>
      <c r="AF1635" s="195"/>
      <c r="AG1635" s="195"/>
    </row>
    <row r="1636" spans="13:33" s="6" customFormat="1" ht="15" customHeight="1" x14ac:dyDescent="0.25">
      <c r="M1636" s="42"/>
      <c r="Y1636" s="195"/>
      <c r="Z1636" s="195"/>
      <c r="AA1636" s="195"/>
      <c r="AB1636" s="195"/>
      <c r="AC1636" s="181"/>
      <c r="AD1636" s="195"/>
      <c r="AE1636" s="195"/>
      <c r="AF1636" s="195"/>
      <c r="AG1636" s="195"/>
    </row>
    <row r="1637" spans="13:33" s="6" customFormat="1" ht="15" customHeight="1" x14ac:dyDescent="0.25">
      <c r="M1637" s="42"/>
      <c r="Y1637" s="195"/>
      <c r="Z1637" s="195"/>
      <c r="AA1637" s="195"/>
      <c r="AB1637" s="195"/>
      <c r="AC1637" s="181"/>
      <c r="AD1637" s="195"/>
      <c r="AE1637" s="195"/>
      <c r="AF1637" s="195"/>
      <c r="AG1637" s="195"/>
    </row>
    <row r="1638" spans="13:33" s="6" customFormat="1" ht="15" customHeight="1" x14ac:dyDescent="0.25">
      <c r="M1638" s="42"/>
      <c r="Y1638" s="195"/>
      <c r="Z1638" s="195"/>
      <c r="AA1638" s="195"/>
      <c r="AB1638" s="195"/>
      <c r="AC1638" s="181"/>
      <c r="AD1638" s="195"/>
      <c r="AE1638" s="195"/>
      <c r="AF1638" s="195"/>
      <c r="AG1638" s="195"/>
    </row>
    <row r="1639" spans="13:33" s="6" customFormat="1" ht="15" customHeight="1" x14ac:dyDescent="0.25">
      <c r="M1639" s="42"/>
      <c r="Y1639" s="195"/>
      <c r="Z1639" s="195"/>
      <c r="AA1639" s="195"/>
      <c r="AB1639" s="195"/>
      <c r="AC1639" s="181"/>
      <c r="AD1639" s="195"/>
      <c r="AE1639" s="195"/>
      <c r="AF1639" s="195"/>
      <c r="AG1639" s="195"/>
    </row>
    <row r="1640" spans="13:33" s="6" customFormat="1" ht="15" customHeight="1" x14ac:dyDescent="0.25">
      <c r="M1640" s="42"/>
      <c r="Y1640" s="195"/>
      <c r="Z1640" s="195"/>
      <c r="AA1640" s="195"/>
      <c r="AB1640" s="195"/>
      <c r="AC1640" s="181"/>
      <c r="AD1640" s="195"/>
      <c r="AE1640" s="195"/>
      <c r="AF1640" s="195"/>
      <c r="AG1640" s="195"/>
    </row>
    <row r="1641" spans="13:33" s="6" customFormat="1" ht="15" customHeight="1" x14ac:dyDescent="0.25">
      <c r="M1641" s="42"/>
      <c r="Y1641" s="195"/>
      <c r="Z1641" s="195"/>
      <c r="AA1641" s="195"/>
      <c r="AB1641" s="195"/>
      <c r="AC1641" s="181"/>
      <c r="AD1641" s="195"/>
      <c r="AE1641" s="195"/>
      <c r="AF1641" s="195"/>
      <c r="AG1641" s="195"/>
    </row>
    <row r="1642" spans="13:33" s="6" customFormat="1" ht="15" customHeight="1" x14ac:dyDescent="0.25">
      <c r="M1642" s="42"/>
      <c r="Y1642" s="195"/>
      <c r="Z1642" s="195"/>
      <c r="AA1642" s="195"/>
      <c r="AB1642" s="195"/>
      <c r="AC1642" s="181"/>
      <c r="AD1642" s="195"/>
      <c r="AE1642" s="195"/>
      <c r="AF1642" s="195"/>
      <c r="AG1642" s="195"/>
    </row>
    <row r="1643" spans="13:33" s="6" customFormat="1" ht="15" customHeight="1" x14ac:dyDescent="0.25">
      <c r="M1643" s="42"/>
      <c r="Y1643" s="195"/>
      <c r="Z1643" s="195"/>
      <c r="AA1643" s="195"/>
      <c r="AB1643" s="195"/>
      <c r="AC1643" s="181"/>
      <c r="AD1643" s="195"/>
      <c r="AE1643" s="195"/>
      <c r="AF1643" s="195"/>
      <c r="AG1643" s="195"/>
    </row>
    <row r="1644" spans="13:33" s="6" customFormat="1" ht="15" customHeight="1" x14ac:dyDescent="0.25">
      <c r="M1644" s="42"/>
      <c r="Y1644" s="195"/>
      <c r="Z1644" s="195"/>
      <c r="AA1644" s="195"/>
      <c r="AB1644" s="195"/>
      <c r="AC1644" s="181"/>
      <c r="AD1644" s="195"/>
      <c r="AE1644" s="195"/>
      <c r="AF1644" s="195"/>
      <c r="AG1644" s="195"/>
    </row>
    <row r="1645" spans="13:33" s="6" customFormat="1" ht="15" customHeight="1" x14ac:dyDescent="0.25">
      <c r="M1645" s="42"/>
      <c r="Y1645" s="195"/>
      <c r="Z1645" s="195"/>
      <c r="AA1645" s="195"/>
      <c r="AB1645" s="195"/>
      <c r="AC1645" s="181"/>
      <c r="AD1645" s="195"/>
      <c r="AE1645" s="195"/>
      <c r="AF1645" s="195"/>
      <c r="AG1645" s="195"/>
    </row>
    <row r="1646" spans="13:33" s="6" customFormat="1" ht="15" customHeight="1" x14ac:dyDescent="0.25">
      <c r="M1646" s="42"/>
      <c r="Y1646" s="195"/>
      <c r="Z1646" s="195"/>
      <c r="AA1646" s="195"/>
      <c r="AB1646" s="195"/>
      <c r="AC1646" s="181"/>
      <c r="AD1646" s="195"/>
      <c r="AE1646" s="195"/>
      <c r="AF1646" s="195"/>
      <c r="AG1646" s="195"/>
    </row>
    <row r="1647" spans="13:33" s="6" customFormat="1" ht="15" customHeight="1" x14ac:dyDescent="0.25">
      <c r="M1647" s="42"/>
      <c r="Y1647" s="195"/>
      <c r="Z1647" s="195"/>
      <c r="AA1647" s="195"/>
      <c r="AB1647" s="195"/>
      <c r="AC1647" s="181"/>
      <c r="AD1647" s="195"/>
      <c r="AE1647" s="195"/>
      <c r="AF1647" s="195"/>
      <c r="AG1647" s="195"/>
    </row>
    <row r="1648" spans="13:33" s="6" customFormat="1" ht="15" customHeight="1" x14ac:dyDescent="0.25">
      <c r="M1648" s="42"/>
      <c r="Y1648" s="195"/>
      <c r="Z1648" s="195"/>
      <c r="AA1648" s="195"/>
      <c r="AB1648" s="195"/>
      <c r="AC1648" s="181"/>
      <c r="AD1648" s="195"/>
      <c r="AE1648" s="195"/>
      <c r="AF1648" s="195"/>
      <c r="AG1648" s="195"/>
    </row>
    <row r="1649" spans="13:33" s="6" customFormat="1" ht="15" customHeight="1" x14ac:dyDescent="0.25">
      <c r="M1649" s="42"/>
      <c r="Y1649" s="195"/>
      <c r="Z1649" s="195"/>
      <c r="AA1649" s="195"/>
      <c r="AB1649" s="195"/>
      <c r="AC1649" s="181"/>
      <c r="AD1649" s="195"/>
      <c r="AE1649" s="195"/>
      <c r="AF1649" s="195"/>
      <c r="AG1649" s="195"/>
    </row>
    <row r="1650" spans="13:33" s="6" customFormat="1" ht="15" customHeight="1" x14ac:dyDescent="0.25">
      <c r="M1650" s="42"/>
      <c r="Y1650" s="195"/>
      <c r="Z1650" s="195"/>
      <c r="AA1650" s="195"/>
      <c r="AB1650" s="195"/>
      <c r="AC1650" s="181"/>
      <c r="AD1650" s="195"/>
      <c r="AE1650" s="195"/>
      <c r="AF1650" s="195"/>
      <c r="AG1650" s="195"/>
    </row>
    <row r="1651" spans="13:33" s="6" customFormat="1" ht="15" customHeight="1" x14ac:dyDescent="0.25">
      <c r="M1651" s="42"/>
      <c r="Y1651" s="195"/>
      <c r="Z1651" s="195"/>
      <c r="AA1651" s="195"/>
      <c r="AB1651" s="195"/>
      <c r="AC1651" s="181"/>
      <c r="AD1651" s="195"/>
      <c r="AE1651" s="195"/>
      <c r="AF1651" s="195"/>
      <c r="AG1651" s="195"/>
    </row>
    <row r="1652" spans="13:33" s="6" customFormat="1" ht="15" customHeight="1" x14ac:dyDescent="0.25">
      <c r="M1652" s="42"/>
      <c r="Y1652" s="195"/>
      <c r="Z1652" s="195"/>
      <c r="AA1652" s="195"/>
      <c r="AB1652" s="195"/>
      <c r="AC1652" s="181"/>
      <c r="AD1652" s="195"/>
      <c r="AE1652" s="195"/>
      <c r="AF1652" s="195"/>
      <c r="AG1652" s="195"/>
    </row>
    <row r="1653" spans="13:33" s="6" customFormat="1" ht="15" customHeight="1" x14ac:dyDescent="0.25">
      <c r="M1653" s="42"/>
      <c r="Y1653" s="195"/>
      <c r="Z1653" s="195"/>
      <c r="AA1653" s="195"/>
      <c r="AB1653" s="195"/>
      <c r="AC1653" s="181"/>
      <c r="AD1653" s="195"/>
      <c r="AE1653" s="195"/>
      <c r="AF1653" s="195"/>
      <c r="AG1653" s="195"/>
    </row>
    <row r="1654" spans="13:33" s="6" customFormat="1" ht="15" customHeight="1" x14ac:dyDescent="0.25">
      <c r="M1654" s="42"/>
      <c r="Y1654" s="195"/>
      <c r="Z1654" s="195"/>
      <c r="AA1654" s="195"/>
      <c r="AB1654" s="195"/>
      <c r="AC1654" s="181"/>
      <c r="AD1654" s="195"/>
      <c r="AE1654" s="195"/>
      <c r="AF1654" s="195"/>
      <c r="AG1654" s="195"/>
    </row>
    <row r="1655" spans="13:33" s="6" customFormat="1" ht="15" customHeight="1" x14ac:dyDescent="0.25">
      <c r="M1655" s="42"/>
      <c r="Y1655" s="195"/>
      <c r="Z1655" s="195"/>
      <c r="AA1655" s="195"/>
      <c r="AB1655" s="195"/>
      <c r="AC1655" s="181"/>
      <c r="AD1655" s="195"/>
      <c r="AE1655" s="195"/>
      <c r="AF1655" s="195"/>
      <c r="AG1655" s="195"/>
    </row>
    <row r="1656" spans="13:33" s="6" customFormat="1" ht="15" customHeight="1" x14ac:dyDescent="0.25">
      <c r="M1656" s="42"/>
      <c r="Y1656" s="195"/>
      <c r="Z1656" s="195"/>
      <c r="AA1656" s="195"/>
      <c r="AB1656" s="195"/>
      <c r="AC1656" s="181"/>
      <c r="AD1656" s="195"/>
      <c r="AE1656" s="195"/>
      <c r="AF1656" s="195"/>
      <c r="AG1656" s="195"/>
    </row>
    <row r="1657" spans="13:33" s="6" customFormat="1" ht="15" customHeight="1" x14ac:dyDescent="0.25">
      <c r="M1657" s="42"/>
      <c r="Y1657" s="195"/>
      <c r="Z1657" s="195"/>
      <c r="AA1657" s="195"/>
      <c r="AB1657" s="195"/>
      <c r="AC1657" s="181"/>
      <c r="AD1657" s="195"/>
      <c r="AE1657" s="195"/>
      <c r="AF1657" s="195"/>
      <c r="AG1657" s="195"/>
    </row>
    <row r="1658" spans="13:33" s="6" customFormat="1" ht="15" customHeight="1" x14ac:dyDescent="0.25">
      <c r="M1658" s="42"/>
      <c r="Y1658" s="195"/>
      <c r="Z1658" s="195"/>
      <c r="AA1658" s="195"/>
      <c r="AB1658" s="195"/>
      <c r="AC1658" s="181"/>
      <c r="AD1658" s="195"/>
      <c r="AE1658" s="195"/>
      <c r="AF1658" s="195"/>
      <c r="AG1658" s="195"/>
    </row>
    <row r="1659" spans="13:33" s="6" customFormat="1" ht="15" customHeight="1" x14ac:dyDescent="0.25">
      <c r="M1659" s="42"/>
      <c r="Y1659" s="195"/>
      <c r="Z1659" s="195"/>
      <c r="AA1659" s="195"/>
      <c r="AB1659" s="195"/>
      <c r="AC1659" s="181"/>
      <c r="AD1659" s="195"/>
      <c r="AE1659" s="195"/>
      <c r="AF1659" s="195"/>
      <c r="AG1659" s="195"/>
    </row>
    <row r="1660" spans="13:33" s="6" customFormat="1" ht="15" customHeight="1" x14ac:dyDescent="0.25">
      <c r="M1660" s="42"/>
      <c r="Y1660" s="195"/>
      <c r="Z1660" s="195"/>
      <c r="AA1660" s="195"/>
      <c r="AB1660" s="195"/>
      <c r="AC1660" s="181"/>
      <c r="AD1660" s="195"/>
      <c r="AE1660" s="195"/>
      <c r="AF1660" s="195"/>
      <c r="AG1660" s="195"/>
    </row>
    <row r="1661" spans="13:33" s="6" customFormat="1" ht="15" customHeight="1" x14ac:dyDescent="0.25">
      <c r="M1661" s="42"/>
      <c r="Y1661" s="195"/>
      <c r="Z1661" s="195"/>
      <c r="AA1661" s="195"/>
      <c r="AB1661" s="195"/>
      <c r="AC1661" s="181"/>
      <c r="AD1661" s="195"/>
      <c r="AE1661" s="195"/>
      <c r="AF1661" s="195"/>
      <c r="AG1661" s="195"/>
    </row>
    <row r="1662" spans="13:33" s="6" customFormat="1" ht="15" customHeight="1" x14ac:dyDescent="0.25">
      <c r="M1662" s="42"/>
      <c r="Y1662" s="195"/>
      <c r="Z1662" s="195"/>
      <c r="AA1662" s="195"/>
      <c r="AB1662" s="195"/>
      <c r="AC1662" s="181"/>
      <c r="AD1662" s="195"/>
      <c r="AE1662" s="195"/>
      <c r="AF1662" s="195"/>
      <c r="AG1662" s="195"/>
    </row>
    <row r="1663" spans="13:33" s="6" customFormat="1" ht="15" customHeight="1" x14ac:dyDescent="0.25">
      <c r="M1663" s="42"/>
      <c r="Y1663" s="195"/>
      <c r="Z1663" s="195"/>
      <c r="AA1663" s="195"/>
      <c r="AB1663" s="195"/>
      <c r="AC1663" s="181"/>
      <c r="AD1663" s="195"/>
      <c r="AE1663" s="195"/>
      <c r="AF1663" s="195"/>
      <c r="AG1663" s="195"/>
    </row>
    <row r="1664" spans="13:33" s="6" customFormat="1" ht="15" customHeight="1" x14ac:dyDescent="0.25">
      <c r="M1664" s="42"/>
      <c r="Y1664" s="195"/>
      <c r="Z1664" s="195"/>
      <c r="AA1664" s="195"/>
      <c r="AB1664" s="195"/>
      <c r="AC1664" s="181"/>
      <c r="AD1664" s="195"/>
      <c r="AE1664" s="195"/>
      <c r="AF1664" s="195"/>
      <c r="AG1664" s="195"/>
    </row>
    <row r="1665" spans="13:33" s="6" customFormat="1" ht="15" customHeight="1" x14ac:dyDescent="0.25">
      <c r="M1665" s="42"/>
      <c r="Y1665" s="195"/>
      <c r="Z1665" s="195"/>
      <c r="AA1665" s="195"/>
      <c r="AB1665" s="195"/>
      <c r="AC1665" s="181"/>
      <c r="AD1665" s="195"/>
      <c r="AE1665" s="195"/>
      <c r="AF1665" s="195"/>
      <c r="AG1665" s="195"/>
    </row>
    <row r="1666" spans="13:33" s="6" customFormat="1" ht="15" customHeight="1" x14ac:dyDescent="0.25">
      <c r="M1666" s="42"/>
      <c r="Y1666" s="195"/>
      <c r="Z1666" s="195"/>
      <c r="AA1666" s="195"/>
      <c r="AB1666" s="195"/>
      <c r="AC1666" s="181"/>
      <c r="AD1666" s="195"/>
      <c r="AE1666" s="195"/>
      <c r="AF1666" s="195"/>
      <c r="AG1666" s="195"/>
    </row>
    <row r="1667" spans="13:33" s="6" customFormat="1" ht="15" customHeight="1" x14ac:dyDescent="0.25">
      <c r="M1667" s="42"/>
      <c r="Y1667" s="195"/>
      <c r="Z1667" s="195"/>
      <c r="AA1667" s="195"/>
      <c r="AB1667" s="195"/>
      <c r="AC1667" s="181"/>
      <c r="AD1667" s="195"/>
      <c r="AE1667" s="195"/>
      <c r="AF1667" s="195"/>
      <c r="AG1667" s="195"/>
    </row>
    <row r="1668" spans="13:33" s="6" customFormat="1" ht="15" customHeight="1" x14ac:dyDescent="0.25">
      <c r="M1668" s="42"/>
      <c r="Y1668" s="195"/>
      <c r="Z1668" s="195"/>
      <c r="AA1668" s="195"/>
      <c r="AB1668" s="195"/>
      <c r="AC1668" s="181"/>
      <c r="AD1668" s="195"/>
      <c r="AE1668" s="195"/>
      <c r="AF1668" s="195"/>
      <c r="AG1668" s="195"/>
    </row>
    <row r="1669" spans="13:33" s="6" customFormat="1" ht="15" customHeight="1" x14ac:dyDescent="0.25">
      <c r="M1669" s="42"/>
      <c r="Y1669" s="195"/>
      <c r="Z1669" s="195"/>
      <c r="AA1669" s="195"/>
      <c r="AB1669" s="195"/>
      <c r="AC1669" s="181"/>
      <c r="AD1669" s="195"/>
      <c r="AE1669" s="195"/>
      <c r="AF1669" s="195"/>
      <c r="AG1669" s="195"/>
    </row>
    <row r="1670" spans="13:33" s="6" customFormat="1" ht="15" customHeight="1" x14ac:dyDescent="0.25">
      <c r="M1670" s="42"/>
      <c r="Y1670" s="195"/>
      <c r="Z1670" s="195"/>
      <c r="AA1670" s="195"/>
      <c r="AB1670" s="195"/>
      <c r="AC1670" s="181"/>
      <c r="AD1670" s="195"/>
      <c r="AE1670" s="195"/>
      <c r="AF1670" s="195"/>
      <c r="AG1670" s="195"/>
    </row>
    <row r="1671" spans="13:33" s="6" customFormat="1" ht="15" customHeight="1" x14ac:dyDescent="0.25">
      <c r="M1671" s="42"/>
      <c r="Y1671" s="195"/>
      <c r="Z1671" s="195"/>
      <c r="AA1671" s="195"/>
      <c r="AB1671" s="195"/>
      <c r="AC1671" s="181"/>
      <c r="AD1671" s="195"/>
      <c r="AE1671" s="195"/>
      <c r="AF1671" s="195"/>
      <c r="AG1671" s="195"/>
    </row>
    <row r="1672" spans="13:33" s="6" customFormat="1" ht="15" customHeight="1" x14ac:dyDescent="0.25">
      <c r="M1672" s="42"/>
      <c r="Y1672" s="195"/>
      <c r="Z1672" s="195"/>
      <c r="AA1672" s="195"/>
      <c r="AB1672" s="195"/>
      <c r="AC1672" s="181"/>
      <c r="AD1672" s="195"/>
      <c r="AE1672" s="195"/>
      <c r="AF1672" s="195"/>
      <c r="AG1672" s="195"/>
    </row>
    <row r="1673" spans="13:33" s="6" customFormat="1" ht="15" customHeight="1" x14ac:dyDescent="0.25">
      <c r="M1673" s="42"/>
      <c r="Y1673" s="195"/>
      <c r="Z1673" s="195"/>
      <c r="AA1673" s="195"/>
      <c r="AB1673" s="195"/>
      <c r="AC1673" s="181"/>
      <c r="AD1673" s="195"/>
      <c r="AE1673" s="195"/>
      <c r="AF1673" s="195"/>
      <c r="AG1673" s="195"/>
    </row>
    <row r="1674" spans="13:33" s="6" customFormat="1" ht="15" customHeight="1" x14ac:dyDescent="0.25">
      <c r="M1674" s="42"/>
      <c r="Y1674" s="195"/>
      <c r="Z1674" s="195"/>
      <c r="AA1674" s="195"/>
      <c r="AB1674" s="195"/>
      <c r="AC1674" s="181"/>
      <c r="AD1674" s="195"/>
      <c r="AE1674" s="195"/>
      <c r="AF1674" s="195"/>
      <c r="AG1674" s="195"/>
    </row>
    <row r="1675" spans="13:33" s="6" customFormat="1" ht="15" customHeight="1" x14ac:dyDescent="0.25">
      <c r="M1675" s="42"/>
      <c r="Y1675" s="195"/>
      <c r="Z1675" s="195"/>
      <c r="AA1675" s="195"/>
      <c r="AB1675" s="195"/>
      <c r="AC1675" s="181"/>
      <c r="AD1675" s="195"/>
      <c r="AE1675" s="195"/>
      <c r="AF1675" s="195"/>
      <c r="AG1675" s="195"/>
    </row>
    <row r="1676" spans="13:33" s="6" customFormat="1" ht="15" customHeight="1" x14ac:dyDescent="0.25">
      <c r="M1676" s="42"/>
      <c r="Y1676" s="195"/>
      <c r="Z1676" s="195"/>
      <c r="AA1676" s="195"/>
      <c r="AB1676" s="195"/>
      <c r="AC1676" s="181"/>
      <c r="AD1676" s="195"/>
      <c r="AE1676" s="195"/>
      <c r="AF1676" s="195"/>
      <c r="AG1676" s="195"/>
    </row>
    <row r="1677" spans="13:33" s="6" customFormat="1" ht="15" customHeight="1" x14ac:dyDescent="0.25">
      <c r="M1677" s="42"/>
      <c r="Y1677" s="195"/>
      <c r="Z1677" s="195"/>
      <c r="AA1677" s="195"/>
      <c r="AB1677" s="195"/>
      <c r="AC1677" s="181"/>
      <c r="AD1677" s="195"/>
      <c r="AE1677" s="195"/>
      <c r="AF1677" s="195"/>
      <c r="AG1677" s="195"/>
    </row>
    <row r="1678" spans="13:33" s="6" customFormat="1" ht="15" customHeight="1" x14ac:dyDescent="0.25">
      <c r="M1678" s="42"/>
      <c r="Y1678" s="195"/>
      <c r="Z1678" s="195"/>
      <c r="AA1678" s="195"/>
      <c r="AB1678" s="195"/>
      <c r="AC1678" s="181"/>
      <c r="AD1678" s="195"/>
      <c r="AE1678" s="195"/>
      <c r="AF1678" s="195"/>
      <c r="AG1678" s="195"/>
    </row>
    <row r="1679" spans="13:33" s="6" customFormat="1" ht="15" customHeight="1" x14ac:dyDescent="0.25">
      <c r="M1679" s="42"/>
      <c r="Y1679" s="195"/>
      <c r="Z1679" s="195"/>
      <c r="AA1679" s="195"/>
      <c r="AB1679" s="195"/>
      <c r="AC1679" s="181"/>
      <c r="AD1679" s="195"/>
      <c r="AE1679" s="195"/>
      <c r="AF1679" s="195"/>
      <c r="AG1679" s="195"/>
    </row>
    <row r="1680" spans="13:33" s="6" customFormat="1" ht="15" customHeight="1" x14ac:dyDescent="0.25">
      <c r="M1680" s="42"/>
      <c r="Y1680" s="195"/>
      <c r="Z1680" s="195"/>
      <c r="AA1680" s="195"/>
      <c r="AB1680" s="195"/>
      <c r="AC1680" s="181"/>
      <c r="AD1680" s="195"/>
      <c r="AE1680" s="195"/>
      <c r="AF1680" s="195"/>
      <c r="AG1680" s="195"/>
    </row>
    <row r="1681" spans="13:33" s="6" customFormat="1" ht="15" customHeight="1" x14ac:dyDescent="0.25">
      <c r="M1681" s="42"/>
      <c r="Y1681" s="195"/>
      <c r="Z1681" s="195"/>
      <c r="AA1681" s="195"/>
      <c r="AB1681" s="195"/>
      <c r="AC1681" s="181"/>
      <c r="AD1681" s="195"/>
      <c r="AE1681" s="195"/>
      <c r="AF1681" s="195"/>
      <c r="AG1681" s="195"/>
    </row>
    <row r="1682" spans="13:33" s="6" customFormat="1" ht="15" customHeight="1" x14ac:dyDescent="0.25">
      <c r="M1682" s="42"/>
      <c r="Y1682" s="195"/>
      <c r="Z1682" s="195"/>
      <c r="AA1682" s="195"/>
      <c r="AB1682" s="195"/>
      <c r="AC1682" s="181"/>
      <c r="AD1682" s="195"/>
      <c r="AE1682" s="195"/>
      <c r="AF1682" s="195"/>
      <c r="AG1682" s="195"/>
    </row>
    <row r="1683" spans="13:33" s="6" customFormat="1" ht="15" customHeight="1" x14ac:dyDescent="0.25">
      <c r="M1683" s="42"/>
      <c r="Y1683" s="195"/>
      <c r="Z1683" s="195"/>
      <c r="AA1683" s="195"/>
      <c r="AB1683" s="195"/>
      <c r="AC1683" s="181"/>
      <c r="AD1683" s="195"/>
      <c r="AE1683" s="195"/>
      <c r="AF1683" s="195"/>
      <c r="AG1683" s="195"/>
    </row>
    <row r="1684" spans="13:33" s="6" customFormat="1" ht="15" customHeight="1" x14ac:dyDescent="0.25">
      <c r="M1684" s="42"/>
      <c r="Y1684" s="195"/>
      <c r="Z1684" s="195"/>
      <c r="AA1684" s="195"/>
      <c r="AB1684" s="195"/>
      <c r="AC1684" s="181"/>
      <c r="AD1684" s="195"/>
      <c r="AE1684" s="195"/>
      <c r="AF1684" s="195"/>
      <c r="AG1684" s="195"/>
    </row>
    <row r="1685" spans="13:33" s="6" customFormat="1" ht="15" customHeight="1" x14ac:dyDescent="0.25">
      <c r="M1685" s="42"/>
      <c r="Y1685" s="195"/>
      <c r="Z1685" s="195"/>
      <c r="AA1685" s="195"/>
      <c r="AB1685" s="195"/>
      <c r="AC1685" s="181"/>
      <c r="AD1685" s="195"/>
      <c r="AE1685" s="195"/>
      <c r="AF1685" s="195"/>
      <c r="AG1685" s="195"/>
    </row>
    <row r="1686" spans="13:33" s="6" customFormat="1" ht="15" customHeight="1" x14ac:dyDescent="0.25">
      <c r="M1686" s="42"/>
      <c r="Y1686" s="195"/>
      <c r="Z1686" s="195"/>
      <c r="AA1686" s="195"/>
      <c r="AB1686" s="195"/>
      <c r="AC1686" s="181"/>
      <c r="AD1686" s="195"/>
      <c r="AE1686" s="195"/>
      <c r="AF1686" s="195"/>
      <c r="AG1686" s="195"/>
    </row>
    <row r="1687" spans="13:33" s="6" customFormat="1" ht="15" customHeight="1" x14ac:dyDescent="0.25">
      <c r="M1687" s="42"/>
      <c r="Y1687" s="195"/>
      <c r="Z1687" s="195"/>
      <c r="AA1687" s="195"/>
      <c r="AB1687" s="195"/>
      <c r="AC1687" s="181"/>
      <c r="AD1687" s="195"/>
      <c r="AE1687" s="195"/>
      <c r="AF1687" s="195"/>
      <c r="AG1687" s="195"/>
    </row>
    <row r="1688" spans="13:33" s="6" customFormat="1" ht="15" customHeight="1" x14ac:dyDescent="0.25">
      <c r="M1688" s="42"/>
      <c r="Y1688" s="195"/>
      <c r="Z1688" s="195"/>
      <c r="AA1688" s="195"/>
      <c r="AB1688" s="195"/>
      <c r="AC1688" s="181"/>
      <c r="AD1688" s="195"/>
      <c r="AE1688" s="195"/>
      <c r="AF1688" s="195"/>
      <c r="AG1688" s="195"/>
    </row>
    <row r="1689" spans="13:33" s="6" customFormat="1" ht="15" customHeight="1" x14ac:dyDescent="0.25">
      <c r="M1689" s="42"/>
      <c r="Y1689" s="195"/>
      <c r="Z1689" s="195"/>
      <c r="AA1689" s="195"/>
      <c r="AB1689" s="195"/>
      <c r="AC1689" s="181"/>
      <c r="AD1689" s="195"/>
      <c r="AE1689" s="195"/>
      <c r="AF1689" s="195"/>
      <c r="AG1689" s="195"/>
    </row>
    <row r="1690" spans="13:33" s="6" customFormat="1" ht="15" customHeight="1" x14ac:dyDescent="0.25">
      <c r="M1690" s="42"/>
      <c r="Y1690" s="195"/>
      <c r="Z1690" s="195"/>
      <c r="AA1690" s="195"/>
      <c r="AB1690" s="195"/>
      <c r="AC1690" s="181"/>
      <c r="AD1690" s="195"/>
      <c r="AE1690" s="195"/>
      <c r="AF1690" s="195"/>
      <c r="AG1690" s="195"/>
    </row>
    <row r="1691" spans="13:33" s="6" customFormat="1" ht="15" customHeight="1" x14ac:dyDescent="0.25">
      <c r="M1691" s="42"/>
      <c r="Y1691" s="195"/>
      <c r="Z1691" s="195"/>
      <c r="AA1691" s="195"/>
      <c r="AB1691" s="195"/>
      <c r="AC1691" s="181"/>
      <c r="AD1691" s="195"/>
      <c r="AE1691" s="195"/>
      <c r="AF1691" s="195"/>
      <c r="AG1691" s="195"/>
    </row>
    <row r="1692" spans="13:33" s="6" customFormat="1" ht="15" customHeight="1" x14ac:dyDescent="0.25">
      <c r="M1692" s="42"/>
      <c r="Y1692" s="195"/>
      <c r="Z1692" s="195"/>
      <c r="AA1692" s="195"/>
      <c r="AB1692" s="195"/>
      <c r="AC1692" s="181"/>
      <c r="AD1692" s="195"/>
      <c r="AE1692" s="195"/>
      <c r="AF1692" s="195"/>
      <c r="AG1692" s="195"/>
    </row>
    <row r="1693" spans="13:33" s="6" customFormat="1" ht="15" customHeight="1" x14ac:dyDescent="0.25">
      <c r="M1693" s="42"/>
      <c r="Y1693" s="195"/>
      <c r="Z1693" s="195"/>
      <c r="AA1693" s="195"/>
      <c r="AB1693" s="195"/>
      <c r="AC1693" s="181"/>
      <c r="AD1693" s="195"/>
      <c r="AE1693" s="195"/>
      <c r="AF1693" s="195"/>
      <c r="AG1693" s="195"/>
    </row>
    <row r="1694" spans="13:33" s="6" customFormat="1" ht="15" customHeight="1" x14ac:dyDescent="0.25">
      <c r="M1694" s="42"/>
      <c r="Y1694" s="195"/>
      <c r="Z1694" s="195"/>
      <c r="AA1694" s="195"/>
      <c r="AB1694" s="195"/>
      <c r="AC1694" s="181"/>
      <c r="AD1694" s="195"/>
      <c r="AE1694" s="195"/>
      <c r="AF1694" s="195"/>
      <c r="AG1694" s="195"/>
    </row>
    <row r="1695" spans="13:33" s="6" customFormat="1" ht="15" customHeight="1" x14ac:dyDescent="0.25">
      <c r="M1695" s="42"/>
      <c r="Y1695" s="195"/>
      <c r="Z1695" s="195"/>
      <c r="AA1695" s="195"/>
      <c r="AB1695" s="195"/>
      <c r="AC1695" s="181"/>
      <c r="AD1695" s="195"/>
      <c r="AE1695" s="195"/>
      <c r="AF1695" s="195"/>
      <c r="AG1695" s="195"/>
    </row>
    <row r="1696" spans="13:33" s="6" customFormat="1" ht="15" customHeight="1" x14ac:dyDescent="0.25">
      <c r="M1696" s="42"/>
      <c r="Y1696" s="195"/>
      <c r="Z1696" s="195"/>
      <c r="AA1696" s="195"/>
      <c r="AB1696" s="195"/>
      <c r="AC1696" s="181"/>
      <c r="AD1696" s="195"/>
      <c r="AE1696" s="195"/>
      <c r="AF1696" s="195"/>
      <c r="AG1696" s="195"/>
    </row>
    <row r="1697" spans="13:33" s="6" customFormat="1" ht="15" customHeight="1" x14ac:dyDescent="0.25">
      <c r="M1697" s="42"/>
      <c r="Y1697" s="195"/>
      <c r="Z1697" s="195"/>
      <c r="AA1697" s="195"/>
      <c r="AB1697" s="195"/>
      <c r="AC1697" s="181"/>
      <c r="AD1697" s="195"/>
      <c r="AE1697" s="195"/>
      <c r="AF1697" s="195"/>
      <c r="AG1697" s="195"/>
    </row>
    <row r="1698" spans="13:33" s="6" customFormat="1" ht="15" customHeight="1" x14ac:dyDescent="0.25">
      <c r="M1698" s="42"/>
      <c r="Y1698" s="195"/>
      <c r="Z1698" s="195"/>
      <c r="AA1698" s="195"/>
      <c r="AB1698" s="195"/>
      <c r="AC1698" s="181"/>
      <c r="AD1698" s="195"/>
      <c r="AE1698" s="195"/>
      <c r="AF1698" s="195"/>
      <c r="AG1698" s="195"/>
    </row>
    <row r="1699" spans="13:33" s="6" customFormat="1" ht="15" customHeight="1" x14ac:dyDescent="0.25">
      <c r="M1699" s="42"/>
      <c r="Y1699" s="195"/>
      <c r="Z1699" s="195"/>
      <c r="AA1699" s="195"/>
      <c r="AB1699" s="195"/>
      <c r="AC1699" s="181"/>
      <c r="AD1699" s="195"/>
      <c r="AE1699" s="195"/>
      <c r="AF1699" s="195"/>
      <c r="AG1699" s="195"/>
    </row>
    <row r="1700" spans="13:33" s="6" customFormat="1" ht="15" customHeight="1" x14ac:dyDescent="0.25">
      <c r="M1700" s="42"/>
      <c r="Y1700" s="195"/>
      <c r="Z1700" s="195"/>
      <c r="AA1700" s="195"/>
      <c r="AB1700" s="195"/>
      <c r="AC1700" s="181"/>
      <c r="AD1700" s="195"/>
      <c r="AE1700" s="195"/>
      <c r="AF1700" s="195"/>
      <c r="AG1700" s="195"/>
    </row>
    <row r="1701" spans="13:33" s="6" customFormat="1" ht="15" customHeight="1" x14ac:dyDescent="0.25">
      <c r="M1701" s="42"/>
      <c r="Y1701" s="195"/>
      <c r="Z1701" s="195"/>
      <c r="AA1701" s="195"/>
      <c r="AB1701" s="195"/>
      <c r="AC1701" s="181"/>
      <c r="AD1701" s="195"/>
      <c r="AE1701" s="195"/>
      <c r="AF1701" s="195"/>
      <c r="AG1701" s="195"/>
    </row>
    <row r="1702" spans="13:33" s="6" customFormat="1" ht="15" customHeight="1" x14ac:dyDescent="0.25">
      <c r="M1702" s="42"/>
      <c r="Y1702" s="195"/>
      <c r="Z1702" s="195"/>
      <c r="AA1702" s="195"/>
      <c r="AB1702" s="195"/>
      <c r="AC1702" s="181"/>
      <c r="AD1702" s="195"/>
      <c r="AE1702" s="195"/>
      <c r="AF1702" s="195"/>
      <c r="AG1702" s="195"/>
    </row>
    <row r="1703" spans="13:33" s="6" customFormat="1" ht="15" customHeight="1" x14ac:dyDescent="0.25">
      <c r="M1703" s="42"/>
      <c r="Y1703" s="195"/>
      <c r="Z1703" s="195"/>
      <c r="AA1703" s="195"/>
      <c r="AB1703" s="195"/>
      <c r="AC1703" s="181"/>
      <c r="AD1703" s="195"/>
      <c r="AE1703" s="195"/>
      <c r="AF1703" s="195"/>
      <c r="AG1703" s="195"/>
    </row>
    <row r="1704" spans="13:33" s="6" customFormat="1" ht="15" customHeight="1" x14ac:dyDescent="0.25">
      <c r="M1704" s="42"/>
      <c r="Y1704" s="195"/>
      <c r="Z1704" s="195"/>
      <c r="AA1704" s="195"/>
      <c r="AB1704" s="195"/>
      <c r="AC1704" s="181"/>
      <c r="AD1704" s="195"/>
      <c r="AE1704" s="195"/>
      <c r="AF1704" s="195"/>
      <c r="AG1704" s="195"/>
    </row>
    <row r="1705" spans="13:33" s="6" customFormat="1" ht="15" customHeight="1" x14ac:dyDescent="0.25">
      <c r="M1705" s="42"/>
      <c r="Y1705" s="195"/>
      <c r="Z1705" s="195"/>
      <c r="AA1705" s="195"/>
      <c r="AB1705" s="195"/>
      <c r="AC1705" s="181"/>
      <c r="AD1705" s="195"/>
      <c r="AE1705" s="195"/>
      <c r="AF1705" s="195"/>
      <c r="AG1705" s="195"/>
    </row>
    <row r="1706" spans="13:33" s="6" customFormat="1" ht="15" customHeight="1" x14ac:dyDescent="0.25">
      <c r="M1706" s="42"/>
      <c r="Y1706" s="195"/>
      <c r="Z1706" s="195"/>
      <c r="AA1706" s="195"/>
      <c r="AB1706" s="195"/>
      <c r="AC1706" s="181"/>
      <c r="AD1706" s="195"/>
      <c r="AE1706" s="195"/>
      <c r="AF1706" s="195"/>
      <c r="AG1706" s="195"/>
    </row>
    <row r="1707" spans="13:33" s="6" customFormat="1" ht="15" customHeight="1" x14ac:dyDescent="0.25">
      <c r="M1707" s="42"/>
      <c r="Y1707" s="195"/>
      <c r="Z1707" s="195"/>
      <c r="AA1707" s="195"/>
      <c r="AB1707" s="195"/>
      <c r="AC1707" s="181"/>
      <c r="AD1707" s="195"/>
      <c r="AE1707" s="195"/>
      <c r="AF1707" s="195"/>
      <c r="AG1707" s="195"/>
    </row>
    <row r="1708" spans="13:33" s="6" customFormat="1" ht="15" customHeight="1" x14ac:dyDescent="0.25">
      <c r="M1708" s="42"/>
      <c r="Y1708" s="195"/>
      <c r="Z1708" s="195"/>
      <c r="AA1708" s="195"/>
      <c r="AB1708" s="195"/>
      <c r="AC1708" s="181"/>
      <c r="AD1708" s="195"/>
      <c r="AE1708" s="195"/>
      <c r="AF1708" s="195"/>
      <c r="AG1708" s="195"/>
    </row>
    <row r="1709" spans="13:33" s="6" customFormat="1" ht="15" customHeight="1" x14ac:dyDescent="0.25">
      <c r="M1709" s="42"/>
      <c r="Y1709" s="195"/>
      <c r="Z1709" s="195"/>
      <c r="AA1709" s="195"/>
      <c r="AB1709" s="195"/>
      <c r="AC1709" s="181"/>
      <c r="AD1709" s="195"/>
      <c r="AE1709" s="195"/>
      <c r="AF1709" s="195"/>
      <c r="AG1709" s="195"/>
    </row>
    <row r="1710" spans="13:33" s="6" customFormat="1" ht="15" customHeight="1" x14ac:dyDescent="0.25">
      <c r="M1710" s="42"/>
      <c r="Y1710" s="195"/>
      <c r="Z1710" s="195"/>
      <c r="AA1710" s="195"/>
      <c r="AB1710" s="195"/>
      <c r="AC1710" s="181"/>
      <c r="AD1710" s="195"/>
      <c r="AE1710" s="195"/>
      <c r="AF1710" s="195"/>
      <c r="AG1710" s="195"/>
    </row>
    <row r="1711" spans="13:33" s="6" customFormat="1" ht="15" customHeight="1" x14ac:dyDescent="0.25">
      <c r="M1711" s="42"/>
      <c r="Y1711" s="195"/>
      <c r="Z1711" s="195"/>
      <c r="AA1711" s="195"/>
      <c r="AB1711" s="195"/>
      <c r="AC1711" s="181"/>
      <c r="AD1711" s="195"/>
      <c r="AE1711" s="195"/>
      <c r="AF1711" s="195"/>
      <c r="AG1711" s="195"/>
    </row>
    <row r="1712" spans="13:33" s="6" customFormat="1" ht="15" customHeight="1" x14ac:dyDescent="0.25">
      <c r="M1712" s="42"/>
      <c r="Y1712" s="195"/>
      <c r="Z1712" s="195"/>
      <c r="AA1712" s="195"/>
      <c r="AB1712" s="195"/>
      <c r="AC1712" s="181"/>
      <c r="AD1712" s="195"/>
      <c r="AE1712" s="195"/>
      <c r="AF1712" s="195"/>
      <c r="AG1712" s="195"/>
    </row>
    <row r="1713" spans="13:33" s="6" customFormat="1" ht="15" customHeight="1" x14ac:dyDescent="0.25">
      <c r="M1713" s="42"/>
      <c r="Y1713" s="195"/>
      <c r="Z1713" s="195"/>
      <c r="AA1713" s="195"/>
      <c r="AB1713" s="195"/>
      <c r="AC1713" s="181"/>
      <c r="AD1713" s="195"/>
      <c r="AE1713" s="195"/>
      <c r="AF1713" s="195"/>
      <c r="AG1713" s="195"/>
    </row>
    <row r="1714" spans="13:33" s="6" customFormat="1" ht="15" customHeight="1" x14ac:dyDescent="0.25">
      <c r="M1714" s="42"/>
      <c r="Y1714" s="195"/>
      <c r="Z1714" s="195"/>
      <c r="AA1714" s="195"/>
      <c r="AB1714" s="195"/>
      <c r="AC1714" s="181"/>
      <c r="AD1714" s="195"/>
      <c r="AE1714" s="195"/>
      <c r="AF1714" s="195"/>
      <c r="AG1714" s="195"/>
    </row>
    <row r="1715" spans="13:33" s="6" customFormat="1" ht="15" customHeight="1" x14ac:dyDescent="0.25">
      <c r="M1715" s="42"/>
      <c r="Y1715" s="195"/>
      <c r="Z1715" s="195"/>
      <c r="AA1715" s="195"/>
      <c r="AB1715" s="195"/>
      <c r="AC1715" s="181"/>
      <c r="AD1715" s="195"/>
      <c r="AE1715" s="195"/>
      <c r="AF1715" s="195"/>
      <c r="AG1715" s="195"/>
    </row>
    <row r="1716" spans="13:33" s="6" customFormat="1" ht="15" customHeight="1" x14ac:dyDescent="0.25">
      <c r="M1716" s="42"/>
      <c r="Y1716" s="195"/>
      <c r="Z1716" s="195"/>
      <c r="AA1716" s="195"/>
      <c r="AB1716" s="195"/>
      <c r="AC1716" s="181"/>
      <c r="AD1716" s="195"/>
      <c r="AE1716" s="195"/>
      <c r="AF1716" s="195"/>
      <c r="AG1716" s="195"/>
    </row>
    <row r="1717" spans="13:33" s="6" customFormat="1" ht="15" customHeight="1" x14ac:dyDescent="0.25">
      <c r="M1717" s="42"/>
      <c r="Y1717" s="195"/>
      <c r="Z1717" s="195"/>
      <c r="AA1717" s="195"/>
      <c r="AB1717" s="195"/>
      <c r="AC1717" s="181"/>
      <c r="AD1717" s="195"/>
      <c r="AE1717" s="195"/>
      <c r="AF1717" s="195"/>
      <c r="AG1717" s="195"/>
    </row>
    <row r="1718" spans="13:33" s="6" customFormat="1" ht="15" customHeight="1" x14ac:dyDescent="0.25">
      <c r="M1718" s="42"/>
      <c r="Y1718" s="195"/>
      <c r="Z1718" s="195"/>
      <c r="AA1718" s="195"/>
      <c r="AB1718" s="195"/>
      <c r="AC1718" s="181"/>
      <c r="AD1718" s="195"/>
      <c r="AE1718" s="195"/>
      <c r="AF1718" s="195"/>
      <c r="AG1718" s="195"/>
    </row>
    <row r="1719" spans="13:33" s="6" customFormat="1" ht="15" customHeight="1" x14ac:dyDescent="0.25">
      <c r="M1719" s="42"/>
      <c r="Y1719" s="195"/>
      <c r="Z1719" s="195"/>
      <c r="AA1719" s="195"/>
      <c r="AB1719" s="195"/>
      <c r="AC1719" s="181"/>
      <c r="AD1719" s="195"/>
      <c r="AE1719" s="195"/>
      <c r="AF1719" s="195"/>
      <c r="AG1719" s="195"/>
    </row>
    <row r="1720" spans="13:33" s="6" customFormat="1" ht="15" customHeight="1" x14ac:dyDescent="0.25">
      <c r="M1720" s="42"/>
      <c r="Y1720" s="195"/>
      <c r="Z1720" s="195"/>
      <c r="AA1720" s="195"/>
      <c r="AB1720" s="195"/>
      <c r="AC1720" s="181"/>
      <c r="AD1720" s="195"/>
      <c r="AE1720" s="195"/>
      <c r="AF1720" s="195"/>
      <c r="AG1720" s="195"/>
    </row>
    <row r="1721" spans="13:33" s="6" customFormat="1" ht="15" customHeight="1" x14ac:dyDescent="0.25">
      <c r="M1721" s="42"/>
      <c r="Y1721" s="195"/>
      <c r="Z1721" s="195"/>
      <c r="AA1721" s="195"/>
      <c r="AB1721" s="195"/>
      <c r="AC1721" s="181"/>
      <c r="AD1721" s="195"/>
      <c r="AE1721" s="195"/>
      <c r="AF1721" s="195"/>
      <c r="AG1721" s="195"/>
    </row>
    <row r="1722" spans="13:33" s="6" customFormat="1" ht="15" customHeight="1" x14ac:dyDescent="0.25">
      <c r="M1722" s="42"/>
      <c r="Y1722" s="195"/>
      <c r="Z1722" s="195"/>
      <c r="AA1722" s="195"/>
      <c r="AB1722" s="195"/>
      <c r="AC1722" s="181"/>
      <c r="AD1722" s="195"/>
      <c r="AE1722" s="195"/>
      <c r="AF1722" s="195"/>
      <c r="AG1722" s="195"/>
    </row>
    <row r="1723" spans="13:33" s="6" customFormat="1" ht="15" customHeight="1" x14ac:dyDescent="0.25">
      <c r="M1723" s="42"/>
      <c r="Y1723" s="195"/>
      <c r="Z1723" s="195"/>
      <c r="AA1723" s="195"/>
      <c r="AB1723" s="195"/>
      <c r="AC1723" s="181"/>
      <c r="AD1723" s="195"/>
      <c r="AE1723" s="195"/>
      <c r="AF1723" s="195"/>
      <c r="AG1723" s="195"/>
    </row>
    <row r="1724" spans="13:33" s="6" customFormat="1" ht="15" customHeight="1" x14ac:dyDescent="0.25">
      <c r="M1724" s="42"/>
      <c r="Y1724" s="195"/>
      <c r="Z1724" s="195"/>
      <c r="AA1724" s="195"/>
      <c r="AB1724" s="195"/>
      <c r="AC1724" s="181"/>
      <c r="AD1724" s="195"/>
      <c r="AE1724" s="195"/>
      <c r="AF1724" s="195"/>
      <c r="AG1724" s="195"/>
    </row>
    <row r="1725" spans="13:33" s="6" customFormat="1" ht="15" customHeight="1" x14ac:dyDescent="0.25">
      <c r="M1725" s="42"/>
      <c r="Y1725" s="195"/>
      <c r="Z1725" s="195"/>
      <c r="AA1725" s="195"/>
      <c r="AB1725" s="195"/>
      <c r="AC1725" s="181"/>
      <c r="AD1725" s="195"/>
      <c r="AE1725" s="195"/>
      <c r="AF1725" s="195"/>
      <c r="AG1725" s="195"/>
    </row>
    <row r="1726" spans="13:33" s="6" customFormat="1" ht="15" customHeight="1" x14ac:dyDescent="0.25">
      <c r="M1726" s="42"/>
      <c r="Y1726" s="195"/>
      <c r="Z1726" s="195"/>
      <c r="AA1726" s="195"/>
      <c r="AB1726" s="195"/>
      <c r="AC1726" s="181"/>
      <c r="AD1726" s="195"/>
      <c r="AE1726" s="195"/>
      <c r="AF1726" s="195"/>
      <c r="AG1726" s="195"/>
    </row>
    <row r="1727" spans="13:33" s="6" customFormat="1" ht="15" customHeight="1" x14ac:dyDescent="0.25">
      <c r="M1727" s="42"/>
      <c r="Y1727" s="195"/>
      <c r="Z1727" s="195"/>
      <c r="AA1727" s="195"/>
      <c r="AB1727" s="195"/>
      <c r="AC1727" s="181"/>
      <c r="AD1727" s="195"/>
      <c r="AE1727" s="195"/>
      <c r="AF1727" s="195"/>
      <c r="AG1727" s="195"/>
    </row>
    <row r="1728" spans="13:33" s="6" customFormat="1" ht="15" customHeight="1" x14ac:dyDescent="0.25">
      <c r="M1728" s="42"/>
      <c r="Y1728" s="195"/>
      <c r="Z1728" s="195"/>
      <c r="AA1728" s="195"/>
      <c r="AB1728" s="195"/>
      <c r="AC1728" s="181"/>
      <c r="AD1728" s="195"/>
      <c r="AE1728" s="195"/>
      <c r="AF1728" s="195"/>
      <c r="AG1728" s="195"/>
    </row>
    <row r="1729" spans="13:33" s="6" customFormat="1" ht="15" customHeight="1" x14ac:dyDescent="0.25">
      <c r="M1729" s="42"/>
      <c r="Y1729" s="195"/>
      <c r="Z1729" s="195"/>
      <c r="AA1729" s="195"/>
      <c r="AB1729" s="195"/>
      <c r="AC1729" s="181"/>
      <c r="AD1729" s="195"/>
      <c r="AE1729" s="195"/>
      <c r="AF1729" s="195"/>
      <c r="AG1729" s="195"/>
    </row>
    <row r="1730" spans="13:33" s="6" customFormat="1" ht="15" customHeight="1" x14ac:dyDescent="0.25">
      <c r="M1730" s="42"/>
      <c r="Y1730" s="195"/>
      <c r="Z1730" s="195"/>
      <c r="AA1730" s="195"/>
      <c r="AB1730" s="195"/>
      <c r="AC1730" s="181"/>
      <c r="AD1730" s="195"/>
      <c r="AE1730" s="195"/>
      <c r="AF1730" s="195"/>
      <c r="AG1730" s="195"/>
    </row>
    <row r="1731" spans="13:33" s="6" customFormat="1" ht="15" customHeight="1" x14ac:dyDescent="0.25">
      <c r="M1731" s="42"/>
      <c r="Y1731" s="195"/>
      <c r="Z1731" s="195"/>
      <c r="AA1731" s="195"/>
      <c r="AB1731" s="195"/>
      <c r="AC1731" s="181"/>
      <c r="AD1731" s="195"/>
      <c r="AE1731" s="195"/>
      <c r="AF1731" s="195"/>
      <c r="AG1731" s="195"/>
    </row>
    <row r="1732" spans="13:33" s="6" customFormat="1" ht="15" customHeight="1" x14ac:dyDescent="0.25">
      <c r="M1732" s="42"/>
      <c r="Y1732" s="195"/>
      <c r="Z1732" s="195"/>
      <c r="AA1732" s="195"/>
      <c r="AB1732" s="195"/>
      <c r="AC1732" s="181"/>
      <c r="AD1732" s="195"/>
      <c r="AE1732" s="195"/>
      <c r="AF1732" s="195"/>
      <c r="AG1732" s="195"/>
    </row>
    <row r="1733" spans="13:33" s="6" customFormat="1" ht="15" customHeight="1" x14ac:dyDescent="0.25">
      <c r="M1733" s="42"/>
      <c r="Y1733" s="195"/>
      <c r="Z1733" s="195"/>
      <c r="AA1733" s="195"/>
      <c r="AB1733" s="195"/>
      <c r="AC1733" s="181"/>
      <c r="AD1733" s="195"/>
      <c r="AE1733" s="195"/>
      <c r="AF1733" s="195"/>
      <c r="AG1733" s="195"/>
    </row>
    <row r="1734" spans="13:33" s="6" customFormat="1" ht="15" customHeight="1" x14ac:dyDescent="0.25">
      <c r="M1734" s="42"/>
      <c r="Y1734" s="195"/>
      <c r="Z1734" s="195"/>
      <c r="AA1734" s="195"/>
      <c r="AB1734" s="195"/>
      <c r="AC1734" s="181"/>
      <c r="AD1734" s="195"/>
      <c r="AE1734" s="195"/>
      <c r="AF1734" s="195"/>
      <c r="AG1734" s="195"/>
    </row>
    <row r="1735" spans="13:33" s="6" customFormat="1" ht="15" customHeight="1" x14ac:dyDescent="0.25">
      <c r="M1735" s="42"/>
      <c r="Y1735" s="195"/>
      <c r="Z1735" s="195"/>
      <c r="AA1735" s="195"/>
      <c r="AB1735" s="195"/>
      <c r="AC1735" s="181"/>
      <c r="AD1735" s="195"/>
      <c r="AE1735" s="195"/>
      <c r="AF1735" s="195"/>
      <c r="AG1735" s="195"/>
    </row>
    <row r="1736" spans="13:33" s="6" customFormat="1" ht="15" customHeight="1" x14ac:dyDescent="0.25">
      <c r="M1736" s="42"/>
      <c r="Y1736" s="195"/>
      <c r="Z1736" s="195"/>
      <c r="AA1736" s="195"/>
      <c r="AB1736" s="195"/>
      <c r="AC1736" s="181"/>
      <c r="AD1736" s="195"/>
      <c r="AE1736" s="195"/>
      <c r="AF1736" s="195"/>
      <c r="AG1736" s="195"/>
    </row>
    <row r="1737" spans="13:33" s="6" customFormat="1" ht="15" customHeight="1" x14ac:dyDescent="0.25">
      <c r="M1737" s="42"/>
      <c r="Y1737" s="195"/>
      <c r="Z1737" s="195"/>
      <c r="AA1737" s="195"/>
      <c r="AB1737" s="195"/>
      <c r="AC1737" s="181"/>
      <c r="AD1737" s="195"/>
      <c r="AE1737" s="195"/>
      <c r="AF1737" s="195"/>
      <c r="AG1737" s="195"/>
    </row>
    <row r="1738" spans="13:33" s="6" customFormat="1" ht="15" customHeight="1" x14ac:dyDescent="0.25">
      <c r="M1738" s="42"/>
      <c r="Y1738" s="195"/>
      <c r="Z1738" s="195"/>
      <c r="AA1738" s="195"/>
      <c r="AB1738" s="195"/>
      <c r="AC1738" s="181"/>
      <c r="AD1738" s="195"/>
      <c r="AE1738" s="195"/>
      <c r="AF1738" s="195"/>
      <c r="AG1738" s="195"/>
    </row>
    <row r="1739" spans="13:33" s="6" customFormat="1" ht="15" customHeight="1" x14ac:dyDescent="0.25">
      <c r="M1739" s="42"/>
      <c r="Y1739" s="195"/>
      <c r="Z1739" s="195"/>
      <c r="AA1739" s="195"/>
      <c r="AB1739" s="195"/>
      <c r="AC1739" s="181"/>
      <c r="AD1739" s="195"/>
      <c r="AE1739" s="195"/>
      <c r="AF1739" s="195"/>
      <c r="AG1739" s="195"/>
    </row>
    <row r="1740" spans="13:33" s="6" customFormat="1" ht="15" customHeight="1" x14ac:dyDescent="0.25">
      <c r="M1740" s="42"/>
      <c r="Y1740" s="195"/>
      <c r="Z1740" s="195"/>
      <c r="AA1740" s="195"/>
      <c r="AB1740" s="195"/>
      <c r="AC1740" s="181"/>
      <c r="AD1740" s="195"/>
      <c r="AE1740" s="195"/>
      <c r="AF1740" s="195"/>
      <c r="AG1740" s="195"/>
    </row>
    <row r="1741" spans="13:33" s="6" customFormat="1" ht="15" customHeight="1" x14ac:dyDescent="0.25">
      <c r="M1741" s="42"/>
      <c r="Y1741" s="195"/>
      <c r="Z1741" s="195"/>
      <c r="AA1741" s="195"/>
      <c r="AB1741" s="195"/>
      <c r="AC1741" s="181"/>
      <c r="AD1741" s="195"/>
      <c r="AE1741" s="195"/>
      <c r="AF1741" s="195"/>
      <c r="AG1741" s="195"/>
    </row>
    <row r="1742" spans="13:33" s="6" customFormat="1" ht="15" customHeight="1" x14ac:dyDescent="0.25">
      <c r="M1742" s="42"/>
      <c r="Y1742" s="195"/>
      <c r="Z1742" s="195"/>
      <c r="AA1742" s="195"/>
      <c r="AB1742" s="195"/>
      <c r="AC1742" s="181"/>
      <c r="AD1742" s="195"/>
      <c r="AE1742" s="195"/>
      <c r="AF1742" s="195"/>
      <c r="AG1742" s="195"/>
    </row>
    <row r="1743" spans="13:33" s="6" customFormat="1" ht="15" customHeight="1" x14ac:dyDescent="0.25">
      <c r="M1743" s="42"/>
      <c r="Y1743" s="195"/>
      <c r="Z1743" s="195"/>
      <c r="AA1743" s="195"/>
      <c r="AB1743" s="195"/>
      <c r="AC1743" s="181"/>
      <c r="AD1743" s="195"/>
      <c r="AE1743" s="195"/>
      <c r="AF1743" s="195"/>
      <c r="AG1743" s="195"/>
    </row>
    <row r="1744" spans="13:33" s="6" customFormat="1" ht="15" customHeight="1" x14ac:dyDescent="0.25">
      <c r="M1744" s="42"/>
      <c r="Y1744" s="195"/>
      <c r="Z1744" s="195"/>
      <c r="AA1744" s="195"/>
      <c r="AB1744" s="195"/>
      <c r="AC1744" s="181"/>
      <c r="AD1744" s="195"/>
      <c r="AE1744" s="195"/>
      <c r="AF1744" s="195"/>
      <c r="AG1744" s="195"/>
    </row>
    <row r="1745" spans="13:33" s="6" customFormat="1" ht="15" customHeight="1" x14ac:dyDescent="0.25">
      <c r="M1745" s="42"/>
      <c r="Y1745" s="195"/>
      <c r="Z1745" s="195"/>
      <c r="AA1745" s="195"/>
      <c r="AB1745" s="195"/>
      <c r="AC1745" s="181"/>
      <c r="AD1745" s="195"/>
      <c r="AE1745" s="195"/>
      <c r="AF1745" s="195"/>
      <c r="AG1745" s="195"/>
    </row>
    <row r="1746" spans="13:33" s="6" customFormat="1" ht="15" customHeight="1" x14ac:dyDescent="0.25">
      <c r="M1746" s="42"/>
      <c r="Y1746" s="195"/>
      <c r="Z1746" s="195"/>
      <c r="AA1746" s="195"/>
      <c r="AB1746" s="195"/>
      <c r="AC1746" s="181"/>
      <c r="AD1746" s="195"/>
      <c r="AE1746" s="195"/>
      <c r="AF1746" s="195"/>
      <c r="AG1746" s="195"/>
    </row>
    <row r="1747" spans="13:33" s="6" customFormat="1" ht="15" customHeight="1" x14ac:dyDescent="0.25">
      <c r="M1747" s="42"/>
      <c r="Y1747" s="195"/>
      <c r="Z1747" s="195"/>
      <c r="AA1747" s="195"/>
      <c r="AB1747" s="195"/>
      <c r="AC1747" s="181"/>
      <c r="AD1747" s="195"/>
      <c r="AE1747" s="195"/>
      <c r="AF1747" s="195"/>
      <c r="AG1747" s="195"/>
    </row>
    <row r="1748" spans="13:33" s="6" customFormat="1" ht="15" customHeight="1" x14ac:dyDescent="0.25">
      <c r="M1748" s="42"/>
      <c r="Y1748" s="195"/>
      <c r="Z1748" s="195"/>
      <c r="AA1748" s="195"/>
      <c r="AB1748" s="195"/>
      <c r="AC1748" s="181"/>
      <c r="AD1748" s="195"/>
      <c r="AE1748" s="195"/>
      <c r="AF1748" s="195"/>
      <c r="AG1748" s="195"/>
    </row>
    <row r="1749" spans="13:33" s="6" customFormat="1" ht="15" customHeight="1" x14ac:dyDescent="0.25">
      <c r="M1749" s="42"/>
      <c r="Y1749" s="195"/>
      <c r="Z1749" s="195"/>
      <c r="AA1749" s="195"/>
      <c r="AB1749" s="195"/>
      <c r="AC1749" s="181"/>
      <c r="AD1749" s="195"/>
      <c r="AE1749" s="195"/>
      <c r="AF1749" s="195"/>
      <c r="AG1749" s="195"/>
    </row>
    <row r="1750" spans="13:33" s="6" customFormat="1" ht="15" customHeight="1" x14ac:dyDescent="0.25">
      <c r="M1750" s="42"/>
      <c r="Y1750" s="195"/>
      <c r="Z1750" s="195"/>
      <c r="AA1750" s="195"/>
      <c r="AB1750" s="195"/>
      <c r="AC1750" s="181"/>
      <c r="AD1750" s="195"/>
      <c r="AE1750" s="195"/>
      <c r="AF1750" s="195"/>
      <c r="AG1750" s="195"/>
    </row>
    <row r="1751" spans="13:33" s="6" customFormat="1" ht="15" customHeight="1" x14ac:dyDescent="0.25">
      <c r="M1751" s="42"/>
      <c r="Y1751" s="195"/>
      <c r="Z1751" s="195"/>
      <c r="AA1751" s="195"/>
      <c r="AB1751" s="195"/>
      <c r="AC1751" s="181"/>
      <c r="AD1751" s="195"/>
      <c r="AE1751" s="195"/>
      <c r="AF1751" s="195"/>
      <c r="AG1751" s="195"/>
    </row>
    <row r="1752" spans="13:33" s="6" customFormat="1" ht="15" customHeight="1" x14ac:dyDescent="0.25">
      <c r="M1752" s="42"/>
      <c r="Y1752" s="195"/>
      <c r="Z1752" s="195"/>
      <c r="AA1752" s="195"/>
      <c r="AB1752" s="195"/>
      <c r="AC1752" s="181"/>
      <c r="AD1752" s="195"/>
      <c r="AE1752" s="195"/>
      <c r="AF1752" s="195"/>
      <c r="AG1752" s="195"/>
    </row>
    <row r="1753" spans="13:33" s="6" customFormat="1" ht="15" customHeight="1" x14ac:dyDescent="0.25">
      <c r="M1753" s="42"/>
      <c r="Y1753" s="195"/>
      <c r="Z1753" s="195"/>
      <c r="AA1753" s="195"/>
      <c r="AB1753" s="195"/>
      <c r="AC1753" s="181"/>
      <c r="AD1753" s="195"/>
      <c r="AE1753" s="195"/>
      <c r="AF1753" s="195"/>
      <c r="AG1753" s="195"/>
    </row>
    <row r="1754" spans="13:33" s="6" customFormat="1" ht="15" customHeight="1" x14ac:dyDescent="0.25">
      <c r="M1754" s="42"/>
      <c r="Y1754" s="195"/>
      <c r="Z1754" s="195"/>
      <c r="AA1754" s="195"/>
      <c r="AB1754" s="195"/>
      <c r="AC1754" s="181"/>
      <c r="AD1754" s="195"/>
      <c r="AE1754" s="195"/>
      <c r="AF1754" s="195"/>
      <c r="AG1754" s="195"/>
    </row>
    <row r="1755" spans="13:33" s="6" customFormat="1" ht="15" customHeight="1" x14ac:dyDescent="0.25">
      <c r="M1755" s="42"/>
      <c r="Y1755" s="195"/>
      <c r="Z1755" s="195"/>
      <c r="AA1755" s="195"/>
      <c r="AB1755" s="195"/>
      <c r="AC1755" s="181"/>
      <c r="AD1755" s="195"/>
      <c r="AE1755" s="195"/>
      <c r="AF1755" s="195"/>
      <c r="AG1755" s="195"/>
    </row>
    <row r="1756" spans="13:33" s="6" customFormat="1" ht="15" customHeight="1" x14ac:dyDescent="0.25">
      <c r="M1756" s="42"/>
      <c r="Y1756" s="195"/>
      <c r="Z1756" s="195"/>
      <c r="AA1756" s="195"/>
      <c r="AB1756" s="195"/>
      <c r="AC1756" s="181"/>
      <c r="AD1756" s="195"/>
      <c r="AE1756" s="195"/>
      <c r="AF1756" s="195"/>
      <c r="AG1756" s="195"/>
    </row>
    <row r="1757" spans="13:33" s="6" customFormat="1" ht="15" customHeight="1" x14ac:dyDescent="0.25">
      <c r="M1757" s="42"/>
      <c r="Y1757" s="195"/>
      <c r="Z1757" s="195"/>
      <c r="AA1757" s="195"/>
      <c r="AB1757" s="195"/>
      <c r="AC1757" s="181"/>
      <c r="AD1757" s="195"/>
      <c r="AE1757" s="195"/>
      <c r="AF1757" s="195"/>
      <c r="AG1757" s="195"/>
    </row>
    <row r="1758" spans="13:33" s="6" customFormat="1" ht="15" customHeight="1" x14ac:dyDescent="0.25">
      <c r="M1758" s="42"/>
      <c r="Y1758" s="195"/>
      <c r="Z1758" s="195"/>
      <c r="AA1758" s="195"/>
      <c r="AB1758" s="195"/>
      <c r="AC1758" s="181"/>
      <c r="AD1758" s="195"/>
      <c r="AE1758" s="195"/>
      <c r="AF1758" s="195"/>
      <c r="AG1758" s="195"/>
    </row>
    <row r="1759" spans="13:33" s="6" customFormat="1" ht="15" customHeight="1" x14ac:dyDescent="0.25">
      <c r="M1759" s="42"/>
      <c r="Y1759" s="195"/>
      <c r="Z1759" s="195"/>
      <c r="AA1759" s="195"/>
      <c r="AB1759" s="195"/>
      <c r="AC1759" s="181"/>
      <c r="AD1759" s="195"/>
      <c r="AE1759" s="195"/>
      <c r="AF1759" s="195"/>
      <c r="AG1759" s="195"/>
    </row>
    <row r="1760" spans="13:33" s="6" customFormat="1" ht="15" customHeight="1" x14ac:dyDescent="0.25">
      <c r="M1760" s="42"/>
      <c r="Y1760" s="195"/>
      <c r="Z1760" s="195"/>
      <c r="AA1760" s="195"/>
      <c r="AB1760" s="195"/>
      <c r="AC1760" s="181"/>
      <c r="AD1760" s="195"/>
      <c r="AE1760" s="195"/>
      <c r="AF1760" s="195"/>
      <c r="AG1760" s="195"/>
    </row>
    <row r="1761" spans="13:33" s="6" customFormat="1" ht="15" customHeight="1" x14ac:dyDescent="0.25">
      <c r="M1761" s="42"/>
      <c r="Y1761" s="195"/>
      <c r="Z1761" s="195"/>
      <c r="AA1761" s="195"/>
      <c r="AB1761" s="195"/>
      <c r="AC1761" s="181"/>
      <c r="AD1761" s="195"/>
      <c r="AE1761" s="195"/>
      <c r="AF1761" s="195"/>
      <c r="AG1761" s="195"/>
    </row>
    <row r="1762" spans="13:33" s="6" customFormat="1" ht="15" customHeight="1" x14ac:dyDescent="0.25">
      <c r="M1762" s="42"/>
      <c r="Y1762" s="195"/>
      <c r="Z1762" s="195"/>
      <c r="AA1762" s="195"/>
      <c r="AB1762" s="195"/>
      <c r="AC1762" s="181"/>
      <c r="AD1762" s="195"/>
      <c r="AE1762" s="195"/>
      <c r="AF1762" s="195"/>
      <c r="AG1762" s="195"/>
    </row>
    <row r="1763" spans="13:33" s="6" customFormat="1" ht="15" customHeight="1" x14ac:dyDescent="0.25">
      <c r="M1763" s="42"/>
      <c r="Y1763" s="195"/>
      <c r="Z1763" s="195"/>
      <c r="AA1763" s="195"/>
      <c r="AB1763" s="195"/>
      <c r="AC1763" s="181"/>
      <c r="AD1763" s="195"/>
      <c r="AE1763" s="195"/>
      <c r="AF1763" s="195"/>
      <c r="AG1763" s="195"/>
    </row>
    <row r="1764" spans="13:33" s="6" customFormat="1" ht="15" customHeight="1" x14ac:dyDescent="0.25">
      <c r="M1764" s="42"/>
      <c r="Y1764" s="195"/>
      <c r="Z1764" s="195"/>
      <c r="AA1764" s="195"/>
      <c r="AB1764" s="195"/>
      <c r="AC1764" s="181"/>
      <c r="AD1764" s="195"/>
      <c r="AE1764" s="195"/>
      <c r="AF1764" s="195"/>
      <c r="AG1764" s="195"/>
    </row>
    <row r="1765" spans="13:33" s="6" customFormat="1" ht="15" customHeight="1" x14ac:dyDescent="0.25">
      <c r="M1765" s="42"/>
      <c r="Y1765" s="195"/>
      <c r="Z1765" s="195"/>
      <c r="AA1765" s="195"/>
      <c r="AB1765" s="195"/>
      <c r="AC1765" s="181"/>
      <c r="AD1765" s="195"/>
      <c r="AE1765" s="195"/>
      <c r="AF1765" s="195"/>
      <c r="AG1765" s="195"/>
    </row>
    <row r="1766" spans="13:33" s="6" customFormat="1" ht="15" customHeight="1" x14ac:dyDescent="0.25">
      <c r="M1766" s="42"/>
      <c r="Y1766" s="195"/>
      <c r="Z1766" s="195"/>
      <c r="AA1766" s="195"/>
      <c r="AB1766" s="195"/>
      <c r="AC1766" s="181"/>
      <c r="AD1766" s="195"/>
      <c r="AE1766" s="195"/>
      <c r="AF1766" s="195"/>
      <c r="AG1766" s="195"/>
    </row>
    <row r="1767" spans="13:33" s="6" customFormat="1" ht="15" customHeight="1" x14ac:dyDescent="0.25">
      <c r="M1767" s="42"/>
      <c r="Y1767" s="195"/>
      <c r="Z1767" s="195"/>
      <c r="AA1767" s="195"/>
      <c r="AB1767" s="195"/>
      <c r="AC1767" s="181"/>
      <c r="AD1767" s="195"/>
      <c r="AE1767" s="195"/>
      <c r="AF1767" s="195"/>
      <c r="AG1767" s="195"/>
    </row>
    <row r="1768" spans="13:33" s="6" customFormat="1" ht="15" customHeight="1" x14ac:dyDescent="0.25">
      <c r="M1768" s="42"/>
      <c r="Y1768" s="195"/>
      <c r="Z1768" s="195"/>
      <c r="AA1768" s="195"/>
      <c r="AB1768" s="195"/>
      <c r="AC1768" s="181"/>
      <c r="AD1768" s="195"/>
      <c r="AE1768" s="195"/>
      <c r="AF1768" s="195"/>
      <c r="AG1768" s="195"/>
    </row>
    <row r="1769" spans="13:33" s="6" customFormat="1" ht="15" customHeight="1" x14ac:dyDescent="0.25">
      <c r="M1769" s="42"/>
      <c r="Y1769" s="195"/>
      <c r="Z1769" s="195"/>
      <c r="AA1769" s="195"/>
      <c r="AB1769" s="195"/>
      <c r="AC1769" s="181"/>
      <c r="AD1769" s="195"/>
      <c r="AE1769" s="195"/>
      <c r="AF1769" s="195"/>
      <c r="AG1769" s="195"/>
    </row>
    <row r="1770" spans="13:33" s="6" customFormat="1" ht="15" customHeight="1" x14ac:dyDescent="0.25">
      <c r="M1770" s="42"/>
      <c r="Y1770" s="195"/>
      <c r="Z1770" s="195"/>
      <c r="AA1770" s="195"/>
      <c r="AB1770" s="195"/>
      <c r="AC1770" s="181"/>
      <c r="AD1770" s="195"/>
      <c r="AE1770" s="195"/>
      <c r="AF1770" s="195"/>
      <c r="AG1770" s="195"/>
    </row>
    <row r="1771" spans="13:33" s="6" customFormat="1" ht="15" customHeight="1" x14ac:dyDescent="0.25">
      <c r="M1771" s="42"/>
      <c r="Y1771" s="195"/>
      <c r="Z1771" s="195"/>
      <c r="AA1771" s="195"/>
      <c r="AB1771" s="195"/>
      <c r="AC1771" s="181"/>
      <c r="AD1771" s="195"/>
      <c r="AE1771" s="195"/>
      <c r="AF1771" s="195"/>
      <c r="AG1771" s="195"/>
    </row>
    <row r="1772" spans="13:33" s="6" customFormat="1" ht="15" customHeight="1" x14ac:dyDescent="0.25">
      <c r="M1772" s="42"/>
      <c r="Y1772" s="195"/>
      <c r="Z1772" s="195"/>
      <c r="AA1772" s="195"/>
      <c r="AB1772" s="195"/>
      <c r="AC1772" s="181"/>
      <c r="AD1772" s="195"/>
      <c r="AE1772" s="195"/>
      <c r="AF1772" s="195"/>
      <c r="AG1772" s="195"/>
    </row>
    <row r="1773" spans="13:33" s="6" customFormat="1" ht="15" customHeight="1" x14ac:dyDescent="0.25">
      <c r="M1773" s="42"/>
      <c r="Y1773" s="195"/>
      <c r="Z1773" s="195"/>
      <c r="AA1773" s="195"/>
      <c r="AB1773" s="195"/>
      <c r="AC1773" s="181"/>
      <c r="AD1773" s="195"/>
      <c r="AE1773" s="195"/>
      <c r="AF1773" s="195"/>
      <c r="AG1773" s="195"/>
    </row>
    <row r="1774" spans="13:33" s="6" customFormat="1" ht="15" customHeight="1" x14ac:dyDescent="0.25">
      <c r="M1774" s="42"/>
      <c r="Y1774" s="195"/>
      <c r="Z1774" s="195"/>
      <c r="AA1774" s="195"/>
      <c r="AB1774" s="195"/>
      <c r="AC1774" s="181"/>
      <c r="AD1774" s="195"/>
      <c r="AE1774" s="195"/>
      <c r="AF1774" s="195"/>
      <c r="AG1774" s="195"/>
    </row>
    <row r="1775" spans="13:33" s="6" customFormat="1" ht="15" customHeight="1" x14ac:dyDescent="0.25">
      <c r="M1775" s="42"/>
      <c r="Y1775" s="195"/>
      <c r="Z1775" s="195"/>
      <c r="AA1775" s="195"/>
      <c r="AB1775" s="195"/>
      <c r="AC1775" s="181"/>
      <c r="AD1775" s="195"/>
      <c r="AE1775" s="195"/>
      <c r="AF1775" s="195"/>
      <c r="AG1775" s="195"/>
    </row>
    <row r="1776" spans="13:33" s="6" customFormat="1" ht="15" customHeight="1" x14ac:dyDescent="0.25">
      <c r="M1776" s="42"/>
      <c r="Y1776" s="195"/>
      <c r="Z1776" s="195"/>
      <c r="AA1776" s="195"/>
      <c r="AB1776" s="195"/>
      <c r="AC1776" s="181"/>
      <c r="AD1776" s="195"/>
      <c r="AE1776" s="195"/>
      <c r="AF1776" s="195"/>
      <c r="AG1776" s="195"/>
    </row>
    <row r="1777" spans="13:33" s="6" customFormat="1" ht="15" customHeight="1" x14ac:dyDescent="0.25">
      <c r="M1777" s="42"/>
      <c r="Y1777" s="195"/>
      <c r="Z1777" s="195"/>
      <c r="AA1777" s="195"/>
      <c r="AB1777" s="195"/>
      <c r="AC1777" s="181"/>
      <c r="AD1777" s="195"/>
      <c r="AE1777" s="195"/>
      <c r="AF1777" s="195"/>
      <c r="AG1777" s="195"/>
    </row>
    <row r="1778" spans="13:33" s="6" customFormat="1" ht="15" customHeight="1" x14ac:dyDescent="0.25">
      <c r="M1778" s="42"/>
      <c r="Y1778" s="195"/>
      <c r="Z1778" s="195"/>
      <c r="AA1778" s="195"/>
      <c r="AB1778" s="195"/>
      <c r="AC1778" s="181"/>
      <c r="AD1778" s="195"/>
      <c r="AE1778" s="195"/>
      <c r="AF1778" s="195"/>
      <c r="AG1778" s="195"/>
    </row>
    <row r="1779" spans="13:33" s="6" customFormat="1" ht="15" customHeight="1" x14ac:dyDescent="0.25">
      <c r="M1779" s="42"/>
      <c r="Y1779" s="195"/>
      <c r="Z1779" s="195"/>
      <c r="AA1779" s="195"/>
      <c r="AB1779" s="195"/>
      <c r="AC1779" s="181"/>
      <c r="AD1779" s="195"/>
      <c r="AE1779" s="195"/>
      <c r="AF1779" s="195"/>
      <c r="AG1779" s="195"/>
    </row>
    <row r="1780" spans="13:33" s="6" customFormat="1" ht="15" customHeight="1" x14ac:dyDescent="0.25">
      <c r="M1780" s="42"/>
      <c r="Y1780" s="195"/>
      <c r="Z1780" s="195"/>
      <c r="AA1780" s="195"/>
      <c r="AB1780" s="195"/>
      <c r="AC1780" s="181"/>
      <c r="AD1780" s="195"/>
      <c r="AE1780" s="195"/>
      <c r="AF1780" s="195"/>
      <c r="AG1780" s="195"/>
    </row>
    <row r="1781" spans="13:33" s="6" customFormat="1" ht="15" customHeight="1" x14ac:dyDescent="0.25">
      <c r="M1781" s="42"/>
      <c r="Y1781" s="195"/>
      <c r="Z1781" s="195"/>
      <c r="AA1781" s="195"/>
      <c r="AB1781" s="195"/>
      <c r="AC1781" s="181"/>
      <c r="AD1781" s="195"/>
      <c r="AE1781" s="195"/>
      <c r="AF1781" s="195"/>
      <c r="AG1781" s="195"/>
    </row>
    <row r="1782" spans="13:33" s="6" customFormat="1" ht="15" customHeight="1" x14ac:dyDescent="0.25">
      <c r="M1782" s="42"/>
      <c r="Y1782" s="195"/>
      <c r="Z1782" s="195"/>
      <c r="AA1782" s="195"/>
      <c r="AB1782" s="195"/>
      <c r="AC1782" s="181"/>
      <c r="AD1782" s="195"/>
      <c r="AE1782" s="195"/>
      <c r="AF1782" s="195"/>
      <c r="AG1782" s="195"/>
    </row>
    <row r="1783" spans="13:33" s="6" customFormat="1" ht="15" customHeight="1" x14ac:dyDescent="0.25">
      <c r="M1783" s="42"/>
      <c r="Y1783" s="195"/>
      <c r="Z1783" s="195"/>
      <c r="AA1783" s="195"/>
      <c r="AB1783" s="195"/>
      <c r="AC1783" s="181"/>
      <c r="AD1783" s="195"/>
      <c r="AE1783" s="195"/>
      <c r="AF1783" s="195"/>
      <c r="AG1783" s="195"/>
    </row>
    <row r="1784" spans="13:33" s="6" customFormat="1" ht="15" customHeight="1" x14ac:dyDescent="0.25">
      <c r="M1784" s="42"/>
      <c r="Y1784" s="195"/>
      <c r="Z1784" s="195"/>
      <c r="AA1784" s="195"/>
      <c r="AB1784" s="195"/>
      <c r="AC1784" s="181"/>
      <c r="AD1784" s="195"/>
      <c r="AE1784" s="195"/>
      <c r="AF1784" s="195"/>
      <c r="AG1784" s="195"/>
    </row>
    <row r="1785" spans="13:33" s="6" customFormat="1" ht="15" customHeight="1" x14ac:dyDescent="0.25">
      <c r="M1785" s="42"/>
      <c r="Y1785" s="195"/>
      <c r="Z1785" s="195"/>
      <c r="AA1785" s="195"/>
      <c r="AB1785" s="195"/>
      <c r="AC1785" s="181"/>
      <c r="AD1785" s="195"/>
      <c r="AE1785" s="195"/>
      <c r="AF1785" s="195"/>
      <c r="AG1785" s="195"/>
    </row>
    <row r="1786" spans="13:33" s="6" customFormat="1" ht="15" customHeight="1" x14ac:dyDescent="0.25">
      <c r="M1786" s="42"/>
      <c r="Y1786" s="195"/>
      <c r="Z1786" s="195"/>
      <c r="AA1786" s="195"/>
      <c r="AB1786" s="195"/>
      <c r="AC1786" s="181"/>
      <c r="AD1786" s="195"/>
      <c r="AE1786" s="195"/>
      <c r="AF1786" s="195"/>
      <c r="AG1786" s="195"/>
    </row>
    <row r="1787" spans="13:33" s="6" customFormat="1" ht="15" customHeight="1" x14ac:dyDescent="0.25">
      <c r="M1787" s="42"/>
      <c r="Y1787" s="195"/>
      <c r="Z1787" s="195"/>
      <c r="AA1787" s="195"/>
      <c r="AB1787" s="195"/>
      <c r="AC1787" s="181"/>
      <c r="AD1787" s="195"/>
      <c r="AE1787" s="195"/>
      <c r="AF1787" s="195"/>
      <c r="AG1787" s="195"/>
    </row>
    <row r="1788" spans="13:33" s="6" customFormat="1" ht="15" customHeight="1" x14ac:dyDescent="0.25">
      <c r="M1788" s="42"/>
      <c r="Y1788" s="195"/>
      <c r="Z1788" s="195"/>
      <c r="AA1788" s="195"/>
      <c r="AB1788" s="195"/>
      <c r="AC1788" s="181"/>
      <c r="AD1788" s="195"/>
      <c r="AE1788" s="195"/>
      <c r="AF1788" s="195"/>
      <c r="AG1788" s="195"/>
    </row>
    <row r="1789" spans="13:33" s="6" customFormat="1" ht="15" customHeight="1" x14ac:dyDescent="0.25">
      <c r="M1789" s="42"/>
      <c r="Y1789" s="195"/>
      <c r="Z1789" s="195"/>
      <c r="AA1789" s="195"/>
      <c r="AB1789" s="195"/>
      <c r="AC1789" s="181"/>
      <c r="AD1789" s="195"/>
      <c r="AE1789" s="195"/>
      <c r="AF1789" s="195"/>
      <c r="AG1789" s="195"/>
    </row>
    <row r="1790" spans="13:33" s="6" customFormat="1" ht="15" customHeight="1" x14ac:dyDescent="0.25">
      <c r="M1790" s="42"/>
      <c r="Y1790" s="195"/>
      <c r="Z1790" s="195"/>
      <c r="AA1790" s="195"/>
      <c r="AB1790" s="195"/>
      <c r="AC1790" s="181"/>
      <c r="AD1790" s="195"/>
      <c r="AE1790" s="195"/>
      <c r="AF1790" s="195"/>
      <c r="AG1790" s="195"/>
    </row>
    <row r="1791" spans="13:33" s="6" customFormat="1" ht="15" customHeight="1" x14ac:dyDescent="0.25">
      <c r="M1791" s="42"/>
      <c r="Y1791" s="195"/>
      <c r="Z1791" s="195"/>
      <c r="AA1791" s="195"/>
      <c r="AB1791" s="195"/>
      <c r="AC1791" s="181"/>
      <c r="AD1791" s="195"/>
      <c r="AE1791" s="195"/>
      <c r="AF1791" s="195"/>
      <c r="AG1791" s="195"/>
    </row>
    <row r="1792" spans="13:33" s="6" customFormat="1" ht="15" customHeight="1" x14ac:dyDescent="0.25">
      <c r="M1792" s="42"/>
      <c r="Y1792" s="195"/>
      <c r="Z1792" s="195"/>
      <c r="AA1792" s="195"/>
      <c r="AB1792" s="195"/>
      <c r="AC1792" s="181"/>
      <c r="AD1792" s="195"/>
      <c r="AE1792" s="195"/>
      <c r="AF1792" s="195"/>
      <c r="AG1792" s="195"/>
    </row>
    <row r="1793" spans="13:33" s="6" customFormat="1" ht="15" customHeight="1" x14ac:dyDescent="0.25">
      <c r="M1793" s="42"/>
      <c r="Y1793" s="195"/>
      <c r="Z1793" s="195"/>
      <c r="AA1793" s="195"/>
      <c r="AB1793" s="195"/>
      <c r="AC1793" s="181"/>
      <c r="AD1793" s="195"/>
      <c r="AE1793" s="195"/>
      <c r="AF1793" s="195"/>
      <c r="AG1793" s="195"/>
    </row>
    <row r="1794" spans="13:33" s="6" customFormat="1" ht="15" customHeight="1" x14ac:dyDescent="0.25">
      <c r="M1794" s="42"/>
      <c r="Y1794" s="195"/>
      <c r="Z1794" s="195"/>
      <c r="AA1794" s="195"/>
      <c r="AB1794" s="195"/>
      <c r="AC1794" s="181"/>
      <c r="AD1794" s="195"/>
      <c r="AE1794" s="195"/>
      <c r="AF1794" s="195"/>
      <c r="AG1794" s="195"/>
    </row>
    <row r="1795" spans="13:33" s="6" customFormat="1" ht="15" customHeight="1" x14ac:dyDescent="0.25">
      <c r="M1795" s="42"/>
      <c r="Y1795" s="195"/>
      <c r="Z1795" s="195"/>
      <c r="AA1795" s="195"/>
      <c r="AB1795" s="195"/>
      <c r="AC1795" s="181"/>
      <c r="AD1795" s="195"/>
      <c r="AE1795" s="195"/>
      <c r="AF1795" s="195"/>
      <c r="AG1795" s="195"/>
    </row>
    <row r="1796" spans="13:33" s="6" customFormat="1" ht="15" customHeight="1" x14ac:dyDescent="0.25">
      <c r="M1796" s="42"/>
      <c r="Y1796" s="195"/>
      <c r="Z1796" s="195"/>
      <c r="AA1796" s="195"/>
      <c r="AB1796" s="195"/>
      <c r="AC1796" s="181"/>
      <c r="AD1796" s="195"/>
      <c r="AE1796" s="195"/>
      <c r="AF1796" s="195"/>
      <c r="AG1796" s="195"/>
    </row>
    <row r="1797" spans="13:33" s="6" customFormat="1" ht="15" customHeight="1" x14ac:dyDescent="0.25">
      <c r="M1797" s="42"/>
      <c r="Y1797" s="195"/>
      <c r="Z1797" s="195"/>
      <c r="AA1797" s="195"/>
      <c r="AB1797" s="195"/>
      <c r="AC1797" s="181"/>
      <c r="AD1797" s="195"/>
      <c r="AE1797" s="195"/>
      <c r="AF1797" s="195"/>
      <c r="AG1797" s="195"/>
    </row>
    <row r="1798" spans="13:33" s="6" customFormat="1" ht="15" customHeight="1" x14ac:dyDescent="0.25">
      <c r="M1798" s="42"/>
      <c r="Y1798" s="195"/>
      <c r="Z1798" s="195"/>
      <c r="AA1798" s="195"/>
      <c r="AB1798" s="195"/>
      <c r="AC1798" s="181"/>
      <c r="AD1798" s="195"/>
      <c r="AE1798" s="195"/>
      <c r="AF1798" s="195"/>
      <c r="AG1798" s="195"/>
    </row>
    <row r="1799" spans="13:33" s="6" customFormat="1" ht="15" customHeight="1" x14ac:dyDescent="0.25">
      <c r="M1799" s="42"/>
      <c r="Y1799" s="195"/>
      <c r="Z1799" s="195"/>
      <c r="AA1799" s="195"/>
      <c r="AB1799" s="195"/>
      <c r="AC1799" s="181"/>
      <c r="AD1799" s="195"/>
      <c r="AE1799" s="195"/>
      <c r="AF1799" s="195"/>
      <c r="AG1799" s="195"/>
    </row>
    <row r="1800" spans="13:33" s="6" customFormat="1" ht="15" customHeight="1" x14ac:dyDescent="0.25">
      <c r="M1800" s="42"/>
      <c r="Y1800" s="195"/>
      <c r="Z1800" s="195"/>
      <c r="AA1800" s="195"/>
      <c r="AB1800" s="195"/>
      <c r="AC1800" s="181"/>
      <c r="AD1800" s="195"/>
      <c r="AE1800" s="195"/>
      <c r="AF1800" s="195"/>
      <c r="AG1800" s="195"/>
    </row>
    <row r="1801" spans="13:33" s="6" customFormat="1" ht="15" customHeight="1" x14ac:dyDescent="0.25">
      <c r="M1801" s="42"/>
      <c r="Y1801" s="195"/>
      <c r="Z1801" s="195"/>
      <c r="AA1801" s="195"/>
      <c r="AB1801" s="195"/>
      <c r="AC1801" s="181"/>
      <c r="AD1801" s="195"/>
      <c r="AE1801" s="195"/>
      <c r="AF1801" s="195"/>
      <c r="AG1801" s="195"/>
    </row>
    <row r="1802" spans="13:33" s="6" customFormat="1" ht="15" customHeight="1" x14ac:dyDescent="0.25">
      <c r="M1802" s="42"/>
      <c r="Y1802" s="195"/>
      <c r="Z1802" s="195"/>
      <c r="AA1802" s="195"/>
      <c r="AB1802" s="195"/>
      <c r="AC1802" s="181"/>
      <c r="AD1802" s="195"/>
      <c r="AE1802" s="195"/>
      <c r="AF1802" s="195"/>
      <c r="AG1802" s="195"/>
    </row>
    <row r="1803" spans="13:33" s="6" customFormat="1" ht="15" customHeight="1" x14ac:dyDescent="0.25">
      <c r="M1803" s="42"/>
      <c r="Y1803" s="195"/>
      <c r="Z1803" s="195"/>
      <c r="AA1803" s="195"/>
      <c r="AB1803" s="195"/>
      <c r="AC1803" s="181"/>
      <c r="AD1803" s="195"/>
      <c r="AE1803" s="195"/>
      <c r="AF1803" s="195"/>
      <c r="AG1803" s="195"/>
    </row>
    <row r="1804" spans="13:33" s="6" customFormat="1" ht="15" customHeight="1" x14ac:dyDescent="0.25">
      <c r="M1804" s="42"/>
      <c r="Y1804" s="195"/>
      <c r="Z1804" s="195"/>
      <c r="AA1804" s="195"/>
      <c r="AB1804" s="195"/>
      <c r="AC1804" s="181"/>
      <c r="AD1804" s="195"/>
      <c r="AE1804" s="195"/>
      <c r="AF1804" s="195"/>
      <c r="AG1804" s="195"/>
    </row>
    <row r="1805" spans="13:33" s="6" customFormat="1" ht="15" customHeight="1" x14ac:dyDescent="0.25">
      <c r="M1805" s="42"/>
      <c r="Y1805" s="195"/>
      <c r="Z1805" s="195"/>
      <c r="AA1805" s="195"/>
      <c r="AB1805" s="195"/>
      <c r="AC1805" s="181"/>
      <c r="AD1805" s="195"/>
      <c r="AE1805" s="195"/>
      <c r="AF1805" s="195"/>
      <c r="AG1805" s="195"/>
    </row>
    <row r="1806" spans="13:33" s="6" customFormat="1" ht="15" customHeight="1" x14ac:dyDescent="0.25">
      <c r="M1806" s="42"/>
      <c r="Y1806" s="195"/>
      <c r="Z1806" s="195"/>
      <c r="AA1806" s="195"/>
      <c r="AB1806" s="195"/>
      <c r="AC1806" s="181"/>
      <c r="AD1806" s="195"/>
      <c r="AE1806" s="195"/>
      <c r="AF1806" s="195"/>
      <c r="AG1806" s="195"/>
    </row>
    <row r="1807" spans="13:33" s="6" customFormat="1" ht="15" customHeight="1" x14ac:dyDescent="0.25">
      <c r="M1807" s="42"/>
      <c r="Y1807" s="195"/>
      <c r="Z1807" s="195"/>
      <c r="AA1807" s="195"/>
      <c r="AB1807" s="195"/>
      <c r="AC1807" s="181"/>
      <c r="AD1807" s="195"/>
      <c r="AE1807" s="195"/>
      <c r="AF1807" s="195"/>
      <c r="AG1807" s="195"/>
    </row>
    <row r="1808" spans="13:33" s="6" customFormat="1" ht="15" customHeight="1" x14ac:dyDescent="0.25">
      <c r="M1808" s="42"/>
      <c r="Y1808" s="195"/>
      <c r="Z1808" s="195"/>
      <c r="AA1808" s="195"/>
      <c r="AB1808" s="195"/>
      <c r="AC1808" s="181"/>
      <c r="AD1808" s="195"/>
      <c r="AE1808" s="195"/>
      <c r="AF1808" s="195"/>
      <c r="AG1808" s="195"/>
    </row>
    <row r="1809" spans="13:33" s="6" customFormat="1" ht="15" customHeight="1" x14ac:dyDescent="0.25">
      <c r="M1809" s="42"/>
      <c r="Y1809" s="195"/>
      <c r="Z1809" s="195"/>
      <c r="AA1809" s="195"/>
      <c r="AB1809" s="195"/>
      <c r="AC1809" s="181"/>
      <c r="AD1809" s="195"/>
      <c r="AE1809" s="195"/>
      <c r="AF1809" s="195"/>
      <c r="AG1809" s="195"/>
    </row>
    <row r="1810" spans="13:33" s="6" customFormat="1" ht="15" customHeight="1" x14ac:dyDescent="0.25">
      <c r="M1810" s="42"/>
      <c r="Y1810" s="195"/>
      <c r="Z1810" s="195"/>
      <c r="AA1810" s="195"/>
      <c r="AB1810" s="195"/>
      <c r="AC1810" s="181"/>
      <c r="AD1810" s="195"/>
      <c r="AE1810" s="195"/>
      <c r="AF1810" s="195"/>
      <c r="AG1810" s="195"/>
    </row>
    <row r="1811" spans="13:33" s="6" customFormat="1" ht="15" customHeight="1" x14ac:dyDescent="0.25">
      <c r="M1811" s="42"/>
      <c r="Y1811" s="195"/>
      <c r="Z1811" s="195"/>
      <c r="AA1811" s="195"/>
      <c r="AB1811" s="195"/>
      <c r="AC1811" s="181"/>
      <c r="AD1811" s="195"/>
      <c r="AE1811" s="195"/>
      <c r="AF1811" s="195"/>
      <c r="AG1811" s="195"/>
    </row>
    <row r="1812" spans="13:33" s="6" customFormat="1" ht="15" customHeight="1" x14ac:dyDescent="0.25">
      <c r="M1812" s="42"/>
      <c r="Y1812" s="195"/>
      <c r="Z1812" s="195"/>
      <c r="AA1812" s="195"/>
      <c r="AB1812" s="195"/>
      <c r="AC1812" s="181"/>
      <c r="AD1812" s="195"/>
      <c r="AE1812" s="195"/>
      <c r="AF1812" s="195"/>
      <c r="AG1812" s="195"/>
    </row>
    <row r="1813" spans="13:33" s="6" customFormat="1" ht="15" customHeight="1" x14ac:dyDescent="0.25">
      <c r="M1813" s="42"/>
      <c r="Y1813" s="195"/>
      <c r="Z1813" s="195"/>
      <c r="AA1813" s="195"/>
      <c r="AB1813" s="195"/>
      <c r="AC1813" s="181"/>
      <c r="AD1813" s="195"/>
      <c r="AE1813" s="195"/>
      <c r="AF1813" s="195"/>
      <c r="AG1813" s="195"/>
    </row>
    <row r="1814" spans="13:33" s="6" customFormat="1" ht="15" customHeight="1" x14ac:dyDescent="0.25">
      <c r="M1814" s="42"/>
      <c r="Y1814" s="195"/>
      <c r="Z1814" s="195"/>
      <c r="AA1814" s="195"/>
      <c r="AB1814" s="195"/>
      <c r="AC1814" s="181"/>
      <c r="AD1814" s="195"/>
      <c r="AE1814" s="195"/>
      <c r="AF1814" s="195"/>
      <c r="AG1814" s="195"/>
    </row>
    <row r="1815" spans="13:33" s="6" customFormat="1" ht="15" customHeight="1" x14ac:dyDescent="0.25">
      <c r="M1815" s="42"/>
      <c r="Y1815" s="195"/>
      <c r="Z1815" s="195"/>
      <c r="AA1815" s="195"/>
      <c r="AB1815" s="195"/>
      <c r="AC1815" s="181"/>
      <c r="AD1815" s="195"/>
      <c r="AE1815" s="195"/>
      <c r="AF1815" s="195"/>
      <c r="AG1815" s="195"/>
    </row>
    <row r="1816" spans="13:33" s="6" customFormat="1" ht="15" customHeight="1" x14ac:dyDescent="0.25">
      <c r="M1816" s="42"/>
      <c r="Y1816" s="195"/>
      <c r="Z1816" s="195"/>
      <c r="AA1816" s="195"/>
      <c r="AB1816" s="195"/>
      <c r="AC1816" s="181"/>
      <c r="AD1816" s="195"/>
      <c r="AE1816" s="195"/>
      <c r="AF1816" s="195"/>
      <c r="AG1816" s="195"/>
    </row>
    <row r="1817" spans="13:33" s="6" customFormat="1" ht="15" customHeight="1" x14ac:dyDescent="0.25">
      <c r="M1817" s="42"/>
      <c r="Y1817" s="195"/>
      <c r="Z1817" s="195"/>
      <c r="AA1817" s="195"/>
      <c r="AB1817" s="195"/>
      <c r="AC1817" s="181"/>
      <c r="AD1817" s="195"/>
      <c r="AE1817" s="195"/>
      <c r="AF1817" s="195"/>
      <c r="AG1817" s="195"/>
    </row>
    <row r="1818" spans="13:33" s="6" customFormat="1" ht="15" customHeight="1" x14ac:dyDescent="0.25">
      <c r="M1818" s="42"/>
      <c r="Y1818" s="195"/>
      <c r="Z1818" s="195"/>
      <c r="AA1818" s="195"/>
      <c r="AB1818" s="195"/>
      <c r="AC1818" s="181"/>
      <c r="AD1818" s="195"/>
      <c r="AE1818" s="195"/>
      <c r="AF1818" s="195"/>
      <c r="AG1818" s="195"/>
    </row>
    <row r="1819" spans="13:33" s="6" customFormat="1" ht="15" customHeight="1" x14ac:dyDescent="0.25">
      <c r="M1819" s="42"/>
      <c r="Y1819" s="195"/>
      <c r="Z1819" s="195"/>
      <c r="AA1819" s="195"/>
      <c r="AB1819" s="195"/>
      <c r="AC1819" s="181"/>
      <c r="AD1819" s="195"/>
      <c r="AE1819" s="195"/>
      <c r="AF1819" s="195"/>
      <c r="AG1819" s="195"/>
    </row>
    <row r="1820" spans="13:33" s="6" customFormat="1" ht="15" customHeight="1" x14ac:dyDescent="0.25">
      <c r="M1820" s="42"/>
      <c r="Y1820" s="195"/>
      <c r="Z1820" s="195"/>
      <c r="AA1820" s="195"/>
      <c r="AB1820" s="195"/>
      <c r="AC1820" s="181"/>
      <c r="AD1820" s="195"/>
      <c r="AE1820" s="195"/>
      <c r="AF1820" s="195"/>
      <c r="AG1820" s="195"/>
    </row>
    <row r="1821" spans="13:33" s="6" customFormat="1" ht="15" customHeight="1" x14ac:dyDescent="0.25">
      <c r="M1821" s="42"/>
      <c r="Y1821" s="195"/>
      <c r="Z1821" s="195"/>
      <c r="AA1821" s="195"/>
      <c r="AB1821" s="195"/>
      <c r="AC1821" s="181"/>
      <c r="AD1821" s="195"/>
      <c r="AE1821" s="195"/>
      <c r="AF1821" s="195"/>
      <c r="AG1821" s="195"/>
    </row>
    <row r="1822" spans="13:33" s="6" customFormat="1" ht="15" customHeight="1" x14ac:dyDescent="0.25">
      <c r="M1822" s="42"/>
      <c r="Y1822" s="195"/>
      <c r="Z1822" s="195"/>
      <c r="AA1822" s="195"/>
      <c r="AB1822" s="195"/>
      <c r="AC1822" s="181"/>
      <c r="AD1822" s="195"/>
      <c r="AE1822" s="195"/>
      <c r="AF1822" s="195"/>
      <c r="AG1822" s="195"/>
    </row>
    <row r="1823" spans="13:33" s="6" customFormat="1" ht="15" customHeight="1" x14ac:dyDescent="0.25">
      <c r="M1823" s="42"/>
      <c r="Y1823" s="195"/>
      <c r="Z1823" s="195"/>
      <c r="AA1823" s="195"/>
      <c r="AB1823" s="195"/>
      <c r="AC1823" s="181"/>
      <c r="AD1823" s="195"/>
      <c r="AE1823" s="195"/>
      <c r="AF1823" s="195"/>
      <c r="AG1823" s="195"/>
    </row>
    <row r="1824" spans="13:33" s="6" customFormat="1" ht="15" customHeight="1" x14ac:dyDescent="0.25">
      <c r="M1824" s="42"/>
      <c r="Y1824" s="195"/>
      <c r="Z1824" s="195"/>
      <c r="AA1824" s="195"/>
      <c r="AB1824" s="195"/>
      <c r="AC1824" s="181"/>
      <c r="AD1824" s="195"/>
      <c r="AE1824" s="195"/>
      <c r="AF1824" s="195"/>
      <c r="AG1824" s="195"/>
    </row>
    <row r="1825" spans="13:33" s="6" customFormat="1" ht="15" customHeight="1" x14ac:dyDescent="0.25">
      <c r="M1825" s="42"/>
      <c r="Y1825" s="195"/>
      <c r="Z1825" s="195"/>
      <c r="AA1825" s="195"/>
      <c r="AB1825" s="195"/>
      <c r="AC1825" s="181"/>
      <c r="AD1825" s="195"/>
      <c r="AE1825" s="195"/>
      <c r="AF1825" s="195"/>
      <c r="AG1825" s="195"/>
    </row>
    <row r="1826" spans="13:33" s="6" customFormat="1" ht="15" customHeight="1" x14ac:dyDescent="0.25">
      <c r="M1826" s="42"/>
      <c r="Y1826" s="195"/>
      <c r="Z1826" s="195"/>
      <c r="AA1826" s="195"/>
      <c r="AB1826" s="195"/>
      <c r="AC1826" s="181"/>
      <c r="AD1826" s="195"/>
      <c r="AE1826" s="195"/>
      <c r="AF1826" s="195"/>
      <c r="AG1826" s="195"/>
    </row>
    <row r="1827" spans="13:33" s="6" customFormat="1" ht="15" customHeight="1" x14ac:dyDescent="0.25">
      <c r="M1827" s="42"/>
      <c r="Y1827" s="195"/>
      <c r="Z1827" s="195"/>
      <c r="AA1827" s="195"/>
      <c r="AB1827" s="195"/>
      <c r="AC1827" s="181"/>
      <c r="AD1827" s="195"/>
      <c r="AE1827" s="195"/>
      <c r="AF1827" s="195"/>
      <c r="AG1827" s="195"/>
    </row>
    <row r="1828" spans="13:33" s="6" customFormat="1" ht="15" customHeight="1" x14ac:dyDescent="0.25">
      <c r="M1828" s="42"/>
      <c r="Y1828" s="195"/>
      <c r="Z1828" s="195"/>
      <c r="AA1828" s="195"/>
      <c r="AB1828" s="195"/>
      <c r="AC1828" s="181"/>
      <c r="AD1828" s="195"/>
      <c r="AE1828" s="195"/>
      <c r="AF1828" s="195"/>
      <c r="AG1828" s="195"/>
    </row>
    <row r="1829" spans="13:33" s="6" customFormat="1" ht="15" customHeight="1" x14ac:dyDescent="0.25">
      <c r="M1829" s="42"/>
      <c r="Y1829" s="195"/>
      <c r="Z1829" s="195"/>
      <c r="AA1829" s="195"/>
      <c r="AB1829" s="195"/>
      <c r="AC1829" s="181"/>
      <c r="AD1829" s="195"/>
      <c r="AE1829" s="195"/>
      <c r="AF1829" s="195"/>
      <c r="AG1829" s="195"/>
    </row>
    <row r="1830" spans="13:33" s="6" customFormat="1" ht="15" customHeight="1" x14ac:dyDescent="0.25">
      <c r="M1830" s="42"/>
      <c r="Y1830" s="195"/>
      <c r="Z1830" s="195"/>
      <c r="AA1830" s="195"/>
      <c r="AB1830" s="195"/>
      <c r="AC1830" s="181"/>
      <c r="AD1830" s="195"/>
      <c r="AE1830" s="195"/>
      <c r="AF1830" s="195"/>
      <c r="AG1830" s="195"/>
    </row>
    <row r="1831" spans="13:33" s="6" customFormat="1" ht="15" customHeight="1" x14ac:dyDescent="0.25">
      <c r="M1831" s="42"/>
      <c r="Y1831" s="195"/>
      <c r="Z1831" s="195"/>
      <c r="AA1831" s="195"/>
      <c r="AB1831" s="195"/>
      <c r="AC1831" s="181"/>
      <c r="AD1831" s="195"/>
      <c r="AE1831" s="195"/>
      <c r="AF1831" s="195"/>
      <c r="AG1831" s="195"/>
    </row>
    <row r="1832" spans="13:33" s="6" customFormat="1" ht="15" customHeight="1" x14ac:dyDescent="0.25">
      <c r="M1832" s="42"/>
      <c r="Y1832" s="195"/>
      <c r="Z1832" s="195"/>
      <c r="AA1832" s="195"/>
      <c r="AB1832" s="195"/>
      <c r="AC1832" s="181"/>
      <c r="AD1832" s="195"/>
      <c r="AE1832" s="195"/>
      <c r="AF1832" s="195"/>
      <c r="AG1832" s="195"/>
    </row>
    <row r="1833" spans="13:33" s="6" customFormat="1" ht="15" customHeight="1" x14ac:dyDescent="0.25">
      <c r="M1833" s="42"/>
      <c r="Y1833" s="195"/>
      <c r="Z1833" s="195"/>
      <c r="AA1833" s="195"/>
      <c r="AB1833" s="195"/>
      <c r="AC1833" s="181"/>
      <c r="AD1833" s="195"/>
      <c r="AE1833" s="195"/>
      <c r="AF1833" s="195"/>
      <c r="AG1833" s="195"/>
    </row>
    <row r="1834" spans="13:33" s="6" customFormat="1" ht="15" customHeight="1" x14ac:dyDescent="0.25">
      <c r="M1834" s="42"/>
      <c r="Y1834" s="195"/>
      <c r="Z1834" s="195"/>
      <c r="AA1834" s="195"/>
      <c r="AB1834" s="195"/>
      <c r="AC1834" s="181"/>
      <c r="AD1834" s="195"/>
      <c r="AE1834" s="195"/>
      <c r="AF1834" s="195"/>
      <c r="AG1834" s="195"/>
    </row>
    <row r="1835" spans="13:33" s="6" customFormat="1" ht="15" customHeight="1" x14ac:dyDescent="0.25">
      <c r="M1835" s="42"/>
      <c r="Y1835" s="195"/>
      <c r="Z1835" s="195"/>
      <c r="AA1835" s="195"/>
      <c r="AB1835" s="195"/>
      <c r="AC1835" s="181"/>
      <c r="AD1835" s="195"/>
      <c r="AE1835" s="195"/>
      <c r="AF1835" s="195"/>
      <c r="AG1835" s="195"/>
    </row>
    <row r="1836" spans="13:33" s="6" customFormat="1" ht="15" customHeight="1" x14ac:dyDescent="0.25">
      <c r="M1836" s="42"/>
      <c r="Y1836" s="195"/>
      <c r="Z1836" s="195"/>
      <c r="AA1836" s="195"/>
      <c r="AB1836" s="195"/>
      <c r="AC1836" s="181"/>
      <c r="AD1836" s="195"/>
      <c r="AE1836" s="195"/>
      <c r="AF1836" s="195"/>
      <c r="AG1836" s="195"/>
    </row>
    <row r="1837" spans="13:33" s="6" customFormat="1" ht="15" customHeight="1" x14ac:dyDescent="0.25">
      <c r="M1837" s="42"/>
      <c r="Y1837" s="195"/>
      <c r="Z1837" s="195"/>
      <c r="AA1837" s="195"/>
      <c r="AB1837" s="195"/>
      <c r="AC1837" s="181"/>
      <c r="AD1837" s="195"/>
      <c r="AE1837" s="195"/>
      <c r="AF1837" s="195"/>
      <c r="AG1837" s="195"/>
    </row>
    <row r="1838" spans="13:33" s="6" customFormat="1" ht="15" customHeight="1" x14ac:dyDescent="0.25">
      <c r="M1838" s="42"/>
      <c r="Y1838" s="195"/>
      <c r="Z1838" s="195"/>
      <c r="AA1838" s="195"/>
      <c r="AB1838" s="195"/>
      <c r="AC1838" s="181"/>
      <c r="AD1838" s="195"/>
      <c r="AE1838" s="195"/>
      <c r="AF1838" s="195"/>
      <c r="AG1838" s="195"/>
    </row>
    <row r="1839" spans="13:33" s="6" customFormat="1" ht="15" customHeight="1" x14ac:dyDescent="0.25">
      <c r="M1839" s="42"/>
      <c r="Y1839" s="195"/>
      <c r="Z1839" s="195"/>
      <c r="AA1839" s="195"/>
      <c r="AB1839" s="195"/>
      <c r="AC1839" s="181"/>
      <c r="AD1839" s="195"/>
      <c r="AE1839" s="195"/>
      <c r="AF1839" s="195"/>
      <c r="AG1839" s="195"/>
    </row>
    <row r="1840" spans="13:33" s="6" customFormat="1" ht="15" customHeight="1" x14ac:dyDescent="0.25">
      <c r="M1840" s="42"/>
      <c r="Y1840" s="195"/>
      <c r="Z1840" s="195"/>
      <c r="AA1840" s="195"/>
      <c r="AB1840" s="195"/>
      <c r="AC1840" s="181"/>
      <c r="AD1840" s="195"/>
      <c r="AE1840" s="195"/>
      <c r="AF1840" s="195"/>
      <c r="AG1840" s="195"/>
    </row>
    <row r="1841" spans="13:33" s="6" customFormat="1" ht="15" customHeight="1" x14ac:dyDescent="0.25">
      <c r="M1841" s="42"/>
      <c r="Y1841" s="195"/>
      <c r="Z1841" s="195"/>
      <c r="AA1841" s="195"/>
      <c r="AB1841" s="195"/>
      <c r="AC1841" s="181"/>
      <c r="AD1841" s="195"/>
      <c r="AE1841" s="195"/>
      <c r="AF1841" s="195"/>
      <c r="AG1841" s="195"/>
    </row>
    <row r="1842" spans="13:33" s="6" customFormat="1" ht="15" customHeight="1" x14ac:dyDescent="0.25">
      <c r="M1842" s="42"/>
      <c r="Y1842" s="195"/>
      <c r="Z1842" s="195"/>
      <c r="AA1842" s="195"/>
      <c r="AB1842" s="195"/>
      <c r="AC1842" s="181"/>
      <c r="AD1842" s="195"/>
      <c r="AE1842" s="195"/>
      <c r="AF1842" s="195"/>
      <c r="AG1842" s="195"/>
    </row>
    <row r="1843" spans="13:33" s="6" customFormat="1" ht="15" customHeight="1" x14ac:dyDescent="0.25">
      <c r="M1843" s="42"/>
      <c r="Y1843" s="195"/>
      <c r="Z1843" s="195"/>
      <c r="AA1843" s="195"/>
      <c r="AB1843" s="195"/>
      <c r="AC1843" s="181"/>
      <c r="AD1843" s="195"/>
      <c r="AE1843" s="195"/>
      <c r="AF1843" s="195"/>
      <c r="AG1843" s="195"/>
    </row>
    <row r="1844" spans="13:33" s="6" customFormat="1" ht="15" customHeight="1" x14ac:dyDescent="0.25">
      <c r="M1844" s="42"/>
      <c r="Y1844" s="195"/>
      <c r="Z1844" s="195"/>
      <c r="AA1844" s="195"/>
      <c r="AB1844" s="195"/>
      <c r="AC1844" s="181"/>
      <c r="AD1844" s="195"/>
      <c r="AE1844" s="195"/>
      <c r="AF1844" s="195"/>
      <c r="AG1844" s="195"/>
    </row>
    <row r="1845" spans="13:33" s="6" customFormat="1" ht="15" customHeight="1" x14ac:dyDescent="0.25">
      <c r="M1845" s="42"/>
      <c r="Y1845" s="195"/>
      <c r="Z1845" s="195"/>
      <c r="AA1845" s="195"/>
      <c r="AB1845" s="195"/>
      <c r="AC1845" s="181"/>
      <c r="AD1845" s="195"/>
      <c r="AE1845" s="195"/>
      <c r="AF1845" s="195"/>
      <c r="AG1845" s="195"/>
    </row>
    <row r="1846" spans="13:33" s="6" customFormat="1" ht="15" customHeight="1" x14ac:dyDescent="0.25">
      <c r="M1846" s="42"/>
      <c r="Y1846" s="195"/>
      <c r="Z1846" s="195"/>
      <c r="AA1846" s="195"/>
      <c r="AB1846" s="195"/>
      <c r="AC1846" s="181"/>
      <c r="AD1846" s="195"/>
      <c r="AE1846" s="195"/>
      <c r="AF1846" s="195"/>
      <c r="AG1846" s="195"/>
    </row>
    <row r="1847" spans="13:33" s="6" customFormat="1" ht="15" customHeight="1" x14ac:dyDescent="0.25">
      <c r="M1847" s="42"/>
      <c r="Y1847" s="195"/>
      <c r="Z1847" s="195"/>
      <c r="AA1847" s="195"/>
      <c r="AB1847" s="195"/>
      <c r="AC1847" s="181"/>
      <c r="AD1847" s="195"/>
      <c r="AE1847" s="195"/>
      <c r="AF1847" s="195"/>
      <c r="AG1847" s="195"/>
    </row>
    <row r="1848" spans="13:33" s="6" customFormat="1" ht="15" customHeight="1" x14ac:dyDescent="0.25">
      <c r="M1848" s="42"/>
      <c r="Y1848" s="195"/>
      <c r="Z1848" s="195"/>
      <c r="AA1848" s="195"/>
      <c r="AB1848" s="195"/>
      <c r="AC1848" s="181"/>
      <c r="AD1848" s="195"/>
      <c r="AE1848" s="195"/>
      <c r="AF1848" s="195"/>
      <c r="AG1848" s="195"/>
    </row>
    <row r="1849" spans="13:33" s="6" customFormat="1" ht="15" customHeight="1" x14ac:dyDescent="0.25">
      <c r="M1849" s="42"/>
      <c r="Y1849" s="195"/>
      <c r="Z1849" s="195"/>
      <c r="AA1849" s="195"/>
      <c r="AB1849" s="195"/>
      <c r="AC1849" s="181"/>
      <c r="AD1849" s="195"/>
      <c r="AE1849" s="195"/>
      <c r="AF1849" s="195"/>
      <c r="AG1849" s="195"/>
    </row>
    <row r="1850" spans="13:33" s="6" customFormat="1" ht="15" customHeight="1" x14ac:dyDescent="0.25">
      <c r="M1850" s="42"/>
      <c r="Y1850" s="195"/>
      <c r="Z1850" s="195"/>
      <c r="AA1850" s="195"/>
      <c r="AB1850" s="195"/>
      <c r="AC1850" s="181"/>
      <c r="AD1850" s="195"/>
      <c r="AE1850" s="195"/>
      <c r="AF1850" s="195"/>
      <c r="AG1850" s="195"/>
    </row>
    <row r="1851" spans="13:33" s="6" customFormat="1" ht="15" customHeight="1" x14ac:dyDescent="0.25">
      <c r="M1851" s="42"/>
      <c r="Y1851" s="195"/>
      <c r="Z1851" s="195"/>
      <c r="AA1851" s="195"/>
      <c r="AB1851" s="195"/>
      <c r="AC1851" s="181"/>
      <c r="AD1851" s="195"/>
      <c r="AE1851" s="195"/>
      <c r="AF1851" s="195"/>
      <c r="AG1851" s="195"/>
    </row>
    <row r="1852" spans="13:33" s="6" customFormat="1" ht="15" customHeight="1" x14ac:dyDescent="0.25">
      <c r="M1852" s="42"/>
      <c r="Y1852" s="195"/>
      <c r="Z1852" s="195"/>
      <c r="AA1852" s="195"/>
      <c r="AB1852" s="195"/>
      <c r="AC1852" s="181"/>
      <c r="AD1852" s="195"/>
      <c r="AE1852" s="195"/>
      <c r="AF1852" s="195"/>
      <c r="AG1852" s="195"/>
    </row>
    <row r="1853" spans="13:33" s="6" customFormat="1" ht="15" customHeight="1" x14ac:dyDescent="0.25">
      <c r="M1853" s="42"/>
      <c r="Y1853" s="195"/>
      <c r="Z1853" s="195"/>
      <c r="AA1853" s="195"/>
      <c r="AB1853" s="195"/>
      <c r="AC1853" s="181"/>
      <c r="AD1853" s="195"/>
      <c r="AE1853" s="195"/>
      <c r="AF1853" s="195"/>
      <c r="AG1853" s="195"/>
    </row>
    <row r="1854" spans="13:33" s="6" customFormat="1" ht="15" customHeight="1" x14ac:dyDescent="0.25">
      <c r="M1854" s="42"/>
      <c r="Y1854" s="195"/>
      <c r="Z1854" s="195"/>
      <c r="AA1854" s="195"/>
      <c r="AB1854" s="195"/>
      <c r="AC1854" s="181"/>
      <c r="AD1854" s="195"/>
      <c r="AE1854" s="195"/>
      <c r="AF1854" s="195"/>
      <c r="AG1854" s="195"/>
    </row>
    <row r="1855" spans="13:33" s="6" customFormat="1" ht="15" customHeight="1" x14ac:dyDescent="0.25">
      <c r="M1855" s="42"/>
      <c r="Y1855" s="195"/>
      <c r="Z1855" s="195"/>
      <c r="AA1855" s="195"/>
      <c r="AB1855" s="195"/>
      <c r="AC1855" s="181"/>
      <c r="AD1855" s="195"/>
      <c r="AE1855" s="195"/>
      <c r="AF1855" s="195"/>
      <c r="AG1855" s="195"/>
    </row>
    <row r="1856" spans="13:33" s="6" customFormat="1" ht="15" customHeight="1" x14ac:dyDescent="0.25">
      <c r="M1856" s="42"/>
      <c r="Y1856" s="195"/>
      <c r="Z1856" s="195"/>
      <c r="AA1856" s="195"/>
      <c r="AB1856" s="195"/>
      <c r="AC1856" s="181"/>
      <c r="AD1856" s="195"/>
      <c r="AE1856" s="195"/>
      <c r="AF1856" s="195"/>
      <c r="AG1856" s="195"/>
    </row>
    <row r="1857" spans="13:33" s="6" customFormat="1" ht="15" customHeight="1" x14ac:dyDescent="0.25">
      <c r="M1857" s="42"/>
      <c r="Y1857" s="195"/>
      <c r="Z1857" s="195"/>
      <c r="AA1857" s="195"/>
      <c r="AB1857" s="195"/>
      <c r="AC1857" s="181"/>
      <c r="AD1857" s="195"/>
      <c r="AE1857" s="195"/>
      <c r="AF1857" s="195"/>
      <c r="AG1857" s="195"/>
    </row>
    <row r="1858" spans="13:33" s="6" customFormat="1" ht="15" customHeight="1" x14ac:dyDescent="0.25">
      <c r="M1858" s="42"/>
      <c r="Y1858" s="195"/>
      <c r="Z1858" s="195"/>
      <c r="AA1858" s="195"/>
      <c r="AB1858" s="195"/>
      <c r="AC1858" s="181"/>
      <c r="AD1858" s="195"/>
      <c r="AE1858" s="195"/>
      <c r="AF1858" s="195"/>
      <c r="AG1858" s="195"/>
    </row>
    <row r="1859" spans="13:33" s="6" customFormat="1" ht="15" customHeight="1" x14ac:dyDescent="0.25">
      <c r="M1859" s="42"/>
      <c r="Y1859" s="195"/>
      <c r="Z1859" s="195"/>
      <c r="AA1859" s="195"/>
      <c r="AB1859" s="195"/>
      <c r="AC1859" s="181"/>
      <c r="AD1859" s="195"/>
      <c r="AE1859" s="195"/>
      <c r="AF1859" s="195"/>
      <c r="AG1859" s="195"/>
    </row>
    <row r="1860" spans="13:33" s="6" customFormat="1" ht="15" customHeight="1" x14ac:dyDescent="0.25">
      <c r="M1860" s="42"/>
      <c r="Y1860" s="195"/>
      <c r="Z1860" s="195"/>
      <c r="AA1860" s="195"/>
      <c r="AB1860" s="195"/>
      <c r="AC1860" s="181"/>
      <c r="AD1860" s="195"/>
      <c r="AE1860" s="195"/>
      <c r="AF1860" s="195"/>
      <c r="AG1860" s="195"/>
    </row>
    <row r="1861" spans="13:33" s="6" customFormat="1" ht="15" customHeight="1" x14ac:dyDescent="0.25">
      <c r="M1861" s="42"/>
      <c r="Y1861" s="195"/>
      <c r="Z1861" s="195"/>
      <c r="AA1861" s="195"/>
      <c r="AB1861" s="195"/>
      <c r="AC1861" s="181"/>
      <c r="AD1861" s="195"/>
      <c r="AE1861" s="195"/>
      <c r="AF1861" s="195"/>
      <c r="AG1861" s="195"/>
    </row>
    <row r="1862" spans="13:33" s="6" customFormat="1" ht="15" customHeight="1" x14ac:dyDescent="0.25">
      <c r="M1862" s="42"/>
      <c r="Y1862" s="195"/>
      <c r="Z1862" s="195"/>
      <c r="AA1862" s="195"/>
      <c r="AB1862" s="195"/>
      <c r="AC1862" s="181"/>
      <c r="AD1862" s="195"/>
      <c r="AE1862" s="195"/>
      <c r="AF1862" s="195"/>
      <c r="AG1862" s="195"/>
    </row>
    <row r="1863" spans="13:33" s="6" customFormat="1" ht="15" customHeight="1" x14ac:dyDescent="0.25">
      <c r="M1863" s="42"/>
      <c r="Y1863" s="195"/>
      <c r="Z1863" s="195"/>
      <c r="AA1863" s="195"/>
      <c r="AB1863" s="195"/>
      <c r="AC1863" s="181"/>
      <c r="AD1863" s="195"/>
      <c r="AE1863" s="195"/>
      <c r="AF1863" s="195"/>
      <c r="AG1863" s="195"/>
    </row>
    <row r="1864" spans="13:33" s="6" customFormat="1" ht="15" customHeight="1" x14ac:dyDescent="0.25">
      <c r="M1864" s="42"/>
      <c r="Y1864" s="195"/>
      <c r="Z1864" s="195"/>
      <c r="AA1864" s="195"/>
      <c r="AB1864" s="195"/>
      <c r="AC1864" s="181"/>
      <c r="AD1864" s="195"/>
      <c r="AE1864" s="195"/>
      <c r="AF1864" s="195"/>
      <c r="AG1864" s="195"/>
    </row>
    <row r="1865" spans="13:33" s="6" customFormat="1" ht="15" customHeight="1" x14ac:dyDescent="0.25">
      <c r="M1865" s="42"/>
      <c r="Y1865" s="195"/>
      <c r="Z1865" s="195"/>
      <c r="AA1865" s="195"/>
      <c r="AB1865" s="195"/>
      <c r="AC1865" s="181"/>
      <c r="AD1865" s="195"/>
      <c r="AE1865" s="195"/>
      <c r="AF1865" s="195"/>
      <c r="AG1865" s="195"/>
    </row>
    <row r="1866" spans="13:33" s="6" customFormat="1" ht="15" customHeight="1" x14ac:dyDescent="0.25">
      <c r="M1866" s="42"/>
      <c r="Y1866" s="195"/>
      <c r="Z1866" s="195"/>
      <c r="AA1866" s="195"/>
      <c r="AB1866" s="195"/>
      <c r="AC1866" s="181"/>
      <c r="AD1866" s="195"/>
      <c r="AE1866" s="195"/>
      <c r="AF1866" s="195"/>
      <c r="AG1866" s="195"/>
    </row>
    <row r="1867" spans="13:33" s="6" customFormat="1" ht="15" customHeight="1" x14ac:dyDescent="0.25">
      <c r="M1867" s="42"/>
      <c r="Y1867" s="195"/>
      <c r="Z1867" s="195"/>
      <c r="AA1867" s="195"/>
      <c r="AB1867" s="195"/>
      <c r="AC1867" s="181"/>
      <c r="AD1867" s="195"/>
      <c r="AE1867" s="195"/>
      <c r="AF1867" s="195"/>
      <c r="AG1867" s="195"/>
    </row>
    <row r="1868" spans="13:33" s="6" customFormat="1" ht="15" customHeight="1" x14ac:dyDescent="0.25">
      <c r="M1868" s="42"/>
      <c r="Y1868" s="195"/>
      <c r="Z1868" s="195"/>
      <c r="AA1868" s="195"/>
      <c r="AB1868" s="195"/>
      <c r="AC1868" s="181"/>
      <c r="AD1868" s="195"/>
      <c r="AE1868" s="195"/>
      <c r="AF1868" s="195"/>
      <c r="AG1868" s="195"/>
    </row>
    <row r="1869" spans="13:33" s="6" customFormat="1" ht="15" customHeight="1" x14ac:dyDescent="0.25">
      <c r="M1869" s="42"/>
      <c r="Y1869" s="195"/>
      <c r="Z1869" s="195"/>
      <c r="AA1869" s="195"/>
      <c r="AB1869" s="195"/>
      <c r="AC1869" s="181"/>
      <c r="AD1869" s="195"/>
      <c r="AE1869" s="195"/>
      <c r="AF1869" s="195"/>
      <c r="AG1869" s="195"/>
    </row>
    <row r="1870" spans="13:33" s="6" customFormat="1" ht="15" customHeight="1" x14ac:dyDescent="0.25">
      <c r="M1870" s="42"/>
      <c r="Y1870" s="195"/>
      <c r="Z1870" s="195"/>
      <c r="AA1870" s="195"/>
      <c r="AB1870" s="195"/>
      <c r="AC1870" s="181"/>
      <c r="AD1870" s="195"/>
      <c r="AE1870" s="195"/>
      <c r="AF1870" s="195"/>
      <c r="AG1870" s="195"/>
    </row>
    <row r="1871" spans="13:33" s="6" customFormat="1" ht="15" customHeight="1" x14ac:dyDescent="0.25">
      <c r="M1871" s="42"/>
      <c r="Y1871" s="195"/>
      <c r="Z1871" s="195"/>
      <c r="AA1871" s="195"/>
      <c r="AB1871" s="195"/>
      <c r="AC1871" s="181"/>
      <c r="AD1871" s="195"/>
      <c r="AE1871" s="195"/>
      <c r="AF1871" s="195"/>
      <c r="AG1871" s="195"/>
    </row>
    <row r="1872" spans="13:33" s="6" customFormat="1" ht="15" customHeight="1" x14ac:dyDescent="0.25">
      <c r="M1872" s="42"/>
      <c r="Y1872" s="195"/>
      <c r="Z1872" s="195"/>
      <c r="AA1872" s="195"/>
      <c r="AB1872" s="195"/>
      <c r="AC1872" s="181"/>
      <c r="AD1872" s="195"/>
      <c r="AE1872" s="195"/>
      <c r="AF1872" s="195"/>
      <c r="AG1872" s="195"/>
    </row>
    <row r="1873" spans="13:33" s="6" customFormat="1" ht="15" customHeight="1" x14ac:dyDescent="0.25">
      <c r="M1873" s="42"/>
      <c r="Y1873" s="195"/>
      <c r="Z1873" s="195"/>
      <c r="AA1873" s="195"/>
      <c r="AB1873" s="195"/>
      <c r="AC1873" s="181"/>
      <c r="AD1873" s="195"/>
      <c r="AE1873" s="195"/>
      <c r="AF1873" s="195"/>
      <c r="AG1873" s="195"/>
    </row>
    <row r="1874" spans="13:33" s="6" customFormat="1" ht="15" customHeight="1" x14ac:dyDescent="0.25">
      <c r="M1874" s="42"/>
      <c r="Y1874" s="195"/>
      <c r="Z1874" s="195"/>
      <c r="AA1874" s="195"/>
      <c r="AB1874" s="195"/>
      <c r="AC1874" s="181"/>
      <c r="AD1874" s="195"/>
      <c r="AE1874" s="195"/>
      <c r="AF1874" s="195"/>
      <c r="AG1874" s="195"/>
    </row>
    <row r="1875" spans="13:33" s="6" customFormat="1" ht="15" customHeight="1" x14ac:dyDescent="0.25">
      <c r="M1875" s="42"/>
      <c r="Y1875" s="195"/>
      <c r="Z1875" s="195"/>
      <c r="AA1875" s="195"/>
      <c r="AB1875" s="195"/>
      <c r="AC1875" s="181"/>
      <c r="AD1875" s="195"/>
      <c r="AE1875" s="195"/>
      <c r="AF1875" s="195"/>
      <c r="AG1875" s="195"/>
    </row>
    <row r="1876" spans="13:33" s="6" customFormat="1" ht="15" customHeight="1" x14ac:dyDescent="0.25">
      <c r="M1876" s="42"/>
      <c r="Y1876" s="195"/>
      <c r="Z1876" s="195"/>
      <c r="AA1876" s="195"/>
      <c r="AB1876" s="195"/>
      <c r="AC1876" s="181"/>
      <c r="AD1876" s="195"/>
      <c r="AE1876" s="195"/>
      <c r="AF1876" s="195"/>
      <c r="AG1876" s="195"/>
    </row>
    <row r="1877" spans="13:33" s="6" customFormat="1" ht="15" customHeight="1" x14ac:dyDescent="0.25">
      <c r="M1877" s="42"/>
      <c r="Y1877" s="195"/>
      <c r="Z1877" s="195"/>
      <c r="AA1877" s="195"/>
      <c r="AB1877" s="195"/>
      <c r="AC1877" s="181"/>
      <c r="AD1877" s="195"/>
      <c r="AE1877" s="195"/>
      <c r="AF1877" s="195"/>
      <c r="AG1877" s="195"/>
    </row>
    <row r="1878" spans="13:33" s="6" customFormat="1" ht="15" customHeight="1" x14ac:dyDescent="0.25">
      <c r="M1878" s="42"/>
      <c r="Y1878" s="195"/>
      <c r="Z1878" s="195"/>
      <c r="AA1878" s="195"/>
      <c r="AB1878" s="195"/>
      <c r="AC1878" s="181"/>
      <c r="AD1878" s="195"/>
      <c r="AE1878" s="195"/>
      <c r="AF1878" s="195"/>
      <c r="AG1878" s="195"/>
    </row>
    <row r="1879" spans="13:33" s="6" customFormat="1" ht="15" customHeight="1" x14ac:dyDescent="0.25">
      <c r="M1879" s="42"/>
      <c r="Y1879" s="195"/>
      <c r="Z1879" s="195"/>
      <c r="AA1879" s="195"/>
      <c r="AB1879" s="195"/>
      <c r="AC1879" s="181"/>
      <c r="AD1879" s="195"/>
      <c r="AE1879" s="195"/>
      <c r="AF1879" s="195"/>
      <c r="AG1879" s="195"/>
    </row>
    <row r="1880" spans="13:33" s="6" customFormat="1" ht="15" customHeight="1" x14ac:dyDescent="0.25">
      <c r="M1880" s="42"/>
      <c r="Y1880" s="195"/>
      <c r="Z1880" s="195"/>
      <c r="AA1880" s="195"/>
      <c r="AB1880" s="195"/>
      <c r="AC1880" s="181"/>
      <c r="AD1880" s="195"/>
      <c r="AE1880" s="195"/>
      <c r="AF1880" s="195"/>
      <c r="AG1880" s="195"/>
    </row>
    <row r="1881" spans="13:33" s="6" customFormat="1" ht="15" customHeight="1" x14ac:dyDescent="0.25">
      <c r="M1881" s="42"/>
      <c r="Y1881" s="195"/>
      <c r="Z1881" s="195"/>
      <c r="AA1881" s="195"/>
      <c r="AB1881" s="195"/>
      <c r="AC1881" s="181"/>
      <c r="AD1881" s="195"/>
      <c r="AE1881" s="195"/>
      <c r="AF1881" s="195"/>
      <c r="AG1881" s="195"/>
    </row>
    <row r="1882" spans="13:33" s="6" customFormat="1" ht="15" customHeight="1" x14ac:dyDescent="0.25">
      <c r="M1882" s="42"/>
      <c r="Y1882" s="195"/>
      <c r="Z1882" s="195"/>
      <c r="AA1882" s="195"/>
      <c r="AB1882" s="195"/>
      <c r="AC1882" s="181"/>
      <c r="AD1882" s="195"/>
      <c r="AE1882" s="195"/>
      <c r="AF1882" s="195"/>
      <c r="AG1882" s="195"/>
    </row>
    <row r="1883" spans="13:33" s="6" customFormat="1" ht="15" customHeight="1" x14ac:dyDescent="0.25">
      <c r="M1883" s="42"/>
      <c r="Y1883" s="195"/>
      <c r="Z1883" s="195"/>
      <c r="AA1883" s="195"/>
      <c r="AB1883" s="195"/>
      <c r="AC1883" s="181"/>
      <c r="AD1883" s="195"/>
      <c r="AE1883" s="195"/>
      <c r="AF1883" s="195"/>
      <c r="AG1883" s="195"/>
    </row>
    <row r="1884" spans="13:33" s="6" customFormat="1" ht="15" customHeight="1" x14ac:dyDescent="0.25">
      <c r="M1884" s="42"/>
      <c r="Y1884" s="195"/>
      <c r="Z1884" s="195"/>
      <c r="AA1884" s="195"/>
      <c r="AB1884" s="195"/>
      <c r="AC1884" s="181"/>
      <c r="AD1884" s="195"/>
      <c r="AE1884" s="195"/>
      <c r="AF1884" s="195"/>
      <c r="AG1884" s="195"/>
    </row>
    <row r="1885" spans="13:33" s="6" customFormat="1" ht="15" customHeight="1" x14ac:dyDescent="0.25">
      <c r="M1885" s="42"/>
      <c r="Y1885" s="195"/>
      <c r="Z1885" s="195"/>
      <c r="AA1885" s="195"/>
      <c r="AB1885" s="195"/>
      <c r="AC1885" s="181"/>
      <c r="AD1885" s="195"/>
      <c r="AE1885" s="195"/>
      <c r="AF1885" s="195"/>
      <c r="AG1885" s="195"/>
    </row>
    <row r="1886" spans="13:33" s="6" customFormat="1" ht="15" customHeight="1" x14ac:dyDescent="0.25">
      <c r="M1886" s="42"/>
      <c r="Y1886" s="195"/>
      <c r="Z1886" s="195"/>
      <c r="AA1886" s="195"/>
      <c r="AB1886" s="195"/>
      <c r="AC1886" s="181"/>
      <c r="AD1886" s="195"/>
      <c r="AE1886" s="195"/>
      <c r="AF1886" s="195"/>
      <c r="AG1886" s="195"/>
    </row>
    <row r="1887" spans="13:33" s="6" customFormat="1" ht="15" customHeight="1" x14ac:dyDescent="0.25">
      <c r="M1887" s="42"/>
      <c r="Y1887" s="195"/>
      <c r="Z1887" s="195"/>
      <c r="AA1887" s="195"/>
      <c r="AB1887" s="195"/>
      <c r="AC1887" s="181"/>
      <c r="AD1887" s="195"/>
      <c r="AE1887" s="195"/>
      <c r="AF1887" s="195"/>
      <c r="AG1887" s="195"/>
    </row>
    <row r="1888" spans="13:33" s="6" customFormat="1" ht="15" customHeight="1" x14ac:dyDescent="0.25">
      <c r="M1888" s="42"/>
      <c r="Y1888" s="195"/>
      <c r="Z1888" s="195"/>
      <c r="AA1888" s="195"/>
      <c r="AB1888" s="195"/>
      <c r="AC1888" s="181"/>
      <c r="AD1888" s="195"/>
      <c r="AE1888" s="195"/>
      <c r="AF1888" s="195"/>
      <c r="AG1888" s="195"/>
    </row>
    <row r="1889" spans="13:33" s="6" customFormat="1" ht="15" customHeight="1" x14ac:dyDescent="0.25">
      <c r="M1889" s="42"/>
      <c r="Y1889" s="195"/>
      <c r="Z1889" s="195"/>
      <c r="AA1889" s="195"/>
      <c r="AB1889" s="195"/>
      <c r="AC1889" s="181"/>
      <c r="AD1889" s="195"/>
      <c r="AE1889" s="195"/>
      <c r="AF1889" s="195"/>
      <c r="AG1889" s="195"/>
    </row>
    <row r="1890" spans="13:33" s="6" customFormat="1" ht="15" customHeight="1" x14ac:dyDescent="0.25">
      <c r="M1890" s="42"/>
      <c r="Y1890" s="195"/>
      <c r="Z1890" s="195"/>
      <c r="AA1890" s="195"/>
      <c r="AB1890" s="195"/>
      <c r="AC1890" s="181"/>
      <c r="AD1890" s="195"/>
      <c r="AE1890" s="195"/>
      <c r="AF1890" s="195"/>
      <c r="AG1890" s="195"/>
    </row>
    <row r="1891" spans="13:33" s="6" customFormat="1" ht="15" customHeight="1" x14ac:dyDescent="0.25">
      <c r="M1891" s="42"/>
      <c r="Y1891" s="195"/>
      <c r="Z1891" s="195"/>
      <c r="AA1891" s="195"/>
      <c r="AB1891" s="195"/>
      <c r="AC1891" s="181"/>
      <c r="AD1891" s="195"/>
      <c r="AE1891" s="195"/>
      <c r="AF1891" s="195"/>
      <c r="AG1891" s="195"/>
    </row>
    <row r="1892" spans="13:33" s="6" customFormat="1" ht="15" customHeight="1" x14ac:dyDescent="0.25">
      <c r="M1892" s="42"/>
      <c r="Y1892" s="195"/>
      <c r="Z1892" s="195"/>
      <c r="AA1892" s="195"/>
      <c r="AB1892" s="195"/>
      <c r="AC1892" s="181"/>
      <c r="AD1892" s="195"/>
      <c r="AE1892" s="195"/>
      <c r="AF1892" s="195"/>
      <c r="AG1892" s="195"/>
    </row>
    <row r="1893" spans="13:33" s="6" customFormat="1" ht="15" customHeight="1" x14ac:dyDescent="0.25">
      <c r="M1893" s="42"/>
      <c r="Y1893" s="195"/>
      <c r="Z1893" s="195"/>
      <c r="AA1893" s="195"/>
      <c r="AB1893" s="195"/>
      <c r="AC1893" s="181"/>
      <c r="AD1893" s="195"/>
      <c r="AE1893" s="195"/>
      <c r="AF1893" s="195"/>
      <c r="AG1893" s="195"/>
    </row>
    <row r="1894" spans="13:33" s="6" customFormat="1" ht="15" customHeight="1" x14ac:dyDescent="0.25">
      <c r="M1894" s="42"/>
      <c r="Y1894" s="195"/>
      <c r="Z1894" s="195"/>
      <c r="AA1894" s="195"/>
      <c r="AB1894" s="195"/>
      <c r="AC1894" s="181"/>
      <c r="AD1894" s="195"/>
      <c r="AE1894" s="195"/>
      <c r="AF1894" s="195"/>
      <c r="AG1894" s="195"/>
    </row>
    <row r="1895" spans="13:33" s="6" customFormat="1" ht="15" customHeight="1" x14ac:dyDescent="0.25">
      <c r="M1895" s="42"/>
      <c r="Y1895" s="195"/>
      <c r="Z1895" s="195"/>
      <c r="AA1895" s="195"/>
      <c r="AB1895" s="195"/>
      <c r="AC1895" s="181"/>
      <c r="AD1895" s="195"/>
      <c r="AE1895" s="195"/>
      <c r="AF1895" s="195"/>
      <c r="AG1895" s="195"/>
    </row>
    <row r="1896" spans="13:33" s="6" customFormat="1" ht="15" customHeight="1" x14ac:dyDescent="0.25">
      <c r="M1896" s="42"/>
      <c r="Y1896" s="195"/>
      <c r="Z1896" s="195"/>
      <c r="AA1896" s="195"/>
      <c r="AB1896" s="195"/>
      <c r="AC1896" s="181"/>
      <c r="AD1896" s="195"/>
      <c r="AE1896" s="195"/>
      <c r="AF1896" s="195"/>
      <c r="AG1896" s="195"/>
    </row>
    <row r="1897" spans="13:33" s="6" customFormat="1" ht="15" customHeight="1" x14ac:dyDescent="0.25">
      <c r="M1897" s="42"/>
      <c r="Y1897" s="195"/>
      <c r="Z1897" s="195"/>
      <c r="AA1897" s="195"/>
      <c r="AB1897" s="195"/>
      <c r="AC1897" s="181"/>
      <c r="AD1897" s="195"/>
      <c r="AE1897" s="195"/>
      <c r="AF1897" s="195"/>
      <c r="AG1897" s="195"/>
    </row>
    <row r="1898" spans="13:33" s="6" customFormat="1" ht="15" customHeight="1" x14ac:dyDescent="0.25">
      <c r="M1898" s="42"/>
      <c r="Y1898" s="195"/>
      <c r="Z1898" s="195"/>
      <c r="AA1898" s="195"/>
      <c r="AB1898" s="195"/>
      <c r="AC1898" s="181"/>
      <c r="AD1898" s="195"/>
      <c r="AE1898" s="195"/>
      <c r="AF1898" s="195"/>
      <c r="AG1898" s="195"/>
    </row>
    <row r="1899" spans="13:33" s="6" customFormat="1" ht="15" customHeight="1" x14ac:dyDescent="0.25">
      <c r="M1899" s="42"/>
      <c r="Y1899" s="195"/>
      <c r="Z1899" s="195"/>
      <c r="AA1899" s="195"/>
      <c r="AB1899" s="195"/>
      <c r="AC1899" s="181"/>
      <c r="AD1899" s="195"/>
      <c r="AE1899" s="195"/>
      <c r="AF1899" s="195"/>
      <c r="AG1899" s="195"/>
    </row>
    <row r="1900" spans="13:33" s="6" customFormat="1" ht="15" customHeight="1" x14ac:dyDescent="0.25">
      <c r="M1900" s="42"/>
      <c r="Y1900" s="195"/>
      <c r="Z1900" s="195"/>
      <c r="AA1900" s="195"/>
      <c r="AB1900" s="195"/>
      <c r="AC1900" s="181"/>
      <c r="AD1900" s="195"/>
      <c r="AE1900" s="195"/>
      <c r="AF1900" s="195"/>
      <c r="AG1900" s="195"/>
    </row>
    <row r="1901" spans="13:33" s="6" customFormat="1" ht="15" customHeight="1" x14ac:dyDescent="0.25">
      <c r="M1901" s="42"/>
      <c r="Y1901" s="195"/>
      <c r="Z1901" s="195"/>
      <c r="AA1901" s="195"/>
      <c r="AB1901" s="195"/>
      <c r="AC1901" s="181"/>
      <c r="AD1901" s="195"/>
      <c r="AE1901" s="195"/>
      <c r="AF1901" s="195"/>
      <c r="AG1901" s="195"/>
    </row>
    <row r="1902" spans="13:33" s="6" customFormat="1" ht="15" customHeight="1" x14ac:dyDescent="0.25">
      <c r="M1902" s="42"/>
      <c r="Y1902" s="195"/>
      <c r="Z1902" s="195"/>
      <c r="AA1902" s="195"/>
      <c r="AB1902" s="195"/>
      <c r="AC1902" s="181"/>
      <c r="AD1902" s="195"/>
      <c r="AE1902" s="195"/>
      <c r="AF1902" s="195"/>
      <c r="AG1902" s="195"/>
    </row>
    <row r="1903" spans="13:33" s="6" customFormat="1" ht="15" customHeight="1" x14ac:dyDescent="0.25">
      <c r="M1903" s="42"/>
      <c r="Y1903" s="195"/>
      <c r="Z1903" s="195"/>
      <c r="AA1903" s="195"/>
      <c r="AB1903" s="195"/>
      <c r="AC1903" s="181"/>
      <c r="AD1903" s="195"/>
      <c r="AE1903" s="195"/>
      <c r="AF1903" s="195"/>
      <c r="AG1903" s="195"/>
    </row>
    <row r="1904" spans="13:33" s="6" customFormat="1" ht="15" customHeight="1" x14ac:dyDescent="0.25">
      <c r="M1904" s="42"/>
      <c r="Y1904" s="195"/>
      <c r="Z1904" s="195"/>
      <c r="AA1904" s="195"/>
      <c r="AB1904" s="195"/>
      <c r="AC1904" s="181"/>
      <c r="AD1904" s="195"/>
      <c r="AE1904" s="195"/>
      <c r="AF1904" s="195"/>
      <c r="AG1904" s="195"/>
    </row>
    <row r="1905" spans="13:33" s="6" customFormat="1" ht="15" customHeight="1" x14ac:dyDescent="0.25">
      <c r="M1905" s="42"/>
      <c r="Y1905" s="195"/>
      <c r="Z1905" s="195"/>
      <c r="AA1905" s="195"/>
      <c r="AB1905" s="195"/>
      <c r="AC1905" s="181"/>
      <c r="AD1905" s="195"/>
      <c r="AE1905" s="195"/>
      <c r="AF1905" s="195"/>
      <c r="AG1905" s="195"/>
    </row>
    <row r="1906" spans="13:33" s="6" customFormat="1" ht="15" customHeight="1" x14ac:dyDescent="0.25">
      <c r="M1906" s="42"/>
      <c r="Y1906" s="195"/>
      <c r="Z1906" s="195"/>
      <c r="AA1906" s="195"/>
      <c r="AB1906" s="195"/>
      <c r="AC1906" s="181"/>
      <c r="AD1906" s="195"/>
      <c r="AE1906" s="195"/>
      <c r="AF1906" s="195"/>
      <c r="AG1906" s="195"/>
    </row>
    <row r="1907" spans="13:33" s="6" customFormat="1" ht="15" customHeight="1" x14ac:dyDescent="0.25">
      <c r="M1907" s="42"/>
      <c r="Y1907" s="195"/>
      <c r="Z1907" s="195"/>
      <c r="AA1907" s="195"/>
      <c r="AB1907" s="195"/>
      <c r="AC1907" s="181"/>
      <c r="AD1907" s="195"/>
      <c r="AE1907" s="195"/>
      <c r="AF1907" s="195"/>
      <c r="AG1907" s="195"/>
    </row>
    <row r="1908" spans="13:33" s="6" customFormat="1" ht="15" customHeight="1" x14ac:dyDescent="0.25">
      <c r="M1908" s="42"/>
      <c r="Y1908" s="195"/>
      <c r="Z1908" s="195"/>
      <c r="AA1908" s="195"/>
      <c r="AB1908" s="195"/>
      <c r="AC1908" s="181"/>
      <c r="AD1908" s="195"/>
      <c r="AE1908" s="195"/>
      <c r="AF1908" s="195"/>
      <c r="AG1908" s="195"/>
    </row>
    <row r="1909" spans="13:33" s="6" customFormat="1" ht="15" customHeight="1" x14ac:dyDescent="0.25">
      <c r="M1909" s="42"/>
      <c r="Y1909" s="195"/>
      <c r="Z1909" s="195"/>
      <c r="AA1909" s="195"/>
      <c r="AB1909" s="195"/>
      <c r="AC1909" s="181"/>
      <c r="AD1909" s="195"/>
      <c r="AE1909" s="195"/>
      <c r="AF1909" s="195"/>
      <c r="AG1909" s="195"/>
    </row>
    <row r="1910" spans="13:33" s="6" customFormat="1" ht="15" customHeight="1" x14ac:dyDescent="0.25">
      <c r="M1910" s="42"/>
      <c r="Y1910" s="195"/>
      <c r="Z1910" s="195"/>
      <c r="AA1910" s="195"/>
      <c r="AB1910" s="195"/>
      <c r="AC1910" s="181"/>
      <c r="AD1910" s="195"/>
      <c r="AE1910" s="195"/>
      <c r="AF1910" s="195"/>
      <c r="AG1910" s="195"/>
    </row>
    <row r="1911" spans="13:33" s="6" customFormat="1" ht="15" customHeight="1" x14ac:dyDescent="0.25">
      <c r="M1911" s="42"/>
      <c r="Y1911" s="195"/>
      <c r="Z1911" s="195"/>
      <c r="AA1911" s="195"/>
      <c r="AB1911" s="195"/>
      <c r="AC1911" s="181"/>
      <c r="AD1911" s="195"/>
      <c r="AE1911" s="195"/>
      <c r="AF1911" s="195"/>
      <c r="AG1911" s="195"/>
    </row>
    <row r="1912" spans="13:33" s="6" customFormat="1" ht="15" customHeight="1" x14ac:dyDescent="0.25">
      <c r="M1912" s="42"/>
      <c r="Y1912" s="195"/>
      <c r="Z1912" s="195"/>
      <c r="AA1912" s="195"/>
      <c r="AB1912" s="195"/>
      <c r="AC1912" s="181"/>
      <c r="AD1912" s="195"/>
      <c r="AE1912" s="195"/>
      <c r="AF1912" s="195"/>
      <c r="AG1912" s="195"/>
    </row>
    <row r="1913" spans="13:33" s="6" customFormat="1" ht="15" customHeight="1" x14ac:dyDescent="0.25">
      <c r="M1913" s="42"/>
      <c r="Y1913" s="195"/>
      <c r="Z1913" s="195"/>
      <c r="AA1913" s="195"/>
      <c r="AB1913" s="195"/>
      <c r="AC1913" s="181"/>
      <c r="AD1913" s="195"/>
      <c r="AE1913" s="195"/>
      <c r="AF1913" s="195"/>
      <c r="AG1913" s="195"/>
    </row>
    <row r="1914" spans="13:33" s="6" customFormat="1" ht="15" customHeight="1" x14ac:dyDescent="0.25">
      <c r="M1914" s="42"/>
      <c r="Y1914" s="195"/>
      <c r="Z1914" s="195"/>
      <c r="AA1914" s="195"/>
      <c r="AB1914" s="195"/>
      <c r="AC1914" s="181"/>
      <c r="AD1914" s="195"/>
      <c r="AE1914" s="195"/>
      <c r="AF1914" s="195"/>
      <c r="AG1914" s="195"/>
    </row>
    <row r="1915" spans="13:33" s="6" customFormat="1" ht="15" customHeight="1" x14ac:dyDescent="0.25">
      <c r="M1915" s="42"/>
      <c r="Y1915" s="195"/>
      <c r="Z1915" s="195"/>
      <c r="AA1915" s="195"/>
      <c r="AB1915" s="195"/>
      <c r="AC1915" s="181"/>
      <c r="AD1915" s="195"/>
      <c r="AE1915" s="195"/>
      <c r="AF1915" s="195"/>
      <c r="AG1915" s="195"/>
    </row>
    <row r="1916" spans="13:33" s="6" customFormat="1" ht="15" customHeight="1" x14ac:dyDescent="0.25">
      <c r="M1916" s="42"/>
      <c r="Y1916" s="195"/>
      <c r="Z1916" s="195"/>
      <c r="AA1916" s="195"/>
      <c r="AB1916" s="195"/>
      <c r="AC1916" s="181"/>
      <c r="AD1916" s="195"/>
      <c r="AE1916" s="195"/>
      <c r="AF1916" s="195"/>
      <c r="AG1916" s="195"/>
    </row>
    <row r="1917" spans="13:33" s="6" customFormat="1" ht="15" customHeight="1" x14ac:dyDescent="0.25">
      <c r="M1917" s="42"/>
      <c r="Y1917" s="195"/>
      <c r="Z1917" s="195"/>
      <c r="AA1917" s="195"/>
      <c r="AB1917" s="195"/>
      <c r="AC1917" s="181"/>
      <c r="AD1917" s="195"/>
      <c r="AE1917" s="195"/>
      <c r="AF1917" s="195"/>
      <c r="AG1917" s="195"/>
    </row>
    <row r="1918" spans="13:33" s="6" customFormat="1" ht="15" customHeight="1" x14ac:dyDescent="0.25">
      <c r="M1918" s="42"/>
      <c r="Y1918" s="195"/>
      <c r="Z1918" s="195"/>
      <c r="AA1918" s="195"/>
      <c r="AB1918" s="195"/>
      <c r="AC1918" s="181"/>
      <c r="AD1918" s="195"/>
      <c r="AE1918" s="195"/>
      <c r="AF1918" s="195"/>
      <c r="AG1918" s="195"/>
    </row>
    <row r="1919" spans="13:33" s="6" customFormat="1" ht="15" customHeight="1" x14ac:dyDescent="0.25">
      <c r="M1919" s="42"/>
      <c r="Y1919" s="195"/>
      <c r="Z1919" s="195"/>
      <c r="AA1919" s="195"/>
      <c r="AB1919" s="195"/>
      <c r="AC1919" s="181"/>
      <c r="AD1919" s="195"/>
      <c r="AE1919" s="195"/>
      <c r="AF1919" s="195"/>
      <c r="AG1919" s="195"/>
    </row>
    <row r="1920" spans="13:33" s="6" customFormat="1" ht="15" customHeight="1" x14ac:dyDescent="0.25">
      <c r="M1920" s="42"/>
      <c r="Y1920" s="195"/>
      <c r="Z1920" s="195"/>
      <c r="AA1920" s="195"/>
      <c r="AB1920" s="195"/>
      <c r="AC1920" s="181"/>
      <c r="AD1920" s="195"/>
      <c r="AE1920" s="195"/>
      <c r="AF1920" s="195"/>
      <c r="AG1920" s="195"/>
    </row>
    <row r="1921" spans="13:33" s="6" customFormat="1" ht="15" customHeight="1" x14ac:dyDescent="0.25">
      <c r="M1921" s="42"/>
      <c r="Y1921" s="195"/>
      <c r="Z1921" s="195"/>
      <c r="AA1921" s="195"/>
      <c r="AB1921" s="195"/>
      <c r="AC1921" s="181"/>
      <c r="AD1921" s="195"/>
      <c r="AE1921" s="195"/>
      <c r="AF1921" s="195"/>
      <c r="AG1921" s="195"/>
    </row>
    <row r="1922" spans="13:33" s="6" customFormat="1" ht="15" customHeight="1" x14ac:dyDescent="0.25">
      <c r="M1922" s="42"/>
      <c r="Y1922" s="195"/>
      <c r="Z1922" s="195"/>
      <c r="AA1922" s="195"/>
      <c r="AB1922" s="195"/>
      <c r="AC1922" s="181"/>
      <c r="AD1922" s="195"/>
      <c r="AE1922" s="195"/>
      <c r="AF1922" s="195"/>
      <c r="AG1922" s="195"/>
    </row>
    <row r="1923" spans="13:33" s="6" customFormat="1" ht="15" customHeight="1" x14ac:dyDescent="0.25">
      <c r="M1923" s="42"/>
      <c r="Y1923" s="195"/>
      <c r="Z1923" s="195"/>
      <c r="AA1923" s="195"/>
      <c r="AB1923" s="195"/>
      <c r="AC1923" s="181"/>
      <c r="AD1923" s="195"/>
      <c r="AE1923" s="195"/>
      <c r="AF1923" s="195"/>
      <c r="AG1923" s="195"/>
    </row>
    <row r="1924" spans="13:33" s="6" customFormat="1" ht="15" customHeight="1" x14ac:dyDescent="0.25">
      <c r="M1924" s="42"/>
      <c r="Y1924" s="195"/>
      <c r="Z1924" s="195"/>
      <c r="AA1924" s="195"/>
      <c r="AB1924" s="195"/>
      <c r="AC1924" s="181"/>
      <c r="AD1924" s="195"/>
      <c r="AE1924" s="195"/>
      <c r="AF1924" s="195"/>
      <c r="AG1924" s="195"/>
    </row>
    <row r="1925" spans="13:33" s="6" customFormat="1" ht="15" customHeight="1" x14ac:dyDescent="0.25">
      <c r="M1925" s="42"/>
      <c r="Y1925" s="195"/>
      <c r="Z1925" s="195"/>
      <c r="AA1925" s="195"/>
      <c r="AB1925" s="195"/>
      <c r="AC1925" s="181"/>
      <c r="AD1925" s="195"/>
      <c r="AE1925" s="195"/>
      <c r="AF1925" s="195"/>
      <c r="AG1925" s="195"/>
    </row>
    <row r="1926" spans="13:33" s="6" customFormat="1" ht="15" customHeight="1" x14ac:dyDescent="0.25">
      <c r="M1926" s="42"/>
      <c r="Y1926" s="195"/>
      <c r="Z1926" s="195"/>
      <c r="AA1926" s="195"/>
      <c r="AB1926" s="195"/>
      <c r="AC1926" s="181"/>
      <c r="AD1926" s="195"/>
      <c r="AE1926" s="195"/>
      <c r="AF1926" s="195"/>
      <c r="AG1926" s="195"/>
    </row>
    <row r="1927" spans="13:33" s="6" customFormat="1" ht="15" customHeight="1" x14ac:dyDescent="0.25">
      <c r="M1927" s="42"/>
      <c r="Y1927" s="195"/>
      <c r="Z1927" s="195"/>
      <c r="AA1927" s="195"/>
      <c r="AB1927" s="195"/>
      <c r="AC1927" s="181"/>
      <c r="AD1927" s="195"/>
      <c r="AE1927" s="195"/>
      <c r="AF1927" s="195"/>
      <c r="AG1927" s="195"/>
    </row>
    <row r="1928" spans="13:33" s="6" customFormat="1" ht="15" customHeight="1" x14ac:dyDescent="0.25">
      <c r="M1928" s="42"/>
      <c r="Y1928" s="195"/>
      <c r="Z1928" s="195"/>
      <c r="AA1928" s="195"/>
      <c r="AB1928" s="195"/>
      <c r="AC1928" s="181"/>
      <c r="AD1928" s="195"/>
      <c r="AE1928" s="195"/>
      <c r="AF1928" s="195"/>
      <c r="AG1928" s="195"/>
    </row>
    <row r="1929" spans="13:33" s="6" customFormat="1" ht="15" customHeight="1" x14ac:dyDescent="0.25">
      <c r="M1929" s="42"/>
      <c r="Y1929" s="195"/>
      <c r="Z1929" s="195"/>
      <c r="AA1929" s="195"/>
      <c r="AB1929" s="195"/>
      <c r="AC1929" s="181"/>
      <c r="AD1929" s="195"/>
      <c r="AE1929" s="195"/>
      <c r="AF1929" s="195"/>
      <c r="AG1929" s="195"/>
    </row>
    <row r="1930" spans="13:33" s="6" customFormat="1" ht="15" customHeight="1" x14ac:dyDescent="0.25">
      <c r="M1930" s="42"/>
      <c r="Y1930" s="195"/>
      <c r="Z1930" s="195"/>
      <c r="AA1930" s="195"/>
      <c r="AB1930" s="195"/>
      <c r="AC1930" s="181"/>
      <c r="AD1930" s="195"/>
      <c r="AE1930" s="195"/>
      <c r="AF1930" s="195"/>
      <c r="AG1930" s="195"/>
    </row>
    <row r="1931" spans="13:33" s="6" customFormat="1" ht="15" customHeight="1" x14ac:dyDescent="0.25">
      <c r="M1931" s="42"/>
      <c r="Y1931" s="195"/>
      <c r="Z1931" s="195"/>
      <c r="AA1931" s="195"/>
      <c r="AB1931" s="195"/>
      <c r="AC1931" s="181"/>
      <c r="AD1931" s="195"/>
      <c r="AE1931" s="195"/>
      <c r="AF1931" s="195"/>
      <c r="AG1931" s="195"/>
    </row>
    <row r="1932" spans="13:33" s="6" customFormat="1" ht="15" customHeight="1" x14ac:dyDescent="0.25">
      <c r="M1932" s="42"/>
      <c r="Y1932" s="195"/>
      <c r="Z1932" s="195"/>
      <c r="AA1932" s="195"/>
      <c r="AB1932" s="195"/>
      <c r="AC1932" s="181"/>
      <c r="AD1932" s="195"/>
      <c r="AE1932" s="195"/>
      <c r="AF1932" s="195"/>
      <c r="AG1932" s="195"/>
    </row>
    <row r="1933" spans="13:33" s="6" customFormat="1" ht="15" customHeight="1" x14ac:dyDescent="0.25">
      <c r="M1933" s="42"/>
      <c r="Y1933" s="195"/>
      <c r="Z1933" s="195"/>
      <c r="AA1933" s="195"/>
      <c r="AB1933" s="195"/>
      <c r="AC1933" s="181"/>
      <c r="AD1933" s="195"/>
      <c r="AE1933" s="195"/>
      <c r="AF1933" s="195"/>
      <c r="AG1933" s="195"/>
    </row>
    <row r="1934" spans="13:33" s="6" customFormat="1" ht="15" customHeight="1" x14ac:dyDescent="0.25">
      <c r="M1934" s="42"/>
      <c r="Y1934" s="195"/>
      <c r="Z1934" s="195"/>
      <c r="AA1934" s="195"/>
      <c r="AB1934" s="195"/>
      <c r="AC1934" s="181"/>
      <c r="AD1934" s="195"/>
      <c r="AE1934" s="195"/>
      <c r="AF1934" s="195"/>
      <c r="AG1934" s="195"/>
    </row>
    <row r="1935" spans="13:33" s="6" customFormat="1" ht="15" customHeight="1" x14ac:dyDescent="0.25">
      <c r="M1935" s="42"/>
      <c r="Y1935" s="195"/>
      <c r="Z1935" s="195"/>
      <c r="AA1935" s="195"/>
      <c r="AB1935" s="195"/>
      <c r="AC1935" s="181"/>
      <c r="AD1935" s="195"/>
      <c r="AE1935" s="195"/>
      <c r="AF1935" s="195"/>
      <c r="AG1935" s="195"/>
    </row>
    <row r="1936" spans="13:33" s="6" customFormat="1" ht="15" customHeight="1" x14ac:dyDescent="0.25">
      <c r="M1936" s="42"/>
      <c r="Y1936" s="195"/>
      <c r="Z1936" s="195"/>
      <c r="AA1936" s="195"/>
      <c r="AB1936" s="195"/>
      <c r="AC1936" s="181"/>
      <c r="AD1936" s="195"/>
      <c r="AE1936" s="195"/>
      <c r="AF1936" s="195"/>
      <c r="AG1936" s="195"/>
    </row>
    <row r="1937" spans="13:33" s="6" customFormat="1" ht="15" customHeight="1" x14ac:dyDescent="0.25">
      <c r="M1937" s="42"/>
      <c r="Y1937" s="195"/>
      <c r="Z1937" s="195"/>
      <c r="AA1937" s="195"/>
      <c r="AB1937" s="195"/>
      <c r="AC1937" s="181"/>
      <c r="AD1937" s="195"/>
      <c r="AE1937" s="195"/>
      <c r="AF1937" s="195"/>
      <c r="AG1937" s="195"/>
    </row>
    <row r="1938" spans="13:33" s="6" customFormat="1" ht="15" customHeight="1" x14ac:dyDescent="0.25">
      <c r="M1938" s="42"/>
      <c r="Y1938" s="195"/>
      <c r="Z1938" s="195"/>
      <c r="AA1938" s="195"/>
      <c r="AB1938" s="195"/>
      <c r="AC1938" s="181"/>
      <c r="AD1938" s="195"/>
      <c r="AE1938" s="195"/>
      <c r="AF1938" s="195"/>
      <c r="AG1938" s="195"/>
    </row>
    <row r="1939" spans="13:33" s="6" customFormat="1" ht="15" customHeight="1" x14ac:dyDescent="0.25">
      <c r="M1939" s="42"/>
      <c r="Y1939" s="195"/>
      <c r="Z1939" s="195"/>
      <c r="AA1939" s="195"/>
      <c r="AB1939" s="195"/>
      <c r="AC1939" s="181"/>
      <c r="AD1939" s="195"/>
      <c r="AE1939" s="195"/>
      <c r="AF1939" s="195"/>
      <c r="AG1939" s="195"/>
    </row>
    <row r="1940" spans="13:33" s="6" customFormat="1" ht="15" customHeight="1" x14ac:dyDescent="0.25">
      <c r="M1940" s="42"/>
      <c r="Y1940" s="195"/>
      <c r="Z1940" s="195"/>
      <c r="AA1940" s="195"/>
      <c r="AB1940" s="195"/>
      <c r="AC1940" s="181"/>
      <c r="AD1940" s="195"/>
      <c r="AE1940" s="195"/>
      <c r="AF1940" s="195"/>
      <c r="AG1940" s="195"/>
    </row>
    <row r="1941" spans="13:33" s="6" customFormat="1" ht="15" customHeight="1" x14ac:dyDescent="0.25">
      <c r="M1941" s="42"/>
      <c r="Y1941" s="195"/>
      <c r="Z1941" s="195"/>
      <c r="AA1941" s="195"/>
      <c r="AB1941" s="195"/>
      <c r="AC1941" s="181"/>
      <c r="AD1941" s="195"/>
      <c r="AE1941" s="195"/>
      <c r="AF1941" s="195"/>
      <c r="AG1941" s="195"/>
    </row>
    <row r="1942" spans="13:33" s="6" customFormat="1" ht="15" customHeight="1" x14ac:dyDescent="0.25">
      <c r="M1942" s="42"/>
      <c r="Y1942" s="195"/>
      <c r="Z1942" s="195"/>
      <c r="AA1942" s="195"/>
      <c r="AB1942" s="195"/>
      <c r="AC1942" s="181"/>
      <c r="AD1942" s="195"/>
      <c r="AE1942" s="195"/>
      <c r="AF1942" s="195"/>
      <c r="AG1942" s="195"/>
    </row>
    <row r="1943" spans="13:33" s="6" customFormat="1" ht="15" customHeight="1" x14ac:dyDescent="0.25">
      <c r="M1943" s="42"/>
      <c r="Y1943" s="195"/>
      <c r="Z1943" s="195"/>
      <c r="AA1943" s="195"/>
      <c r="AB1943" s="195"/>
      <c r="AC1943" s="181"/>
      <c r="AD1943" s="195"/>
      <c r="AE1943" s="195"/>
      <c r="AF1943" s="195"/>
      <c r="AG1943" s="195"/>
    </row>
    <row r="1944" spans="13:33" s="6" customFormat="1" ht="15" customHeight="1" x14ac:dyDescent="0.25">
      <c r="M1944" s="42"/>
      <c r="Y1944" s="195"/>
      <c r="Z1944" s="195"/>
      <c r="AA1944" s="195"/>
      <c r="AB1944" s="195"/>
      <c r="AC1944" s="181"/>
      <c r="AD1944" s="195"/>
      <c r="AE1944" s="195"/>
      <c r="AF1944" s="195"/>
      <c r="AG1944" s="195"/>
    </row>
    <row r="1945" spans="13:33" s="6" customFormat="1" ht="15" customHeight="1" x14ac:dyDescent="0.25">
      <c r="M1945" s="42"/>
      <c r="Y1945" s="195"/>
      <c r="Z1945" s="195"/>
      <c r="AA1945" s="195"/>
      <c r="AB1945" s="195"/>
      <c r="AC1945" s="181"/>
      <c r="AD1945" s="195"/>
      <c r="AE1945" s="195"/>
      <c r="AF1945" s="195"/>
      <c r="AG1945" s="195"/>
    </row>
    <row r="1946" spans="13:33" s="6" customFormat="1" ht="15" customHeight="1" x14ac:dyDescent="0.25">
      <c r="M1946" s="42"/>
      <c r="Y1946" s="195"/>
      <c r="Z1946" s="195"/>
      <c r="AA1946" s="195"/>
      <c r="AB1946" s="195"/>
      <c r="AC1946" s="181"/>
      <c r="AD1946" s="195"/>
      <c r="AE1946" s="195"/>
      <c r="AF1946" s="195"/>
      <c r="AG1946" s="195"/>
    </row>
    <row r="1947" spans="13:33" s="6" customFormat="1" ht="15" customHeight="1" x14ac:dyDescent="0.25">
      <c r="M1947" s="42"/>
      <c r="Y1947" s="195"/>
      <c r="Z1947" s="195"/>
      <c r="AA1947" s="195"/>
      <c r="AB1947" s="195"/>
      <c r="AC1947" s="181"/>
      <c r="AD1947" s="195"/>
      <c r="AE1947" s="195"/>
      <c r="AF1947" s="195"/>
      <c r="AG1947" s="195"/>
    </row>
    <row r="1948" spans="13:33" s="6" customFormat="1" ht="15" customHeight="1" x14ac:dyDescent="0.25">
      <c r="M1948" s="42"/>
      <c r="Y1948" s="195"/>
      <c r="Z1948" s="195"/>
      <c r="AA1948" s="195"/>
      <c r="AB1948" s="195"/>
      <c r="AC1948" s="181"/>
      <c r="AD1948" s="195"/>
      <c r="AE1948" s="195"/>
      <c r="AF1948" s="195"/>
      <c r="AG1948" s="195"/>
    </row>
    <row r="1949" spans="13:33" s="6" customFormat="1" ht="15" customHeight="1" x14ac:dyDescent="0.25">
      <c r="M1949" s="42"/>
      <c r="Y1949" s="195"/>
      <c r="Z1949" s="195"/>
      <c r="AA1949" s="195"/>
      <c r="AB1949" s="195"/>
      <c r="AC1949" s="181"/>
      <c r="AD1949" s="195"/>
      <c r="AE1949" s="195"/>
      <c r="AF1949" s="195"/>
      <c r="AG1949" s="195"/>
    </row>
    <row r="1950" spans="13:33" s="6" customFormat="1" ht="15" customHeight="1" x14ac:dyDescent="0.25">
      <c r="M1950" s="42"/>
      <c r="Y1950" s="195"/>
      <c r="Z1950" s="195"/>
      <c r="AA1950" s="195"/>
      <c r="AB1950" s="195"/>
      <c r="AC1950" s="181"/>
      <c r="AD1950" s="195"/>
      <c r="AE1950" s="195"/>
      <c r="AF1950" s="195"/>
      <c r="AG1950" s="195"/>
    </row>
    <row r="1951" spans="13:33" s="6" customFormat="1" ht="15" customHeight="1" x14ac:dyDescent="0.25">
      <c r="M1951" s="42"/>
      <c r="Y1951" s="195"/>
      <c r="Z1951" s="195"/>
      <c r="AA1951" s="195"/>
      <c r="AB1951" s="195"/>
      <c r="AC1951" s="181"/>
      <c r="AD1951" s="195"/>
      <c r="AE1951" s="195"/>
      <c r="AF1951" s="195"/>
      <c r="AG1951" s="195"/>
    </row>
    <row r="1952" spans="13:33" s="6" customFormat="1" ht="15" customHeight="1" x14ac:dyDescent="0.25">
      <c r="M1952" s="42"/>
      <c r="Y1952" s="195"/>
      <c r="Z1952" s="195"/>
      <c r="AA1952" s="195"/>
      <c r="AB1952" s="195"/>
      <c r="AC1952" s="181"/>
      <c r="AD1952" s="195"/>
      <c r="AE1952" s="195"/>
      <c r="AF1952" s="195"/>
      <c r="AG1952" s="195"/>
    </row>
    <row r="1953" spans="13:33" s="6" customFormat="1" ht="15" customHeight="1" x14ac:dyDescent="0.25">
      <c r="M1953" s="42"/>
      <c r="Y1953" s="195"/>
      <c r="Z1953" s="195"/>
      <c r="AA1953" s="195"/>
      <c r="AB1953" s="195"/>
      <c r="AC1953" s="181"/>
      <c r="AD1953" s="195"/>
      <c r="AE1953" s="195"/>
      <c r="AF1953" s="195"/>
      <c r="AG1953" s="195"/>
    </row>
    <row r="1954" spans="13:33" s="6" customFormat="1" ht="15" customHeight="1" x14ac:dyDescent="0.25">
      <c r="M1954" s="42"/>
      <c r="Y1954" s="195"/>
      <c r="Z1954" s="195"/>
      <c r="AA1954" s="195"/>
      <c r="AB1954" s="195"/>
      <c r="AC1954" s="181"/>
      <c r="AD1954" s="195"/>
      <c r="AE1954" s="195"/>
      <c r="AF1954" s="195"/>
      <c r="AG1954" s="195"/>
    </row>
    <row r="1955" spans="13:33" s="6" customFormat="1" ht="15" customHeight="1" x14ac:dyDescent="0.25">
      <c r="M1955" s="42"/>
      <c r="Y1955" s="195"/>
      <c r="Z1955" s="195"/>
      <c r="AA1955" s="195"/>
      <c r="AB1955" s="195"/>
      <c r="AC1955" s="181"/>
      <c r="AD1955" s="195"/>
      <c r="AE1955" s="195"/>
      <c r="AF1955" s="195"/>
      <c r="AG1955" s="195"/>
    </row>
    <row r="1956" spans="13:33" s="6" customFormat="1" ht="15" customHeight="1" x14ac:dyDescent="0.25">
      <c r="M1956" s="42"/>
      <c r="Y1956" s="195"/>
      <c r="Z1956" s="195"/>
      <c r="AA1956" s="195"/>
      <c r="AB1956" s="195"/>
      <c r="AC1956" s="181"/>
      <c r="AD1956" s="195"/>
      <c r="AE1956" s="195"/>
      <c r="AF1956" s="195"/>
      <c r="AG1956" s="195"/>
    </row>
    <row r="1957" spans="13:33" s="6" customFormat="1" ht="15" customHeight="1" x14ac:dyDescent="0.25">
      <c r="M1957" s="42"/>
      <c r="Y1957" s="195"/>
      <c r="Z1957" s="195"/>
      <c r="AA1957" s="195"/>
      <c r="AB1957" s="195"/>
      <c r="AC1957" s="181"/>
      <c r="AD1957" s="195"/>
      <c r="AE1957" s="195"/>
      <c r="AF1957" s="195"/>
      <c r="AG1957" s="195"/>
    </row>
    <row r="1958" spans="13:33" s="6" customFormat="1" ht="15" customHeight="1" x14ac:dyDescent="0.25">
      <c r="M1958" s="42"/>
      <c r="Y1958" s="195"/>
      <c r="Z1958" s="195"/>
      <c r="AA1958" s="195"/>
      <c r="AB1958" s="195"/>
      <c r="AC1958" s="181"/>
      <c r="AD1958" s="195"/>
      <c r="AE1958" s="195"/>
      <c r="AF1958" s="195"/>
      <c r="AG1958" s="195"/>
    </row>
    <row r="1959" spans="13:33" s="6" customFormat="1" ht="15" customHeight="1" x14ac:dyDescent="0.25">
      <c r="M1959" s="42"/>
      <c r="Y1959" s="195"/>
      <c r="Z1959" s="195"/>
      <c r="AA1959" s="195"/>
      <c r="AB1959" s="195"/>
      <c r="AC1959" s="181"/>
      <c r="AD1959" s="195"/>
      <c r="AE1959" s="195"/>
      <c r="AF1959" s="195"/>
      <c r="AG1959" s="195"/>
    </row>
    <row r="1960" spans="13:33" s="6" customFormat="1" ht="15" customHeight="1" x14ac:dyDescent="0.25">
      <c r="M1960" s="42"/>
      <c r="Y1960" s="195"/>
      <c r="Z1960" s="195"/>
      <c r="AA1960" s="195"/>
      <c r="AB1960" s="195"/>
      <c r="AC1960" s="181"/>
      <c r="AD1960" s="195"/>
      <c r="AE1960" s="195"/>
      <c r="AF1960" s="195"/>
      <c r="AG1960" s="195"/>
    </row>
    <row r="1961" spans="13:33" s="6" customFormat="1" ht="15" customHeight="1" x14ac:dyDescent="0.25">
      <c r="M1961" s="42"/>
      <c r="Y1961" s="195"/>
      <c r="Z1961" s="195"/>
      <c r="AA1961" s="195"/>
      <c r="AB1961" s="195"/>
      <c r="AC1961" s="181"/>
      <c r="AD1961" s="195"/>
      <c r="AE1961" s="195"/>
      <c r="AF1961" s="195"/>
      <c r="AG1961" s="195"/>
    </row>
    <row r="1962" spans="13:33" s="6" customFormat="1" ht="15" customHeight="1" x14ac:dyDescent="0.25">
      <c r="M1962" s="42"/>
      <c r="Y1962" s="195"/>
      <c r="Z1962" s="195"/>
      <c r="AA1962" s="195"/>
      <c r="AB1962" s="195"/>
      <c r="AC1962" s="181"/>
      <c r="AD1962" s="195"/>
      <c r="AE1962" s="195"/>
      <c r="AF1962" s="195"/>
      <c r="AG1962" s="195"/>
    </row>
    <row r="1963" spans="13:33" s="6" customFormat="1" ht="15" customHeight="1" x14ac:dyDescent="0.25">
      <c r="M1963" s="42"/>
      <c r="Y1963" s="195"/>
      <c r="Z1963" s="195"/>
      <c r="AA1963" s="195"/>
      <c r="AB1963" s="195"/>
      <c r="AC1963" s="181"/>
      <c r="AD1963" s="195"/>
      <c r="AE1963" s="195"/>
      <c r="AF1963" s="195"/>
      <c r="AG1963" s="195"/>
    </row>
    <row r="1964" spans="13:33" s="6" customFormat="1" ht="15" customHeight="1" x14ac:dyDescent="0.25">
      <c r="M1964" s="42"/>
      <c r="Y1964" s="195"/>
      <c r="Z1964" s="195"/>
      <c r="AA1964" s="195"/>
      <c r="AB1964" s="195"/>
      <c r="AC1964" s="181"/>
      <c r="AD1964" s="195"/>
      <c r="AE1964" s="195"/>
      <c r="AF1964" s="195"/>
      <c r="AG1964" s="195"/>
    </row>
    <row r="1965" spans="13:33" s="6" customFormat="1" ht="15" customHeight="1" x14ac:dyDescent="0.25">
      <c r="M1965" s="42"/>
      <c r="Y1965" s="195"/>
      <c r="Z1965" s="195"/>
      <c r="AA1965" s="195"/>
      <c r="AB1965" s="195"/>
      <c r="AC1965" s="181"/>
      <c r="AD1965" s="195"/>
      <c r="AE1965" s="195"/>
      <c r="AF1965" s="195"/>
      <c r="AG1965" s="195"/>
    </row>
    <row r="1966" spans="13:33" s="6" customFormat="1" ht="15" customHeight="1" x14ac:dyDescent="0.25">
      <c r="M1966" s="42"/>
      <c r="Y1966" s="195"/>
      <c r="Z1966" s="195"/>
      <c r="AA1966" s="195"/>
      <c r="AB1966" s="195"/>
      <c r="AC1966" s="181"/>
      <c r="AD1966" s="195"/>
      <c r="AE1966" s="195"/>
      <c r="AF1966" s="195"/>
      <c r="AG1966" s="195"/>
    </row>
    <row r="1967" spans="13:33" s="6" customFormat="1" ht="15" customHeight="1" x14ac:dyDescent="0.25">
      <c r="M1967" s="42"/>
      <c r="Y1967" s="195"/>
      <c r="Z1967" s="195"/>
      <c r="AA1967" s="195"/>
      <c r="AB1967" s="195"/>
      <c r="AC1967" s="181"/>
      <c r="AD1967" s="195"/>
      <c r="AE1967" s="195"/>
      <c r="AF1967" s="195"/>
      <c r="AG1967" s="195"/>
    </row>
    <row r="1968" spans="13:33" s="6" customFormat="1" ht="15" customHeight="1" x14ac:dyDescent="0.25">
      <c r="M1968" s="42"/>
      <c r="Y1968" s="195"/>
      <c r="Z1968" s="195"/>
      <c r="AA1968" s="195"/>
      <c r="AB1968" s="195"/>
      <c r="AC1968" s="181"/>
      <c r="AD1968" s="195"/>
      <c r="AE1968" s="195"/>
      <c r="AF1968" s="195"/>
      <c r="AG1968" s="195"/>
    </row>
    <row r="1969" spans="13:33" s="6" customFormat="1" ht="15" customHeight="1" x14ac:dyDescent="0.25">
      <c r="M1969" s="42"/>
      <c r="Y1969" s="195"/>
      <c r="Z1969" s="195"/>
      <c r="AA1969" s="195"/>
      <c r="AB1969" s="195"/>
      <c r="AC1969" s="181"/>
      <c r="AD1969" s="195"/>
      <c r="AE1969" s="195"/>
      <c r="AF1969" s="195"/>
      <c r="AG1969" s="195"/>
    </row>
    <row r="1970" spans="13:33" s="6" customFormat="1" ht="15" customHeight="1" x14ac:dyDescent="0.25">
      <c r="M1970" s="42"/>
      <c r="Y1970" s="195"/>
      <c r="Z1970" s="195"/>
      <c r="AA1970" s="195"/>
      <c r="AB1970" s="195"/>
      <c r="AC1970" s="181"/>
      <c r="AD1970" s="195"/>
      <c r="AE1970" s="195"/>
      <c r="AF1970" s="195"/>
      <c r="AG1970" s="195"/>
    </row>
    <row r="1971" spans="13:33" s="6" customFormat="1" ht="15" customHeight="1" x14ac:dyDescent="0.25">
      <c r="M1971" s="42"/>
      <c r="Y1971" s="195"/>
      <c r="Z1971" s="195"/>
      <c r="AA1971" s="195"/>
      <c r="AB1971" s="195"/>
      <c r="AC1971" s="181"/>
      <c r="AD1971" s="195"/>
      <c r="AE1971" s="195"/>
      <c r="AF1971" s="195"/>
      <c r="AG1971" s="195"/>
    </row>
    <row r="1972" spans="13:33" s="6" customFormat="1" ht="15" customHeight="1" x14ac:dyDescent="0.25">
      <c r="M1972" s="42"/>
      <c r="Y1972" s="195"/>
      <c r="Z1972" s="195"/>
      <c r="AA1972" s="195"/>
      <c r="AB1972" s="195"/>
      <c r="AC1972" s="181"/>
      <c r="AD1972" s="195"/>
      <c r="AE1972" s="195"/>
      <c r="AF1972" s="195"/>
      <c r="AG1972" s="195"/>
    </row>
    <row r="1973" spans="13:33" s="6" customFormat="1" ht="15" customHeight="1" x14ac:dyDescent="0.25">
      <c r="M1973" s="42"/>
      <c r="Y1973" s="195"/>
      <c r="Z1973" s="195"/>
      <c r="AA1973" s="195"/>
      <c r="AB1973" s="195"/>
      <c r="AC1973" s="181"/>
      <c r="AD1973" s="195"/>
      <c r="AE1973" s="195"/>
      <c r="AF1973" s="195"/>
      <c r="AG1973" s="195"/>
    </row>
    <row r="1974" spans="13:33" s="6" customFormat="1" ht="15" customHeight="1" x14ac:dyDescent="0.25">
      <c r="M1974" s="42"/>
      <c r="Y1974" s="195"/>
      <c r="Z1974" s="195"/>
      <c r="AA1974" s="195"/>
      <c r="AB1974" s="195"/>
      <c r="AC1974" s="181"/>
      <c r="AD1974" s="195"/>
      <c r="AE1974" s="195"/>
      <c r="AF1974" s="195"/>
      <c r="AG1974" s="195"/>
    </row>
    <row r="1975" spans="13:33" s="6" customFormat="1" ht="15" customHeight="1" x14ac:dyDescent="0.25">
      <c r="M1975" s="42"/>
      <c r="Y1975" s="195"/>
      <c r="Z1975" s="195"/>
      <c r="AA1975" s="195"/>
      <c r="AB1975" s="195"/>
      <c r="AC1975" s="181"/>
      <c r="AD1975" s="195"/>
      <c r="AE1975" s="195"/>
      <c r="AF1975" s="195"/>
      <c r="AG1975" s="195"/>
    </row>
    <row r="1976" spans="13:33" s="6" customFormat="1" ht="15" customHeight="1" x14ac:dyDescent="0.25">
      <c r="M1976" s="42"/>
      <c r="Y1976" s="195"/>
      <c r="Z1976" s="195"/>
      <c r="AA1976" s="195"/>
      <c r="AB1976" s="195"/>
      <c r="AC1976" s="181"/>
      <c r="AD1976" s="195"/>
      <c r="AE1976" s="195"/>
      <c r="AF1976" s="195"/>
      <c r="AG1976" s="195"/>
    </row>
    <row r="1977" spans="13:33" s="6" customFormat="1" ht="15" customHeight="1" x14ac:dyDescent="0.25">
      <c r="M1977" s="42"/>
      <c r="Y1977" s="195"/>
      <c r="Z1977" s="195"/>
      <c r="AA1977" s="195"/>
      <c r="AB1977" s="195"/>
      <c r="AC1977" s="181"/>
      <c r="AD1977" s="195"/>
      <c r="AE1977" s="195"/>
      <c r="AF1977" s="195"/>
      <c r="AG1977" s="195"/>
    </row>
    <row r="1978" spans="13:33" s="6" customFormat="1" ht="15" customHeight="1" x14ac:dyDescent="0.25">
      <c r="M1978" s="42"/>
      <c r="Y1978" s="195"/>
      <c r="Z1978" s="195"/>
      <c r="AA1978" s="195"/>
      <c r="AB1978" s="195"/>
      <c r="AC1978" s="181"/>
      <c r="AD1978" s="195"/>
      <c r="AE1978" s="195"/>
      <c r="AF1978" s="195"/>
      <c r="AG1978" s="195"/>
    </row>
    <row r="1979" spans="13:33" s="6" customFormat="1" ht="15" customHeight="1" x14ac:dyDescent="0.25">
      <c r="M1979" s="42"/>
      <c r="Y1979" s="195"/>
      <c r="Z1979" s="195"/>
      <c r="AA1979" s="195"/>
      <c r="AB1979" s="195"/>
      <c r="AC1979" s="181"/>
      <c r="AD1979" s="195"/>
      <c r="AE1979" s="195"/>
      <c r="AF1979" s="195"/>
      <c r="AG1979" s="195"/>
    </row>
    <row r="1980" spans="13:33" s="6" customFormat="1" ht="15" customHeight="1" x14ac:dyDescent="0.25">
      <c r="M1980" s="42"/>
      <c r="Y1980" s="195"/>
      <c r="Z1980" s="195"/>
      <c r="AA1980" s="195"/>
      <c r="AB1980" s="195"/>
      <c r="AC1980" s="181"/>
      <c r="AD1980" s="195"/>
      <c r="AE1980" s="195"/>
      <c r="AF1980" s="195"/>
      <c r="AG1980" s="195"/>
    </row>
    <row r="1981" spans="13:33" s="6" customFormat="1" ht="15" customHeight="1" x14ac:dyDescent="0.25">
      <c r="M1981" s="42"/>
      <c r="Y1981" s="195"/>
      <c r="Z1981" s="195"/>
      <c r="AA1981" s="195"/>
      <c r="AB1981" s="195"/>
      <c r="AC1981" s="181"/>
      <c r="AD1981" s="195"/>
      <c r="AE1981" s="195"/>
      <c r="AF1981" s="195"/>
      <c r="AG1981" s="195"/>
    </row>
    <row r="1982" spans="13:33" s="6" customFormat="1" ht="15" customHeight="1" x14ac:dyDescent="0.25">
      <c r="M1982" s="42"/>
      <c r="Y1982" s="195"/>
      <c r="Z1982" s="195"/>
      <c r="AA1982" s="195"/>
      <c r="AB1982" s="195"/>
      <c r="AC1982" s="181"/>
      <c r="AD1982" s="195"/>
      <c r="AE1982" s="195"/>
      <c r="AF1982" s="195"/>
      <c r="AG1982" s="195"/>
    </row>
    <row r="1983" spans="13:33" s="6" customFormat="1" ht="15" customHeight="1" x14ac:dyDescent="0.25">
      <c r="M1983" s="42"/>
      <c r="Y1983" s="195"/>
      <c r="Z1983" s="195"/>
      <c r="AA1983" s="195"/>
      <c r="AB1983" s="195"/>
      <c r="AC1983" s="181"/>
      <c r="AD1983" s="195"/>
      <c r="AE1983" s="195"/>
      <c r="AF1983" s="195"/>
      <c r="AG1983" s="195"/>
    </row>
    <row r="1984" spans="13:33" s="6" customFormat="1" ht="15" customHeight="1" x14ac:dyDescent="0.25">
      <c r="M1984" s="42"/>
      <c r="Y1984" s="195"/>
      <c r="Z1984" s="195"/>
      <c r="AA1984" s="195"/>
      <c r="AB1984" s="195"/>
      <c r="AC1984" s="181"/>
      <c r="AD1984" s="195"/>
      <c r="AE1984" s="195"/>
      <c r="AF1984" s="195"/>
      <c r="AG1984" s="195"/>
    </row>
    <row r="1985" spans="13:33" s="6" customFormat="1" ht="15" customHeight="1" x14ac:dyDescent="0.25">
      <c r="M1985" s="42"/>
      <c r="Y1985" s="195"/>
      <c r="Z1985" s="195"/>
      <c r="AA1985" s="195"/>
      <c r="AB1985" s="195"/>
      <c r="AC1985" s="181"/>
      <c r="AD1985" s="195"/>
      <c r="AE1985" s="195"/>
      <c r="AF1985" s="195"/>
      <c r="AG1985" s="195"/>
    </row>
    <row r="1986" spans="13:33" s="6" customFormat="1" ht="15" customHeight="1" x14ac:dyDescent="0.25">
      <c r="M1986" s="42"/>
      <c r="Y1986" s="195"/>
      <c r="Z1986" s="195"/>
      <c r="AA1986" s="195"/>
      <c r="AB1986" s="195"/>
      <c r="AC1986" s="181"/>
      <c r="AD1986" s="195"/>
      <c r="AE1986" s="195"/>
      <c r="AF1986" s="195"/>
      <c r="AG1986" s="195"/>
    </row>
    <row r="1987" spans="13:33" s="6" customFormat="1" ht="15" customHeight="1" x14ac:dyDescent="0.25">
      <c r="M1987" s="42"/>
      <c r="Y1987" s="195"/>
      <c r="Z1987" s="195"/>
      <c r="AA1987" s="195"/>
      <c r="AB1987" s="195"/>
      <c r="AC1987" s="181"/>
      <c r="AD1987" s="195"/>
      <c r="AE1987" s="195"/>
      <c r="AF1987" s="195"/>
      <c r="AG1987" s="195"/>
    </row>
    <row r="1988" spans="13:33" s="6" customFormat="1" ht="15" customHeight="1" x14ac:dyDescent="0.25">
      <c r="M1988" s="42"/>
      <c r="Y1988" s="195"/>
      <c r="Z1988" s="195"/>
      <c r="AA1988" s="195"/>
      <c r="AB1988" s="195"/>
      <c r="AC1988" s="181"/>
      <c r="AD1988" s="195"/>
      <c r="AE1988" s="195"/>
      <c r="AF1988" s="195"/>
      <c r="AG1988" s="195"/>
    </row>
    <row r="1989" spans="13:33" s="6" customFormat="1" ht="15" customHeight="1" x14ac:dyDescent="0.25">
      <c r="M1989" s="42"/>
      <c r="Y1989" s="195"/>
      <c r="Z1989" s="195"/>
      <c r="AA1989" s="195"/>
      <c r="AB1989" s="195"/>
      <c r="AC1989" s="181"/>
      <c r="AD1989" s="195"/>
      <c r="AE1989" s="195"/>
      <c r="AF1989" s="195"/>
      <c r="AG1989" s="195"/>
    </row>
    <row r="1990" spans="13:33" s="6" customFormat="1" ht="15" customHeight="1" x14ac:dyDescent="0.25">
      <c r="M1990" s="42"/>
      <c r="Y1990" s="195"/>
      <c r="Z1990" s="195"/>
      <c r="AA1990" s="195"/>
      <c r="AB1990" s="195"/>
      <c r="AC1990" s="181"/>
      <c r="AD1990" s="195"/>
      <c r="AE1990" s="195"/>
      <c r="AF1990" s="195"/>
      <c r="AG1990" s="195"/>
    </row>
    <row r="1991" spans="13:33" s="6" customFormat="1" ht="15" customHeight="1" x14ac:dyDescent="0.25">
      <c r="M1991" s="42"/>
      <c r="Y1991" s="195"/>
      <c r="Z1991" s="195"/>
      <c r="AA1991" s="195"/>
      <c r="AB1991" s="195"/>
      <c r="AC1991" s="181"/>
      <c r="AD1991" s="195"/>
      <c r="AE1991" s="195"/>
      <c r="AF1991" s="195"/>
      <c r="AG1991" s="195"/>
    </row>
    <row r="1992" spans="13:33" s="6" customFormat="1" ht="15" customHeight="1" x14ac:dyDescent="0.25">
      <c r="M1992" s="42"/>
      <c r="Y1992" s="195"/>
      <c r="Z1992" s="195"/>
      <c r="AA1992" s="195"/>
      <c r="AB1992" s="195"/>
      <c r="AC1992" s="181"/>
      <c r="AD1992" s="195"/>
      <c r="AE1992" s="195"/>
      <c r="AF1992" s="195"/>
      <c r="AG1992" s="195"/>
    </row>
    <row r="1993" spans="13:33" s="6" customFormat="1" ht="15" customHeight="1" x14ac:dyDescent="0.25">
      <c r="M1993" s="42"/>
      <c r="Y1993" s="195"/>
      <c r="Z1993" s="195"/>
      <c r="AA1993" s="195"/>
      <c r="AB1993" s="195"/>
      <c r="AC1993" s="181"/>
      <c r="AD1993" s="195"/>
      <c r="AE1993" s="195"/>
      <c r="AF1993" s="195"/>
      <c r="AG1993" s="195"/>
    </row>
    <row r="1994" spans="13:33" s="6" customFormat="1" ht="15" customHeight="1" x14ac:dyDescent="0.25">
      <c r="M1994" s="42"/>
      <c r="Y1994" s="195"/>
      <c r="Z1994" s="195"/>
      <c r="AA1994" s="195"/>
      <c r="AB1994" s="195"/>
      <c r="AC1994" s="181"/>
      <c r="AD1994" s="195"/>
      <c r="AE1994" s="195"/>
      <c r="AF1994" s="195"/>
      <c r="AG1994" s="195"/>
    </row>
    <row r="1995" spans="13:33" s="6" customFormat="1" ht="15" customHeight="1" x14ac:dyDescent="0.25">
      <c r="M1995" s="42"/>
      <c r="Y1995" s="195"/>
      <c r="Z1995" s="195"/>
      <c r="AA1995" s="195"/>
      <c r="AB1995" s="195"/>
      <c r="AC1995" s="181"/>
      <c r="AD1995" s="195"/>
      <c r="AE1995" s="195"/>
      <c r="AF1995" s="195"/>
      <c r="AG1995" s="195"/>
    </row>
    <row r="1996" spans="13:33" s="6" customFormat="1" ht="15" customHeight="1" x14ac:dyDescent="0.25">
      <c r="M1996" s="42"/>
      <c r="Y1996" s="195"/>
      <c r="Z1996" s="195"/>
      <c r="AA1996" s="195"/>
      <c r="AB1996" s="195"/>
      <c r="AC1996" s="181"/>
      <c r="AD1996" s="195"/>
      <c r="AE1996" s="195"/>
      <c r="AF1996" s="195"/>
      <c r="AG1996" s="195"/>
    </row>
    <row r="1997" spans="13:33" s="6" customFormat="1" ht="15" customHeight="1" x14ac:dyDescent="0.25">
      <c r="M1997" s="42"/>
      <c r="Y1997" s="195"/>
      <c r="Z1997" s="195"/>
      <c r="AA1997" s="195"/>
      <c r="AB1997" s="195"/>
      <c r="AC1997" s="181"/>
      <c r="AD1997" s="195"/>
      <c r="AE1997" s="195"/>
      <c r="AF1997" s="195"/>
      <c r="AG1997" s="195"/>
    </row>
    <row r="1998" spans="13:33" s="6" customFormat="1" ht="15" customHeight="1" x14ac:dyDescent="0.25">
      <c r="M1998" s="42"/>
      <c r="Y1998" s="195"/>
      <c r="Z1998" s="195"/>
      <c r="AA1998" s="195"/>
      <c r="AB1998" s="195"/>
      <c r="AC1998" s="181"/>
      <c r="AD1998" s="195"/>
      <c r="AE1998" s="195"/>
      <c r="AF1998" s="195"/>
      <c r="AG1998" s="195"/>
    </row>
    <row r="1999" spans="13:33" s="6" customFormat="1" ht="15" customHeight="1" x14ac:dyDescent="0.25">
      <c r="M1999" s="42"/>
      <c r="Y1999" s="195"/>
      <c r="Z1999" s="195"/>
      <c r="AA1999" s="195"/>
      <c r="AB1999" s="195"/>
      <c r="AC1999" s="181"/>
      <c r="AD1999" s="195"/>
      <c r="AE1999" s="195"/>
      <c r="AF1999" s="195"/>
      <c r="AG1999" s="195"/>
    </row>
    <row r="2000" spans="13:33" s="6" customFormat="1" ht="15" customHeight="1" x14ac:dyDescent="0.25">
      <c r="M2000" s="42"/>
      <c r="Y2000" s="195"/>
      <c r="Z2000" s="195"/>
      <c r="AA2000" s="195"/>
      <c r="AB2000" s="195"/>
      <c r="AC2000" s="181"/>
      <c r="AD2000" s="195"/>
      <c r="AE2000" s="195"/>
      <c r="AF2000" s="195"/>
      <c r="AG2000" s="195"/>
    </row>
    <row r="2001" spans="13:33" s="6" customFormat="1" ht="15" customHeight="1" x14ac:dyDescent="0.25">
      <c r="M2001" s="42"/>
      <c r="Y2001" s="195"/>
      <c r="Z2001" s="195"/>
      <c r="AA2001" s="195"/>
      <c r="AB2001" s="195"/>
      <c r="AC2001" s="181"/>
      <c r="AD2001" s="195"/>
      <c r="AE2001" s="195"/>
      <c r="AF2001" s="195"/>
      <c r="AG2001" s="195"/>
    </row>
    <row r="2002" spans="13:33" s="6" customFormat="1" ht="15" customHeight="1" x14ac:dyDescent="0.25">
      <c r="M2002" s="42"/>
      <c r="Y2002" s="195"/>
      <c r="Z2002" s="195"/>
      <c r="AA2002" s="195"/>
      <c r="AB2002" s="195"/>
      <c r="AC2002" s="181"/>
      <c r="AD2002" s="195"/>
      <c r="AE2002" s="195"/>
      <c r="AF2002" s="195"/>
      <c r="AG2002" s="195"/>
    </row>
    <row r="2003" spans="13:33" s="6" customFormat="1" ht="15" customHeight="1" x14ac:dyDescent="0.25">
      <c r="M2003" s="42"/>
      <c r="Y2003" s="195"/>
      <c r="Z2003" s="195"/>
      <c r="AA2003" s="195"/>
      <c r="AB2003" s="195"/>
      <c r="AC2003" s="181"/>
      <c r="AD2003" s="195"/>
      <c r="AE2003" s="195"/>
      <c r="AF2003" s="195"/>
      <c r="AG2003" s="195"/>
    </row>
    <row r="2004" spans="13:33" s="6" customFormat="1" ht="15" customHeight="1" x14ac:dyDescent="0.25">
      <c r="M2004" s="42"/>
      <c r="Y2004" s="195"/>
      <c r="Z2004" s="195"/>
      <c r="AA2004" s="195"/>
      <c r="AB2004" s="195"/>
      <c r="AC2004" s="181"/>
      <c r="AD2004" s="195"/>
      <c r="AE2004" s="195"/>
      <c r="AF2004" s="195"/>
      <c r="AG2004" s="195"/>
    </row>
    <row r="2005" spans="13:33" s="6" customFormat="1" ht="15" customHeight="1" x14ac:dyDescent="0.25">
      <c r="M2005" s="42"/>
      <c r="Y2005" s="195"/>
      <c r="Z2005" s="195"/>
      <c r="AA2005" s="195"/>
      <c r="AB2005" s="195"/>
      <c r="AC2005" s="181"/>
      <c r="AD2005" s="195"/>
      <c r="AE2005" s="195"/>
      <c r="AF2005" s="195"/>
      <c r="AG2005" s="195"/>
    </row>
    <row r="2006" spans="13:33" s="6" customFormat="1" ht="15" customHeight="1" x14ac:dyDescent="0.25">
      <c r="M2006" s="42"/>
      <c r="Y2006" s="195"/>
      <c r="Z2006" s="195"/>
      <c r="AA2006" s="195"/>
      <c r="AB2006" s="195"/>
      <c r="AC2006" s="181"/>
      <c r="AD2006" s="195"/>
      <c r="AE2006" s="195"/>
      <c r="AF2006" s="195"/>
      <c r="AG2006" s="195"/>
    </row>
    <row r="2007" spans="13:33" s="6" customFormat="1" ht="15" customHeight="1" x14ac:dyDescent="0.25">
      <c r="M2007" s="42"/>
      <c r="Y2007" s="195"/>
      <c r="Z2007" s="195"/>
      <c r="AA2007" s="195"/>
      <c r="AB2007" s="195"/>
      <c r="AC2007" s="181"/>
      <c r="AD2007" s="195"/>
      <c r="AE2007" s="195"/>
      <c r="AF2007" s="195"/>
      <c r="AG2007" s="195"/>
    </row>
    <row r="2008" spans="13:33" s="6" customFormat="1" ht="15" customHeight="1" x14ac:dyDescent="0.25">
      <c r="M2008" s="42"/>
      <c r="Y2008" s="195"/>
      <c r="Z2008" s="195"/>
      <c r="AA2008" s="195"/>
      <c r="AB2008" s="195"/>
      <c r="AC2008" s="181"/>
      <c r="AD2008" s="195"/>
      <c r="AE2008" s="195"/>
      <c r="AF2008" s="195"/>
      <c r="AG2008" s="195"/>
    </row>
    <row r="2009" spans="13:33" s="6" customFormat="1" ht="15" customHeight="1" x14ac:dyDescent="0.25">
      <c r="M2009" s="42"/>
      <c r="Y2009" s="195"/>
      <c r="Z2009" s="195"/>
      <c r="AA2009" s="195"/>
      <c r="AB2009" s="195"/>
      <c r="AC2009" s="181"/>
      <c r="AD2009" s="195"/>
      <c r="AE2009" s="195"/>
      <c r="AF2009" s="195"/>
      <c r="AG2009" s="195"/>
    </row>
    <row r="2010" spans="13:33" s="6" customFormat="1" ht="15" customHeight="1" x14ac:dyDescent="0.25">
      <c r="M2010" s="42"/>
      <c r="Y2010" s="195"/>
      <c r="Z2010" s="195"/>
      <c r="AA2010" s="195"/>
      <c r="AB2010" s="195"/>
      <c r="AC2010" s="181"/>
      <c r="AD2010" s="195"/>
      <c r="AE2010" s="195"/>
      <c r="AF2010" s="195"/>
      <c r="AG2010" s="195"/>
    </row>
    <row r="2011" spans="13:33" s="6" customFormat="1" ht="15" customHeight="1" x14ac:dyDescent="0.25">
      <c r="M2011" s="42"/>
      <c r="Y2011" s="195"/>
      <c r="Z2011" s="195"/>
      <c r="AA2011" s="195"/>
      <c r="AB2011" s="195"/>
      <c r="AC2011" s="181"/>
      <c r="AD2011" s="195"/>
      <c r="AE2011" s="195"/>
      <c r="AF2011" s="195"/>
      <c r="AG2011" s="195"/>
    </row>
    <row r="2012" spans="13:33" s="6" customFormat="1" ht="15" customHeight="1" x14ac:dyDescent="0.25">
      <c r="M2012" s="42"/>
      <c r="Y2012" s="195"/>
      <c r="Z2012" s="195"/>
      <c r="AA2012" s="195"/>
      <c r="AB2012" s="195"/>
      <c r="AC2012" s="181"/>
      <c r="AD2012" s="195"/>
      <c r="AE2012" s="195"/>
      <c r="AF2012" s="195"/>
      <c r="AG2012" s="195"/>
    </row>
    <row r="2013" spans="13:33" s="6" customFormat="1" ht="15" customHeight="1" x14ac:dyDescent="0.25">
      <c r="M2013" s="42"/>
      <c r="Y2013" s="195"/>
      <c r="Z2013" s="195"/>
      <c r="AA2013" s="195"/>
      <c r="AB2013" s="195"/>
      <c r="AC2013" s="181"/>
      <c r="AD2013" s="195"/>
      <c r="AE2013" s="195"/>
      <c r="AF2013" s="195"/>
      <c r="AG2013" s="195"/>
    </row>
    <row r="2014" spans="13:33" s="6" customFormat="1" ht="15" customHeight="1" x14ac:dyDescent="0.25">
      <c r="M2014" s="42"/>
      <c r="Y2014" s="195"/>
      <c r="Z2014" s="195"/>
      <c r="AA2014" s="195"/>
      <c r="AB2014" s="195"/>
      <c r="AC2014" s="181"/>
      <c r="AD2014" s="195"/>
      <c r="AE2014" s="195"/>
      <c r="AF2014" s="195"/>
      <c r="AG2014" s="195"/>
    </row>
    <row r="2015" spans="13:33" s="6" customFormat="1" ht="15" customHeight="1" x14ac:dyDescent="0.25">
      <c r="M2015" s="42"/>
      <c r="Y2015" s="195"/>
      <c r="Z2015" s="195"/>
      <c r="AA2015" s="195"/>
      <c r="AB2015" s="195"/>
      <c r="AC2015" s="181"/>
      <c r="AD2015" s="195"/>
      <c r="AE2015" s="195"/>
      <c r="AF2015" s="195"/>
      <c r="AG2015" s="195"/>
    </row>
    <row r="2016" spans="13:33" s="6" customFormat="1" ht="15" customHeight="1" x14ac:dyDescent="0.25">
      <c r="M2016" s="42"/>
      <c r="Y2016" s="195"/>
      <c r="Z2016" s="195"/>
      <c r="AA2016" s="195"/>
      <c r="AB2016" s="195"/>
      <c r="AC2016" s="181"/>
      <c r="AD2016" s="195"/>
      <c r="AE2016" s="195"/>
      <c r="AF2016" s="195"/>
      <c r="AG2016" s="195"/>
    </row>
    <row r="2017" spans="13:33" s="6" customFormat="1" ht="15" customHeight="1" x14ac:dyDescent="0.25">
      <c r="M2017" s="42"/>
      <c r="Y2017" s="195"/>
      <c r="Z2017" s="195"/>
      <c r="AA2017" s="195"/>
      <c r="AB2017" s="195"/>
      <c r="AC2017" s="181"/>
      <c r="AD2017" s="195"/>
      <c r="AE2017" s="195"/>
      <c r="AF2017" s="195"/>
      <c r="AG2017" s="195"/>
    </row>
    <row r="2018" spans="13:33" s="6" customFormat="1" ht="15" customHeight="1" x14ac:dyDescent="0.25">
      <c r="M2018" s="42"/>
      <c r="Y2018" s="195"/>
      <c r="Z2018" s="195"/>
      <c r="AA2018" s="195"/>
      <c r="AB2018" s="195"/>
      <c r="AC2018" s="181"/>
      <c r="AD2018" s="195"/>
      <c r="AE2018" s="195"/>
      <c r="AF2018" s="195"/>
      <c r="AG2018" s="195"/>
    </row>
    <row r="2019" spans="13:33" s="6" customFormat="1" ht="15" customHeight="1" x14ac:dyDescent="0.25">
      <c r="M2019" s="42"/>
      <c r="Y2019" s="195"/>
      <c r="Z2019" s="195"/>
      <c r="AA2019" s="195"/>
      <c r="AB2019" s="195"/>
      <c r="AC2019" s="181"/>
      <c r="AD2019" s="195"/>
      <c r="AE2019" s="195"/>
      <c r="AF2019" s="195"/>
      <c r="AG2019" s="195"/>
    </row>
    <row r="2020" spans="13:33" s="6" customFormat="1" ht="15" customHeight="1" x14ac:dyDescent="0.25">
      <c r="M2020" s="42"/>
      <c r="Y2020" s="195"/>
      <c r="Z2020" s="195"/>
      <c r="AA2020" s="195"/>
      <c r="AB2020" s="195"/>
      <c r="AC2020" s="181"/>
      <c r="AD2020" s="195"/>
      <c r="AE2020" s="195"/>
      <c r="AF2020" s="195"/>
      <c r="AG2020" s="195"/>
    </row>
    <row r="2021" spans="13:33" s="6" customFormat="1" ht="15" customHeight="1" x14ac:dyDescent="0.25">
      <c r="M2021" s="42"/>
      <c r="Y2021" s="195"/>
      <c r="Z2021" s="195"/>
      <c r="AA2021" s="195"/>
      <c r="AB2021" s="195"/>
      <c r="AC2021" s="181"/>
      <c r="AD2021" s="195"/>
      <c r="AE2021" s="195"/>
      <c r="AF2021" s="195"/>
      <c r="AG2021" s="195"/>
    </row>
    <row r="2022" spans="13:33" s="6" customFormat="1" ht="15" customHeight="1" x14ac:dyDescent="0.25">
      <c r="M2022" s="42"/>
      <c r="Y2022" s="195"/>
      <c r="Z2022" s="195"/>
      <c r="AA2022" s="195"/>
      <c r="AB2022" s="195"/>
      <c r="AC2022" s="181"/>
      <c r="AD2022" s="195"/>
      <c r="AE2022" s="195"/>
      <c r="AF2022" s="195"/>
      <c r="AG2022" s="195"/>
    </row>
    <row r="2023" spans="13:33" s="6" customFormat="1" ht="15" customHeight="1" x14ac:dyDescent="0.25">
      <c r="M2023" s="42"/>
      <c r="Y2023" s="195"/>
      <c r="Z2023" s="195"/>
      <c r="AA2023" s="195"/>
      <c r="AB2023" s="195"/>
      <c r="AC2023" s="181"/>
      <c r="AD2023" s="195"/>
      <c r="AE2023" s="195"/>
      <c r="AF2023" s="195"/>
      <c r="AG2023" s="195"/>
    </row>
    <row r="2024" spans="13:33" s="6" customFormat="1" ht="15" customHeight="1" x14ac:dyDescent="0.25">
      <c r="M2024" s="42"/>
      <c r="Y2024" s="195"/>
      <c r="Z2024" s="195"/>
      <c r="AA2024" s="195"/>
      <c r="AB2024" s="195"/>
      <c r="AC2024" s="181"/>
      <c r="AD2024" s="195"/>
      <c r="AE2024" s="195"/>
      <c r="AF2024" s="195"/>
      <c r="AG2024" s="195"/>
    </row>
    <row r="2025" spans="13:33" s="6" customFormat="1" ht="15" customHeight="1" x14ac:dyDescent="0.25">
      <c r="M2025" s="42"/>
      <c r="Y2025" s="195"/>
      <c r="Z2025" s="195"/>
      <c r="AA2025" s="195"/>
      <c r="AB2025" s="195"/>
      <c r="AC2025" s="181"/>
      <c r="AD2025" s="195"/>
      <c r="AE2025" s="195"/>
      <c r="AF2025" s="195"/>
      <c r="AG2025" s="195"/>
    </row>
    <row r="2026" spans="13:33" s="6" customFormat="1" ht="15" customHeight="1" x14ac:dyDescent="0.25">
      <c r="M2026" s="42"/>
      <c r="Y2026" s="195"/>
      <c r="Z2026" s="195"/>
      <c r="AA2026" s="195"/>
      <c r="AB2026" s="195"/>
      <c r="AC2026" s="181"/>
      <c r="AD2026" s="195"/>
      <c r="AE2026" s="195"/>
      <c r="AF2026" s="195"/>
      <c r="AG2026" s="195"/>
    </row>
    <row r="2027" spans="13:33" s="6" customFormat="1" ht="15" customHeight="1" x14ac:dyDescent="0.25">
      <c r="M2027" s="42"/>
      <c r="Y2027" s="195"/>
      <c r="Z2027" s="195"/>
      <c r="AA2027" s="195"/>
      <c r="AB2027" s="195"/>
      <c r="AC2027" s="181"/>
      <c r="AD2027" s="195"/>
      <c r="AE2027" s="195"/>
      <c r="AF2027" s="195"/>
      <c r="AG2027" s="195"/>
    </row>
    <row r="2028" spans="13:33" s="6" customFormat="1" ht="15" customHeight="1" x14ac:dyDescent="0.25">
      <c r="M2028" s="42"/>
      <c r="Y2028" s="195"/>
      <c r="Z2028" s="195"/>
      <c r="AA2028" s="195"/>
      <c r="AB2028" s="195"/>
      <c r="AC2028" s="181"/>
      <c r="AD2028" s="195"/>
      <c r="AE2028" s="195"/>
      <c r="AF2028" s="195"/>
      <c r="AG2028" s="195"/>
    </row>
    <row r="2029" spans="13:33" s="6" customFormat="1" ht="15" customHeight="1" x14ac:dyDescent="0.25">
      <c r="M2029" s="42"/>
      <c r="Y2029" s="195"/>
      <c r="Z2029" s="195"/>
      <c r="AA2029" s="195"/>
      <c r="AB2029" s="195"/>
      <c r="AC2029" s="181"/>
      <c r="AD2029" s="195"/>
      <c r="AE2029" s="195"/>
      <c r="AF2029" s="195"/>
      <c r="AG2029" s="195"/>
    </row>
    <row r="2030" spans="13:33" s="6" customFormat="1" ht="15" customHeight="1" x14ac:dyDescent="0.25">
      <c r="M2030" s="42"/>
      <c r="Y2030" s="195"/>
      <c r="Z2030" s="195"/>
      <c r="AA2030" s="195"/>
      <c r="AB2030" s="195"/>
      <c r="AC2030" s="181"/>
      <c r="AD2030" s="195"/>
      <c r="AE2030" s="195"/>
      <c r="AF2030" s="195"/>
      <c r="AG2030" s="195"/>
    </row>
    <row r="2031" spans="13:33" s="6" customFormat="1" ht="15" customHeight="1" x14ac:dyDescent="0.25">
      <c r="M2031" s="42"/>
      <c r="Y2031" s="195"/>
      <c r="Z2031" s="195"/>
      <c r="AA2031" s="195"/>
      <c r="AB2031" s="195"/>
      <c r="AC2031" s="181"/>
      <c r="AD2031" s="195"/>
      <c r="AE2031" s="195"/>
      <c r="AF2031" s="195"/>
      <c r="AG2031" s="195"/>
    </row>
    <row r="2032" spans="13:33" s="6" customFormat="1" ht="15" customHeight="1" x14ac:dyDescent="0.25">
      <c r="M2032" s="42"/>
      <c r="Y2032" s="195"/>
      <c r="Z2032" s="195"/>
      <c r="AA2032" s="195"/>
      <c r="AB2032" s="195"/>
      <c r="AC2032" s="181"/>
      <c r="AD2032" s="195"/>
      <c r="AE2032" s="195"/>
      <c r="AF2032" s="195"/>
      <c r="AG2032" s="195"/>
    </row>
    <row r="2033" spans="13:33" s="6" customFormat="1" ht="15" customHeight="1" x14ac:dyDescent="0.25">
      <c r="M2033" s="42"/>
      <c r="Y2033" s="195"/>
      <c r="Z2033" s="195"/>
      <c r="AA2033" s="195"/>
      <c r="AB2033" s="195"/>
      <c r="AC2033" s="181"/>
      <c r="AD2033" s="195"/>
      <c r="AE2033" s="195"/>
      <c r="AF2033" s="195"/>
      <c r="AG2033" s="195"/>
    </row>
    <row r="2034" spans="13:33" s="6" customFormat="1" ht="15" customHeight="1" x14ac:dyDescent="0.25">
      <c r="M2034" s="42"/>
      <c r="Y2034" s="195"/>
      <c r="Z2034" s="195"/>
      <c r="AA2034" s="195"/>
      <c r="AB2034" s="195"/>
      <c r="AC2034" s="181"/>
      <c r="AD2034" s="195"/>
      <c r="AE2034" s="195"/>
      <c r="AF2034" s="195"/>
      <c r="AG2034" s="195"/>
    </row>
    <row r="2035" spans="13:33" s="6" customFormat="1" ht="15" customHeight="1" x14ac:dyDescent="0.25">
      <c r="M2035" s="42"/>
      <c r="Y2035" s="195"/>
      <c r="Z2035" s="195"/>
      <c r="AA2035" s="195"/>
      <c r="AB2035" s="195"/>
      <c r="AC2035" s="181"/>
      <c r="AD2035" s="195"/>
      <c r="AE2035" s="195"/>
      <c r="AF2035" s="195"/>
      <c r="AG2035" s="195"/>
    </row>
    <row r="2036" spans="13:33" s="6" customFormat="1" ht="15" customHeight="1" x14ac:dyDescent="0.25">
      <c r="M2036" s="42"/>
      <c r="Y2036" s="195"/>
      <c r="Z2036" s="195"/>
      <c r="AA2036" s="195"/>
      <c r="AB2036" s="195"/>
      <c r="AC2036" s="181"/>
      <c r="AD2036" s="195"/>
      <c r="AE2036" s="195"/>
      <c r="AF2036" s="195"/>
      <c r="AG2036" s="195"/>
    </row>
    <row r="2037" spans="13:33" s="6" customFormat="1" ht="15" customHeight="1" x14ac:dyDescent="0.25">
      <c r="M2037" s="42"/>
      <c r="Y2037" s="195"/>
      <c r="Z2037" s="195"/>
      <c r="AA2037" s="195"/>
      <c r="AB2037" s="195"/>
      <c r="AC2037" s="181"/>
      <c r="AD2037" s="195"/>
      <c r="AE2037" s="195"/>
      <c r="AF2037" s="195"/>
      <c r="AG2037" s="195"/>
    </row>
    <row r="2038" spans="13:33" s="6" customFormat="1" ht="15" customHeight="1" x14ac:dyDescent="0.25">
      <c r="M2038" s="42"/>
      <c r="Y2038" s="195"/>
      <c r="Z2038" s="195"/>
      <c r="AA2038" s="195"/>
      <c r="AB2038" s="195"/>
      <c r="AC2038" s="181"/>
      <c r="AD2038" s="195"/>
      <c r="AE2038" s="195"/>
      <c r="AF2038" s="195"/>
      <c r="AG2038" s="195"/>
    </row>
    <row r="2039" spans="13:33" s="6" customFormat="1" ht="15" customHeight="1" x14ac:dyDescent="0.25">
      <c r="M2039" s="42"/>
      <c r="Y2039" s="195"/>
      <c r="Z2039" s="195"/>
      <c r="AA2039" s="195"/>
      <c r="AB2039" s="195"/>
      <c r="AC2039" s="181"/>
      <c r="AD2039" s="195"/>
      <c r="AE2039" s="195"/>
      <c r="AF2039" s="195"/>
      <c r="AG2039" s="195"/>
    </row>
    <row r="2040" spans="13:33" s="6" customFormat="1" ht="15" customHeight="1" x14ac:dyDescent="0.25">
      <c r="M2040" s="42"/>
      <c r="Y2040" s="195"/>
      <c r="Z2040" s="195"/>
      <c r="AA2040" s="195"/>
      <c r="AB2040" s="195"/>
      <c r="AC2040" s="181"/>
      <c r="AD2040" s="195"/>
      <c r="AE2040" s="195"/>
      <c r="AF2040" s="195"/>
      <c r="AG2040" s="195"/>
    </row>
    <row r="2041" spans="13:33" s="6" customFormat="1" ht="15" customHeight="1" x14ac:dyDescent="0.25">
      <c r="M2041" s="42"/>
      <c r="Y2041" s="195"/>
      <c r="Z2041" s="195"/>
      <c r="AA2041" s="195"/>
      <c r="AB2041" s="195"/>
      <c r="AC2041" s="181"/>
      <c r="AD2041" s="195"/>
      <c r="AE2041" s="195"/>
      <c r="AF2041" s="195"/>
      <c r="AG2041" s="195"/>
    </row>
    <row r="2042" spans="13:33" s="6" customFormat="1" ht="15" customHeight="1" x14ac:dyDescent="0.25">
      <c r="M2042" s="42"/>
      <c r="Y2042" s="195"/>
      <c r="Z2042" s="195"/>
      <c r="AA2042" s="195"/>
      <c r="AB2042" s="195"/>
      <c r="AC2042" s="181"/>
      <c r="AD2042" s="195"/>
      <c r="AE2042" s="195"/>
      <c r="AF2042" s="195"/>
      <c r="AG2042" s="195"/>
    </row>
    <row r="2043" spans="13:33" s="6" customFormat="1" ht="15" customHeight="1" x14ac:dyDescent="0.25">
      <c r="M2043" s="42"/>
      <c r="Y2043" s="195"/>
      <c r="Z2043" s="195"/>
      <c r="AA2043" s="195"/>
      <c r="AB2043" s="195"/>
      <c r="AC2043" s="181"/>
      <c r="AD2043" s="195"/>
      <c r="AE2043" s="195"/>
      <c r="AF2043" s="195"/>
      <c r="AG2043" s="195"/>
    </row>
    <row r="2044" spans="13:33" s="6" customFormat="1" ht="15" customHeight="1" x14ac:dyDescent="0.25">
      <c r="M2044" s="42"/>
      <c r="Y2044" s="195"/>
      <c r="Z2044" s="195"/>
      <c r="AA2044" s="195"/>
      <c r="AB2044" s="195"/>
      <c r="AC2044" s="181"/>
      <c r="AD2044" s="195"/>
      <c r="AE2044" s="195"/>
      <c r="AF2044" s="195"/>
      <c r="AG2044" s="195"/>
    </row>
    <row r="2045" spans="13:33" s="6" customFormat="1" ht="15" customHeight="1" x14ac:dyDescent="0.25">
      <c r="M2045" s="42"/>
      <c r="Y2045" s="195"/>
      <c r="Z2045" s="195"/>
      <c r="AA2045" s="195"/>
      <c r="AB2045" s="195"/>
      <c r="AC2045" s="181"/>
      <c r="AD2045" s="195"/>
      <c r="AE2045" s="195"/>
      <c r="AF2045" s="195"/>
      <c r="AG2045" s="195"/>
    </row>
    <row r="2046" spans="13:33" s="6" customFormat="1" ht="15" customHeight="1" x14ac:dyDescent="0.25">
      <c r="M2046" s="42"/>
      <c r="Y2046" s="195"/>
      <c r="Z2046" s="195"/>
      <c r="AA2046" s="195"/>
      <c r="AB2046" s="195"/>
      <c r="AC2046" s="181"/>
      <c r="AD2046" s="195"/>
      <c r="AE2046" s="195"/>
      <c r="AF2046" s="195"/>
      <c r="AG2046" s="195"/>
    </row>
    <row r="2047" spans="13:33" s="6" customFormat="1" ht="15" customHeight="1" x14ac:dyDescent="0.25">
      <c r="M2047" s="42"/>
      <c r="Y2047" s="195"/>
      <c r="Z2047" s="195"/>
      <c r="AA2047" s="195"/>
      <c r="AB2047" s="195"/>
      <c r="AC2047" s="181"/>
      <c r="AD2047" s="195"/>
      <c r="AE2047" s="195"/>
      <c r="AF2047" s="195"/>
      <c r="AG2047" s="195"/>
    </row>
    <row r="2048" spans="13:33" s="6" customFormat="1" ht="15" customHeight="1" x14ac:dyDescent="0.25">
      <c r="M2048" s="42"/>
      <c r="Y2048" s="195"/>
      <c r="Z2048" s="195"/>
      <c r="AA2048" s="195"/>
      <c r="AB2048" s="195"/>
      <c r="AC2048" s="181"/>
      <c r="AD2048" s="195"/>
      <c r="AE2048" s="195"/>
      <c r="AF2048" s="195"/>
      <c r="AG2048" s="195"/>
    </row>
    <row r="2049" spans="13:33" s="6" customFormat="1" ht="15" customHeight="1" x14ac:dyDescent="0.25">
      <c r="M2049" s="42"/>
      <c r="Y2049" s="195"/>
      <c r="Z2049" s="195"/>
      <c r="AA2049" s="195"/>
      <c r="AB2049" s="195"/>
      <c r="AC2049" s="181"/>
      <c r="AD2049" s="195"/>
      <c r="AE2049" s="195"/>
      <c r="AF2049" s="195"/>
      <c r="AG2049" s="195"/>
    </row>
    <row r="2050" spans="13:33" s="6" customFormat="1" ht="15" customHeight="1" x14ac:dyDescent="0.25">
      <c r="M2050" s="42"/>
      <c r="Y2050" s="195"/>
      <c r="Z2050" s="195"/>
      <c r="AA2050" s="195"/>
      <c r="AB2050" s="195"/>
      <c r="AC2050" s="181"/>
      <c r="AD2050" s="195"/>
      <c r="AE2050" s="195"/>
      <c r="AF2050" s="195"/>
      <c r="AG2050" s="195"/>
    </row>
    <row r="2051" spans="13:33" s="6" customFormat="1" ht="15" customHeight="1" x14ac:dyDescent="0.25">
      <c r="M2051" s="42"/>
      <c r="Y2051" s="195"/>
      <c r="Z2051" s="195"/>
      <c r="AA2051" s="195"/>
      <c r="AB2051" s="195"/>
      <c r="AC2051" s="181"/>
      <c r="AD2051" s="195"/>
      <c r="AE2051" s="195"/>
      <c r="AF2051" s="195"/>
      <c r="AG2051" s="195"/>
    </row>
    <row r="2052" spans="13:33" s="6" customFormat="1" ht="15" customHeight="1" x14ac:dyDescent="0.25">
      <c r="M2052" s="42"/>
      <c r="Y2052" s="195"/>
      <c r="Z2052" s="195"/>
      <c r="AA2052" s="195"/>
      <c r="AB2052" s="195"/>
      <c r="AC2052" s="181"/>
      <c r="AD2052" s="195"/>
      <c r="AE2052" s="195"/>
      <c r="AF2052" s="195"/>
      <c r="AG2052" s="195"/>
    </row>
    <row r="2053" spans="13:33" s="6" customFormat="1" ht="15" customHeight="1" x14ac:dyDescent="0.25">
      <c r="M2053" s="42"/>
      <c r="Y2053" s="195"/>
      <c r="Z2053" s="195"/>
      <c r="AA2053" s="195"/>
      <c r="AB2053" s="195"/>
      <c r="AC2053" s="181"/>
      <c r="AD2053" s="195"/>
      <c r="AE2053" s="195"/>
      <c r="AF2053" s="195"/>
      <c r="AG2053" s="195"/>
    </row>
    <row r="2054" spans="13:33" s="6" customFormat="1" ht="15" customHeight="1" x14ac:dyDescent="0.25">
      <c r="M2054" s="42"/>
      <c r="Y2054" s="195"/>
      <c r="Z2054" s="195"/>
      <c r="AA2054" s="195"/>
      <c r="AB2054" s="195"/>
      <c r="AC2054" s="181"/>
      <c r="AD2054" s="195"/>
      <c r="AE2054" s="195"/>
      <c r="AF2054" s="195"/>
      <c r="AG2054" s="195"/>
    </row>
    <row r="2055" spans="13:33" s="6" customFormat="1" ht="15" customHeight="1" x14ac:dyDescent="0.25">
      <c r="M2055" s="42"/>
      <c r="Y2055" s="195"/>
      <c r="Z2055" s="195"/>
      <c r="AA2055" s="195"/>
      <c r="AB2055" s="195"/>
      <c r="AC2055" s="181"/>
      <c r="AD2055" s="195"/>
      <c r="AE2055" s="195"/>
      <c r="AF2055" s="195"/>
      <c r="AG2055" s="195"/>
    </row>
    <row r="2056" spans="13:33" s="6" customFormat="1" ht="15" customHeight="1" x14ac:dyDescent="0.25">
      <c r="M2056" s="42"/>
      <c r="Y2056" s="195"/>
      <c r="Z2056" s="195"/>
      <c r="AA2056" s="195"/>
      <c r="AB2056" s="195"/>
      <c r="AC2056" s="181"/>
      <c r="AD2056" s="195"/>
      <c r="AE2056" s="195"/>
      <c r="AF2056" s="195"/>
      <c r="AG2056" s="195"/>
    </row>
    <row r="2057" spans="13:33" s="6" customFormat="1" ht="15" customHeight="1" x14ac:dyDescent="0.25">
      <c r="M2057" s="42"/>
      <c r="Y2057" s="195"/>
      <c r="Z2057" s="195"/>
      <c r="AA2057" s="195"/>
      <c r="AB2057" s="195"/>
      <c r="AC2057" s="181"/>
      <c r="AD2057" s="195"/>
      <c r="AE2057" s="195"/>
      <c r="AF2057" s="195"/>
      <c r="AG2057" s="195"/>
    </row>
    <row r="2058" spans="13:33" s="6" customFormat="1" ht="15" customHeight="1" x14ac:dyDescent="0.25">
      <c r="M2058" s="42"/>
      <c r="Y2058" s="195"/>
      <c r="Z2058" s="195"/>
      <c r="AA2058" s="195"/>
      <c r="AB2058" s="195"/>
      <c r="AC2058" s="181"/>
      <c r="AD2058" s="195"/>
      <c r="AE2058" s="195"/>
      <c r="AF2058" s="195"/>
      <c r="AG2058" s="195"/>
    </row>
    <row r="2059" spans="13:33" s="6" customFormat="1" ht="15" customHeight="1" x14ac:dyDescent="0.25">
      <c r="M2059" s="42"/>
      <c r="Y2059" s="195"/>
      <c r="Z2059" s="195"/>
      <c r="AA2059" s="195"/>
      <c r="AB2059" s="195"/>
      <c r="AC2059" s="181"/>
      <c r="AD2059" s="195"/>
      <c r="AE2059" s="195"/>
      <c r="AF2059" s="195"/>
      <c r="AG2059" s="195"/>
    </row>
    <row r="2060" spans="13:33" s="6" customFormat="1" ht="15" customHeight="1" x14ac:dyDescent="0.25">
      <c r="M2060" s="42"/>
      <c r="Y2060" s="195"/>
      <c r="Z2060" s="195"/>
      <c r="AA2060" s="195"/>
      <c r="AB2060" s="195"/>
      <c r="AC2060" s="181"/>
      <c r="AD2060" s="195"/>
      <c r="AE2060" s="195"/>
      <c r="AF2060" s="195"/>
      <c r="AG2060" s="195"/>
    </row>
    <row r="2061" spans="13:33" s="6" customFormat="1" ht="15" customHeight="1" x14ac:dyDescent="0.25">
      <c r="M2061" s="42"/>
      <c r="Y2061" s="195"/>
      <c r="Z2061" s="195"/>
      <c r="AA2061" s="195"/>
      <c r="AB2061" s="195"/>
      <c r="AC2061" s="181"/>
      <c r="AD2061" s="195"/>
      <c r="AE2061" s="195"/>
      <c r="AF2061" s="195"/>
      <c r="AG2061" s="195"/>
    </row>
    <row r="2062" spans="13:33" s="6" customFormat="1" ht="15" customHeight="1" x14ac:dyDescent="0.25">
      <c r="M2062" s="42"/>
      <c r="Y2062" s="195"/>
      <c r="Z2062" s="195"/>
      <c r="AA2062" s="195"/>
      <c r="AB2062" s="195"/>
      <c r="AC2062" s="181"/>
      <c r="AD2062" s="195"/>
      <c r="AE2062" s="195"/>
      <c r="AF2062" s="195"/>
      <c r="AG2062" s="195"/>
    </row>
    <row r="2063" spans="13:33" s="6" customFormat="1" ht="15" customHeight="1" x14ac:dyDescent="0.25">
      <c r="M2063" s="42"/>
      <c r="Y2063" s="195"/>
      <c r="Z2063" s="195"/>
      <c r="AA2063" s="195"/>
      <c r="AB2063" s="195"/>
      <c r="AC2063" s="181"/>
      <c r="AD2063" s="195"/>
      <c r="AE2063" s="195"/>
      <c r="AF2063" s="195"/>
      <c r="AG2063" s="195"/>
    </row>
    <row r="2064" spans="13:33" s="6" customFormat="1" ht="15" customHeight="1" x14ac:dyDescent="0.25">
      <c r="M2064" s="42"/>
      <c r="Y2064" s="195"/>
      <c r="Z2064" s="195"/>
      <c r="AA2064" s="195"/>
      <c r="AB2064" s="195"/>
      <c r="AC2064" s="181"/>
      <c r="AD2064" s="195"/>
      <c r="AE2064" s="195"/>
      <c r="AF2064" s="195"/>
      <c r="AG2064" s="195"/>
    </row>
    <row r="2065" spans="13:33" s="6" customFormat="1" ht="15" customHeight="1" x14ac:dyDescent="0.25">
      <c r="M2065" s="42"/>
      <c r="Y2065" s="195"/>
      <c r="Z2065" s="195"/>
      <c r="AA2065" s="195"/>
      <c r="AB2065" s="195"/>
      <c r="AC2065" s="181"/>
      <c r="AD2065" s="195"/>
      <c r="AE2065" s="195"/>
      <c r="AF2065" s="195"/>
      <c r="AG2065" s="195"/>
    </row>
    <row r="2066" spans="13:33" s="6" customFormat="1" ht="15" customHeight="1" x14ac:dyDescent="0.25">
      <c r="M2066" s="42"/>
      <c r="Y2066" s="195"/>
      <c r="Z2066" s="195"/>
      <c r="AA2066" s="195"/>
      <c r="AB2066" s="195"/>
      <c r="AC2066" s="181"/>
      <c r="AD2066" s="195"/>
      <c r="AE2066" s="195"/>
      <c r="AF2066" s="195"/>
      <c r="AG2066" s="195"/>
    </row>
    <row r="2067" spans="13:33" s="6" customFormat="1" ht="15" customHeight="1" x14ac:dyDescent="0.25">
      <c r="M2067" s="42"/>
      <c r="Y2067" s="195"/>
      <c r="Z2067" s="195"/>
      <c r="AA2067" s="195"/>
      <c r="AB2067" s="195"/>
      <c r="AC2067" s="181"/>
      <c r="AD2067" s="195"/>
      <c r="AE2067" s="195"/>
      <c r="AF2067" s="195"/>
      <c r="AG2067" s="195"/>
    </row>
    <row r="2068" spans="13:33" s="6" customFormat="1" ht="15" customHeight="1" x14ac:dyDescent="0.25">
      <c r="M2068" s="42"/>
      <c r="Y2068" s="195"/>
      <c r="Z2068" s="195"/>
      <c r="AA2068" s="195"/>
      <c r="AB2068" s="195"/>
      <c r="AC2068" s="181"/>
      <c r="AD2068" s="195"/>
      <c r="AE2068" s="195"/>
      <c r="AF2068" s="195"/>
      <c r="AG2068" s="195"/>
    </row>
    <row r="2069" spans="13:33" s="6" customFormat="1" ht="15" customHeight="1" x14ac:dyDescent="0.25">
      <c r="M2069" s="42"/>
      <c r="Y2069" s="195"/>
      <c r="Z2069" s="195"/>
      <c r="AA2069" s="195"/>
      <c r="AB2069" s="195"/>
      <c r="AC2069" s="181"/>
      <c r="AD2069" s="195"/>
      <c r="AE2069" s="195"/>
      <c r="AF2069" s="195"/>
      <c r="AG2069" s="195"/>
    </row>
    <row r="2070" spans="13:33" s="6" customFormat="1" ht="15" customHeight="1" x14ac:dyDescent="0.25">
      <c r="M2070" s="42"/>
      <c r="Y2070" s="195"/>
      <c r="Z2070" s="195"/>
      <c r="AA2070" s="195"/>
      <c r="AB2070" s="195"/>
      <c r="AC2070" s="181"/>
      <c r="AD2070" s="195"/>
      <c r="AE2070" s="195"/>
      <c r="AF2070" s="195"/>
      <c r="AG2070" s="195"/>
    </row>
    <row r="2071" spans="13:33" s="6" customFormat="1" ht="15" customHeight="1" x14ac:dyDescent="0.25">
      <c r="M2071" s="42"/>
      <c r="Y2071" s="195"/>
      <c r="Z2071" s="195"/>
      <c r="AA2071" s="195"/>
      <c r="AB2071" s="195"/>
      <c r="AC2071" s="181"/>
      <c r="AD2071" s="195"/>
      <c r="AE2071" s="195"/>
      <c r="AF2071" s="195"/>
      <c r="AG2071" s="195"/>
    </row>
    <row r="2072" spans="13:33" s="6" customFormat="1" ht="15" customHeight="1" x14ac:dyDescent="0.25">
      <c r="M2072" s="42"/>
      <c r="Y2072" s="195"/>
      <c r="Z2072" s="195"/>
      <c r="AA2072" s="195"/>
      <c r="AB2072" s="195"/>
      <c r="AC2072" s="181"/>
      <c r="AD2072" s="195"/>
      <c r="AE2072" s="195"/>
      <c r="AF2072" s="195"/>
      <c r="AG2072" s="195"/>
    </row>
    <row r="2073" spans="13:33" s="6" customFormat="1" ht="15" customHeight="1" x14ac:dyDescent="0.25">
      <c r="M2073" s="42"/>
      <c r="Y2073" s="195"/>
      <c r="Z2073" s="195"/>
      <c r="AA2073" s="195"/>
      <c r="AB2073" s="195"/>
      <c r="AC2073" s="181"/>
      <c r="AD2073" s="195"/>
      <c r="AE2073" s="195"/>
      <c r="AF2073" s="195"/>
      <c r="AG2073" s="195"/>
    </row>
    <row r="2074" spans="13:33" s="6" customFormat="1" ht="15" customHeight="1" x14ac:dyDescent="0.25">
      <c r="M2074" s="42"/>
      <c r="Y2074" s="195"/>
      <c r="Z2074" s="195"/>
      <c r="AA2074" s="195"/>
      <c r="AB2074" s="195"/>
      <c r="AC2074" s="181"/>
      <c r="AD2074" s="195"/>
      <c r="AE2074" s="195"/>
      <c r="AF2074" s="195"/>
      <c r="AG2074" s="195"/>
    </row>
    <row r="2075" spans="13:33" s="6" customFormat="1" ht="15" customHeight="1" x14ac:dyDescent="0.25">
      <c r="M2075" s="42"/>
      <c r="Y2075" s="195"/>
      <c r="Z2075" s="195"/>
      <c r="AA2075" s="195"/>
      <c r="AB2075" s="195"/>
      <c r="AC2075" s="181"/>
      <c r="AD2075" s="195"/>
      <c r="AE2075" s="195"/>
      <c r="AF2075" s="195"/>
      <c r="AG2075" s="195"/>
    </row>
    <row r="2076" spans="13:33" s="6" customFormat="1" ht="15" customHeight="1" x14ac:dyDescent="0.25">
      <c r="M2076" s="42"/>
      <c r="Y2076" s="195"/>
      <c r="Z2076" s="195"/>
      <c r="AA2076" s="195"/>
      <c r="AB2076" s="195"/>
      <c r="AC2076" s="181"/>
      <c r="AD2076" s="195"/>
      <c r="AE2076" s="195"/>
      <c r="AF2076" s="195"/>
      <c r="AG2076" s="195"/>
    </row>
    <row r="2077" spans="13:33" s="6" customFormat="1" ht="15" customHeight="1" x14ac:dyDescent="0.25">
      <c r="M2077" s="42"/>
      <c r="Y2077" s="195"/>
      <c r="Z2077" s="195"/>
      <c r="AA2077" s="195"/>
      <c r="AB2077" s="195"/>
      <c r="AC2077" s="181"/>
      <c r="AD2077" s="195"/>
      <c r="AE2077" s="195"/>
      <c r="AF2077" s="195"/>
      <c r="AG2077" s="195"/>
    </row>
    <row r="2078" spans="13:33" s="6" customFormat="1" ht="15" customHeight="1" x14ac:dyDescent="0.25">
      <c r="M2078" s="42"/>
      <c r="Y2078" s="195"/>
      <c r="Z2078" s="195"/>
      <c r="AA2078" s="195"/>
      <c r="AB2078" s="195"/>
      <c r="AC2078" s="181"/>
      <c r="AD2078" s="195"/>
      <c r="AE2078" s="195"/>
      <c r="AF2078" s="195"/>
      <c r="AG2078" s="195"/>
    </row>
    <row r="2079" spans="13:33" s="6" customFormat="1" ht="15" customHeight="1" x14ac:dyDescent="0.25">
      <c r="M2079" s="42"/>
      <c r="Y2079" s="195"/>
      <c r="Z2079" s="195"/>
      <c r="AA2079" s="195"/>
      <c r="AB2079" s="195"/>
      <c r="AC2079" s="181"/>
      <c r="AD2079" s="195"/>
      <c r="AE2079" s="195"/>
      <c r="AF2079" s="195"/>
      <c r="AG2079" s="195"/>
    </row>
    <row r="2080" spans="13:33" s="6" customFormat="1" ht="15" customHeight="1" x14ac:dyDescent="0.25">
      <c r="M2080" s="42"/>
      <c r="Y2080" s="195"/>
      <c r="Z2080" s="195"/>
      <c r="AA2080" s="195"/>
      <c r="AB2080" s="195"/>
      <c r="AC2080" s="181"/>
      <c r="AD2080" s="195"/>
      <c r="AE2080" s="195"/>
      <c r="AF2080" s="195"/>
      <c r="AG2080" s="195"/>
    </row>
    <row r="2081" spans="13:33" s="6" customFormat="1" ht="15" customHeight="1" x14ac:dyDescent="0.25">
      <c r="M2081" s="42"/>
      <c r="Y2081" s="195"/>
      <c r="Z2081" s="195"/>
      <c r="AA2081" s="195"/>
      <c r="AB2081" s="195"/>
      <c r="AC2081" s="181"/>
      <c r="AD2081" s="195"/>
      <c r="AE2081" s="195"/>
      <c r="AF2081" s="195"/>
      <c r="AG2081" s="195"/>
    </row>
    <row r="2082" spans="13:33" s="6" customFormat="1" ht="15" customHeight="1" x14ac:dyDescent="0.25">
      <c r="M2082" s="42"/>
      <c r="Y2082" s="195"/>
      <c r="Z2082" s="195"/>
      <c r="AA2082" s="195"/>
      <c r="AB2082" s="195"/>
      <c r="AC2082" s="181"/>
      <c r="AD2082" s="195"/>
      <c r="AE2082" s="195"/>
      <c r="AF2082" s="195"/>
      <c r="AG2082" s="195"/>
    </row>
    <row r="2083" spans="13:33" s="6" customFormat="1" ht="15" customHeight="1" x14ac:dyDescent="0.25">
      <c r="M2083" s="42"/>
      <c r="Y2083" s="195"/>
      <c r="Z2083" s="195"/>
      <c r="AA2083" s="195"/>
      <c r="AB2083" s="195"/>
      <c r="AC2083" s="181"/>
      <c r="AD2083" s="195"/>
      <c r="AE2083" s="195"/>
      <c r="AF2083" s="195"/>
      <c r="AG2083" s="195"/>
    </row>
    <row r="2084" spans="13:33" s="6" customFormat="1" ht="15" customHeight="1" x14ac:dyDescent="0.25">
      <c r="M2084" s="42"/>
      <c r="Y2084" s="195"/>
      <c r="Z2084" s="195"/>
      <c r="AA2084" s="195"/>
      <c r="AB2084" s="195"/>
      <c r="AC2084" s="181"/>
      <c r="AD2084" s="195"/>
      <c r="AE2084" s="195"/>
      <c r="AF2084" s="195"/>
      <c r="AG2084" s="195"/>
    </row>
    <row r="2085" spans="13:33" s="6" customFormat="1" ht="15" customHeight="1" x14ac:dyDescent="0.25">
      <c r="M2085" s="42"/>
      <c r="Y2085" s="195"/>
      <c r="Z2085" s="195"/>
      <c r="AA2085" s="195"/>
      <c r="AB2085" s="195"/>
      <c r="AC2085" s="181"/>
      <c r="AD2085" s="195"/>
      <c r="AE2085" s="195"/>
      <c r="AF2085" s="195"/>
      <c r="AG2085" s="195"/>
    </row>
    <row r="2086" spans="13:33" s="6" customFormat="1" ht="15" customHeight="1" x14ac:dyDescent="0.25">
      <c r="M2086" s="42"/>
      <c r="Y2086" s="195"/>
      <c r="Z2086" s="195"/>
      <c r="AA2086" s="195"/>
      <c r="AB2086" s="195"/>
      <c r="AC2086" s="181"/>
      <c r="AD2086" s="195"/>
      <c r="AE2086" s="195"/>
      <c r="AF2086" s="195"/>
      <c r="AG2086" s="195"/>
    </row>
    <row r="2087" spans="13:33" s="6" customFormat="1" ht="15" customHeight="1" x14ac:dyDescent="0.25">
      <c r="M2087" s="42"/>
      <c r="Y2087" s="195"/>
      <c r="Z2087" s="195"/>
      <c r="AA2087" s="195"/>
      <c r="AB2087" s="195"/>
      <c r="AC2087" s="181"/>
      <c r="AD2087" s="195"/>
      <c r="AE2087" s="195"/>
      <c r="AF2087" s="195"/>
      <c r="AG2087" s="195"/>
    </row>
    <row r="2088" spans="13:33" s="6" customFormat="1" ht="15" customHeight="1" x14ac:dyDescent="0.25">
      <c r="M2088" s="42"/>
      <c r="Y2088" s="195"/>
      <c r="Z2088" s="195"/>
      <c r="AA2088" s="195"/>
      <c r="AB2088" s="195"/>
      <c r="AC2088" s="181"/>
      <c r="AD2088" s="195"/>
      <c r="AE2088" s="195"/>
      <c r="AF2088" s="195"/>
      <c r="AG2088" s="195"/>
    </row>
    <row r="2089" spans="13:33" s="6" customFormat="1" ht="15" customHeight="1" x14ac:dyDescent="0.25">
      <c r="M2089" s="42"/>
      <c r="Y2089" s="195"/>
      <c r="Z2089" s="195"/>
      <c r="AA2089" s="195"/>
      <c r="AB2089" s="195"/>
      <c r="AC2089" s="181"/>
      <c r="AD2089" s="195"/>
      <c r="AE2089" s="195"/>
      <c r="AF2089" s="195"/>
      <c r="AG2089" s="195"/>
    </row>
    <row r="2090" spans="13:33" s="6" customFormat="1" ht="15" customHeight="1" x14ac:dyDescent="0.25">
      <c r="M2090" s="42"/>
      <c r="Y2090" s="195"/>
      <c r="Z2090" s="195"/>
      <c r="AA2090" s="195"/>
      <c r="AB2090" s="195"/>
      <c r="AC2090" s="181"/>
      <c r="AD2090" s="195"/>
      <c r="AE2090" s="195"/>
      <c r="AF2090" s="195"/>
      <c r="AG2090" s="195"/>
    </row>
    <row r="2091" spans="13:33" s="6" customFormat="1" ht="15" customHeight="1" x14ac:dyDescent="0.25">
      <c r="M2091" s="42"/>
      <c r="Y2091" s="195"/>
      <c r="Z2091" s="195"/>
      <c r="AA2091" s="195"/>
      <c r="AB2091" s="195"/>
      <c r="AC2091" s="181"/>
      <c r="AD2091" s="195"/>
      <c r="AE2091" s="195"/>
      <c r="AF2091" s="195"/>
      <c r="AG2091" s="195"/>
    </row>
    <row r="2092" spans="13:33" s="6" customFormat="1" ht="15" customHeight="1" x14ac:dyDescent="0.25">
      <c r="M2092" s="42"/>
      <c r="Y2092" s="195"/>
      <c r="Z2092" s="195"/>
      <c r="AA2092" s="195"/>
      <c r="AB2092" s="195"/>
      <c r="AC2092" s="181"/>
      <c r="AD2092" s="195"/>
      <c r="AE2092" s="195"/>
      <c r="AF2092" s="195"/>
      <c r="AG2092" s="195"/>
    </row>
    <row r="2093" spans="13:33" s="6" customFormat="1" ht="15" customHeight="1" x14ac:dyDescent="0.25">
      <c r="M2093" s="42"/>
      <c r="Y2093" s="195"/>
      <c r="Z2093" s="195"/>
      <c r="AA2093" s="195"/>
      <c r="AB2093" s="195"/>
      <c r="AC2093" s="181"/>
      <c r="AD2093" s="195"/>
      <c r="AE2093" s="195"/>
      <c r="AF2093" s="195"/>
      <c r="AG2093" s="195"/>
    </row>
    <row r="2094" spans="13:33" s="6" customFormat="1" ht="15" customHeight="1" x14ac:dyDescent="0.25">
      <c r="M2094" s="42"/>
      <c r="Y2094" s="195"/>
      <c r="Z2094" s="195"/>
      <c r="AA2094" s="195"/>
      <c r="AB2094" s="195"/>
      <c r="AC2094" s="181"/>
      <c r="AD2094" s="195"/>
      <c r="AE2094" s="195"/>
      <c r="AF2094" s="195"/>
      <c r="AG2094" s="195"/>
    </row>
    <row r="2095" spans="13:33" s="6" customFormat="1" ht="15" customHeight="1" x14ac:dyDescent="0.25">
      <c r="M2095" s="42"/>
      <c r="Y2095" s="195"/>
      <c r="Z2095" s="195"/>
      <c r="AA2095" s="195"/>
      <c r="AB2095" s="195"/>
      <c r="AC2095" s="181"/>
      <c r="AD2095" s="195"/>
      <c r="AE2095" s="195"/>
      <c r="AF2095" s="195"/>
      <c r="AG2095" s="195"/>
    </row>
    <row r="2096" spans="13:33" s="6" customFormat="1" ht="15" customHeight="1" x14ac:dyDescent="0.25">
      <c r="M2096" s="42"/>
      <c r="Y2096" s="195"/>
      <c r="Z2096" s="195"/>
      <c r="AA2096" s="195"/>
      <c r="AB2096" s="195"/>
      <c r="AC2096" s="181"/>
      <c r="AD2096" s="195"/>
      <c r="AE2096" s="195"/>
      <c r="AF2096" s="195"/>
      <c r="AG2096" s="195"/>
    </row>
    <row r="2097" spans="13:33" s="6" customFormat="1" ht="15" customHeight="1" x14ac:dyDescent="0.25">
      <c r="M2097" s="42"/>
      <c r="Y2097" s="195"/>
      <c r="Z2097" s="195"/>
      <c r="AA2097" s="195"/>
      <c r="AB2097" s="195"/>
      <c r="AC2097" s="181"/>
      <c r="AD2097" s="195"/>
      <c r="AE2097" s="195"/>
      <c r="AF2097" s="195"/>
      <c r="AG2097" s="195"/>
    </row>
    <row r="2098" spans="13:33" s="6" customFormat="1" ht="15" customHeight="1" x14ac:dyDescent="0.25">
      <c r="M2098" s="42"/>
      <c r="Y2098" s="195"/>
      <c r="Z2098" s="195"/>
      <c r="AA2098" s="195"/>
      <c r="AB2098" s="195"/>
      <c r="AC2098" s="181"/>
      <c r="AD2098" s="195"/>
      <c r="AE2098" s="195"/>
      <c r="AF2098" s="195"/>
      <c r="AG2098" s="195"/>
    </row>
    <row r="2099" spans="13:33" s="6" customFormat="1" ht="15" customHeight="1" x14ac:dyDescent="0.25">
      <c r="M2099" s="42"/>
      <c r="Y2099" s="195"/>
      <c r="Z2099" s="195"/>
      <c r="AA2099" s="195"/>
      <c r="AB2099" s="195"/>
      <c r="AC2099" s="181"/>
      <c r="AD2099" s="195"/>
      <c r="AE2099" s="195"/>
      <c r="AF2099" s="195"/>
      <c r="AG2099" s="195"/>
    </row>
    <row r="2100" spans="13:33" s="6" customFormat="1" ht="15" customHeight="1" x14ac:dyDescent="0.25">
      <c r="M2100" s="42"/>
      <c r="Y2100" s="195"/>
      <c r="Z2100" s="195"/>
      <c r="AA2100" s="195"/>
      <c r="AB2100" s="195"/>
      <c r="AC2100" s="181"/>
      <c r="AD2100" s="195"/>
      <c r="AE2100" s="195"/>
      <c r="AF2100" s="195"/>
      <c r="AG2100" s="195"/>
    </row>
    <row r="2101" spans="13:33" s="6" customFormat="1" ht="15" customHeight="1" x14ac:dyDescent="0.25">
      <c r="M2101" s="42"/>
      <c r="Y2101" s="195"/>
      <c r="Z2101" s="195"/>
      <c r="AA2101" s="195"/>
      <c r="AB2101" s="195"/>
      <c r="AC2101" s="181"/>
      <c r="AD2101" s="195"/>
      <c r="AE2101" s="195"/>
      <c r="AF2101" s="195"/>
      <c r="AG2101" s="195"/>
    </row>
    <row r="2102" spans="13:33" s="6" customFormat="1" ht="15" customHeight="1" x14ac:dyDescent="0.25">
      <c r="M2102" s="42"/>
      <c r="Y2102" s="195"/>
      <c r="Z2102" s="195"/>
      <c r="AA2102" s="195"/>
      <c r="AB2102" s="195"/>
      <c r="AC2102" s="181"/>
      <c r="AD2102" s="195"/>
      <c r="AE2102" s="195"/>
      <c r="AF2102" s="195"/>
      <c r="AG2102" s="195"/>
    </row>
    <row r="2103" spans="13:33" s="6" customFormat="1" ht="15" customHeight="1" x14ac:dyDescent="0.25">
      <c r="M2103" s="42"/>
      <c r="Y2103" s="195"/>
      <c r="Z2103" s="195"/>
      <c r="AA2103" s="195"/>
      <c r="AB2103" s="195"/>
      <c r="AC2103" s="181"/>
      <c r="AD2103" s="195"/>
      <c r="AE2103" s="195"/>
      <c r="AF2103" s="195"/>
      <c r="AG2103" s="195"/>
    </row>
    <row r="2104" spans="13:33" s="6" customFormat="1" ht="15" customHeight="1" x14ac:dyDescent="0.25">
      <c r="M2104" s="42"/>
      <c r="Y2104" s="195"/>
      <c r="Z2104" s="195"/>
      <c r="AA2104" s="195"/>
      <c r="AB2104" s="195"/>
      <c r="AC2104" s="181"/>
      <c r="AD2104" s="195"/>
      <c r="AE2104" s="195"/>
      <c r="AF2104" s="195"/>
      <c r="AG2104" s="195"/>
    </row>
    <row r="2105" spans="13:33" s="6" customFormat="1" ht="15" customHeight="1" x14ac:dyDescent="0.25">
      <c r="M2105" s="42"/>
      <c r="Y2105" s="195"/>
      <c r="Z2105" s="195"/>
      <c r="AA2105" s="195"/>
      <c r="AB2105" s="195"/>
      <c r="AC2105" s="181"/>
      <c r="AD2105" s="195"/>
      <c r="AE2105" s="195"/>
      <c r="AF2105" s="195"/>
      <c r="AG2105" s="195"/>
    </row>
    <row r="2106" spans="13:33" s="6" customFormat="1" ht="15" customHeight="1" x14ac:dyDescent="0.25">
      <c r="M2106" s="42"/>
      <c r="Y2106" s="195"/>
      <c r="Z2106" s="195"/>
      <c r="AA2106" s="195"/>
      <c r="AB2106" s="195"/>
      <c r="AC2106" s="181"/>
      <c r="AD2106" s="195"/>
      <c r="AE2106" s="195"/>
      <c r="AF2106" s="195"/>
      <c r="AG2106" s="195"/>
    </row>
    <row r="2107" spans="13:33" s="6" customFormat="1" ht="15" customHeight="1" x14ac:dyDescent="0.25">
      <c r="M2107" s="42"/>
      <c r="Y2107" s="195"/>
      <c r="Z2107" s="195"/>
      <c r="AA2107" s="195"/>
      <c r="AB2107" s="195"/>
      <c r="AC2107" s="181"/>
      <c r="AD2107" s="195"/>
      <c r="AE2107" s="195"/>
      <c r="AF2107" s="195"/>
      <c r="AG2107" s="195"/>
    </row>
    <row r="2108" spans="13:33" s="6" customFormat="1" ht="15" customHeight="1" x14ac:dyDescent="0.25">
      <c r="M2108" s="42"/>
      <c r="Y2108" s="195"/>
      <c r="Z2108" s="195"/>
      <c r="AA2108" s="195"/>
      <c r="AB2108" s="195"/>
      <c r="AC2108" s="181"/>
      <c r="AD2108" s="195"/>
      <c r="AE2108" s="195"/>
      <c r="AF2108" s="195"/>
      <c r="AG2108" s="195"/>
    </row>
    <row r="2109" spans="13:33" s="6" customFormat="1" ht="15" customHeight="1" x14ac:dyDescent="0.25">
      <c r="M2109" s="42"/>
      <c r="Y2109" s="195"/>
      <c r="Z2109" s="195"/>
      <c r="AA2109" s="195"/>
      <c r="AB2109" s="195"/>
      <c r="AC2109" s="181"/>
      <c r="AD2109" s="195"/>
      <c r="AE2109" s="195"/>
      <c r="AF2109" s="195"/>
      <c r="AG2109" s="195"/>
    </row>
    <row r="2110" spans="13:33" s="6" customFormat="1" ht="15" customHeight="1" x14ac:dyDescent="0.25">
      <c r="M2110" s="42"/>
      <c r="Y2110" s="195"/>
      <c r="Z2110" s="195"/>
      <c r="AA2110" s="195"/>
      <c r="AB2110" s="195"/>
      <c r="AC2110" s="181"/>
      <c r="AD2110" s="195"/>
      <c r="AE2110" s="195"/>
      <c r="AF2110" s="195"/>
      <c r="AG2110" s="195"/>
    </row>
    <row r="2111" spans="13:33" s="6" customFormat="1" ht="15" customHeight="1" x14ac:dyDescent="0.25">
      <c r="M2111" s="42"/>
      <c r="Y2111" s="195"/>
      <c r="Z2111" s="195"/>
      <c r="AA2111" s="195"/>
      <c r="AB2111" s="195"/>
      <c r="AC2111" s="181"/>
      <c r="AD2111" s="195"/>
      <c r="AE2111" s="195"/>
      <c r="AF2111" s="195"/>
      <c r="AG2111" s="195"/>
    </row>
    <row r="2112" spans="13:33" s="6" customFormat="1" ht="15" customHeight="1" x14ac:dyDescent="0.25">
      <c r="M2112" s="42"/>
      <c r="Y2112" s="195"/>
      <c r="Z2112" s="195"/>
      <c r="AA2112" s="195"/>
      <c r="AB2112" s="195"/>
      <c r="AC2112" s="181"/>
      <c r="AD2112" s="195"/>
      <c r="AE2112" s="195"/>
      <c r="AF2112" s="195"/>
      <c r="AG2112" s="195"/>
    </row>
    <row r="2113" spans="13:33" s="6" customFormat="1" ht="15" customHeight="1" x14ac:dyDescent="0.25">
      <c r="M2113" s="42"/>
      <c r="Y2113" s="195"/>
      <c r="Z2113" s="195"/>
      <c r="AA2113" s="195"/>
      <c r="AB2113" s="195"/>
      <c r="AC2113" s="181"/>
      <c r="AD2113" s="195"/>
      <c r="AE2113" s="195"/>
      <c r="AF2113" s="195"/>
      <c r="AG2113" s="195"/>
    </row>
    <row r="2114" spans="13:33" s="6" customFormat="1" ht="15" customHeight="1" x14ac:dyDescent="0.25">
      <c r="M2114" s="42"/>
      <c r="Y2114" s="195"/>
      <c r="Z2114" s="195"/>
      <c r="AA2114" s="195"/>
      <c r="AB2114" s="195"/>
      <c r="AC2114" s="181"/>
      <c r="AD2114" s="195"/>
      <c r="AE2114" s="195"/>
      <c r="AF2114" s="195"/>
      <c r="AG2114" s="195"/>
    </row>
    <row r="2115" spans="13:33" s="6" customFormat="1" ht="15" customHeight="1" x14ac:dyDescent="0.25">
      <c r="M2115" s="42"/>
      <c r="Y2115" s="195"/>
      <c r="Z2115" s="195"/>
      <c r="AA2115" s="195"/>
      <c r="AB2115" s="195"/>
      <c r="AC2115" s="181"/>
      <c r="AD2115" s="195"/>
      <c r="AE2115" s="195"/>
      <c r="AF2115" s="195"/>
      <c r="AG2115" s="195"/>
    </row>
    <row r="2116" spans="13:33" s="6" customFormat="1" ht="15" customHeight="1" x14ac:dyDescent="0.25">
      <c r="M2116" s="42"/>
      <c r="Y2116" s="195"/>
      <c r="Z2116" s="195"/>
      <c r="AA2116" s="195"/>
      <c r="AB2116" s="195"/>
      <c r="AC2116" s="181"/>
      <c r="AD2116" s="195"/>
      <c r="AE2116" s="195"/>
      <c r="AF2116" s="195"/>
      <c r="AG2116" s="195"/>
    </row>
    <row r="2117" spans="13:33" s="6" customFormat="1" ht="15" customHeight="1" x14ac:dyDescent="0.25">
      <c r="M2117" s="42"/>
      <c r="Y2117" s="195"/>
      <c r="Z2117" s="195"/>
      <c r="AA2117" s="195"/>
      <c r="AB2117" s="195"/>
      <c r="AC2117" s="181"/>
      <c r="AD2117" s="195"/>
      <c r="AE2117" s="195"/>
      <c r="AF2117" s="195"/>
      <c r="AG2117" s="195"/>
    </row>
    <row r="2118" spans="13:33" s="6" customFormat="1" ht="15" customHeight="1" x14ac:dyDescent="0.25">
      <c r="M2118" s="42"/>
      <c r="Y2118" s="195"/>
      <c r="Z2118" s="195"/>
      <c r="AA2118" s="195"/>
      <c r="AB2118" s="195"/>
      <c r="AC2118" s="181"/>
      <c r="AD2118" s="195"/>
      <c r="AE2118" s="195"/>
      <c r="AF2118" s="195"/>
      <c r="AG2118" s="195"/>
    </row>
    <row r="2119" spans="13:33" s="6" customFormat="1" ht="15" customHeight="1" x14ac:dyDescent="0.25">
      <c r="M2119" s="42"/>
      <c r="Y2119" s="195"/>
      <c r="Z2119" s="195"/>
      <c r="AA2119" s="195"/>
      <c r="AB2119" s="195"/>
      <c r="AC2119" s="181"/>
      <c r="AD2119" s="195"/>
      <c r="AE2119" s="195"/>
      <c r="AF2119" s="195"/>
      <c r="AG2119" s="195"/>
    </row>
    <row r="2120" spans="13:33" s="6" customFormat="1" ht="15" customHeight="1" x14ac:dyDescent="0.25">
      <c r="M2120" s="42"/>
      <c r="Y2120" s="195"/>
      <c r="Z2120" s="195"/>
      <c r="AA2120" s="195"/>
      <c r="AB2120" s="195"/>
      <c r="AC2120" s="181"/>
      <c r="AD2120" s="195"/>
      <c r="AE2120" s="195"/>
      <c r="AF2120" s="195"/>
      <c r="AG2120" s="195"/>
    </row>
    <row r="2121" spans="13:33" s="6" customFormat="1" ht="15" customHeight="1" x14ac:dyDescent="0.25">
      <c r="M2121" s="42"/>
      <c r="Y2121" s="195"/>
      <c r="Z2121" s="195"/>
      <c r="AA2121" s="195"/>
      <c r="AB2121" s="195"/>
      <c r="AC2121" s="181"/>
      <c r="AD2121" s="195"/>
      <c r="AE2121" s="195"/>
      <c r="AF2121" s="195"/>
      <c r="AG2121" s="195"/>
    </row>
    <row r="2122" spans="13:33" s="6" customFormat="1" ht="15" customHeight="1" x14ac:dyDescent="0.25">
      <c r="M2122" s="42"/>
      <c r="Y2122" s="195"/>
      <c r="Z2122" s="195"/>
      <c r="AA2122" s="195"/>
      <c r="AB2122" s="195"/>
      <c r="AC2122" s="181"/>
      <c r="AD2122" s="195"/>
      <c r="AE2122" s="195"/>
      <c r="AF2122" s="195"/>
      <c r="AG2122" s="195"/>
    </row>
    <row r="2123" spans="13:33" s="6" customFormat="1" ht="15" customHeight="1" x14ac:dyDescent="0.25">
      <c r="M2123" s="42"/>
      <c r="Y2123" s="195"/>
      <c r="Z2123" s="195"/>
      <c r="AA2123" s="195"/>
      <c r="AB2123" s="195"/>
      <c r="AC2123" s="181"/>
      <c r="AD2123" s="195"/>
      <c r="AE2123" s="195"/>
      <c r="AF2123" s="195"/>
      <c r="AG2123" s="195"/>
    </row>
    <row r="2124" spans="13:33" s="6" customFormat="1" ht="15" customHeight="1" x14ac:dyDescent="0.25">
      <c r="M2124" s="42"/>
      <c r="Y2124" s="195"/>
      <c r="Z2124" s="195"/>
      <c r="AA2124" s="195"/>
      <c r="AB2124" s="195"/>
      <c r="AC2124" s="181"/>
      <c r="AD2124" s="195"/>
      <c r="AE2124" s="195"/>
      <c r="AF2124" s="195"/>
      <c r="AG2124" s="195"/>
    </row>
    <row r="2125" spans="13:33" s="6" customFormat="1" ht="15" customHeight="1" x14ac:dyDescent="0.25">
      <c r="M2125" s="42"/>
      <c r="Y2125" s="195"/>
      <c r="Z2125" s="195"/>
      <c r="AA2125" s="195"/>
      <c r="AB2125" s="195"/>
      <c r="AC2125" s="181"/>
      <c r="AD2125" s="195"/>
      <c r="AE2125" s="195"/>
      <c r="AF2125" s="195"/>
      <c r="AG2125" s="195"/>
    </row>
    <row r="2126" spans="13:33" s="6" customFormat="1" ht="15" customHeight="1" x14ac:dyDescent="0.25">
      <c r="M2126" s="42"/>
      <c r="Y2126" s="195"/>
      <c r="Z2126" s="195"/>
      <c r="AA2126" s="195"/>
      <c r="AB2126" s="195"/>
      <c r="AC2126" s="181"/>
      <c r="AD2126" s="195"/>
      <c r="AE2126" s="195"/>
      <c r="AF2126" s="195"/>
      <c r="AG2126" s="195"/>
    </row>
    <row r="2127" spans="13:33" s="6" customFormat="1" ht="15" customHeight="1" x14ac:dyDescent="0.25">
      <c r="M2127" s="42"/>
      <c r="Y2127" s="195"/>
      <c r="Z2127" s="195"/>
      <c r="AA2127" s="195"/>
      <c r="AB2127" s="195"/>
      <c r="AC2127" s="181"/>
      <c r="AD2127" s="195"/>
      <c r="AE2127" s="195"/>
      <c r="AF2127" s="195"/>
      <c r="AG2127" s="195"/>
    </row>
    <row r="2128" spans="13:33" s="6" customFormat="1" ht="15" customHeight="1" x14ac:dyDescent="0.25">
      <c r="M2128" s="42"/>
      <c r="Y2128" s="195"/>
      <c r="Z2128" s="195"/>
      <c r="AA2128" s="195"/>
      <c r="AB2128" s="195"/>
      <c r="AC2128" s="181"/>
      <c r="AD2128" s="195"/>
      <c r="AE2128" s="195"/>
      <c r="AF2128" s="195"/>
      <c r="AG2128" s="195"/>
    </row>
    <row r="2129" spans="13:33" s="6" customFormat="1" ht="15" customHeight="1" x14ac:dyDescent="0.25">
      <c r="M2129" s="42"/>
      <c r="Y2129" s="195"/>
      <c r="Z2129" s="195"/>
      <c r="AA2129" s="195"/>
      <c r="AB2129" s="195"/>
      <c r="AC2129" s="181"/>
      <c r="AD2129" s="195"/>
      <c r="AE2129" s="195"/>
      <c r="AF2129" s="195"/>
      <c r="AG2129" s="195"/>
    </row>
    <row r="2130" spans="13:33" s="6" customFormat="1" ht="15" customHeight="1" x14ac:dyDescent="0.25">
      <c r="M2130" s="42"/>
      <c r="Y2130" s="195"/>
      <c r="Z2130" s="195"/>
      <c r="AA2130" s="195"/>
      <c r="AB2130" s="195"/>
      <c r="AC2130" s="181"/>
      <c r="AD2130" s="195"/>
      <c r="AE2130" s="195"/>
      <c r="AF2130" s="195"/>
      <c r="AG2130" s="195"/>
    </row>
    <row r="2131" spans="13:33" s="6" customFormat="1" ht="15" customHeight="1" x14ac:dyDescent="0.25">
      <c r="M2131" s="42"/>
      <c r="Y2131" s="195"/>
      <c r="Z2131" s="195"/>
      <c r="AA2131" s="195"/>
      <c r="AB2131" s="195"/>
      <c r="AC2131" s="181"/>
      <c r="AD2131" s="195"/>
      <c r="AE2131" s="195"/>
      <c r="AF2131" s="195"/>
      <c r="AG2131" s="195"/>
    </row>
    <row r="2132" spans="13:33" s="6" customFormat="1" ht="15" customHeight="1" x14ac:dyDescent="0.25">
      <c r="M2132" s="42"/>
      <c r="Y2132" s="195"/>
      <c r="Z2132" s="195"/>
      <c r="AA2132" s="195"/>
      <c r="AB2132" s="195"/>
      <c r="AC2132" s="181"/>
      <c r="AD2132" s="195"/>
      <c r="AE2132" s="195"/>
      <c r="AF2132" s="195"/>
      <c r="AG2132" s="195"/>
    </row>
    <row r="2133" spans="13:33" s="6" customFormat="1" ht="15" customHeight="1" x14ac:dyDescent="0.25">
      <c r="M2133" s="42"/>
      <c r="Y2133" s="195"/>
      <c r="Z2133" s="195"/>
      <c r="AA2133" s="195"/>
      <c r="AB2133" s="195"/>
      <c r="AC2133" s="181"/>
      <c r="AD2133" s="195"/>
      <c r="AE2133" s="195"/>
      <c r="AF2133" s="195"/>
      <c r="AG2133" s="195"/>
    </row>
    <row r="2134" spans="13:33" s="6" customFormat="1" ht="15" customHeight="1" x14ac:dyDescent="0.25">
      <c r="M2134" s="42"/>
      <c r="Y2134" s="195"/>
      <c r="Z2134" s="195"/>
      <c r="AA2134" s="195"/>
      <c r="AB2134" s="195"/>
      <c r="AC2134" s="181"/>
      <c r="AD2134" s="195"/>
      <c r="AE2134" s="195"/>
      <c r="AF2134" s="195"/>
      <c r="AG2134" s="195"/>
    </row>
    <row r="2135" spans="13:33" s="6" customFormat="1" ht="15" customHeight="1" x14ac:dyDescent="0.25">
      <c r="M2135" s="42"/>
      <c r="Y2135" s="195"/>
      <c r="Z2135" s="195"/>
      <c r="AA2135" s="195"/>
      <c r="AB2135" s="195"/>
      <c r="AC2135" s="181"/>
      <c r="AD2135" s="195"/>
      <c r="AE2135" s="195"/>
      <c r="AF2135" s="195"/>
      <c r="AG2135" s="195"/>
    </row>
    <row r="2136" spans="13:33" s="6" customFormat="1" ht="15" customHeight="1" x14ac:dyDescent="0.25">
      <c r="M2136" s="42"/>
      <c r="Y2136" s="195"/>
      <c r="Z2136" s="195"/>
      <c r="AA2136" s="195"/>
      <c r="AB2136" s="195"/>
      <c r="AC2136" s="181"/>
      <c r="AD2136" s="195"/>
      <c r="AE2136" s="195"/>
      <c r="AF2136" s="195"/>
      <c r="AG2136" s="195"/>
    </row>
    <row r="2137" spans="13:33" s="6" customFormat="1" ht="15" customHeight="1" x14ac:dyDescent="0.25">
      <c r="M2137" s="42"/>
      <c r="Y2137" s="195"/>
      <c r="Z2137" s="195"/>
      <c r="AA2137" s="195"/>
      <c r="AB2137" s="195"/>
      <c r="AC2137" s="181"/>
      <c r="AD2137" s="195"/>
      <c r="AE2137" s="195"/>
      <c r="AF2137" s="195"/>
      <c r="AG2137" s="195"/>
    </row>
    <row r="2138" spans="13:33" s="6" customFormat="1" ht="15" customHeight="1" x14ac:dyDescent="0.25">
      <c r="M2138" s="42"/>
      <c r="Y2138" s="195"/>
      <c r="Z2138" s="195"/>
      <c r="AA2138" s="195"/>
      <c r="AB2138" s="195"/>
      <c r="AC2138" s="181"/>
      <c r="AD2138" s="195"/>
      <c r="AE2138" s="195"/>
      <c r="AF2138" s="195"/>
      <c r="AG2138" s="195"/>
    </row>
    <row r="2139" spans="13:33" s="6" customFormat="1" ht="15" customHeight="1" x14ac:dyDescent="0.25">
      <c r="M2139" s="42"/>
      <c r="Y2139" s="195"/>
      <c r="Z2139" s="195"/>
      <c r="AA2139" s="195"/>
      <c r="AB2139" s="195"/>
      <c r="AC2139" s="181"/>
      <c r="AD2139" s="195"/>
      <c r="AE2139" s="195"/>
      <c r="AF2139" s="195"/>
      <c r="AG2139" s="195"/>
    </row>
    <row r="2140" spans="13:33" s="6" customFormat="1" ht="15" customHeight="1" x14ac:dyDescent="0.25">
      <c r="M2140" s="42"/>
      <c r="Y2140" s="195"/>
      <c r="Z2140" s="195"/>
      <c r="AA2140" s="195"/>
      <c r="AB2140" s="195"/>
      <c r="AC2140" s="181"/>
      <c r="AD2140" s="195"/>
      <c r="AE2140" s="195"/>
      <c r="AF2140" s="195"/>
      <c r="AG2140" s="195"/>
    </row>
    <row r="2141" spans="13:33" s="6" customFormat="1" ht="15" customHeight="1" x14ac:dyDescent="0.25">
      <c r="M2141" s="42"/>
      <c r="Y2141" s="195"/>
      <c r="Z2141" s="195"/>
      <c r="AA2141" s="195"/>
      <c r="AB2141" s="195"/>
      <c r="AC2141" s="181"/>
      <c r="AD2141" s="195"/>
      <c r="AE2141" s="195"/>
      <c r="AF2141" s="195"/>
      <c r="AG2141" s="195"/>
    </row>
    <row r="2142" spans="13:33" s="6" customFormat="1" ht="15" customHeight="1" x14ac:dyDescent="0.25">
      <c r="M2142" s="42"/>
      <c r="Y2142" s="195"/>
      <c r="Z2142" s="195"/>
      <c r="AA2142" s="195"/>
      <c r="AB2142" s="195"/>
      <c r="AC2142" s="181"/>
      <c r="AD2142" s="195"/>
      <c r="AE2142" s="195"/>
      <c r="AF2142" s="195"/>
      <c r="AG2142" s="195"/>
    </row>
    <row r="2143" spans="13:33" s="6" customFormat="1" ht="15" customHeight="1" x14ac:dyDescent="0.25">
      <c r="M2143" s="42"/>
      <c r="Y2143" s="195"/>
      <c r="Z2143" s="195"/>
      <c r="AA2143" s="195"/>
      <c r="AB2143" s="195"/>
      <c r="AC2143" s="181"/>
      <c r="AD2143" s="195"/>
      <c r="AE2143" s="195"/>
      <c r="AF2143" s="195"/>
      <c r="AG2143" s="195"/>
    </row>
    <row r="2144" spans="13:33" s="6" customFormat="1" ht="15" customHeight="1" x14ac:dyDescent="0.25">
      <c r="M2144" s="42"/>
      <c r="Y2144" s="195"/>
      <c r="Z2144" s="195"/>
      <c r="AA2144" s="195"/>
      <c r="AB2144" s="195"/>
      <c r="AC2144" s="181"/>
      <c r="AD2144" s="195"/>
      <c r="AE2144" s="195"/>
      <c r="AF2144" s="195"/>
      <c r="AG2144" s="195"/>
    </row>
    <row r="2145" spans="13:33" s="6" customFormat="1" ht="15" customHeight="1" x14ac:dyDescent="0.25">
      <c r="M2145" s="42"/>
      <c r="Y2145" s="195"/>
      <c r="Z2145" s="195"/>
      <c r="AA2145" s="195"/>
      <c r="AB2145" s="195"/>
      <c r="AC2145" s="181"/>
      <c r="AD2145" s="195"/>
      <c r="AE2145" s="195"/>
      <c r="AF2145" s="195"/>
      <c r="AG2145" s="195"/>
    </row>
    <row r="2146" spans="13:33" s="6" customFormat="1" ht="15" customHeight="1" x14ac:dyDescent="0.25">
      <c r="M2146" s="42"/>
      <c r="Y2146" s="195"/>
      <c r="Z2146" s="195"/>
      <c r="AA2146" s="195"/>
      <c r="AB2146" s="195"/>
      <c r="AC2146" s="181"/>
      <c r="AD2146" s="195"/>
      <c r="AE2146" s="195"/>
      <c r="AF2146" s="195"/>
      <c r="AG2146" s="195"/>
    </row>
    <row r="2147" spans="13:33" s="6" customFormat="1" ht="15" customHeight="1" x14ac:dyDescent="0.25">
      <c r="M2147" s="42"/>
      <c r="Y2147" s="195"/>
      <c r="Z2147" s="195"/>
      <c r="AA2147" s="195"/>
      <c r="AB2147" s="195"/>
      <c r="AC2147" s="181"/>
      <c r="AD2147" s="195"/>
      <c r="AE2147" s="195"/>
      <c r="AF2147" s="195"/>
      <c r="AG2147" s="195"/>
    </row>
    <row r="2148" spans="13:33" s="6" customFormat="1" ht="15" customHeight="1" x14ac:dyDescent="0.25">
      <c r="M2148" s="42"/>
      <c r="Y2148" s="195"/>
      <c r="Z2148" s="195"/>
      <c r="AA2148" s="195"/>
      <c r="AB2148" s="195"/>
      <c r="AC2148" s="181"/>
      <c r="AD2148" s="195"/>
      <c r="AE2148" s="195"/>
      <c r="AF2148" s="195"/>
      <c r="AG2148" s="195"/>
    </row>
    <row r="2149" spans="13:33" s="6" customFormat="1" ht="15" customHeight="1" x14ac:dyDescent="0.25">
      <c r="M2149" s="42"/>
      <c r="Y2149" s="195"/>
      <c r="Z2149" s="195"/>
      <c r="AA2149" s="195"/>
      <c r="AB2149" s="195"/>
      <c r="AC2149" s="181"/>
      <c r="AD2149" s="195"/>
      <c r="AE2149" s="195"/>
      <c r="AF2149" s="195"/>
      <c r="AG2149" s="195"/>
    </row>
    <row r="2150" spans="13:33" s="6" customFormat="1" ht="15" customHeight="1" x14ac:dyDescent="0.25">
      <c r="M2150" s="42"/>
      <c r="Y2150" s="195"/>
      <c r="Z2150" s="195"/>
      <c r="AA2150" s="195"/>
      <c r="AB2150" s="195"/>
      <c r="AC2150" s="181"/>
      <c r="AD2150" s="195"/>
      <c r="AE2150" s="195"/>
      <c r="AF2150" s="195"/>
      <c r="AG2150" s="195"/>
    </row>
    <row r="2151" spans="13:33" s="6" customFormat="1" ht="15" customHeight="1" x14ac:dyDescent="0.25">
      <c r="M2151" s="42"/>
      <c r="Y2151" s="195"/>
      <c r="Z2151" s="195"/>
      <c r="AA2151" s="195"/>
      <c r="AB2151" s="195"/>
      <c r="AC2151" s="181"/>
      <c r="AD2151" s="195"/>
      <c r="AE2151" s="195"/>
      <c r="AF2151" s="195"/>
      <c r="AG2151" s="195"/>
    </row>
    <row r="2152" spans="13:33" s="6" customFormat="1" ht="15" customHeight="1" x14ac:dyDescent="0.25">
      <c r="M2152" s="42"/>
      <c r="Y2152" s="195"/>
      <c r="Z2152" s="195"/>
      <c r="AA2152" s="195"/>
      <c r="AB2152" s="195"/>
      <c r="AC2152" s="181"/>
      <c r="AD2152" s="195"/>
      <c r="AE2152" s="195"/>
      <c r="AF2152" s="195"/>
      <c r="AG2152" s="195"/>
    </row>
    <row r="2153" spans="13:33" s="6" customFormat="1" ht="15" customHeight="1" x14ac:dyDescent="0.25">
      <c r="M2153" s="42"/>
      <c r="Y2153" s="195"/>
      <c r="Z2153" s="195"/>
      <c r="AA2153" s="195"/>
      <c r="AB2153" s="195"/>
      <c r="AC2153" s="181"/>
      <c r="AD2153" s="195"/>
      <c r="AE2153" s="195"/>
      <c r="AF2153" s="195"/>
      <c r="AG2153" s="195"/>
    </row>
    <row r="2154" spans="13:33" s="6" customFormat="1" ht="15" customHeight="1" x14ac:dyDescent="0.25">
      <c r="M2154" s="42"/>
      <c r="Y2154" s="195"/>
      <c r="Z2154" s="195"/>
      <c r="AA2154" s="195"/>
      <c r="AB2154" s="195"/>
      <c r="AC2154" s="181"/>
      <c r="AD2154" s="195"/>
      <c r="AE2154" s="195"/>
      <c r="AF2154" s="195"/>
      <c r="AG2154" s="195"/>
    </row>
    <row r="2155" spans="13:33" s="6" customFormat="1" ht="15" customHeight="1" x14ac:dyDescent="0.25">
      <c r="M2155" s="42"/>
      <c r="Y2155" s="195"/>
      <c r="Z2155" s="195"/>
      <c r="AA2155" s="195"/>
      <c r="AB2155" s="195"/>
      <c r="AC2155" s="181"/>
      <c r="AD2155" s="195"/>
      <c r="AE2155" s="195"/>
      <c r="AF2155" s="195"/>
      <c r="AG2155" s="195"/>
    </row>
    <row r="2156" spans="13:33" s="6" customFormat="1" ht="15" customHeight="1" x14ac:dyDescent="0.25">
      <c r="M2156" s="42"/>
      <c r="Y2156" s="195"/>
      <c r="Z2156" s="195"/>
      <c r="AA2156" s="195"/>
      <c r="AB2156" s="195"/>
      <c r="AC2156" s="181"/>
      <c r="AD2156" s="195"/>
      <c r="AE2156" s="195"/>
      <c r="AF2156" s="195"/>
      <c r="AG2156" s="195"/>
    </row>
    <row r="2157" spans="13:33" s="6" customFormat="1" ht="15" customHeight="1" x14ac:dyDescent="0.25">
      <c r="M2157" s="42"/>
      <c r="Y2157" s="195"/>
      <c r="Z2157" s="195"/>
      <c r="AA2157" s="195"/>
      <c r="AB2157" s="195"/>
      <c r="AC2157" s="181"/>
      <c r="AD2157" s="195"/>
      <c r="AE2157" s="195"/>
      <c r="AF2157" s="195"/>
      <c r="AG2157" s="195"/>
    </row>
    <row r="2158" spans="13:33" s="6" customFormat="1" ht="15" customHeight="1" x14ac:dyDescent="0.25">
      <c r="M2158" s="42"/>
      <c r="Y2158" s="195"/>
      <c r="Z2158" s="195"/>
      <c r="AA2158" s="195"/>
      <c r="AB2158" s="195"/>
      <c r="AC2158" s="181"/>
      <c r="AD2158" s="195"/>
      <c r="AE2158" s="195"/>
      <c r="AF2158" s="195"/>
      <c r="AG2158" s="195"/>
    </row>
    <row r="2159" spans="13:33" s="6" customFormat="1" ht="15" customHeight="1" x14ac:dyDescent="0.25">
      <c r="M2159" s="42"/>
      <c r="Y2159" s="195"/>
      <c r="Z2159" s="195"/>
      <c r="AA2159" s="195"/>
      <c r="AB2159" s="195"/>
      <c r="AC2159" s="181"/>
      <c r="AD2159" s="195"/>
      <c r="AE2159" s="195"/>
      <c r="AF2159" s="195"/>
      <c r="AG2159" s="195"/>
    </row>
    <row r="2160" spans="13:33" s="6" customFormat="1" ht="15" customHeight="1" x14ac:dyDescent="0.25">
      <c r="M2160" s="42"/>
      <c r="Y2160" s="195"/>
      <c r="Z2160" s="195"/>
      <c r="AA2160" s="195"/>
      <c r="AB2160" s="195"/>
      <c r="AC2160" s="181"/>
      <c r="AD2160" s="195"/>
      <c r="AE2160" s="195"/>
      <c r="AF2160" s="195"/>
      <c r="AG2160" s="195"/>
    </row>
    <row r="2161" spans="13:33" s="6" customFormat="1" ht="15" customHeight="1" x14ac:dyDescent="0.25">
      <c r="M2161" s="42"/>
      <c r="Y2161" s="195"/>
      <c r="Z2161" s="195"/>
      <c r="AA2161" s="195"/>
      <c r="AB2161" s="195"/>
      <c r="AC2161" s="181"/>
      <c r="AD2161" s="195"/>
      <c r="AE2161" s="195"/>
      <c r="AF2161" s="195"/>
      <c r="AG2161" s="195"/>
    </row>
    <row r="2162" spans="13:33" s="6" customFormat="1" ht="15" customHeight="1" x14ac:dyDescent="0.25">
      <c r="M2162" s="42"/>
      <c r="Y2162" s="195"/>
      <c r="Z2162" s="195"/>
      <c r="AA2162" s="195"/>
      <c r="AB2162" s="195"/>
      <c r="AC2162" s="181"/>
      <c r="AD2162" s="195"/>
      <c r="AE2162" s="195"/>
      <c r="AF2162" s="195"/>
      <c r="AG2162" s="195"/>
    </row>
    <row r="2163" spans="13:33" s="6" customFormat="1" ht="15" customHeight="1" x14ac:dyDescent="0.25">
      <c r="M2163" s="42"/>
      <c r="Y2163" s="195"/>
      <c r="Z2163" s="195"/>
      <c r="AA2163" s="195"/>
      <c r="AB2163" s="195"/>
      <c r="AC2163" s="181"/>
      <c r="AD2163" s="195"/>
      <c r="AE2163" s="195"/>
      <c r="AF2163" s="195"/>
      <c r="AG2163" s="195"/>
    </row>
    <row r="2164" spans="13:33" s="6" customFormat="1" ht="15" customHeight="1" x14ac:dyDescent="0.25">
      <c r="M2164" s="42"/>
      <c r="Y2164" s="195"/>
      <c r="Z2164" s="195"/>
      <c r="AA2164" s="195"/>
      <c r="AB2164" s="195"/>
      <c r="AC2164" s="181"/>
      <c r="AD2164" s="195"/>
      <c r="AE2164" s="195"/>
      <c r="AF2164" s="195"/>
      <c r="AG2164" s="195"/>
    </row>
    <row r="2165" spans="13:33" s="6" customFormat="1" ht="15" customHeight="1" x14ac:dyDescent="0.25">
      <c r="M2165" s="42"/>
      <c r="Y2165" s="195"/>
      <c r="Z2165" s="195"/>
      <c r="AA2165" s="195"/>
      <c r="AB2165" s="195"/>
      <c r="AC2165" s="181"/>
      <c r="AD2165" s="195"/>
      <c r="AE2165" s="195"/>
      <c r="AF2165" s="195"/>
      <c r="AG2165" s="195"/>
    </row>
    <row r="2166" spans="13:33" s="6" customFormat="1" ht="15" customHeight="1" x14ac:dyDescent="0.25">
      <c r="M2166" s="42"/>
      <c r="Y2166" s="195"/>
      <c r="Z2166" s="195"/>
      <c r="AA2166" s="195"/>
      <c r="AB2166" s="195"/>
      <c r="AC2166" s="181"/>
      <c r="AD2166" s="195"/>
      <c r="AE2166" s="195"/>
      <c r="AF2166" s="195"/>
      <c r="AG2166" s="195"/>
    </row>
    <row r="2167" spans="13:33" s="6" customFormat="1" ht="15" customHeight="1" x14ac:dyDescent="0.25">
      <c r="M2167" s="42"/>
      <c r="Y2167" s="195"/>
      <c r="Z2167" s="195"/>
      <c r="AA2167" s="195"/>
      <c r="AB2167" s="195"/>
      <c r="AC2167" s="181"/>
      <c r="AD2167" s="195"/>
      <c r="AE2167" s="195"/>
      <c r="AF2167" s="195"/>
      <c r="AG2167" s="195"/>
    </row>
    <row r="2168" spans="13:33" s="6" customFormat="1" ht="15" customHeight="1" x14ac:dyDescent="0.25">
      <c r="M2168" s="42"/>
      <c r="Y2168" s="195"/>
      <c r="Z2168" s="195"/>
      <c r="AA2168" s="195"/>
      <c r="AB2168" s="195"/>
      <c r="AC2168" s="181"/>
      <c r="AD2168" s="195"/>
      <c r="AE2168" s="195"/>
      <c r="AF2168" s="195"/>
      <c r="AG2168" s="195"/>
    </row>
    <row r="2169" spans="13:33" s="6" customFormat="1" ht="15" customHeight="1" x14ac:dyDescent="0.25">
      <c r="M2169" s="42"/>
      <c r="Y2169" s="195"/>
      <c r="Z2169" s="195"/>
      <c r="AA2169" s="195"/>
      <c r="AB2169" s="195"/>
      <c r="AC2169" s="181"/>
      <c r="AD2169" s="195"/>
      <c r="AE2169" s="195"/>
      <c r="AF2169" s="195"/>
      <c r="AG2169" s="195"/>
    </row>
    <row r="2170" spans="13:33" s="6" customFormat="1" ht="15" customHeight="1" x14ac:dyDescent="0.25">
      <c r="M2170" s="42"/>
      <c r="Y2170" s="195"/>
      <c r="Z2170" s="195"/>
      <c r="AA2170" s="195"/>
      <c r="AB2170" s="195"/>
      <c r="AC2170" s="181"/>
      <c r="AD2170" s="195"/>
      <c r="AE2170" s="195"/>
      <c r="AF2170" s="195"/>
      <c r="AG2170" s="195"/>
    </row>
    <row r="2171" spans="13:33" s="6" customFormat="1" ht="15" customHeight="1" x14ac:dyDescent="0.25">
      <c r="M2171" s="42"/>
      <c r="Y2171" s="195"/>
      <c r="Z2171" s="195"/>
      <c r="AA2171" s="195"/>
      <c r="AB2171" s="195"/>
      <c r="AC2171" s="181"/>
      <c r="AD2171" s="195"/>
      <c r="AE2171" s="195"/>
      <c r="AF2171" s="195"/>
      <c r="AG2171" s="195"/>
    </row>
    <row r="2172" spans="13:33" s="6" customFormat="1" ht="15" customHeight="1" x14ac:dyDescent="0.25">
      <c r="M2172" s="42"/>
      <c r="Y2172" s="195"/>
      <c r="Z2172" s="195"/>
      <c r="AA2172" s="195"/>
      <c r="AB2172" s="195"/>
      <c r="AC2172" s="181"/>
      <c r="AD2172" s="195"/>
      <c r="AE2172" s="195"/>
      <c r="AF2172" s="195"/>
      <c r="AG2172" s="195"/>
    </row>
    <row r="2173" spans="13:33" s="6" customFormat="1" ht="15" customHeight="1" x14ac:dyDescent="0.25">
      <c r="M2173" s="42"/>
      <c r="Y2173" s="195"/>
      <c r="Z2173" s="195"/>
      <c r="AA2173" s="195"/>
      <c r="AB2173" s="195"/>
      <c r="AC2173" s="181"/>
      <c r="AD2173" s="195"/>
      <c r="AE2173" s="195"/>
      <c r="AF2173" s="195"/>
      <c r="AG2173" s="195"/>
    </row>
    <row r="2174" spans="13:33" s="6" customFormat="1" ht="15" customHeight="1" x14ac:dyDescent="0.25">
      <c r="M2174" s="42"/>
      <c r="Y2174" s="195"/>
      <c r="Z2174" s="195"/>
      <c r="AA2174" s="195"/>
      <c r="AB2174" s="195"/>
      <c r="AC2174" s="181"/>
      <c r="AD2174" s="195"/>
      <c r="AE2174" s="195"/>
      <c r="AF2174" s="195"/>
      <c r="AG2174" s="195"/>
    </row>
    <row r="2175" spans="13:33" s="6" customFormat="1" ht="15" customHeight="1" x14ac:dyDescent="0.25">
      <c r="M2175" s="42"/>
      <c r="Y2175" s="195"/>
      <c r="Z2175" s="195"/>
      <c r="AA2175" s="195"/>
      <c r="AB2175" s="195"/>
      <c r="AC2175" s="181"/>
      <c r="AD2175" s="195"/>
      <c r="AE2175" s="195"/>
      <c r="AF2175" s="195"/>
      <c r="AG2175" s="195"/>
    </row>
    <row r="2176" spans="13:33" s="6" customFormat="1" ht="15" customHeight="1" x14ac:dyDescent="0.25">
      <c r="M2176" s="42"/>
      <c r="Y2176" s="195"/>
      <c r="Z2176" s="195"/>
      <c r="AA2176" s="195"/>
      <c r="AB2176" s="195"/>
      <c r="AC2176" s="181"/>
      <c r="AD2176" s="195"/>
      <c r="AE2176" s="195"/>
      <c r="AF2176" s="195"/>
      <c r="AG2176" s="195"/>
    </row>
    <row r="2177" spans="13:33" s="6" customFormat="1" ht="15" customHeight="1" x14ac:dyDescent="0.25">
      <c r="M2177" s="42"/>
      <c r="Y2177" s="195"/>
      <c r="Z2177" s="195"/>
      <c r="AA2177" s="195"/>
      <c r="AB2177" s="195"/>
      <c r="AC2177" s="181"/>
      <c r="AD2177" s="195"/>
      <c r="AE2177" s="195"/>
      <c r="AF2177" s="195"/>
      <c r="AG2177" s="195"/>
    </row>
    <row r="2178" spans="13:33" s="6" customFormat="1" ht="15" customHeight="1" x14ac:dyDescent="0.25">
      <c r="M2178" s="42"/>
      <c r="Y2178" s="195"/>
      <c r="Z2178" s="195"/>
      <c r="AA2178" s="195"/>
      <c r="AB2178" s="195"/>
      <c r="AC2178" s="181"/>
      <c r="AD2178" s="195"/>
      <c r="AE2178" s="195"/>
      <c r="AF2178" s="195"/>
      <c r="AG2178" s="195"/>
    </row>
    <row r="2179" spans="13:33" s="6" customFormat="1" ht="15" customHeight="1" x14ac:dyDescent="0.25">
      <c r="M2179" s="42"/>
      <c r="Y2179" s="195"/>
      <c r="Z2179" s="195"/>
      <c r="AA2179" s="195"/>
      <c r="AB2179" s="195"/>
      <c r="AC2179" s="181"/>
      <c r="AD2179" s="195"/>
      <c r="AE2179" s="195"/>
      <c r="AF2179" s="195"/>
      <c r="AG2179" s="195"/>
    </row>
    <row r="2180" spans="13:33" s="6" customFormat="1" ht="15" customHeight="1" x14ac:dyDescent="0.25">
      <c r="M2180" s="42"/>
      <c r="Y2180" s="195"/>
      <c r="Z2180" s="195"/>
      <c r="AA2180" s="195"/>
      <c r="AB2180" s="195"/>
      <c r="AC2180" s="181"/>
      <c r="AD2180" s="195"/>
      <c r="AE2180" s="195"/>
      <c r="AF2180" s="195"/>
      <c r="AG2180" s="195"/>
    </row>
    <row r="2181" spans="13:33" s="6" customFormat="1" ht="15" customHeight="1" x14ac:dyDescent="0.25">
      <c r="M2181" s="42"/>
      <c r="Y2181" s="195"/>
      <c r="Z2181" s="195"/>
      <c r="AA2181" s="195"/>
      <c r="AB2181" s="195"/>
      <c r="AC2181" s="181"/>
      <c r="AD2181" s="195"/>
      <c r="AE2181" s="195"/>
      <c r="AF2181" s="195"/>
      <c r="AG2181" s="195"/>
    </row>
    <row r="2182" spans="13:33" s="6" customFormat="1" ht="15" customHeight="1" x14ac:dyDescent="0.25">
      <c r="M2182" s="42"/>
      <c r="Y2182" s="195"/>
      <c r="Z2182" s="195"/>
      <c r="AA2182" s="195"/>
      <c r="AB2182" s="195"/>
      <c r="AC2182" s="181"/>
      <c r="AD2182" s="195"/>
      <c r="AE2182" s="195"/>
      <c r="AF2182" s="195"/>
      <c r="AG2182" s="195"/>
    </row>
    <row r="2183" spans="13:33" s="6" customFormat="1" ht="15" customHeight="1" x14ac:dyDescent="0.25">
      <c r="M2183" s="42"/>
      <c r="Y2183" s="195"/>
      <c r="Z2183" s="195"/>
      <c r="AA2183" s="195"/>
      <c r="AB2183" s="195"/>
      <c r="AC2183" s="181"/>
      <c r="AD2183" s="195"/>
      <c r="AE2183" s="195"/>
      <c r="AF2183" s="195"/>
      <c r="AG2183" s="195"/>
    </row>
    <row r="2184" spans="13:33" s="6" customFormat="1" ht="15" customHeight="1" x14ac:dyDescent="0.25">
      <c r="M2184" s="42"/>
      <c r="Y2184" s="195"/>
      <c r="Z2184" s="195"/>
      <c r="AA2184" s="195"/>
      <c r="AB2184" s="195"/>
      <c r="AC2184" s="181"/>
      <c r="AD2184" s="195"/>
      <c r="AE2184" s="195"/>
      <c r="AF2184" s="195"/>
      <c r="AG2184" s="195"/>
    </row>
    <row r="2185" spans="13:33" s="6" customFormat="1" ht="15" customHeight="1" x14ac:dyDescent="0.25">
      <c r="M2185" s="42"/>
      <c r="Y2185" s="195"/>
      <c r="Z2185" s="195"/>
      <c r="AA2185" s="195"/>
      <c r="AB2185" s="195"/>
      <c r="AC2185" s="181"/>
      <c r="AD2185" s="195"/>
      <c r="AE2185" s="195"/>
      <c r="AF2185" s="195"/>
      <c r="AG2185" s="195"/>
    </row>
    <row r="2186" spans="13:33" s="6" customFormat="1" ht="15" customHeight="1" x14ac:dyDescent="0.25">
      <c r="M2186" s="42"/>
      <c r="Y2186" s="195"/>
      <c r="Z2186" s="195"/>
      <c r="AA2186" s="195"/>
      <c r="AB2186" s="195"/>
      <c r="AC2186" s="181"/>
      <c r="AD2186" s="195"/>
      <c r="AE2186" s="195"/>
      <c r="AF2186" s="195"/>
      <c r="AG2186" s="195"/>
    </row>
    <row r="2187" spans="13:33" s="6" customFormat="1" ht="15" customHeight="1" x14ac:dyDescent="0.25">
      <c r="M2187" s="42"/>
      <c r="Y2187" s="195"/>
      <c r="Z2187" s="195"/>
      <c r="AA2187" s="195"/>
      <c r="AB2187" s="195"/>
      <c r="AC2187" s="181"/>
      <c r="AD2187" s="195"/>
      <c r="AE2187" s="195"/>
      <c r="AF2187" s="195"/>
      <c r="AG2187" s="195"/>
    </row>
    <row r="2188" spans="13:33" s="6" customFormat="1" ht="15" customHeight="1" x14ac:dyDescent="0.25">
      <c r="M2188" s="42"/>
      <c r="Y2188" s="195"/>
      <c r="Z2188" s="195"/>
      <c r="AA2188" s="195"/>
      <c r="AB2188" s="195"/>
      <c r="AC2188" s="181"/>
      <c r="AD2188" s="195"/>
      <c r="AE2188" s="195"/>
      <c r="AF2188" s="195"/>
      <c r="AG2188" s="195"/>
    </row>
    <row r="2189" spans="13:33" s="6" customFormat="1" ht="15" customHeight="1" x14ac:dyDescent="0.25">
      <c r="M2189" s="42"/>
      <c r="Y2189" s="195"/>
      <c r="Z2189" s="195"/>
      <c r="AA2189" s="195"/>
      <c r="AB2189" s="195"/>
      <c r="AC2189" s="181"/>
      <c r="AD2189" s="195"/>
      <c r="AE2189" s="195"/>
      <c r="AF2189" s="195"/>
      <c r="AG2189" s="195"/>
    </row>
    <row r="2190" spans="13:33" s="6" customFormat="1" ht="15" customHeight="1" x14ac:dyDescent="0.25">
      <c r="M2190" s="42"/>
      <c r="Y2190" s="195"/>
      <c r="Z2190" s="195"/>
      <c r="AA2190" s="195"/>
      <c r="AB2190" s="195"/>
      <c r="AC2190" s="181"/>
      <c r="AD2190" s="195"/>
      <c r="AE2190" s="195"/>
      <c r="AF2190" s="195"/>
      <c r="AG2190" s="195"/>
    </row>
    <row r="2191" spans="13:33" s="6" customFormat="1" ht="15" customHeight="1" x14ac:dyDescent="0.25">
      <c r="M2191" s="42"/>
      <c r="Y2191" s="195"/>
      <c r="Z2191" s="195"/>
      <c r="AA2191" s="195"/>
      <c r="AB2191" s="195"/>
      <c r="AC2191" s="181"/>
      <c r="AD2191" s="195"/>
      <c r="AE2191" s="195"/>
      <c r="AF2191" s="195"/>
      <c r="AG2191" s="195"/>
    </row>
    <row r="2192" spans="13:33" s="6" customFormat="1" ht="15" customHeight="1" x14ac:dyDescent="0.25">
      <c r="M2192" s="42"/>
      <c r="Y2192" s="195"/>
      <c r="Z2192" s="195"/>
      <c r="AA2192" s="195"/>
      <c r="AB2192" s="195"/>
      <c r="AC2192" s="181"/>
      <c r="AD2192" s="195"/>
      <c r="AE2192" s="195"/>
      <c r="AF2192" s="195"/>
      <c r="AG2192" s="195"/>
    </row>
    <row r="2193" spans="13:33" s="6" customFormat="1" ht="15" customHeight="1" x14ac:dyDescent="0.25">
      <c r="M2193" s="42"/>
      <c r="Y2193" s="195"/>
      <c r="Z2193" s="195"/>
      <c r="AA2193" s="195"/>
      <c r="AB2193" s="195"/>
      <c r="AC2193" s="181"/>
      <c r="AD2193" s="195"/>
      <c r="AE2193" s="195"/>
      <c r="AF2193" s="195"/>
      <c r="AG2193" s="195"/>
    </row>
    <row r="2194" spans="13:33" s="6" customFormat="1" ht="15" customHeight="1" x14ac:dyDescent="0.25">
      <c r="M2194" s="42"/>
      <c r="Y2194" s="195"/>
      <c r="Z2194" s="195"/>
      <c r="AA2194" s="195"/>
      <c r="AB2194" s="195"/>
      <c r="AC2194" s="181"/>
      <c r="AD2194" s="195"/>
      <c r="AE2194" s="195"/>
      <c r="AF2194" s="195"/>
      <c r="AG2194" s="195"/>
    </row>
    <row r="2195" spans="13:33" s="6" customFormat="1" ht="15" customHeight="1" x14ac:dyDescent="0.25">
      <c r="M2195" s="42"/>
      <c r="Y2195" s="195"/>
      <c r="Z2195" s="195"/>
      <c r="AA2195" s="195"/>
      <c r="AB2195" s="195"/>
      <c r="AC2195" s="181"/>
      <c r="AD2195" s="195"/>
      <c r="AE2195" s="195"/>
      <c r="AF2195" s="195"/>
      <c r="AG2195" s="195"/>
    </row>
    <row r="2196" spans="13:33" s="6" customFormat="1" ht="15" customHeight="1" x14ac:dyDescent="0.25">
      <c r="M2196" s="42"/>
      <c r="Y2196" s="195"/>
      <c r="Z2196" s="195"/>
      <c r="AA2196" s="195"/>
      <c r="AB2196" s="195"/>
      <c r="AC2196" s="181"/>
      <c r="AD2196" s="195"/>
      <c r="AE2196" s="195"/>
      <c r="AF2196" s="195"/>
      <c r="AG2196" s="195"/>
    </row>
    <row r="2197" spans="13:33" s="6" customFormat="1" ht="15" customHeight="1" x14ac:dyDescent="0.25">
      <c r="M2197" s="42"/>
      <c r="Y2197" s="195"/>
      <c r="Z2197" s="195"/>
      <c r="AA2197" s="195"/>
      <c r="AB2197" s="195"/>
      <c r="AC2197" s="181"/>
      <c r="AD2197" s="195"/>
      <c r="AE2197" s="195"/>
      <c r="AF2197" s="195"/>
      <c r="AG2197" s="195"/>
    </row>
    <row r="2198" spans="13:33" s="6" customFormat="1" ht="15" customHeight="1" x14ac:dyDescent="0.25">
      <c r="M2198" s="42"/>
      <c r="Y2198" s="195"/>
      <c r="Z2198" s="195"/>
      <c r="AA2198" s="195"/>
      <c r="AB2198" s="195"/>
      <c r="AC2198" s="181"/>
      <c r="AD2198" s="195"/>
      <c r="AE2198" s="195"/>
      <c r="AF2198" s="195"/>
      <c r="AG2198" s="195"/>
    </row>
    <row r="2199" spans="13:33" s="6" customFormat="1" ht="15" customHeight="1" x14ac:dyDescent="0.25">
      <c r="M2199" s="42"/>
      <c r="Y2199" s="195"/>
      <c r="Z2199" s="195"/>
      <c r="AA2199" s="195"/>
      <c r="AB2199" s="195"/>
      <c r="AC2199" s="181"/>
      <c r="AD2199" s="195"/>
      <c r="AE2199" s="195"/>
      <c r="AF2199" s="195"/>
      <c r="AG2199" s="195"/>
    </row>
    <row r="2200" spans="13:33" s="6" customFormat="1" ht="15" customHeight="1" x14ac:dyDescent="0.25">
      <c r="M2200" s="42"/>
      <c r="Y2200" s="195"/>
      <c r="Z2200" s="195"/>
      <c r="AA2200" s="195"/>
      <c r="AB2200" s="195"/>
      <c r="AC2200" s="181"/>
      <c r="AD2200" s="195"/>
      <c r="AE2200" s="195"/>
      <c r="AF2200" s="195"/>
      <c r="AG2200" s="195"/>
    </row>
    <row r="2201" spans="13:33" s="6" customFormat="1" ht="15" customHeight="1" x14ac:dyDescent="0.25">
      <c r="M2201" s="42"/>
      <c r="Y2201" s="195"/>
      <c r="Z2201" s="195"/>
      <c r="AA2201" s="195"/>
      <c r="AB2201" s="195"/>
      <c r="AC2201" s="181"/>
      <c r="AD2201" s="195"/>
      <c r="AE2201" s="195"/>
      <c r="AF2201" s="195"/>
      <c r="AG2201" s="195"/>
    </row>
    <row r="2202" spans="13:33" s="6" customFormat="1" ht="15" customHeight="1" x14ac:dyDescent="0.25">
      <c r="M2202" s="42"/>
      <c r="Y2202" s="195"/>
      <c r="Z2202" s="195"/>
      <c r="AA2202" s="195"/>
      <c r="AB2202" s="195"/>
      <c r="AC2202" s="181"/>
      <c r="AD2202" s="195"/>
      <c r="AE2202" s="195"/>
      <c r="AF2202" s="195"/>
      <c r="AG2202" s="195"/>
    </row>
    <row r="2203" spans="13:33" s="6" customFormat="1" ht="15" customHeight="1" x14ac:dyDescent="0.25">
      <c r="M2203" s="42"/>
      <c r="Y2203" s="195"/>
      <c r="Z2203" s="195"/>
      <c r="AA2203" s="195"/>
      <c r="AB2203" s="195"/>
      <c r="AC2203" s="181"/>
      <c r="AD2203" s="195"/>
      <c r="AE2203" s="195"/>
      <c r="AF2203" s="195"/>
      <c r="AG2203" s="195"/>
    </row>
    <row r="2204" spans="13:33" s="6" customFormat="1" ht="15" customHeight="1" x14ac:dyDescent="0.25">
      <c r="M2204" s="42"/>
      <c r="Y2204" s="195"/>
      <c r="Z2204" s="195"/>
      <c r="AA2204" s="195"/>
      <c r="AB2204" s="195"/>
      <c r="AC2204" s="181"/>
      <c r="AD2204" s="195"/>
      <c r="AE2204" s="195"/>
      <c r="AF2204" s="195"/>
      <c r="AG2204" s="195"/>
    </row>
    <row r="2205" spans="13:33" s="6" customFormat="1" ht="15" customHeight="1" x14ac:dyDescent="0.25">
      <c r="M2205" s="42"/>
      <c r="Y2205" s="195"/>
      <c r="Z2205" s="195"/>
      <c r="AA2205" s="195"/>
      <c r="AB2205" s="195"/>
      <c r="AC2205" s="181"/>
      <c r="AD2205" s="195"/>
      <c r="AE2205" s="195"/>
      <c r="AF2205" s="195"/>
      <c r="AG2205" s="195"/>
    </row>
    <row r="2206" spans="13:33" s="6" customFormat="1" ht="15" customHeight="1" x14ac:dyDescent="0.25">
      <c r="M2206" s="42"/>
      <c r="Y2206" s="195"/>
      <c r="Z2206" s="195"/>
      <c r="AA2206" s="195"/>
      <c r="AB2206" s="195"/>
      <c r="AC2206" s="181"/>
      <c r="AD2206" s="195"/>
      <c r="AE2206" s="195"/>
      <c r="AF2206" s="195"/>
      <c r="AG2206" s="195"/>
    </row>
    <row r="2207" spans="13:33" s="6" customFormat="1" ht="15" customHeight="1" x14ac:dyDescent="0.25">
      <c r="M2207" s="42"/>
      <c r="Y2207" s="195"/>
      <c r="Z2207" s="195"/>
      <c r="AA2207" s="195"/>
      <c r="AB2207" s="195"/>
      <c r="AC2207" s="181"/>
      <c r="AD2207" s="195"/>
      <c r="AE2207" s="195"/>
      <c r="AF2207" s="195"/>
      <c r="AG2207" s="195"/>
    </row>
    <row r="2208" spans="13:33" s="6" customFormat="1" ht="15" customHeight="1" x14ac:dyDescent="0.25">
      <c r="M2208" s="42"/>
      <c r="Y2208" s="195"/>
      <c r="Z2208" s="195"/>
      <c r="AA2208" s="195"/>
      <c r="AB2208" s="195"/>
      <c r="AC2208" s="181"/>
      <c r="AD2208" s="195"/>
      <c r="AE2208" s="195"/>
      <c r="AF2208" s="195"/>
      <c r="AG2208" s="195"/>
    </row>
    <row r="2209" spans="13:33" s="6" customFormat="1" ht="15" customHeight="1" x14ac:dyDescent="0.25">
      <c r="M2209" s="42"/>
      <c r="Y2209" s="195"/>
      <c r="Z2209" s="195"/>
      <c r="AA2209" s="195"/>
      <c r="AB2209" s="195"/>
      <c r="AC2209" s="181"/>
      <c r="AD2209" s="195"/>
      <c r="AE2209" s="195"/>
      <c r="AF2209" s="195"/>
      <c r="AG2209" s="195"/>
    </row>
    <row r="2210" spans="13:33" s="6" customFormat="1" ht="15" customHeight="1" x14ac:dyDescent="0.25">
      <c r="M2210" s="42"/>
      <c r="Y2210" s="195"/>
      <c r="Z2210" s="195"/>
      <c r="AA2210" s="195"/>
      <c r="AB2210" s="195"/>
      <c r="AC2210" s="181"/>
      <c r="AD2210" s="195"/>
      <c r="AE2210" s="195"/>
      <c r="AF2210" s="195"/>
      <c r="AG2210" s="195"/>
    </row>
    <row r="2211" spans="13:33" s="6" customFormat="1" ht="15" customHeight="1" x14ac:dyDescent="0.25">
      <c r="M2211" s="42"/>
      <c r="Y2211" s="195"/>
      <c r="Z2211" s="195"/>
      <c r="AA2211" s="195"/>
      <c r="AB2211" s="195"/>
      <c r="AC2211" s="181"/>
      <c r="AD2211" s="195"/>
      <c r="AE2211" s="195"/>
      <c r="AF2211" s="195"/>
      <c r="AG2211" s="195"/>
    </row>
    <row r="2212" spans="13:33" s="6" customFormat="1" ht="15" customHeight="1" x14ac:dyDescent="0.25">
      <c r="M2212" s="42"/>
      <c r="Y2212" s="195"/>
      <c r="Z2212" s="195"/>
      <c r="AA2212" s="195"/>
      <c r="AB2212" s="195"/>
      <c r="AC2212" s="181"/>
      <c r="AD2212" s="195"/>
      <c r="AE2212" s="195"/>
      <c r="AF2212" s="195"/>
      <c r="AG2212" s="195"/>
    </row>
    <row r="2213" spans="13:33" s="6" customFormat="1" ht="15" customHeight="1" x14ac:dyDescent="0.25">
      <c r="M2213" s="42"/>
      <c r="Y2213" s="195"/>
      <c r="Z2213" s="195"/>
      <c r="AA2213" s="195"/>
      <c r="AB2213" s="195"/>
      <c r="AC2213" s="181"/>
      <c r="AD2213" s="195"/>
      <c r="AE2213" s="195"/>
      <c r="AF2213" s="195"/>
      <c r="AG2213" s="195"/>
    </row>
    <row r="2214" spans="13:33" s="6" customFormat="1" ht="15" customHeight="1" x14ac:dyDescent="0.25">
      <c r="M2214" s="42"/>
      <c r="Y2214" s="195"/>
      <c r="Z2214" s="195"/>
      <c r="AA2214" s="195"/>
      <c r="AB2214" s="195"/>
      <c r="AC2214" s="181"/>
      <c r="AD2214" s="195"/>
      <c r="AE2214" s="195"/>
      <c r="AF2214" s="195"/>
      <c r="AG2214" s="195"/>
    </row>
    <row r="2215" spans="13:33" s="6" customFormat="1" ht="15" customHeight="1" x14ac:dyDescent="0.25">
      <c r="M2215" s="42"/>
      <c r="Y2215" s="195"/>
      <c r="Z2215" s="195"/>
      <c r="AA2215" s="195"/>
      <c r="AB2215" s="195"/>
      <c r="AC2215" s="181"/>
      <c r="AD2215" s="195"/>
      <c r="AE2215" s="195"/>
      <c r="AF2215" s="195"/>
      <c r="AG2215" s="195"/>
    </row>
    <row r="2216" spans="13:33" s="6" customFormat="1" ht="15" customHeight="1" x14ac:dyDescent="0.25">
      <c r="M2216" s="42"/>
      <c r="Y2216" s="195"/>
      <c r="Z2216" s="195"/>
      <c r="AA2216" s="195"/>
      <c r="AB2216" s="195"/>
      <c r="AC2216" s="181"/>
      <c r="AD2216" s="195"/>
      <c r="AE2216" s="195"/>
      <c r="AF2216" s="195"/>
      <c r="AG2216" s="195"/>
    </row>
    <row r="2217" spans="13:33" s="6" customFormat="1" ht="15" customHeight="1" x14ac:dyDescent="0.25">
      <c r="M2217" s="42"/>
      <c r="Y2217" s="195"/>
      <c r="Z2217" s="195"/>
      <c r="AA2217" s="195"/>
      <c r="AB2217" s="195"/>
      <c r="AC2217" s="181"/>
      <c r="AD2217" s="195"/>
      <c r="AE2217" s="195"/>
      <c r="AF2217" s="195"/>
      <c r="AG2217" s="195"/>
    </row>
    <row r="2218" spans="13:33" s="6" customFormat="1" ht="15" customHeight="1" x14ac:dyDescent="0.25">
      <c r="M2218" s="42"/>
      <c r="Y2218" s="195"/>
      <c r="Z2218" s="195"/>
      <c r="AA2218" s="195"/>
      <c r="AB2218" s="195"/>
      <c r="AC2218" s="181"/>
      <c r="AD2218" s="195"/>
      <c r="AE2218" s="195"/>
      <c r="AF2218" s="195"/>
      <c r="AG2218" s="195"/>
    </row>
    <row r="2219" spans="13:33" s="6" customFormat="1" ht="15" customHeight="1" x14ac:dyDescent="0.25">
      <c r="M2219" s="42"/>
      <c r="Y2219" s="195"/>
      <c r="Z2219" s="195"/>
      <c r="AA2219" s="195"/>
      <c r="AB2219" s="195"/>
      <c r="AC2219" s="181"/>
      <c r="AD2219" s="195"/>
      <c r="AE2219" s="195"/>
      <c r="AF2219" s="195"/>
      <c r="AG2219" s="195"/>
    </row>
    <row r="2220" spans="13:33" s="6" customFormat="1" ht="15" customHeight="1" x14ac:dyDescent="0.25">
      <c r="M2220" s="42"/>
      <c r="Y2220" s="195"/>
      <c r="Z2220" s="195"/>
      <c r="AA2220" s="195"/>
      <c r="AB2220" s="195"/>
      <c r="AC2220" s="181"/>
      <c r="AD2220" s="195"/>
      <c r="AE2220" s="195"/>
      <c r="AF2220" s="195"/>
      <c r="AG2220" s="195"/>
    </row>
    <row r="2221" spans="13:33" s="6" customFormat="1" ht="15" customHeight="1" x14ac:dyDescent="0.25">
      <c r="M2221" s="42"/>
      <c r="Y2221" s="195"/>
      <c r="Z2221" s="195"/>
      <c r="AA2221" s="195"/>
      <c r="AB2221" s="195"/>
      <c r="AC2221" s="181"/>
      <c r="AD2221" s="195"/>
      <c r="AE2221" s="195"/>
      <c r="AF2221" s="195"/>
      <c r="AG2221" s="195"/>
    </row>
    <row r="2222" spans="13:33" s="6" customFormat="1" ht="15" customHeight="1" x14ac:dyDescent="0.25">
      <c r="M2222" s="42"/>
      <c r="Y2222" s="195"/>
      <c r="Z2222" s="195"/>
      <c r="AA2222" s="195"/>
      <c r="AB2222" s="195"/>
      <c r="AC2222" s="181"/>
      <c r="AD2222" s="195"/>
      <c r="AE2222" s="195"/>
      <c r="AF2222" s="195"/>
      <c r="AG2222" s="195"/>
    </row>
    <row r="2223" spans="13:33" s="6" customFormat="1" ht="15" customHeight="1" x14ac:dyDescent="0.25">
      <c r="M2223" s="42"/>
      <c r="Y2223" s="195"/>
      <c r="Z2223" s="195"/>
      <c r="AA2223" s="195"/>
      <c r="AB2223" s="195"/>
      <c r="AC2223" s="181"/>
      <c r="AD2223" s="195"/>
      <c r="AE2223" s="195"/>
      <c r="AF2223" s="195"/>
      <c r="AG2223" s="195"/>
    </row>
    <row r="2224" spans="13:33" s="6" customFormat="1" ht="15" customHeight="1" x14ac:dyDescent="0.25">
      <c r="M2224" s="42"/>
      <c r="Y2224" s="195"/>
      <c r="Z2224" s="195"/>
      <c r="AA2224" s="195"/>
      <c r="AB2224" s="195"/>
      <c r="AC2224" s="181"/>
      <c r="AD2224" s="195"/>
      <c r="AE2224" s="195"/>
      <c r="AF2224" s="195"/>
      <c r="AG2224" s="195"/>
    </row>
    <row r="2225" spans="13:33" s="6" customFormat="1" ht="15" customHeight="1" x14ac:dyDescent="0.25">
      <c r="M2225" s="42"/>
      <c r="Y2225" s="195"/>
      <c r="Z2225" s="195"/>
      <c r="AA2225" s="195"/>
      <c r="AB2225" s="195"/>
      <c r="AC2225" s="181"/>
      <c r="AD2225" s="195"/>
      <c r="AE2225" s="195"/>
      <c r="AF2225" s="195"/>
      <c r="AG2225" s="195"/>
    </row>
    <row r="2226" spans="13:33" s="6" customFormat="1" ht="15" customHeight="1" x14ac:dyDescent="0.25">
      <c r="M2226" s="42"/>
      <c r="Y2226" s="195"/>
      <c r="Z2226" s="195"/>
      <c r="AA2226" s="195"/>
      <c r="AB2226" s="195"/>
      <c r="AC2226" s="181"/>
      <c r="AD2226" s="195"/>
      <c r="AE2226" s="195"/>
      <c r="AF2226" s="195"/>
      <c r="AG2226" s="195"/>
    </row>
    <row r="2227" spans="13:33" s="6" customFormat="1" ht="15" customHeight="1" x14ac:dyDescent="0.25">
      <c r="M2227" s="42"/>
      <c r="Y2227" s="195"/>
      <c r="Z2227" s="195"/>
      <c r="AA2227" s="195"/>
      <c r="AB2227" s="195"/>
      <c r="AC2227" s="181"/>
      <c r="AD2227" s="195"/>
      <c r="AE2227" s="195"/>
      <c r="AF2227" s="195"/>
      <c r="AG2227" s="195"/>
    </row>
    <row r="2228" spans="13:33" s="6" customFormat="1" ht="15" customHeight="1" x14ac:dyDescent="0.25">
      <c r="M2228" s="42"/>
      <c r="Y2228" s="195"/>
      <c r="Z2228" s="195"/>
      <c r="AA2228" s="195"/>
      <c r="AB2228" s="195"/>
      <c r="AC2228" s="181"/>
      <c r="AD2228" s="195"/>
      <c r="AE2228" s="195"/>
      <c r="AF2228" s="195"/>
      <c r="AG2228" s="195"/>
    </row>
    <row r="2229" spans="13:33" s="6" customFormat="1" ht="15" customHeight="1" x14ac:dyDescent="0.25">
      <c r="M2229" s="42"/>
      <c r="Y2229" s="195"/>
      <c r="Z2229" s="195"/>
      <c r="AA2229" s="195"/>
      <c r="AB2229" s="195"/>
      <c r="AC2229" s="181"/>
      <c r="AD2229" s="195"/>
      <c r="AE2229" s="195"/>
      <c r="AF2229" s="195"/>
      <c r="AG2229" s="195"/>
    </row>
    <row r="2230" spans="13:33" s="6" customFormat="1" ht="15" customHeight="1" x14ac:dyDescent="0.25">
      <c r="M2230" s="42"/>
      <c r="Y2230" s="195"/>
      <c r="Z2230" s="195"/>
      <c r="AA2230" s="195"/>
      <c r="AB2230" s="195"/>
      <c r="AC2230" s="181"/>
      <c r="AD2230" s="195"/>
      <c r="AE2230" s="195"/>
      <c r="AF2230" s="195"/>
      <c r="AG2230" s="195"/>
    </row>
    <row r="2231" spans="13:33" s="6" customFormat="1" ht="15" customHeight="1" x14ac:dyDescent="0.25">
      <c r="M2231" s="42"/>
      <c r="Y2231" s="195"/>
      <c r="Z2231" s="195"/>
      <c r="AA2231" s="195"/>
      <c r="AB2231" s="195"/>
      <c r="AC2231" s="181"/>
      <c r="AD2231" s="195"/>
      <c r="AE2231" s="195"/>
      <c r="AF2231" s="195"/>
      <c r="AG2231" s="195"/>
    </row>
    <row r="2232" spans="13:33" s="6" customFormat="1" ht="15" customHeight="1" x14ac:dyDescent="0.25">
      <c r="M2232" s="42"/>
      <c r="Y2232" s="195"/>
      <c r="Z2232" s="195"/>
      <c r="AA2232" s="195"/>
      <c r="AB2232" s="195"/>
      <c r="AC2232" s="181"/>
      <c r="AD2232" s="195"/>
      <c r="AE2232" s="195"/>
      <c r="AF2232" s="195"/>
      <c r="AG2232" s="195"/>
    </row>
    <row r="2233" spans="13:33" s="6" customFormat="1" ht="15" customHeight="1" x14ac:dyDescent="0.25">
      <c r="M2233" s="42"/>
      <c r="Y2233" s="195"/>
      <c r="Z2233" s="195"/>
      <c r="AA2233" s="195"/>
      <c r="AB2233" s="195"/>
      <c r="AC2233" s="181"/>
      <c r="AD2233" s="195"/>
      <c r="AE2233" s="195"/>
      <c r="AF2233" s="195"/>
      <c r="AG2233" s="195"/>
    </row>
    <row r="2234" spans="13:33" s="6" customFormat="1" ht="15" customHeight="1" x14ac:dyDescent="0.25">
      <c r="M2234" s="42"/>
      <c r="Y2234" s="195"/>
      <c r="Z2234" s="195"/>
      <c r="AA2234" s="195"/>
      <c r="AB2234" s="195"/>
      <c r="AC2234" s="181"/>
      <c r="AD2234" s="195"/>
      <c r="AE2234" s="195"/>
      <c r="AF2234" s="195"/>
      <c r="AG2234" s="195"/>
    </row>
    <row r="2235" spans="13:33" s="6" customFormat="1" ht="15" customHeight="1" x14ac:dyDescent="0.25">
      <c r="M2235" s="42"/>
      <c r="Y2235" s="195"/>
      <c r="Z2235" s="195"/>
      <c r="AA2235" s="195"/>
      <c r="AB2235" s="195"/>
      <c r="AC2235" s="181"/>
      <c r="AD2235" s="195"/>
      <c r="AE2235" s="195"/>
      <c r="AF2235" s="195"/>
      <c r="AG2235" s="195"/>
    </row>
    <row r="2236" spans="13:33" s="6" customFormat="1" ht="15" customHeight="1" x14ac:dyDescent="0.25">
      <c r="M2236" s="42"/>
      <c r="Y2236" s="195"/>
      <c r="Z2236" s="195"/>
      <c r="AA2236" s="195"/>
      <c r="AB2236" s="195"/>
      <c r="AC2236" s="181"/>
      <c r="AD2236" s="195"/>
      <c r="AE2236" s="195"/>
      <c r="AF2236" s="195"/>
      <c r="AG2236" s="195"/>
    </row>
    <row r="2237" spans="13:33" s="6" customFormat="1" ht="15" customHeight="1" x14ac:dyDescent="0.25">
      <c r="M2237" s="42"/>
      <c r="Y2237" s="195"/>
      <c r="Z2237" s="195"/>
      <c r="AA2237" s="195"/>
      <c r="AB2237" s="195"/>
      <c r="AC2237" s="181"/>
      <c r="AD2237" s="195"/>
      <c r="AE2237" s="195"/>
      <c r="AF2237" s="195"/>
      <c r="AG2237" s="195"/>
    </row>
    <row r="2238" spans="13:33" s="6" customFormat="1" ht="15" customHeight="1" x14ac:dyDescent="0.25">
      <c r="M2238" s="42"/>
      <c r="Y2238" s="195"/>
      <c r="Z2238" s="195"/>
      <c r="AA2238" s="195"/>
      <c r="AB2238" s="195"/>
      <c r="AC2238" s="181"/>
      <c r="AD2238" s="195"/>
      <c r="AE2238" s="195"/>
      <c r="AF2238" s="195"/>
      <c r="AG2238" s="195"/>
    </row>
    <row r="2239" spans="13:33" s="6" customFormat="1" ht="15" customHeight="1" x14ac:dyDescent="0.25">
      <c r="M2239" s="42"/>
      <c r="Y2239" s="195"/>
      <c r="Z2239" s="195"/>
      <c r="AA2239" s="195"/>
      <c r="AB2239" s="195"/>
      <c r="AC2239" s="181"/>
      <c r="AD2239" s="195"/>
      <c r="AE2239" s="195"/>
      <c r="AF2239" s="195"/>
      <c r="AG2239" s="195"/>
    </row>
    <row r="2240" spans="13:33" s="6" customFormat="1" ht="15" customHeight="1" x14ac:dyDescent="0.25">
      <c r="M2240" s="42"/>
      <c r="Y2240" s="195"/>
      <c r="Z2240" s="195"/>
      <c r="AA2240" s="195"/>
      <c r="AB2240" s="195"/>
      <c r="AC2240" s="181"/>
      <c r="AD2240" s="195"/>
      <c r="AE2240" s="195"/>
      <c r="AF2240" s="195"/>
      <c r="AG2240" s="195"/>
    </row>
    <row r="2241" spans="13:33" s="6" customFormat="1" ht="15" customHeight="1" x14ac:dyDescent="0.25">
      <c r="M2241" s="42"/>
      <c r="Y2241" s="195"/>
      <c r="Z2241" s="195"/>
      <c r="AA2241" s="195"/>
      <c r="AB2241" s="195"/>
      <c r="AC2241" s="181"/>
      <c r="AD2241" s="195"/>
      <c r="AE2241" s="195"/>
      <c r="AF2241" s="195"/>
      <c r="AG2241" s="195"/>
    </row>
    <row r="2242" spans="13:33" s="6" customFormat="1" ht="15" customHeight="1" x14ac:dyDescent="0.25">
      <c r="M2242" s="42"/>
      <c r="Y2242" s="195"/>
      <c r="Z2242" s="195"/>
      <c r="AA2242" s="195"/>
      <c r="AB2242" s="195"/>
      <c r="AC2242" s="181"/>
      <c r="AD2242" s="195"/>
      <c r="AE2242" s="195"/>
      <c r="AF2242" s="195"/>
      <c r="AG2242" s="195"/>
    </row>
    <row r="2243" spans="13:33" s="6" customFormat="1" ht="15" customHeight="1" x14ac:dyDescent="0.25">
      <c r="M2243" s="42"/>
      <c r="Y2243" s="195"/>
      <c r="Z2243" s="195"/>
      <c r="AA2243" s="195"/>
      <c r="AB2243" s="195"/>
      <c r="AC2243" s="181"/>
      <c r="AD2243" s="195"/>
      <c r="AE2243" s="195"/>
      <c r="AF2243" s="195"/>
      <c r="AG2243" s="195"/>
    </row>
    <row r="2244" spans="13:33" s="6" customFormat="1" ht="15" customHeight="1" x14ac:dyDescent="0.25">
      <c r="M2244" s="42"/>
      <c r="Y2244" s="195"/>
      <c r="Z2244" s="195"/>
      <c r="AA2244" s="195"/>
      <c r="AB2244" s="195"/>
      <c r="AC2244" s="181"/>
      <c r="AD2244" s="195"/>
      <c r="AE2244" s="195"/>
      <c r="AF2244" s="195"/>
      <c r="AG2244" s="195"/>
    </row>
    <row r="2245" spans="13:33" s="6" customFormat="1" ht="15" customHeight="1" x14ac:dyDescent="0.25">
      <c r="M2245" s="42"/>
      <c r="Y2245" s="195"/>
      <c r="Z2245" s="195"/>
      <c r="AA2245" s="195"/>
      <c r="AB2245" s="195"/>
      <c r="AC2245" s="181"/>
      <c r="AD2245" s="195"/>
      <c r="AE2245" s="195"/>
      <c r="AF2245" s="195"/>
      <c r="AG2245" s="195"/>
    </row>
    <row r="2246" spans="13:33" s="6" customFormat="1" ht="15" customHeight="1" x14ac:dyDescent="0.25">
      <c r="M2246" s="42"/>
      <c r="Y2246" s="195"/>
      <c r="Z2246" s="195"/>
      <c r="AA2246" s="195"/>
      <c r="AB2246" s="195"/>
      <c r="AC2246" s="181"/>
      <c r="AD2246" s="195"/>
      <c r="AE2246" s="195"/>
      <c r="AF2246" s="195"/>
      <c r="AG2246" s="195"/>
    </row>
    <row r="2247" spans="13:33" s="6" customFormat="1" ht="15" customHeight="1" x14ac:dyDescent="0.25">
      <c r="M2247" s="42"/>
      <c r="Y2247" s="195"/>
      <c r="Z2247" s="195"/>
      <c r="AA2247" s="195"/>
      <c r="AB2247" s="195"/>
      <c r="AC2247" s="181"/>
      <c r="AD2247" s="195"/>
      <c r="AE2247" s="195"/>
      <c r="AF2247" s="195"/>
      <c r="AG2247" s="195"/>
    </row>
    <row r="2248" spans="13:33" s="6" customFormat="1" ht="15" customHeight="1" x14ac:dyDescent="0.25">
      <c r="M2248" s="42"/>
      <c r="Y2248" s="195"/>
      <c r="Z2248" s="195"/>
      <c r="AA2248" s="195"/>
      <c r="AB2248" s="195"/>
      <c r="AC2248" s="181"/>
      <c r="AD2248" s="195"/>
      <c r="AE2248" s="195"/>
      <c r="AF2248" s="195"/>
      <c r="AG2248" s="195"/>
    </row>
    <row r="2249" spans="13:33" s="6" customFormat="1" ht="15" customHeight="1" x14ac:dyDescent="0.25">
      <c r="M2249" s="42"/>
      <c r="Y2249" s="195"/>
      <c r="Z2249" s="195"/>
      <c r="AA2249" s="195"/>
      <c r="AB2249" s="195"/>
      <c r="AC2249" s="181"/>
      <c r="AD2249" s="195"/>
      <c r="AE2249" s="195"/>
      <c r="AF2249" s="195"/>
      <c r="AG2249" s="195"/>
    </row>
    <row r="2250" spans="13:33" s="6" customFormat="1" ht="15" customHeight="1" x14ac:dyDescent="0.25">
      <c r="M2250" s="42"/>
      <c r="Y2250" s="195"/>
      <c r="Z2250" s="195"/>
      <c r="AA2250" s="195"/>
      <c r="AB2250" s="195"/>
      <c r="AC2250" s="181"/>
      <c r="AD2250" s="195"/>
      <c r="AE2250" s="195"/>
      <c r="AF2250" s="195"/>
      <c r="AG2250" s="195"/>
    </row>
    <row r="2251" spans="13:33" s="6" customFormat="1" ht="15" customHeight="1" x14ac:dyDescent="0.25">
      <c r="M2251" s="42"/>
      <c r="Y2251" s="195"/>
      <c r="Z2251" s="195"/>
      <c r="AA2251" s="195"/>
      <c r="AB2251" s="195"/>
      <c r="AC2251" s="181"/>
      <c r="AD2251" s="195"/>
      <c r="AE2251" s="195"/>
      <c r="AF2251" s="195"/>
      <c r="AG2251" s="195"/>
    </row>
    <row r="2252" spans="13:33" s="6" customFormat="1" ht="15" customHeight="1" x14ac:dyDescent="0.25">
      <c r="M2252" s="42"/>
      <c r="Y2252" s="195"/>
      <c r="Z2252" s="195"/>
      <c r="AA2252" s="195"/>
      <c r="AB2252" s="195"/>
      <c r="AC2252" s="181"/>
      <c r="AD2252" s="195"/>
      <c r="AE2252" s="195"/>
      <c r="AF2252" s="195"/>
      <c r="AG2252" s="195"/>
    </row>
    <row r="2253" spans="13:33" s="6" customFormat="1" ht="15" customHeight="1" x14ac:dyDescent="0.25">
      <c r="M2253" s="42"/>
      <c r="Y2253" s="195"/>
      <c r="Z2253" s="195"/>
      <c r="AA2253" s="195"/>
      <c r="AB2253" s="195"/>
      <c r="AC2253" s="181"/>
      <c r="AD2253" s="195"/>
      <c r="AE2253" s="195"/>
      <c r="AF2253" s="195"/>
      <c r="AG2253" s="195"/>
    </row>
    <row r="2254" spans="13:33" s="6" customFormat="1" ht="15" customHeight="1" x14ac:dyDescent="0.25">
      <c r="M2254" s="42"/>
      <c r="Y2254" s="195"/>
      <c r="Z2254" s="195"/>
      <c r="AA2254" s="195"/>
      <c r="AB2254" s="195"/>
      <c r="AC2254" s="181"/>
      <c r="AD2254" s="195"/>
      <c r="AE2254" s="195"/>
      <c r="AF2254" s="195"/>
      <c r="AG2254" s="195"/>
    </row>
    <row r="2255" spans="13:33" s="6" customFormat="1" ht="15" customHeight="1" x14ac:dyDescent="0.25">
      <c r="M2255" s="42"/>
      <c r="Y2255" s="195"/>
      <c r="Z2255" s="195"/>
      <c r="AA2255" s="195"/>
      <c r="AB2255" s="195"/>
      <c r="AC2255" s="181"/>
      <c r="AD2255" s="195"/>
      <c r="AE2255" s="195"/>
      <c r="AF2255" s="195"/>
      <c r="AG2255" s="195"/>
    </row>
    <row r="2256" spans="13:33" s="6" customFormat="1" ht="15" customHeight="1" x14ac:dyDescent="0.25">
      <c r="M2256" s="42"/>
      <c r="Y2256" s="195"/>
      <c r="Z2256" s="195"/>
      <c r="AA2256" s="195"/>
      <c r="AB2256" s="195"/>
      <c r="AC2256" s="181"/>
      <c r="AD2256" s="195"/>
      <c r="AE2256" s="195"/>
      <c r="AF2256" s="195"/>
      <c r="AG2256" s="195"/>
    </row>
    <row r="2257" spans="13:33" s="6" customFormat="1" ht="15" customHeight="1" x14ac:dyDescent="0.25">
      <c r="M2257" s="42"/>
      <c r="Y2257" s="195"/>
      <c r="Z2257" s="195"/>
      <c r="AA2257" s="195"/>
      <c r="AB2257" s="195"/>
      <c r="AC2257" s="181"/>
      <c r="AD2257" s="195"/>
      <c r="AE2257" s="195"/>
      <c r="AF2257" s="195"/>
      <c r="AG2257" s="195"/>
    </row>
    <row r="2258" spans="13:33" s="6" customFormat="1" ht="15" customHeight="1" x14ac:dyDescent="0.25">
      <c r="M2258" s="42"/>
      <c r="Y2258" s="195"/>
      <c r="Z2258" s="195"/>
      <c r="AA2258" s="195"/>
      <c r="AB2258" s="195"/>
      <c r="AC2258" s="181"/>
      <c r="AD2258" s="195"/>
      <c r="AE2258" s="195"/>
      <c r="AF2258" s="195"/>
      <c r="AG2258" s="195"/>
    </row>
    <row r="2259" spans="13:33" s="6" customFormat="1" ht="15" customHeight="1" x14ac:dyDescent="0.25">
      <c r="M2259" s="42"/>
      <c r="Y2259" s="195"/>
      <c r="Z2259" s="195"/>
      <c r="AA2259" s="195"/>
      <c r="AB2259" s="195"/>
      <c r="AC2259" s="181"/>
      <c r="AD2259" s="195"/>
      <c r="AE2259" s="195"/>
      <c r="AF2259" s="195"/>
      <c r="AG2259" s="195"/>
    </row>
    <row r="2260" spans="13:33" s="6" customFormat="1" ht="15" customHeight="1" x14ac:dyDescent="0.25">
      <c r="M2260" s="42"/>
      <c r="Y2260" s="195"/>
      <c r="Z2260" s="195"/>
      <c r="AA2260" s="195"/>
      <c r="AB2260" s="195"/>
      <c r="AC2260" s="181"/>
      <c r="AD2260" s="195"/>
      <c r="AE2260" s="195"/>
      <c r="AF2260" s="195"/>
      <c r="AG2260" s="195"/>
    </row>
    <row r="2261" spans="13:33" s="6" customFormat="1" ht="15" customHeight="1" x14ac:dyDescent="0.25">
      <c r="M2261" s="42"/>
      <c r="Y2261" s="195"/>
      <c r="Z2261" s="195"/>
      <c r="AA2261" s="195"/>
      <c r="AB2261" s="195"/>
      <c r="AC2261" s="181"/>
      <c r="AD2261" s="195"/>
      <c r="AE2261" s="195"/>
      <c r="AF2261" s="195"/>
      <c r="AG2261" s="195"/>
    </row>
    <row r="2262" spans="13:33" s="6" customFormat="1" ht="15" customHeight="1" x14ac:dyDescent="0.25">
      <c r="M2262" s="42"/>
      <c r="Y2262" s="195"/>
      <c r="Z2262" s="195"/>
      <c r="AA2262" s="195"/>
      <c r="AB2262" s="195"/>
      <c r="AC2262" s="181"/>
      <c r="AD2262" s="195"/>
      <c r="AE2262" s="195"/>
      <c r="AF2262" s="195"/>
      <c r="AG2262" s="195"/>
    </row>
    <row r="2263" spans="13:33" s="6" customFormat="1" ht="15" customHeight="1" x14ac:dyDescent="0.25">
      <c r="M2263" s="42"/>
      <c r="Y2263" s="195"/>
      <c r="Z2263" s="195"/>
      <c r="AA2263" s="195"/>
      <c r="AB2263" s="195"/>
      <c r="AC2263" s="181"/>
      <c r="AD2263" s="195"/>
      <c r="AE2263" s="195"/>
      <c r="AF2263" s="195"/>
      <c r="AG2263" s="195"/>
    </row>
    <row r="2264" spans="13:33" s="6" customFormat="1" ht="15" customHeight="1" x14ac:dyDescent="0.25">
      <c r="M2264" s="42"/>
      <c r="Y2264" s="195"/>
      <c r="Z2264" s="195"/>
      <c r="AA2264" s="195"/>
      <c r="AB2264" s="195"/>
      <c r="AC2264" s="181"/>
      <c r="AD2264" s="195"/>
      <c r="AE2264" s="195"/>
      <c r="AF2264" s="195"/>
      <c r="AG2264" s="195"/>
    </row>
    <row r="2265" spans="13:33" s="6" customFormat="1" ht="15" customHeight="1" x14ac:dyDescent="0.25">
      <c r="M2265" s="42"/>
      <c r="Y2265" s="195"/>
      <c r="Z2265" s="195"/>
      <c r="AA2265" s="195"/>
      <c r="AB2265" s="195"/>
      <c r="AC2265" s="181"/>
      <c r="AD2265" s="195"/>
      <c r="AE2265" s="195"/>
      <c r="AF2265" s="195"/>
      <c r="AG2265" s="195"/>
    </row>
    <row r="2266" spans="13:33" s="6" customFormat="1" ht="15" customHeight="1" x14ac:dyDescent="0.25">
      <c r="M2266" s="42"/>
      <c r="Y2266" s="195"/>
      <c r="Z2266" s="195"/>
      <c r="AA2266" s="195"/>
      <c r="AB2266" s="195"/>
      <c r="AC2266" s="181"/>
      <c r="AD2266" s="195"/>
      <c r="AE2266" s="195"/>
      <c r="AF2266" s="195"/>
      <c r="AG2266" s="195"/>
    </row>
    <row r="2267" spans="13:33" s="6" customFormat="1" ht="15" customHeight="1" x14ac:dyDescent="0.25">
      <c r="M2267" s="42"/>
      <c r="Y2267" s="195"/>
      <c r="Z2267" s="195"/>
      <c r="AA2267" s="195"/>
      <c r="AB2267" s="195"/>
      <c r="AC2267" s="181"/>
      <c r="AD2267" s="195"/>
      <c r="AE2267" s="195"/>
      <c r="AF2267" s="195"/>
      <c r="AG2267" s="195"/>
    </row>
    <row r="2268" spans="13:33" s="6" customFormat="1" ht="15" customHeight="1" x14ac:dyDescent="0.25">
      <c r="M2268" s="42"/>
      <c r="Y2268" s="195"/>
      <c r="Z2268" s="195"/>
      <c r="AA2268" s="195"/>
      <c r="AB2268" s="195"/>
      <c r="AC2268" s="181"/>
      <c r="AD2268" s="195"/>
      <c r="AE2268" s="195"/>
      <c r="AF2268" s="195"/>
      <c r="AG2268" s="195"/>
    </row>
    <row r="2269" spans="13:33" s="6" customFormat="1" ht="15" customHeight="1" x14ac:dyDescent="0.25">
      <c r="M2269" s="42"/>
      <c r="Y2269" s="195"/>
      <c r="Z2269" s="195"/>
      <c r="AA2269" s="195"/>
      <c r="AB2269" s="195"/>
      <c r="AC2269" s="181"/>
      <c r="AD2269" s="195"/>
      <c r="AE2269" s="195"/>
      <c r="AF2269" s="195"/>
      <c r="AG2269" s="195"/>
    </row>
    <row r="2270" spans="13:33" s="6" customFormat="1" ht="15" customHeight="1" x14ac:dyDescent="0.25">
      <c r="M2270" s="42"/>
      <c r="Y2270" s="195"/>
      <c r="Z2270" s="195"/>
      <c r="AA2270" s="195"/>
      <c r="AB2270" s="195"/>
      <c r="AC2270" s="181"/>
      <c r="AD2270" s="195"/>
      <c r="AE2270" s="195"/>
      <c r="AF2270" s="195"/>
      <c r="AG2270" s="195"/>
    </row>
    <row r="2271" spans="13:33" s="6" customFormat="1" ht="15" customHeight="1" x14ac:dyDescent="0.25">
      <c r="M2271" s="42"/>
      <c r="Y2271" s="195"/>
      <c r="Z2271" s="195"/>
      <c r="AA2271" s="195"/>
      <c r="AB2271" s="195"/>
      <c r="AC2271" s="181"/>
      <c r="AD2271" s="195"/>
      <c r="AE2271" s="195"/>
      <c r="AF2271" s="195"/>
      <c r="AG2271" s="195"/>
    </row>
    <row r="2272" spans="13:33" s="6" customFormat="1" ht="15" customHeight="1" x14ac:dyDescent="0.25">
      <c r="M2272" s="42"/>
      <c r="Y2272" s="195"/>
      <c r="Z2272" s="195"/>
      <c r="AA2272" s="195"/>
      <c r="AB2272" s="195"/>
      <c r="AC2272" s="181"/>
      <c r="AD2272" s="195"/>
      <c r="AE2272" s="195"/>
      <c r="AF2272" s="195"/>
      <c r="AG2272" s="195"/>
    </row>
    <row r="2273" spans="13:33" s="6" customFormat="1" ht="15" customHeight="1" x14ac:dyDescent="0.25">
      <c r="M2273" s="42"/>
      <c r="Y2273" s="195"/>
      <c r="Z2273" s="195"/>
      <c r="AA2273" s="195"/>
      <c r="AB2273" s="195"/>
      <c r="AC2273" s="181"/>
      <c r="AD2273" s="195"/>
      <c r="AE2273" s="195"/>
      <c r="AF2273" s="195"/>
      <c r="AG2273" s="195"/>
    </row>
    <row r="2274" spans="13:33" s="6" customFormat="1" ht="15" customHeight="1" x14ac:dyDescent="0.25">
      <c r="M2274" s="42"/>
      <c r="Y2274" s="195"/>
      <c r="Z2274" s="195"/>
      <c r="AA2274" s="195"/>
      <c r="AB2274" s="195"/>
      <c r="AC2274" s="181"/>
      <c r="AD2274" s="195"/>
      <c r="AE2274" s="195"/>
      <c r="AF2274" s="195"/>
      <c r="AG2274" s="195"/>
    </row>
    <row r="2275" spans="13:33" s="6" customFormat="1" ht="15" customHeight="1" x14ac:dyDescent="0.25">
      <c r="M2275" s="42"/>
      <c r="Y2275" s="195"/>
      <c r="Z2275" s="195"/>
      <c r="AA2275" s="195"/>
      <c r="AB2275" s="195"/>
      <c r="AC2275" s="181"/>
      <c r="AD2275" s="195"/>
      <c r="AE2275" s="195"/>
      <c r="AF2275" s="195"/>
      <c r="AG2275" s="195"/>
    </row>
    <row r="2276" spans="13:33" s="6" customFormat="1" ht="15" customHeight="1" x14ac:dyDescent="0.25">
      <c r="M2276" s="42"/>
      <c r="Y2276" s="195"/>
      <c r="Z2276" s="195"/>
      <c r="AA2276" s="195"/>
      <c r="AB2276" s="195"/>
      <c r="AC2276" s="181"/>
      <c r="AD2276" s="195"/>
      <c r="AE2276" s="195"/>
      <c r="AF2276" s="195"/>
      <c r="AG2276" s="195"/>
    </row>
    <row r="2277" spans="13:33" s="6" customFormat="1" ht="15" customHeight="1" x14ac:dyDescent="0.25">
      <c r="M2277" s="42"/>
      <c r="Y2277" s="195"/>
      <c r="Z2277" s="195"/>
      <c r="AA2277" s="195"/>
      <c r="AB2277" s="195"/>
      <c r="AC2277" s="181"/>
      <c r="AD2277" s="195"/>
      <c r="AE2277" s="195"/>
      <c r="AF2277" s="195"/>
      <c r="AG2277" s="195"/>
    </row>
    <row r="2278" spans="13:33" s="6" customFormat="1" ht="15" customHeight="1" x14ac:dyDescent="0.25">
      <c r="M2278" s="42"/>
      <c r="Y2278" s="195"/>
      <c r="Z2278" s="195"/>
      <c r="AA2278" s="195"/>
      <c r="AB2278" s="195"/>
      <c r="AC2278" s="181"/>
      <c r="AD2278" s="195"/>
      <c r="AE2278" s="195"/>
      <c r="AF2278" s="195"/>
      <c r="AG2278" s="195"/>
    </row>
    <row r="2279" spans="13:33" s="6" customFormat="1" ht="15" customHeight="1" x14ac:dyDescent="0.25">
      <c r="M2279" s="42"/>
      <c r="Y2279" s="195"/>
      <c r="Z2279" s="195"/>
      <c r="AA2279" s="195"/>
      <c r="AB2279" s="195"/>
      <c r="AC2279" s="181"/>
      <c r="AD2279" s="195"/>
      <c r="AE2279" s="195"/>
      <c r="AF2279" s="195"/>
      <c r="AG2279" s="195"/>
    </row>
    <row r="2280" spans="13:33" s="6" customFormat="1" ht="15" customHeight="1" x14ac:dyDescent="0.25">
      <c r="M2280" s="42"/>
      <c r="Y2280" s="195"/>
      <c r="Z2280" s="195"/>
      <c r="AA2280" s="195"/>
      <c r="AB2280" s="195"/>
      <c r="AC2280" s="181"/>
      <c r="AD2280" s="195"/>
      <c r="AE2280" s="195"/>
      <c r="AF2280" s="195"/>
      <c r="AG2280" s="195"/>
    </row>
    <row r="2281" spans="13:33" s="6" customFormat="1" ht="15" customHeight="1" x14ac:dyDescent="0.25">
      <c r="M2281" s="42"/>
      <c r="Y2281" s="195"/>
      <c r="Z2281" s="195"/>
      <c r="AA2281" s="195"/>
      <c r="AB2281" s="195"/>
      <c r="AC2281" s="181"/>
      <c r="AD2281" s="195"/>
      <c r="AE2281" s="195"/>
      <c r="AF2281" s="195"/>
      <c r="AG2281" s="195"/>
    </row>
    <row r="2282" spans="13:33" s="6" customFormat="1" ht="15" customHeight="1" x14ac:dyDescent="0.25">
      <c r="M2282" s="42"/>
      <c r="Y2282" s="195"/>
      <c r="Z2282" s="195"/>
      <c r="AA2282" s="195"/>
      <c r="AB2282" s="195"/>
      <c r="AC2282" s="181"/>
      <c r="AD2282" s="195"/>
      <c r="AE2282" s="195"/>
      <c r="AF2282" s="195"/>
      <c r="AG2282" s="195"/>
    </row>
    <row r="2283" spans="13:33" s="6" customFormat="1" ht="15" customHeight="1" x14ac:dyDescent="0.25">
      <c r="M2283" s="42"/>
      <c r="Y2283" s="195"/>
      <c r="Z2283" s="195"/>
      <c r="AA2283" s="195"/>
      <c r="AB2283" s="195"/>
      <c r="AC2283" s="181"/>
      <c r="AD2283" s="195"/>
      <c r="AE2283" s="195"/>
      <c r="AF2283" s="195"/>
      <c r="AG2283" s="195"/>
    </row>
    <row r="2284" spans="13:33" s="6" customFormat="1" ht="15" customHeight="1" x14ac:dyDescent="0.25">
      <c r="M2284" s="42"/>
      <c r="Y2284" s="195"/>
      <c r="Z2284" s="195"/>
      <c r="AA2284" s="195"/>
      <c r="AB2284" s="195"/>
      <c r="AC2284" s="181"/>
      <c r="AD2284" s="195"/>
      <c r="AE2284" s="195"/>
      <c r="AF2284" s="195"/>
      <c r="AG2284" s="195"/>
    </row>
    <row r="2285" spans="13:33" s="6" customFormat="1" ht="15" customHeight="1" x14ac:dyDescent="0.25">
      <c r="M2285" s="42"/>
      <c r="Y2285" s="195"/>
      <c r="Z2285" s="195"/>
      <c r="AA2285" s="195"/>
      <c r="AB2285" s="195"/>
      <c r="AC2285" s="181"/>
      <c r="AD2285" s="195"/>
      <c r="AE2285" s="195"/>
      <c r="AF2285" s="195"/>
      <c r="AG2285" s="195"/>
    </row>
    <row r="2286" spans="13:33" s="6" customFormat="1" ht="15" customHeight="1" x14ac:dyDescent="0.25">
      <c r="M2286" s="42"/>
      <c r="Y2286" s="195"/>
      <c r="Z2286" s="195"/>
      <c r="AA2286" s="195"/>
      <c r="AB2286" s="195"/>
      <c r="AC2286" s="181"/>
      <c r="AD2286" s="195"/>
      <c r="AE2286" s="195"/>
      <c r="AF2286" s="195"/>
      <c r="AG2286" s="195"/>
    </row>
    <row r="2287" spans="13:33" s="6" customFormat="1" ht="15" customHeight="1" x14ac:dyDescent="0.25">
      <c r="M2287" s="42"/>
      <c r="Y2287" s="195"/>
      <c r="Z2287" s="195"/>
      <c r="AA2287" s="195"/>
      <c r="AB2287" s="195"/>
      <c r="AC2287" s="181"/>
      <c r="AD2287" s="195"/>
      <c r="AE2287" s="195"/>
      <c r="AF2287" s="195"/>
      <c r="AG2287" s="195"/>
    </row>
    <row r="2288" spans="13:33" s="6" customFormat="1" ht="15" customHeight="1" x14ac:dyDescent="0.25">
      <c r="M2288" s="42"/>
      <c r="Y2288" s="195"/>
      <c r="Z2288" s="195"/>
      <c r="AA2288" s="195"/>
      <c r="AB2288" s="195"/>
      <c r="AC2288" s="181"/>
      <c r="AD2288" s="195"/>
      <c r="AE2288" s="195"/>
      <c r="AF2288" s="195"/>
      <c r="AG2288" s="195"/>
    </row>
    <row r="2289" spans="13:33" s="6" customFormat="1" ht="15" customHeight="1" x14ac:dyDescent="0.25">
      <c r="M2289" s="42"/>
      <c r="Y2289" s="195"/>
      <c r="Z2289" s="195"/>
      <c r="AA2289" s="195"/>
      <c r="AB2289" s="195"/>
      <c r="AC2289" s="181"/>
      <c r="AD2289" s="195"/>
      <c r="AE2289" s="195"/>
      <c r="AF2289" s="195"/>
      <c r="AG2289" s="195"/>
    </row>
    <row r="2290" spans="13:33" s="6" customFormat="1" ht="15" customHeight="1" x14ac:dyDescent="0.25">
      <c r="M2290" s="42"/>
      <c r="Y2290" s="195"/>
      <c r="Z2290" s="195"/>
      <c r="AA2290" s="195"/>
      <c r="AB2290" s="195"/>
      <c r="AC2290" s="181"/>
      <c r="AD2290" s="195"/>
      <c r="AE2290" s="195"/>
      <c r="AF2290" s="195"/>
      <c r="AG2290" s="195"/>
    </row>
    <row r="2291" spans="13:33" s="6" customFormat="1" ht="15" customHeight="1" x14ac:dyDescent="0.25">
      <c r="M2291" s="42"/>
      <c r="Y2291" s="195"/>
      <c r="Z2291" s="195"/>
      <c r="AA2291" s="195"/>
      <c r="AB2291" s="195"/>
      <c r="AC2291" s="181"/>
      <c r="AD2291" s="195"/>
      <c r="AE2291" s="195"/>
      <c r="AF2291" s="195"/>
      <c r="AG2291" s="195"/>
    </row>
    <row r="2292" spans="13:33" s="6" customFormat="1" ht="15" customHeight="1" x14ac:dyDescent="0.25">
      <c r="M2292" s="42"/>
      <c r="Y2292" s="195"/>
      <c r="Z2292" s="195"/>
      <c r="AA2292" s="195"/>
      <c r="AB2292" s="195"/>
      <c r="AC2292" s="181"/>
      <c r="AD2292" s="195"/>
      <c r="AE2292" s="195"/>
      <c r="AF2292" s="195"/>
      <c r="AG2292" s="195"/>
    </row>
    <row r="2293" spans="13:33" s="6" customFormat="1" ht="15" customHeight="1" x14ac:dyDescent="0.25">
      <c r="M2293" s="42"/>
      <c r="Y2293" s="195"/>
      <c r="Z2293" s="195"/>
      <c r="AA2293" s="195"/>
      <c r="AB2293" s="195"/>
      <c r="AC2293" s="181"/>
      <c r="AD2293" s="195"/>
      <c r="AE2293" s="195"/>
      <c r="AF2293" s="195"/>
      <c r="AG2293" s="195"/>
    </row>
    <row r="2294" spans="13:33" s="6" customFormat="1" ht="15" customHeight="1" x14ac:dyDescent="0.25">
      <c r="M2294" s="42"/>
      <c r="Y2294" s="195"/>
      <c r="Z2294" s="195"/>
      <c r="AA2294" s="195"/>
      <c r="AB2294" s="195"/>
      <c r="AC2294" s="181"/>
      <c r="AD2294" s="195"/>
      <c r="AE2294" s="195"/>
      <c r="AF2294" s="195"/>
      <c r="AG2294" s="195"/>
    </row>
    <row r="2295" spans="13:33" s="6" customFormat="1" ht="15" customHeight="1" x14ac:dyDescent="0.25">
      <c r="M2295" s="42"/>
      <c r="Y2295" s="195"/>
      <c r="Z2295" s="195"/>
      <c r="AA2295" s="195"/>
      <c r="AB2295" s="195"/>
      <c r="AC2295" s="181"/>
      <c r="AD2295" s="195"/>
      <c r="AE2295" s="195"/>
      <c r="AF2295" s="195"/>
      <c r="AG2295" s="195"/>
    </row>
    <row r="2296" spans="13:33" s="6" customFormat="1" ht="15" customHeight="1" x14ac:dyDescent="0.25">
      <c r="M2296" s="42"/>
      <c r="Y2296" s="195"/>
      <c r="Z2296" s="195"/>
      <c r="AA2296" s="195"/>
      <c r="AB2296" s="195"/>
      <c r="AC2296" s="181"/>
      <c r="AD2296" s="195"/>
      <c r="AE2296" s="195"/>
      <c r="AF2296" s="195"/>
      <c r="AG2296" s="195"/>
    </row>
    <row r="2297" spans="13:33" s="6" customFormat="1" ht="15" customHeight="1" x14ac:dyDescent="0.25">
      <c r="M2297" s="42"/>
      <c r="Y2297" s="195"/>
      <c r="Z2297" s="195"/>
      <c r="AA2297" s="195"/>
      <c r="AB2297" s="195"/>
      <c r="AC2297" s="181"/>
      <c r="AD2297" s="195"/>
      <c r="AE2297" s="195"/>
      <c r="AF2297" s="195"/>
      <c r="AG2297" s="195"/>
    </row>
    <row r="2298" spans="13:33" s="6" customFormat="1" ht="15" customHeight="1" x14ac:dyDescent="0.25">
      <c r="M2298" s="42"/>
      <c r="Y2298" s="195"/>
      <c r="Z2298" s="195"/>
      <c r="AA2298" s="195"/>
      <c r="AB2298" s="195"/>
      <c r="AC2298" s="181"/>
      <c r="AD2298" s="195"/>
      <c r="AE2298" s="195"/>
      <c r="AF2298" s="195"/>
      <c r="AG2298" s="195"/>
    </row>
    <row r="2299" spans="13:33" s="6" customFormat="1" ht="15" customHeight="1" x14ac:dyDescent="0.25">
      <c r="M2299" s="42"/>
      <c r="Y2299" s="195"/>
      <c r="Z2299" s="195"/>
      <c r="AA2299" s="195"/>
      <c r="AB2299" s="195"/>
      <c r="AC2299" s="181"/>
      <c r="AD2299" s="195"/>
      <c r="AE2299" s="195"/>
      <c r="AF2299" s="195"/>
      <c r="AG2299" s="195"/>
    </row>
    <row r="2300" spans="13:33" s="6" customFormat="1" ht="15" customHeight="1" x14ac:dyDescent="0.25">
      <c r="M2300" s="42"/>
      <c r="Y2300" s="195"/>
      <c r="Z2300" s="195"/>
      <c r="AA2300" s="195"/>
      <c r="AB2300" s="195"/>
      <c r="AC2300" s="181"/>
      <c r="AD2300" s="195"/>
      <c r="AE2300" s="195"/>
      <c r="AF2300" s="195"/>
      <c r="AG2300" s="195"/>
    </row>
    <row r="2301" spans="13:33" s="6" customFormat="1" ht="15" customHeight="1" x14ac:dyDescent="0.25">
      <c r="M2301" s="42"/>
      <c r="Y2301" s="195"/>
      <c r="Z2301" s="195"/>
      <c r="AA2301" s="195"/>
      <c r="AB2301" s="195"/>
      <c r="AC2301" s="181"/>
      <c r="AD2301" s="195"/>
      <c r="AE2301" s="195"/>
      <c r="AF2301" s="195"/>
      <c r="AG2301" s="195"/>
    </row>
    <row r="2302" spans="13:33" s="6" customFormat="1" ht="15" customHeight="1" x14ac:dyDescent="0.25">
      <c r="M2302" s="42"/>
      <c r="Y2302" s="195"/>
      <c r="Z2302" s="195"/>
      <c r="AA2302" s="195"/>
      <c r="AB2302" s="195"/>
      <c r="AC2302" s="181"/>
      <c r="AD2302" s="195"/>
      <c r="AE2302" s="195"/>
      <c r="AF2302" s="195"/>
      <c r="AG2302" s="195"/>
    </row>
    <row r="2303" spans="13:33" s="6" customFormat="1" ht="15" customHeight="1" x14ac:dyDescent="0.25">
      <c r="M2303" s="42"/>
      <c r="Y2303" s="195"/>
      <c r="Z2303" s="195"/>
      <c r="AA2303" s="195"/>
      <c r="AB2303" s="195"/>
      <c r="AC2303" s="181"/>
      <c r="AD2303" s="195"/>
      <c r="AE2303" s="195"/>
      <c r="AF2303" s="195"/>
      <c r="AG2303" s="195"/>
    </row>
    <row r="2304" spans="13:33" s="6" customFormat="1" ht="15" customHeight="1" x14ac:dyDescent="0.25">
      <c r="M2304" s="42"/>
      <c r="Y2304" s="195"/>
      <c r="Z2304" s="195"/>
      <c r="AA2304" s="195"/>
      <c r="AB2304" s="195"/>
      <c r="AC2304" s="181"/>
      <c r="AD2304" s="195"/>
      <c r="AE2304" s="195"/>
      <c r="AF2304" s="195"/>
      <c r="AG2304" s="195"/>
    </row>
    <row r="2305" spans="13:33" s="6" customFormat="1" ht="15" customHeight="1" x14ac:dyDescent="0.25">
      <c r="M2305" s="42"/>
      <c r="Y2305" s="195"/>
      <c r="Z2305" s="195"/>
      <c r="AA2305" s="195"/>
      <c r="AB2305" s="195"/>
      <c r="AC2305" s="181"/>
      <c r="AD2305" s="195"/>
      <c r="AE2305" s="195"/>
      <c r="AF2305" s="195"/>
      <c r="AG2305" s="195"/>
    </row>
    <row r="2306" spans="13:33" s="6" customFormat="1" ht="15" customHeight="1" x14ac:dyDescent="0.25">
      <c r="M2306" s="42"/>
      <c r="Y2306" s="195"/>
      <c r="Z2306" s="195"/>
      <c r="AA2306" s="195"/>
      <c r="AB2306" s="195"/>
      <c r="AC2306" s="181"/>
      <c r="AD2306" s="195"/>
      <c r="AE2306" s="195"/>
      <c r="AF2306" s="195"/>
      <c r="AG2306" s="195"/>
    </row>
    <row r="2307" spans="13:33" s="6" customFormat="1" ht="15" customHeight="1" x14ac:dyDescent="0.25">
      <c r="M2307" s="42"/>
      <c r="Y2307" s="195"/>
      <c r="Z2307" s="195"/>
      <c r="AA2307" s="195"/>
      <c r="AB2307" s="195"/>
      <c r="AC2307" s="181"/>
      <c r="AD2307" s="195"/>
      <c r="AE2307" s="195"/>
      <c r="AF2307" s="195"/>
      <c r="AG2307" s="195"/>
    </row>
    <row r="2308" spans="13:33" s="6" customFormat="1" ht="15" customHeight="1" x14ac:dyDescent="0.25">
      <c r="M2308" s="42"/>
      <c r="Y2308" s="195"/>
      <c r="Z2308" s="195"/>
      <c r="AA2308" s="195"/>
      <c r="AB2308" s="195"/>
      <c r="AC2308" s="181"/>
      <c r="AD2308" s="195"/>
      <c r="AE2308" s="195"/>
      <c r="AF2308" s="195"/>
      <c r="AG2308" s="195"/>
    </row>
    <row r="2309" spans="13:33" s="6" customFormat="1" ht="15" customHeight="1" x14ac:dyDescent="0.25">
      <c r="M2309" s="42"/>
      <c r="Y2309" s="195"/>
      <c r="Z2309" s="195"/>
      <c r="AA2309" s="195"/>
      <c r="AB2309" s="195"/>
      <c r="AC2309" s="181"/>
      <c r="AD2309" s="195"/>
      <c r="AE2309" s="195"/>
      <c r="AF2309" s="195"/>
      <c r="AG2309" s="195"/>
    </row>
    <row r="2310" spans="13:33" s="6" customFormat="1" ht="15" customHeight="1" x14ac:dyDescent="0.25">
      <c r="M2310" s="42"/>
      <c r="Y2310" s="195"/>
      <c r="Z2310" s="195"/>
      <c r="AA2310" s="195"/>
      <c r="AB2310" s="195"/>
      <c r="AC2310" s="181"/>
      <c r="AD2310" s="195"/>
      <c r="AE2310" s="195"/>
      <c r="AF2310" s="195"/>
      <c r="AG2310" s="195"/>
    </row>
    <row r="2311" spans="13:33" s="6" customFormat="1" ht="15" customHeight="1" x14ac:dyDescent="0.25">
      <c r="M2311" s="42"/>
      <c r="Y2311" s="195"/>
      <c r="Z2311" s="195"/>
      <c r="AA2311" s="195"/>
      <c r="AB2311" s="195"/>
      <c r="AC2311" s="181"/>
      <c r="AD2311" s="195"/>
      <c r="AE2311" s="195"/>
      <c r="AF2311" s="195"/>
      <c r="AG2311" s="195"/>
    </row>
    <row r="2312" spans="13:33" s="6" customFormat="1" ht="15" customHeight="1" x14ac:dyDescent="0.25">
      <c r="M2312" s="42"/>
      <c r="Y2312" s="195"/>
      <c r="Z2312" s="195"/>
      <c r="AA2312" s="195"/>
      <c r="AB2312" s="195"/>
      <c r="AC2312" s="181"/>
      <c r="AD2312" s="195"/>
      <c r="AE2312" s="195"/>
      <c r="AF2312" s="195"/>
      <c r="AG2312" s="195"/>
    </row>
    <row r="2313" spans="13:33" s="6" customFormat="1" ht="15" customHeight="1" x14ac:dyDescent="0.25">
      <c r="M2313" s="42"/>
      <c r="Y2313" s="195"/>
      <c r="Z2313" s="195"/>
      <c r="AA2313" s="195"/>
      <c r="AB2313" s="195"/>
      <c r="AC2313" s="181"/>
      <c r="AD2313" s="195"/>
      <c r="AE2313" s="195"/>
      <c r="AF2313" s="195"/>
      <c r="AG2313" s="195"/>
    </row>
    <row r="2314" spans="13:33" s="6" customFormat="1" ht="15" customHeight="1" x14ac:dyDescent="0.25">
      <c r="M2314" s="42"/>
      <c r="Y2314" s="195"/>
      <c r="Z2314" s="195"/>
      <c r="AA2314" s="195"/>
      <c r="AB2314" s="195"/>
      <c r="AC2314" s="181"/>
      <c r="AD2314" s="195"/>
      <c r="AE2314" s="195"/>
      <c r="AF2314" s="195"/>
      <c r="AG2314" s="195"/>
    </row>
    <row r="2315" spans="13:33" s="6" customFormat="1" ht="15" customHeight="1" x14ac:dyDescent="0.25">
      <c r="M2315" s="42"/>
      <c r="Y2315" s="195"/>
      <c r="Z2315" s="195"/>
      <c r="AA2315" s="195"/>
      <c r="AB2315" s="195"/>
      <c r="AC2315" s="181"/>
      <c r="AD2315" s="195"/>
      <c r="AE2315" s="195"/>
      <c r="AF2315" s="195"/>
      <c r="AG2315" s="195"/>
    </row>
    <row r="2316" spans="13:33" s="6" customFormat="1" ht="15" customHeight="1" x14ac:dyDescent="0.25">
      <c r="M2316" s="42"/>
      <c r="Y2316" s="195"/>
      <c r="Z2316" s="195"/>
      <c r="AA2316" s="195"/>
      <c r="AB2316" s="195"/>
      <c r="AC2316" s="181"/>
      <c r="AD2316" s="195"/>
      <c r="AE2316" s="195"/>
      <c r="AF2316" s="195"/>
      <c r="AG2316" s="195"/>
    </row>
    <row r="2317" spans="13:33" s="6" customFormat="1" ht="15" customHeight="1" x14ac:dyDescent="0.25">
      <c r="M2317" s="42"/>
      <c r="Y2317" s="195"/>
      <c r="Z2317" s="195"/>
      <c r="AA2317" s="195"/>
      <c r="AB2317" s="195"/>
      <c r="AC2317" s="181"/>
      <c r="AD2317" s="195"/>
      <c r="AE2317" s="195"/>
      <c r="AF2317" s="195"/>
      <c r="AG2317" s="195"/>
    </row>
    <row r="2318" spans="13:33" s="6" customFormat="1" ht="15" customHeight="1" x14ac:dyDescent="0.25">
      <c r="M2318" s="42"/>
      <c r="Y2318" s="195"/>
      <c r="Z2318" s="195"/>
      <c r="AA2318" s="195"/>
      <c r="AB2318" s="195"/>
      <c r="AC2318" s="181"/>
      <c r="AD2318" s="195"/>
      <c r="AE2318" s="195"/>
      <c r="AF2318" s="195"/>
      <c r="AG2318" s="195"/>
    </row>
    <row r="2319" spans="13:33" s="6" customFormat="1" ht="15" customHeight="1" x14ac:dyDescent="0.25">
      <c r="M2319" s="42"/>
      <c r="Y2319" s="195"/>
      <c r="Z2319" s="195"/>
      <c r="AA2319" s="195"/>
      <c r="AB2319" s="195"/>
      <c r="AC2319" s="181"/>
      <c r="AD2319" s="195"/>
      <c r="AE2319" s="195"/>
      <c r="AF2319" s="195"/>
      <c r="AG2319" s="195"/>
    </row>
    <row r="2320" spans="13:33" s="6" customFormat="1" ht="15" customHeight="1" x14ac:dyDescent="0.25">
      <c r="M2320" s="42"/>
      <c r="Y2320" s="195"/>
      <c r="Z2320" s="195"/>
      <c r="AA2320" s="195"/>
      <c r="AB2320" s="195"/>
      <c r="AC2320" s="181"/>
      <c r="AD2320" s="195"/>
      <c r="AE2320" s="195"/>
      <c r="AF2320" s="195"/>
      <c r="AG2320" s="195"/>
    </row>
    <row r="2321" spans="13:33" s="6" customFormat="1" ht="15" customHeight="1" x14ac:dyDescent="0.25">
      <c r="M2321" s="42"/>
      <c r="Y2321" s="195"/>
      <c r="Z2321" s="195"/>
      <c r="AA2321" s="195"/>
      <c r="AB2321" s="195"/>
      <c r="AC2321" s="181"/>
      <c r="AD2321" s="195"/>
      <c r="AE2321" s="195"/>
      <c r="AF2321" s="195"/>
      <c r="AG2321" s="195"/>
    </row>
    <row r="2322" spans="13:33" s="6" customFormat="1" ht="15" customHeight="1" x14ac:dyDescent="0.25">
      <c r="M2322" s="42"/>
      <c r="Y2322" s="195"/>
      <c r="Z2322" s="195"/>
      <c r="AA2322" s="195"/>
      <c r="AB2322" s="195"/>
      <c r="AC2322" s="181"/>
      <c r="AD2322" s="195"/>
      <c r="AE2322" s="195"/>
      <c r="AF2322" s="195"/>
      <c r="AG2322" s="195"/>
    </row>
    <row r="2323" spans="13:33" s="6" customFormat="1" ht="15" customHeight="1" x14ac:dyDescent="0.25">
      <c r="M2323" s="42"/>
      <c r="Y2323" s="195"/>
      <c r="Z2323" s="195"/>
      <c r="AA2323" s="195"/>
      <c r="AB2323" s="195"/>
      <c r="AC2323" s="181"/>
      <c r="AD2323" s="195"/>
      <c r="AE2323" s="195"/>
      <c r="AF2323" s="195"/>
      <c r="AG2323" s="195"/>
    </row>
    <row r="2324" spans="13:33" s="6" customFormat="1" ht="15" customHeight="1" x14ac:dyDescent="0.25">
      <c r="M2324" s="42"/>
      <c r="Y2324" s="195"/>
      <c r="Z2324" s="195"/>
      <c r="AA2324" s="195"/>
      <c r="AB2324" s="195"/>
      <c r="AC2324" s="181"/>
      <c r="AD2324" s="195"/>
      <c r="AE2324" s="195"/>
      <c r="AF2324" s="195"/>
      <c r="AG2324" s="195"/>
    </row>
    <row r="2325" spans="13:33" s="6" customFormat="1" ht="15" customHeight="1" x14ac:dyDescent="0.25">
      <c r="M2325" s="42"/>
      <c r="Y2325" s="195"/>
      <c r="Z2325" s="195"/>
      <c r="AA2325" s="195"/>
      <c r="AB2325" s="195"/>
      <c r="AC2325" s="181"/>
      <c r="AD2325" s="195"/>
      <c r="AE2325" s="195"/>
      <c r="AF2325" s="195"/>
      <c r="AG2325" s="195"/>
    </row>
    <row r="2326" spans="13:33" s="6" customFormat="1" ht="15" customHeight="1" x14ac:dyDescent="0.25">
      <c r="M2326" s="42"/>
      <c r="Y2326" s="195"/>
      <c r="Z2326" s="195"/>
      <c r="AA2326" s="195"/>
      <c r="AB2326" s="195"/>
      <c r="AC2326" s="181"/>
      <c r="AD2326" s="195"/>
      <c r="AE2326" s="195"/>
      <c r="AF2326" s="195"/>
      <c r="AG2326" s="195"/>
    </row>
    <row r="2327" spans="13:33" s="6" customFormat="1" ht="15" customHeight="1" x14ac:dyDescent="0.25">
      <c r="M2327" s="42"/>
      <c r="Y2327" s="195"/>
      <c r="Z2327" s="195"/>
      <c r="AA2327" s="195"/>
      <c r="AB2327" s="195"/>
      <c r="AC2327" s="181"/>
      <c r="AD2327" s="195"/>
      <c r="AE2327" s="195"/>
      <c r="AF2327" s="195"/>
      <c r="AG2327" s="195"/>
    </row>
    <row r="2328" spans="13:33" s="6" customFormat="1" ht="15" customHeight="1" x14ac:dyDescent="0.25">
      <c r="M2328" s="42"/>
      <c r="Y2328" s="195"/>
      <c r="Z2328" s="195"/>
      <c r="AA2328" s="195"/>
      <c r="AB2328" s="195"/>
      <c r="AC2328" s="181"/>
      <c r="AD2328" s="195"/>
      <c r="AE2328" s="195"/>
      <c r="AF2328" s="195"/>
      <c r="AG2328" s="195"/>
    </row>
    <row r="2329" spans="13:33" s="6" customFormat="1" ht="15" customHeight="1" x14ac:dyDescent="0.25">
      <c r="M2329" s="42"/>
      <c r="Y2329" s="195"/>
      <c r="Z2329" s="195"/>
      <c r="AA2329" s="195"/>
      <c r="AB2329" s="195"/>
      <c r="AC2329" s="181"/>
      <c r="AD2329" s="195"/>
      <c r="AE2329" s="195"/>
      <c r="AF2329" s="195"/>
      <c r="AG2329" s="195"/>
    </row>
    <row r="2330" spans="13:33" s="6" customFormat="1" ht="15" customHeight="1" x14ac:dyDescent="0.25">
      <c r="M2330" s="42"/>
      <c r="Y2330" s="195"/>
      <c r="Z2330" s="195"/>
      <c r="AA2330" s="195"/>
      <c r="AB2330" s="195"/>
      <c r="AC2330" s="181"/>
      <c r="AD2330" s="195"/>
      <c r="AE2330" s="195"/>
      <c r="AF2330" s="195"/>
      <c r="AG2330" s="195"/>
    </row>
    <row r="2331" spans="13:33" s="6" customFormat="1" ht="15" customHeight="1" x14ac:dyDescent="0.25">
      <c r="M2331" s="42"/>
      <c r="Y2331" s="195"/>
      <c r="Z2331" s="195"/>
      <c r="AA2331" s="195"/>
      <c r="AB2331" s="195"/>
      <c r="AC2331" s="181"/>
      <c r="AD2331" s="195"/>
      <c r="AE2331" s="195"/>
      <c r="AF2331" s="195"/>
      <c r="AG2331" s="195"/>
    </row>
    <row r="2332" spans="13:33" s="6" customFormat="1" ht="15" customHeight="1" x14ac:dyDescent="0.25">
      <c r="M2332" s="42"/>
      <c r="Y2332" s="195"/>
      <c r="Z2332" s="195"/>
      <c r="AA2332" s="195"/>
      <c r="AB2332" s="195"/>
      <c r="AC2332" s="181"/>
      <c r="AD2332" s="195"/>
      <c r="AE2332" s="195"/>
      <c r="AF2332" s="195"/>
      <c r="AG2332" s="195"/>
    </row>
    <row r="2333" spans="13:33" s="6" customFormat="1" ht="15" customHeight="1" x14ac:dyDescent="0.25">
      <c r="M2333" s="42"/>
      <c r="Y2333" s="195"/>
      <c r="Z2333" s="195"/>
      <c r="AA2333" s="195"/>
      <c r="AB2333" s="195"/>
      <c r="AC2333" s="181"/>
      <c r="AD2333" s="195"/>
      <c r="AE2333" s="195"/>
      <c r="AF2333" s="195"/>
      <c r="AG2333" s="195"/>
    </row>
    <row r="2334" spans="13:33" s="6" customFormat="1" ht="15" customHeight="1" x14ac:dyDescent="0.25">
      <c r="M2334" s="42"/>
      <c r="Y2334" s="195"/>
      <c r="Z2334" s="195"/>
      <c r="AA2334" s="195"/>
      <c r="AB2334" s="195"/>
      <c r="AC2334" s="181"/>
      <c r="AD2334" s="195"/>
      <c r="AE2334" s="195"/>
      <c r="AF2334" s="195"/>
      <c r="AG2334" s="195"/>
    </row>
    <row r="2335" spans="13:33" s="6" customFormat="1" ht="15" customHeight="1" x14ac:dyDescent="0.25">
      <c r="M2335" s="42"/>
      <c r="Y2335" s="195"/>
      <c r="Z2335" s="195"/>
      <c r="AA2335" s="195"/>
      <c r="AB2335" s="195"/>
      <c r="AC2335" s="181"/>
      <c r="AD2335" s="195"/>
      <c r="AE2335" s="195"/>
      <c r="AF2335" s="195"/>
      <c r="AG2335" s="195"/>
    </row>
    <row r="2336" spans="13:33" s="6" customFormat="1" ht="15" customHeight="1" x14ac:dyDescent="0.25">
      <c r="M2336" s="42"/>
      <c r="Y2336" s="195"/>
      <c r="Z2336" s="195"/>
      <c r="AA2336" s="195"/>
      <c r="AB2336" s="195"/>
      <c r="AC2336" s="181"/>
      <c r="AD2336" s="195"/>
      <c r="AE2336" s="195"/>
      <c r="AF2336" s="195"/>
      <c r="AG2336" s="195"/>
    </row>
    <row r="2337" spans="13:33" s="6" customFormat="1" ht="15" customHeight="1" x14ac:dyDescent="0.25">
      <c r="M2337" s="42"/>
      <c r="Y2337" s="195"/>
      <c r="Z2337" s="195"/>
      <c r="AA2337" s="195"/>
      <c r="AB2337" s="195"/>
      <c r="AC2337" s="181"/>
      <c r="AD2337" s="195"/>
      <c r="AE2337" s="195"/>
      <c r="AF2337" s="195"/>
      <c r="AG2337" s="195"/>
    </row>
    <row r="2338" spans="13:33" s="6" customFormat="1" ht="15" customHeight="1" x14ac:dyDescent="0.25">
      <c r="M2338" s="42"/>
      <c r="Y2338" s="195"/>
      <c r="Z2338" s="195"/>
      <c r="AA2338" s="195"/>
      <c r="AB2338" s="195"/>
      <c r="AC2338" s="181"/>
      <c r="AD2338" s="195"/>
      <c r="AE2338" s="195"/>
      <c r="AF2338" s="195"/>
      <c r="AG2338" s="195"/>
    </row>
    <row r="2339" spans="13:33" s="6" customFormat="1" ht="15" customHeight="1" x14ac:dyDescent="0.25">
      <c r="M2339" s="42"/>
      <c r="Y2339" s="195"/>
      <c r="Z2339" s="195"/>
      <c r="AA2339" s="195"/>
      <c r="AB2339" s="195"/>
      <c r="AC2339" s="181"/>
      <c r="AD2339" s="195"/>
      <c r="AE2339" s="195"/>
      <c r="AF2339" s="195"/>
      <c r="AG2339" s="195"/>
    </row>
    <row r="2340" spans="13:33" s="6" customFormat="1" ht="15" customHeight="1" x14ac:dyDescent="0.25">
      <c r="M2340" s="42"/>
      <c r="Y2340" s="195"/>
      <c r="Z2340" s="195"/>
      <c r="AA2340" s="195"/>
      <c r="AB2340" s="195"/>
      <c r="AC2340" s="181"/>
      <c r="AD2340" s="195"/>
      <c r="AE2340" s="195"/>
      <c r="AF2340" s="195"/>
      <c r="AG2340" s="195"/>
    </row>
    <row r="2341" spans="13:33" s="6" customFormat="1" ht="15" customHeight="1" x14ac:dyDescent="0.25">
      <c r="M2341" s="42"/>
      <c r="Y2341" s="195"/>
      <c r="Z2341" s="195"/>
      <c r="AA2341" s="195"/>
      <c r="AB2341" s="195"/>
      <c r="AC2341" s="181"/>
      <c r="AD2341" s="195"/>
      <c r="AE2341" s="195"/>
      <c r="AF2341" s="195"/>
      <c r="AG2341" s="195"/>
    </row>
    <row r="2342" spans="13:33" s="6" customFormat="1" ht="15" customHeight="1" x14ac:dyDescent="0.25">
      <c r="M2342" s="42"/>
      <c r="Y2342" s="195"/>
      <c r="Z2342" s="195"/>
      <c r="AA2342" s="195"/>
      <c r="AB2342" s="195"/>
      <c r="AC2342" s="181"/>
      <c r="AD2342" s="195"/>
      <c r="AE2342" s="195"/>
      <c r="AF2342" s="195"/>
      <c r="AG2342" s="195"/>
    </row>
    <row r="2343" spans="13:33" s="6" customFormat="1" ht="15" customHeight="1" x14ac:dyDescent="0.25">
      <c r="M2343" s="42"/>
      <c r="Y2343" s="195"/>
      <c r="Z2343" s="195"/>
      <c r="AA2343" s="195"/>
      <c r="AB2343" s="195"/>
      <c r="AC2343" s="181"/>
      <c r="AD2343" s="195"/>
      <c r="AE2343" s="195"/>
      <c r="AF2343" s="195"/>
      <c r="AG2343" s="195"/>
    </row>
    <row r="2344" spans="13:33" s="6" customFormat="1" ht="15" customHeight="1" x14ac:dyDescent="0.25">
      <c r="M2344" s="42"/>
      <c r="Y2344" s="195"/>
      <c r="Z2344" s="195"/>
      <c r="AA2344" s="195"/>
      <c r="AB2344" s="195"/>
      <c r="AC2344" s="181"/>
      <c r="AD2344" s="195"/>
      <c r="AE2344" s="195"/>
      <c r="AF2344" s="195"/>
      <c r="AG2344" s="195"/>
    </row>
    <row r="2345" spans="13:33" s="6" customFormat="1" ht="15" customHeight="1" x14ac:dyDescent="0.25">
      <c r="M2345" s="42"/>
      <c r="Y2345" s="195"/>
      <c r="Z2345" s="195"/>
      <c r="AA2345" s="195"/>
      <c r="AB2345" s="195"/>
      <c r="AC2345" s="181"/>
      <c r="AD2345" s="195"/>
      <c r="AE2345" s="195"/>
      <c r="AF2345" s="195"/>
      <c r="AG2345" s="195"/>
    </row>
    <row r="2346" spans="13:33" s="6" customFormat="1" ht="15" customHeight="1" x14ac:dyDescent="0.25">
      <c r="M2346" s="42"/>
      <c r="Y2346" s="195"/>
      <c r="Z2346" s="195"/>
      <c r="AA2346" s="195"/>
      <c r="AB2346" s="195"/>
      <c r="AC2346" s="181"/>
      <c r="AD2346" s="195"/>
      <c r="AE2346" s="195"/>
      <c r="AF2346" s="195"/>
      <c r="AG2346" s="195"/>
    </row>
    <row r="2347" spans="13:33" s="6" customFormat="1" ht="15" customHeight="1" x14ac:dyDescent="0.25">
      <c r="M2347" s="42"/>
      <c r="Y2347" s="195"/>
      <c r="Z2347" s="195"/>
      <c r="AA2347" s="195"/>
      <c r="AB2347" s="195"/>
      <c r="AC2347" s="181"/>
      <c r="AD2347" s="195"/>
      <c r="AE2347" s="195"/>
      <c r="AF2347" s="195"/>
      <c r="AG2347" s="195"/>
    </row>
    <row r="2348" spans="13:33" s="6" customFormat="1" ht="15" customHeight="1" x14ac:dyDescent="0.25">
      <c r="M2348" s="42"/>
      <c r="Y2348" s="195"/>
      <c r="Z2348" s="195"/>
      <c r="AA2348" s="195"/>
      <c r="AB2348" s="195"/>
      <c r="AC2348" s="181"/>
      <c r="AD2348" s="195"/>
      <c r="AE2348" s="195"/>
      <c r="AF2348" s="195"/>
      <c r="AG2348" s="195"/>
    </row>
    <row r="2349" spans="13:33" s="6" customFormat="1" ht="15" customHeight="1" x14ac:dyDescent="0.25">
      <c r="M2349" s="42"/>
      <c r="Y2349" s="195"/>
      <c r="Z2349" s="195"/>
      <c r="AA2349" s="195"/>
      <c r="AB2349" s="195"/>
      <c r="AC2349" s="181"/>
      <c r="AD2349" s="195"/>
      <c r="AE2349" s="195"/>
      <c r="AF2349" s="195"/>
      <c r="AG2349" s="195"/>
    </row>
    <row r="2350" spans="13:33" s="6" customFormat="1" ht="15" customHeight="1" x14ac:dyDescent="0.25">
      <c r="M2350" s="42"/>
      <c r="Y2350" s="195"/>
      <c r="Z2350" s="195"/>
      <c r="AA2350" s="195"/>
      <c r="AB2350" s="195"/>
      <c r="AC2350" s="181"/>
      <c r="AD2350" s="195"/>
      <c r="AE2350" s="195"/>
      <c r="AF2350" s="195"/>
      <c r="AG2350" s="195"/>
    </row>
    <row r="2351" spans="13:33" s="6" customFormat="1" ht="15" customHeight="1" x14ac:dyDescent="0.25">
      <c r="M2351" s="42"/>
      <c r="Y2351" s="195"/>
      <c r="Z2351" s="195"/>
      <c r="AA2351" s="195"/>
      <c r="AB2351" s="195"/>
      <c r="AC2351" s="181"/>
      <c r="AD2351" s="195"/>
      <c r="AE2351" s="195"/>
      <c r="AF2351" s="195"/>
      <c r="AG2351" s="195"/>
    </row>
    <row r="2352" spans="13:33" s="6" customFormat="1" ht="15" customHeight="1" x14ac:dyDescent="0.25">
      <c r="M2352" s="42"/>
      <c r="Y2352" s="195"/>
      <c r="Z2352" s="195"/>
      <c r="AA2352" s="195"/>
      <c r="AB2352" s="195"/>
      <c r="AC2352" s="181"/>
      <c r="AD2352" s="195"/>
      <c r="AE2352" s="195"/>
      <c r="AF2352" s="195"/>
      <c r="AG2352" s="195"/>
    </row>
    <row r="2353" spans="13:33" s="6" customFormat="1" ht="15" customHeight="1" x14ac:dyDescent="0.25">
      <c r="M2353" s="42"/>
      <c r="Y2353" s="195"/>
      <c r="Z2353" s="195"/>
      <c r="AA2353" s="195"/>
      <c r="AB2353" s="195"/>
      <c r="AC2353" s="181"/>
      <c r="AD2353" s="195"/>
      <c r="AE2353" s="195"/>
      <c r="AF2353" s="195"/>
      <c r="AG2353" s="195"/>
    </row>
    <row r="2354" spans="13:33" s="6" customFormat="1" ht="15" customHeight="1" x14ac:dyDescent="0.25">
      <c r="M2354" s="42"/>
      <c r="Y2354" s="195"/>
      <c r="Z2354" s="195"/>
      <c r="AA2354" s="195"/>
      <c r="AB2354" s="195"/>
      <c r="AC2354" s="181"/>
      <c r="AD2354" s="195"/>
      <c r="AE2354" s="195"/>
      <c r="AF2354" s="195"/>
      <c r="AG2354" s="195"/>
    </row>
    <row r="2355" spans="13:33" s="6" customFormat="1" ht="15" customHeight="1" x14ac:dyDescent="0.25">
      <c r="M2355" s="42"/>
      <c r="Y2355" s="195"/>
      <c r="Z2355" s="195"/>
      <c r="AA2355" s="195"/>
      <c r="AB2355" s="195"/>
      <c r="AC2355" s="181"/>
      <c r="AD2355" s="195"/>
      <c r="AE2355" s="195"/>
      <c r="AF2355" s="195"/>
      <c r="AG2355" s="195"/>
    </row>
    <row r="2356" spans="13:33" s="6" customFormat="1" ht="15" customHeight="1" x14ac:dyDescent="0.25">
      <c r="M2356" s="42"/>
      <c r="Y2356" s="195"/>
      <c r="Z2356" s="195"/>
      <c r="AA2356" s="195"/>
      <c r="AB2356" s="195"/>
      <c r="AC2356" s="181"/>
      <c r="AD2356" s="195"/>
      <c r="AE2356" s="195"/>
      <c r="AF2356" s="195"/>
      <c r="AG2356" s="195"/>
    </row>
    <row r="2357" spans="13:33" s="6" customFormat="1" ht="15" customHeight="1" x14ac:dyDescent="0.25">
      <c r="M2357" s="42"/>
      <c r="Y2357" s="195"/>
      <c r="Z2357" s="195"/>
      <c r="AA2357" s="195"/>
      <c r="AB2357" s="195"/>
      <c r="AC2357" s="181"/>
      <c r="AD2357" s="195"/>
      <c r="AE2357" s="195"/>
      <c r="AF2357" s="195"/>
      <c r="AG2357" s="195"/>
    </row>
    <row r="2358" spans="13:33" s="6" customFormat="1" ht="15" customHeight="1" x14ac:dyDescent="0.25">
      <c r="M2358" s="42"/>
      <c r="Y2358" s="195"/>
      <c r="Z2358" s="195"/>
      <c r="AA2358" s="195"/>
      <c r="AB2358" s="195"/>
      <c r="AC2358" s="181"/>
      <c r="AD2358" s="195"/>
      <c r="AE2358" s="195"/>
      <c r="AF2358" s="195"/>
      <c r="AG2358" s="195"/>
    </row>
    <row r="2359" spans="13:33" s="6" customFormat="1" ht="15" customHeight="1" x14ac:dyDescent="0.25">
      <c r="M2359" s="42"/>
      <c r="Y2359" s="195"/>
      <c r="Z2359" s="195"/>
      <c r="AA2359" s="195"/>
      <c r="AB2359" s="195"/>
      <c r="AC2359" s="181"/>
      <c r="AD2359" s="195"/>
      <c r="AE2359" s="195"/>
      <c r="AF2359" s="195"/>
      <c r="AG2359" s="195"/>
    </row>
    <row r="2360" spans="13:33" s="6" customFormat="1" ht="15" customHeight="1" x14ac:dyDescent="0.25">
      <c r="M2360" s="42"/>
      <c r="Y2360" s="195"/>
      <c r="Z2360" s="195"/>
      <c r="AA2360" s="195"/>
      <c r="AB2360" s="195"/>
      <c r="AC2360" s="181"/>
      <c r="AD2360" s="195"/>
      <c r="AE2360" s="195"/>
      <c r="AF2360" s="195"/>
      <c r="AG2360" s="195"/>
    </row>
    <row r="2361" spans="13:33" s="6" customFormat="1" ht="15" customHeight="1" x14ac:dyDescent="0.25">
      <c r="M2361" s="42"/>
      <c r="Y2361" s="195"/>
      <c r="Z2361" s="195"/>
      <c r="AA2361" s="195"/>
      <c r="AB2361" s="195"/>
      <c r="AC2361" s="181"/>
      <c r="AD2361" s="195"/>
      <c r="AE2361" s="195"/>
      <c r="AF2361" s="195"/>
      <c r="AG2361" s="195"/>
    </row>
    <row r="2362" spans="13:33" s="6" customFormat="1" ht="15" customHeight="1" x14ac:dyDescent="0.25">
      <c r="M2362" s="42"/>
      <c r="Y2362" s="195"/>
      <c r="Z2362" s="195"/>
      <c r="AA2362" s="195"/>
      <c r="AB2362" s="195"/>
      <c r="AC2362" s="181"/>
      <c r="AD2362" s="195"/>
      <c r="AE2362" s="195"/>
      <c r="AF2362" s="195"/>
      <c r="AG2362" s="195"/>
    </row>
    <row r="2363" spans="13:33" s="6" customFormat="1" ht="15" customHeight="1" x14ac:dyDescent="0.25">
      <c r="M2363" s="42"/>
      <c r="Y2363" s="195"/>
      <c r="Z2363" s="195"/>
      <c r="AA2363" s="195"/>
      <c r="AB2363" s="195"/>
      <c r="AC2363" s="181"/>
      <c r="AD2363" s="195"/>
      <c r="AE2363" s="195"/>
      <c r="AF2363" s="195"/>
      <c r="AG2363" s="195"/>
    </row>
    <row r="2364" spans="13:33" s="6" customFormat="1" ht="15" customHeight="1" x14ac:dyDescent="0.25">
      <c r="M2364" s="42"/>
      <c r="Y2364" s="195"/>
      <c r="Z2364" s="195"/>
      <c r="AA2364" s="195"/>
      <c r="AB2364" s="195"/>
      <c r="AC2364" s="181"/>
      <c r="AD2364" s="195"/>
      <c r="AE2364" s="195"/>
      <c r="AF2364" s="195"/>
      <c r="AG2364" s="195"/>
    </row>
    <row r="2365" spans="13:33" s="6" customFormat="1" ht="15" customHeight="1" x14ac:dyDescent="0.25">
      <c r="M2365" s="42"/>
      <c r="Y2365" s="195"/>
      <c r="Z2365" s="195"/>
      <c r="AA2365" s="195"/>
      <c r="AB2365" s="195"/>
      <c r="AC2365" s="181"/>
      <c r="AD2365" s="195"/>
      <c r="AE2365" s="195"/>
      <c r="AF2365" s="195"/>
      <c r="AG2365" s="195"/>
    </row>
    <row r="2366" spans="13:33" s="6" customFormat="1" ht="15" customHeight="1" x14ac:dyDescent="0.25">
      <c r="M2366" s="42"/>
      <c r="Y2366" s="195"/>
      <c r="Z2366" s="195"/>
      <c r="AA2366" s="195"/>
      <c r="AB2366" s="195"/>
      <c r="AC2366" s="181"/>
      <c r="AD2366" s="195"/>
      <c r="AE2366" s="195"/>
      <c r="AF2366" s="195"/>
      <c r="AG2366" s="195"/>
    </row>
    <row r="2367" spans="13:33" s="6" customFormat="1" ht="15" customHeight="1" x14ac:dyDescent="0.25">
      <c r="M2367" s="42"/>
      <c r="Y2367" s="195"/>
      <c r="Z2367" s="195"/>
      <c r="AA2367" s="195"/>
      <c r="AB2367" s="195"/>
      <c r="AC2367" s="181"/>
      <c r="AD2367" s="195"/>
      <c r="AE2367" s="195"/>
      <c r="AF2367" s="195"/>
      <c r="AG2367" s="195"/>
    </row>
    <row r="2368" spans="13:33" s="6" customFormat="1" ht="15" customHeight="1" x14ac:dyDescent="0.25">
      <c r="M2368" s="42"/>
      <c r="Y2368" s="195"/>
      <c r="Z2368" s="195"/>
      <c r="AA2368" s="195"/>
      <c r="AB2368" s="195"/>
      <c r="AC2368" s="181"/>
      <c r="AD2368" s="195"/>
      <c r="AE2368" s="195"/>
      <c r="AF2368" s="195"/>
      <c r="AG2368" s="195"/>
    </row>
    <row r="2369" spans="13:33" s="6" customFormat="1" ht="15" customHeight="1" x14ac:dyDescent="0.25">
      <c r="M2369" s="42"/>
      <c r="Y2369" s="195"/>
      <c r="Z2369" s="195"/>
      <c r="AA2369" s="195"/>
      <c r="AB2369" s="195"/>
      <c r="AC2369" s="181"/>
      <c r="AD2369" s="195"/>
      <c r="AE2369" s="195"/>
      <c r="AF2369" s="195"/>
      <c r="AG2369" s="195"/>
    </row>
    <row r="2370" spans="13:33" s="6" customFormat="1" ht="15" customHeight="1" x14ac:dyDescent="0.25">
      <c r="M2370" s="42"/>
      <c r="Y2370" s="195"/>
      <c r="Z2370" s="195"/>
      <c r="AA2370" s="195"/>
      <c r="AB2370" s="195"/>
      <c r="AC2370" s="181"/>
      <c r="AD2370" s="195"/>
      <c r="AE2370" s="195"/>
      <c r="AF2370" s="195"/>
      <c r="AG2370" s="195"/>
    </row>
    <row r="2371" spans="13:33" s="6" customFormat="1" ht="15" customHeight="1" x14ac:dyDescent="0.25">
      <c r="M2371" s="42"/>
      <c r="Y2371" s="195"/>
      <c r="Z2371" s="195"/>
      <c r="AA2371" s="195"/>
      <c r="AB2371" s="195"/>
      <c r="AC2371" s="181"/>
      <c r="AD2371" s="195"/>
      <c r="AE2371" s="195"/>
      <c r="AF2371" s="195"/>
      <c r="AG2371" s="195"/>
    </row>
    <row r="2372" spans="13:33" s="6" customFormat="1" ht="15" customHeight="1" x14ac:dyDescent="0.25">
      <c r="M2372" s="42"/>
      <c r="Y2372" s="195"/>
      <c r="Z2372" s="195"/>
      <c r="AA2372" s="195"/>
      <c r="AB2372" s="195"/>
      <c r="AC2372" s="181"/>
      <c r="AD2372" s="195"/>
      <c r="AE2372" s="195"/>
      <c r="AF2372" s="195"/>
      <c r="AG2372" s="195"/>
    </row>
    <row r="2373" spans="13:33" s="6" customFormat="1" ht="15" customHeight="1" x14ac:dyDescent="0.25">
      <c r="M2373" s="42"/>
      <c r="Y2373" s="195"/>
      <c r="Z2373" s="195"/>
      <c r="AA2373" s="195"/>
      <c r="AB2373" s="195"/>
      <c r="AC2373" s="181"/>
      <c r="AD2373" s="195"/>
      <c r="AE2373" s="195"/>
      <c r="AF2373" s="195"/>
      <c r="AG2373" s="195"/>
    </row>
    <row r="2374" spans="13:33" s="6" customFormat="1" ht="15" customHeight="1" x14ac:dyDescent="0.25">
      <c r="M2374" s="42"/>
      <c r="Y2374" s="195"/>
      <c r="Z2374" s="195"/>
      <c r="AA2374" s="195"/>
      <c r="AB2374" s="195"/>
      <c r="AC2374" s="181"/>
      <c r="AD2374" s="195"/>
      <c r="AE2374" s="195"/>
      <c r="AF2374" s="195"/>
      <c r="AG2374" s="195"/>
    </row>
    <row r="2375" spans="13:33" s="6" customFormat="1" ht="15" customHeight="1" x14ac:dyDescent="0.25">
      <c r="M2375" s="42"/>
      <c r="Y2375" s="195"/>
      <c r="Z2375" s="195"/>
      <c r="AA2375" s="195"/>
      <c r="AB2375" s="195"/>
      <c r="AC2375" s="181"/>
      <c r="AD2375" s="195"/>
      <c r="AE2375" s="195"/>
      <c r="AF2375" s="195"/>
      <c r="AG2375" s="195"/>
    </row>
    <row r="2376" spans="13:33" s="6" customFormat="1" ht="15" customHeight="1" x14ac:dyDescent="0.25">
      <c r="M2376" s="42"/>
      <c r="Y2376" s="195"/>
      <c r="Z2376" s="195"/>
      <c r="AA2376" s="195"/>
      <c r="AB2376" s="195"/>
      <c r="AC2376" s="181"/>
      <c r="AD2376" s="195"/>
      <c r="AE2376" s="195"/>
      <c r="AF2376" s="195"/>
      <c r="AG2376" s="195"/>
    </row>
    <row r="2377" spans="13:33" s="6" customFormat="1" ht="15" customHeight="1" x14ac:dyDescent="0.25">
      <c r="M2377" s="42"/>
      <c r="Y2377" s="195"/>
      <c r="Z2377" s="195"/>
      <c r="AA2377" s="195"/>
      <c r="AB2377" s="195"/>
      <c r="AC2377" s="181"/>
      <c r="AD2377" s="195"/>
      <c r="AE2377" s="195"/>
      <c r="AF2377" s="195"/>
      <c r="AG2377" s="195"/>
    </row>
    <row r="2378" spans="13:33" s="6" customFormat="1" ht="15" customHeight="1" x14ac:dyDescent="0.25">
      <c r="M2378" s="42"/>
      <c r="Y2378" s="195"/>
      <c r="Z2378" s="195"/>
      <c r="AA2378" s="195"/>
      <c r="AB2378" s="195"/>
      <c r="AC2378" s="181"/>
      <c r="AD2378" s="195"/>
      <c r="AE2378" s="195"/>
      <c r="AF2378" s="195"/>
      <c r="AG2378" s="195"/>
    </row>
    <row r="2379" spans="13:33" s="6" customFormat="1" ht="15" customHeight="1" x14ac:dyDescent="0.25">
      <c r="M2379" s="42"/>
      <c r="Y2379" s="195"/>
      <c r="Z2379" s="195"/>
      <c r="AA2379" s="195"/>
      <c r="AB2379" s="195"/>
      <c r="AC2379" s="181"/>
      <c r="AD2379" s="195"/>
      <c r="AE2379" s="195"/>
      <c r="AF2379" s="195"/>
      <c r="AG2379" s="195"/>
    </row>
    <row r="2380" spans="13:33" s="6" customFormat="1" ht="15" customHeight="1" x14ac:dyDescent="0.25">
      <c r="M2380" s="42"/>
      <c r="Y2380" s="195"/>
      <c r="Z2380" s="195"/>
      <c r="AA2380" s="195"/>
      <c r="AB2380" s="195"/>
      <c r="AC2380" s="181"/>
      <c r="AD2380" s="195"/>
      <c r="AE2380" s="195"/>
      <c r="AF2380" s="195"/>
      <c r="AG2380" s="195"/>
    </row>
    <row r="2381" spans="13:33" s="6" customFormat="1" ht="15" customHeight="1" x14ac:dyDescent="0.25">
      <c r="M2381" s="42"/>
      <c r="Y2381" s="195"/>
      <c r="Z2381" s="195"/>
      <c r="AA2381" s="195"/>
      <c r="AB2381" s="195"/>
      <c r="AC2381" s="181"/>
      <c r="AD2381" s="195"/>
      <c r="AE2381" s="195"/>
      <c r="AF2381" s="195"/>
      <c r="AG2381" s="195"/>
    </row>
    <row r="2382" spans="13:33" s="6" customFormat="1" ht="15" customHeight="1" x14ac:dyDescent="0.25">
      <c r="M2382" s="42"/>
      <c r="Y2382" s="195"/>
      <c r="Z2382" s="195"/>
      <c r="AA2382" s="195"/>
      <c r="AB2382" s="195"/>
      <c r="AC2382" s="181"/>
      <c r="AD2382" s="195"/>
      <c r="AE2382" s="195"/>
      <c r="AF2382" s="195"/>
      <c r="AG2382" s="195"/>
    </row>
    <row r="2383" spans="13:33" s="6" customFormat="1" ht="15" customHeight="1" x14ac:dyDescent="0.25">
      <c r="M2383" s="42"/>
      <c r="Y2383" s="195"/>
      <c r="Z2383" s="195"/>
      <c r="AA2383" s="195"/>
      <c r="AB2383" s="195"/>
      <c r="AC2383" s="181"/>
      <c r="AD2383" s="195"/>
      <c r="AE2383" s="195"/>
      <c r="AF2383" s="195"/>
      <c r="AG2383" s="195"/>
    </row>
    <row r="2384" spans="13:33" s="6" customFormat="1" ht="15" customHeight="1" x14ac:dyDescent="0.25">
      <c r="M2384" s="42"/>
      <c r="Y2384" s="195"/>
      <c r="Z2384" s="195"/>
      <c r="AA2384" s="195"/>
      <c r="AB2384" s="195"/>
      <c r="AC2384" s="181"/>
      <c r="AD2384" s="195"/>
      <c r="AE2384" s="195"/>
      <c r="AF2384" s="195"/>
      <c r="AG2384" s="195"/>
    </row>
    <row r="2385" spans="13:33" s="6" customFormat="1" ht="15" customHeight="1" x14ac:dyDescent="0.25">
      <c r="M2385" s="42"/>
      <c r="Y2385" s="195"/>
      <c r="Z2385" s="195"/>
      <c r="AA2385" s="195"/>
      <c r="AB2385" s="195"/>
      <c r="AC2385" s="181"/>
      <c r="AD2385" s="195"/>
      <c r="AE2385" s="195"/>
      <c r="AF2385" s="195"/>
      <c r="AG2385" s="195"/>
    </row>
    <row r="2386" spans="13:33" s="6" customFormat="1" ht="15" customHeight="1" x14ac:dyDescent="0.25">
      <c r="M2386" s="42"/>
      <c r="Y2386" s="195"/>
      <c r="Z2386" s="195"/>
      <c r="AA2386" s="195"/>
      <c r="AB2386" s="195"/>
      <c r="AC2386" s="181"/>
      <c r="AD2386" s="195"/>
      <c r="AE2386" s="195"/>
      <c r="AF2386" s="195"/>
      <c r="AG2386" s="195"/>
    </row>
    <row r="2387" spans="13:33" s="6" customFormat="1" ht="15" customHeight="1" x14ac:dyDescent="0.25">
      <c r="M2387" s="42"/>
      <c r="Y2387" s="195"/>
      <c r="Z2387" s="195"/>
      <c r="AA2387" s="195"/>
      <c r="AB2387" s="195"/>
      <c r="AC2387" s="181"/>
      <c r="AD2387" s="195"/>
      <c r="AE2387" s="195"/>
      <c r="AF2387" s="195"/>
      <c r="AG2387" s="195"/>
    </row>
    <row r="2388" spans="13:33" s="6" customFormat="1" ht="15" customHeight="1" x14ac:dyDescent="0.25">
      <c r="M2388" s="42"/>
      <c r="Y2388" s="195"/>
      <c r="Z2388" s="195"/>
      <c r="AA2388" s="195"/>
      <c r="AB2388" s="195"/>
      <c r="AC2388" s="181"/>
      <c r="AD2388" s="195"/>
      <c r="AE2388" s="195"/>
      <c r="AF2388" s="195"/>
      <c r="AG2388" s="195"/>
    </row>
    <row r="2389" spans="13:33" s="6" customFormat="1" ht="15" customHeight="1" x14ac:dyDescent="0.25">
      <c r="M2389" s="42"/>
      <c r="Y2389" s="195"/>
      <c r="Z2389" s="195"/>
      <c r="AA2389" s="195"/>
      <c r="AB2389" s="195"/>
      <c r="AC2389" s="181"/>
      <c r="AD2389" s="195"/>
      <c r="AE2389" s="195"/>
      <c r="AF2389" s="195"/>
      <c r="AG2389" s="195"/>
    </row>
    <row r="2390" spans="13:33" s="6" customFormat="1" ht="15" customHeight="1" x14ac:dyDescent="0.25">
      <c r="M2390" s="42"/>
      <c r="Y2390" s="195"/>
      <c r="Z2390" s="195"/>
      <c r="AA2390" s="195"/>
      <c r="AB2390" s="195"/>
      <c r="AC2390" s="181"/>
      <c r="AD2390" s="195"/>
      <c r="AE2390" s="195"/>
      <c r="AF2390" s="195"/>
      <c r="AG2390" s="195"/>
    </row>
    <row r="2391" spans="13:33" s="6" customFormat="1" ht="15" customHeight="1" x14ac:dyDescent="0.25">
      <c r="M2391" s="42"/>
      <c r="Y2391" s="195"/>
      <c r="Z2391" s="195"/>
      <c r="AA2391" s="195"/>
      <c r="AB2391" s="195"/>
      <c r="AC2391" s="181"/>
      <c r="AD2391" s="195"/>
      <c r="AE2391" s="195"/>
      <c r="AF2391" s="195"/>
      <c r="AG2391" s="195"/>
    </row>
    <row r="2392" spans="13:33" s="6" customFormat="1" ht="15" customHeight="1" x14ac:dyDescent="0.25">
      <c r="M2392" s="42"/>
      <c r="Y2392" s="195"/>
      <c r="Z2392" s="195"/>
      <c r="AA2392" s="195"/>
      <c r="AB2392" s="195"/>
      <c r="AC2392" s="181"/>
      <c r="AD2392" s="195"/>
      <c r="AE2392" s="195"/>
      <c r="AF2392" s="195"/>
      <c r="AG2392" s="195"/>
    </row>
    <row r="2393" spans="13:33" s="6" customFormat="1" ht="15" customHeight="1" x14ac:dyDescent="0.25">
      <c r="M2393" s="42"/>
      <c r="Y2393" s="195"/>
      <c r="Z2393" s="195"/>
      <c r="AA2393" s="195"/>
      <c r="AB2393" s="195"/>
      <c r="AC2393" s="181"/>
      <c r="AD2393" s="195"/>
      <c r="AE2393" s="195"/>
      <c r="AF2393" s="195"/>
      <c r="AG2393" s="195"/>
    </row>
    <row r="2394" spans="13:33" s="6" customFormat="1" ht="15" customHeight="1" x14ac:dyDescent="0.25">
      <c r="M2394" s="42"/>
      <c r="Y2394" s="195"/>
      <c r="Z2394" s="195"/>
      <c r="AA2394" s="195"/>
      <c r="AB2394" s="195"/>
      <c r="AC2394" s="181"/>
      <c r="AD2394" s="195"/>
      <c r="AE2394" s="195"/>
      <c r="AF2394" s="195"/>
      <c r="AG2394" s="195"/>
    </row>
    <row r="2395" spans="13:33" s="6" customFormat="1" ht="15" customHeight="1" x14ac:dyDescent="0.25">
      <c r="M2395" s="42"/>
      <c r="Y2395" s="195"/>
      <c r="Z2395" s="195"/>
      <c r="AA2395" s="195"/>
      <c r="AB2395" s="195"/>
      <c r="AC2395" s="181"/>
      <c r="AD2395" s="195"/>
      <c r="AE2395" s="195"/>
      <c r="AF2395" s="195"/>
      <c r="AG2395" s="195"/>
    </row>
    <row r="2396" spans="13:33" s="6" customFormat="1" ht="15" customHeight="1" x14ac:dyDescent="0.25">
      <c r="M2396" s="42"/>
      <c r="Y2396" s="195"/>
      <c r="Z2396" s="195"/>
      <c r="AA2396" s="195"/>
      <c r="AB2396" s="195"/>
      <c r="AC2396" s="181"/>
      <c r="AD2396" s="195"/>
      <c r="AE2396" s="195"/>
      <c r="AF2396" s="195"/>
      <c r="AG2396" s="195"/>
    </row>
    <row r="2397" spans="13:33" s="6" customFormat="1" ht="15" customHeight="1" x14ac:dyDescent="0.25">
      <c r="M2397" s="42"/>
      <c r="Y2397" s="195"/>
      <c r="Z2397" s="195"/>
      <c r="AA2397" s="195"/>
      <c r="AB2397" s="195"/>
      <c r="AC2397" s="181"/>
      <c r="AD2397" s="195"/>
      <c r="AE2397" s="195"/>
      <c r="AF2397" s="195"/>
      <c r="AG2397" s="195"/>
    </row>
    <row r="2398" spans="13:33" s="6" customFormat="1" ht="15" customHeight="1" x14ac:dyDescent="0.25">
      <c r="M2398" s="42"/>
      <c r="Y2398" s="195"/>
      <c r="Z2398" s="195"/>
      <c r="AA2398" s="195"/>
      <c r="AB2398" s="195"/>
      <c r="AC2398" s="181"/>
      <c r="AD2398" s="195"/>
      <c r="AE2398" s="195"/>
      <c r="AF2398" s="195"/>
      <c r="AG2398" s="195"/>
    </row>
    <row r="2399" spans="13:33" s="6" customFormat="1" ht="15" customHeight="1" x14ac:dyDescent="0.25">
      <c r="M2399" s="42"/>
      <c r="Y2399" s="195"/>
      <c r="Z2399" s="195"/>
      <c r="AA2399" s="195"/>
      <c r="AB2399" s="195"/>
      <c r="AC2399" s="181"/>
      <c r="AD2399" s="195"/>
      <c r="AE2399" s="195"/>
      <c r="AF2399" s="195"/>
      <c r="AG2399" s="195"/>
    </row>
    <row r="2400" spans="13:33" s="6" customFormat="1" ht="15" customHeight="1" x14ac:dyDescent="0.25">
      <c r="M2400" s="42"/>
      <c r="Y2400" s="195"/>
      <c r="Z2400" s="195"/>
      <c r="AA2400" s="195"/>
      <c r="AB2400" s="195"/>
      <c r="AC2400" s="181"/>
      <c r="AD2400" s="195"/>
      <c r="AE2400" s="195"/>
      <c r="AF2400" s="195"/>
      <c r="AG2400" s="195"/>
    </row>
    <row r="2401" spans="13:33" s="6" customFormat="1" ht="15" customHeight="1" x14ac:dyDescent="0.25">
      <c r="M2401" s="42"/>
      <c r="Y2401" s="195"/>
      <c r="Z2401" s="195"/>
      <c r="AA2401" s="195"/>
      <c r="AB2401" s="195"/>
      <c r="AC2401" s="181"/>
      <c r="AD2401" s="195"/>
      <c r="AE2401" s="195"/>
      <c r="AF2401" s="195"/>
      <c r="AG2401" s="195"/>
    </row>
    <row r="2402" spans="13:33" s="6" customFormat="1" ht="15" customHeight="1" x14ac:dyDescent="0.25">
      <c r="M2402" s="42"/>
      <c r="Y2402" s="195"/>
      <c r="Z2402" s="195"/>
      <c r="AA2402" s="195"/>
      <c r="AB2402" s="195"/>
      <c r="AC2402" s="181"/>
      <c r="AD2402" s="195"/>
      <c r="AE2402" s="195"/>
      <c r="AF2402" s="195"/>
      <c r="AG2402" s="195"/>
    </row>
    <row r="2403" spans="13:33" s="6" customFormat="1" ht="15" customHeight="1" x14ac:dyDescent="0.25">
      <c r="M2403" s="42"/>
      <c r="Y2403" s="195"/>
      <c r="Z2403" s="195"/>
      <c r="AA2403" s="195"/>
      <c r="AB2403" s="195"/>
      <c r="AC2403" s="181"/>
      <c r="AD2403" s="195"/>
      <c r="AE2403" s="195"/>
      <c r="AF2403" s="195"/>
      <c r="AG2403" s="195"/>
    </row>
    <row r="2404" spans="13:33" s="6" customFormat="1" ht="15" customHeight="1" x14ac:dyDescent="0.25">
      <c r="M2404" s="42"/>
      <c r="Y2404" s="195"/>
      <c r="Z2404" s="195"/>
      <c r="AA2404" s="195"/>
      <c r="AB2404" s="195"/>
      <c r="AC2404" s="181"/>
      <c r="AD2404" s="195"/>
      <c r="AE2404" s="195"/>
      <c r="AF2404" s="195"/>
      <c r="AG2404" s="195"/>
    </row>
    <row r="2405" spans="13:33" s="6" customFormat="1" ht="15" customHeight="1" x14ac:dyDescent="0.25">
      <c r="M2405" s="42"/>
      <c r="Y2405" s="195"/>
      <c r="Z2405" s="195"/>
      <c r="AA2405" s="195"/>
      <c r="AB2405" s="195"/>
      <c r="AC2405" s="181"/>
      <c r="AD2405" s="195"/>
      <c r="AE2405" s="195"/>
      <c r="AF2405" s="195"/>
      <c r="AG2405" s="195"/>
    </row>
    <row r="2406" spans="13:33" s="6" customFormat="1" ht="15" customHeight="1" x14ac:dyDescent="0.25">
      <c r="M2406" s="42"/>
      <c r="Y2406" s="195"/>
      <c r="Z2406" s="195"/>
      <c r="AA2406" s="195"/>
      <c r="AB2406" s="195"/>
      <c r="AC2406" s="181"/>
      <c r="AD2406" s="195"/>
      <c r="AE2406" s="195"/>
      <c r="AF2406" s="195"/>
      <c r="AG2406" s="195"/>
    </row>
    <row r="2407" spans="13:33" s="6" customFormat="1" ht="15" customHeight="1" x14ac:dyDescent="0.25">
      <c r="M2407" s="42"/>
      <c r="Y2407" s="195"/>
      <c r="Z2407" s="195"/>
      <c r="AA2407" s="195"/>
      <c r="AB2407" s="195"/>
      <c r="AC2407" s="181"/>
      <c r="AD2407" s="195"/>
      <c r="AE2407" s="195"/>
      <c r="AF2407" s="195"/>
      <c r="AG2407" s="195"/>
    </row>
    <row r="2408" spans="13:33" s="6" customFormat="1" ht="15" customHeight="1" x14ac:dyDescent="0.25">
      <c r="M2408" s="42"/>
      <c r="Y2408" s="195"/>
      <c r="Z2408" s="195"/>
      <c r="AA2408" s="195"/>
      <c r="AB2408" s="195"/>
      <c r="AC2408" s="181"/>
      <c r="AD2408" s="195"/>
      <c r="AE2408" s="195"/>
      <c r="AF2408" s="195"/>
      <c r="AG2408" s="195"/>
    </row>
    <row r="2409" spans="13:33" s="6" customFormat="1" ht="15" customHeight="1" x14ac:dyDescent="0.25">
      <c r="M2409" s="42"/>
      <c r="Y2409" s="195"/>
      <c r="Z2409" s="195"/>
      <c r="AA2409" s="195"/>
      <c r="AB2409" s="195"/>
      <c r="AC2409" s="181"/>
      <c r="AD2409" s="195"/>
      <c r="AE2409" s="195"/>
      <c r="AF2409" s="195"/>
      <c r="AG2409" s="195"/>
    </row>
    <row r="2410" spans="13:33" s="6" customFormat="1" ht="15" customHeight="1" x14ac:dyDescent="0.25">
      <c r="M2410" s="42"/>
      <c r="Y2410" s="195"/>
      <c r="Z2410" s="195"/>
      <c r="AA2410" s="195"/>
      <c r="AB2410" s="195"/>
      <c r="AC2410" s="181"/>
      <c r="AD2410" s="195"/>
      <c r="AE2410" s="195"/>
      <c r="AF2410" s="195"/>
      <c r="AG2410" s="195"/>
    </row>
    <row r="2411" spans="13:33" s="6" customFormat="1" ht="15" customHeight="1" x14ac:dyDescent="0.25">
      <c r="M2411" s="42"/>
      <c r="Y2411" s="195"/>
      <c r="Z2411" s="195"/>
      <c r="AA2411" s="195"/>
      <c r="AB2411" s="195"/>
      <c r="AC2411" s="181"/>
      <c r="AD2411" s="195"/>
      <c r="AE2411" s="195"/>
      <c r="AF2411" s="195"/>
      <c r="AG2411" s="195"/>
    </row>
    <row r="2412" spans="13:33" s="6" customFormat="1" ht="15" customHeight="1" x14ac:dyDescent="0.25">
      <c r="M2412" s="42"/>
      <c r="Y2412" s="195"/>
      <c r="Z2412" s="195"/>
      <c r="AA2412" s="195"/>
      <c r="AB2412" s="195"/>
      <c r="AC2412" s="181"/>
      <c r="AD2412" s="195"/>
      <c r="AE2412" s="195"/>
      <c r="AF2412" s="195"/>
      <c r="AG2412" s="195"/>
    </row>
    <row r="2413" spans="13:33" s="6" customFormat="1" ht="15" customHeight="1" x14ac:dyDescent="0.25">
      <c r="M2413" s="42"/>
      <c r="Y2413" s="195"/>
      <c r="Z2413" s="195"/>
      <c r="AA2413" s="195"/>
      <c r="AB2413" s="195"/>
      <c r="AC2413" s="181"/>
      <c r="AD2413" s="195"/>
      <c r="AE2413" s="195"/>
      <c r="AF2413" s="195"/>
      <c r="AG2413" s="195"/>
    </row>
    <row r="2414" spans="13:33" s="6" customFormat="1" ht="15" customHeight="1" x14ac:dyDescent="0.25">
      <c r="M2414" s="42"/>
      <c r="Y2414" s="195"/>
      <c r="Z2414" s="195"/>
      <c r="AA2414" s="195"/>
      <c r="AB2414" s="195"/>
      <c r="AC2414" s="181"/>
      <c r="AD2414" s="195"/>
      <c r="AE2414" s="195"/>
      <c r="AF2414" s="195"/>
      <c r="AG2414" s="195"/>
    </row>
    <row r="2415" spans="13:33" s="6" customFormat="1" ht="15" customHeight="1" x14ac:dyDescent="0.25">
      <c r="M2415" s="42"/>
      <c r="Y2415" s="195"/>
      <c r="Z2415" s="195"/>
      <c r="AA2415" s="195"/>
      <c r="AB2415" s="195"/>
      <c r="AC2415" s="181"/>
      <c r="AD2415" s="195"/>
      <c r="AE2415" s="195"/>
      <c r="AF2415" s="195"/>
      <c r="AG2415" s="195"/>
    </row>
    <row r="2416" spans="13:33" s="6" customFormat="1" ht="15" customHeight="1" x14ac:dyDescent="0.25">
      <c r="M2416" s="42"/>
      <c r="Y2416" s="195"/>
      <c r="Z2416" s="195"/>
      <c r="AA2416" s="195"/>
      <c r="AB2416" s="195"/>
      <c r="AC2416" s="181"/>
      <c r="AD2416" s="195"/>
      <c r="AE2416" s="195"/>
      <c r="AF2416" s="195"/>
      <c r="AG2416" s="195"/>
    </row>
    <row r="2417" spans="13:33" s="6" customFormat="1" ht="15" customHeight="1" x14ac:dyDescent="0.25">
      <c r="M2417" s="42"/>
      <c r="Y2417" s="195"/>
      <c r="Z2417" s="195"/>
      <c r="AA2417" s="195"/>
      <c r="AB2417" s="195"/>
      <c r="AC2417" s="181"/>
      <c r="AD2417" s="195"/>
      <c r="AE2417" s="195"/>
      <c r="AF2417" s="195"/>
      <c r="AG2417" s="195"/>
    </row>
    <row r="2418" spans="13:33" s="6" customFormat="1" ht="15" customHeight="1" x14ac:dyDescent="0.25">
      <c r="M2418" s="42"/>
      <c r="Y2418" s="195"/>
      <c r="Z2418" s="195"/>
      <c r="AA2418" s="195"/>
      <c r="AB2418" s="195"/>
      <c r="AC2418" s="181"/>
      <c r="AD2418" s="195"/>
      <c r="AE2418" s="195"/>
      <c r="AF2418" s="195"/>
      <c r="AG2418" s="195"/>
    </row>
    <row r="2419" spans="13:33" s="6" customFormat="1" ht="15" customHeight="1" x14ac:dyDescent="0.25">
      <c r="M2419" s="42"/>
      <c r="Y2419" s="195"/>
      <c r="Z2419" s="195"/>
      <c r="AA2419" s="195"/>
      <c r="AB2419" s="195"/>
      <c r="AC2419" s="181"/>
      <c r="AD2419" s="195"/>
      <c r="AE2419" s="195"/>
      <c r="AF2419" s="195"/>
      <c r="AG2419" s="195"/>
    </row>
    <row r="2420" spans="13:33" s="6" customFormat="1" ht="15" customHeight="1" x14ac:dyDescent="0.25">
      <c r="M2420" s="42"/>
      <c r="Y2420" s="195"/>
      <c r="Z2420" s="195"/>
      <c r="AA2420" s="195"/>
      <c r="AB2420" s="195"/>
      <c r="AC2420" s="181"/>
      <c r="AD2420" s="195"/>
      <c r="AE2420" s="195"/>
      <c r="AF2420" s="195"/>
      <c r="AG2420" s="195"/>
    </row>
    <row r="2421" spans="13:33" s="6" customFormat="1" ht="15" customHeight="1" x14ac:dyDescent="0.25">
      <c r="M2421" s="42"/>
      <c r="Y2421" s="195"/>
      <c r="Z2421" s="195"/>
      <c r="AA2421" s="195"/>
      <c r="AB2421" s="195"/>
      <c r="AC2421" s="181"/>
      <c r="AD2421" s="195"/>
      <c r="AE2421" s="195"/>
      <c r="AF2421" s="195"/>
      <c r="AG2421" s="195"/>
    </row>
    <row r="2422" spans="13:33" s="6" customFormat="1" ht="15" customHeight="1" x14ac:dyDescent="0.25">
      <c r="M2422" s="42"/>
      <c r="Y2422" s="195"/>
      <c r="Z2422" s="195"/>
      <c r="AA2422" s="195"/>
      <c r="AB2422" s="195"/>
      <c r="AC2422" s="181"/>
      <c r="AD2422" s="195"/>
      <c r="AE2422" s="195"/>
      <c r="AF2422" s="195"/>
      <c r="AG2422" s="195"/>
    </row>
    <row r="2423" spans="13:33" s="6" customFormat="1" ht="15" customHeight="1" x14ac:dyDescent="0.25">
      <c r="M2423" s="42"/>
      <c r="Y2423" s="195"/>
      <c r="Z2423" s="195"/>
      <c r="AA2423" s="195"/>
      <c r="AB2423" s="195"/>
      <c r="AC2423" s="181"/>
      <c r="AD2423" s="195"/>
      <c r="AE2423" s="195"/>
      <c r="AF2423" s="195"/>
      <c r="AG2423" s="195"/>
    </row>
    <row r="2424" spans="13:33" s="6" customFormat="1" ht="15" customHeight="1" x14ac:dyDescent="0.25">
      <c r="M2424" s="42"/>
      <c r="Y2424" s="195"/>
      <c r="Z2424" s="195"/>
      <c r="AA2424" s="195"/>
      <c r="AB2424" s="195"/>
      <c r="AC2424" s="181"/>
      <c r="AD2424" s="195"/>
      <c r="AE2424" s="195"/>
      <c r="AF2424" s="195"/>
      <c r="AG2424" s="195"/>
    </row>
    <row r="2425" spans="13:33" s="6" customFormat="1" ht="15" customHeight="1" x14ac:dyDescent="0.25">
      <c r="M2425" s="42"/>
      <c r="Y2425" s="195"/>
      <c r="Z2425" s="195"/>
      <c r="AA2425" s="195"/>
      <c r="AB2425" s="195"/>
      <c r="AC2425" s="181"/>
      <c r="AD2425" s="195"/>
      <c r="AE2425" s="195"/>
      <c r="AF2425" s="195"/>
      <c r="AG2425" s="195"/>
    </row>
    <row r="2426" spans="13:33" s="6" customFormat="1" ht="15" customHeight="1" x14ac:dyDescent="0.25">
      <c r="M2426" s="42"/>
      <c r="Y2426" s="195"/>
      <c r="Z2426" s="195"/>
      <c r="AA2426" s="195"/>
      <c r="AB2426" s="195"/>
      <c r="AC2426" s="181"/>
      <c r="AD2426" s="195"/>
      <c r="AE2426" s="195"/>
      <c r="AF2426" s="195"/>
      <c r="AG2426" s="195"/>
    </row>
    <row r="2427" spans="13:33" s="6" customFormat="1" ht="15" customHeight="1" x14ac:dyDescent="0.25">
      <c r="M2427" s="42"/>
      <c r="Y2427" s="195"/>
      <c r="Z2427" s="195"/>
      <c r="AA2427" s="195"/>
      <c r="AB2427" s="195"/>
      <c r="AC2427" s="181"/>
      <c r="AD2427" s="195"/>
      <c r="AE2427" s="195"/>
      <c r="AF2427" s="195"/>
      <c r="AG2427" s="195"/>
    </row>
    <row r="2428" spans="13:33" s="6" customFormat="1" ht="15" customHeight="1" x14ac:dyDescent="0.25">
      <c r="M2428" s="42"/>
      <c r="Y2428" s="195"/>
      <c r="Z2428" s="195"/>
      <c r="AA2428" s="195"/>
      <c r="AB2428" s="195"/>
      <c r="AC2428" s="181"/>
      <c r="AD2428" s="195"/>
      <c r="AE2428" s="195"/>
      <c r="AF2428" s="195"/>
      <c r="AG2428" s="195"/>
    </row>
    <row r="2429" spans="13:33" s="6" customFormat="1" ht="15" customHeight="1" x14ac:dyDescent="0.25">
      <c r="M2429" s="42"/>
      <c r="Y2429" s="195"/>
      <c r="Z2429" s="195"/>
      <c r="AA2429" s="195"/>
      <c r="AB2429" s="195"/>
      <c r="AC2429" s="181"/>
      <c r="AD2429" s="195"/>
      <c r="AE2429" s="195"/>
      <c r="AF2429" s="195"/>
      <c r="AG2429" s="195"/>
    </row>
    <row r="2430" spans="13:33" s="6" customFormat="1" ht="15" customHeight="1" x14ac:dyDescent="0.25">
      <c r="M2430" s="42"/>
      <c r="Y2430" s="195"/>
      <c r="Z2430" s="195"/>
      <c r="AA2430" s="195"/>
      <c r="AB2430" s="195"/>
      <c r="AC2430" s="181"/>
      <c r="AD2430" s="195"/>
      <c r="AE2430" s="195"/>
      <c r="AF2430" s="195"/>
      <c r="AG2430" s="195"/>
    </row>
    <row r="2431" spans="13:33" s="6" customFormat="1" ht="15" customHeight="1" x14ac:dyDescent="0.25">
      <c r="M2431" s="42"/>
      <c r="Y2431" s="195"/>
      <c r="Z2431" s="195"/>
      <c r="AA2431" s="195"/>
      <c r="AB2431" s="195"/>
      <c r="AC2431" s="181"/>
      <c r="AD2431" s="195"/>
      <c r="AE2431" s="195"/>
      <c r="AF2431" s="195"/>
      <c r="AG2431" s="195"/>
    </row>
    <row r="2432" spans="13:33" s="6" customFormat="1" ht="15" customHeight="1" x14ac:dyDescent="0.25">
      <c r="M2432" s="42"/>
      <c r="Y2432" s="195"/>
      <c r="Z2432" s="195"/>
      <c r="AA2432" s="195"/>
      <c r="AB2432" s="195"/>
      <c r="AC2432" s="181"/>
      <c r="AD2432" s="195"/>
      <c r="AE2432" s="195"/>
      <c r="AF2432" s="195"/>
      <c r="AG2432" s="195"/>
    </row>
    <row r="2433" spans="13:33" s="6" customFormat="1" ht="15" customHeight="1" x14ac:dyDescent="0.25">
      <c r="M2433" s="42"/>
      <c r="Y2433" s="195"/>
      <c r="Z2433" s="195"/>
      <c r="AA2433" s="195"/>
      <c r="AB2433" s="195"/>
      <c r="AC2433" s="181"/>
      <c r="AD2433" s="195"/>
      <c r="AE2433" s="195"/>
      <c r="AF2433" s="195"/>
      <c r="AG2433" s="195"/>
    </row>
    <row r="2434" spans="13:33" s="6" customFormat="1" ht="15" customHeight="1" x14ac:dyDescent="0.25">
      <c r="M2434" s="42"/>
      <c r="Y2434" s="195"/>
      <c r="Z2434" s="195"/>
      <c r="AA2434" s="195"/>
      <c r="AB2434" s="195"/>
      <c r="AC2434" s="181"/>
      <c r="AD2434" s="195"/>
      <c r="AE2434" s="195"/>
      <c r="AF2434" s="195"/>
      <c r="AG2434" s="195"/>
    </row>
    <row r="2435" spans="13:33" s="6" customFormat="1" ht="15" customHeight="1" x14ac:dyDescent="0.25">
      <c r="M2435" s="42"/>
      <c r="Y2435" s="195"/>
      <c r="Z2435" s="195"/>
      <c r="AA2435" s="195"/>
      <c r="AB2435" s="195"/>
      <c r="AC2435" s="181"/>
      <c r="AD2435" s="195"/>
      <c r="AE2435" s="195"/>
      <c r="AF2435" s="195"/>
      <c r="AG2435" s="195"/>
    </row>
    <row r="2436" spans="13:33" s="6" customFormat="1" ht="15" customHeight="1" x14ac:dyDescent="0.25">
      <c r="M2436" s="42"/>
      <c r="Y2436" s="195"/>
      <c r="Z2436" s="195"/>
      <c r="AA2436" s="195"/>
      <c r="AB2436" s="195"/>
      <c r="AC2436" s="181"/>
      <c r="AD2436" s="195"/>
      <c r="AE2436" s="195"/>
      <c r="AF2436" s="195"/>
      <c r="AG2436" s="195"/>
    </row>
    <row r="2437" spans="13:33" s="6" customFormat="1" ht="15" customHeight="1" x14ac:dyDescent="0.25">
      <c r="M2437" s="42"/>
      <c r="Y2437" s="195"/>
      <c r="Z2437" s="195"/>
      <c r="AA2437" s="195"/>
      <c r="AB2437" s="195"/>
      <c r="AC2437" s="181"/>
      <c r="AD2437" s="195"/>
      <c r="AE2437" s="195"/>
      <c r="AF2437" s="195"/>
      <c r="AG2437" s="195"/>
    </row>
    <row r="2438" spans="13:33" s="6" customFormat="1" ht="15" customHeight="1" x14ac:dyDescent="0.25">
      <c r="M2438" s="42"/>
      <c r="Y2438" s="195"/>
      <c r="Z2438" s="195"/>
      <c r="AA2438" s="195"/>
      <c r="AB2438" s="195"/>
      <c r="AC2438" s="181"/>
      <c r="AD2438" s="195"/>
      <c r="AE2438" s="195"/>
      <c r="AF2438" s="195"/>
      <c r="AG2438" s="195"/>
    </row>
    <row r="2439" spans="13:33" s="6" customFormat="1" ht="15" customHeight="1" x14ac:dyDescent="0.25">
      <c r="M2439" s="42"/>
      <c r="Y2439" s="195"/>
      <c r="Z2439" s="195"/>
      <c r="AA2439" s="195"/>
      <c r="AB2439" s="195"/>
      <c r="AC2439" s="181"/>
      <c r="AD2439" s="195"/>
      <c r="AE2439" s="195"/>
      <c r="AF2439" s="195"/>
      <c r="AG2439" s="195"/>
    </row>
    <row r="2440" spans="13:33" s="6" customFormat="1" ht="15" customHeight="1" x14ac:dyDescent="0.25">
      <c r="M2440" s="42"/>
      <c r="Y2440" s="195"/>
      <c r="Z2440" s="195"/>
      <c r="AA2440" s="195"/>
      <c r="AB2440" s="195"/>
      <c r="AC2440" s="181"/>
      <c r="AD2440" s="195"/>
      <c r="AE2440" s="195"/>
      <c r="AF2440" s="195"/>
      <c r="AG2440" s="195"/>
    </row>
    <row r="2441" spans="13:33" s="6" customFormat="1" ht="15" customHeight="1" x14ac:dyDescent="0.25">
      <c r="M2441" s="42"/>
      <c r="Y2441" s="195"/>
      <c r="Z2441" s="195"/>
      <c r="AA2441" s="195"/>
      <c r="AB2441" s="195"/>
      <c r="AC2441" s="181"/>
      <c r="AD2441" s="195"/>
      <c r="AE2441" s="195"/>
      <c r="AF2441" s="195"/>
      <c r="AG2441" s="195"/>
    </row>
    <row r="2442" spans="13:33" s="6" customFormat="1" ht="15" customHeight="1" x14ac:dyDescent="0.25">
      <c r="M2442" s="42"/>
      <c r="Y2442" s="195"/>
      <c r="Z2442" s="195"/>
      <c r="AA2442" s="195"/>
      <c r="AB2442" s="195"/>
      <c r="AC2442" s="181"/>
      <c r="AD2442" s="195"/>
      <c r="AE2442" s="195"/>
      <c r="AF2442" s="195"/>
      <c r="AG2442" s="195"/>
    </row>
    <row r="2443" spans="13:33" s="6" customFormat="1" ht="15" customHeight="1" x14ac:dyDescent="0.25">
      <c r="M2443" s="42"/>
      <c r="Y2443" s="195"/>
      <c r="Z2443" s="195"/>
      <c r="AA2443" s="195"/>
      <c r="AB2443" s="195"/>
      <c r="AC2443" s="181"/>
      <c r="AD2443" s="195"/>
      <c r="AE2443" s="195"/>
      <c r="AF2443" s="195"/>
      <c r="AG2443" s="195"/>
    </row>
    <row r="2444" spans="13:33" s="6" customFormat="1" ht="15" customHeight="1" x14ac:dyDescent="0.25">
      <c r="M2444" s="42"/>
      <c r="Y2444" s="195"/>
      <c r="Z2444" s="195"/>
      <c r="AA2444" s="195"/>
      <c r="AB2444" s="195"/>
      <c r="AC2444" s="181"/>
      <c r="AD2444" s="195"/>
      <c r="AE2444" s="195"/>
      <c r="AF2444" s="195"/>
      <c r="AG2444" s="195"/>
    </row>
    <row r="2445" spans="13:33" s="6" customFormat="1" ht="15" customHeight="1" x14ac:dyDescent="0.25">
      <c r="M2445" s="42"/>
      <c r="Y2445" s="195"/>
      <c r="Z2445" s="195"/>
      <c r="AA2445" s="195"/>
      <c r="AB2445" s="195"/>
      <c r="AC2445" s="181"/>
      <c r="AD2445" s="195"/>
      <c r="AE2445" s="195"/>
      <c r="AF2445" s="195"/>
      <c r="AG2445" s="195"/>
    </row>
    <row r="2446" spans="13:33" s="6" customFormat="1" ht="15" customHeight="1" x14ac:dyDescent="0.25">
      <c r="M2446" s="42"/>
      <c r="Y2446" s="195"/>
      <c r="Z2446" s="195"/>
      <c r="AA2446" s="195"/>
      <c r="AB2446" s="195"/>
      <c r="AC2446" s="181"/>
      <c r="AD2446" s="195"/>
      <c r="AE2446" s="195"/>
      <c r="AF2446" s="195"/>
      <c r="AG2446" s="195"/>
    </row>
    <row r="2447" spans="13:33" s="6" customFormat="1" ht="15" customHeight="1" x14ac:dyDescent="0.25">
      <c r="M2447" s="42"/>
      <c r="Y2447" s="195"/>
      <c r="Z2447" s="195"/>
      <c r="AA2447" s="195"/>
      <c r="AB2447" s="195"/>
      <c r="AC2447" s="181"/>
      <c r="AD2447" s="195"/>
      <c r="AE2447" s="195"/>
      <c r="AF2447" s="195"/>
      <c r="AG2447" s="195"/>
    </row>
    <row r="2448" spans="13:33" s="6" customFormat="1" ht="15" customHeight="1" x14ac:dyDescent="0.25">
      <c r="M2448" s="42"/>
      <c r="Y2448" s="195"/>
      <c r="Z2448" s="195"/>
      <c r="AA2448" s="195"/>
      <c r="AB2448" s="195"/>
      <c r="AC2448" s="181"/>
      <c r="AD2448" s="195"/>
      <c r="AE2448" s="195"/>
      <c r="AF2448" s="195"/>
      <c r="AG2448" s="195"/>
    </row>
    <row r="2449" spans="13:33" s="6" customFormat="1" ht="15" customHeight="1" x14ac:dyDescent="0.25">
      <c r="M2449" s="42"/>
      <c r="Y2449" s="195"/>
      <c r="Z2449" s="195"/>
      <c r="AA2449" s="195"/>
      <c r="AB2449" s="195"/>
      <c r="AC2449" s="181"/>
      <c r="AD2449" s="195"/>
      <c r="AE2449" s="195"/>
      <c r="AF2449" s="195"/>
      <c r="AG2449" s="195"/>
    </row>
    <row r="2450" spans="13:33" s="6" customFormat="1" ht="15" customHeight="1" x14ac:dyDescent="0.25">
      <c r="M2450" s="42"/>
      <c r="Y2450" s="195"/>
      <c r="Z2450" s="195"/>
      <c r="AA2450" s="195"/>
      <c r="AB2450" s="195"/>
      <c r="AC2450" s="181"/>
      <c r="AD2450" s="195"/>
      <c r="AE2450" s="195"/>
      <c r="AF2450" s="195"/>
      <c r="AG2450" s="195"/>
    </row>
    <row r="2451" spans="13:33" s="6" customFormat="1" ht="15" customHeight="1" x14ac:dyDescent="0.25">
      <c r="M2451" s="42"/>
      <c r="Y2451" s="195"/>
      <c r="Z2451" s="195"/>
      <c r="AA2451" s="195"/>
      <c r="AB2451" s="195"/>
      <c r="AC2451" s="181"/>
      <c r="AD2451" s="195"/>
      <c r="AE2451" s="195"/>
      <c r="AF2451" s="195"/>
      <c r="AG2451" s="195"/>
    </row>
    <row r="2452" spans="13:33" s="6" customFormat="1" ht="15" customHeight="1" x14ac:dyDescent="0.25">
      <c r="M2452" s="42"/>
      <c r="Y2452" s="195"/>
      <c r="Z2452" s="195"/>
      <c r="AA2452" s="195"/>
      <c r="AB2452" s="195"/>
      <c r="AC2452" s="181"/>
      <c r="AD2452" s="195"/>
      <c r="AE2452" s="195"/>
      <c r="AF2452" s="195"/>
      <c r="AG2452" s="195"/>
    </row>
    <row r="2453" spans="13:33" s="6" customFormat="1" ht="15" customHeight="1" x14ac:dyDescent="0.25">
      <c r="M2453" s="42"/>
      <c r="Y2453" s="195"/>
      <c r="Z2453" s="195"/>
      <c r="AA2453" s="195"/>
      <c r="AB2453" s="195"/>
      <c r="AC2453" s="181"/>
      <c r="AD2453" s="195"/>
      <c r="AE2453" s="195"/>
      <c r="AF2453" s="195"/>
      <c r="AG2453" s="195"/>
    </row>
    <row r="2454" spans="13:33" s="6" customFormat="1" ht="15" customHeight="1" x14ac:dyDescent="0.25">
      <c r="M2454" s="42"/>
      <c r="Y2454" s="195"/>
      <c r="Z2454" s="195"/>
      <c r="AA2454" s="195"/>
      <c r="AB2454" s="195"/>
      <c r="AC2454" s="181"/>
      <c r="AD2454" s="195"/>
      <c r="AE2454" s="195"/>
      <c r="AF2454" s="195"/>
      <c r="AG2454" s="195"/>
    </row>
    <row r="2455" spans="13:33" s="6" customFormat="1" ht="15" customHeight="1" x14ac:dyDescent="0.25">
      <c r="M2455" s="42"/>
      <c r="Y2455" s="195"/>
      <c r="Z2455" s="195"/>
      <c r="AA2455" s="195"/>
      <c r="AB2455" s="195"/>
      <c r="AC2455" s="181"/>
      <c r="AD2455" s="195"/>
      <c r="AE2455" s="195"/>
      <c r="AF2455" s="195"/>
      <c r="AG2455" s="195"/>
    </row>
    <row r="2456" spans="13:33" s="6" customFormat="1" ht="15" customHeight="1" x14ac:dyDescent="0.25">
      <c r="M2456" s="42"/>
      <c r="Y2456" s="195"/>
      <c r="Z2456" s="195"/>
      <c r="AA2456" s="195"/>
      <c r="AB2456" s="195"/>
      <c r="AC2456" s="181"/>
      <c r="AD2456" s="195"/>
      <c r="AE2456" s="195"/>
      <c r="AF2456" s="195"/>
      <c r="AG2456" s="195"/>
    </row>
    <row r="2457" spans="13:33" s="6" customFormat="1" ht="15" customHeight="1" x14ac:dyDescent="0.25">
      <c r="M2457" s="42"/>
      <c r="Y2457" s="195"/>
      <c r="Z2457" s="195"/>
      <c r="AA2457" s="195"/>
      <c r="AB2457" s="195"/>
      <c r="AC2457" s="181"/>
      <c r="AD2457" s="195"/>
      <c r="AE2457" s="195"/>
      <c r="AF2457" s="195"/>
      <c r="AG2457" s="195"/>
    </row>
    <row r="2458" spans="13:33" s="6" customFormat="1" ht="15" customHeight="1" x14ac:dyDescent="0.25">
      <c r="M2458" s="42"/>
      <c r="Y2458" s="195"/>
      <c r="Z2458" s="195"/>
      <c r="AA2458" s="195"/>
      <c r="AB2458" s="195"/>
      <c r="AC2458" s="181"/>
      <c r="AD2458" s="195"/>
      <c r="AE2458" s="195"/>
      <c r="AF2458" s="195"/>
      <c r="AG2458" s="195"/>
    </row>
    <row r="2459" spans="13:33" s="6" customFormat="1" ht="15" customHeight="1" x14ac:dyDescent="0.25">
      <c r="M2459" s="42"/>
      <c r="Y2459" s="195"/>
      <c r="Z2459" s="195"/>
      <c r="AA2459" s="195"/>
      <c r="AB2459" s="195"/>
      <c r="AC2459" s="181"/>
      <c r="AD2459" s="195"/>
      <c r="AE2459" s="195"/>
      <c r="AF2459" s="195"/>
      <c r="AG2459" s="195"/>
    </row>
    <row r="2460" spans="13:33" s="6" customFormat="1" ht="15" customHeight="1" x14ac:dyDescent="0.25">
      <c r="M2460" s="42"/>
      <c r="Y2460" s="195"/>
      <c r="Z2460" s="195"/>
      <c r="AA2460" s="195"/>
      <c r="AB2460" s="195"/>
      <c r="AC2460" s="181"/>
      <c r="AD2460" s="195"/>
      <c r="AE2460" s="195"/>
      <c r="AF2460" s="195"/>
      <c r="AG2460" s="195"/>
    </row>
    <row r="2461" spans="13:33" s="6" customFormat="1" ht="15" customHeight="1" x14ac:dyDescent="0.25">
      <c r="M2461" s="42"/>
      <c r="Y2461" s="195"/>
      <c r="Z2461" s="195"/>
      <c r="AA2461" s="195"/>
      <c r="AB2461" s="195"/>
      <c r="AC2461" s="181"/>
      <c r="AD2461" s="195"/>
      <c r="AE2461" s="195"/>
      <c r="AF2461" s="195"/>
      <c r="AG2461" s="195"/>
    </row>
    <row r="2462" spans="13:33" s="6" customFormat="1" ht="15" customHeight="1" x14ac:dyDescent="0.25">
      <c r="M2462" s="42"/>
      <c r="Y2462" s="195"/>
      <c r="Z2462" s="195"/>
      <c r="AA2462" s="195"/>
      <c r="AB2462" s="195"/>
      <c r="AC2462" s="181"/>
      <c r="AD2462" s="195"/>
      <c r="AE2462" s="195"/>
      <c r="AF2462" s="195"/>
      <c r="AG2462" s="195"/>
    </row>
    <row r="2463" spans="13:33" s="6" customFormat="1" ht="15" customHeight="1" x14ac:dyDescent="0.25">
      <c r="M2463" s="42"/>
      <c r="Y2463" s="195"/>
      <c r="Z2463" s="195"/>
      <c r="AA2463" s="195"/>
      <c r="AB2463" s="195"/>
      <c r="AC2463" s="181"/>
      <c r="AD2463" s="195"/>
      <c r="AE2463" s="195"/>
      <c r="AF2463" s="195"/>
      <c r="AG2463" s="195"/>
    </row>
    <row r="2464" spans="13:33" s="6" customFormat="1" ht="15" customHeight="1" x14ac:dyDescent="0.25">
      <c r="M2464" s="42"/>
      <c r="Y2464" s="195"/>
      <c r="Z2464" s="195"/>
      <c r="AA2464" s="195"/>
      <c r="AB2464" s="195"/>
      <c r="AC2464" s="181"/>
      <c r="AD2464" s="195"/>
      <c r="AE2464" s="195"/>
      <c r="AF2464" s="195"/>
      <c r="AG2464" s="195"/>
    </row>
    <row r="2465" spans="13:33" s="6" customFormat="1" ht="15" customHeight="1" x14ac:dyDescent="0.25">
      <c r="M2465" s="42"/>
      <c r="Y2465" s="195"/>
      <c r="Z2465" s="195"/>
      <c r="AA2465" s="195"/>
      <c r="AB2465" s="195"/>
      <c r="AC2465" s="181"/>
      <c r="AD2465" s="195"/>
      <c r="AE2465" s="195"/>
      <c r="AF2465" s="195"/>
      <c r="AG2465" s="195"/>
    </row>
    <row r="2466" spans="13:33" s="6" customFormat="1" ht="15" customHeight="1" x14ac:dyDescent="0.25">
      <c r="M2466" s="42"/>
      <c r="Y2466" s="195"/>
      <c r="Z2466" s="195"/>
      <c r="AA2466" s="195"/>
      <c r="AB2466" s="195"/>
      <c r="AC2466" s="181"/>
      <c r="AD2466" s="195"/>
      <c r="AE2466" s="195"/>
      <c r="AF2466" s="195"/>
      <c r="AG2466" s="195"/>
    </row>
    <row r="2467" spans="13:33" s="6" customFormat="1" ht="15" customHeight="1" x14ac:dyDescent="0.25">
      <c r="M2467" s="42"/>
      <c r="Y2467" s="195"/>
      <c r="Z2467" s="195"/>
      <c r="AA2467" s="195"/>
      <c r="AB2467" s="195"/>
      <c r="AC2467" s="181"/>
      <c r="AD2467" s="195"/>
      <c r="AE2467" s="195"/>
      <c r="AF2467" s="195"/>
      <c r="AG2467" s="195"/>
    </row>
    <row r="2468" spans="13:33" s="6" customFormat="1" ht="15" customHeight="1" x14ac:dyDescent="0.25">
      <c r="M2468" s="42"/>
      <c r="Y2468" s="195"/>
      <c r="Z2468" s="195"/>
      <c r="AA2468" s="195"/>
      <c r="AB2468" s="195"/>
      <c r="AC2468" s="181"/>
      <c r="AD2468" s="195"/>
      <c r="AE2468" s="195"/>
      <c r="AF2468" s="195"/>
      <c r="AG2468" s="195"/>
    </row>
    <row r="2469" spans="13:33" s="6" customFormat="1" ht="15" customHeight="1" x14ac:dyDescent="0.25">
      <c r="M2469" s="42"/>
      <c r="Y2469" s="195"/>
      <c r="Z2469" s="195"/>
      <c r="AA2469" s="195"/>
      <c r="AB2469" s="195"/>
      <c r="AC2469" s="181"/>
      <c r="AD2469" s="195"/>
      <c r="AE2469" s="195"/>
      <c r="AF2469" s="195"/>
      <c r="AG2469" s="195"/>
    </row>
    <row r="2470" spans="13:33" s="6" customFormat="1" ht="15" customHeight="1" x14ac:dyDescent="0.25">
      <c r="M2470" s="42"/>
      <c r="Y2470" s="195"/>
      <c r="Z2470" s="195"/>
      <c r="AA2470" s="195"/>
      <c r="AB2470" s="195"/>
      <c r="AC2470" s="181"/>
      <c r="AD2470" s="195"/>
      <c r="AE2470" s="195"/>
      <c r="AF2470" s="195"/>
      <c r="AG2470" s="195"/>
    </row>
    <row r="2471" spans="13:33" s="6" customFormat="1" ht="15" customHeight="1" x14ac:dyDescent="0.25">
      <c r="M2471" s="42"/>
      <c r="Y2471" s="195"/>
      <c r="Z2471" s="195"/>
      <c r="AA2471" s="195"/>
      <c r="AB2471" s="195"/>
      <c r="AC2471" s="181"/>
      <c r="AD2471" s="195"/>
      <c r="AE2471" s="195"/>
      <c r="AF2471" s="195"/>
      <c r="AG2471" s="195"/>
    </row>
    <row r="2472" spans="13:33" s="6" customFormat="1" ht="15" customHeight="1" x14ac:dyDescent="0.25">
      <c r="M2472" s="42"/>
      <c r="Y2472" s="195"/>
      <c r="Z2472" s="195"/>
      <c r="AA2472" s="195"/>
      <c r="AB2472" s="195"/>
      <c r="AC2472" s="181"/>
      <c r="AD2472" s="195"/>
      <c r="AE2472" s="195"/>
      <c r="AF2472" s="195"/>
      <c r="AG2472" s="195"/>
    </row>
    <row r="2473" spans="13:33" s="6" customFormat="1" ht="15" customHeight="1" x14ac:dyDescent="0.25">
      <c r="M2473" s="42"/>
      <c r="Y2473" s="195"/>
      <c r="Z2473" s="195"/>
      <c r="AA2473" s="195"/>
      <c r="AB2473" s="195"/>
      <c r="AC2473" s="181"/>
      <c r="AD2473" s="195"/>
      <c r="AE2473" s="195"/>
      <c r="AF2473" s="195"/>
      <c r="AG2473" s="195"/>
    </row>
    <row r="2474" spans="13:33" s="6" customFormat="1" ht="15" customHeight="1" x14ac:dyDescent="0.25">
      <c r="M2474" s="42"/>
      <c r="Y2474" s="195"/>
      <c r="Z2474" s="195"/>
      <c r="AA2474" s="195"/>
      <c r="AB2474" s="195"/>
      <c r="AC2474" s="181"/>
      <c r="AD2474" s="195"/>
      <c r="AE2474" s="195"/>
      <c r="AF2474" s="195"/>
      <c r="AG2474" s="195"/>
    </row>
    <row r="2475" spans="13:33" s="6" customFormat="1" ht="15" customHeight="1" x14ac:dyDescent="0.25">
      <c r="M2475" s="42"/>
      <c r="Y2475" s="195"/>
      <c r="Z2475" s="195"/>
      <c r="AA2475" s="195"/>
      <c r="AB2475" s="195"/>
      <c r="AC2475" s="181"/>
      <c r="AD2475" s="195"/>
      <c r="AE2475" s="195"/>
      <c r="AF2475" s="195"/>
      <c r="AG2475" s="195"/>
    </row>
    <row r="2476" spans="13:33" s="6" customFormat="1" ht="15" customHeight="1" x14ac:dyDescent="0.25">
      <c r="M2476" s="42"/>
      <c r="Y2476" s="195"/>
      <c r="Z2476" s="195"/>
      <c r="AA2476" s="195"/>
      <c r="AB2476" s="195"/>
      <c r="AC2476" s="181"/>
      <c r="AD2476" s="195"/>
      <c r="AE2476" s="195"/>
      <c r="AF2476" s="195"/>
      <c r="AG2476" s="195"/>
    </row>
    <row r="2477" spans="13:33" s="6" customFormat="1" ht="15" customHeight="1" x14ac:dyDescent="0.25">
      <c r="M2477" s="42"/>
      <c r="Y2477" s="195"/>
      <c r="Z2477" s="195"/>
      <c r="AA2477" s="195"/>
      <c r="AB2477" s="195"/>
      <c r="AC2477" s="181"/>
      <c r="AD2477" s="195"/>
      <c r="AE2477" s="195"/>
      <c r="AF2477" s="195"/>
      <c r="AG2477" s="195"/>
    </row>
    <row r="2478" spans="13:33" s="6" customFormat="1" ht="15" customHeight="1" x14ac:dyDescent="0.25">
      <c r="M2478" s="42"/>
      <c r="Y2478" s="195"/>
      <c r="Z2478" s="195"/>
      <c r="AA2478" s="195"/>
      <c r="AB2478" s="195"/>
      <c r="AC2478" s="181"/>
      <c r="AD2478" s="195"/>
      <c r="AE2478" s="195"/>
      <c r="AF2478" s="195"/>
      <c r="AG2478" s="195"/>
    </row>
    <row r="2479" spans="13:33" s="6" customFormat="1" ht="15" customHeight="1" x14ac:dyDescent="0.25">
      <c r="M2479" s="42"/>
      <c r="Y2479" s="195"/>
      <c r="Z2479" s="195"/>
      <c r="AA2479" s="195"/>
      <c r="AB2479" s="195"/>
      <c r="AC2479" s="181"/>
      <c r="AD2479" s="195"/>
      <c r="AE2479" s="195"/>
      <c r="AF2479" s="195"/>
      <c r="AG2479" s="195"/>
    </row>
    <row r="2480" spans="13:33" s="6" customFormat="1" ht="15" customHeight="1" x14ac:dyDescent="0.25">
      <c r="M2480" s="42"/>
      <c r="Y2480" s="195"/>
      <c r="Z2480" s="195"/>
      <c r="AA2480" s="195"/>
      <c r="AB2480" s="195"/>
      <c r="AC2480" s="181"/>
      <c r="AD2480" s="195"/>
      <c r="AE2480" s="195"/>
      <c r="AF2480" s="195"/>
      <c r="AG2480" s="195"/>
    </row>
    <row r="2481" spans="13:33" s="6" customFormat="1" ht="15" customHeight="1" x14ac:dyDescent="0.25">
      <c r="M2481" s="42"/>
      <c r="Y2481" s="195"/>
      <c r="Z2481" s="195"/>
      <c r="AA2481" s="195"/>
      <c r="AB2481" s="195"/>
      <c r="AC2481" s="181"/>
      <c r="AD2481" s="195"/>
      <c r="AE2481" s="195"/>
      <c r="AF2481" s="195"/>
      <c r="AG2481" s="195"/>
    </row>
    <row r="2482" spans="13:33" s="6" customFormat="1" ht="15" customHeight="1" x14ac:dyDescent="0.25">
      <c r="M2482" s="42"/>
      <c r="Y2482" s="195"/>
      <c r="Z2482" s="195"/>
      <c r="AA2482" s="195"/>
      <c r="AB2482" s="195"/>
      <c r="AC2482" s="181"/>
      <c r="AD2482" s="195"/>
      <c r="AE2482" s="195"/>
      <c r="AF2482" s="195"/>
      <c r="AG2482" s="195"/>
    </row>
    <row r="2483" spans="13:33" s="6" customFormat="1" ht="15" customHeight="1" x14ac:dyDescent="0.25">
      <c r="M2483" s="42"/>
      <c r="Y2483" s="195"/>
      <c r="Z2483" s="195"/>
      <c r="AA2483" s="195"/>
      <c r="AB2483" s="195"/>
      <c r="AC2483" s="181"/>
      <c r="AD2483" s="195"/>
      <c r="AE2483" s="195"/>
      <c r="AF2483" s="195"/>
      <c r="AG2483" s="195"/>
    </row>
    <row r="2484" spans="13:33" s="6" customFormat="1" ht="15" customHeight="1" x14ac:dyDescent="0.25">
      <c r="M2484" s="42"/>
      <c r="Y2484" s="195"/>
      <c r="Z2484" s="195"/>
      <c r="AA2484" s="195"/>
      <c r="AB2484" s="195"/>
      <c r="AC2484" s="181"/>
      <c r="AD2484" s="195"/>
      <c r="AE2484" s="195"/>
      <c r="AF2484" s="195"/>
      <c r="AG2484" s="195"/>
    </row>
    <row r="2485" spans="13:33" s="6" customFormat="1" ht="15" customHeight="1" x14ac:dyDescent="0.25">
      <c r="M2485" s="42"/>
      <c r="Y2485" s="195"/>
      <c r="Z2485" s="195"/>
      <c r="AA2485" s="195"/>
      <c r="AB2485" s="195"/>
      <c r="AC2485" s="181"/>
      <c r="AD2485" s="195"/>
      <c r="AE2485" s="195"/>
      <c r="AF2485" s="195"/>
      <c r="AG2485" s="195"/>
    </row>
    <row r="2486" spans="13:33" s="6" customFormat="1" ht="15" customHeight="1" x14ac:dyDescent="0.25">
      <c r="M2486" s="42"/>
      <c r="Y2486" s="195"/>
      <c r="Z2486" s="195"/>
      <c r="AA2486" s="195"/>
      <c r="AB2486" s="195"/>
      <c r="AC2486" s="181"/>
      <c r="AD2486" s="195"/>
      <c r="AE2486" s="195"/>
      <c r="AF2486" s="195"/>
      <c r="AG2486" s="195"/>
    </row>
    <row r="2487" spans="13:33" s="6" customFormat="1" ht="15" customHeight="1" x14ac:dyDescent="0.25">
      <c r="M2487" s="42"/>
      <c r="Y2487" s="195"/>
      <c r="Z2487" s="195"/>
      <c r="AA2487" s="195"/>
      <c r="AB2487" s="195"/>
      <c r="AC2487" s="181"/>
      <c r="AD2487" s="195"/>
      <c r="AE2487" s="195"/>
      <c r="AF2487" s="195"/>
      <c r="AG2487" s="195"/>
    </row>
    <row r="2488" spans="13:33" s="6" customFormat="1" ht="15" customHeight="1" x14ac:dyDescent="0.25">
      <c r="M2488" s="42"/>
      <c r="Y2488" s="195"/>
      <c r="Z2488" s="195"/>
      <c r="AA2488" s="195"/>
      <c r="AB2488" s="195"/>
      <c r="AC2488" s="181"/>
      <c r="AD2488" s="195"/>
      <c r="AE2488" s="195"/>
      <c r="AF2488" s="195"/>
      <c r="AG2488" s="195"/>
    </row>
    <row r="2489" spans="13:33" s="6" customFormat="1" ht="15" customHeight="1" x14ac:dyDescent="0.25">
      <c r="M2489" s="42"/>
      <c r="Y2489" s="195"/>
      <c r="Z2489" s="195"/>
      <c r="AA2489" s="195"/>
      <c r="AB2489" s="195"/>
      <c r="AC2489" s="181"/>
      <c r="AD2489" s="195"/>
      <c r="AE2489" s="195"/>
      <c r="AF2489" s="195"/>
      <c r="AG2489" s="195"/>
    </row>
    <row r="2490" spans="13:33" s="6" customFormat="1" ht="15" customHeight="1" x14ac:dyDescent="0.25">
      <c r="M2490" s="42"/>
      <c r="Y2490" s="195"/>
      <c r="Z2490" s="195"/>
      <c r="AA2490" s="195"/>
      <c r="AB2490" s="195"/>
      <c r="AC2490" s="181"/>
      <c r="AD2490" s="195"/>
      <c r="AE2490" s="195"/>
      <c r="AF2490" s="195"/>
      <c r="AG2490" s="195"/>
    </row>
    <row r="2491" spans="13:33" s="6" customFormat="1" ht="15" customHeight="1" x14ac:dyDescent="0.25">
      <c r="M2491" s="42"/>
      <c r="Y2491" s="195"/>
      <c r="Z2491" s="195"/>
      <c r="AA2491" s="195"/>
      <c r="AB2491" s="195"/>
      <c r="AC2491" s="181"/>
      <c r="AD2491" s="195"/>
      <c r="AE2491" s="195"/>
      <c r="AF2491" s="195"/>
      <c r="AG2491" s="195"/>
    </row>
    <row r="2492" spans="13:33" s="6" customFormat="1" ht="15" customHeight="1" x14ac:dyDescent="0.25">
      <c r="M2492" s="42"/>
      <c r="Y2492" s="195"/>
      <c r="Z2492" s="195"/>
      <c r="AA2492" s="195"/>
      <c r="AB2492" s="195"/>
      <c r="AC2492" s="181"/>
      <c r="AD2492" s="195"/>
      <c r="AE2492" s="195"/>
      <c r="AF2492" s="195"/>
      <c r="AG2492" s="195"/>
    </row>
    <row r="2493" spans="13:33" s="6" customFormat="1" ht="15" customHeight="1" x14ac:dyDescent="0.25">
      <c r="M2493" s="42"/>
      <c r="Y2493" s="195"/>
      <c r="Z2493" s="195"/>
      <c r="AA2493" s="195"/>
      <c r="AB2493" s="195"/>
      <c r="AC2493" s="181"/>
      <c r="AD2493" s="195"/>
      <c r="AE2493" s="195"/>
      <c r="AF2493" s="195"/>
      <c r="AG2493" s="195"/>
    </row>
    <row r="2494" spans="13:33" s="6" customFormat="1" ht="15" customHeight="1" x14ac:dyDescent="0.25">
      <c r="M2494" s="42"/>
      <c r="Y2494" s="195"/>
      <c r="Z2494" s="195"/>
      <c r="AA2494" s="195"/>
      <c r="AB2494" s="195"/>
      <c r="AC2494" s="181"/>
      <c r="AD2494" s="195"/>
      <c r="AE2494" s="195"/>
      <c r="AF2494" s="195"/>
      <c r="AG2494" s="195"/>
    </row>
    <row r="2495" spans="13:33" s="6" customFormat="1" ht="15" customHeight="1" x14ac:dyDescent="0.25">
      <c r="M2495" s="42"/>
      <c r="Y2495" s="195"/>
      <c r="Z2495" s="195"/>
      <c r="AA2495" s="195"/>
      <c r="AB2495" s="195"/>
      <c r="AC2495" s="181"/>
      <c r="AD2495" s="195"/>
      <c r="AE2495" s="195"/>
      <c r="AF2495" s="195"/>
      <c r="AG2495" s="195"/>
    </row>
    <row r="2496" spans="13:33" s="6" customFormat="1" ht="15" customHeight="1" x14ac:dyDescent="0.25">
      <c r="M2496" s="42"/>
      <c r="Y2496" s="195"/>
      <c r="Z2496" s="195"/>
      <c r="AA2496" s="195"/>
      <c r="AB2496" s="195"/>
      <c r="AC2496" s="181"/>
      <c r="AD2496" s="195"/>
      <c r="AE2496" s="195"/>
      <c r="AF2496" s="195"/>
      <c r="AG2496" s="195"/>
    </row>
    <row r="2497" spans="13:33" s="6" customFormat="1" ht="15" customHeight="1" x14ac:dyDescent="0.25">
      <c r="M2497" s="42"/>
      <c r="Y2497" s="195"/>
      <c r="Z2497" s="195"/>
      <c r="AA2497" s="195"/>
      <c r="AB2497" s="195"/>
      <c r="AC2497" s="181"/>
      <c r="AD2497" s="195"/>
      <c r="AE2497" s="195"/>
      <c r="AF2497" s="195"/>
      <c r="AG2497" s="195"/>
    </row>
    <row r="2498" spans="13:33" s="6" customFormat="1" ht="15" customHeight="1" x14ac:dyDescent="0.25">
      <c r="M2498" s="42"/>
      <c r="Y2498" s="195"/>
      <c r="Z2498" s="195"/>
      <c r="AA2498" s="195"/>
      <c r="AB2498" s="195"/>
      <c r="AC2498" s="181"/>
      <c r="AD2498" s="195"/>
      <c r="AE2498" s="195"/>
      <c r="AF2498" s="195"/>
      <c r="AG2498" s="195"/>
    </row>
    <row r="2499" spans="13:33" s="6" customFormat="1" ht="15" customHeight="1" x14ac:dyDescent="0.25">
      <c r="M2499" s="42"/>
      <c r="Y2499" s="195"/>
      <c r="Z2499" s="195"/>
      <c r="AA2499" s="195"/>
      <c r="AB2499" s="195"/>
      <c r="AC2499" s="181"/>
      <c r="AD2499" s="195"/>
      <c r="AE2499" s="195"/>
      <c r="AF2499" s="195"/>
      <c r="AG2499" s="195"/>
    </row>
    <row r="2500" spans="13:33" s="6" customFormat="1" ht="15" customHeight="1" x14ac:dyDescent="0.25">
      <c r="M2500" s="42"/>
      <c r="Y2500" s="195"/>
      <c r="Z2500" s="195"/>
      <c r="AA2500" s="195"/>
      <c r="AB2500" s="195"/>
      <c r="AC2500" s="181"/>
      <c r="AD2500" s="195"/>
      <c r="AE2500" s="195"/>
      <c r="AF2500" s="195"/>
      <c r="AG2500" s="195"/>
    </row>
    <row r="2501" spans="13:33" s="6" customFormat="1" ht="15" customHeight="1" x14ac:dyDescent="0.25">
      <c r="M2501" s="42"/>
      <c r="Y2501" s="195"/>
      <c r="Z2501" s="195"/>
      <c r="AA2501" s="195"/>
      <c r="AB2501" s="195"/>
      <c r="AC2501" s="181"/>
      <c r="AD2501" s="195"/>
      <c r="AE2501" s="195"/>
      <c r="AF2501" s="195"/>
      <c r="AG2501" s="195"/>
    </row>
    <row r="2502" spans="13:33" s="6" customFormat="1" ht="15" customHeight="1" x14ac:dyDescent="0.25">
      <c r="M2502" s="42"/>
      <c r="Y2502" s="195"/>
      <c r="Z2502" s="195"/>
      <c r="AA2502" s="195"/>
      <c r="AB2502" s="195"/>
      <c r="AC2502" s="181"/>
      <c r="AD2502" s="195"/>
      <c r="AE2502" s="195"/>
      <c r="AF2502" s="195"/>
      <c r="AG2502" s="195"/>
    </row>
    <row r="2503" spans="13:33" s="6" customFormat="1" ht="15" customHeight="1" x14ac:dyDescent="0.25">
      <c r="M2503" s="42"/>
      <c r="Y2503" s="195"/>
      <c r="Z2503" s="195"/>
      <c r="AA2503" s="195"/>
      <c r="AB2503" s="195"/>
      <c r="AC2503" s="181"/>
      <c r="AD2503" s="195"/>
      <c r="AE2503" s="195"/>
      <c r="AF2503" s="195"/>
      <c r="AG2503" s="195"/>
    </row>
    <row r="2504" spans="13:33" s="6" customFormat="1" ht="15" customHeight="1" x14ac:dyDescent="0.25">
      <c r="M2504" s="42"/>
      <c r="Y2504" s="195"/>
      <c r="Z2504" s="195"/>
      <c r="AA2504" s="195"/>
      <c r="AB2504" s="195"/>
      <c r="AC2504" s="181"/>
      <c r="AD2504" s="195"/>
      <c r="AE2504" s="195"/>
      <c r="AF2504" s="195"/>
      <c r="AG2504" s="195"/>
    </row>
    <row r="2505" spans="13:33" s="6" customFormat="1" ht="15" customHeight="1" x14ac:dyDescent="0.25">
      <c r="M2505" s="42"/>
      <c r="Y2505" s="195"/>
      <c r="Z2505" s="195"/>
      <c r="AA2505" s="195"/>
      <c r="AB2505" s="195"/>
      <c r="AC2505" s="181"/>
      <c r="AD2505" s="195"/>
      <c r="AE2505" s="195"/>
      <c r="AF2505" s="195"/>
      <c r="AG2505" s="195"/>
    </row>
    <row r="2506" spans="13:33" s="6" customFormat="1" ht="15" customHeight="1" x14ac:dyDescent="0.25">
      <c r="M2506" s="42"/>
      <c r="Y2506" s="195"/>
      <c r="Z2506" s="195"/>
      <c r="AA2506" s="195"/>
      <c r="AB2506" s="195"/>
      <c r="AC2506" s="181"/>
      <c r="AD2506" s="195"/>
      <c r="AE2506" s="195"/>
      <c r="AF2506" s="195"/>
      <c r="AG2506" s="195"/>
    </row>
    <row r="2507" spans="13:33" s="6" customFormat="1" ht="15" customHeight="1" x14ac:dyDescent="0.25">
      <c r="M2507" s="42"/>
      <c r="Y2507" s="195"/>
      <c r="Z2507" s="195"/>
      <c r="AA2507" s="195"/>
      <c r="AB2507" s="195"/>
      <c r="AC2507" s="181"/>
      <c r="AD2507" s="195"/>
      <c r="AE2507" s="195"/>
      <c r="AF2507" s="195"/>
      <c r="AG2507" s="195"/>
    </row>
    <row r="2508" spans="13:33" s="6" customFormat="1" ht="15" customHeight="1" x14ac:dyDescent="0.25">
      <c r="M2508" s="42"/>
      <c r="Y2508" s="195"/>
      <c r="Z2508" s="195"/>
      <c r="AA2508" s="195"/>
      <c r="AB2508" s="195"/>
      <c r="AC2508" s="181"/>
      <c r="AD2508" s="195"/>
      <c r="AE2508" s="195"/>
      <c r="AF2508" s="195"/>
      <c r="AG2508" s="195"/>
    </row>
    <row r="2509" spans="13:33" s="6" customFormat="1" ht="15" customHeight="1" x14ac:dyDescent="0.25">
      <c r="M2509" s="42"/>
      <c r="Y2509" s="195"/>
      <c r="Z2509" s="195"/>
      <c r="AA2509" s="195"/>
      <c r="AB2509" s="195"/>
      <c r="AC2509" s="181"/>
      <c r="AD2509" s="195"/>
      <c r="AE2509" s="195"/>
      <c r="AF2509" s="195"/>
      <c r="AG2509" s="195"/>
    </row>
    <row r="2510" spans="13:33" s="6" customFormat="1" ht="15" customHeight="1" x14ac:dyDescent="0.25">
      <c r="M2510" s="42"/>
      <c r="Y2510" s="195"/>
      <c r="Z2510" s="195"/>
      <c r="AA2510" s="195"/>
      <c r="AB2510" s="195"/>
      <c r="AC2510" s="181"/>
      <c r="AD2510" s="195"/>
      <c r="AE2510" s="195"/>
      <c r="AF2510" s="195"/>
      <c r="AG2510" s="195"/>
    </row>
    <row r="2511" spans="13:33" s="6" customFormat="1" ht="15" customHeight="1" x14ac:dyDescent="0.25">
      <c r="M2511" s="42"/>
      <c r="Y2511" s="195"/>
      <c r="Z2511" s="195"/>
      <c r="AA2511" s="195"/>
      <c r="AB2511" s="195"/>
      <c r="AC2511" s="181"/>
      <c r="AD2511" s="195"/>
      <c r="AE2511" s="195"/>
      <c r="AF2511" s="195"/>
      <c r="AG2511" s="195"/>
    </row>
    <row r="2512" spans="13:33" s="6" customFormat="1" ht="15" customHeight="1" x14ac:dyDescent="0.25">
      <c r="M2512" s="42"/>
      <c r="Y2512" s="195"/>
      <c r="Z2512" s="195"/>
      <c r="AA2512" s="195"/>
      <c r="AB2512" s="195"/>
      <c r="AC2512" s="181"/>
      <c r="AD2512" s="195"/>
      <c r="AE2512" s="195"/>
      <c r="AF2512" s="195"/>
      <c r="AG2512" s="195"/>
    </row>
    <row r="2513" spans="13:33" s="6" customFormat="1" ht="15" customHeight="1" x14ac:dyDescent="0.25">
      <c r="M2513" s="42"/>
      <c r="Y2513" s="195"/>
      <c r="Z2513" s="195"/>
      <c r="AA2513" s="195"/>
      <c r="AB2513" s="195"/>
      <c r="AC2513" s="181"/>
      <c r="AD2513" s="195"/>
      <c r="AE2513" s="195"/>
      <c r="AF2513" s="195"/>
      <c r="AG2513" s="195"/>
    </row>
    <row r="2514" spans="13:33" s="6" customFormat="1" ht="15" customHeight="1" x14ac:dyDescent="0.25">
      <c r="M2514" s="42"/>
      <c r="Y2514" s="195"/>
      <c r="Z2514" s="195"/>
      <c r="AA2514" s="195"/>
      <c r="AB2514" s="195"/>
      <c r="AC2514" s="181"/>
      <c r="AD2514" s="195"/>
      <c r="AE2514" s="195"/>
      <c r="AF2514" s="195"/>
      <c r="AG2514" s="195"/>
    </row>
    <row r="2515" spans="13:33" s="6" customFormat="1" ht="15" customHeight="1" x14ac:dyDescent="0.25">
      <c r="M2515" s="42"/>
      <c r="Y2515" s="195"/>
      <c r="Z2515" s="195"/>
      <c r="AA2515" s="195"/>
      <c r="AB2515" s="195"/>
      <c r="AC2515" s="181"/>
      <c r="AD2515" s="195"/>
      <c r="AE2515" s="195"/>
      <c r="AF2515" s="195"/>
      <c r="AG2515" s="195"/>
    </row>
    <row r="2516" spans="13:33" s="6" customFormat="1" ht="15" customHeight="1" x14ac:dyDescent="0.25">
      <c r="M2516" s="42"/>
      <c r="Y2516" s="195"/>
      <c r="Z2516" s="195"/>
      <c r="AA2516" s="195"/>
      <c r="AB2516" s="195"/>
      <c r="AC2516" s="181"/>
      <c r="AD2516" s="195"/>
      <c r="AE2516" s="195"/>
      <c r="AF2516" s="195"/>
      <c r="AG2516" s="195"/>
    </row>
    <row r="2517" spans="13:33" s="6" customFormat="1" ht="15" customHeight="1" x14ac:dyDescent="0.25">
      <c r="M2517" s="42"/>
      <c r="Y2517" s="195"/>
      <c r="Z2517" s="195"/>
      <c r="AA2517" s="195"/>
      <c r="AB2517" s="195"/>
      <c r="AC2517" s="181"/>
      <c r="AD2517" s="195"/>
      <c r="AE2517" s="195"/>
      <c r="AF2517" s="195"/>
      <c r="AG2517" s="195"/>
    </row>
    <row r="2518" spans="13:33" s="6" customFormat="1" ht="15" customHeight="1" x14ac:dyDescent="0.25">
      <c r="M2518" s="42"/>
      <c r="Y2518" s="195"/>
      <c r="Z2518" s="195"/>
      <c r="AA2518" s="195"/>
      <c r="AB2518" s="195"/>
      <c r="AC2518" s="181"/>
      <c r="AD2518" s="195"/>
      <c r="AE2518" s="195"/>
      <c r="AF2518" s="195"/>
      <c r="AG2518" s="195"/>
    </row>
    <row r="2519" spans="13:33" s="6" customFormat="1" ht="15" customHeight="1" x14ac:dyDescent="0.25">
      <c r="M2519" s="42"/>
      <c r="Y2519" s="195"/>
      <c r="Z2519" s="195"/>
      <c r="AA2519" s="195"/>
      <c r="AB2519" s="195"/>
      <c r="AC2519" s="181"/>
      <c r="AD2519" s="195"/>
      <c r="AE2519" s="195"/>
      <c r="AF2519" s="195"/>
      <c r="AG2519" s="195"/>
    </row>
    <row r="2520" spans="13:33" s="6" customFormat="1" ht="15" customHeight="1" x14ac:dyDescent="0.25">
      <c r="M2520" s="42"/>
      <c r="Y2520" s="195"/>
      <c r="Z2520" s="195"/>
      <c r="AA2520" s="195"/>
      <c r="AB2520" s="195"/>
      <c r="AC2520" s="181"/>
      <c r="AD2520" s="195"/>
      <c r="AE2520" s="195"/>
      <c r="AF2520" s="195"/>
      <c r="AG2520" s="195"/>
    </row>
    <row r="2521" spans="13:33" s="6" customFormat="1" ht="15" customHeight="1" x14ac:dyDescent="0.25">
      <c r="M2521" s="42"/>
      <c r="Y2521" s="195"/>
      <c r="Z2521" s="195"/>
      <c r="AA2521" s="195"/>
      <c r="AB2521" s="195"/>
      <c r="AC2521" s="181"/>
      <c r="AD2521" s="195"/>
      <c r="AE2521" s="195"/>
      <c r="AF2521" s="195"/>
      <c r="AG2521" s="195"/>
    </row>
    <row r="2522" spans="13:33" s="6" customFormat="1" ht="15" customHeight="1" x14ac:dyDescent="0.25">
      <c r="M2522" s="42"/>
      <c r="Y2522" s="195"/>
      <c r="Z2522" s="195"/>
      <c r="AA2522" s="195"/>
      <c r="AB2522" s="195"/>
      <c r="AC2522" s="181"/>
      <c r="AD2522" s="195"/>
      <c r="AE2522" s="195"/>
      <c r="AF2522" s="195"/>
      <c r="AG2522" s="195"/>
    </row>
    <row r="2523" spans="13:33" s="6" customFormat="1" ht="15" customHeight="1" x14ac:dyDescent="0.25">
      <c r="M2523" s="42"/>
      <c r="Y2523" s="195"/>
      <c r="Z2523" s="195"/>
      <c r="AA2523" s="195"/>
      <c r="AB2523" s="195"/>
      <c r="AC2523" s="181"/>
      <c r="AD2523" s="195"/>
      <c r="AE2523" s="195"/>
      <c r="AF2523" s="195"/>
      <c r="AG2523" s="195"/>
    </row>
    <row r="2524" spans="13:33" s="6" customFormat="1" ht="15" customHeight="1" x14ac:dyDescent="0.25">
      <c r="M2524" s="42"/>
      <c r="Y2524" s="195"/>
      <c r="Z2524" s="195"/>
      <c r="AA2524" s="195"/>
      <c r="AB2524" s="195"/>
      <c r="AC2524" s="181"/>
      <c r="AD2524" s="195"/>
      <c r="AE2524" s="195"/>
      <c r="AF2524" s="195"/>
      <c r="AG2524" s="195"/>
    </row>
    <row r="2525" spans="13:33" s="6" customFormat="1" ht="15" customHeight="1" x14ac:dyDescent="0.25">
      <c r="M2525" s="42"/>
      <c r="Y2525" s="195"/>
      <c r="Z2525" s="195"/>
      <c r="AA2525" s="195"/>
      <c r="AB2525" s="195"/>
      <c r="AC2525" s="181"/>
      <c r="AD2525" s="195"/>
      <c r="AE2525" s="195"/>
      <c r="AF2525" s="195"/>
      <c r="AG2525" s="195"/>
    </row>
    <row r="2526" spans="13:33" s="6" customFormat="1" ht="15" customHeight="1" x14ac:dyDescent="0.25">
      <c r="M2526" s="42"/>
      <c r="Y2526" s="195"/>
      <c r="Z2526" s="195"/>
      <c r="AA2526" s="195"/>
      <c r="AB2526" s="195"/>
      <c r="AC2526" s="181"/>
      <c r="AD2526" s="195"/>
      <c r="AE2526" s="195"/>
      <c r="AF2526" s="195"/>
      <c r="AG2526" s="195"/>
    </row>
    <row r="2527" spans="13:33" s="6" customFormat="1" ht="15" customHeight="1" x14ac:dyDescent="0.25">
      <c r="M2527" s="42"/>
      <c r="Y2527" s="195"/>
      <c r="Z2527" s="195"/>
      <c r="AA2527" s="195"/>
      <c r="AB2527" s="195"/>
      <c r="AC2527" s="181"/>
      <c r="AD2527" s="195"/>
      <c r="AE2527" s="195"/>
      <c r="AF2527" s="195"/>
      <c r="AG2527" s="195"/>
    </row>
    <row r="2528" spans="13:33" s="6" customFormat="1" ht="15" customHeight="1" x14ac:dyDescent="0.25">
      <c r="M2528" s="42"/>
      <c r="Y2528" s="195"/>
      <c r="Z2528" s="195"/>
      <c r="AA2528" s="195"/>
      <c r="AB2528" s="195"/>
      <c r="AC2528" s="181"/>
      <c r="AD2528" s="195"/>
      <c r="AE2528" s="195"/>
      <c r="AF2528" s="195"/>
      <c r="AG2528" s="195"/>
    </row>
    <row r="2529" spans="13:33" s="6" customFormat="1" ht="15" customHeight="1" x14ac:dyDescent="0.25">
      <c r="M2529" s="42"/>
      <c r="Y2529" s="195"/>
      <c r="Z2529" s="195"/>
      <c r="AA2529" s="195"/>
      <c r="AB2529" s="195"/>
      <c r="AC2529" s="181"/>
      <c r="AD2529" s="195"/>
      <c r="AE2529" s="195"/>
      <c r="AF2529" s="195"/>
      <c r="AG2529" s="195"/>
    </row>
    <row r="2530" spans="13:33" s="6" customFormat="1" ht="15" customHeight="1" x14ac:dyDescent="0.25">
      <c r="M2530" s="42"/>
      <c r="Y2530" s="195"/>
      <c r="Z2530" s="195"/>
      <c r="AA2530" s="195"/>
      <c r="AB2530" s="195"/>
      <c r="AC2530" s="181"/>
      <c r="AD2530" s="195"/>
      <c r="AE2530" s="195"/>
      <c r="AF2530" s="195"/>
      <c r="AG2530" s="195"/>
    </row>
    <row r="2531" spans="13:33" s="6" customFormat="1" ht="15" customHeight="1" x14ac:dyDescent="0.25">
      <c r="M2531" s="42"/>
      <c r="Y2531" s="195"/>
      <c r="Z2531" s="195"/>
      <c r="AA2531" s="195"/>
      <c r="AB2531" s="195"/>
      <c r="AC2531" s="181"/>
      <c r="AD2531" s="195"/>
      <c r="AE2531" s="195"/>
      <c r="AF2531" s="195"/>
      <c r="AG2531" s="195"/>
    </row>
    <row r="2532" spans="13:33" s="6" customFormat="1" ht="15" customHeight="1" x14ac:dyDescent="0.25">
      <c r="M2532" s="42"/>
      <c r="Y2532" s="195"/>
      <c r="Z2532" s="195"/>
      <c r="AA2532" s="195"/>
      <c r="AB2532" s="195"/>
      <c r="AC2532" s="181"/>
      <c r="AD2532" s="195"/>
      <c r="AE2532" s="195"/>
      <c r="AF2532" s="195"/>
      <c r="AG2532" s="195"/>
    </row>
    <row r="2533" spans="13:33" s="6" customFormat="1" ht="15" customHeight="1" x14ac:dyDescent="0.25">
      <c r="M2533" s="42"/>
      <c r="Y2533" s="195"/>
      <c r="Z2533" s="195"/>
      <c r="AA2533" s="195"/>
      <c r="AB2533" s="195"/>
      <c r="AC2533" s="181"/>
      <c r="AD2533" s="195"/>
      <c r="AE2533" s="195"/>
      <c r="AF2533" s="195"/>
      <c r="AG2533" s="195"/>
    </row>
    <row r="2534" spans="13:33" s="6" customFormat="1" ht="15" customHeight="1" x14ac:dyDescent="0.25">
      <c r="M2534" s="42"/>
      <c r="Y2534" s="195"/>
      <c r="Z2534" s="195"/>
      <c r="AA2534" s="195"/>
      <c r="AB2534" s="195"/>
      <c r="AC2534" s="181"/>
      <c r="AD2534" s="195"/>
      <c r="AE2534" s="195"/>
      <c r="AF2534" s="195"/>
      <c r="AG2534" s="195"/>
    </row>
    <row r="2535" spans="13:33" s="6" customFormat="1" ht="15" customHeight="1" x14ac:dyDescent="0.25">
      <c r="M2535" s="42"/>
      <c r="Y2535" s="195"/>
      <c r="Z2535" s="195"/>
      <c r="AA2535" s="195"/>
      <c r="AB2535" s="195"/>
      <c r="AC2535" s="181"/>
      <c r="AD2535" s="195"/>
      <c r="AE2535" s="195"/>
      <c r="AF2535" s="195"/>
      <c r="AG2535" s="195"/>
    </row>
    <row r="2536" spans="13:33" s="6" customFormat="1" ht="15" customHeight="1" x14ac:dyDescent="0.25">
      <c r="M2536" s="42"/>
      <c r="Y2536" s="195"/>
      <c r="Z2536" s="195"/>
      <c r="AA2536" s="195"/>
      <c r="AB2536" s="195"/>
      <c r="AC2536" s="181"/>
      <c r="AD2536" s="195"/>
      <c r="AE2536" s="195"/>
      <c r="AF2536" s="195"/>
      <c r="AG2536" s="195"/>
    </row>
  </sheetData>
  <mergeCells count="20">
    <mergeCell ref="A28:A31"/>
    <mergeCell ref="A33:A36"/>
    <mergeCell ref="A15:A17"/>
    <mergeCell ref="M15:M17"/>
    <mergeCell ref="A21:C22"/>
    <mergeCell ref="D21:H21"/>
    <mergeCell ref="O21:Q21"/>
    <mergeCell ref="A23:A26"/>
    <mergeCell ref="A3:A5"/>
    <mergeCell ref="M3:M5"/>
    <mergeCell ref="A7:A9"/>
    <mergeCell ref="M7:M9"/>
    <mergeCell ref="A11:A13"/>
    <mergeCell ref="M11:M13"/>
    <mergeCell ref="AD2:AG2"/>
    <mergeCell ref="A1:C2"/>
    <mergeCell ref="D1:G1"/>
    <mergeCell ref="M1:O2"/>
    <mergeCell ref="P1:S1"/>
    <mergeCell ref="Y2:AB2"/>
  </mergeCells>
  <phoneticPr fontId="32" type="noConversion"/>
  <conditionalFormatting sqref="G3:G5 S3:S5 G7:G9 S7:S9 G11:G13 S11:S13 G15:G17 S15:S17">
    <cfRule type="cellIs" dxfId="4" priority="1" stopIfTrue="1" operator="equal">
      <formula>1</formula>
    </cfRule>
  </conditionalFormatting>
  <pageMargins left="0.11811023622047245" right="0.19685039370078741" top="0.62992125984251968" bottom="0.35433070866141736" header="0.31496062992125984" footer="0.19685039370078741"/>
  <pageSetup orientation="landscape" r:id="rId1"/>
  <headerFooter>
    <oddHeader>&amp;C&amp;"Times New Roman,Normal"&amp;18&amp;U&amp;K000000TOUNOI DE FINALES TERRITORIALES 2024</oddHeader>
    <oddFooter>&amp;C&amp;"Helvetica,Regular"&amp;12&amp;K000000&amp;P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014F5-B4E5-4A0D-ACF1-49A5FBEF6E4F}">
  <sheetPr>
    <tabColor rgb="FFFFC000"/>
  </sheetPr>
  <dimension ref="A1:IP2536"/>
  <sheetViews>
    <sheetView defaultGridColor="0" colorId="12" zoomScaleNormal="100" workbookViewId="0">
      <selection activeCell="V22" sqref="V22"/>
    </sheetView>
  </sheetViews>
  <sheetFormatPr baseColWidth="10" defaultColWidth="10.85546875" defaultRowHeight="15" customHeight="1" x14ac:dyDescent="0.25"/>
  <cols>
    <col min="1" max="1" width="3.28515625" style="77" customWidth="1"/>
    <col min="2" max="2" width="10.42578125" style="77" bestFit="1" customWidth="1"/>
    <col min="3" max="3" width="30" style="77" bestFit="1" customWidth="1"/>
    <col min="4" max="6" width="9.7109375" style="77" customWidth="1"/>
    <col min="7" max="7" width="9.28515625" style="77" bestFit="1" customWidth="1"/>
    <col min="8" max="8" width="8.85546875" style="77" customWidth="1"/>
    <col min="9" max="9" width="4.140625" style="77" bestFit="1" customWidth="1"/>
    <col min="10" max="10" width="4.7109375" style="77" customWidth="1"/>
    <col min="11" max="11" width="11.28515625" style="77" customWidth="1"/>
    <col min="12" max="12" width="2.42578125" style="77" customWidth="1"/>
    <col min="13" max="13" width="3" style="77" customWidth="1"/>
    <col min="14" max="14" width="10.140625" style="77" customWidth="1"/>
    <col min="15" max="15" width="35.42578125" style="77" customWidth="1"/>
    <col min="16" max="18" width="9.7109375" style="77" customWidth="1"/>
    <col min="19" max="19" width="6.42578125" style="77" customWidth="1"/>
    <col min="20" max="20" width="4.28515625" style="77" customWidth="1"/>
    <col min="21" max="21" width="5.85546875" style="77" customWidth="1"/>
    <col min="22" max="22" width="4.7109375" style="77" customWidth="1"/>
    <col min="23" max="23" width="11.28515625" style="77" customWidth="1"/>
    <col min="24" max="24" width="3" style="77" customWidth="1"/>
    <col min="25" max="28" width="4" style="197" customWidth="1"/>
    <col min="29" max="29" width="5.85546875" style="197" customWidth="1"/>
    <col min="30" max="33" width="4" style="197" customWidth="1"/>
    <col min="34" max="250" width="10.85546875" style="78" customWidth="1"/>
    <col min="251" max="16384" width="10.85546875" style="79"/>
  </cols>
  <sheetData>
    <row r="1" spans="1:34" s="6" customFormat="1" ht="19.5" customHeight="1" thickBot="1" x14ac:dyDescent="0.3">
      <c r="A1" s="631" t="s">
        <v>25</v>
      </c>
      <c r="B1" s="632"/>
      <c r="C1" s="633"/>
      <c r="D1" s="637"/>
      <c r="E1" s="637"/>
      <c r="F1" s="637"/>
      <c r="G1" s="637"/>
      <c r="H1" s="4"/>
      <c r="I1" s="5" t="s">
        <v>26</v>
      </c>
      <c r="M1" s="631" t="s">
        <v>27</v>
      </c>
      <c r="N1" s="632"/>
      <c r="O1" s="633"/>
      <c r="P1" s="637"/>
      <c r="Q1" s="637"/>
      <c r="R1" s="637"/>
      <c r="S1" s="637"/>
      <c r="T1" s="4"/>
      <c r="U1" s="5" t="s">
        <v>26</v>
      </c>
      <c r="Y1" s="180"/>
      <c r="Z1" s="180"/>
      <c r="AA1" s="180"/>
      <c r="AB1" s="180"/>
      <c r="AC1" s="181"/>
      <c r="AD1" s="180"/>
      <c r="AE1" s="180"/>
      <c r="AF1" s="180"/>
      <c r="AG1" s="180"/>
    </row>
    <row r="2" spans="1:34" s="6" customFormat="1" ht="15" customHeight="1" x14ac:dyDescent="0.25">
      <c r="A2" s="634"/>
      <c r="B2" s="635"/>
      <c r="C2" s="636"/>
      <c r="D2" s="384" t="s">
        <v>28</v>
      </c>
      <c r="E2" s="384" t="s">
        <v>29</v>
      </c>
      <c r="F2" s="384" t="s">
        <v>30</v>
      </c>
      <c r="G2" s="384" t="s">
        <v>34</v>
      </c>
      <c r="H2" s="384" t="s">
        <v>35</v>
      </c>
      <c r="I2" s="385" t="s">
        <v>36</v>
      </c>
      <c r="J2" s="384" t="s">
        <v>37</v>
      </c>
      <c r="K2" s="384" t="s">
        <v>38</v>
      </c>
      <c r="L2" s="402"/>
      <c r="M2" s="634"/>
      <c r="N2" s="635"/>
      <c r="O2" s="636"/>
      <c r="P2" s="384" t="s">
        <v>29</v>
      </c>
      <c r="Q2" s="384" t="s">
        <v>30</v>
      </c>
      <c r="R2" s="384" t="s">
        <v>32</v>
      </c>
      <c r="S2" s="384" t="s">
        <v>34</v>
      </c>
      <c r="T2" s="384" t="s">
        <v>35</v>
      </c>
      <c r="U2" s="385" t="s">
        <v>36</v>
      </c>
      <c r="V2" s="384" t="s">
        <v>37</v>
      </c>
      <c r="W2" s="384" t="s">
        <v>38</v>
      </c>
      <c r="X2" s="413"/>
      <c r="Y2" s="627" t="s">
        <v>39</v>
      </c>
      <c r="Z2" s="629"/>
      <c r="AA2" s="629"/>
      <c r="AB2" s="630"/>
      <c r="AC2" s="11"/>
      <c r="AD2" s="627" t="s">
        <v>40</v>
      </c>
      <c r="AE2" s="628"/>
      <c r="AF2" s="629"/>
      <c r="AG2" s="630"/>
      <c r="AH2" s="12"/>
    </row>
    <row r="3" spans="1:34" s="6" customFormat="1" ht="20.100000000000001" customHeight="1" x14ac:dyDescent="0.3">
      <c r="A3" s="640">
        <v>1</v>
      </c>
      <c r="B3" s="389">
        <v>1</v>
      </c>
      <c r="C3" s="421" t="s">
        <v>6309</v>
      </c>
      <c r="D3" s="391"/>
      <c r="E3" s="392"/>
      <c r="F3" s="391"/>
      <c r="G3" s="393">
        <f>SUM(Y3:AA3)</f>
        <v>2</v>
      </c>
      <c r="H3" s="394">
        <f>RANK(G3,$G$3:$G$5,0)</f>
        <v>1</v>
      </c>
      <c r="I3" s="395">
        <f>SUM(D3:F3)</f>
        <v>0</v>
      </c>
      <c r="J3" s="395">
        <f>(D3-D5)+(E4-E5)+(F3-F4)</f>
        <v>0</v>
      </c>
      <c r="K3" s="396"/>
      <c r="L3" s="404"/>
      <c r="M3" s="642" t="s">
        <v>42</v>
      </c>
      <c r="N3" s="389" t="s">
        <v>9169</v>
      </c>
      <c r="O3" s="388" t="str">
        <f>IF($K$3=1,$C$3,IF($K$4=1,$C$4,IF($K$5=1,$C$5,"")))</f>
        <v/>
      </c>
      <c r="P3" s="391"/>
      <c r="Q3" s="392"/>
      <c r="R3" s="391"/>
      <c r="S3" s="420">
        <f>SUM(AD3:AF3)</f>
        <v>2</v>
      </c>
      <c r="T3" s="394">
        <f>RANK(S3,$S$3:$S$5,0)</f>
        <v>1</v>
      </c>
      <c r="U3" s="395">
        <f>SUM(P3:R3)</f>
        <v>0</v>
      </c>
      <c r="V3" s="395">
        <f>(P3-P5)+(Q4-Q5)+(R3-R4)</f>
        <v>0</v>
      </c>
      <c r="W3" s="396"/>
      <c r="X3" s="415"/>
      <c r="Y3" s="410">
        <f>IF(D3&gt;D5,2,IF(D3=D5,1,IF(D3&lt;D5,0)))</f>
        <v>1</v>
      </c>
      <c r="Z3" s="183"/>
      <c r="AA3" s="183">
        <f>IF(F3&gt;F4,2,IF(F3=F4,1,IF(F3&lt;F4,0)))</f>
        <v>1</v>
      </c>
      <c r="AB3" s="184">
        <f>SUM(Y3:AA3)</f>
        <v>2</v>
      </c>
      <c r="AC3" s="185"/>
      <c r="AD3" s="182">
        <f>IF(P3&gt;P5,2,IF(P3=P5,1,IF(P3&lt;P5,0)))</f>
        <v>1</v>
      </c>
      <c r="AE3" s="183"/>
      <c r="AF3" s="183">
        <f>IF(R3&gt;R4,2,IF(R3=R4,1,IF(R3&lt;R4,0)))</f>
        <v>1</v>
      </c>
      <c r="AG3" s="184">
        <f>SUM(AD3:AF3)</f>
        <v>2</v>
      </c>
      <c r="AH3" s="12"/>
    </row>
    <row r="4" spans="1:34" s="6" customFormat="1" ht="20.100000000000001" customHeight="1" x14ac:dyDescent="0.3">
      <c r="A4" s="641"/>
      <c r="B4" s="389">
        <v>2</v>
      </c>
      <c r="C4" s="422" t="s">
        <v>1311</v>
      </c>
      <c r="D4" s="392"/>
      <c r="E4" s="391"/>
      <c r="F4" s="391"/>
      <c r="G4" s="393">
        <f>SUM(Y4:AA4)</f>
        <v>2</v>
      </c>
      <c r="H4" s="394">
        <f>RANK(G4,$G$3:$G$5,0)</f>
        <v>1</v>
      </c>
      <c r="I4" s="395">
        <f>SUM(D4:F4)</f>
        <v>0</v>
      </c>
      <c r="J4" s="395">
        <f t="shared" ref="J4:J5" si="0">(D4-D6)+(E5-E6)+(F4-F5)</f>
        <v>0</v>
      </c>
      <c r="K4" s="396"/>
      <c r="L4" s="404"/>
      <c r="M4" s="641"/>
      <c r="N4" s="389" t="s">
        <v>9171</v>
      </c>
      <c r="O4" s="388" t="str">
        <f>IF($K$7=2,$C$7,IF($K$8=2,$C$8,IF($K$9=2,#REF!,"")))</f>
        <v/>
      </c>
      <c r="P4" s="392"/>
      <c r="Q4" s="391"/>
      <c r="R4" s="391"/>
      <c r="S4" s="420">
        <f>SUM(AD4:AF4)</f>
        <v>2</v>
      </c>
      <c r="T4" s="394">
        <f>RANK(S4,$S$3:$S$5,0)</f>
        <v>1</v>
      </c>
      <c r="U4" s="395">
        <f>SUM(P4:R4)</f>
        <v>0</v>
      </c>
      <c r="V4" s="395">
        <f t="shared" ref="V4:V5" si="1">(P4-P6)+(Q5-Q6)+(R4-R5)</f>
        <v>0</v>
      </c>
      <c r="W4" s="396"/>
      <c r="X4" s="415"/>
      <c r="Y4" s="410"/>
      <c r="Z4" s="183">
        <f>IF(E4&gt;E5,2,IF(E4=E5,1,IF(E4&lt;E5,0)))</f>
        <v>1</v>
      </c>
      <c r="AA4" s="183">
        <f>IF(F3&gt;F4,0,IF(F3=F4,1,IF(F3&lt;F4,2)))</f>
        <v>1</v>
      </c>
      <c r="AB4" s="186">
        <f>SUM(Y4:AA4)</f>
        <v>2</v>
      </c>
      <c r="AC4" s="185"/>
      <c r="AD4" s="187"/>
      <c r="AE4" s="188">
        <f>IF(Q4&gt;Q5,2,IF(Q4=Q5,1,IF(Q4&lt;Q5,0)))</f>
        <v>1</v>
      </c>
      <c r="AF4" s="188">
        <f>IF(R3&gt;R4,0,IF(R3=R4,1,IF(R3&lt;R4,2)))</f>
        <v>1</v>
      </c>
      <c r="AG4" s="186">
        <f>SUM(AD4:AF4)</f>
        <v>2</v>
      </c>
      <c r="AH4" s="12"/>
    </row>
    <row r="5" spans="1:34" s="6" customFormat="1" ht="20.100000000000001" customHeight="1" x14ac:dyDescent="0.3">
      <c r="A5" s="641"/>
      <c r="B5" s="389">
        <v>3</v>
      </c>
      <c r="C5" s="423" t="s">
        <v>6580</v>
      </c>
      <c r="D5" s="398"/>
      <c r="E5" s="398"/>
      <c r="F5" s="399"/>
      <c r="G5" s="393">
        <f>SUM(Y5:AA5)</f>
        <v>2</v>
      </c>
      <c r="H5" s="394">
        <f>RANK(G5,$G$3:$G$5,0)</f>
        <v>1</v>
      </c>
      <c r="I5" s="395">
        <f>SUM(D5:F5)</f>
        <v>0</v>
      </c>
      <c r="J5" s="395">
        <f t="shared" si="0"/>
        <v>0</v>
      </c>
      <c r="K5" s="396"/>
      <c r="L5" s="404"/>
      <c r="M5" s="641"/>
      <c r="N5" s="389" t="s">
        <v>9173</v>
      </c>
      <c r="O5" s="388" t="str">
        <f>IF($K$3=3,$C$3,IF($K$4=3,$C$4,IF($K$5=3,$C$5,"")))</f>
        <v/>
      </c>
      <c r="P5" s="398"/>
      <c r="Q5" s="398"/>
      <c r="R5" s="399"/>
      <c r="S5" s="420">
        <f>SUM(AD5:AF5)</f>
        <v>2</v>
      </c>
      <c r="T5" s="394">
        <f>RANK(S5,$S$3:$S$5,0)</f>
        <v>1</v>
      </c>
      <c r="U5" s="395">
        <f>SUM(P5:R5)</f>
        <v>0</v>
      </c>
      <c r="V5" s="395">
        <f t="shared" si="1"/>
        <v>0</v>
      </c>
      <c r="W5" s="396"/>
      <c r="X5" s="416"/>
      <c r="Y5" s="410">
        <f>IF(D5&gt;D3,2,IF(D5=D3,1,IF(D5&lt;D3,0)))</f>
        <v>1</v>
      </c>
      <c r="Z5" s="183">
        <f>IF(E5&gt;E4,2,IF(E5=E4,1,IF(E5&lt;E4,0)))</f>
        <v>1</v>
      </c>
      <c r="AA5" s="183"/>
      <c r="AB5" s="186">
        <f>SUM(Y5:AA5)</f>
        <v>2</v>
      </c>
      <c r="AC5" s="185"/>
      <c r="AD5" s="187">
        <f>IF(P5&gt;P3,2,IF(P5=P3,1,IF(P5&lt;P3,0)))</f>
        <v>1</v>
      </c>
      <c r="AE5" s="188">
        <f>IF(Q5&gt;Q4,2,IF(Q5=Q4,1,IF(Q5&lt;Q4,0)))</f>
        <v>1</v>
      </c>
      <c r="AF5" s="188"/>
      <c r="AG5" s="186">
        <f>SUM(AD5:AF5)</f>
        <v>2</v>
      </c>
      <c r="AH5" s="12"/>
    </row>
    <row r="6" spans="1:34" s="29" customFormat="1" ht="20.100000000000001" customHeight="1" x14ac:dyDescent="0.25">
      <c r="A6" s="406"/>
      <c r="B6" s="407"/>
      <c r="C6" s="408"/>
      <c r="D6" s="405"/>
      <c r="E6" s="405"/>
      <c r="F6" s="405"/>
      <c r="G6" s="405"/>
      <c r="H6" s="405"/>
      <c r="I6" s="405"/>
      <c r="J6" s="405"/>
      <c r="K6" s="403"/>
      <c r="L6" s="403"/>
      <c r="M6" s="403"/>
      <c r="N6" s="403"/>
      <c r="O6" s="403"/>
      <c r="P6" s="405"/>
      <c r="Q6" s="405"/>
      <c r="R6" s="405"/>
      <c r="S6" s="405"/>
      <c r="T6" s="405"/>
      <c r="U6" s="405"/>
      <c r="V6" s="405"/>
      <c r="W6" s="403"/>
      <c r="X6" s="405"/>
      <c r="Y6" s="411"/>
      <c r="Z6" s="26"/>
      <c r="AA6" s="26"/>
      <c r="AB6" s="26"/>
      <c r="AC6" s="26"/>
      <c r="AD6" s="26"/>
      <c r="AE6" s="26"/>
      <c r="AF6" s="26"/>
      <c r="AG6" s="26"/>
      <c r="AH6" s="28"/>
    </row>
    <row r="7" spans="1:34" s="6" customFormat="1" ht="20.100000000000001" customHeight="1" x14ac:dyDescent="0.3">
      <c r="A7" s="640">
        <v>2</v>
      </c>
      <c r="B7" s="389">
        <v>1</v>
      </c>
      <c r="C7" s="423" t="s">
        <v>2750</v>
      </c>
      <c r="D7" s="391"/>
      <c r="E7" s="392"/>
      <c r="F7" s="391"/>
      <c r="G7" s="393">
        <f>SUM(Y7:AA7)</f>
        <v>2</v>
      </c>
      <c r="H7" s="394">
        <f>RANK(G7,$G$7:$G$9,0)</f>
        <v>1</v>
      </c>
      <c r="I7" s="395">
        <f>SUM(D7:F7)</f>
        <v>0</v>
      </c>
      <c r="J7" s="395">
        <f>(D7-D9)+(E8-E9)+(F7-F8)</f>
        <v>0</v>
      </c>
      <c r="K7" s="396"/>
      <c r="L7" s="404"/>
      <c r="M7" s="642" t="s">
        <v>47</v>
      </c>
      <c r="N7" s="389" t="s">
        <v>9170</v>
      </c>
      <c r="O7" s="388" t="str">
        <f>IF($K$7=1,$C$7,IF($K$8=1,$C$8,IF($K$9=1,$C$9,"")))</f>
        <v/>
      </c>
      <c r="P7" s="391"/>
      <c r="Q7" s="392"/>
      <c r="R7" s="391"/>
      <c r="S7" s="420">
        <f>SUM(AD7:AF7)</f>
        <v>2</v>
      </c>
      <c r="T7" s="394">
        <f>RANK(S7,$S$7:$S$9,0)</f>
        <v>1</v>
      </c>
      <c r="U7" s="395">
        <f>SUM(P7:R7)</f>
        <v>0</v>
      </c>
      <c r="V7" s="395">
        <f>(P7-P9)+(Q8-Q9)+(R7-R8)</f>
        <v>0</v>
      </c>
      <c r="W7" s="396"/>
      <c r="X7" s="415"/>
      <c r="Y7" s="410">
        <f>IF(D7&gt;D9,2,IF(D7=D9,1,IF(D7&lt;D9,0)))</f>
        <v>1</v>
      </c>
      <c r="Z7" s="183"/>
      <c r="AA7" s="183">
        <f>IF(F7&gt;F8,2,IF(F7=F8,1,IF(F7&lt;F8,0)))</f>
        <v>1</v>
      </c>
      <c r="AB7" s="184">
        <f>SUM(Y7:AA7)</f>
        <v>2</v>
      </c>
      <c r="AC7" s="185"/>
      <c r="AD7" s="182">
        <f>IF(P7&gt;P9,2,IF(P7=P9,1,IF(P7&lt;P9,0)))</f>
        <v>1</v>
      </c>
      <c r="AE7" s="183"/>
      <c r="AF7" s="183">
        <f>IF(R7&gt;R8,2,IF(R7=R8,1,IF(R7&lt;R8,0)))</f>
        <v>1</v>
      </c>
      <c r="AG7" s="184">
        <f>SUM(AD7:AF7)</f>
        <v>2</v>
      </c>
      <c r="AH7" s="12"/>
    </row>
    <row r="8" spans="1:34" s="6" customFormat="1" ht="20.100000000000001" customHeight="1" x14ac:dyDescent="0.3">
      <c r="A8" s="641"/>
      <c r="B8" s="389">
        <v>2</v>
      </c>
      <c r="C8" s="423" t="s">
        <v>6475</v>
      </c>
      <c r="D8" s="392"/>
      <c r="E8" s="391"/>
      <c r="F8" s="391"/>
      <c r="G8" s="393">
        <f>SUM(Y8:AA8)</f>
        <v>2</v>
      </c>
      <c r="H8" s="394">
        <f>RANK(G8,$G$7:$G$9,0)</f>
        <v>1</v>
      </c>
      <c r="I8" s="395">
        <f>SUM(D8:F8)</f>
        <v>0</v>
      </c>
      <c r="J8" s="395">
        <f t="shared" ref="J8:J9" si="2">(D8-D10)+(E9-E10)+(F8-F9)</f>
        <v>0</v>
      </c>
      <c r="K8" s="396"/>
      <c r="L8" s="404"/>
      <c r="M8" s="641"/>
      <c r="N8" s="389" t="s">
        <v>9172</v>
      </c>
      <c r="O8" s="388" t="str">
        <f>IF($K$3=2,$C$3,IF($K$4=2,$C$4,IF($K$5=2,$C$5,"")))</f>
        <v/>
      </c>
      <c r="P8" s="392"/>
      <c r="Q8" s="391"/>
      <c r="R8" s="391"/>
      <c r="S8" s="420">
        <f>SUM(AD8:AF8)</f>
        <v>2</v>
      </c>
      <c r="T8" s="394">
        <f>RANK(S8,$S$7:$S$9,0)</f>
        <v>1</v>
      </c>
      <c r="U8" s="395">
        <f>SUM(P8:R8)</f>
        <v>0</v>
      </c>
      <c r="V8" s="395">
        <f t="shared" ref="V8:V9" si="3">(P8-P10)+(Q9-Q10)+(R8-R9)</f>
        <v>0</v>
      </c>
      <c r="W8" s="396"/>
      <c r="X8" s="417"/>
      <c r="Y8" s="410"/>
      <c r="Z8" s="183">
        <f>IF(E8&gt;E9,2,IF(E8=E9,1,IF(E8&lt;E9,0)))</f>
        <v>1</v>
      </c>
      <c r="AA8" s="183">
        <f>IF(F7&gt;F8,0,IF(F7=F8,1,IF(F7&lt;F8,2)))</f>
        <v>1</v>
      </c>
      <c r="AB8" s="186">
        <f>SUM(Y8:AA8)</f>
        <v>2</v>
      </c>
      <c r="AC8" s="185"/>
      <c r="AD8" s="187"/>
      <c r="AE8" s="188">
        <f>IF(Q8&gt;Q9,2,IF(Q8=Q9,1,IF(Q8&lt;Q9,0)))</f>
        <v>1</v>
      </c>
      <c r="AF8" s="188">
        <f>IF(R7&gt;R8,0,IF(R7=R8,1,IF(R7&lt;R8,2)))</f>
        <v>1</v>
      </c>
      <c r="AG8" s="186">
        <f>SUM(AD8:AF8)</f>
        <v>2</v>
      </c>
      <c r="AH8" s="12"/>
    </row>
    <row r="9" spans="1:34" s="6" customFormat="1" ht="20.100000000000001" customHeight="1" x14ac:dyDescent="0.3">
      <c r="A9" s="641"/>
      <c r="B9" s="389">
        <v>3</v>
      </c>
      <c r="C9" s="424" t="s">
        <v>7082</v>
      </c>
      <c r="D9" s="398"/>
      <c r="E9" s="398"/>
      <c r="F9" s="399"/>
      <c r="G9" s="393">
        <f>SUM(Y9:AA9)</f>
        <v>2</v>
      </c>
      <c r="H9" s="394">
        <f>RANK(G9,$G$7:$G$9,0)</f>
        <v>1</v>
      </c>
      <c r="I9" s="395">
        <f>SUM(D9:F9)</f>
        <v>0</v>
      </c>
      <c r="J9" s="395">
        <f t="shared" si="2"/>
        <v>0</v>
      </c>
      <c r="K9" s="396"/>
      <c r="L9" s="404"/>
      <c r="M9" s="641"/>
      <c r="N9" s="389" t="s">
        <v>9174</v>
      </c>
      <c r="O9" s="388" t="str">
        <f>IF($K$7=3,$C$7,IF($K$8=3,$C$8,IF($K$9=3,$C$9,"")))</f>
        <v/>
      </c>
      <c r="P9" s="398"/>
      <c r="Q9" s="398"/>
      <c r="R9" s="399"/>
      <c r="S9" s="420">
        <f>SUM(AD9:AF9)</f>
        <v>2</v>
      </c>
      <c r="T9" s="394">
        <f>RANK(S9,$S$7:$S$9,0)</f>
        <v>1</v>
      </c>
      <c r="U9" s="395">
        <f>SUM(P9:R9)</f>
        <v>0</v>
      </c>
      <c r="V9" s="395">
        <f t="shared" si="3"/>
        <v>0</v>
      </c>
      <c r="W9" s="396"/>
      <c r="X9" s="418"/>
      <c r="Y9" s="410">
        <f>IF(D9&gt;D7,2,IF(D9=D7,1,IF(D9&lt;D7,0)))</f>
        <v>1</v>
      </c>
      <c r="Z9" s="183">
        <f>IF(E9&gt;E8,2,IF(E9=E8,1,IF(E9&lt;E8,0)))</f>
        <v>1</v>
      </c>
      <c r="AA9" s="183"/>
      <c r="AB9" s="186">
        <f>SUM(Y9:AA9)</f>
        <v>2</v>
      </c>
      <c r="AC9" s="11"/>
      <c r="AD9" s="187">
        <f>IF(P9&gt;P7,2,IF(P9=P7,1,IF(P9&lt;P7,0)))</f>
        <v>1</v>
      </c>
      <c r="AE9" s="188">
        <f>IF(Q9&gt;Q8,2,IF(Q9=Q8,1,IF(Q9&lt;Q8,0)))</f>
        <v>1</v>
      </c>
      <c r="AF9" s="188"/>
      <c r="AG9" s="186">
        <f>SUM(AD9:AF9)</f>
        <v>2</v>
      </c>
      <c r="AH9" s="12"/>
    </row>
    <row r="10" spans="1:34" s="29" customFormat="1" ht="20.100000000000001" customHeight="1" x14ac:dyDescent="0.25">
      <c r="A10" s="406"/>
      <c r="B10" s="407"/>
      <c r="C10" s="408"/>
      <c r="D10" s="405"/>
      <c r="E10" s="405"/>
      <c r="F10" s="405"/>
      <c r="G10" s="405"/>
      <c r="H10" s="405"/>
      <c r="I10" s="405"/>
      <c r="J10" s="405"/>
      <c r="K10" s="403"/>
      <c r="L10" s="403"/>
      <c r="M10" s="403"/>
      <c r="N10" s="403"/>
      <c r="O10" s="403"/>
      <c r="P10" s="405"/>
      <c r="Q10" s="405"/>
      <c r="R10" s="405"/>
      <c r="S10" s="405"/>
      <c r="T10" s="405"/>
      <c r="U10" s="405"/>
      <c r="V10" s="405"/>
      <c r="W10" s="403"/>
      <c r="X10" s="405"/>
      <c r="Y10" s="411"/>
      <c r="Z10" s="26"/>
      <c r="AA10" s="26"/>
      <c r="AB10" s="26"/>
      <c r="AC10" s="26"/>
      <c r="AD10" s="26"/>
      <c r="AE10" s="26"/>
      <c r="AF10" s="26"/>
      <c r="AG10" s="26"/>
      <c r="AH10" s="28"/>
    </row>
    <row r="11" spans="1:34" s="6" customFormat="1" ht="20.100000000000001" customHeight="1" x14ac:dyDescent="0.3">
      <c r="A11" s="640">
        <v>3</v>
      </c>
      <c r="B11" s="389">
        <v>1</v>
      </c>
      <c r="C11" s="390"/>
      <c r="D11" s="391"/>
      <c r="E11" s="392"/>
      <c r="F11" s="391"/>
      <c r="G11" s="393">
        <f>SUM(Y11:AA11)</f>
        <v>2</v>
      </c>
      <c r="H11" s="394">
        <f>RANK(G11,$G$11:$G$13,0)</f>
        <v>1</v>
      </c>
      <c r="I11" s="395">
        <f>SUM(D11:F11)</f>
        <v>0</v>
      </c>
      <c r="J11" s="395">
        <f>(D11-D13)+(E12-E13)+(F11-F12)</f>
        <v>0</v>
      </c>
      <c r="K11" s="396"/>
      <c r="L11" s="404"/>
      <c r="M11" s="642" t="s">
        <v>48</v>
      </c>
      <c r="N11" s="389"/>
      <c r="O11" s="388"/>
      <c r="P11" s="391"/>
      <c r="Q11" s="392"/>
      <c r="R11" s="391"/>
      <c r="S11" s="420">
        <f>SUM(AD11:AF11)</f>
        <v>2</v>
      </c>
      <c r="T11" s="394">
        <f>RANK(S11,$S$11:$S$13,0)</f>
        <v>1</v>
      </c>
      <c r="U11" s="395">
        <f>SUM(P11:R11)</f>
        <v>0</v>
      </c>
      <c r="V11" s="395">
        <f>(P11-P13)+(Q12-Q13)+(R11-R12)</f>
        <v>0</v>
      </c>
      <c r="W11" s="396"/>
      <c r="X11" s="418"/>
      <c r="Y11" s="410">
        <f>IF(D11&gt;D13,2,IF(D11=D13,1,IF(D11&lt;D13,0)))</f>
        <v>1</v>
      </c>
      <c r="Z11" s="183"/>
      <c r="AA11" s="183">
        <f>IF(F11&gt;F12,2,IF(F11=F12,1,IF(F11&lt;F12,0)))</f>
        <v>1</v>
      </c>
      <c r="AB11" s="184">
        <f>SUM(Y11:AA11)</f>
        <v>2</v>
      </c>
      <c r="AC11" s="185"/>
      <c r="AD11" s="182">
        <f>IF(P11&gt;P13,2,IF(P11=P13,1,IF(P11&lt;P13,0)))</f>
        <v>1</v>
      </c>
      <c r="AE11" s="183"/>
      <c r="AF11" s="183">
        <f>IF(R11&gt;R12,2,IF(R11=R12,1,IF(R11&lt;R12,0)))</f>
        <v>1</v>
      </c>
      <c r="AG11" s="184">
        <f>SUM(AD11:AF11)</f>
        <v>2</v>
      </c>
      <c r="AH11" s="12"/>
    </row>
    <row r="12" spans="1:34" s="6" customFormat="1" ht="20.100000000000001" customHeight="1" x14ac:dyDescent="0.3">
      <c r="A12" s="641"/>
      <c r="B12" s="389">
        <v>2</v>
      </c>
      <c r="C12" s="390"/>
      <c r="D12" s="392"/>
      <c r="E12" s="391"/>
      <c r="F12" s="391"/>
      <c r="G12" s="393">
        <f>SUM(Y12:AA12)</f>
        <v>2</v>
      </c>
      <c r="H12" s="394">
        <f>RANK(G12,$G$11:$G$13,0)</f>
        <v>1</v>
      </c>
      <c r="I12" s="395">
        <f>SUM(D12:F12)</f>
        <v>0</v>
      </c>
      <c r="J12" s="395">
        <f t="shared" ref="J12:J13" si="4">(D12-D14)+(E13-E14)+(F12-F13)</f>
        <v>0</v>
      </c>
      <c r="K12" s="396"/>
      <c r="L12" s="404"/>
      <c r="M12" s="641"/>
      <c r="N12" s="389"/>
      <c r="O12" s="388"/>
      <c r="P12" s="392"/>
      <c r="Q12" s="391"/>
      <c r="R12" s="391"/>
      <c r="S12" s="420">
        <f>SUM(AD12:AF12)</f>
        <v>2</v>
      </c>
      <c r="T12" s="394">
        <f>RANK(S12,$S$11:$S$13,0)</f>
        <v>1</v>
      </c>
      <c r="U12" s="395">
        <f>SUM(P12:R12)</f>
        <v>0</v>
      </c>
      <c r="V12" s="395">
        <f t="shared" ref="V12:V13" si="5">(P12-P14)+(Q13-Q14)+(R12-R13)</f>
        <v>0</v>
      </c>
      <c r="W12" s="396"/>
      <c r="X12" s="418"/>
      <c r="Y12" s="410"/>
      <c r="Z12" s="183">
        <f>IF(E12&gt;E13,2,IF(E12=E13,1,IF(E12&lt;E13,0)))</f>
        <v>1</v>
      </c>
      <c r="AA12" s="183">
        <f>IF(F11&gt;F12,0,IF(F11=F12,1,IF(F11&lt;F12,2)))</f>
        <v>1</v>
      </c>
      <c r="AB12" s="186">
        <f>SUM(Y12:AA12)</f>
        <v>2</v>
      </c>
      <c r="AC12" s="185"/>
      <c r="AD12" s="187"/>
      <c r="AE12" s="188">
        <f>IF(Q12&gt;Q13,2,IF(Q12=Q13,1,IF(Q12&lt;Q13,0)))</f>
        <v>1</v>
      </c>
      <c r="AF12" s="188">
        <f>IF(R11&gt;R12,0,IF(R11=R12,1,IF(R11&lt;R12,2)))</f>
        <v>1</v>
      </c>
      <c r="AG12" s="186">
        <f>SUM(AD12:AF12)</f>
        <v>2</v>
      </c>
      <c r="AH12" s="12"/>
    </row>
    <row r="13" spans="1:34" s="6" customFormat="1" ht="20.100000000000001" customHeight="1" x14ac:dyDescent="0.3">
      <c r="A13" s="641"/>
      <c r="B13" s="389">
        <v>3</v>
      </c>
      <c r="C13" s="390"/>
      <c r="D13" s="398"/>
      <c r="E13" s="398"/>
      <c r="F13" s="399"/>
      <c r="G13" s="393">
        <f>SUM(Y13:AA13)</f>
        <v>2</v>
      </c>
      <c r="H13" s="394">
        <f>RANK(G13,$G$11:$G$13,0)</f>
        <v>1</v>
      </c>
      <c r="I13" s="395">
        <f>SUM(D13:F13)</f>
        <v>0</v>
      </c>
      <c r="J13" s="395">
        <f t="shared" si="4"/>
        <v>0</v>
      </c>
      <c r="K13" s="396"/>
      <c r="L13" s="404"/>
      <c r="M13" s="641"/>
      <c r="N13" s="389"/>
      <c r="O13" s="388"/>
      <c r="P13" s="398"/>
      <c r="Q13" s="398"/>
      <c r="R13" s="399"/>
      <c r="S13" s="420">
        <f>SUM(AD13:AF13)</f>
        <v>2</v>
      </c>
      <c r="T13" s="394">
        <f>RANK(S13,$S$11:$S$13,0)</f>
        <v>1</v>
      </c>
      <c r="U13" s="395">
        <f>SUM(P13:R13)</f>
        <v>0</v>
      </c>
      <c r="V13" s="395">
        <f t="shared" si="5"/>
        <v>0</v>
      </c>
      <c r="W13" s="396"/>
      <c r="X13" s="416"/>
      <c r="Y13" s="410">
        <f>IF(D13&gt;D11,2,IF(D13=D11,1,IF(D13&lt;D11,0)))</f>
        <v>1</v>
      </c>
      <c r="Z13" s="183">
        <f>IF(E13&gt;E12,2,IF(E13=E12,1,IF(E13&lt;E12,0)))</f>
        <v>1</v>
      </c>
      <c r="AA13" s="183"/>
      <c r="AB13" s="186">
        <f>SUM(Y13:AA13)</f>
        <v>2</v>
      </c>
      <c r="AC13" s="185"/>
      <c r="AD13" s="187">
        <f>IF(P13&gt;P11,2,IF(P13=P11,1,IF(P13&lt;P11,0)))</f>
        <v>1</v>
      </c>
      <c r="AE13" s="188">
        <f>IF(Q13&gt;Q12,2,IF(Q13=Q12,1,IF(Q13&lt;Q12,0)))</f>
        <v>1</v>
      </c>
      <c r="AF13" s="188"/>
      <c r="AG13" s="186">
        <f>SUM(AD13:AF13)</f>
        <v>2</v>
      </c>
      <c r="AH13" s="12"/>
    </row>
    <row r="14" spans="1:34" s="29" customFormat="1" ht="20.100000000000001" customHeight="1" x14ac:dyDescent="0.25">
      <c r="A14" s="406"/>
      <c r="B14" s="407"/>
      <c r="C14" s="408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11"/>
      <c r="Z14" s="26"/>
      <c r="AA14" s="26"/>
      <c r="AB14" s="26"/>
      <c r="AC14" s="26"/>
      <c r="AD14" s="26"/>
      <c r="AE14" s="26"/>
      <c r="AF14" s="26"/>
      <c r="AG14" s="26"/>
      <c r="AH14" s="28"/>
    </row>
    <row r="15" spans="1:34" s="6" customFormat="1" ht="20.100000000000001" customHeight="1" x14ac:dyDescent="0.3">
      <c r="A15" s="640">
        <v>4</v>
      </c>
      <c r="B15" s="389">
        <v>1</v>
      </c>
      <c r="C15" s="397"/>
      <c r="D15" s="391"/>
      <c r="E15" s="392"/>
      <c r="F15" s="391"/>
      <c r="G15" s="393">
        <f>SUM(Y15:AA15)</f>
        <v>2</v>
      </c>
      <c r="H15" s="394">
        <f>RANK(G15,$G$15:$G$17,0)</f>
        <v>1</v>
      </c>
      <c r="I15" s="395">
        <f>SUM(D15:F15)</f>
        <v>0</v>
      </c>
      <c r="J15" s="395">
        <f>(D15-D17)+(E16-E17)+(F15-F16)</f>
        <v>0</v>
      </c>
      <c r="K15" s="396"/>
      <c r="L15" s="404"/>
      <c r="M15" s="642" t="s">
        <v>49</v>
      </c>
      <c r="N15" s="389"/>
      <c r="O15" s="388"/>
      <c r="P15" s="391"/>
      <c r="Q15" s="392"/>
      <c r="R15" s="391"/>
      <c r="S15" s="420">
        <f>SUM(AD15:AF15)</f>
        <v>2</v>
      </c>
      <c r="T15" s="394">
        <f>RANK(S15,$S$15:$S$17,0)</f>
        <v>1</v>
      </c>
      <c r="U15" s="395">
        <f>SUM(P15:R15)</f>
        <v>0</v>
      </c>
      <c r="V15" s="395">
        <f>(P15-P17)+(Q16-Q17)+(R15-R16)</f>
        <v>0</v>
      </c>
      <c r="W15" s="396"/>
      <c r="X15" s="415"/>
      <c r="Y15" s="410">
        <f>IF(D15&gt;D17,2,IF(D15=D17,1,IF(D15&lt;D17,0)))</f>
        <v>1</v>
      </c>
      <c r="Z15" s="183"/>
      <c r="AA15" s="183">
        <f>IF(F15&gt;F16,2,IF(F15=F16,1,IF(F15&lt;F16,0)))</f>
        <v>1</v>
      </c>
      <c r="AB15" s="184">
        <f>SUM(Y15:AA15)</f>
        <v>2</v>
      </c>
      <c r="AC15" s="185"/>
      <c r="AD15" s="182">
        <f>IF(P15&gt;P17,2,IF(P15=P17,1,IF(P15&lt;P17,0)))</f>
        <v>1</v>
      </c>
      <c r="AE15" s="183"/>
      <c r="AF15" s="183">
        <f>IF(R15&gt;R16,2,IF(R15=R16,1,IF(R15&lt;R16,0)))</f>
        <v>1</v>
      </c>
      <c r="AG15" s="184">
        <f>SUM(AD15:AF15)</f>
        <v>2</v>
      </c>
      <c r="AH15" s="12"/>
    </row>
    <row r="16" spans="1:34" s="6" customFormat="1" ht="20.100000000000001" customHeight="1" x14ac:dyDescent="0.3">
      <c r="A16" s="641"/>
      <c r="B16" s="389">
        <v>2</v>
      </c>
      <c r="C16" s="397"/>
      <c r="D16" s="392"/>
      <c r="E16" s="391"/>
      <c r="F16" s="391"/>
      <c r="G16" s="393">
        <f>SUM(Y16:AA16)</f>
        <v>2</v>
      </c>
      <c r="H16" s="394">
        <f>RANK(G16,$G$15:$G$17,0)</f>
        <v>1</v>
      </c>
      <c r="I16" s="395">
        <f>SUM(D16:F16)</f>
        <v>0</v>
      </c>
      <c r="J16" s="395">
        <f t="shared" ref="J16:J17" si="6">(D16-D18)+(E17-E18)+(F16-F17)</f>
        <v>0</v>
      </c>
      <c r="K16" s="396"/>
      <c r="L16" s="404"/>
      <c r="M16" s="641"/>
      <c r="N16" s="389"/>
      <c r="O16" s="388"/>
      <c r="P16" s="392"/>
      <c r="Q16" s="391"/>
      <c r="R16" s="391"/>
      <c r="S16" s="420">
        <f>SUM(AD16:AF16)</f>
        <v>2</v>
      </c>
      <c r="T16" s="394">
        <f>RANK(S16,$S$15:$S$17,0)</f>
        <v>1</v>
      </c>
      <c r="U16" s="395">
        <f>SUM(P16:R16)</f>
        <v>0</v>
      </c>
      <c r="V16" s="395">
        <f t="shared" ref="V16:V17" si="7">(P16-P18)+(Q17-Q18)+(R16-R17)</f>
        <v>0</v>
      </c>
      <c r="W16" s="396"/>
      <c r="X16" s="415"/>
      <c r="Y16" s="410"/>
      <c r="Z16" s="183">
        <f>IF(E16&gt;E17,2,IF(E16=E17,1,IF(E16&lt;E17,0)))</f>
        <v>1</v>
      </c>
      <c r="AA16" s="183">
        <f>IF(F15&gt;F16,0,IF(F15=F16,1,IF(F15&lt;F16,2)))</f>
        <v>1</v>
      </c>
      <c r="AB16" s="186">
        <f>SUM(Y16:AA16)</f>
        <v>2</v>
      </c>
      <c r="AC16" s="185"/>
      <c r="AD16" s="187"/>
      <c r="AE16" s="188">
        <f>IF(Q16&gt;Q17,2,IF(Q16=Q17,1,IF(Q16&lt;Q17,0)))</f>
        <v>1</v>
      </c>
      <c r="AF16" s="188">
        <f>IF(R15&gt;R16,0,IF(R15=R16,1,IF(R15&lt;R16,2)))</f>
        <v>1</v>
      </c>
      <c r="AG16" s="186">
        <f>SUM(AD16:AF16)</f>
        <v>2</v>
      </c>
      <c r="AH16" s="12"/>
    </row>
    <row r="17" spans="1:34" s="6" customFormat="1" ht="20.100000000000001" customHeight="1" x14ac:dyDescent="0.3">
      <c r="A17" s="641"/>
      <c r="B17" s="389">
        <v>3</v>
      </c>
      <c r="C17" s="397"/>
      <c r="D17" s="398"/>
      <c r="E17" s="398"/>
      <c r="F17" s="399"/>
      <c r="G17" s="393">
        <f>SUM(Y17:AA17)</f>
        <v>2</v>
      </c>
      <c r="H17" s="394">
        <f>RANK(G17,$G$15:$G$17,0)</f>
        <v>1</v>
      </c>
      <c r="I17" s="395">
        <f>SUM(D17:F17)</f>
        <v>0</v>
      </c>
      <c r="J17" s="395">
        <f t="shared" si="6"/>
        <v>0</v>
      </c>
      <c r="K17" s="396"/>
      <c r="L17" s="404"/>
      <c r="M17" s="641"/>
      <c r="N17" s="389"/>
      <c r="O17" s="388"/>
      <c r="P17" s="398"/>
      <c r="Q17" s="398"/>
      <c r="R17" s="399"/>
      <c r="S17" s="420">
        <f>SUM(AD17:AF17)</f>
        <v>2</v>
      </c>
      <c r="T17" s="394">
        <f>RANK(S17,$S$15:$S$17,0)</f>
        <v>1</v>
      </c>
      <c r="U17" s="395">
        <f>SUM(P17:R17)</f>
        <v>0</v>
      </c>
      <c r="V17" s="395">
        <f t="shared" si="7"/>
        <v>0</v>
      </c>
      <c r="W17" s="396"/>
      <c r="X17" s="415"/>
      <c r="Y17" s="410">
        <f>IF(D17&gt;D15,2,IF(D17=D15,1,IF(D17&lt;D15,0)))</f>
        <v>1</v>
      </c>
      <c r="Z17" s="183">
        <f>IF(E17&gt;E16,2,IF(E17=E16,1,IF(E17&lt;E16,0)))</f>
        <v>1</v>
      </c>
      <c r="AA17" s="183"/>
      <c r="AB17" s="186">
        <f>SUM(Y17:AA17)</f>
        <v>2</v>
      </c>
      <c r="AC17" s="185"/>
      <c r="AD17" s="187">
        <f>IF(P17&gt;P15,2,IF(P17=P15,1,IF(P17&lt;P15,0)))</f>
        <v>1</v>
      </c>
      <c r="AE17" s="188">
        <f>IF(Q17&gt;Q16,2,IF(Q17=Q16,1,IF(Q17&lt;Q16,0)))</f>
        <v>1</v>
      </c>
      <c r="AF17" s="188"/>
      <c r="AG17" s="186">
        <f>SUM(AD17:AF17)</f>
        <v>2</v>
      </c>
      <c r="AH17" s="12"/>
    </row>
    <row r="18" spans="1:34" s="6" customFormat="1" ht="18.75" customHeight="1" x14ac:dyDescent="0.3">
      <c r="A18" s="34"/>
      <c r="B18" s="34"/>
      <c r="C18" s="401"/>
      <c r="D18" s="34"/>
      <c r="E18" s="34"/>
      <c r="F18" s="34"/>
      <c r="G18" s="34"/>
      <c r="H18" s="34"/>
      <c r="I18" s="34"/>
      <c r="J18" s="34"/>
      <c r="K18" s="34"/>
      <c r="L18" s="409"/>
      <c r="M18" s="36"/>
      <c r="N18" s="419"/>
      <c r="O18" s="419"/>
      <c r="P18" s="419"/>
      <c r="Q18" s="419"/>
      <c r="R18" s="419"/>
      <c r="S18" s="419"/>
      <c r="T18" s="419"/>
      <c r="U18" s="419"/>
      <c r="V18" s="419"/>
      <c r="W18" s="419"/>
      <c r="X18" s="419"/>
      <c r="Y18" s="412"/>
      <c r="Z18" s="192"/>
      <c r="AA18" s="192"/>
      <c r="AB18" s="192"/>
      <c r="AC18" s="193"/>
      <c r="AD18" s="192"/>
      <c r="AE18" s="194"/>
      <c r="AF18" s="192"/>
      <c r="AG18" s="192"/>
    </row>
    <row r="19" spans="1:34" s="6" customFormat="1" ht="18.75" customHeight="1" x14ac:dyDescent="0.25">
      <c r="L19" s="35"/>
      <c r="M19" s="36"/>
      <c r="N19" s="41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195"/>
      <c r="Z19" s="195"/>
      <c r="AA19" s="195"/>
      <c r="AB19" s="195"/>
      <c r="AC19" s="181"/>
      <c r="AD19" s="195"/>
      <c r="AE19" s="179"/>
      <c r="AF19" s="195"/>
      <c r="AG19" s="195"/>
    </row>
    <row r="20" spans="1:34" s="6" customFormat="1" ht="18.75" customHeight="1" x14ac:dyDescent="0.25">
      <c r="G20" s="7"/>
      <c r="H20" s="7"/>
      <c r="I20" s="7"/>
      <c r="J20" s="7"/>
      <c r="K20" s="7"/>
      <c r="M20" s="38"/>
      <c r="Y20" s="195"/>
      <c r="Z20" s="195"/>
      <c r="AA20" s="195"/>
      <c r="AB20" s="195"/>
      <c r="AC20" s="181"/>
      <c r="AD20" s="195"/>
      <c r="AE20" s="179"/>
      <c r="AF20" s="195"/>
      <c r="AG20" s="195"/>
    </row>
    <row r="21" spans="1:34" s="6" customFormat="1" ht="18.75" customHeight="1" x14ac:dyDescent="0.25">
      <c r="A21" s="645" t="s">
        <v>50</v>
      </c>
      <c r="B21" s="646"/>
      <c r="C21" s="647"/>
      <c r="D21" s="651" t="s">
        <v>51</v>
      </c>
      <c r="E21" s="652"/>
      <c r="F21" s="652"/>
      <c r="G21" s="652"/>
      <c r="H21" s="653"/>
      <c r="I21" s="41"/>
      <c r="J21" s="39"/>
      <c r="K21" s="39"/>
      <c r="L21" s="12"/>
      <c r="M21" s="42"/>
      <c r="O21" s="638" t="s">
        <v>9181</v>
      </c>
      <c r="P21" s="639"/>
      <c r="Q21" s="639"/>
      <c r="Y21" s="195"/>
      <c r="Z21" s="195"/>
      <c r="AA21" s="195"/>
      <c r="AB21" s="195"/>
      <c r="AC21" s="181"/>
      <c r="AD21" s="195"/>
      <c r="AE21" s="179"/>
      <c r="AF21" s="195"/>
      <c r="AG21" s="195"/>
    </row>
    <row r="22" spans="1:34" s="6" customFormat="1" ht="18.75" customHeight="1" x14ac:dyDescent="0.25">
      <c r="A22" s="648"/>
      <c r="B22" s="649"/>
      <c r="C22" s="650"/>
      <c r="D22" s="384" t="s">
        <v>53</v>
      </c>
      <c r="E22" s="384" t="s">
        <v>54</v>
      </c>
      <c r="F22" s="384" t="s">
        <v>55</v>
      </c>
      <c r="G22" s="426" t="s">
        <v>56</v>
      </c>
      <c r="H22" s="443" t="s">
        <v>57</v>
      </c>
      <c r="I22" s="425"/>
      <c r="J22" s="39"/>
      <c r="K22" s="39"/>
      <c r="L22" s="12"/>
      <c r="O22" s="47" t="s">
        <v>4</v>
      </c>
      <c r="P22" s="47" t="s">
        <v>58</v>
      </c>
      <c r="Q22" s="47" t="s">
        <v>57</v>
      </c>
      <c r="Y22" s="195"/>
      <c r="Z22" s="195"/>
      <c r="AA22" s="195"/>
      <c r="AB22" s="195"/>
      <c r="AC22" s="181"/>
      <c r="AD22" s="195"/>
      <c r="AE22" s="195"/>
      <c r="AF22" s="195"/>
      <c r="AG22" s="195"/>
    </row>
    <row r="23" spans="1:34" s="6" customFormat="1" ht="18.75" customHeight="1" x14ac:dyDescent="0.25">
      <c r="A23" s="640">
        <v>1</v>
      </c>
      <c r="B23" s="389" t="s">
        <v>9175</v>
      </c>
      <c r="C23" s="427" t="str">
        <f>IF($W$3=1,$O$3,IF($W$4=1,$O$7,IF($W$5=1,#REF!,"")))</f>
        <v/>
      </c>
      <c r="D23" s="428"/>
      <c r="E23" s="429"/>
      <c r="F23" s="435"/>
      <c r="G23" s="438"/>
      <c r="H23" s="430"/>
      <c r="I23" s="425"/>
      <c r="J23" s="50"/>
      <c r="K23" s="39"/>
      <c r="L23" s="51"/>
      <c r="O23" s="82" t="str">
        <f>IF($H$23=1,$C$23,IF($H$24=1,$C$26,IF($H$25=1,$C$25,IF($H$26=1,$C$24,""))))</f>
        <v/>
      </c>
      <c r="P23" s="52"/>
      <c r="Q23" s="53">
        <v>1</v>
      </c>
      <c r="Z23" s="27"/>
      <c r="AA23" s="27"/>
      <c r="AB23" s="27"/>
      <c r="AC23" s="54"/>
      <c r="AD23" s="195"/>
      <c r="AE23" s="195"/>
      <c r="AF23" s="195"/>
      <c r="AG23" s="195"/>
    </row>
    <row r="24" spans="1:34" s="6" customFormat="1" ht="18.75" customHeight="1" x14ac:dyDescent="0.25">
      <c r="A24" s="641"/>
      <c r="B24" s="389" t="s">
        <v>9178</v>
      </c>
      <c r="C24" s="427" t="str">
        <f>IF($W$7=2,$O$7,IF($W$8=2,$O$8,IF($W$9=2,$O$9,"")))</f>
        <v/>
      </c>
      <c r="D24" s="428"/>
      <c r="E24" s="429"/>
      <c r="F24" s="435"/>
      <c r="G24" s="438"/>
      <c r="H24" s="430"/>
      <c r="I24" s="425"/>
      <c r="J24" s="50"/>
      <c r="K24" s="39"/>
      <c r="L24" s="51"/>
      <c r="O24" s="82" t="str">
        <f>IF($H$23=2,$C$23,IF($H$24=2,$C$26,IF($H$25=2,$C$25,IF($H$26=2,$C$24,""))))</f>
        <v/>
      </c>
      <c r="P24" s="55"/>
      <c r="Q24" s="56">
        <v>2</v>
      </c>
      <c r="Z24" s="179"/>
      <c r="AA24" s="179"/>
      <c r="AB24" s="179"/>
      <c r="AC24" s="181"/>
      <c r="AD24" s="27"/>
      <c r="AE24" s="195"/>
      <c r="AF24" s="195"/>
      <c r="AG24" s="195"/>
    </row>
    <row r="25" spans="1:34" s="6" customFormat="1" ht="18.75" customHeight="1" x14ac:dyDescent="0.25">
      <c r="A25" s="641"/>
      <c r="B25" s="389" t="s">
        <v>9177</v>
      </c>
      <c r="C25" s="427" t="str">
        <f>IF($W$7=1,$O$7,IF($W$8=1,$O$8,IF($W$9=1,$O$9,"")))</f>
        <v/>
      </c>
      <c r="D25" s="429"/>
      <c r="E25" s="428"/>
      <c r="F25" s="435"/>
      <c r="G25" s="438"/>
      <c r="H25" s="430"/>
      <c r="I25" s="425"/>
      <c r="J25" s="50"/>
      <c r="K25" s="39"/>
      <c r="L25" s="51"/>
      <c r="O25" s="82" t="str">
        <f>IF($H$23=3,$C$23,IF($H$24=3,$C$26,IF($H$25=3,$C$25,IF($H$26=3,$C$24,""))))</f>
        <v/>
      </c>
      <c r="P25" s="58"/>
      <c r="Q25" s="59">
        <v>3</v>
      </c>
      <c r="Z25" s="179"/>
      <c r="AA25" s="179"/>
      <c r="AB25" s="179"/>
      <c r="AC25" s="181"/>
      <c r="AD25" s="179"/>
      <c r="AE25" s="27"/>
      <c r="AF25" s="195"/>
      <c r="AG25" s="195"/>
    </row>
    <row r="26" spans="1:34" s="6" customFormat="1" ht="18.75" customHeight="1" x14ac:dyDescent="0.25">
      <c r="A26" s="641"/>
      <c r="B26" s="389" t="s">
        <v>9176</v>
      </c>
      <c r="C26" s="427" t="str">
        <f>IF($W$3=2,$O$3,IF($W$4=2,$O$4,IF($W$5=2,$O$5,"")))</f>
        <v/>
      </c>
      <c r="D26" s="429"/>
      <c r="E26" s="428"/>
      <c r="F26" s="435"/>
      <c r="G26" s="438"/>
      <c r="H26" s="430"/>
      <c r="I26" s="425"/>
      <c r="J26" s="50"/>
      <c r="K26" s="39"/>
      <c r="L26" s="51"/>
      <c r="O26" s="82" t="str">
        <f>IF($H$23=4,$C$23,IF($H$24=4,$C$26,IF($H$25=4,$C$25,IF($H$26=4,$C$24,""))))</f>
        <v/>
      </c>
      <c r="P26" s="60"/>
      <c r="Q26" s="61">
        <v>4</v>
      </c>
      <c r="Z26" s="179"/>
      <c r="AA26" s="179"/>
      <c r="AB26" s="179"/>
      <c r="AC26" s="181"/>
      <c r="AD26" s="179"/>
      <c r="AE26" s="179"/>
      <c r="AF26" s="195"/>
      <c r="AG26" s="195"/>
    </row>
    <row r="27" spans="1:34" s="29" customFormat="1" ht="17.649999999999999" customHeight="1" x14ac:dyDescent="0.25">
      <c r="A27" s="400"/>
      <c r="B27" s="431"/>
      <c r="C27" s="431"/>
      <c r="D27" s="432" t="s">
        <v>53</v>
      </c>
      <c r="E27" s="432" t="s">
        <v>54</v>
      </c>
      <c r="F27" s="432" t="s">
        <v>63</v>
      </c>
      <c r="G27" s="433" t="s">
        <v>64</v>
      </c>
      <c r="H27" s="443" t="s">
        <v>57</v>
      </c>
      <c r="I27" s="440"/>
      <c r="J27" s="62"/>
      <c r="K27" s="50"/>
      <c r="L27" s="28"/>
      <c r="M27" s="28"/>
      <c r="N27" s="28"/>
      <c r="O27" s="28"/>
      <c r="P27" s="65"/>
      <c r="Q27" s="66"/>
      <c r="Z27" s="179"/>
      <c r="AA27" s="179"/>
      <c r="AB27" s="179"/>
      <c r="AC27" s="181"/>
      <c r="AD27" s="179"/>
      <c r="AE27" s="179"/>
      <c r="AF27" s="196"/>
      <c r="AG27" s="196"/>
    </row>
    <row r="28" spans="1:34" s="6" customFormat="1" ht="18.75" customHeight="1" x14ac:dyDescent="0.25">
      <c r="A28" s="640">
        <v>2</v>
      </c>
      <c r="B28" s="434" t="s">
        <v>9179</v>
      </c>
      <c r="C28" s="427" t="str">
        <f>IF($W$3=3,$O$3,IF($W$4=3,$O$4,IF($W$5=3,$O$5,"")))</f>
        <v/>
      </c>
      <c r="D28" s="428"/>
      <c r="E28" s="429"/>
      <c r="F28" s="435"/>
      <c r="G28" s="438"/>
      <c r="H28" s="430"/>
      <c r="I28" s="425"/>
      <c r="J28" s="50"/>
      <c r="K28" s="39"/>
      <c r="L28" s="51"/>
      <c r="O28" s="82" t="str">
        <f>IF($H$28=1,$C$28,IF($H$29=1,$C$29,IF($H$30=1,$C$30,IF($H$31=1,$C$31,""))))</f>
        <v/>
      </c>
      <c r="P28" s="60"/>
      <c r="Q28" s="61">
        <v>5</v>
      </c>
      <c r="Z28" s="27"/>
      <c r="AA28" s="27"/>
      <c r="AB28" s="27"/>
      <c r="AC28" s="54"/>
      <c r="AD28" s="179"/>
      <c r="AE28" s="179"/>
      <c r="AF28" s="195"/>
      <c r="AG28" s="195"/>
    </row>
    <row r="29" spans="1:34" s="6" customFormat="1" ht="18.75" customHeight="1" x14ac:dyDescent="0.25">
      <c r="A29" s="641"/>
      <c r="B29" s="389" t="s">
        <v>9180</v>
      </c>
      <c r="C29" s="427" t="str">
        <f>IF($W$7=3,$O$7,IF($W$8=3,$O$8,IF($W$9=3,$O$9,"")))</f>
        <v/>
      </c>
      <c r="D29" s="428"/>
      <c r="E29" s="429"/>
      <c r="F29" s="435"/>
      <c r="G29" s="438"/>
      <c r="H29" s="430"/>
      <c r="I29" s="425"/>
      <c r="J29" s="50"/>
      <c r="K29" s="39"/>
      <c r="L29" s="51"/>
      <c r="O29" s="82" t="str">
        <f>IF($H$28=2,$C$28,IF($H$29=2,$C$29,IF($H$30=2,$C$30,IF($H$31=2,$C$31,""))))</f>
        <v/>
      </c>
      <c r="P29" s="60"/>
      <c r="Q29" s="61">
        <v>6</v>
      </c>
      <c r="Z29" s="27"/>
      <c r="AA29" s="27"/>
      <c r="AB29" s="27"/>
      <c r="AC29" s="54"/>
      <c r="AD29" s="27"/>
      <c r="AE29" s="179"/>
      <c r="AF29" s="195"/>
      <c r="AG29" s="195"/>
    </row>
    <row r="30" spans="1:34" s="6" customFormat="1" ht="18.75" customHeight="1" x14ac:dyDescent="0.25">
      <c r="A30" s="641"/>
      <c r="B30" s="389"/>
      <c r="C30" s="427"/>
      <c r="D30" s="429"/>
      <c r="E30" s="428"/>
      <c r="F30" s="435"/>
      <c r="G30" s="438"/>
      <c r="H30" s="430"/>
      <c r="I30" s="425"/>
      <c r="J30" s="50"/>
      <c r="K30" s="39"/>
      <c r="L30" s="51"/>
      <c r="O30" s="82" t="str">
        <f>IF($H$28=3,$C$28,IF($H$29=3,$C$29,IF($H$30=3,$C$30,IF($H$31=3,$C$31,""))))</f>
        <v/>
      </c>
      <c r="P30" s="60"/>
      <c r="Q30" s="61">
        <v>7</v>
      </c>
      <c r="Z30" s="179"/>
      <c r="AA30" s="179"/>
      <c r="AB30" s="179"/>
      <c r="AC30" s="181"/>
      <c r="AD30" s="27"/>
      <c r="AE30" s="179"/>
      <c r="AF30" s="195"/>
      <c r="AG30" s="195"/>
    </row>
    <row r="31" spans="1:34" s="6" customFormat="1" ht="18.75" customHeight="1" x14ac:dyDescent="0.25">
      <c r="A31" s="641"/>
      <c r="B31" s="434"/>
      <c r="C31" s="427"/>
      <c r="D31" s="429"/>
      <c r="E31" s="428"/>
      <c r="F31" s="435"/>
      <c r="G31" s="438"/>
      <c r="H31" s="430"/>
      <c r="I31" s="441"/>
      <c r="J31" s="50"/>
      <c r="K31" s="39"/>
      <c r="L31" s="51"/>
      <c r="O31" s="82" t="str">
        <f>IF($H$28=4,$C$28,IF($H$29=4,$C$29,IF($H$30=4,$C$30,IF($H$31=4,$C$31,""))))</f>
        <v/>
      </c>
      <c r="P31" s="60"/>
      <c r="Q31" s="61">
        <v>8</v>
      </c>
      <c r="Z31" s="179"/>
      <c r="AA31" s="179"/>
      <c r="AB31" s="179"/>
      <c r="AC31" s="181"/>
      <c r="AD31" s="179"/>
      <c r="AE31" s="179"/>
      <c r="AF31" s="195"/>
      <c r="AG31" s="195"/>
    </row>
    <row r="32" spans="1:34" s="29" customFormat="1" ht="19.350000000000001" customHeight="1" x14ac:dyDescent="0.25">
      <c r="A32" s="386"/>
      <c r="B32" s="387"/>
      <c r="C32" s="387"/>
      <c r="D32" s="432" t="s">
        <v>53</v>
      </c>
      <c r="E32" s="432" t="s">
        <v>54</v>
      </c>
      <c r="F32" s="437" t="s">
        <v>69</v>
      </c>
      <c r="G32" s="439" t="s">
        <v>70</v>
      </c>
      <c r="H32" s="443" t="s">
        <v>57</v>
      </c>
      <c r="I32" s="442"/>
      <c r="J32" s="62"/>
      <c r="K32" s="50"/>
      <c r="L32" s="28"/>
      <c r="M32" s="28"/>
      <c r="N32" s="28"/>
      <c r="O32" s="28"/>
      <c r="P32" s="28"/>
      <c r="Q32" s="69"/>
      <c r="Z32" s="179"/>
      <c r="AA32" s="179"/>
      <c r="AB32" s="179"/>
      <c r="AC32" s="181"/>
      <c r="AD32" s="179"/>
      <c r="AE32" s="196"/>
      <c r="AF32" s="196"/>
      <c r="AG32" s="196"/>
    </row>
    <row r="33" spans="1:33" s="6" customFormat="1" ht="18.75" customHeight="1" x14ac:dyDescent="0.25">
      <c r="A33" s="643">
        <v>3</v>
      </c>
      <c r="B33" s="13"/>
      <c r="C33" s="436"/>
      <c r="D33" s="428"/>
      <c r="E33" s="429"/>
      <c r="F33" s="435"/>
      <c r="G33" s="438"/>
      <c r="H33" s="430"/>
      <c r="I33" s="70"/>
      <c r="J33" s="70"/>
      <c r="K33" s="34"/>
      <c r="L33" s="51"/>
      <c r="O33" s="82" t="str">
        <f>IF($H$33=1,$C$33,IF($H$34=1,$C$34,IF($H$35=1,$C$35,IF($H$36=1,$C$36,""))))</f>
        <v/>
      </c>
      <c r="P33" s="60"/>
      <c r="Q33" s="61">
        <v>9</v>
      </c>
      <c r="Z33" s="179"/>
      <c r="AA33" s="179"/>
      <c r="AB33" s="179"/>
      <c r="AC33" s="181"/>
      <c r="AD33" s="179"/>
      <c r="AE33" s="179"/>
      <c r="AF33" s="195"/>
      <c r="AG33" s="195"/>
    </row>
    <row r="34" spans="1:33" s="6" customFormat="1" ht="18.75" customHeight="1" x14ac:dyDescent="0.25">
      <c r="A34" s="644"/>
      <c r="B34" s="13"/>
      <c r="C34" s="436"/>
      <c r="D34" s="428"/>
      <c r="E34" s="429"/>
      <c r="F34" s="435"/>
      <c r="G34" s="438"/>
      <c r="H34" s="430"/>
      <c r="I34" s="12"/>
      <c r="O34" s="82" t="str">
        <f>IF($H$33=2,$C$33,IF($H$34=2,$C$34,IF($H$35=2,$C$35,IF($H$36=2,$C$36,""))))</f>
        <v/>
      </c>
      <c r="P34" s="60"/>
      <c r="Q34" s="61">
        <v>10</v>
      </c>
      <c r="Z34" s="179"/>
      <c r="AA34" s="179"/>
      <c r="AB34" s="179"/>
      <c r="AC34" s="181"/>
      <c r="AD34" s="195"/>
      <c r="AE34" s="179"/>
      <c r="AF34" s="195"/>
      <c r="AG34" s="195"/>
    </row>
    <row r="35" spans="1:33" s="6" customFormat="1" ht="18.75" customHeight="1" x14ac:dyDescent="0.25">
      <c r="A35" s="644"/>
      <c r="B35" s="13"/>
      <c r="C35" s="436"/>
      <c r="D35" s="429"/>
      <c r="E35" s="428"/>
      <c r="F35" s="435"/>
      <c r="G35" s="438"/>
      <c r="H35" s="430"/>
      <c r="I35" s="12"/>
      <c r="O35" s="82" t="str">
        <f>IF($H$33=3,$C$33,IF($H$34=3,$C$34,IF($H$35=3,$C$35,IF($H$36=3,$C$36,""))))</f>
        <v/>
      </c>
      <c r="P35" s="60"/>
      <c r="Q35" s="61">
        <v>11</v>
      </c>
      <c r="Z35" s="179"/>
      <c r="AA35" s="179"/>
      <c r="AB35" s="179"/>
      <c r="AC35" s="181"/>
      <c r="AD35" s="195"/>
      <c r="AE35" s="179"/>
      <c r="AF35" s="195"/>
      <c r="AG35" s="195"/>
    </row>
    <row r="36" spans="1:33" s="6" customFormat="1" ht="18.75" customHeight="1" x14ac:dyDescent="0.25">
      <c r="A36" s="644"/>
      <c r="B36" s="48"/>
      <c r="C36" s="436"/>
      <c r="D36" s="429"/>
      <c r="E36" s="428"/>
      <c r="F36" s="435"/>
      <c r="G36" s="438"/>
      <c r="H36" s="430"/>
      <c r="I36" s="12"/>
      <c r="O36" s="82" t="str">
        <f>IF($H$33=4,$C$33,IF($H$34=4,$C$34,IF($H$35=4,$C$35,IF($H$36=4,$C$36,""))))</f>
        <v/>
      </c>
      <c r="P36" s="60"/>
      <c r="Q36" s="61">
        <v>12</v>
      </c>
      <c r="Z36" s="179"/>
      <c r="AA36" s="179"/>
      <c r="AB36" s="179"/>
      <c r="AC36" s="181"/>
      <c r="AD36" s="195"/>
      <c r="AE36" s="179"/>
      <c r="AF36" s="195"/>
      <c r="AG36" s="195"/>
    </row>
    <row r="37" spans="1:33" s="6" customFormat="1" ht="15" customHeight="1" x14ac:dyDescent="0.25">
      <c r="D37" s="34"/>
      <c r="E37" s="34"/>
      <c r="F37" s="34"/>
      <c r="G37" s="34"/>
      <c r="H37" s="34"/>
      <c r="M37" s="42"/>
      <c r="Z37" s="195"/>
      <c r="AA37" s="195"/>
      <c r="AB37" s="195"/>
      <c r="AC37" s="181"/>
      <c r="AD37" s="195"/>
      <c r="AE37" s="195"/>
      <c r="AF37" s="195"/>
      <c r="AG37" s="195"/>
    </row>
    <row r="38" spans="1:33" s="6" customFormat="1" ht="15" customHeight="1" x14ac:dyDescent="0.25">
      <c r="C38" s="71"/>
      <c r="D38" s="57"/>
      <c r="E38" s="57"/>
      <c r="M38" s="42"/>
      <c r="Z38" s="195"/>
      <c r="AA38" s="195"/>
      <c r="AB38" s="195"/>
      <c r="AC38" s="181"/>
      <c r="AD38" s="195"/>
      <c r="AE38" s="195"/>
      <c r="AF38" s="195"/>
      <c r="AG38" s="195"/>
    </row>
    <row r="39" spans="1:33" s="6" customFormat="1" ht="15" customHeight="1" x14ac:dyDescent="0.25">
      <c r="C39" s="71"/>
      <c r="D39" s="57"/>
      <c r="E39" s="57"/>
      <c r="M39" s="42"/>
      <c r="Y39" s="195"/>
      <c r="Z39" s="195"/>
      <c r="AA39" s="195"/>
      <c r="AB39" s="195"/>
      <c r="AC39" s="181"/>
      <c r="AD39" s="195"/>
      <c r="AE39" s="195"/>
      <c r="AF39" s="195"/>
      <c r="AG39" s="195"/>
    </row>
    <row r="40" spans="1:33" s="6" customFormat="1" ht="15" customHeight="1" x14ac:dyDescent="0.25">
      <c r="C40" s="71"/>
      <c r="D40" s="57"/>
      <c r="E40" s="57"/>
      <c r="M40" s="42"/>
      <c r="Y40" s="195"/>
      <c r="Z40" s="195"/>
      <c r="AA40" s="195"/>
      <c r="AB40" s="195"/>
      <c r="AC40" s="181"/>
      <c r="AD40" s="195"/>
      <c r="AE40" s="195"/>
      <c r="AF40" s="195"/>
      <c r="AG40" s="195"/>
    </row>
    <row r="41" spans="1:33" s="6" customFormat="1" ht="15" customHeight="1" x14ac:dyDescent="0.25">
      <c r="C41" s="72"/>
      <c r="D41" s="57"/>
      <c r="E41" s="57"/>
      <c r="M41" s="42"/>
      <c r="Y41" s="195"/>
      <c r="Z41" s="195"/>
      <c r="AA41" s="195"/>
      <c r="AB41" s="195"/>
      <c r="AC41" s="181"/>
      <c r="AD41" s="195"/>
      <c r="AE41" s="195"/>
      <c r="AF41" s="195"/>
      <c r="AG41" s="195"/>
    </row>
    <row r="42" spans="1:33" s="6" customFormat="1" ht="15" customHeight="1" x14ac:dyDescent="0.25">
      <c r="C42" s="71"/>
      <c r="D42" s="57"/>
      <c r="E42" s="57"/>
      <c r="M42" s="42"/>
      <c r="Y42" s="195"/>
      <c r="Z42" s="195"/>
      <c r="AA42" s="195"/>
      <c r="AB42" s="195"/>
      <c r="AC42" s="181"/>
      <c r="AD42" s="195"/>
      <c r="AE42" s="195"/>
      <c r="AF42" s="195"/>
      <c r="AG42" s="195"/>
    </row>
    <row r="43" spans="1:33" s="6" customFormat="1" ht="15" customHeight="1" x14ac:dyDescent="0.25">
      <c r="C43" s="73"/>
      <c r="D43" s="57"/>
      <c r="E43" s="57"/>
      <c r="M43" s="42"/>
      <c r="Y43" s="195"/>
      <c r="Z43" s="195"/>
      <c r="AA43" s="195"/>
      <c r="AB43" s="195"/>
      <c r="AC43" s="181"/>
      <c r="AD43" s="195"/>
      <c r="AE43" s="195"/>
      <c r="AF43" s="195"/>
      <c r="AG43" s="195"/>
    </row>
    <row r="44" spans="1:33" s="6" customFormat="1" ht="15" customHeight="1" x14ac:dyDescent="0.25">
      <c r="C44" s="71"/>
      <c r="D44" s="57"/>
      <c r="E44" s="57"/>
      <c r="M44" s="42"/>
      <c r="Y44" s="195"/>
      <c r="Z44" s="195"/>
      <c r="AA44" s="195"/>
      <c r="AB44" s="195"/>
      <c r="AC44" s="181"/>
      <c r="AD44" s="195"/>
      <c r="AE44" s="195"/>
      <c r="AF44" s="195"/>
      <c r="AG44" s="195"/>
    </row>
    <row r="45" spans="1:33" s="6" customFormat="1" ht="15" customHeight="1" x14ac:dyDescent="0.25">
      <c r="C45" s="71"/>
      <c r="D45" s="57"/>
      <c r="E45" s="57"/>
      <c r="F45" s="57"/>
      <c r="M45" s="42"/>
      <c r="Y45" s="195"/>
      <c r="Z45" s="195"/>
      <c r="AA45" s="195"/>
      <c r="AB45" s="195"/>
      <c r="AC45" s="181"/>
      <c r="AD45" s="195"/>
      <c r="AE45" s="195"/>
      <c r="AF45" s="195"/>
      <c r="AG45" s="195"/>
    </row>
    <row r="46" spans="1:33" s="6" customFormat="1" ht="15" customHeight="1" x14ac:dyDescent="0.25">
      <c r="C46" s="71"/>
      <c r="D46" s="57"/>
      <c r="E46" s="57"/>
      <c r="F46" s="57"/>
      <c r="M46" s="42"/>
      <c r="Y46" s="195"/>
      <c r="Z46" s="195"/>
      <c r="AA46" s="195"/>
      <c r="AB46" s="195"/>
      <c r="AC46" s="181"/>
      <c r="AD46" s="195"/>
      <c r="AE46" s="195"/>
      <c r="AF46" s="195"/>
      <c r="AG46" s="195"/>
    </row>
    <row r="47" spans="1:33" s="6" customFormat="1" ht="15" customHeight="1" x14ac:dyDescent="0.25">
      <c r="C47" s="71"/>
      <c r="D47" s="57"/>
      <c r="E47" s="57"/>
      <c r="F47" s="57"/>
      <c r="M47" s="42"/>
      <c r="Y47" s="195"/>
      <c r="Z47" s="195"/>
      <c r="AA47" s="195"/>
      <c r="AB47" s="195"/>
      <c r="AC47" s="181"/>
      <c r="AD47" s="195"/>
      <c r="AE47" s="195"/>
      <c r="AF47" s="195"/>
      <c r="AG47" s="195"/>
    </row>
    <row r="48" spans="1:33" s="6" customFormat="1" ht="15" customHeight="1" x14ac:dyDescent="0.25">
      <c r="C48" s="71"/>
      <c r="D48" s="57"/>
      <c r="E48" s="57"/>
      <c r="M48" s="42"/>
      <c r="Y48" s="195"/>
      <c r="Z48" s="195"/>
      <c r="AA48" s="195"/>
      <c r="AB48" s="195"/>
      <c r="AC48" s="181"/>
      <c r="AD48" s="195"/>
      <c r="AE48" s="195"/>
      <c r="AF48" s="195"/>
      <c r="AG48" s="195"/>
    </row>
    <row r="49" spans="3:33" s="6" customFormat="1" ht="15" customHeight="1" x14ac:dyDescent="0.25">
      <c r="C49" s="71"/>
      <c r="D49" s="57"/>
      <c r="E49" s="57"/>
      <c r="M49" s="42"/>
      <c r="Y49" s="195"/>
      <c r="Z49" s="195"/>
      <c r="AA49" s="195"/>
      <c r="AB49" s="195"/>
      <c r="AC49" s="181"/>
      <c r="AD49" s="195"/>
      <c r="AE49" s="195"/>
      <c r="AF49" s="195"/>
      <c r="AG49" s="195"/>
    </row>
    <row r="50" spans="3:33" s="6" customFormat="1" ht="15" customHeight="1" x14ac:dyDescent="0.25">
      <c r="C50" s="75"/>
      <c r="D50" s="57"/>
      <c r="E50" s="57"/>
      <c r="M50" s="42"/>
      <c r="Y50" s="195"/>
      <c r="Z50" s="195"/>
      <c r="AA50" s="195"/>
      <c r="AB50" s="195"/>
      <c r="AC50" s="181"/>
      <c r="AD50" s="195"/>
      <c r="AE50" s="195"/>
      <c r="AF50" s="195"/>
      <c r="AG50" s="195"/>
    </row>
    <row r="51" spans="3:33" s="6" customFormat="1" ht="15" customHeight="1" x14ac:dyDescent="0.25">
      <c r="C51" s="71"/>
      <c r="D51" s="57"/>
      <c r="E51" s="57"/>
      <c r="M51" s="42"/>
      <c r="Y51" s="195"/>
      <c r="Z51" s="195"/>
      <c r="AA51" s="195"/>
      <c r="AB51" s="195"/>
      <c r="AC51" s="181"/>
      <c r="AD51" s="195"/>
      <c r="AE51" s="195"/>
      <c r="AF51" s="195"/>
      <c r="AG51" s="195"/>
    </row>
    <row r="52" spans="3:33" s="6" customFormat="1" ht="15" customHeight="1" x14ac:dyDescent="0.25">
      <c r="C52" s="71"/>
      <c r="D52" s="57"/>
      <c r="E52" s="57"/>
      <c r="M52" s="42"/>
      <c r="Y52" s="195"/>
      <c r="Z52" s="195"/>
      <c r="AA52" s="195"/>
      <c r="AB52" s="195"/>
      <c r="AC52" s="181"/>
      <c r="AD52" s="195"/>
      <c r="AE52" s="195"/>
      <c r="AF52" s="195"/>
      <c r="AG52" s="195"/>
    </row>
    <row r="53" spans="3:33" s="6" customFormat="1" ht="15" customHeight="1" x14ac:dyDescent="0.25">
      <c r="C53" s="72"/>
      <c r="D53" s="57"/>
      <c r="E53" s="57"/>
      <c r="M53" s="42"/>
      <c r="Y53" s="195"/>
      <c r="Z53" s="195"/>
      <c r="AA53" s="195"/>
      <c r="AB53" s="195"/>
      <c r="AC53" s="181"/>
      <c r="AD53" s="195"/>
      <c r="AE53" s="195"/>
      <c r="AF53" s="195"/>
      <c r="AG53" s="195"/>
    </row>
    <row r="54" spans="3:33" s="6" customFormat="1" ht="15" customHeight="1" x14ac:dyDescent="0.25">
      <c r="C54" s="76"/>
      <c r="D54" s="57"/>
      <c r="E54" s="57"/>
      <c r="M54" s="42"/>
      <c r="Y54" s="195"/>
      <c r="Z54" s="195"/>
      <c r="AA54" s="195"/>
      <c r="AB54" s="195"/>
      <c r="AC54" s="181"/>
      <c r="AD54" s="195"/>
      <c r="AE54" s="195"/>
      <c r="AF54" s="195"/>
      <c r="AG54" s="195"/>
    </row>
    <row r="55" spans="3:33" s="6" customFormat="1" ht="15" customHeight="1" x14ac:dyDescent="0.25">
      <c r="C55" s="71"/>
      <c r="D55" s="57"/>
      <c r="E55" s="57"/>
      <c r="M55" s="42"/>
      <c r="Y55" s="195"/>
      <c r="Z55" s="195"/>
      <c r="AA55" s="195"/>
      <c r="AB55" s="195"/>
      <c r="AC55" s="181"/>
      <c r="AD55" s="195"/>
      <c r="AE55" s="195"/>
      <c r="AF55" s="195"/>
      <c r="AG55" s="195"/>
    </row>
    <row r="56" spans="3:33" s="6" customFormat="1" ht="15" customHeight="1" x14ac:dyDescent="0.25">
      <c r="C56" s="71"/>
      <c r="D56" s="57"/>
      <c r="E56" s="57"/>
      <c r="M56" s="42"/>
      <c r="Y56" s="195"/>
      <c r="Z56" s="195"/>
      <c r="AA56" s="195"/>
      <c r="AB56" s="195"/>
      <c r="AC56" s="181"/>
      <c r="AD56" s="195"/>
      <c r="AE56" s="195"/>
      <c r="AF56" s="195"/>
      <c r="AG56" s="195"/>
    </row>
    <row r="57" spans="3:33" s="6" customFormat="1" ht="15" customHeight="1" x14ac:dyDescent="0.25">
      <c r="C57" s="72"/>
      <c r="D57" s="57"/>
      <c r="E57" s="57"/>
      <c r="M57" s="42"/>
      <c r="Y57" s="195"/>
      <c r="Z57" s="195"/>
      <c r="AA57" s="195"/>
      <c r="AB57" s="195"/>
      <c r="AC57" s="181"/>
      <c r="AD57" s="195"/>
      <c r="AE57" s="195"/>
      <c r="AF57" s="195"/>
      <c r="AG57" s="195"/>
    </row>
    <row r="58" spans="3:33" s="6" customFormat="1" ht="15" customHeight="1" x14ac:dyDescent="0.25">
      <c r="C58" s="75"/>
      <c r="D58" s="57"/>
      <c r="E58" s="57"/>
      <c r="M58" s="42"/>
      <c r="Y58" s="195"/>
      <c r="Z58" s="195"/>
      <c r="AA58" s="195"/>
      <c r="AB58" s="195"/>
      <c r="AC58" s="181"/>
      <c r="AD58" s="195"/>
      <c r="AE58" s="195"/>
      <c r="AF58" s="195"/>
      <c r="AG58" s="195"/>
    </row>
    <row r="59" spans="3:33" s="6" customFormat="1" ht="15" customHeight="1" x14ac:dyDescent="0.25">
      <c r="C59" s="73"/>
      <c r="D59" s="57"/>
      <c r="E59" s="57"/>
      <c r="M59" s="42"/>
      <c r="Y59" s="195"/>
      <c r="Z59" s="195"/>
      <c r="AA59" s="195"/>
      <c r="AB59" s="195"/>
      <c r="AC59" s="181"/>
      <c r="AD59" s="195"/>
      <c r="AE59" s="195"/>
      <c r="AF59" s="195"/>
      <c r="AG59" s="195"/>
    </row>
    <row r="60" spans="3:33" s="6" customFormat="1" ht="15" customHeight="1" x14ac:dyDescent="0.25">
      <c r="C60" s="71"/>
      <c r="D60" s="57"/>
      <c r="E60" s="57"/>
      <c r="M60" s="42"/>
      <c r="Y60" s="195"/>
      <c r="Z60" s="195"/>
      <c r="AA60" s="195"/>
      <c r="AB60" s="195"/>
      <c r="AC60" s="181"/>
      <c r="AD60" s="195"/>
      <c r="AE60" s="195"/>
      <c r="AF60" s="195"/>
      <c r="AG60" s="195"/>
    </row>
    <row r="61" spans="3:33" s="6" customFormat="1" ht="15" customHeight="1" x14ac:dyDescent="0.25">
      <c r="C61" s="72"/>
      <c r="D61" s="57"/>
      <c r="E61" s="57"/>
      <c r="M61" s="42"/>
      <c r="Y61" s="195"/>
      <c r="Z61" s="195"/>
      <c r="AA61" s="195"/>
      <c r="AB61" s="195"/>
      <c r="AC61" s="181"/>
      <c r="AD61" s="195"/>
      <c r="AE61" s="195"/>
      <c r="AF61" s="195"/>
      <c r="AG61" s="195"/>
    </row>
    <row r="62" spans="3:33" s="6" customFormat="1" ht="15" customHeight="1" x14ac:dyDescent="0.25">
      <c r="C62" s="57"/>
      <c r="D62" s="57"/>
      <c r="E62" s="57"/>
      <c r="M62" s="42"/>
      <c r="Y62" s="195"/>
      <c r="Z62" s="195"/>
      <c r="AA62" s="195"/>
      <c r="AB62" s="195"/>
      <c r="AC62" s="181"/>
      <c r="AD62" s="195"/>
      <c r="AE62" s="195"/>
      <c r="AF62" s="195"/>
      <c r="AG62" s="195"/>
    </row>
    <row r="63" spans="3:33" s="6" customFormat="1" ht="15" customHeight="1" x14ac:dyDescent="0.25">
      <c r="C63" s="57"/>
      <c r="D63" s="57"/>
      <c r="E63" s="57"/>
      <c r="M63" s="42"/>
      <c r="Y63" s="195"/>
      <c r="Z63" s="195"/>
      <c r="AA63" s="195"/>
      <c r="AB63" s="195"/>
      <c r="AC63" s="181"/>
      <c r="AD63" s="195"/>
      <c r="AE63" s="195"/>
      <c r="AF63" s="195"/>
      <c r="AG63" s="195"/>
    </row>
    <row r="64" spans="3:33" s="6" customFormat="1" ht="15" customHeight="1" x14ac:dyDescent="0.25">
      <c r="C64" s="57"/>
      <c r="D64" s="57"/>
      <c r="E64" s="57"/>
      <c r="M64" s="42"/>
      <c r="Y64" s="195"/>
      <c r="Z64" s="195"/>
      <c r="AA64" s="195"/>
      <c r="AB64" s="195"/>
      <c r="AC64" s="181"/>
      <c r="AD64" s="195"/>
      <c r="AE64" s="195"/>
      <c r="AF64" s="195"/>
      <c r="AG64" s="195"/>
    </row>
    <row r="65" spans="3:33" s="6" customFormat="1" ht="15" customHeight="1" x14ac:dyDescent="0.25">
      <c r="C65" s="57"/>
      <c r="D65" s="57"/>
      <c r="E65" s="57"/>
      <c r="M65" s="42"/>
      <c r="Y65" s="195"/>
      <c r="Z65" s="195"/>
      <c r="AA65" s="195"/>
      <c r="AB65" s="195"/>
      <c r="AC65" s="181"/>
      <c r="AD65" s="195"/>
      <c r="AE65" s="195"/>
      <c r="AF65" s="195"/>
      <c r="AG65" s="195"/>
    </row>
    <row r="66" spans="3:33" s="6" customFormat="1" ht="15" customHeight="1" x14ac:dyDescent="0.25">
      <c r="M66" s="42"/>
      <c r="Y66" s="195"/>
      <c r="Z66" s="195"/>
      <c r="AA66" s="195"/>
      <c r="AB66" s="195"/>
      <c r="AC66" s="181"/>
      <c r="AD66" s="195"/>
      <c r="AE66" s="195"/>
      <c r="AF66" s="195"/>
      <c r="AG66" s="195"/>
    </row>
    <row r="67" spans="3:33" s="6" customFormat="1" ht="15" customHeight="1" x14ac:dyDescent="0.25">
      <c r="M67" s="42"/>
      <c r="Y67" s="195"/>
      <c r="Z67" s="195"/>
      <c r="AA67" s="195"/>
      <c r="AB67" s="195"/>
      <c r="AC67" s="181"/>
      <c r="AD67" s="195"/>
      <c r="AE67" s="195"/>
      <c r="AF67" s="195"/>
      <c r="AG67" s="195"/>
    </row>
    <row r="68" spans="3:33" s="6" customFormat="1" ht="15" customHeight="1" x14ac:dyDescent="0.25">
      <c r="M68" s="42"/>
      <c r="Y68" s="195"/>
      <c r="Z68" s="195"/>
      <c r="AA68" s="195"/>
      <c r="AB68" s="195"/>
      <c r="AC68" s="181"/>
      <c r="AD68" s="195"/>
      <c r="AE68" s="195"/>
      <c r="AF68" s="195"/>
      <c r="AG68" s="195"/>
    </row>
    <row r="69" spans="3:33" s="6" customFormat="1" ht="15" customHeight="1" x14ac:dyDescent="0.25">
      <c r="M69" s="42"/>
      <c r="Y69" s="195"/>
      <c r="Z69" s="195"/>
      <c r="AA69" s="195"/>
      <c r="AB69" s="195"/>
      <c r="AC69" s="181"/>
      <c r="AD69" s="195"/>
      <c r="AE69" s="195"/>
      <c r="AF69" s="195"/>
      <c r="AG69" s="195"/>
    </row>
    <row r="70" spans="3:33" s="6" customFormat="1" ht="15" customHeight="1" x14ac:dyDescent="0.25">
      <c r="M70" s="42"/>
      <c r="Y70" s="195"/>
      <c r="Z70" s="195"/>
      <c r="AA70" s="195"/>
      <c r="AB70" s="195"/>
      <c r="AC70" s="181"/>
      <c r="AD70" s="195"/>
      <c r="AE70" s="195"/>
      <c r="AF70" s="195"/>
      <c r="AG70" s="195"/>
    </row>
    <row r="71" spans="3:33" s="6" customFormat="1" ht="15" customHeight="1" x14ac:dyDescent="0.25">
      <c r="M71" s="42"/>
      <c r="Y71" s="195"/>
      <c r="Z71" s="195"/>
      <c r="AA71" s="195"/>
      <c r="AB71" s="195"/>
      <c r="AC71" s="181"/>
      <c r="AD71" s="195"/>
      <c r="AE71" s="195"/>
      <c r="AF71" s="195"/>
      <c r="AG71" s="195"/>
    </row>
    <row r="72" spans="3:33" s="6" customFormat="1" ht="15" customHeight="1" x14ac:dyDescent="0.25">
      <c r="M72" s="42"/>
      <c r="Y72" s="195"/>
      <c r="Z72" s="195"/>
      <c r="AA72" s="195"/>
      <c r="AB72" s="195"/>
      <c r="AC72" s="181"/>
      <c r="AD72" s="195"/>
      <c r="AE72" s="195"/>
      <c r="AF72" s="195"/>
      <c r="AG72" s="195"/>
    </row>
    <row r="73" spans="3:33" s="6" customFormat="1" ht="15" customHeight="1" x14ac:dyDescent="0.25">
      <c r="M73" s="42"/>
      <c r="Y73" s="195"/>
      <c r="Z73" s="195"/>
      <c r="AA73" s="195"/>
      <c r="AB73" s="195"/>
      <c r="AC73" s="181"/>
      <c r="AD73" s="195"/>
      <c r="AE73" s="195"/>
      <c r="AF73" s="195"/>
      <c r="AG73" s="195"/>
    </row>
    <row r="74" spans="3:33" s="6" customFormat="1" ht="15" customHeight="1" x14ac:dyDescent="0.25">
      <c r="M74" s="42"/>
      <c r="Y74" s="195"/>
      <c r="Z74" s="195"/>
      <c r="AA74" s="195"/>
      <c r="AB74" s="195"/>
      <c r="AC74" s="181"/>
      <c r="AD74" s="195"/>
      <c r="AE74" s="195"/>
      <c r="AF74" s="195"/>
      <c r="AG74" s="195"/>
    </row>
    <row r="75" spans="3:33" s="6" customFormat="1" ht="15" customHeight="1" x14ac:dyDescent="0.25">
      <c r="M75" s="42"/>
      <c r="Y75" s="195"/>
      <c r="Z75" s="195"/>
      <c r="AA75" s="195"/>
      <c r="AB75" s="195"/>
      <c r="AC75" s="181"/>
      <c r="AD75" s="195"/>
      <c r="AE75" s="195"/>
      <c r="AF75" s="195"/>
      <c r="AG75" s="195"/>
    </row>
    <row r="76" spans="3:33" s="6" customFormat="1" ht="15" customHeight="1" x14ac:dyDescent="0.25">
      <c r="M76" s="42"/>
      <c r="Y76" s="195"/>
      <c r="Z76" s="195"/>
      <c r="AA76" s="195"/>
      <c r="AB76" s="195"/>
      <c r="AC76" s="181"/>
      <c r="AD76" s="195"/>
      <c r="AE76" s="195"/>
      <c r="AF76" s="195"/>
      <c r="AG76" s="195"/>
    </row>
    <row r="77" spans="3:33" s="6" customFormat="1" ht="15" customHeight="1" x14ac:dyDescent="0.25">
      <c r="M77" s="42"/>
      <c r="Y77" s="195"/>
      <c r="Z77" s="195"/>
      <c r="AA77" s="195"/>
      <c r="AB77" s="195"/>
      <c r="AC77" s="181"/>
      <c r="AD77" s="195"/>
      <c r="AE77" s="195"/>
      <c r="AF77" s="195"/>
      <c r="AG77" s="195"/>
    </row>
    <row r="78" spans="3:33" s="6" customFormat="1" ht="15" customHeight="1" x14ac:dyDescent="0.25">
      <c r="M78" s="42"/>
      <c r="Y78" s="195"/>
      <c r="Z78" s="195"/>
      <c r="AA78" s="195"/>
      <c r="AB78" s="195"/>
      <c r="AC78" s="181"/>
      <c r="AD78" s="195"/>
      <c r="AE78" s="195"/>
      <c r="AF78" s="195"/>
      <c r="AG78" s="195"/>
    </row>
    <row r="79" spans="3:33" s="6" customFormat="1" ht="15" customHeight="1" x14ac:dyDescent="0.25">
      <c r="M79" s="42"/>
      <c r="Y79" s="195"/>
      <c r="Z79" s="195"/>
      <c r="AA79" s="195"/>
      <c r="AB79" s="195"/>
      <c r="AC79" s="181"/>
      <c r="AD79" s="195"/>
      <c r="AE79" s="195"/>
      <c r="AF79" s="195"/>
      <c r="AG79" s="195"/>
    </row>
    <row r="80" spans="3:33" s="6" customFormat="1" ht="15" customHeight="1" x14ac:dyDescent="0.25">
      <c r="M80" s="42"/>
      <c r="Y80" s="195"/>
      <c r="Z80" s="195"/>
      <c r="AA80" s="195"/>
      <c r="AB80" s="195"/>
      <c r="AC80" s="181"/>
      <c r="AD80" s="195"/>
      <c r="AE80" s="195"/>
      <c r="AF80" s="195"/>
      <c r="AG80" s="195"/>
    </row>
    <row r="81" spans="13:33" s="6" customFormat="1" ht="15" customHeight="1" x14ac:dyDescent="0.25">
      <c r="M81" s="42"/>
      <c r="Y81" s="195"/>
      <c r="Z81" s="195"/>
      <c r="AA81" s="195"/>
      <c r="AB81" s="195"/>
      <c r="AC81" s="181"/>
      <c r="AD81" s="195"/>
      <c r="AE81" s="195"/>
      <c r="AF81" s="195"/>
      <c r="AG81" s="195"/>
    </row>
    <row r="82" spans="13:33" s="6" customFormat="1" ht="15" customHeight="1" x14ac:dyDescent="0.25">
      <c r="M82" s="42"/>
      <c r="Y82" s="195"/>
      <c r="Z82" s="195"/>
      <c r="AA82" s="195"/>
      <c r="AB82" s="195"/>
      <c r="AC82" s="181"/>
      <c r="AD82" s="195"/>
      <c r="AE82" s="195"/>
      <c r="AF82" s="195"/>
      <c r="AG82" s="195"/>
    </row>
    <row r="83" spans="13:33" s="6" customFormat="1" ht="15" customHeight="1" x14ac:dyDescent="0.25">
      <c r="M83" s="42"/>
      <c r="Y83" s="195"/>
      <c r="Z83" s="195"/>
      <c r="AA83" s="195"/>
      <c r="AB83" s="195"/>
      <c r="AC83" s="181"/>
      <c r="AD83" s="195"/>
      <c r="AE83" s="195"/>
      <c r="AF83" s="195"/>
      <c r="AG83" s="195"/>
    </row>
    <row r="84" spans="13:33" s="6" customFormat="1" ht="15" customHeight="1" x14ac:dyDescent="0.25">
      <c r="M84" s="42"/>
      <c r="Y84" s="195"/>
      <c r="Z84" s="195"/>
      <c r="AA84" s="195"/>
      <c r="AB84" s="195"/>
      <c r="AC84" s="181"/>
      <c r="AD84" s="195"/>
      <c r="AE84" s="195"/>
      <c r="AF84" s="195"/>
      <c r="AG84" s="195"/>
    </row>
    <row r="85" spans="13:33" s="6" customFormat="1" ht="15" customHeight="1" x14ac:dyDescent="0.25">
      <c r="M85" s="42"/>
      <c r="Y85" s="195"/>
      <c r="Z85" s="195"/>
      <c r="AA85" s="195"/>
      <c r="AB85" s="195"/>
      <c r="AC85" s="181"/>
      <c r="AD85" s="195"/>
      <c r="AE85" s="195"/>
      <c r="AF85" s="195"/>
      <c r="AG85" s="195"/>
    </row>
    <row r="86" spans="13:33" s="6" customFormat="1" ht="15" customHeight="1" x14ac:dyDescent="0.25">
      <c r="M86" s="42"/>
      <c r="Y86" s="195"/>
      <c r="Z86" s="195"/>
      <c r="AA86" s="195"/>
      <c r="AB86" s="195"/>
      <c r="AC86" s="181"/>
      <c r="AD86" s="195"/>
      <c r="AE86" s="195"/>
      <c r="AF86" s="195"/>
      <c r="AG86" s="195"/>
    </row>
    <row r="87" spans="13:33" s="6" customFormat="1" ht="15" customHeight="1" x14ac:dyDescent="0.25">
      <c r="M87" s="42"/>
      <c r="Y87" s="195"/>
      <c r="Z87" s="195"/>
      <c r="AA87" s="195"/>
      <c r="AB87" s="195"/>
      <c r="AC87" s="181"/>
      <c r="AD87" s="195"/>
      <c r="AE87" s="195"/>
      <c r="AF87" s="195"/>
      <c r="AG87" s="195"/>
    </row>
    <row r="88" spans="13:33" s="6" customFormat="1" ht="15" customHeight="1" x14ac:dyDescent="0.25">
      <c r="M88" s="42"/>
      <c r="Y88" s="195"/>
      <c r="Z88" s="195"/>
      <c r="AA88" s="195"/>
      <c r="AB88" s="195"/>
      <c r="AC88" s="181"/>
      <c r="AD88" s="195"/>
      <c r="AE88" s="195"/>
      <c r="AF88" s="195"/>
      <c r="AG88" s="195"/>
    </row>
    <row r="89" spans="13:33" s="6" customFormat="1" ht="15" customHeight="1" x14ac:dyDescent="0.25">
      <c r="M89" s="42"/>
      <c r="Y89" s="195"/>
      <c r="Z89" s="195"/>
      <c r="AA89" s="195"/>
      <c r="AB89" s="195"/>
      <c r="AC89" s="181"/>
      <c r="AD89" s="195"/>
      <c r="AE89" s="195"/>
      <c r="AF89" s="195"/>
      <c r="AG89" s="195"/>
    </row>
    <row r="90" spans="13:33" s="6" customFormat="1" ht="15" customHeight="1" x14ac:dyDescent="0.25">
      <c r="M90" s="42"/>
      <c r="Y90" s="195"/>
      <c r="Z90" s="195"/>
      <c r="AA90" s="195"/>
      <c r="AB90" s="195"/>
      <c r="AC90" s="181"/>
      <c r="AD90" s="195"/>
      <c r="AE90" s="195"/>
      <c r="AF90" s="195"/>
      <c r="AG90" s="195"/>
    </row>
    <row r="91" spans="13:33" s="6" customFormat="1" ht="15" customHeight="1" x14ac:dyDescent="0.25">
      <c r="M91" s="42"/>
      <c r="Y91" s="195"/>
      <c r="Z91" s="195"/>
      <c r="AA91" s="195"/>
      <c r="AB91" s="195"/>
      <c r="AC91" s="181"/>
      <c r="AD91" s="195"/>
      <c r="AE91" s="195"/>
      <c r="AF91" s="195"/>
      <c r="AG91" s="195"/>
    </row>
    <row r="92" spans="13:33" s="6" customFormat="1" ht="15" customHeight="1" x14ac:dyDescent="0.25">
      <c r="M92" s="42"/>
      <c r="Y92" s="195"/>
      <c r="Z92" s="195"/>
      <c r="AA92" s="195"/>
      <c r="AB92" s="195"/>
      <c r="AC92" s="181"/>
      <c r="AD92" s="195"/>
      <c r="AE92" s="195"/>
      <c r="AF92" s="195"/>
      <c r="AG92" s="195"/>
    </row>
    <row r="93" spans="13:33" s="6" customFormat="1" ht="15" customHeight="1" x14ac:dyDescent="0.25">
      <c r="M93" s="42"/>
      <c r="Y93" s="195"/>
      <c r="Z93" s="195"/>
      <c r="AA93" s="195"/>
      <c r="AB93" s="195"/>
      <c r="AC93" s="181"/>
      <c r="AD93" s="195"/>
      <c r="AE93" s="195"/>
      <c r="AF93" s="195"/>
      <c r="AG93" s="195"/>
    </row>
    <row r="94" spans="13:33" s="6" customFormat="1" ht="15" customHeight="1" x14ac:dyDescent="0.25">
      <c r="M94" s="42"/>
      <c r="Y94" s="195"/>
      <c r="Z94" s="195"/>
      <c r="AA94" s="195"/>
      <c r="AB94" s="195"/>
      <c r="AC94" s="181"/>
      <c r="AD94" s="195"/>
      <c r="AE94" s="195"/>
      <c r="AF94" s="195"/>
      <c r="AG94" s="195"/>
    </row>
    <row r="95" spans="13:33" s="6" customFormat="1" ht="15" customHeight="1" x14ac:dyDescent="0.25">
      <c r="M95" s="42"/>
      <c r="Y95" s="195"/>
      <c r="Z95" s="195"/>
      <c r="AA95" s="195"/>
      <c r="AB95" s="195"/>
      <c r="AC95" s="181"/>
      <c r="AD95" s="195"/>
      <c r="AE95" s="195"/>
      <c r="AF95" s="195"/>
      <c r="AG95" s="195"/>
    </row>
    <row r="96" spans="13:33" s="6" customFormat="1" ht="15" customHeight="1" x14ac:dyDescent="0.25">
      <c r="M96" s="42"/>
      <c r="Y96" s="195"/>
      <c r="Z96" s="195"/>
      <c r="AA96" s="195"/>
      <c r="AB96" s="195"/>
      <c r="AC96" s="181"/>
      <c r="AD96" s="195"/>
      <c r="AE96" s="195"/>
      <c r="AF96" s="195"/>
      <c r="AG96" s="195"/>
    </row>
    <row r="97" spans="13:33" s="6" customFormat="1" ht="15" customHeight="1" x14ac:dyDescent="0.25">
      <c r="M97" s="42"/>
      <c r="Y97" s="195"/>
      <c r="Z97" s="195"/>
      <c r="AA97" s="195"/>
      <c r="AB97" s="195"/>
      <c r="AC97" s="181"/>
      <c r="AD97" s="195"/>
      <c r="AE97" s="195"/>
      <c r="AF97" s="195"/>
      <c r="AG97" s="195"/>
    </row>
    <row r="98" spans="13:33" s="6" customFormat="1" ht="15" customHeight="1" x14ac:dyDescent="0.25">
      <c r="M98" s="42"/>
      <c r="Y98" s="195"/>
      <c r="Z98" s="195"/>
      <c r="AA98" s="195"/>
      <c r="AB98" s="195"/>
      <c r="AC98" s="181"/>
      <c r="AD98" s="195"/>
      <c r="AE98" s="195"/>
      <c r="AF98" s="195"/>
      <c r="AG98" s="195"/>
    </row>
    <row r="99" spans="13:33" s="6" customFormat="1" ht="15" customHeight="1" x14ac:dyDescent="0.25">
      <c r="M99" s="42"/>
      <c r="Y99" s="195"/>
      <c r="Z99" s="195"/>
      <c r="AA99" s="195"/>
      <c r="AB99" s="195"/>
      <c r="AC99" s="181"/>
      <c r="AD99" s="195"/>
      <c r="AE99" s="195"/>
      <c r="AF99" s="195"/>
      <c r="AG99" s="195"/>
    </row>
    <row r="100" spans="13:33" s="6" customFormat="1" ht="15" customHeight="1" x14ac:dyDescent="0.25">
      <c r="M100" s="42"/>
      <c r="Y100" s="195"/>
      <c r="Z100" s="195"/>
      <c r="AA100" s="195"/>
      <c r="AB100" s="195"/>
      <c r="AC100" s="181"/>
      <c r="AD100" s="195"/>
      <c r="AE100" s="195"/>
      <c r="AF100" s="195"/>
      <c r="AG100" s="195"/>
    </row>
    <row r="101" spans="13:33" s="6" customFormat="1" ht="15" customHeight="1" x14ac:dyDescent="0.25">
      <c r="M101" s="42"/>
      <c r="Y101" s="195"/>
      <c r="Z101" s="195"/>
      <c r="AA101" s="195"/>
      <c r="AB101" s="195"/>
      <c r="AC101" s="181"/>
      <c r="AD101" s="195"/>
      <c r="AE101" s="195"/>
      <c r="AF101" s="195"/>
      <c r="AG101" s="195"/>
    </row>
    <row r="102" spans="13:33" s="6" customFormat="1" ht="15" customHeight="1" x14ac:dyDescent="0.25">
      <c r="M102" s="42"/>
      <c r="Y102" s="195"/>
      <c r="Z102" s="195"/>
      <c r="AA102" s="195"/>
      <c r="AB102" s="195"/>
      <c r="AC102" s="181"/>
      <c r="AD102" s="195"/>
      <c r="AE102" s="195"/>
      <c r="AF102" s="195"/>
      <c r="AG102" s="195"/>
    </row>
    <row r="103" spans="13:33" s="6" customFormat="1" ht="15" customHeight="1" x14ac:dyDescent="0.25">
      <c r="M103" s="42"/>
      <c r="Y103" s="195"/>
      <c r="Z103" s="195"/>
      <c r="AA103" s="195"/>
      <c r="AB103" s="195"/>
      <c r="AC103" s="181"/>
      <c r="AD103" s="195"/>
      <c r="AE103" s="195"/>
      <c r="AF103" s="195"/>
      <c r="AG103" s="195"/>
    </row>
    <row r="104" spans="13:33" s="6" customFormat="1" ht="15" customHeight="1" x14ac:dyDescent="0.25">
      <c r="M104" s="42"/>
      <c r="Y104" s="195"/>
      <c r="Z104" s="195"/>
      <c r="AA104" s="195"/>
      <c r="AB104" s="195"/>
      <c r="AC104" s="181"/>
      <c r="AD104" s="195"/>
      <c r="AE104" s="195"/>
      <c r="AF104" s="195"/>
      <c r="AG104" s="195"/>
    </row>
    <row r="105" spans="13:33" s="6" customFormat="1" ht="15" customHeight="1" x14ac:dyDescent="0.25">
      <c r="M105" s="42"/>
      <c r="Y105" s="195"/>
      <c r="Z105" s="195"/>
      <c r="AA105" s="195"/>
      <c r="AB105" s="195"/>
      <c r="AC105" s="181"/>
      <c r="AD105" s="195"/>
      <c r="AE105" s="195"/>
      <c r="AF105" s="195"/>
      <c r="AG105" s="195"/>
    </row>
    <row r="106" spans="13:33" s="6" customFormat="1" ht="15" customHeight="1" x14ac:dyDescent="0.25">
      <c r="M106" s="42"/>
      <c r="Y106" s="195"/>
      <c r="Z106" s="195"/>
      <c r="AA106" s="195"/>
      <c r="AB106" s="195"/>
      <c r="AC106" s="181"/>
      <c r="AD106" s="195"/>
      <c r="AE106" s="195"/>
      <c r="AF106" s="195"/>
      <c r="AG106" s="195"/>
    </row>
    <row r="107" spans="13:33" s="6" customFormat="1" ht="15" customHeight="1" x14ac:dyDescent="0.25">
      <c r="M107" s="42"/>
      <c r="Y107" s="195"/>
      <c r="Z107" s="195"/>
      <c r="AA107" s="195"/>
      <c r="AB107" s="195"/>
      <c r="AC107" s="181"/>
      <c r="AD107" s="195"/>
      <c r="AE107" s="195"/>
      <c r="AF107" s="195"/>
      <c r="AG107" s="195"/>
    </row>
    <row r="108" spans="13:33" s="6" customFormat="1" ht="15" customHeight="1" x14ac:dyDescent="0.25">
      <c r="M108" s="42"/>
      <c r="Y108" s="195"/>
      <c r="Z108" s="195"/>
      <c r="AA108" s="195"/>
      <c r="AB108" s="195"/>
      <c r="AC108" s="181"/>
      <c r="AD108" s="195"/>
      <c r="AE108" s="195"/>
      <c r="AF108" s="195"/>
      <c r="AG108" s="195"/>
    </row>
    <row r="109" spans="13:33" s="6" customFormat="1" ht="15" customHeight="1" x14ac:dyDescent="0.25">
      <c r="M109" s="42"/>
      <c r="Y109" s="195"/>
      <c r="Z109" s="195"/>
      <c r="AA109" s="195"/>
      <c r="AB109" s="195"/>
      <c r="AC109" s="181"/>
      <c r="AD109" s="195"/>
      <c r="AE109" s="195"/>
      <c r="AF109" s="195"/>
      <c r="AG109" s="195"/>
    </row>
    <row r="110" spans="13:33" s="6" customFormat="1" ht="15" customHeight="1" x14ac:dyDescent="0.25">
      <c r="M110" s="42"/>
      <c r="Y110" s="195"/>
      <c r="Z110" s="195"/>
      <c r="AA110" s="195"/>
      <c r="AB110" s="195"/>
      <c r="AC110" s="181"/>
      <c r="AD110" s="195"/>
      <c r="AE110" s="195"/>
      <c r="AF110" s="195"/>
      <c r="AG110" s="195"/>
    </row>
    <row r="111" spans="13:33" s="6" customFormat="1" ht="15" customHeight="1" x14ac:dyDescent="0.25">
      <c r="M111" s="42"/>
      <c r="Y111" s="195"/>
      <c r="Z111" s="195"/>
      <c r="AA111" s="195"/>
      <c r="AB111" s="195"/>
      <c r="AC111" s="181"/>
      <c r="AD111" s="195"/>
      <c r="AE111" s="195"/>
      <c r="AF111" s="195"/>
      <c r="AG111" s="195"/>
    </row>
    <row r="112" spans="13:33" s="6" customFormat="1" ht="15" customHeight="1" x14ac:dyDescent="0.25">
      <c r="M112" s="42"/>
      <c r="Y112" s="195"/>
      <c r="Z112" s="195"/>
      <c r="AA112" s="195"/>
      <c r="AB112" s="195"/>
      <c r="AC112" s="181"/>
      <c r="AD112" s="195"/>
      <c r="AE112" s="195"/>
      <c r="AF112" s="195"/>
      <c r="AG112" s="195"/>
    </row>
    <row r="113" spans="13:33" s="6" customFormat="1" ht="15" customHeight="1" x14ac:dyDescent="0.25">
      <c r="M113" s="42"/>
      <c r="Y113" s="195"/>
      <c r="Z113" s="195"/>
      <c r="AA113" s="195"/>
      <c r="AB113" s="195"/>
      <c r="AC113" s="181"/>
      <c r="AD113" s="195"/>
      <c r="AE113" s="195"/>
      <c r="AF113" s="195"/>
      <c r="AG113" s="195"/>
    </row>
    <row r="114" spans="13:33" s="6" customFormat="1" ht="15" customHeight="1" x14ac:dyDescent="0.25">
      <c r="M114" s="42"/>
      <c r="Y114" s="195"/>
      <c r="Z114" s="195"/>
      <c r="AA114" s="195"/>
      <c r="AB114" s="195"/>
      <c r="AC114" s="181"/>
      <c r="AD114" s="195"/>
      <c r="AE114" s="195"/>
      <c r="AF114" s="195"/>
      <c r="AG114" s="195"/>
    </row>
    <row r="115" spans="13:33" s="6" customFormat="1" ht="15" customHeight="1" x14ac:dyDescent="0.25">
      <c r="M115" s="42"/>
      <c r="Y115" s="195"/>
      <c r="Z115" s="195"/>
      <c r="AA115" s="195"/>
      <c r="AB115" s="195"/>
      <c r="AC115" s="181"/>
      <c r="AD115" s="195"/>
      <c r="AE115" s="195"/>
      <c r="AF115" s="195"/>
      <c r="AG115" s="195"/>
    </row>
    <row r="116" spans="13:33" s="6" customFormat="1" ht="15" customHeight="1" x14ac:dyDescent="0.25">
      <c r="M116" s="42"/>
      <c r="Y116" s="195"/>
      <c r="Z116" s="195"/>
      <c r="AA116" s="195"/>
      <c r="AB116" s="195"/>
      <c r="AC116" s="181"/>
      <c r="AD116" s="195"/>
      <c r="AE116" s="195"/>
      <c r="AF116" s="195"/>
      <c r="AG116" s="195"/>
    </row>
    <row r="117" spans="13:33" s="6" customFormat="1" ht="15" customHeight="1" x14ac:dyDescent="0.25">
      <c r="M117" s="42"/>
      <c r="Y117" s="195"/>
      <c r="Z117" s="195"/>
      <c r="AA117" s="195"/>
      <c r="AB117" s="195"/>
      <c r="AC117" s="181"/>
      <c r="AD117" s="195"/>
      <c r="AE117" s="195"/>
      <c r="AF117" s="195"/>
      <c r="AG117" s="195"/>
    </row>
    <row r="118" spans="13:33" s="6" customFormat="1" ht="15" customHeight="1" x14ac:dyDescent="0.25">
      <c r="M118" s="42"/>
      <c r="Y118" s="195"/>
      <c r="Z118" s="195"/>
      <c r="AA118" s="195"/>
      <c r="AB118" s="195"/>
      <c r="AC118" s="181"/>
      <c r="AD118" s="195"/>
      <c r="AE118" s="195"/>
      <c r="AF118" s="195"/>
      <c r="AG118" s="195"/>
    </row>
    <row r="119" spans="13:33" s="6" customFormat="1" ht="15" customHeight="1" x14ac:dyDescent="0.25">
      <c r="M119" s="42"/>
      <c r="Y119" s="195"/>
      <c r="Z119" s="195"/>
      <c r="AA119" s="195"/>
      <c r="AB119" s="195"/>
      <c r="AC119" s="181"/>
      <c r="AD119" s="195"/>
      <c r="AE119" s="195"/>
      <c r="AF119" s="195"/>
      <c r="AG119" s="195"/>
    </row>
    <row r="120" spans="13:33" s="6" customFormat="1" ht="15" customHeight="1" x14ac:dyDescent="0.25">
      <c r="M120" s="42"/>
      <c r="Y120" s="195"/>
      <c r="Z120" s="195"/>
      <c r="AA120" s="195"/>
      <c r="AB120" s="195"/>
      <c r="AC120" s="181"/>
      <c r="AD120" s="195"/>
      <c r="AE120" s="195"/>
      <c r="AF120" s="195"/>
      <c r="AG120" s="195"/>
    </row>
    <row r="121" spans="13:33" s="6" customFormat="1" ht="15" customHeight="1" x14ac:dyDescent="0.25">
      <c r="M121" s="42"/>
      <c r="Y121" s="195"/>
      <c r="Z121" s="195"/>
      <c r="AA121" s="195"/>
      <c r="AB121" s="195"/>
      <c r="AC121" s="181"/>
      <c r="AD121" s="195"/>
      <c r="AE121" s="195"/>
      <c r="AF121" s="195"/>
      <c r="AG121" s="195"/>
    </row>
    <row r="122" spans="13:33" s="6" customFormat="1" ht="15" customHeight="1" x14ac:dyDescent="0.25">
      <c r="M122" s="42"/>
      <c r="Y122" s="195"/>
      <c r="Z122" s="195"/>
      <c r="AA122" s="195"/>
      <c r="AB122" s="195"/>
      <c r="AC122" s="181"/>
      <c r="AD122" s="195"/>
      <c r="AE122" s="195"/>
      <c r="AF122" s="195"/>
      <c r="AG122" s="195"/>
    </row>
    <row r="123" spans="13:33" s="6" customFormat="1" ht="15" customHeight="1" x14ac:dyDescent="0.25">
      <c r="M123" s="42"/>
      <c r="Y123" s="195"/>
      <c r="Z123" s="195"/>
      <c r="AA123" s="195"/>
      <c r="AB123" s="195"/>
      <c r="AC123" s="181"/>
      <c r="AD123" s="195"/>
      <c r="AE123" s="195"/>
      <c r="AF123" s="195"/>
      <c r="AG123" s="195"/>
    </row>
    <row r="124" spans="13:33" s="6" customFormat="1" ht="15" customHeight="1" x14ac:dyDescent="0.25">
      <c r="M124" s="42"/>
      <c r="Y124" s="195"/>
      <c r="Z124" s="195"/>
      <c r="AA124" s="195"/>
      <c r="AB124" s="195"/>
      <c r="AC124" s="181"/>
      <c r="AD124" s="195"/>
      <c r="AE124" s="195"/>
      <c r="AF124" s="195"/>
      <c r="AG124" s="195"/>
    </row>
    <row r="125" spans="13:33" s="6" customFormat="1" ht="15" customHeight="1" x14ac:dyDescent="0.25">
      <c r="M125" s="42"/>
      <c r="Y125" s="195"/>
      <c r="Z125" s="195"/>
      <c r="AA125" s="195"/>
      <c r="AB125" s="195"/>
      <c r="AC125" s="181"/>
      <c r="AD125" s="195"/>
      <c r="AE125" s="195"/>
      <c r="AF125" s="195"/>
      <c r="AG125" s="195"/>
    </row>
    <row r="126" spans="13:33" s="6" customFormat="1" ht="15" customHeight="1" x14ac:dyDescent="0.25">
      <c r="M126" s="42"/>
      <c r="Y126" s="195"/>
      <c r="Z126" s="195"/>
      <c r="AA126" s="195"/>
      <c r="AB126" s="195"/>
      <c r="AC126" s="181"/>
      <c r="AD126" s="195"/>
      <c r="AE126" s="195"/>
      <c r="AF126" s="195"/>
      <c r="AG126" s="195"/>
    </row>
    <row r="127" spans="13:33" s="6" customFormat="1" ht="15" customHeight="1" x14ac:dyDescent="0.25">
      <c r="M127" s="42"/>
      <c r="Y127" s="195"/>
      <c r="Z127" s="195"/>
      <c r="AA127" s="195"/>
      <c r="AB127" s="195"/>
      <c r="AC127" s="181"/>
      <c r="AD127" s="195"/>
      <c r="AE127" s="195"/>
      <c r="AF127" s="195"/>
      <c r="AG127" s="195"/>
    </row>
    <row r="128" spans="13:33" s="6" customFormat="1" ht="15" customHeight="1" x14ac:dyDescent="0.25">
      <c r="M128" s="42"/>
      <c r="Y128" s="195"/>
      <c r="Z128" s="195"/>
      <c r="AA128" s="195"/>
      <c r="AB128" s="195"/>
      <c r="AC128" s="181"/>
      <c r="AD128" s="195"/>
      <c r="AE128" s="195"/>
      <c r="AF128" s="195"/>
      <c r="AG128" s="195"/>
    </row>
    <row r="129" spans="13:33" s="6" customFormat="1" ht="15" customHeight="1" x14ac:dyDescent="0.25">
      <c r="M129" s="42"/>
      <c r="Y129" s="195"/>
      <c r="Z129" s="195"/>
      <c r="AA129" s="195"/>
      <c r="AB129" s="195"/>
      <c r="AC129" s="181"/>
      <c r="AD129" s="195"/>
      <c r="AE129" s="195"/>
      <c r="AF129" s="195"/>
      <c r="AG129" s="195"/>
    </row>
    <row r="130" spans="13:33" s="6" customFormat="1" ht="15" customHeight="1" x14ac:dyDescent="0.25">
      <c r="M130" s="42"/>
      <c r="Y130" s="195"/>
      <c r="Z130" s="195"/>
      <c r="AA130" s="195"/>
      <c r="AB130" s="195"/>
      <c r="AC130" s="181"/>
      <c r="AD130" s="195"/>
      <c r="AE130" s="195"/>
      <c r="AF130" s="195"/>
      <c r="AG130" s="195"/>
    </row>
    <row r="131" spans="13:33" s="6" customFormat="1" ht="15" customHeight="1" x14ac:dyDescent="0.25">
      <c r="M131" s="42"/>
      <c r="Y131" s="195"/>
      <c r="Z131" s="195"/>
      <c r="AA131" s="195"/>
      <c r="AB131" s="195"/>
      <c r="AC131" s="181"/>
      <c r="AD131" s="195"/>
      <c r="AE131" s="195"/>
      <c r="AF131" s="195"/>
      <c r="AG131" s="195"/>
    </row>
    <row r="132" spans="13:33" s="6" customFormat="1" ht="15" customHeight="1" x14ac:dyDescent="0.25">
      <c r="M132" s="42"/>
      <c r="Y132" s="195"/>
      <c r="Z132" s="195"/>
      <c r="AA132" s="195"/>
      <c r="AB132" s="195"/>
      <c r="AC132" s="181"/>
      <c r="AD132" s="195"/>
      <c r="AE132" s="195"/>
      <c r="AF132" s="195"/>
      <c r="AG132" s="195"/>
    </row>
    <row r="133" spans="13:33" s="6" customFormat="1" ht="15" customHeight="1" x14ac:dyDescent="0.25">
      <c r="M133" s="42"/>
      <c r="Y133" s="195"/>
      <c r="Z133" s="195"/>
      <c r="AA133" s="195"/>
      <c r="AB133" s="195"/>
      <c r="AC133" s="181"/>
      <c r="AD133" s="195"/>
      <c r="AE133" s="195"/>
      <c r="AF133" s="195"/>
      <c r="AG133" s="195"/>
    </row>
    <row r="134" spans="13:33" s="6" customFormat="1" ht="15" customHeight="1" x14ac:dyDescent="0.25">
      <c r="M134" s="42"/>
      <c r="Y134" s="195"/>
      <c r="Z134" s="195"/>
      <c r="AA134" s="195"/>
      <c r="AB134" s="195"/>
      <c r="AC134" s="181"/>
      <c r="AD134" s="195"/>
      <c r="AE134" s="195"/>
      <c r="AF134" s="195"/>
      <c r="AG134" s="195"/>
    </row>
    <row r="135" spans="13:33" s="6" customFormat="1" ht="15" customHeight="1" x14ac:dyDescent="0.25">
      <c r="M135" s="42"/>
      <c r="Y135" s="195"/>
      <c r="Z135" s="195"/>
      <c r="AA135" s="195"/>
      <c r="AB135" s="195"/>
      <c r="AC135" s="181"/>
      <c r="AD135" s="195"/>
      <c r="AE135" s="195"/>
      <c r="AF135" s="195"/>
      <c r="AG135" s="195"/>
    </row>
    <row r="136" spans="13:33" s="6" customFormat="1" ht="15" customHeight="1" x14ac:dyDescent="0.25">
      <c r="M136" s="42"/>
      <c r="Y136" s="195"/>
      <c r="Z136" s="195"/>
      <c r="AA136" s="195"/>
      <c r="AB136" s="195"/>
      <c r="AC136" s="181"/>
      <c r="AD136" s="195"/>
      <c r="AE136" s="195"/>
      <c r="AF136" s="195"/>
      <c r="AG136" s="195"/>
    </row>
    <row r="137" spans="13:33" s="6" customFormat="1" ht="15" customHeight="1" x14ac:dyDescent="0.25">
      <c r="M137" s="42"/>
      <c r="Y137" s="195"/>
      <c r="Z137" s="195"/>
      <c r="AA137" s="195"/>
      <c r="AB137" s="195"/>
      <c r="AC137" s="181"/>
      <c r="AD137" s="195"/>
      <c r="AE137" s="195"/>
      <c r="AF137" s="195"/>
      <c r="AG137" s="195"/>
    </row>
    <row r="138" spans="13:33" s="6" customFormat="1" ht="15" customHeight="1" x14ac:dyDescent="0.25">
      <c r="M138" s="42"/>
      <c r="Y138" s="195"/>
      <c r="Z138" s="195"/>
      <c r="AA138" s="195"/>
      <c r="AB138" s="195"/>
      <c r="AC138" s="181"/>
      <c r="AD138" s="195"/>
      <c r="AE138" s="195"/>
      <c r="AF138" s="195"/>
      <c r="AG138" s="195"/>
    </row>
    <row r="139" spans="13:33" s="6" customFormat="1" ht="15" customHeight="1" x14ac:dyDescent="0.25">
      <c r="M139" s="42"/>
      <c r="Y139" s="195"/>
      <c r="Z139" s="195"/>
      <c r="AA139" s="195"/>
      <c r="AB139" s="195"/>
      <c r="AC139" s="181"/>
      <c r="AD139" s="195"/>
      <c r="AE139" s="195"/>
      <c r="AF139" s="195"/>
      <c r="AG139" s="195"/>
    </row>
    <row r="140" spans="13:33" s="6" customFormat="1" ht="15" customHeight="1" x14ac:dyDescent="0.25">
      <c r="M140" s="42"/>
      <c r="Y140" s="195"/>
      <c r="Z140" s="195"/>
      <c r="AA140" s="195"/>
      <c r="AB140" s="195"/>
      <c r="AC140" s="181"/>
      <c r="AD140" s="195"/>
      <c r="AE140" s="195"/>
      <c r="AF140" s="195"/>
      <c r="AG140" s="195"/>
    </row>
    <row r="141" spans="13:33" s="6" customFormat="1" ht="15" customHeight="1" x14ac:dyDescent="0.25">
      <c r="M141" s="42"/>
      <c r="Y141" s="195"/>
      <c r="Z141" s="195"/>
      <c r="AA141" s="195"/>
      <c r="AB141" s="195"/>
      <c r="AC141" s="181"/>
      <c r="AD141" s="195"/>
      <c r="AE141" s="195"/>
      <c r="AF141" s="195"/>
      <c r="AG141" s="195"/>
    </row>
    <row r="142" spans="13:33" s="6" customFormat="1" ht="15" customHeight="1" x14ac:dyDescent="0.25">
      <c r="M142" s="42"/>
      <c r="Y142" s="195"/>
      <c r="Z142" s="195"/>
      <c r="AA142" s="195"/>
      <c r="AB142" s="195"/>
      <c r="AC142" s="181"/>
      <c r="AD142" s="195"/>
      <c r="AE142" s="195"/>
      <c r="AF142" s="195"/>
      <c r="AG142" s="195"/>
    </row>
    <row r="143" spans="13:33" s="6" customFormat="1" ht="15" customHeight="1" x14ac:dyDescent="0.25">
      <c r="M143" s="42"/>
      <c r="Y143" s="195"/>
      <c r="Z143" s="195"/>
      <c r="AA143" s="195"/>
      <c r="AB143" s="195"/>
      <c r="AC143" s="181"/>
      <c r="AD143" s="195"/>
      <c r="AE143" s="195"/>
      <c r="AF143" s="195"/>
      <c r="AG143" s="195"/>
    </row>
    <row r="144" spans="13:33" s="6" customFormat="1" ht="15" customHeight="1" x14ac:dyDescent="0.25">
      <c r="M144" s="42"/>
      <c r="Y144" s="195"/>
      <c r="Z144" s="195"/>
      <c r="AA144" s="195"/>
      <c r="AB144" s="195"/>
      <c r="AC144" s="181"/>
      <c r="AD144" s="195"/>
      <c r="AE144" s="195"/>
      <c r="AF144" s="195"/>
      <c r="AG144" s="195"/>
    </row>
    <row r="145" spans="13:33" s="6" customFormat="1" ht="15" customHeight="1" x14ac:dyDescent="0.25">
      <c r="M145" s="42"/>
      <c r="Y145" s="195"/>
      <c r="Z145" s="195"/>
      <c r="AA145" s="195"/>
      <c r="AB145" s="195"/>
      <c r="AC145" s="181"/>
      <c r="AD145" s="195"/>
      <c r="AE145" s="195"/>
      <c r="AF145" s="195"/>
      <c r="AG145" s="195"/>
    </row>
    <row r="146" spans="13:33" s="6" customFormat="1" ht="15" customHeight="1" x14ac:dyDescent="0.25">
      <c r="M146" s="42"/>
      <c r="Y146" s="195"/>
      <c r="Z146" s="195"/>
      <c r="AA146" s="195"/>
      <c r="AB146" s="195"/>
      <c r="AC146" s="181"/>
      <c r="AD146" s="195"/>
      <c r="AE146" s="195"/>
      <c r="AF146" s="195"/>
      <c r="AG146" s="195"/>
    </row>
    <row r="147" spans="13:33" s="6" customFormat="1" ht="15" customHeight="1" x14ac:dyDescent="0.25">
      <c r="M147" s="42"/>
      <c r="Y147" s="195"/>
      <c r="Z147" s="195"/>
      <c r="AA147" s="195"/>
      <c r="AB147" s="195"/>
      <c r="AC147" s="181"/>
      <c r="AD147" s="195"/>
      <c r="AE147" s="195"/>
      <c r="AF147" s="195"/>
      <c r="AG147" s="195"/>
    </row>
    <row r="148" spans="13:33" s="6" customFormat="1" ht="15" customHeight="1" x14ac:dyDescent="0.25">
      <c r="M148" s="42"/>
      <c r="Y148" s="195"/>
      <c r="Z148" s="195"/>
      <c r="AA148" s="195"/>
      <c r="AB148" s="195"/>
      <c r="AC148" s="181"/>
      <c r="AD148" s="195"/>
      <c r="AE148" s="195"/>
      <c r="AF148" s="195"/>
      <c r="AG148" s="195"/>
    </row>
    <row r="149" spans="13:33" s="6" customFormat="1" ht="15" customHeight="1" x14ac:dyDescent="0.25">
      <c r="M149" s="42"/>
      <c r="Y149" s="195"/>
      <c r="Z149" s="195"/>
      <c r="AA149" s="195"/>
      <c r="AB149" s="195"/>
      <c r="AC149" s="181"/>
      <c r="AD149" s="195"/>
      <c r="AE149" s="195"/>
      <c r="AF149" s="195"/>
      <c r="AG149" s="195"/>
    </row>
    <row r="150" spans="13:33" s="6" customFormat="1" ht="15" customHeight="1" x14ac:dyDescent="0.25">
      <c r="M150" s="42"/>
      <c r="Y150" s="195"/>
      <c r="Z150" s="195"/>
      <c r="AA150" s="195"/>
      <c r="AB150" s="195"/>
      <c r="AC150" s="181"/>
      <c r="AD150" s="195"/>
      <c r="AE150" s="195"/>
      <c r="AF150" s="195"/>
      <c r="AG150" s="195"/>
    </row>
    <row r="151" spans="13:33" s="6" customFormat="1" ht="15" customHeight="1" x14ac:dyDescent="0.25">
      <c r="M151" s="42"/>
      <c r="Y151" s="195"/>
      <c r="Z151" s="195"/>
      <c r="AA151" s="195"/>
      <c r="AB151" s="195"/>
      <c r="AC151" s="181"/>
      <c r="AD151" s="195"/>
      <c r="AE151" s="195"/>
      <c r="AF151" s="195"/>
      <c r="AG151" s="195"/>
    </row>
    <row r="152" spans="13:33" s="6" customFormat="1" ht="15" customHeight="1" x14ac:dyDescent="0.25">
      <c r="M152" s="42"/>
      <c r="Y152" s="195"/>
      <c r="Z152" s="195"/>
      <c r="AA152" s="195"/>
      <c r="AB152" s="195"/>
      <c r="AC152" s="181"/>
      <c r="AD152" s="195"/>
      <c r="AE152" s="195"/>
      <c r="AF152" s="195"/>
      <c r="AG152" s="195"/>
    </row>
    <row r="153" spans="13:33" s="6" customFormat="1" ht="15" customHeight="1" x14ac:dyDescent="0.25">
      <c r="M153" s="42"/>
      <c r="Y153" s="195"/>
      <c r="Z153" s="195"/>
      <c r="AA153" s="195"/>
      <c r="AB153" s="195"/>
      <c r="AC153" s="181"/>
      <c r="AD153" s="195"/>
      <c r="AE153" s="195"/>
      <c r="AF153" s="195"/>
      <c r="AG153" s="195"/>
    </row>
    <row r="154" spans="13:33" s="6" customFormat="1" ht="15" customHeight="1" x14ac:dyDescent="0.25">
      <c r="M154" s="42"/>
      <c r="Y154" s="195"/>
      <c r="Z154" s="195"/>
      <c r="AA154" s="195"/>
      <c r="AB154" s="195"/>
      <c r="AC154" s="181"/>
      <c r="AD154" s="195"/>
      <c r="AE154" s="195"/>
      <c r="AF154" s="195"/>
      <c r="AG154" s="195"/>
    </row>
    <row r="155" spans="13:33" s="6" customFormat="1" ht="15" customHeight="1" x14ac:dyDescent="0.25">
      <c r="M155" s="42"/>
      <c r="Y155" s="195"/>
      <c r="Z155" s="195"/>
      <c r="AA155" s="195"/>
      <c r="AB155" s="195"/>
      <c r="AC155" s="181"/>
      <c r="AD155" s="195"/>
      <c r="AE155" s="195"/>
      <c r="AF155" s="195"/>
      <c r="AG155" s="195"/>
    </row>
    <row r="156" spans="13:33" s="6" customFormat="1" ht="15" customHeight="1" x14ac:dyDescent="0.25">
      <c r="M156" s="42"/>
      <c r="Y156" s="195"/>
      <c r="Z156" s="195"/>
      <c r="AA156" s="195"/>
      <c r="AB156" s="195"/>
      <c r="AC156" s="181"/>
      <c r="AD156" s="195"/>
      <c r="AE156" s="195"/>
      <c r="AF156" s="195"/>
      <c r="AG156" s="195"/>
    </row>
    <row r="157" spans="13:33" s="6" customFormat="1" ht="15" customHeight="1" x14ac:dyDescent="0.25">
      <c r="M157" s="42"/>
      <c r="Y157" s="195"/>
      <c r="Z157" s="195"/>
      <c r="AA157" s="195"/>
      <c r="AB157" s="195"/>
      <c r="AC157" s="181"/>
      <c r="AD157" s="195"/>
      <c r="AE157" s="195"/>
      <c r="AF157" s="195"/>
      <c r="AG157" s="195"/>
    </row>
    <row r="158" spans="13:33" s="6" customFormat="1" ht="15" customHeight="1" x14ac:dyDescent="0.25">
      <c r="M158" s="42"/>
      <c r="Y158" s="195"/>
      <c r="Z158" s="195"/>
      <c r="AA158" s="195"/>
      <c r="AB158" s="195"/>
      <c r="AC158" s="181"/>
      <c r="AD158" s="195"/>
      <c r="AE158" s="195"/>
      <c r="AF158" s="195"/>
      <c r="AG158" s="195"/>
    </row>
    <row r="159" spans="13:33" s="6" customFormat="1" ht="15" customHeight="1" x14ac:dyDescent="0.25">
      <c r="M159" s="42"/>
      <c r="Y159" s="195"/>
      <c r="Z159" s="195"/>
      <c r="AA159" s="195"/>
      <c r="AB159" s="195"/>
      <c r="AC159" s="181"/>
      <c r="AD159" s="195"/>
      <c r="AE159" s="195"/>
      <c r="AF159" s="195"/>
      <c r="AG159" s="195"/>
    </row>
    <row r="160" spans="13:33" s="6" customFormat="1" ht="15" customHeight="1" x14ac:dyDescent="0.25">
      <c r="M160" s="42"/>
      <c r="Y160" s="195"/>
      <c r="Z160" s="195"/>
      <c r="AA160" s="195"/>
      <c r="AB160" s="195"/>
      <c r="AC160" s="181"/>
      <c r="AD160" s="195"/>
      <c r="AE160" s="195"/>
      <c r="AF160" s="195"/>
      <c r="AG160" s="195"/>
    </row>
    <row r="161" spans="13:33" s="6" customFormat="1" ht="15" customHeight="1" x14ac:dyDescent="0.25">
      <c r="M161" s="42"/>
      <c r="Y161" s="195"/>
      <c r="Z161" s="195"/>
      <c r="AA161" s="195"/>
      <c r="AB161" s="195"/>
      <c r="AC161" s="181"/>
      <c r="AD161" s="195"/>
      <c r="AE161" s="195"/>
      <c r="AF161" s="195"/>
      <c r="AG161" s="195"/>
    </row>
    <row r="162" spans="13:33" s="6" customFormat="1" ht="15" customHeight="1" x14ac:dyDescent="0.25">
      <c r="M162" s="42"/>
      <c r="Y162" s="195"/>
      <c r="Z162" s="195"/>
      <c r="AA162" s="195"/>
      <c r="AB162" s="195"/>
      <c r="AC162" s="181"/>
      <c r="AD162" s="195"/>
      <c r="AE162" s="195"/>
      <c r="AF162" s="195"/>
      <c r="AG162" s="195"/>
    </row>
    <row r="163" spans="13:33" s="6" customFormat="1" ht="15" customHeight="1" x14ac:dyDescent="0.25">
      <c r="M163" s="42"/>
      <c r="Y163" s="195"/>
      <c r="Z163" s="195"/>
      <c r="AA163" s="195"/>
      <c r="AB163" s="195"/>
      <c r="AC163" s="181"/>
      <c r="AD163" s="195"/>
      <c r="AE163" s="195"/>
      <c r="AF163" s="195"/>
      <c r="AG163" s="195"/>
    </row>
    <row r="164" spans="13:33" s="6" customFormat="1" ht="15" customHeight="1" x14ac:dyDescent="0.25">
      <c r="M164" s="42"/>
      <c r="Y164" s="195"/>
      <c r="Z164" s="195"/>
      <c r="AA164" s="195"/>
      <c r="AB164" s="195"/>
      <c r="AC164" s="181"/>
      <c r="AD164" s="195"/>
      <c r="AE164" s="195"/>
      <c r="AF164" s="195"/>
      <c r="AG164" s="195"/>
    </row>
    <row r="165" spans="13:33" s="6" customFormat="1" ht="15" customHeight="1" x14ac:dyDescent="0.25">
      <c r="M165" s="42"/>
      <c r="Y165" s="195"/>
      <c r="Z165" s="195"/>
      <c r="AA165" s="195"/>
      <c r="AB165" s="195"/>
      <c r="AC165" s="181"/>
      <c r="AD165" s="195"/>
      <c r="AE165" s="195"/>
      <c r="AF165" s="195"/>
      <c r="AG165" s="195"/>
    </row>
    <row r="166" spans="13:33" s="6" customFormat="1" ht="15" customHeight="1" x14ac:dyDescent="0.25">
      <c r="M166" s="42"/>
      <c r="Y166" s="195"/>
      <c r="Z166" s="195"/>
      <c r="AA166" s="195"/>
      <c r="AB166" s="195"/>
      <c r="AC166" s="181"/>
      <c r="AD166" s="195"/>
      <c r="AE166" s="195"/>
      <c r="AF166" s="195"/>
      <c r="AG166" s="195"/>
    </row>
    <row r="167" spans="13:33" s="6" customFormat="1" ht="15" customHeight="1" x14ac:dyDescent="0.25">
      <c r="M167" s="42"/>
      <c r="Y167" s="195"/>
      <c r="Z167" s="195"/>
      <c r="AA167" s="195"/>
      <c r="AB167" s="195"/>
      <c r="AC167" s="181"/>
      <c r="AD167" s="195"/>
      <c r="AE167" s="195"/>
      <c r="AF167" s="195"/>
      <c r="AG167" s="195"/>
    </row>
    <row r="168" spans="13:33" s="6" customFormat="1" ht="15" customHeight="1" x14ac:dyDescent="0.25">
      <c r="M168" s="42"/>
      <c r="Y168" s="195"/>
      <c r="Z168" s="195"/>
      <c r="AA168" s="195"/>
      <c r="AB168" s="195"/>
      <c r="AC168" s="181"/>
      <c r="AD168" s="195"/>
      <c r="AE168" s="195"/>
      <c r="AF168" s="195"/>
      <c r="AG168" s="195"/>
    </row>
    <row r="169" spans="13:33" s="6" customFormat="1" ht="15" customHeight="1" x14ac:dyDescent="0.25">
      <c r="M169" s="42"/>
      <c r="Y169" s="195"/>
      <c r="Z169" s="195"/>
      <c r="AA169" s="195"/>
      <c r="AB169" s="195"/>
      <c r="AC169" s="181"/>
      <c r="AD169" s="195"/>
      <c r="AE169" s="195"/>
      <c r="AF169" s="195"/>
      <c r="AG169" s="195"/>
    </row>
    <row r="170" spans="13:33" s="6" customFormat="1" ht="15" customHeight="1" x14ac:dyDescent="0.25">
      <c r="M170" s="42"/>
      <c r="Y170" s="195"/>
      <c r="Z170" s="195"/>
      <c r="AA170" s="195"/>
      <c r="AB170" s="195"/>
      <c r="AC170" s="181"/>
      <c r="AD170" s="195"/>
      <c r="AE170" s="195"/>
      <c r="AF170" s="195"/>
      <c r="AG170" s="195"/>
    </row>
    <row r="171" spans="13:33" s="6" customFormat="1" ht="15" customHeight="1" x14ac:dyDescent="0.25">
      <c r="M171" s="42"/>
      <c r="Y171" s="195"/>
      <c r="Z171" s="195"/>
      <c r="AA171" s="195"/>
      <c r="AB171" s="195"/>
      <c r="AC171" s="181"/>
      <c r="AD171" s="195"/>
      <c r="AE171" s="195"/>
      <c r="AF171" s="195"/>
      <c r="AG171" s="195"/>
    </row>
    <row r="172" spans="13:33" s="6" customFormat="1" ht="15" customHeight="1" x14ac:dyDescent="0.25">
      <c r="M172" s="42"/>
      <c r="Y172" s="195"/>
      <c r="Z172" s="195"/>
      <c r="AA172" s="195"/>
      <c r="AB172" s="195"/>
      <c r="AC172" s="181"/>
      <c r="AD172" s="195"/>
      <c r="AE172" s="195"/>
      <c r="AF172" s="195"/>
      <c r="AG172" s="195"/>
    </row>
    <row r="173" spans="13:33" s="6" customFormat="1" ht="15" customHeight="1" x14ac:dyDescent="0.25">
      <c r="M173" s="42"/>
      <c r="Y173" s="195"/>
      <c r="Z173" s="195"/>
      <c r="AA173" s="195"/>
      <c r="AB173" s="195"/>
      <c r="AC173" s="181"/>
      <c r="AD173" s="195"/>
      <c r="AE173" s="195"/>
      <c r="AF173" s="195"/>
      <c r="AG173" s="195"/>
    </row>
    <row r="174" spans="13:33" s="6" customFormat="1" ht="15" customHeight="1" x14ac:dyDescent="0.25">
      <c r="M174" s="42"/>
      <c r="Y174" s="195"/>
      <c r="Z174" s="195"/>
      <c r="AA174" s="195"/>
      <c r="AB174" s="195"/>
      <c r="AC174" s="181"/>
      <c r="AD174" s="195"/>
      <c r="AE174" s="195"/>
      <c r="AF174" s="195"/>
      <c r="AG174" s="195"/>
    </row>
    <row r="175" spans="13:33" s="6" customFormat="1" ht="15" customHeight="1" x14ac:dyDescent="0.25">
      <c r="M175" s="42"/>
      <c r="Y175" s="195"/>
      <c r="Z175" s="195"/>
      <c r="AA175" s="195"/>
      <c r="AB175" s="195"/>
      <c r="AC175" s="181"/>
      <c r="AD175" s="195"/>
      <c r="AE175" s="195"/>
      <c r="AF175" s="195"/>
      <c r="AG175" s="195"/>
    </row>
    <row r="176" spans="13:33" s="6" customFormat="1" ht="15" customHeight="1" x14ac:dyDescent="0.25">
      <c r="M176" s="42"/>
      <c r="Y176" s="195"/>
      <c r="Z176" s="195"/>
      <c r="AA176" s="195"/>
      <c r="AB176" s="195"/>
      <c r="AC176" s="181"/>
      <c r="AD176" s="195"/>
      <c r="AE176" s="195"/>
      <c r="AF176" s="195"/>
      <c r="AG176" s="195"/>
    </row>
    <row r="177" spans="13:33" s="6" customFormat="1" ht="15" customHeight="1" x14ac:dyDescent="0.25">
      <c r="M177" s="42"/>
      <c r="Y177" s="195"/>
      <c r="Z177" s="195"/>
      <c r="AA177" s="195"/>
      <c r="AB177" s="195"/>
      <c r="AC177" s="181"/>
      <c r="AD177" s="195"/>
      <c r="AE177" s="195"/>
      <c r="AF177" s="195"/>
      <c r="AG177" s="195"/>
    </row>
    <row r="178" spans="13:33" s="6" customFormat="1" ht="15" customHeight="1" x14ac:dyDescent="0.25">
      <c r="M178" s="42"/>
      <c r="Y178" s="195"/>
      <c r="Z178" s="195"/>
      <c r="AA178" s="195"/>
      <c r="AB178" s="195"/>
      <c r="AC178" s="181"/>
      <c r="AD178" s="195"/>
      <c r="AE178" s="195"/>
      <c r="AF178" s="195"/>
      <c r="AG178" s="195"/>
    </row>
    <row r="179" spans="13:33" s="6" customFormat="1" ht="15" customHeight="1" x14ac:dyDescent="0.25">
      <c r="M179" s="42"/>
      <c r="Y179" s="195"/>
      <c r="Z179" s="195"/>
      <c r="AA179" s="195"/>
      <c r="AB179" s="195"/>
      <c r="AC179" s="181"/>
      <c r="AD179" s="195"/>
      <c r="AE179" s="195"/>
      <c r="AF179" s="195"/>
      <c r="AG179" s="195"/>
    </row>
    <row r="180" spans="13:33" s="6" customFormat="1" ht="15" customHeight="1" x14ac:dyDescent="0.25">
      <c r="M180" s="42"/>
      <c r="Y180" s="195"/>
      <c r="Z180" s="195"/>
      <c r="AA180" s="195"/>
      <c r="AB180" s="195"/>
      <c r="AC180" s="181"/>
      <c r="AD180" s="195"/>
      <c r="AE180" s="195"/>
      <c r="AF180" s="195"/>
      <c r="AG180" s="195"/>
    </row>
    <row r="181" spans="13:33" s="6" customFormat="1" ht="15" customHeight="1" x14ac:dyDescent="0.25">
      <c r="M181" s="42"/>
      <c r="Y181" s="195"/>
      <c r="Z181" s="195"/>
      <c r="AA181" s="195"/>
      <c r="AB181" s="195"/>
      <c r="AC181" s="181"/>
      <c r="AD181" s="195"/>
      <c r="AE181" s="195"/>
      <c r="AF181" s="195"/>
      <c r="AG181" s="195"/>
    </row>
    <row r="182" spans="13:33" s="6" customFormat="1" ht="15" customHeight="1" x14ac:dyDescent="0.25">
      <c r="M182" s="42"/>
      <c r="Y182" s="195"/>
      <c r="Z182" s="195"/>
      <c r="AA182" s="195"/>
      <c r="AB182" s="195"/>
      <c r="AC182" s="181"/>
      <c r="AD182" s="195"/>
      <c r="AE182" s="195"/>
      <c r="AF182" s="195"/>
      <c r="AG182" s="195"/>
    </row>
    <row r="183" spans="13:33" s="6" customFormat="1" ht="15" customHeight="1" x14ac:dyDescent="0.25">
      <c r="M183" s="42"/>
      <c r="Y183" s="195"/>
      <c r="Z183" s="195"/>
      <c r="AA183" s="195"/>
      <c r="AB183" s="195"/>
      <c r="AC183" s="181"/>
      <c r="AD183" s="195"/>
      <c r="AE183" s="195"/>
      <c r="AF183" s="195"/>
      <c r="AG183" s="195"/>
    </row>
    <row r="184" spans="13:33" s="6" customFormat="1" ht="15" customHeight="1" x14ac:dyDescent="0.25">
      <c r="M184" s="42"/>
      <c r="Y184" s="195"/>
      <c r="Z184" s="195"/>
      <c r="AA184" s="195"/>
      <c r="AB184" s="195"/>
      <c r="AC184" s="181"/>
      <c r="AD184" s="195"/>
      <c r="AE184" s="195"/>
      <c r="AF184" s="195"/>
      <c r="AG184" s="195"/>
    </row>
    <row r="185" spans="13:33" s="6" customFormat="1" ht="15" customHeight="1" x14ac:dyDescent="0.25">
      <c r="M185" s="42"/>
      <c r="Y185" s="195"/>
      <c r="Z185" s="195"/>
      <c r="AA185" s="195"/>
      <c r="AB185" s="195"/>
      <c r="AC185" s="181"/>
      <c r="AD185" s="195"/>
      <c r="AE185" s="195"/>
      <c r="AF185" s="195"/>
      <c r="AG185" s="195"/>
    </row>
    <row r="186" spans="13:33" s="6" customFormat="1" ht="15" customHeight="1" x14ac:dyDescent="0.25">
      <c r="M186" s="42"/>
      <c r="Y186" s="195"/>
      <c r="Z186" s="195"/>
      <c r="AA186" s="195"/>
      <c r="AB186" s="195"/>
      <c r="AC186" s="181"/>
      <c r="AD186" s="195"/>
      <c r="AE186" s="195"/>
      <c r="AF186" s="195"/>
      <c r="AG186" s="195"/>
    </row>
    <row r="187" spans="13:33" s="6" customFormat="1" ht="15" customHeight="1" x14ac:dyDescent="0.25">
      <c r="M187" s="42"/>
      <c r="Y187" s="195"/>
      <c r="Z187" s="195"/>
      <c r="AA187" s="195"/>
      <c r="AB187" s="195"/>
      <c r="AC187" s="181"/>
      <c r="AD187" s="195"/>
      <c r="AE187" s="195"/>
      <c r="AF187" s="195"/>
      <c r="AG187" s="195"/>
    </row>
    <row r="188" spans="13:33" s="6" customFormat="1" ht="15" customHeight="1" x14ac:dyDescent="0.25">
      <c r="M188" s="42"/>
      <c r="Y188" s="195"/>
      <c r="Z188" s="195"/>
      <c r="AA188" s="195"/>
      <c r="AB188" s="195"/>
      <c r="AC188" s="181"/>
      <c r="AD188" s="195"/>
      <c r="AE188" s="195"/>
      <c r="AF188" s="195"/>
      <c r="AG188" s="195"/>
    </row>
    <row r="189" spans="13:33" s="6" customFormat="1" ht="15" customHeight="1" x14ac:dyDescent="0.25">
      <c r="M189" s="42"/>
      <c r="Y189" s="195"/>
      <c r="Z189" s="195"/>
      <c r="AA189" s="195"/>
      <c r="AB189" s="195"/>
      <c r="AC189" s="181"/>
      <c r="AD189" s="195"/>
      <c r="AE189" s="195"/>
      <c r="AF189" s="195"/>
      <c r="AG189" s="195"/>
    </row>
    <row r="190" spans="13:33" s="6" customFormat="1" ht="15" customHeight="1" x14ac:dyDescent="0.25">
      <c r="M190" s="42"/>
      <c r="Y190" s="195"/>
      <c r="Z190" s="195"/>
      <c r="AA190" s="195"/>
      <c r="AB190" s="195"/>
      <c r="AC190" s="181"/>
      <c r="AD190" s="195"/>
      <c r="AE190" s="195"/>
      <c r="AF190" s="195"/>
      <c r="AG190" s="195"/>
    </row>
    <row r="191" spans="13:33" s="6" customFormat="1" ht="15" customHeight="1" x14ac:dyDescent="0.25">
      <c r="M191" s="42"/>
      <c r="Y191" s="195"/>
      <c r="Z191" s="195"/>
      <c r="AA191" s="195"/>
      <c r="AB191" s="195"/>
      <c r="AC191" s="181"/>
      <c r="AD191" s="195"/>
      <c r="AE191" s="195"/>
      <c r="AF191" s="195"/>
      <c r="AG191" s="195"/>
    </row>
    <row r="192" spans="13:33" s="6" customFormat="1" ht="15" customHeight="1" x14ac:dyDescent="0.25">
      <c r="M192" s="42"/>
      <c r="Y192" s="195"/>
      <c r="Z192" s="195"/>
      <c r="AA192" s="195"/>
      <c r="AB192" s="195"/>
      <c r="AC192" s="181"/>
      <c r="AD192" s="195"/>
      <c r="AE192" s="195"/>
      <c r="AF192" s="195"/>
      <c r="AG192" s="195"/>
    </row>
    <row r="193" spans="13:33" s="6" customFormat="1" ht="15" customHeight="1" x14ac:dyDescent="0.25">
      <c r="M193" s="42"/>
      <c r="Y193" s="195"/>
      <c r="Z193" s="195"/>
      <c r="AA193" s="195"/>
      <c r="AB193" s="195"/>
      <c r="AC193" s="181"/>
      <c r="AD193" s="195"/>
      <c r="AE193" s="195"/>
      <c r="AF193" s="195"/>
      <c r="AG193" s="195"/>
    </row>
    <row r="194" spans="13:33" s="6" customFormat="1" ht="15" customHeight="1" x14ac:dyDescent="0.25">
      <c r="M194" s="42"/>
      <c r="Y194" s="195"/>
      <c r="Z194" s="195"/>
      <c r="AA194" s="195"/>
      <c r="AB194" s="195"/>
      <c r="AC194" s="181"/>
      <c r="AD194" s="195"/>
      <c r="AE194" s="195"/>
      <c r="AF194" s="195"/>
      <c r="AG194" s="195"/>
    </row>
    <row r="195" spans="13:33" s="6" customFormat="1" ht="15" customHeight="1" x14ac:dyDescent="0.25">
      <c r="M195" s="42"/>
      <c r="Y195" s="195"/>
      <c r="Z195" s="195"/>
      <c r="AA195" s="195"/>
      <c r="AB195" s="195"/>
      <c r="AC195" s="181"/>
      <c r="AD195" s="195"/>
      <c r="AE195" s="195"/>
      <c r="AF195" s="195"/>
      <c r="AG195" s="195"/>
    </row>
    <row r="196" spans="13:33" s="6" customFormat="1" ht="15" customHeight="1" x14ac:dyDescent="0.25">
      <c r="M196" s="42"/>
      <c r="Y196" s="195"/>
      <c r="Z196" s="195"/>
      <c r="AA196" s="195"/>
      <c r="AB196" s="195"/>
      <c r="AC196" s="181"/>
      <c r="AD196" s="195"/>
      <c r="AE196" s="195"/>
      <c r="AF196" s="195"/>
      <c r="AG196" s="195"/>
    </row>
    <row r="197" spans="13:33" s="6" customFormat="1" ht="15" customHeight="1" x14ac:dyDescent="0.25">
      <c r="M197" s="42"/>
      <c r="Y197" s="195"/>
      <c r="Z197" s="195"/>
      <c r="AA197" s="195"/>
      <c r="AB197" s="195"/>
      <c r="AC197" s="181"/>
      <c r="AD197" s="195"/>
      <c r="AE197" s="195"/>
      <c r="AF197" s="195"/>
      <c r="AG197" s="195"/>
    </row>
    <row r="198" spans="13:33" s="6" customFormat="1" ht="15" customHeight="1" x14ac:dyDescent="0.25">
      <c r="M198" s="42"/>
      <c r="Y198" s="195"/>
      <c r="Z198" s="195"/>
      <c r="AA198" s="195"/>
      <c r="AB198" s="195"/>
      <c r="AC198" s="181"/>
      <c r="AD198" s="195"/>
      <c r="AE198" s="195"/>
      <c r="AF198" s="195"/>
      <c r="AG198" s="195"/>
    </row>
    <row r="199" spans="13:33" s="6" customFormat="1" ht="15" customHeight="1" x14ac:dyDescent="0.25">
      <c r="M199" s="42"/>
      <c r="Y199" s="195"/>
      <c r="Z199" s="195"/>
      <c r="AA199" s="195"/>
      <c r="AB199" s="195"/>
      <c r="AC199" s="181"/>
      <c r="AD199" s="195"/>
      <c r="AE199" s="195"/>
      <c r="AF199" s="195"/>
      <c r="AG199" s="195"/>
    </row>
    <row r="200" spans="13:33" s="6" customFormat="1" ht="15" customHeight="1" x14ac:dyDescent="0.25">
      <c r="M200" s="42"/>
      <c r="Y200" s="195"/>
      <c r="Z200" s="195"/>
      <c r="AA200" s="195"/>
      <c r="AB200" s="195"/>
      <c r="AC200" s="181"/>
      <c r="AD200" s="195"/>
      <c r="AE200" s="195"/>
      <c r="AF200" s="195"/>
      <c r="AG200" s="195"/>
    </row>
    <row r="201" spans="13:33" s="6" customFormat="1" ht="15" customHeight="1" x14ac:dyDescent="0.25">
      <c r="M201" s="42"/>
      <c r="Y201" s="195"/>
      <c r="Z201" s="195"/>
      <c r="AA201" s="195"/>
      <c r="AB201" s="195"/>
      <c r="AC201" s="181"/>
      <c r="AD201" s="195"/>
      <c r="AE201" s="195"/>
      <c r="AF201" s="195"/>
      <c r="AG201" s="195"/>
    </row>
    <row r="202" spans="13:33" s="6" customFormat="1" ht="15" customHeight="1" x14ac:dyDescent="0.25">
      <c r="M202" s="42"/>
      <c r="Y202" s="195"/>
      <c r="Z202" s="195"/>
      <c r="AA202" s="195"/>
      <c r="AB202" s="195"/>
      <c r="AC202" s="181"/>
      <c r="AD202" s="195"/>
      <c r="AE202" s="195"/>
      <c r="AF202" s="195"/>
      <c r="AG202" s="195"/>
    </row>
    <row r="203" spans="13:33" s="6" customFormat="1" ht="15" customHeight="1" x14ac:dyDescent="0.25">
      <c r="M203" s="42"/>
      <c r="Y203" s="195"/>
      <c r="Z203" s="195"/>
      <c r="AA203" s="195"/>
      <c r="AB203" s="195"/>
      <c r="AC203" s="181"/>
      <c r="AD203" s="195"/>
      <c r="AE203" s="195"/>
      <c r="AF203" s="195"/>
      <c r="AG203" s="195"/>
    </row>
    <row r="204" spans="13:33" s="6" customFormat="1" ht="15" customHeight="1" x14ac:dyDescent="0.25">
      <c r="M204" s="42"/>
      <c r="Y204" s="195"/>
      <c r="Z204" s="195"/>
      <c r="AA204" s="195"/>
      <c r="AB204" s="195"/>
      <c r="AC204" s="181"/>
      <c r="AD204" s="195"/>
      <c r="AE204" s="195"/>
      <c r="AF204" s="195"/>
      <c r="AG204" s="195"/>
    </row>
    <row r="205" spans="13:33" s="6" customFormat="1" ht="15" customHeight="1" x14ac:dyDescent="0.25">
      <c r="M205" s="42"/>
      <c r="Y205" s="195"/>
      <c r="Z205" s="195"/>
      <c r="AA205" s="195"/>
      <c r="AB205" s="195"/>
      <c r="AC205" s="181"/>
      <c r="AD205" s="195"/>
      <c r="AE205" s="195"/>
      <c r="AF205" s="195"/>
      <c r="AG205" s="195"/>
    </row>
    <row r="206" spans="13:33" s="6" customFormat="1" ht="15" customHeight="1" x14ac:dyDescent="0.25">
      <c r="M206" s="42"/>
      <c r="Y206" s="195"/>
      <c r="Z206" s="195"/>
      <c r="AA206" s="195"/>
      <c r="AB206" s="195"/>
      <c r="AC206" s="181"/>
      <c r="AD206" s="195"/>
      <c r="AE206" s="195"/>
      <c r="AF206" s="195"/>
      <c r="AG206" s="195"/>
    </row>
    <row r="207" spans="13:33" s="6" customFormat="1" ht="15" customHeight="1" x14ac:dyDescent="0.25">
      <c r="M207" s="42"/>
      <c r="Y207" s="195"/>
      <c r="Z207" s="195"/>
      <c r="AA207" s="195"/>
      <c r="AB207" s="195"/>
      <c r="AC207" s="181"/>
      <c r="AD207" s="195"/>
      <c r="AE207" s="195"/>
      <c r="AF207" s="195"/>
      <c r="AG207" s="195"/>
    </row>
    <row r="208" spans="13:33" s="6" customFormat="1" ht="15" customHeight="1" x14ac:dyDescent="0.25">
      <c r="M208" s="42"/>
      <c r="Y208" s="195"/>
      <c r="Z208" s="195"/>
      <c r="AA208" s="195"/>
      <c r="AB208" s="195"/>
      <c r="AC208" s="181"/>
      <c r="AD208" s="195"/>
      <c r="AE208" s="195"/>
      <c r="AF208" s="195"/>
      <c r="AG208" s="195"/>
    </row>
    <row r="209" spans="13:33" s="6" customFormat="1" ht="15" customHeight="1" x14ac:dyDescent="0.25">
      <c r="M209" s="42"/>
      <c r="Y209" s="195"/>
      <c r="Z209" s="195"/>
      <c r="AA209" s="195"/>
      <c r="AB209" s="195"/>
      <c r="AC209" s="181"/>
      <c r="AD209" s="195"/>
      <c r="AE209" s="195"/>
      <c r="AF209" s="195"/>
      <c r="AG209" s="195"/>
    </row>
    <row r="210" spans="13:33" s="6" customFormat="1" ht="15" customHeight="1" x14ac:dyDescent="0.25">
      <c r="M210" s="42"/>
      <c r="Y210" s="195"/>
      <c r="Z210" s="195"/>
      <c r="AA210" s="195"/>
      <c r="AB210" s="195"/>
      <c r="AC210" s="181"/>
      <c r="AD210" s="195"/>
      <c r="AE210" s="195"/>
      <c r="AF210" s="195"/>
      <c r="AG210" s="195"/>
    </row>
    <row r="211" spans="13:33" s="6" customFormat="1" ht="15" customHeight="1" x14ac:dyDescent="0.25">
      <c r="M211" s="42"/>
      <c r="Y211" s="195"/>
      <c r="Z211" s="195"/>
      <c r="AA211" s="195"/>
      <c r="AB211" s="195"/>
      <c r="AC211" s="181"/>
      <c r="AD211" s="195"/>
      <c r="AE211" s="195"/>
      <c r="AF211" s="195"/>
      <c r="AG211" s="195"/>
    </row>
    <row r="212" spans="13:33" s="6" customFormat="1" ht="15" customHeight="1" x14ac:dyDescent="0.25">
      <c r="M212" s="42"/>
      <c r="Y212" s="195"/>
      <c r="Z212" s="195"/>
      <c r="AA212" s="195"/>
      <c r="AB212" s="195"/>
      <c r="AC212" s="181"/>
      <c r="AD212" s="195"/>
      <c r="AE212" s="195"/>
      <c r="AF212" s="195"/>
      <c r="AG212" s="195"/>
    </row>
    <row r="213" spans="13:33" s="6" customFormat="1" ht="15" customHeight="1" x14ac:dyDescent="0.25">
      <c r="M213" s="42"/>
      <c r="Y213" s="195"/>
      <c r="Z213" s="195"/>
      <c r="AA213" s="195"/>
      <c r="AB213" s="195"/>
      <c r="AC213" s="181"/>
      <c r="AD213" s="195"/>
      <c r="AE213" s="195"/>
      <c r="AF213" s="195"/>
      <c r="AG213" s="195"/>
    </row>
    <row r="214" spans="13:33" s="6" customFormat="1" ht="15" customHeight="1" x14ac:dyDescent="0.25">
      <c r="M214" s="42"/>
      <c r="Y214" s="195"/>
      <c r="Z214" s="195"/>
      <c r="AA214" s="195"/>
      <c r="AB214" s="195"/>
      <c r="AC214" s="181"/>
      <c r="AD214" s="195"/>
      <c r="AE214" s="195"/>
      <c r="AF214" s="195"/>
      <c r="AG214" s="195"/>
    </row>
    <row r="215" spans="13:33" s="6" customFormat="1" ht="15" customHeight="1" x14ac:dyDescent="0.25">
      <c r="M215" s="42"/>
      <c r="Y215" s="195"/>
      <c r="Z215" s="195"/>
      <c r="AA215" s="195"/>
      <c r="AB215" s="195"/>
      <c r="AC215" s="181"/>
      <c r="AD215" s="195"/>
      <c r="AE215" s="195"/>
      <c r="AF215" s="195"/>
      <c r="AG215" s="195"/>
    </row>
    <row r="216" spans="13:33" s="6" customFormat="1" ht="15" customHeight="1" x14ac:dyDescent="0.25">
      <c r="M216" s="42"/>
      <c r="Y216" s="195"/>
      <c r="Z216" s="195"/>
      <c r="AA216" s="195"/>
      <c r="AB216" s="195"/>
      <c r="AC216" s="181"/>
      <c r="AD216" s="195"/>
      <c r="AE216" s="195"/>
      <c r="AF216" s="195"/>
      <c r="AG216" s="195"/>
    </row>
    <row r="217" spans="13:33" s="6" customFormat="1" ht="15" customHeight="1" x14ac:dyDescent="0.25">
      <c r="M217" s="42"/>
      <c r="Y217" s="195"/>
      <c r="Z217" s="195"/>
      <c r="AA217" s="195"/>
      <c r="AB217" s="195"/>
      <c r="AC217" s="181"/>
      <c r="AD217" s="195"/>
      <c r="AE217" s="195"/>
      <c r="AF217" s="195"/>
      <c r="AG217" s="195"/>
    </row>
    <row r="218" spans="13:33" s="6" customFormat="1" ht="15" customHeight="1" x14ac:dyDescent="0.25">
      <c r="M218" s="42"/>
      <c r="Y218" s="195"/>
      <c r="Z218" s="195"/>
      <c r="AA218" s="195"/>
      <c r="AB218" s="195"/>
      <c r="AC218" s="181"/>
      <c r="AD218" s="195"/>
      <c r="AE218" s="195"/>
      <c r="AF218" s="195"/>
      <c r="AG218" s="195"/>
    </row>
    <row r="219" spans="13:33" s="6" customFormat="1" ht="15" customHeight="1" x14ac:dyDescent="0.25">
      <c r="M219" s="42"/>
      <c r="Y219" s="195"/>
      <c r="Z219" s="195"/>
      <c r="AA219" s="195"/>
      <c r="AB219" s="195"/>
      <c r="AC219" s="181"/>
      <c r="AD219" s="195"/>
      <c r="AE219" s="195"/>
      <c r="AF219" s="195"/>
      <c r="AG219" s="195"/>
    </row>
    <row r="220" spans="13:33" s="6" customFormat="1" ht="15" customHeight="1" x14ac:dyDescent="0.25">
      <c r="M220" s="42"/>
      <c r="Y220" s="195"/>
      <c r="Z220" s="195"/>
      <c r="AA220" s="195"/>
      <c r="AB220" s="195"/>
      <c r="AC220" s="181"/>
      <c r="AD220" s="195"/>
      <c r="AE220" s="195"/>
      <c r="AF220" s="195"/>
      <c r="AG220" s="195"/>
    </row>
    <row r="221" spans="13:33" s="6" customFormat="1" ht="15" customHeight="1" x14ac:dyDescent="0.25">
      <c r="M221" s="42"/>
      <c r="Y221" s="195"/>
      <c r="Z221" s="195"/>
      <c r="AA221" s="195"/>
      <c r="AB221" s="195"/>
      <c r="AC221" s="181"/>
      <c r="AD221" s="195"/>
      <c r="AE221" s="195"/>
      <c r="AF221" s="195"/>
      <c r="AG221" s="195"/>
    </row>
    <row r="222" spans="13:33" s="6" customFormat="1" ht="15" customHeight="1" x14ac:dyDescent="0.25">
      <c r="M222" s="42"/>
      <c r="Y222" s="195"/>
      <c r="Z222" s="195"/>
      <c r="AA222" s="195"/>
      <c r="AB222" s="195"/>
      <c r="AC222" s="181"/>
      <c r="AD222" s="195"/>
      <c r="AE222" s="195"/>
      <c r="AF222" s="195"/>
      <c r="AG222" s="195"/>
    </row>
    <row r="223" spans="13:33" s="6" customFormat="1" ht="15" customHeight="1" x14ac:dyDescent="0.25">
      <c r="M223" s="42"/>
      <c r="Y223" s="195"/>
      <c r="Z223" s="195"/>
      <c r="AA223" s="195"/>
      <c r="AB223" s="195"/>
      <c r="AC223" s="181"/>
      <c r="AD223" s="195"/>
      <c r="AE223" s="195"/>
      <c r="AF223" s="195"/>
      <c r="AG223" s="195"/>
    </row>
    <row r="224" spans="13:33" s="6" customFormat="1" ht="15" customHeight="1" x14ac:dyDescent="0.25">
      <c r="M224" s="42"/>
      <c r="Y224" s="195"/>
      <c r="Z224" s="195"/>
      <c r="AA224" s="195"/>
      <c r="AB224" s="195"/>
      <c r="AC224" s="181"/>
      <c r="AD224" s="195"/>
      <c r="AE224" s="195"/>
      <c r="AF224" s="195"/>
      <c r="AG224" s="195"/>
    </row>
    <row r="225" spans="13:33" s="6" customFormat="1" ht="15" customHeight="1" x14ac:dyDescent="0.25">
      <c r="M225" s="42"/>
      <c r="Y225" s="195"/>
      <c r="Z225" s="195"/>
      <c r="AA225" s="195"/>
      <c r="AB225" s="195"/>
      <c r="AC225" s="181"/>
      <c r="AD225" s="195"/>
      <c r="AE225" s="195"/>
      <c r="AF225" s="195"/>
      <c r="AG225" s="195"/>
    </row>
    <row r="226" spans="13:33" s="6" customFormat="1" ht="15" customHeight="1" x14ac:dyDescent="0.25">
      <c r="M226" s="42"/>
      <c r="Y226" s="195"/>
      <c r="Z226" s="195"/>
      <c r="AA226" s="195"/>
      <c r="AB226" s="195"/>
      <c r="AC226" s="181"/>
      <c r="AD226" s="195"/>
      <c r="AE226" s="195"/>
      <c r="AF226" s="195"/>
      <c r="AG226" s="195"/>
    </row>
    <row r="227" spans="13:33" s="6" customFormat="1" ht="15" customHeight="1" x14ac:dyDescent="0.25">
      <c r="M227" s="42"/>
      <c r="Y227" s="195"/>
      <c r="Z227" s="195"/>
      <c r="AA227" s="195"/>
      <c r="AB227" s="195"/>
      <c r="AC227" s="181"/>
      <c r="AD227" s="195"/>
      <c r="AE227" s="195"/>
      <c r="AF227" s="195"/>
      <c r="AG227" s="195"/>
    </row>
    <row r="228" spans="13:33" s="6" customFormat="1" ht="15" customHeight="1" x14ac:dyDescent="0.25">
      <c r="M228" s="42"/>
      <c r="Y228" s="195"/>
      <c r="Z228" s="195"/>
      <c r="AA228" s="195"/>
      <c r="AB228" s="195"/>
      <c r="AC228" s="181"/>
      <c r="AD228" s="195"/>
      <c r="AE228" s="195"/>
      <c r="AF228" s="195"/>
      <c r="AG228" s="195"/>
    </row>
    <row r="229" spans="13:33" s="6" customFormat="1" ht="15" customHeight="1" x14ac:dyDescent="0.25">
      <c r="M229" s="42"/>
      <c r="Y229" s="195"/>
      <c r="Z229" s="195"/>
      <c r="AA229" s="195"/>
      <c r="AB229" s="195"/>
      <c r="AC229" s="181"/>
      <c r="AD229" s="195"/>
      <c r="AE229" s="195"/>
      <c r="AF229" s="195"/>
      <c r="AG229" s="195"/>
    </row>
    <row r="230" spans="13:33" s="6" customFormat="1" ht="15" customHeight="1" x14ac:dyDescent="0.25">
      <c r="M230" s="42"/>
      <c r="Y230" s="195"/>
      <c r="Z230" s="195"/>
      <c r="AA230" s="195"/>
      <c r="AB230" s="195"/>
      <c r="AC230" s="181"/>
      <c r="AD230" s="195"/>
      <c r="AE230" s="195"/>
      <c r="AF230" s="195"/>
      <c r="AG230" s="195"/>
    </row>
    <row r="231" spans="13:33" s="6" customFormat="1" ht="15" customHeight="1" x14ac:dyDescent="0.25">
      <c r="M231" s="42"/>
      <c r="Y231" s="195"/>
      <c r="Z231" s="195"/>
      <c r="AA231" s="195"/>
      <c r="AB231" s="195"/>
      <c r="AC231" s="181"/>
      <c r="AD231" s="195"/>
      <c r="AE231" s="195"/>
      <c r="AF231" s="195"/>
      <c r="AG231" s="195"/>
    </row>
    <row r="232" spans="13:33" s="6" customFormat="1" ht="15" customHeight="1" x14ac:dyDescent="0.25">
      <c r="M232" s="42"/>
      <c r="Y232" s="195"/>
      <c r="Z232" s="195"/>
      <c r="AA232" s="195"/>
      <c r="AB232" s="195"/>
      <c r="AC232" s="181"/>
      <c r="AD232" s="195"/>
      <c r="AE232" s="195"/>
      <c r="AF232" s="195"/>
      <c r="AG232" s="195"/>
    </row>
    <row r="233" spans="13:33" s="6" customFormat="1" ht="15" customHeight="1" x14ac:dyDescent="0.25">
      <c r="M233" s="42"/>
      <c r="Y233" s="195"/>
      <c r="Z233" s="195"/>
      <c r="AA233" s="195"/>
      <c r="AB233" s="195"/>
      <c r="AC233" s="181"/>
      <c r="AD233" s="195"/>
      <c r="AE233" s="195"/>
      <c r="AF233" s="195"/>
      <c r="AG233" s="195"/>
    </row>
    <row r="234" spans="13:33" s="6" customFormat="1" ht="15" customHeight="1" x14ac:dyDescent="0.25">
      <c r="M234" s="42"/>
      <c r="Y234" s="195"/>
      <c r="Z234" s="195"/>
      <c r="AA234" s="195"/>
      <c r="AB234" s="195"/>
      <c r="AC234" s="181"/>
      <c r="AD234" s="195"/>
      <c r="AE234" s="195"/>
      <c r="AF234" s="195"/>
      <c r="AG234" s="195"/>
    </row>
    <row r="235" spans="13:33" s="6" customFormat="1" ht="15" customHeight="1" x14ac:dyDescent="0.25">
      <c r="M235" s="42"/>
      <c r="Y235" s="195"/>
      <c r="Z235" s="195"/>
      <c r="AA235" s="195"/>
      <c r="AB235" s="195"/>
      <c r="AC235" s="181"/>
      <c r="AD235" s="195"/>
      <c r="AE235" s="195"/>
      <c r="AF235" s="195"/>
      <c r="AG235" s="195"/>
    </row>
    <row r="236" spans="13:33" s="6" customFormat="1" ht="15" customHeight="1" x14ac:dyDescent="0.25">
      <c r="M236" s="42"/>
      <c r="Y236" s="195"/>
      <c r="Z236" s="195"/>
      <c r="AA236" s="195"/>
      <c r="AB236" s="195"/>
      <c r="AC236" s="181"/>
      <c r="AD236" s="195"/>
      <c r="AE236" s="195"/>
      <c r="AF236" s="195"/>
      <c r="AG236" s="195"/>
    </row>
    <row r="237" spans="13:33" s="6" customFormat="1" ht="15" customHeight="1" x14ac:dyDescent="0.25">
      <c r="M237" s="42"/>
      <c r="Y237" s="195"/>
      <c r="Z237" s="195"/>
      <c r="AA237" s="195"/>
      <c r="AB237" s="195"/>
      <c r="AC237" s="181"/>
      <c r="AD237" s="195"/>
      <c r="AE237" s="195"/>
      <c r="AF237" s="195"/>
      <c r="AG237" s="195"/>
    </row>
    <row r="238" spans="13:33" s="6" customFormat="1" ht="15" customHeight="1" x14ac:dyDescent="0.25">
      <c r="M238" s="42"/>
      <c r="Y238" s="195"/>
      <c r="Z238" s="195"/>
      <c r="AA238" s="195"/>
      <c r="AB238" s="195"/>
      <c r="AC238" s="181"/>
      <c r="AD238" s="195"/>
      <c r="AE238" s="195"/>
      <c r="AF238" s="195"/>
      <c r="AG238" s="195"/>
    </row>
    <row r="239" spans="13:33" s="6" customFormat="1" ht="15" customHeight="1" x14ac:dyDescent="0.25">
      <c r="M239" s="42"/>
      <c r="Y239" s="195"/>
      <c r="Z239" s="195"/>
      <c r="AA239" s="195"/>
      <c r="AB239" s="195"/>
      <c r="AC239" s="181"/>
      <c r="AD239" s="195"/>
      <c r="AE239" s="195"/>
      <c r="AF239" s="195"/>
      <c r="AG239" s="195"/>
    </row>
    <row r="240" spans="13:33" s="6" customFormat="1" ht="15" customHeight="1" x14ac:dyDescent="0.25">
      <c r="M240" s="42"/>
      <c r="Y240" s="195"/>
      <c r="Z240" s="195"/>
      <c r="AA240" s="195"/>
      <c r="AB240" s="195"/>
      <c r="AC240" s="181"/>
      <c r="AD240" s="195"/>
      <c r="AE240" s="195"/>
      <c r="AF240" s="195"/>
      <c r="AG240" s="195"/>
    </row>
    <row r="241" spans="13:33" s="6" customFormat="1" ht="15" customHeight="1" x14ac:dyDescent="0.25">
      <c r="M241" s="42"/>
      <c r="Y241" s="195"/>
      <c r="Z241" s="195"/>
      <c r="AA241" s="195"/>
      <c r="AB241" s="195"/>
      <c r="AC241" s="181"/>
      <c r="AD241" s="195"/>
      <c r="AE241" s="195"/>
      <c r="AF241" s="195"/>
      <c r="AG241" s="195"/>
    </row>
    <row r="242" spans="13:33" s="6" customFormat="1" ht="15" customHeight="1" x14ac:dyDescent="0.25">
      <c r="M242" s="42"/>
      <c r="Y242" s="195"/>
      <c r="Z242" s="195"/>
      <c r="AA242" s="195"/>
      <c r="AB242" s="195"/>
      <c r="AC242" s="181"/>
      <c r="AD242" s="195"/>
      <c r="AE242" s="195"/>
      <c r="AF242" s="195"/>
      <c r="AG242" s="195"/>
    </row>
    <row r="243" spans="13:33" s="6" customFormat="1" ht="15" customHeight="1" x14ac:dyDescent="0.25">
      <c r="M243" s="42"/>
      <c r="Y243" s="195"/>
      <c r="Z243" s="195"/>
      <c r="AA243" s="195"/>
      <c r="AB243" s="195"/>
      <c r="AC243" s="181"/>
      <c r="AD243" s="195"/>
      <c r="AE243" s="195"/>
      <c r="AF243" s="195"/>
      <c r="AG243" s="195"/>
    </row>
    <row r="244" spans="13:33" s="6" customFormat="1" ht="15" customHeight="1" x14ac:dyDescent="0.25">
      <c r="M244" s="42"/>
      <c r="Y244" s="195"/>
      <c r="Z244" s="195"/>
      <c r="AA244" s="195"/>
      <c r="AB244" s="195"/>
      <c r="AC244" s="181"/>
      <c r="AD244" s="195"/>
      <c r="AE244" s="195"/>
      <c r="AF244" s="195"/>
      <c r="AG244" s="195"/>
    </row>
    <row r="245" spans="13:33" s="6" customFormat="1" ht="15" customHeight="1" x14ac:dyDescent="0.25">
      <c r="M245" s="42"/>
      <c r="Y245" s="195"/>
      <c r="Z245" s="195"/>
      <c r="AA245" s="195"/>
      <c r="AB245" s="195"/>
      <c r="AC245" s="181"/>
      <c r="AD245" s="195"/>
      <c r="AE245" s="195"/>
      <c r="AF245" s="195"/>
      <c r="AG245" s="195"/>
    </row>
    <row r="246" spans="13:33" s="6" customFormat="1" ht="15" customHeight="1" x14ac:dyDescent="0.25">
      <c r="M246" s="42"/>
      <c r="Y246" s="195"/>
      <c r="Z246" s="195"/>
      <c r="AA246" s="195"/>
      <c r="AB246" s="195"/>
      <c r="AC246" s="181"/>
      <c r="AD246" s="195"/>
      <c r="AE246" s="195"/>
      <c r="AF246" s="195"/>
      <c r="AG246" s="195"/>
    </row>
    <row r="247" spans="13:33" s="6" customFormat="1" ht="15" customHeight="1" x14ac:dyDescent="0.25">
      <c r="M247" s="42"/>
      <c r="Y247" s="195"/>
      <c r="Z247" s="195"/>
      <c r="AA247" s="195"/>
      <c r="AB247" s="195"/>
      <c r="AC247" s="181"/>
      <c r="AD247" s="195"/>
      <c r="AE247" s="195"/>
      <c r="AF247" s="195"/>
      <c r="AG247" s="195"/>
    </row>
    <row r="248" spans="13:33" s="6" customFormat="1" ht="15" customHeight="1" x14ac:dyDescent="0.25">
      <c r="M248" s="42"/>
      <c r="Y248" s="195"/>
      <c r="Z248" s="195"/>
      <c r="AA248" s="195"/>
      <c r="AB248" s="195"/>
      <c r="AC248" s="181"/>
      <c r="AD248" s="195"/>
      <c r="AE248" s="195"/>
      <c r="AF248" s="195"/>
      <c r="AG248" s="195"/>
    </row>
    <row r="249" spans="13:33" s="6" customFormat="1" ht="15" customHeight="1" x14ac:dyDescent="0.25">
      <c r="M249" s="42"/>
      <c r="Y249" s="195"/>
      <c r="Z249" s="195"/>
      <c r="AA249" s="195"/>
      <c r="AB249" s="195"/>
      <c r="AC249" s="181"/>
      <c r="AD249" s="195"/>
      <c r="AE249" s="195"/>
      <c r="AF249" s="195"/>
      <c r="AG249" s="195"/>
    </row>
    <row r="250" spans="13:33" s="6" customFormat="1" ht="15" customHeight="1" x14ac:dyDescent="0.25">
      <c r="M250" s="42"/>
      <c r="Y250" s="195"/>
      <c r="Z250" s="195"/>
      <c r="AA250" s="195"/>
      <c r="AB250" s="195"/>
      <c r="AC250" s="181"/>
      <c r="AD250" s="195"/>
      <c r="AE250" s="195"/>
      <c r="AF250" s="195"/>
      <c r="AG250" s="195"/>
    </row>
    <row r="251" spans="13:33" s="6" customFormat="1" ht="15" customHeight="1" x14ac:dyDescent="0.25">
      <c r="M251" s="42"/>
      <c r="Y251" s="195"/>
      <c r="Z251" s="195"/>
      <c r="AA251" s="195"/>
      <c r="AB251" s="195"/>
      <c r="AC251" s="181"/>
      <c r="AD251" s="195"/>
      <c r="AE251" s="195"/>
      <c r="AF251" s="195"/>
      <c r="AG251" s="195"/>
    </row>
    <row r="252" spans="13:33" s="6" customFormat="1" ht="15" customHeight="1" x14ac:dyDescent="0.25">
      <c r="M252" s="42"/>
      <c r="Y252" s="195"/>
      <c r="Z252" s="195"/>
      <c r="AA252" s="195"/>
      <c r="AB252" s="195"/>
      <c r="AC252" s="181"/>
      <c r="AD252" s="195"/>
      <c r="AE252" s="195"/>
      <c r="AF252" s="195"/>
      <c r="AG252" s="195"/>
    </row>
    <row r="253" spans="13:33" s="6" customFormat="1" ht="15" customHeight="1" x14ac:dyDescent="0.25">
      <c r="M253" s="42"/>
      <c r="Y253" s="195"/>
      <c r="Z253" s="195"/>
      <c r="AA253" s="195"/>
      <c r="AB253" s="195"/>
      <c r="AC253" s="181"/>
      <c r="AD253" s="195"/>
      <c r="AE253" s="195"/>
      <c r="AF253" s="195"/>
      <c r="AG253" s="195"/>
    </row>
    <row r="254" spans="13:33" s="6" customFormat="1" ht="15" customHeight="1" x14ac:dyDescent="0.25">
      <c r="M254" s="42"/>
      <c r="Y254" s="195"/>
      <c r="Z254" s="195"/>
      <c r="AA254" s="195"/>
      <c r="AB254" s="195"/>
      <c r="AC254" s="181"/>
      <c r="AD254" s="195"/>
      <c r="AE254" s="195"/>
      <c r="AF254" s="195"/>
      <c r="AG254" s="195"/>
    </row>
    <row r="255" spans="13:33" s="6" customFormat="1" ht="15" customHeight="1" x14ac:dyDescent="0.25">
      <c r="M255" s="42"/>
      <c r="Y255" s="195"/>
      <c r="Z255" s="195"/>
      <c r="AA255" s="195"/>
      <c r="AB255" s="195"/>
      <c r="AC255" s="181"/>
      <c r="AD255" s="195"/>
      <c r="AE255" s="195"/>
      <c r="AF255" s="195"/>
      <c r="AG255" s="195"/>
    </row>
    <row r="256" spans="13:33" s="6" customFormat="1" ht="15" customHeight="1" x14ac:dyDescent="0.25">
      <c r="M256" s="42"/>
      <c r="Y256" s="195"/>
      <c r="Z256" s="195"/>
      <c r="AA256" s="195"/>
      <c r="AB256" s="195"/>
      <c r="AC256" s="181"/>
      <c r="AD256" s="195"/>
      <c r="AE256" s="195"/>
      <c r="AF256" s="195"/>
      <c r="AG256" s="195"/>
    </row>
    <row r="257" spans="13:33" s="6" customFormat="1" ht="15" customHeight="1" x14ac:dyDescent="0.25">
      <c r="M257" s="42"/>
      <c r="Y257" s="195"/>
      <c r="Z257" s="195"/>
      <c r="AA257" s="195"/>
      <c r="AB257" s="195"/>
      <c r="AC257" s="181"/>
      <c r="AD257" s="195"/>
      <c r="AE257" s="195"/>
      <c r="AF257" s="195"/>
      <c r="AG257" s="195"/>
    </row>
    <row r="258" spans="13:33" s="6" customFormat="1" ht="15" customHeight="1" x14ac:dyDescent="0.25">
      <c r="M258" s="42"/>
      <c r="Y258" s="195"/>
      <c r="Z258" s="195"/>
      <c r="AA258" s="195"/>
      <c r="AB258" s="195"/>
      <c r="AC258" s="181"/>
      <c r="AD258" s="195"/>
      <c r="AE258" s="195"/>
      <c r="AF258" s="195"/>
      <c r="AG258" s="195"/>
    </row>
    <row r="259" spans="13:33" s="6" customFormat="1" ht="15" customHeight="1" x14ac:dyDescent="0.25">
      <c r="M259" s="42"/>
      <c r="Y259" s="195"/>
      <c r="Z259" s="195"/>
      <c r="AA259" s="195"/>
      <c r="AB259" s="195"/>
      <c r="AC259" s="181"/>
      <c r="AD259" s="195"/>
      <c r="AE259" s="195"/>
      <c r="AF259" s="195"/>
      <c r="AG259" s="195"/>
    </row>
    <row r="260" spans="13:33" s="6" customFormat="1" ht="15" customHeight="1" x14ac:dyDescent="0.25">
      <c r="M260" s="42"/>
      <c r="Y260" s="195"/>
      <c r="Z260" s="195"/>
      <c r="AA260" s="195"/>
      <c r="AB260" s="195"/>
      <c r="AC260" s="181"/>
      <c r="AD260" s="195"/>
      <c r="AE260" s="195"/>
      <c r="AF260" s="195"/>
      <c r="AG260" s="195"/>
    </row>
    <row r="261" spans="13:33" s="6" customFormat="1" ht="15" customHeight="1" x14ac:dyDescent="0.25">
      <c r="M261" s="42"/>
      <c r="Y261" s="195"/>
      <c r="Z261" s="195"/>
      <c r="AA261" s="195"/>
      <c r="AB261" s="195"/>
      <c r="AC261" s="181"/>
      <c r="AD261" s="195"/>
      <c r="AE261" s="195"/>
      <c r="AF261" s="195"/>
      <c r="AG261" s="195"/>
    </row>
    <row r="262" spans="13:33" s="6" customFormat="1" ht="15" customHeight="1" x14ac:dyDescent="0.25">
      <c r="M262" s="42"/>
      <c r="Y262" s="195"/>
      <c r="Z262" s="195"/>
      <c r="AA262" s="195"/>
      <c r="AB262" s="195"/>
      <c r="AC262" s="181"/>
      <c r="AD262" s="195"/>
      <c r="AE262" s="195"/>
      <c r="AF262" s="195"/>
      <c r="AG262" s="195"/>
    </row>
    <row r="263" spans="13:33" s="6" customFormat="1" ht="15" customHeight="1" x14ac:dyDescent="0.25">
      <c r="M263" s="42"/>
      <c r="Y263" s="195"/>
      <c r="Z263" s="195"/>
      <c r="AA263" s="195"/>
      <c r="AB263" s="195"/>
      <c r="AC263" s="181"/>
      <c r="AD263" s="195"/>
      <c r="AE263" s="195"/>
      <c r="AF263" s="195"/>
      <c r="AG263" s="195"/>
    </row>
    <row r="264" spans="13:33" s="6" customFormat="1" ht="15" customHeight="1" x14ac:dyDescent="0.25">
      <c r="M264" s="42"/>
      <c r="Y264" s="195"/>
      <c r="Z264" s="195"/>
      <c r="AA264" s="195"/>
      <c r="AB264" s="195"/>
      <c r="AC264" s="181"/>
      <c r="AD264" s="195"/>
      <c r="AE264" s="195"/>
      <c r="AF264" s="195"/>
      <c r="AG264" s="195"/>
    </row>
    <row r="265" spans="13:33" s="6" customFormat="1" ht="15" customHeight="1" x14ac:dyDescent="0.25">
      <c r="M265" s="42"/>
      <c r="Y265" s="195"/>
      <c r="Z265" s="195"/>
      <c r="AA265" s="195"/>
      <c r="AB265" s="195"/>
      <c r="AC265" s="181"/>
      <c r="AD265" s="195"/>
      <c r="AE265" s="195"/>
      <c r="AF265" s="195"/>
      <c r="AG265" s="195"/>
    </row>
    <row r="266" spans="13:33" s="6" customFormat="1" ht="15" customHeight="1" x14ac:dyDescent="0.25">
      <c r="M266" s="42"/>
      <c r="Y266" s="195"/>
      <c r="Z266" s="195"/>
      <c r="AA266" s="195"/>
      <c r="AB266" s="195"/>
      <c r="AC266" s="181"/>
      <c r="AD266" s="195"/>
      <c r="AE266" s="195"/>
      <c r="AF266" s="195"/>
      <c r="AG266" s="195"/>
    </row>
    <row r="267" spans="13:33" s="6" customFormat="1" ht="15" customHeight="1" x14ac:dyDescent="0.25">
      <c r="M267" s="42"/>
      <c r="Y267" s="195"/>
      <c r="Z267" s="195"/>
      <c r="AA267" s="195"/>
      <c r="AB267" s="195"/>
      <c r="AC267" s="181"/>
      <c r="AD267" s="195"/>
      <c r="AE267" s="195"/>
      <c r="AF267" s="195"/>
      <c r="AG267" s="195"/>
    </row>
    <row r="268" spans="13:33" s="6" customFormat="1" ht="15" customHeight="1" x14ac:dyDescent="0.25">
      <c r="M268" s="42"/>
      <c r="Y268" s="195"/>
      <c r="Z268" s="195"/>
      <c r="AA268" s="195"/>
      <c r="AB268" s="195"/>
      <c r="AC268" s="181"/>
      <c r="AD268" s="195"/>
      <c r="AE268" s="195"/>
      <c r="AF268" s="195"/>
      <c r="AG268" s="195"/>
    </row>
    <row r="269" spans="13:33" s="6" customFormat="1" ht="15" customHeight="1" x14ac:dyDescent="0.25">
      <c r="M269" s="42"/>
      <c r="Y269" s="195"/>
      <c r="Z269" s="195"/>
      <c r="AA269" s="195"/>
      <c r="AB269" s="195"/>
      <c r="AC269" s="181"/>
      <c r="AD269" s="195"/>
      <c r="AE269" s="195"/>
      <c r="AF269" s="195"/>
      <c r="AG269" s="195"/>
    </row>
    <row r="270" spans="13:33" s="6" customFormat="1" ht="15" customHeight="1" x14ac:dyDescent="0.25">
      <c r="M270" s="42"/>
      <c r="Y270" s="195"/>
      <c r="Z270" s="195"/>
      <c r="AA270" s="195"/>
      <c r="AB270" s="195"/>
      <c r="AC270" s="181"/>
      <c r="AD270" s="195"/>
      <c r="AE270" s="195"/>
      <c r="AF270" s="195"/>
      <c r="AG270" s="195"/>
    </row>
    <row r="271" spans="13:33" s="6" customFormat="1" ht="15" customHeight="1" x14ac:dyDescent="0.25">
      <c r="M271" s="42"/>
      <c r="Y271" s="195"/>
      <c r="Z271" s="195"/>
      <c r="AA271" s="195"/>
      <c r="AB271" s="195"/>
      <c r="AC271" s="181"/>
      <c r="AD271" s="195"/>
      <c r="AE271" s="195"/>
      <c r="AF271" s="195"/>
      <c r="AG271" s="195"/>
    </row>
    <row r="272" spans="13:33" s="6" customFormat="1" ht="15" customHeight="1" x14ac:dyDescent="0.25">
      <c r="M272" s="42"/>
      <c r="Y272" s="195"/>
      <c r="Z272" s="195"/>
      <c r="AA272" s="195"/>
      <c r="AB272" s="195"/>
      <c r="AC272" s="181"/>
      <c r="AD272" s="195"/>
      <c r="AE272" s="195"/>
      <c r="AF272" s="195"/>
      <c r="AG272" s="195"/>
    </row>
    <row r="273" spans="13:33" s="6" customFormat="1" ht="15" customHeight="1" x14ac:dyDescent="0.25">
      <c r="M273" s="42"/>
      <c r="Y273" s="195"/>
      <c r="Z273" s="195"/>
      <c r="AA273" s="195"/>
      <c r="AB273" s="195"/>
      <c r="AC273" s="181"/>
      <c r="AD273" s="195"/>
      <c r="AE273" s="195"/>
      <c r="AF273" s="195"/>
      <c r="AG273" s="195"/>
    </row>
    <row r="274" spans="13:33" s="6" customFormat="1" ht="15" customHeight="1" x14ac:dyDescent="0.25">
      <c r="M274" s="42"/>
      <c r="Y274" s="195"/>
      <c r="Z274" s="195"/>
      <c r="AA274" s="195"/>
      <c r="AB274" s="195"/>
      <c r="AC274" s="181"/>
      <c r="AD274" s="195"/>
      <c r="AE274" s="195"/>
      <c r="AF274" s="195"/>
      <c r="AG274" s="195"/>
    </row>
    <row r="275" spans="13:33" s="6" customFormat="1" ht="15" customHeight="1" x14ac:dyDescent="0.25">
      <c r="M275" s="42"/>
      <c r="Y275" s="195"/>
      <c r="Z275" s="195"/>
      <c r="AA275" s="195"/>
      <c r="AB275" s="195"/>
      <c r="AC275" s="181"/>
      <c r="AD275" s="195"/>
      <c r="AE275" s="195"/>
      <c r="AF275" s="195"/>
      <c r="AG275" s="195"/>
    </row>
    <row r="276" spans="13:33" s="6" customFormat="1" ht="15" customHeight="1" x14ac:dyDescent="0.25">
      <c r="M276" s="42"/>
      <c r="Y276" s="195"/>
      <c r="Z276" s="195"/>
      <c r="AA276" s="195"/>
      <c r="AB276" s="195"/>
      <c r="AC276" s="181"/>
      <c r="AD276" s="195"/>
      <c r="AE276" s="195"/>
      <c r="AF276" s="195"/>
      <c r="AG276" s="195"/>
    </row>
    <row r="277" spans="13:33" s="6" customFormat="1" ht="15" customHeight="1" x14ac:dyDescent="0.25">
      <c r="M277" s="42"/>
      <c r="Y277" s="195"/>
      <c r="Z277" s="195"/>
      <c r="AA277" s="195"/>
      <c r="AB277" s="195"/>
      <c r="AC277" s="181"/>
      <c r="AD277" s="195"/>
      <c r="AE277" s="195"/>
      <c r="AF277" s="195"/>
      <c r="AG277" s="195"/>
    </row>
    <row r="278" spans="13:33" s="6" customFormat="1" ht="15" customHeight="1" x14ac:dyDescent="0.25">
      <c r="M278" s="42"/>
      <c r="Y278" s="195"/>
      <c r="Z278" s="195"/>
      <c r="AA278" s="195"/>
      <c r="AB278" s="195"/>
      <c r="AC278" s="181"/>
      <c r="AD278" s="195"/>
      <c r="AE278" s="195"/>
      <c r="AF278" s="195"/>
      <c r="AG278" s="195"/>
    </row>
    <row r="279" spans="13:33" s="6" customFormat="1" ht="15" customHeight="1" x14ac:dyDescent="0.25">
      <c r="M279" s="42"/>
      <c r="Y279" s="195"/>
      <c r="Z279" s="195"/>
      <c r="AA279" s="195"/>
      <c r="AB279" s="195"/>
      <c r="AC279" s="181"/>
      <c r="AD279" s="195"/>
      <c r="AE279" s="195"/>
      <c r="AF279" s="195"/>
      <c r="AG279" s="195"/>
    </row>
    <row r="280" spans="13:33" s="6" customFormat="1" ht="15" customHeight="1" x14ac:dyDescent="0.25">
      <c r="M280" s="42"/>
      <c r="Y280" s="195"/>
      <c r="Z280" s="195"/>
      <c r="AA280" s="195"/>
      <c r="AB280" s="195"/>
      <c r="AC280" s="181"/>
      <c r="AD280" s="195"/>
      <c r="AE280" s="195"/>
      <c r="AF280" s="195"/>
      <c r="AG280" s="195"/>
    </row>
    <row r="281" spans="13:33" s="6" customFormat="1" ht="15" customHeight="1" x14ac:dyDescent="0.25">
      <c r="M281" s="42"/>
      <c r="Y281" s="195"/>
      <c r="Z281" s="195"/>
      <c r="AA281" s="195"/>
      <c r="AB281" s="195"/>
      <c r="AC281" s="181"/>
      <c r="AD281" s="195"/>
      <c r="AE281" s="195"/>
      <c r="AF281" s="195"/>
      <c r="AG281" s="195"/>
    </row>
    <row r="282" spans="13:33" s="6" customFormat="1" ht="15" customHeight="1" x14ac:dyDescent="0.25">
      <c r="M282" s="42"/>
      <c r="Y282" s="195"/>
      <c r="Z282" s="195"/>
      <c r="AA282" s="195"/>
      <c r="AB282" s="195"/>
      <c r="AC282" s="181"/>
      <c r="AD282" s="195"/>
      <c r="AE282" s="195"/>
      <c r="AF282" s="195"/>
      <c r="AG282" s="195"/>
    </row>
    <row r="283" spans="13:33" s="6" customFormat="1" ht="15" customHeight="1" x14ac:dyDescent="0.25">
      <c r="M283" s="42"/>
      <c r="Y283" s="195"/>
      <c r="Z283" s="195"/>
      <c r="AA283" s="195"/>
      <c r="AB283" s="195"/>
      <c r="AC283" s="181"/>
      <c r="AD283" s="195"/>
      <c r="AE283" s="195"/>
      <c r="AF283" s="195"/>
      <c r="AG283" s="195"/>
    </row>
    <row r="284" spans="13:33" s="6" customFormat="1" ht="15" customHeight="1" x14ac:dyDescent="0.25">
      <c r="M284" s="42"/>
      <c r="Y284" s="195"/>
      <c r="Z284" s="195"/>
      <c r="AA284" s="195"/>
      <c r="AB284" s="195"/>
      <c r="AC284" s="181"/>
      <c r="AD284" s="195"/>
      <c r="AE284" s="195"/>
      <c r="AF284" s="195"/>
      <c r="AG284" s="195"/>
    </row>
    <row r="285" spans="13:33" s="6" customFormat="1" ht="15" customHeight="1" x14ac:dyDescent="0.25">
      <c r="M285" s="42"/>
      <c r="Y285" s="195"/>
      <c r="Z285" s="195"/>
      <c r="AA285" s="195"/>
      <c r="AB285" s="195"/>
      <c r="AC285" s="181"/>
      <c r="AD285" s="195"/>
      <c r="AE285" s="195"/>
      <c r="AF285" s="195"/>
      <c r="AG285" s="195"/>
    </row>
    <row r="286" spans="13:33" s="6" customFormat="1" ht="15" customHeight="1" x14ac:dyDescent="0.25">
      <c r="M286" s="42"/>
      <c r="Y286" s="195"/>
      <c r="Z286" s="195"/>
      <c r="AA286" s="195"/>
      <c r="AB286" s="195"/>
      <c r="AC286" s="181"/>
      <c r="AD286" s="195"/>
      <c r="AE286" s="195"/>
      <c r="AF286" s="195"/>
      <c r="AG286" s="195"/>
    </row>
    <row r="287" spans="13:33" s="6" customFormat="1" ht="15" customHeight="1" x14ac:dyDescent="0.25">
      <c r="M287" s="42"/>
      <c r="Y287" s="195"/>
      <c r="Z287" s="195"/>
      <c r="AA287" s="195"/>
      <c r="AB287" s="195"/>
      <c r="AC287" s="181"/>
      <c r="AD287" s="195"/>
      <c r="AE287" s="195"/>
      <c r="AF287" s="195"/>
      <c r="AG287" s="195"/>
    </row>
    <row r="288" spans="13:33" s="6" customFormat="1" ht="15" customHeight="1" x14ac:dyDescent="0.25">
      <c r="M288" s="42"/>
      <c r="Y288" s="195"/>
      <c r="Z288" s="195"/>
      <c r="AA288" s="195"/>
      <c r="AB288" s="195"/>
      <c r="AC288" s="181"/>
      <c r="AD288" s="195"/>
      <c r="AE288" s="195"/>
      <c r="AF288" s="195"/>
      <c r="AG288" s="195"/>
    </row>
    <row r="289" spans="13:33" s="6" customFormat="1" ht="15" customHeight="1" x14ac:dyDescent="0.25">
      <c r="M289" s="42"/>
      <c r="Y289" s="195"/>
      <c r="Z289" s="195"/>
      <c r="AA289" s="195"/>
      <c r="AB289" s="195"/>
      <c r="AC289" s="181"/>
      <c r="AD289" s="195"/>
      <c r="AE289" s="195"/>
      <c r="AF289" s="195"/>
      <c r="AG289" s="195"/>
    </row>
    <row r="290" spans="13:33" s="6" customFormat="1" ht="15" customHeight="1" x14ac:dyDescent="0.25">
      <c r="M290" s="42"/>
      <c r="Y290" s="195"/>
      <c r="Z290" s="195"/>
      <c r="AA290" s="195"/>
      <c r="AB290" s="195"/>
      <c r="AC290" s="181"/>
      <c r="AD290" s="195"/>
      <c r="AE290" s="195"/>
      <c r="AF290" s="195"/>
      <c r="AG290" s="195"/>
    </row>
    <row r="291" spans="13:33" s="6" customFormat="1" ht="15" customHeight="1" x14ac:dyDescent="0.25">
      <c r="M291" s="42"/>
      <c r="Y291" s="195"/>
      <c r="Z291" s="195"/>
      <c r="AA291" s="195"/>
      <c r="AB291" s="195"/>
      <c r="AC291" s="181"/>
      <c r="AD291" s="195"/>
      <c r="AE291" s="195"/>
      <c r="AF291" s="195"/>
      <c r="AG291" s="195"/>
    </row>
    <row r="292" spans="13:33" s="6" customFormat="1" ht="15" customHeight="1" x14ac:dyDescent="0.25">
      <c r="M292" s="42"/>
      <c r="Y292" s="195"/>
      <c r="Z292" s="195"/>
      <c r="AA292" s="195"/>
      <c r="AB292" s="195"/>
      <c r="AC292" s="181"/>
      <c r="AD292" s="195"/>
      <c r="AE292" s="195"/>
      <c r="AF292" s="195"/>
      <c r="AG292" s="195"/>
    </row>
    <row r="293" spans="13:33" s="6" customFormat="1" ht="15" customHeight="1" x14ac:dyDescent="0.25">
      <c r="M293" s="42"/>
      <c r="Y293" s="195"/>
      <c r="Z293" s="195"/>
      <c r="AA293" s="195"/>
      <c r="AB293" s="195"/>
      <c r="AC293" s="181"/>
      <c r="AD293" s="195"/>
      <c r="AE293" s="195"/>
      <c r="AF293" s="195"/>
      <c r="AG293" s="195"/>
    </row>
    <row r="294" spans="13:33" s="6" customFormat="1" ht="15" customHeight="1" x14ac:dyDescent="0.25">
      <c r="M294" s="42"/>
      <c r="Y294" s="195"/>
      <c r="Z294" s="195"/>
      <c r="AA294" s="195"/>
      <c r="AB294" s="195"/>
      <c r="AC294" s="181"/>
      <c r="AD294" s="195"/>
      <c r="AE294" s="195"/>
      <c r="AF294" s="195"/>
      <c r="AG294" s="195"/>
    </row>
    <row r="295" spans="13:33" s="6" customFormat="1" ht="15" customHeight="1" x14ac:dyDescent="0.25">
      <c r="M295" s="42"/>
      <c r="Y295" s="195"/>
      <c r="Z295" s="195"/>
      <c r="AA295" s="195"/>
      <c r="AB295" s="195"/>
      <c r="AC295" s="181"/>
      <c r="AD295" s="195"/>
      <c r="AE295" s="195"/>
      <c r="AF295" s="195"/>
      <c r="AG295" s="195"/>
    </row>
    <row r="296" spans="13:33" s="6" customFormat="1" ht="15" customHeight="1" x14ac:dyDescent="0.25">
      <c r="M296" s="42"/>
      <c r="Y296" s="195"/>
      <c r="Z296" s="195"/>
      <c r="AA296" s="195"/>
      <c r="AB296" s="195"/>
      <c r="AC296" s="181"/>
      <c r="AD296" s="195"/>
      <c r="AE296" s="195"/>
      <c r="AF296" s="195"/>
      <c r="AG296" s="195"/>
    </row>
    <row r="297" spans="13:33" s="6" customFormat="1" ht="15" customHeight="1" x14ac:dyDescent="0.25">
      <c r="M297" s="42"/>
      <c r="Y297" s="195"/>
      <c r="Z297" s="195"/>
      <c r="AA297" s="195"/>
      <c r="AB297" s="195"/>
      <c r="AC297" s="181"/>
      <c r="AD297" s="195"/>
      <c r="AE297" s="195"/>
      <c r="AF297" s="195"/>
      <c r="AG297" s="195"/>
    </row>
    <row r="298" spans="13:33" s="6" customFormat="1" ht="15" customHeight="1" x14ac:dyDescent="0.25">
      <c r="M298" s="42"/>
      <c r="Y298" s="195"/>
      <c r="Z298" s="195"/>
      <c r="AA298" s="195"/>
      <c r="AB298" s="195"/>
      <c r="AC298" s="181"/>
      <c r="AD298" s="195"/>
      <c r="AE298" s="195"/>
      <c r="AF298" s="195"/>
      <c r="AG298" s="195"/>
    </row>
    <row r="299" spans="13:33" s="6" customFormat="1" ht="15" customHeight="1" x14ac:dyDescent="0.25">
      <c r="M299" s="42"/>
      <c r="Y299" s="195"/>
      <c r="Z299" s="195"/>
      <c r="AA299" s="195"/>
      <c r="AB299" s="195"/>
      <c r="AC299" s="181"/>
      <c r="AD299" s="195"/>
      <c r="AE299" s="195"/>
      <c r="AF299" s="195"/>
      <c r="AG299" s="195"/>
    </row>
    <row r="300" spans="13:33" s="6" customFormat="1" ht="15" customHeight="1" x14ac:dyDescent="0.25">
      <c r="M300" s="42"/>
      <c r="Y300" s="195"/>
      <c r="Z300" s="195"/>
      <c r="AA300" s="195"/>
      <c r="AB300" s="195"/>
      <c r="AC300" s="181"/>
      <c r="AD300" s="195"/>
      <c r="AE300" s="195"/>
      <c r="AF300" s="195"/>
      <c r="AG300" s="195"/>
    </row>
    <row r="301" spans="13:33" s="6" customFormat="1" ht="15" customHeight="1" x14ac:dyDescent="0.25">
      <c r="M301" s="42"/>
      <c r="Y301" s="195"/>
      <c r="Z301" s="195"/>
      <c r="AA301" s="195"/>
      <c r="AB301" s="195"/>
      <c r="AC301" s="181"/>
      <c r="AD301" s="195"/>
      <c r="AE301" s="195"/>
      <c r="AF301" s="195"/>
      <c r="AG301" s="195"/>
    </row>
    <row r="302" spans="13:33" s="6" customFormat="1" ht="15" customHeight="1" x14ac:dyDescent="0.25">
      <c r="M302" s="42"/>
      <c r="Y302" s="195"/>
      <c r="Z302" s="195"/>
      <c r="AA302" s="195"/>
      <c r="AB302" s="195"/>
      <c r="AC302" s="181"/>
      <c r="AD302" s="195"/>
      <c r="AE302" s="195"/>
      <c r="AF302" s="195"/>
      <c r="AG302" s="195"/>
    </row>
    <row r="303" spans="13:33" s="6" customFormat="1" ht="15" customHeight="1" x14ac:dyDescent="0.25">
      <c r="M303" s="42"/>
      <c r="Y303" s="195"/>
      <c r="Z303" s="195"/>
      <c r="AA303" s="195"/>
      <c r="AB303" s="195"/>
      <c r="AC303" s="181"/>
      <c r="AD303" s="195"/>
      <c r="AE303" s="195"/>
      <c r="AF303" s="195"/>
      <c r="AG303" s="195"/>
    </row>
    <row r="304" spans="13:33" s="6" customFormat="1" ht="15" customHeight="1" x14ac:dyDescent="0.25">
      <c r="M304" s="42"/>
      <c r="Y304" s="195"/>
      <c r="Z304" s="195"/>
      <c r="AA304" s="195"/>
      <c r="AB304" s="195"/>
      <c r="AC304" s="181"/>
      <c r="AD304" s="195"/>
      <c r="AE304" s="195"/>
      <c r="AF304" s="195"/>
      <c r="AG304" s="195"/>
    </row>
    <row r="305" spans="13:33" s="6" customFormat="1" ht="15" customHeight="1" x14ac:dyDescent="0.25">
      <c r="M305" s="42"/>
      <c r="Y305" s="195"/>
      <c r="Z305" s="195"/>
      <c r="AA305" s="195"/>
      <c r="AB305" s="195"/>
      <c r="AC305" s="181"/>
      <c r="AD305" s="195"/>
      <c r="AE305" s="195"/>
      <c r="AF305" s="195"/>
      <c r="AG305" s="195"/>
    </row>
    <row r="306" spans="13:33" s="6" customFormat="1" ht="15" customHeight="1" x14ac:dyDescent="0.25">
      <c r="M306" s="42"/>
      <c r="Y306" s="195"/>
      <c r="Z306" s="195"/>
      <c r="AA306" s="195"/>
      <c r="AB306" s="195"/>
      <c r="AC306" s="181"/>
      <c r="AD306" s="195"/>
      <c r="AE306" s="195"/>
      <c r="AF306" s="195"/>
      <c r="AG306" s="195"/>
    </row>
    <row r="307" spans="13:33" s="6" customFormat="1" ht="15" customHeight="1" x14ac:dyDescent="0.25">
      <c r="M307" s="42"/>
      <c r="Y307" s="195"/>
      <c r="Z307" s="195"/>
      <c r="AA307" s="195"/>
      <c r="AB307" s="195"/>
      <c r="AC307" s="181"/>
      <c r="AD307" s="195"/>
      <c r="AE307" s="195"/>
      <c r="AF307" s="195"/>
      <c r="AG307" s="195"/>
    </row>
    <row r="308" spans="13:33" s="6" customFormat="1" ht="15" customHeight="1" x14ac:dyDescent="0.25">
      <c r="M308" s="42"/>
      <c r="Y308" s="195"/>
      <c r="Z308" s="195"/>
      <c r="AA308" s="195"/>
      <c r="AB308" s="195"/>
      <c r="AC308" s="181"/>
      <c r="AD308" s="195"/>
      <c r="AE308" s="195"/>
      <c r="AF308" s="195"/>
      <c r="AG308" s="195"/>
    </row>
    <row r="309" spans="13:33" s="6" customFormat="1" ht="15" customHeight="1" x14ac:dyDescent="0.25">
      <c r="M309" s="42"/>
      <c r="Y309" s="195"/>
      <c r="Z309" s="195"/>
      <c r="AA309" s="195"/>
      <c r="AB309" s="195"/>
      <c r="AC309" s="181"/>
      <c r="AD309" s="195"/>
      <c r="AE309" s="195"/>
      <c r="AF309" s="195"/>
      <c r="AG309" s="195"/>
    </row>
    <row r="310" spans="13:33" s="6" customFormat="1" ht="15" customHeight="1" x14ac:dyDescent="0.25">
      <c r="M310" s="42"/>
      <c r="Y310" s="195"/>
      <c r="Z310" s="195"/>
      <c r="AA310" s="195"/>
      <c r="AB310" s="195"/>
      <c r="AC310" s="181"/>
      <c r="AD310" s="195"/>
      <c r="AE310" s="195"/>
      <c r="AF310" s="195"/>
      <c r="AG310" s="195"/>
    </row>
    <row r="311" spans="13:33" s="6" customFormat="1" ht="15" customHeight="1" x14ac:dyDescent="0.25">
      <c r="M311" s="42"/>
      <c r="Y311" s="195"/>
      <c r="Z311" s="195"/>
      <c r="AA311" s="195"/>
      <c r="AB311" s="195"/>
      <c r="AC311" s="181"/>
      <c r="AD311" s="195"/>
      <c r="AE311" s="195"/>
      <c r="AF311" s="195"/>
      <c r="AG311" s="195"/>
    </row>
    <row r="312" spans="13:33" s="6" customFormat="1" ht="15" customHeight="1" x14ac:dyDescent="0.25">
      <c r="M312" s="42"/>
      <c r="Y312" s="195"/>
      <c r="Z312" s="195"/>
      <c r="AA312" s="195"/>
      <c r="AB312" s="195"/>
      <c r="AC312" s="181"/>
      <c r="AD312" s="195"/>
      <c r="AE312" s="195"/>
      <c r="AF312" s="195"/>
      <c r="AG312" s="195"/>
    </row>
    <row r="313" spans="13:33" s="6" customFormat="1" ht="15" customHeight="1" x14ac:dyDescent="0.25">
      <c r="M313" s="42"/>
      <c r="Y313" s="195"/>
      <c r="Z313" s="195"/>
      <c r="AA313" s="195"/>
      <c r="AB313" s="195"/>
      <c r="AC313" s="181"/>
      <c r="AD313" s="195"/>
      <c r="AE313" s="195"/>
      <c r="AF313" s="195"/>
      <c r="AG313" s="195"/>
    </row>
    <row r="314" spans="13:33" s="6" customFormat="1" ht="15" customHeight="1" x14ac:dyDescent="0.25">
      <c r="M314" s="42"/>
      <c r="Y314" s="195"/>
      <c r="Z314" s="195"/>
      <c r="AA314" s="195"/>
      <c r="AB314" s="195"/>
      <c r="AC314" s="181"/>
      <c r="AD314" s="195"/>
      <c r="AE314" s="195"/>
      <c r="AF314" s="195"/>
      <c r="AG314" s="195"/>
    </row>
    <row r="315" spans="13:33" s="6" customFormat="1" ht="15" customHeight="1" x14ac:dyDescent="0.25">
      <c r="M315" s="42"/>
      <c r="Y315" s="195"/>
      <c r="Z315" s="195"/>
      <c r="AA315" s="195"/>
      <c r="AB315" s="195"/>
      <c r="AC315" s="181"/>
      <c r="AD315" s="195"/>
      <c r="AE315" s="195"/>
      <c r="AF315" s="195"/>
      <c r="AG315" s="195"/>
    </row>
    <row r="316" spans="13:33" s="6" customFormat="1" ht="15" customHeight="1" x14ac:dyDescent="0.25">
      <c r="M316" s="42"/>
      <c r="Y316" s="195"/>
      <c r="Z316" s="195"/>
      <c r="AA316" s="195"/>
      <c r="AB316" s="195"/>
      <c r="AC316" s="181"/>
      <c r="AD316" s="195"/>
      <c r="AE316" s="195"/>
      <c r="AF316" s="195"/>
      <c r="AG316" s="195"/>
    </row>
    <row r="317" spans="13:33" s="6" customFormat="1" ht="15" customHeight="1" x14ac:dyDescent="0.25">
      <c r="M317" s="42"/>
      <c r="Y317" s="195"/>
      <c r="Z317" s="195"/>
      <c r="AA317" s="195"/>
      <c r="AB317" s="195"/>
      <c r="AC317" s="181"/>
      <c r="AD317" s="195"/>
      <c r="AE317" s="195"/>
      <c r="AF317" s="195"/>
      <c r="AG317" s="195"/>
    </row>
    <row r="318" spans="13:33" s="6" customFormat="1" ht="15" customHeight="1" x14ac:dyDescent="0.25">
      <c r="M318" s="42"/>
      <c r="Y318" s="195"/>
      <c r="Z318" s="195"/>
      <c r="AA318" s="195"/>
      <c r="AB318" s="195"/>
      <c r="AC318" s="181"/>
      <c r="AD318" s="195"/>
      <c r="AE318" s="195"/>
      <c r="AF318" s="195"/>
      <c r="AG318" s="195"/>
    </row>
    <row r="319" spans="13:33" s="6" customFormat="1" ht="15" customHeight="1" x14ac:dyDescent="0.25">
      <c r="M319" s="42"/>
      <c r="Y319" s="195"/>
      <c r="Z319" s="195"/>
      <c r="AA319" s="195"/>
      <c r="AB319" s="195"/>
      <c r="AC319" s="181"/>
      <c r="AD319" s="195"/>
      <c r="AE319" s="195"/>
      <c r="AF319" s="195"/>
      <c r="AG319" s="195"/>
    </row>
    <row r="320" spans="13:33" s="6" customFormat="1" ht="15" customHeight="1" x14ac:dyDescent="0.25">
      <c r="M320" s="42"/>
      <c r="Y320" s="195"/>
      <c r="Z320" s="195"/>
      <c r="AA320" s="195"/>
      <c r="AB320" s="195"/>
      <c r="AC320" s="181"/>
      <c r="AD320" s="195"/>
      <c r="AE320" s="195"/>
      <c r="AF320" s="195"/>
      <c r="AG320" s="195"/>
    </row>
    <row r="321" spans="13:33" s="6" customFormat="1" ht="15" customHeight="1" x14ac:dyDescent="0.25">
      <c r="M321" s="42"/>
      <c r="Y321" s="195"/>
      <c r="Z321" s="195"/>
      <c r="AA321" s="195"/>
      <c r="AB321" s="195"/>
      <c r="AC321" s="181"/>
      <c r="AD321" s="195"/>
      <c r="AE321" s="195"/>
      <c r="AF321" s="195"/>
      <c r="AG321" s="195"/>
    </row>
    <row r="322" spans="13:33" s="6" customFormat="1" ht="15" customHeight="1" x14ac:dyDescent="0.25">
      <c r="M322" s="42"/>
      <c r="Y322" s="195"/>
      <c r="Z322" s="195"/>
      <c r="AA322" s="195"/>
      <c r="AB322" s="195"/>
      <c r="AC322" s="181"/>
      <c r="AD322" s="195"/>
      <c r="AE322" s="195"/>
      <c r="AF322" s="195"/>
      <c r="AG322" s="195"/>
    </row>
    <row r="323" spans="13:33" s="6" customFormat="1" ht="15" customHeight="1" x14ac:dyDescent="0.25">
      <c r="M323" s="42"/>
      <c r="Y323" s="195"/>
      <c r="Z323" s="195"/>
      <c r="AA323" s="195"/>
      <c r="AB323" s="195"/>
      <c r="AC323" s="181"/>
      <c r="AD323" s="195"/>
      <c r="AE323" s="195"/>
      <c r="AF323" s="195"/>
      <c r="AG323" s="195"/>
    </row>
    <row r="324" spans="13:33" s="6" customFormat="1" ht="15" customHeight="1" x14ac:dyDescent="0.25">
      <c r="M324" s="42"/>
      <c r="Y324" s="195"/>
      <c r="Z324" s="195"/>
      <c r="AA324" s="195"/>
      <c r="AB324" s="195"/>
      <c r="AC324" s="181"/>
      <c r="AD324" s="195"/>
      <c r="AE324" s="195"/>
      <c r="AF324" s="195"/>
      <c r="AG324" s="195"/>
    </row>
    <row r="325" spans="13:33" s="6" customFormat="1" ht="15" customHeight="1" x14ac:dyDescent="0.25">
      <c r="M325" s="42"/>
      <c r="Y325" s="195"/>
      <c r="Z325" s="195"/>
      <c r="AA325" s="195"/>
      <c r="AB325" s="195"/>
      <c r="AC325" s="181"/>
      <c r="AD325" s="195"/>
      <c r="AE325" s="195"/>
      <c r="AF325" s="195"/>
      <c r="AG325" s="195"/>
    </row>
    <row r="326" spans="13:33" s="6" customFormat="1" ht="15" customHeight="1" x14ac:dyDescent="0.25">
      <c r="M326" s="42"/>
      <c r="Y326" s="195"/>
      <c r="Z326" s="195"/>
      <c r="AA326" s="195"/>
      <c r="AB326" s="195"/>
      <c r="AC326" s="181"/>
      <c r="AD326" s="195"/>
      <c r="AE326" s="195"/>
      <c r="AF326" s="195"/>
      <c r="AG326" s="195"/>
    </row>
    <row r="327" spans="13:33" s="6" customFormat="1" ht="15" customHeight="1" x14ac:dyDescent="0.25">
      <c r="M327" s="42"/>
      <c r="Y327" s="195"/>
      <c r="Z327" s="195"/>
      <c r="AA327" s="195"/>
      <c r="AB327" s="195"/>
      <c r="AC327" s="181"/>
      <c r="AD327" s="195"/>
      <c r="AE327" s="195"/>
      <c r="AF327" s="195"/>
      <c r="AG327" s="195"/>
    </row>
    <row r="328" spans="13:33" s="6" customFormat="1" ht="15" customHeight="1" x14ac:dyDescent="0.25">
      <c r="M328" s="42"/>
      <c r="Y328" s="195"/>
      <c r="Z328" s="195"/>
      <c r="AA328" s="195"/>
      <c r="AB328" s="195"/>
      <c r="AC328" s="181"/>
      <c r="AD328" s="195"/>
      <c r="AE328" s="195"/>
      <c r="AF328" s="195"/>
      <c r="AG328" s="195"/>
    </row>
    <row r="329" spans="13:33" s="6" customFormat="1" ht="15" customHeight="1" x14ac:dyDescent="0.25">
      <c r="M329" s="42"/>
      <c r="Y329" s="195"/>
      <c r="Z329" s="195"/>
      <c r="AA329" s="195"/>
      <c r="AB329" s="195"/>
      <c r="AC329" s="181"/>
      <c r="AD329" s="195"/>
      <c r="AE329" s="195"/>
      <c r="AF329" s="195"/>
      <c r="AG329" s="195"/>
    </row>
    <row r="330" spans="13:33" s="6" customFormat="1" ht="15" customHeight="1" x14ac:dyDescent="0.25">
      <c r="M330" s="42"/>
      <c r="Y330" s="195"/>
      <c r="Z330" s="195"/>
      <c r="AA330" s="195"/>
      <c r="AB330" s="195"/>
      <c r="AC330" s="181"/>
      <c r="AD330" s="195"/>
      <c r="AE330" s="195"/>
      <c r="AF330" s="195"/>
      <c r="AG330" s="195"/>
    </row>
    <row r="331" spans="13:33" s="6" customFormat="1" ht="15" customHeight="1" x14ac:dyDescent="0.25">
      <c r="M331" s="42"/>
      <c r="Y331" s="195"/>
      <c r="Z331" s="195"/>
      <c r="AA331" s="195"/>
      <c r="AB331" s="195"/>
      <c r="AC331" s="181"/>
      <c r="AD331" s="195"/>
      <c r="AE331" s="195"/>
      <c r="AF331" s="195"/>
      <c r="AG331" s="195"/>
    </row>
    <row r="332" spans="13:33" s="6" customFormat="1" ht="15" customHeight="1" x14ac:dyDescent="0.25">
      <c r="M332" s="42"/>
      <c r="Y332" s="195"/>
      <c r="Z332" s="195"/>
      <c r="AA332" s="195"/>
      <c r="AB332" s="195"/>
      <c r="AC332" s="181"/>
      <c r="AD332" s="195"/>
      <c r="AE332" s="195"/>
      <c r="AF332" s="195"/>
      <c r="AG332" s="195"/>
    </row>
    <row r="333" spans="13:33" s="6" customFormat="1" ht="15" customHeight="1" x14ac:dyDescent="0.25">
      <c r="M333" s="42"/>
      <c r="Y333" s="195"/>
      <c r="Z333" s="195"/>
      <c r="AA333" s="195"/>
      <c r="AB333" s="195"/>
      <c r="AC333" s="181"/>
      <c r="AD333" s="195"/>
      <c r="AE333" s="195"/>
      <c r="AF333" s="195"/>
      <c r="AG333" s="195"/>
    </row>
    <row r="334" spans="13:33" s="6" customFormat="1" ht="15" customHeight="1" x14ac:dyDescent="0.25">
      <c r="M334" s="42"/>
      <c r="Y334" s="195"/>
      <c r="Z334" s="195"/>
      <c r="AA334" s="195"/>
      <c r="AB334" s="195"/>
      <c r="AC334" s="181"/>
      <c r="AD334" s="195"/>
      <c r="AE334" s="195"/>
      <c r="AF334" s="195"/>
      <c r="AG334" s="195"/>
    </row>
    <row r="335" spans="13:33" s="6" customFormat="1" ht="15" customHeight="1" x14ac:dyDescent="0.25">
      <c r="M335" s="42"/>
      <c r="Y335" s="195"/>
      <c r="Z335" s="195"/>
      <c r="AA335" s="195"/>
      <c r="AB335" s="195"/>
      <c r="AC335" s="181"/>
      <c r="AD335" s="195"/>
      <c r="AE335" s="195"/>
      <c r="AF335" s="195"/>
      <c r="AG335" s="195"/>
    </row>
    <row r="336" spans="13:33" s="6" customFormat="1" ht="15" customHeight="1" x14ac:dyDescent="0.25">
      <c r="M336" s="42"/>
      <c r="Y336" s="195"/>
      <c r="Z336" s="195"/>
      <c r="AA336" s="195"/>
      <c r="AB336" s="195"/>
      <c r="AC336" s="181"/>
      <c r="AD336" s="195"/>
      <c r="AE336" s="195"/>
      <c r="AF336" s="195"/>
      <c r="AG336" s="195"/>
    </row>
    <row r="337" spans="13:33" s="6" customFormat="1" ht="15" customHeight="1" x14ac:dyDescent="0.25">
      <c r="M337" s="42"/>
      <c r="Y337" s="195"/>
      <c r="Z337" s="195"/>
      <c r="AA337" s="195"/>
      <c r="AB337" s="195"/>
      <c r="AC337" s="181"/>
      <c r="AD337" s="195"/>
      <c r="AE337" s="195"/>
      <c r="AF337" s="195"/>
      <c r="AG337" s="195"/>
    </row>
    <row r="338" spans="13:33" s="6" customFormat="1" ht="15" customHeight="1" x14ac:dyDescent="0.25">
      <c r="M338" s="42"/>
      <c r="Y338" s="195"/>
      <c r="Z338" s="195"/>
      <c r="AA338" s="195"/>
      <c r="AB338" s="195"/>
      <c r="AC338" s="181"/>
      <c r="AD338" s="195"/>
      <c r="AE338" s="195"/>
      <c r="AF338" s="195"/>
      <c r="AG338" s="195"/>
    </row>
    <row r="339" spans="13:33" s="6" customFormat="1" ht="15" customHeight="1" x14ac:dyDescent="0.25">
      <c r="M339" s="42"/>
      <c r="Y339" s="195"/>
      <c r="Z339" s="195"/>
      <c r="AA339" s="195"/>
      <c r="AB339" s="195"/>
      <c r="AC339" s="181"/>
      <c r="AD339" s="195"/>
      <c r="AE339" s="195"/>
      <c r="AF339" s="195"/>
      <c r="AG339" s="195"/>
    </row>
    <row r="340" spans="13:33" s="6" customFormat="1" ht="15" customHeight="1" x14ac:dyDescent="0.25">
      <c r="M340" s="42"/>
      <c r="Y340" s="195"/>
      <c r="Z340" s="195"/>
      <c r="AA340" s="195"/>
      <c r="AB340" s="195"/>
      <c r="AC340" s="181"/>
      <c r="AD340" s="195"/>
      <c r="AE340" s="195"/>
      <c r="AF340" s="195"/>
      <c r="AG340" s="195"/>
    </row>
    <row r="341" spans="13:33" s="6" customFormat="1" ht="15" customHeight="1" x14ac:dyDescent="0.25">
      <c r="M341" s="42"/>
      <c r="Y341" s="195"/>
      <c r="Z341" s="195"/>
      <c r="AA341" s="195"/>
      <c r="AB341" s="195"/>
      <c r="AC341" s="181"/>
      <c r="AD341" s="195"/>
      <c r="AE341" s="195"/>
      <c r="AF341" s="195"/>
      <c r="AG341" s="195"/>
    </row>
    <row r="342" spans="13:33" s="6" customFormat="1" ht="15" customHeight="1" x14ac:dyDescent="0.25">
      <c r="M342" s="42"/>
      <c r="Y342" s="195"/>
      <c r="Z342" s="195"/>
      <c r="AA342" s="195"/>
      <c r="AB342" s="195"/>
      <c r="AC342" s="181"/>
      <c r="AD342" s="195"/>
      <c r="AE342" s="195"/>
      <c r="AF342" s="195"/>
      <c r="AG342" s="195"/>
    </row>
    <row r="343" spans="13:33" s="6" customFormat="1" ht="15" customHeight="1" x14ac:dyDescent="0.25">
      <c r="M343" s="42"/>
      <c r="Y343" s="195"/>
      <c r="Z343" s="195"/>
      <c r="AA343" s="195"/>
      <c r="AB343" s="195"/>
      <c r="AC343" s="181"/>
      <c r="AD343" s="195"/>
      <c r="AE343" s="195"/>
      <c r="AF343" s="195"/>
      <c r="AG343" s="195"/>
    </row>
    <row r="344" spans="13:33" s="6" customFormat="1" ht="15" customHeight="1" x14ac:dyDescent="0.25">
      <c r="M344" s="42"/>
      <c r="Y344" s="195"/>
      <c r="Z344" s="195"/>
      <c r="AA344" s="195"/>
      <c r="AB344" s="195"/>
      <c r="AC344" s="181"/>
      <c r="AD344" s="195"/>
      <c r="AE344" s="195"/>
      <c r="AF344" s="195"/>
      <c r="AG344" s="195"/>
    </row>
    <row r="345" spans="13:33" s="6" customFormat="1" ht="15" customHeight="1" x14ac:dyDescent="0.25">
      <c r="M345" s="42"/>
      <c r="Y345" s="195"/>
      <c r="Z345" s="195"/>
      <c r="AA345" s="195"/>
      <c r="AB345" s="195"/>
      <c r="AC345" s="181"/>
      <c r="AD345" s="195"/>
      <c r="AE345" s="195"/>
      <c r="AF345" s="195"/>
      <c r="AG345" s="195"/>
    </row>
    <row r="346" spans="13:33" s="6" customFormat="1" ht="15" customHeight="1" x14ac:dyDescent="0.25">
      <c r="M346" s="42"/>
      <c r="Y346" s="195"/>
      <c r="Z346" s="195"/>
      <c r="AA346" s="195"/>
      <c r="AB346" s="195"/>
      <c r="AC346" s="181"/>
      <c r="AD346" s="195"/>
      <c r="AE346" s="195"/>
      <c r="AF346" s="195"/>
      <c r="AG346" s="195"/>
    </row>
    <row r="347" spans="13:33" s="6" customFormat="1" ht="15" customHeight="1" x14ac:dyDescent="0.25">
      <c r="M347" s="42"/>
      <c r="Y347" s="195"/>
      <c r="Z347" s="195"/>
      <c r="AA347" s="195"/>
      <c r="AB347" s="195"/>
      <c r="AC347" s="181"/>
      <c r="AD347" s="195"/>
      <c r="AE347" s="195"/>
      <c r="AF347" s="195"/>
      <c r="AG347" s="195"/>
    </row>
    <row r="348" spans="13:33" s="6" customFormat="1" ht="15" customHeight="1" x14ac:dyDescent="0.25">
      <c r="M348" s="42"/>
      <c r="Y348" s="195"/>
      <c r="Z348" s="195"/>
      <c r="AA348" s="195"/>
      <c r="AB348" s="195"/>
      <c r="AC348" s="181"/>
      <c r="AD348" s="195"/>
      <c r="AE348" s="195"/>
      <c r="AF348" s="195"/>
      <c r="AG348" s="195"/>
    </row>
    <row r="349" spans="13:33" s="6" customFormat="1" ht="15" customHeight="1" x14ac:dyDescent="0.25">
      <c r="M349" s="42"/>
      <c r="Y349" s="195"/>
      <c r="Z349" s="195"/>
      <c r="AA349" s="195"/>
      <c r="AB349" s="195"/>
      <c r="AC349" s="181"/>
      <c r="AD349" s="195"/>
      <c r="AE349" s="195"/>
      <c r="AF349" s="195"/>
      <c r="AG349" s="195"/>
    </row>
    <row r="350" spans="13:33" s="6" customFormat="1" ht="15" customHeight="1" x14ac:dyDescent="0.25">
      <c r="M350" s="42"/>
      <c r="Y350" s="195"/>
      <c r="Z350" s="195"/>
      <c r="AA350" s="195"/>
      <c r="AB350" s="195"/>
      <c r="AC350" s="181"/>
      <c r="AD350" s="195"/>
      <c r="AE350" s="195"/>
      <c r="AF350" s="195"/>
      <c r="AG350" s="195"/>
    </row>
    <row r="351" spans="13:33" s="6" customFormat="1" ht="15" customHeight="1" x14ac:dyDescent="0.25">
      <c r="M351" s="42"/>
      <c r="Y351" s="195"/>
      <c r="Z351" s="195"/>
      <c r="AA351" s="195"/>
      <c r="AB351" s="195"/>
      <c r="AC351" s="181"/>
      <c r="AD351" s="195"/>
      <c r="AE351" s="195"/>
      <c r="AF351" s="195"/>
      <c r="AG351" s="195"/>
    </row>
    <row r="352" spans="13:33" s="6" customFormat="1" ht="15" customHeight="1" x14ac:dyDescent="0.25">
      <c r="M352" s="42"/>
      <c r="Y352" s="195"/>
      <c r="Z352" s="195"/>
      <c r="AA352" s="195"/>
      <c r="AB352" s="195"/>
      <c r="AC352" s="181"/>
      <c r="AD352" s="195"/>
      <c r="AE352" s="195"/>
      <c r="AF352" s="195"/>
      <c r="AG352" s="195"/>
    </row>
    <row r="353" spans="13:33" s="6" customFormat="1" ht="15" customHeight="1" x14ac:dyDescent="0.25">
      <c r="M353" s="42"/>
      <c r="Y353" s="195"/>
      <c r="Z353" s="195"/>
      <c r="AA353" s="195"/>
      <c r="AB353" s="195"/>
      <c r="AC353" s="181"/>
      <c r="AD353" s="195"/>
      <c r="AE353" s="195"/>
      <c r="AF353" s="195"/>
      <c r="AG353" s="195"/>
    </row>
    <row r="354" spans="13:33" s="6" customFormat="1" ht="15" customHeight="1" x14ac:dyDescent="0.25">
      <c r="M354" s="42"/>
      <c r="Y354" s="195"/>
      <c r="Z354" s="195"/>
      <c r="AA354" s="195"/>
      <c r="AB354" s="195"/>
      <c r="AC354" s="181"/>
      <c r="AD354" s="195"/>
      <c r="AE354" s="195"/>
      <c r="AF354" s="195"/>
      <c r="AG354" s="195"/>
    </row>
    <row r="355" spans="13:33" s="6" customFormat="1" ht="15" customHeight="1" x14ac:dyDescent="0.25">
      <c r="M355" s="42"/>
      <c r="Y355" s="195"/>
      <c r="Z355" s="195"/>
      <c r="AA355" s="195"/>
      <c r="AB355" s="195"/>
      <c r="AC355" s="181"/>
      <c r="AD355" s="195"/>
      <c r="AE355" s="195"/>
      <c r="AF355" s="195"/>
      <c r="AG355" s="195"/>
    </row>
    <row r="356" spans="13:33" s="6" customFormat="1" ht="15" customHeight="1" x14ac:dyDescent="0.25">
      <c r="M356" s="42"/>
      <c r="Y356" s="195"/>
      <c r="Z356" s="195"/>
      <c r="AA356" s="195"/>
      <c r="AB356" s="195"/>
      <c r="AC356" s="181"/>
      <c r="AD356" s="195"/>
      <c r="AE356" s="195"/>
      <c r="AF356" s="195"/>
      <c r="AG356" s="195"/>
    </row>
    <row r="357" spans="13:33" s="6" customFormat="1" ht="15" customHeight="1" x14ac:dyDescent="0.25">
      <c r="M357" s="42"/>
      <c r="Y357" s="195"/>
      <c r="Z357" s="195"/>
      <c r="AA357" s="195"/>
      <c r="AB357" s="195"/>
      <c r="AC357" s="181"/>
      <c r="AD357" s="195"/>
      <c r="AE357" s="195"/>
      <c r="AF357" s="195"/>
      <c r="AG357" s="195"/>
    </row>
    <row r="358" spans="13:33" s="6" customFormat="1" ht="15" customHeight="1" x14ac:dyDescent="0.25">
      <c r="M358" s="42"/>
      <c r="Y358" s="195"/>
      <c r="Z358" s="195"/>
      <c r="AA358" s="195"/>
      <c r="AB358" s="195"/>
      <c r="AC358" s="181"/>
      <c r="AD358" s="195"/>
      <c r="AE358" s="195"/>
      <c r="AF358" s="195"/>
      <c r="AG358" s="195"/>
    </row>
    <row r="359" spans="13:33" s="6" customFormat="1" ht="15" customHeight="1" x14ac:dyDescent="0.25">
      <c r="M359" s="42"/>
      <c r="Y359" s="195"/>
      <c r="Z359" s="195"/>
      <c r="AA359" s="195"/>
      <c r="AB359" s="195"/>
      <c r="AC359" s="181"/>
      <c r="AD359" s="195"/>
      <c r="AE359" s="195"/>
      <c r="AF359" s="195"/>
      <c r="AG359" s="195"/>
    </row>
    <row r="360" spans="13:33" s="6" customFormat="1" ht="15" customHeight="1" x14ac:dyDescent="0.25">
      <c r="M360" s="42"/>
      <c r="Y360" s="195"/>
      <c r="Z360" s="195"/>
      <c r="AA360" s="195"/>
      <c r="AB360" s="195"/>
      <c r="AC360" s="181"/>
      <c r="AD360" s="195"/>
      <c r="AE360" s="195"/>
      <c r="AF360" s="195"/>
      <c r="AG360" s="195"/>
    </row>
    <row r="361" spans="13:33" s="6" customFormat="1" ht="15" customHeight="1" x14ac:dyDescent="0.25">
      <c r="M361" s="42"/>
      <c r="Y361" s="195"/>
      <c r="Z361" s="195"/>
      <c r="AA361" s="195"/>
      <c r="AB361" s="195"/>
      <c r="AC361" s="181"/>
      <c r="AD361" s="195"/>
      <c r="AE361" s="195"/>
      <c r="AF361" s="195"/>
      <c r="AG361" s="195"/>
    </row>
    <row r="362" spans="13:33" s="6" customFormat="1" ht="15" customHeight="1" x14ac:dyDescent="0.25">
      <c r="M362" s="42"/>
      <c r="Y362" s="195"/>
      <c r="Z362" s="195"/>
      <c r="AA362" s="195"/>
      <c r="AB362" s="195"/>
      <c r="AC362" s="181"/>
      <c r="AD362" s="195"/>
      <c r="AE362" s="195"/>
      <c r="AF362" s="195"/>
      <c r="AG362" s="195"/>
    </row>
    <row r="363" spans="13:33" s="6" customFormat="1" ht="15" customHeight="1" x14ac:dyDescent="0.25">
      <c r="M363" s="42"/>
      <c r="Y363" s="195"/>
      <c r="Z363" s="195"/>
      <c r="AA363" s="195"/>
      <c r="AB363" s="195"/>
      <c r="AC363" s="181"/>
      <c r="AD363" s="195"/>
      <c r="AE363" s="195"/>
      <c r="AF363" s="195"/>
      <c r="AG363" s="195"/>
    </row>
    <row r="364" spans="13:33" s="6" customFormat="1" ht="15" customHeight="1" x14ac:dyDescent="0.25">
      <c r="M364" s="42"/>
      <c r="Y364" s="195"/>
      <c r="Z364" s="195"/>
      <c r="AA364" s="195"/>
      <c r="AB364" s="195"/>
      <c r="AC364" s="181"/>
      <c r="AD364" s="195"/>
      <c r="AE364" s="195"/>
      <c r="AF364" s="195"/>
      <c r="AG364" s="195"/>
    </row>
    <row r="365" spans="13:33" s="6" customFormat="1" ht="15" customHeight="1" x14ac:dyDescent="0.25">
      <c r="M365" s="42"/>
      <c r="Y365" s="195"/>
      <c r="Z365" s="195"/>
      <c r="AA365" s="195"/>
      <c r="AB365" s="195"/>
      <c r="AC365" s="181"/>
      <c r="AD365" s="195"/>
      <c r="AE365" s="195"/>
      <c r="AF365" s="195"/>
      <c r="AG365" s="195"/>
    </row>
    <row r="366" spans="13:33" s="6" customFormat="1" ht="15" customHeight="1" x14ac:dyDescent="0.25">
      <c r="M366" s="42"/>
      <c r="Y366" s="195"/>
      <c r="Z366" s="195"/>
      <c r="AA366" s="195"/>
      <c r="AB366" s="195"/>
      <c r="AC366" s="181"/>
      <c r="AD366" s="195"/>
      <c r="AE366" s="195"/>
      <c r="AF366" s="195"/>
      <c r="AG366" s="195"/>
    </row>
    <row r="367" spans="13:33" s="6" customFormat="1" ht="15" customHeight="1" x14ac:dyDescent="0.25">
      <c r="M367" s="42"/>
      <c r="Y367" s="195"/>
      <c r="Z367" s="195"/>
      <c r="AA367" s="195"/>
      <c r="AB367" s="195"/>
      <c r="AC367" s="181"/>
      <c r="AD367" s="195"/>
      <c r="AE367" s="195"/>
      <c r="AF367" s="195"/>
      <c r="AG367" s="195"/>
    </row>
    <row r="368" spans="13:33" s="6" customFormat="1" ht="15" customHeight="1" x14ac:dyDescent="0.25">
      <c r="M368" s="42"/>
      <c r="Y368" s="195"/>
      <c r="Z368" s="195"/>
      <c r="AA368" s="195"/>
      <c r="AB368" s="195"/>
      <c r="AC368" s="181"/>
      <c r="AD368" s="195"/>
      <c r="AE368" s="195"/>
      <c r="AF368" s="195"/>
      <c r="AG368" s="195"/>
    </row>
    <row r="369" spans="13:33" s="6" customFormat="1" ht="15" customHeight="1" x14ac:dyDescent="0.25">
      <c r="M369" s="42"/>
      <c r="Y369" s="195"/>
      <c r="Z369" s="195"/>
      <c r="AA369" s="195"/>
      <c r="AB369" s="195"/>
      <c r="AC369" s="181"/>
      <c r="AD369" s="195"/>
      <c r="AE369" s="195"/>
      <c r="AF369" s="195"/>
      <c r="AG369" s="195"/>
    </row>
    <row r="370" spans="13:33" s="6" customFormat="1" ht="15" customHeight="1" x14ac:dyDescent="0.25">
      <c r="M370" s="42"/>
      <c r="Y370" s="195"/>
      <c r="Z370" s="195"/>
      <c r="AA370" s="195"/>
      <c r="AB370" s="195"/>
      <c r="AC370" s="181"/>
      <c r="AD370" s="195"/>
      <c r="AE370" s="195"/>
      <c r="AF370" s="195"/>
      <c r="AG370" s="195"/>
    </row>
    <row r="371" spans="13:33" s="6" customFormat="1" ht="15" customHeight="1" x14ac:dyDescent="0.25">
      <c r="M371" s="42"/>
      <c r="Y371" s="195"/>
      <c r="Z371" s="195"/>
      <c r="AA371" s="195"/>
      <c r="AB371" s="195"/>
      <c r="AC371" s="181"/>
      <c r="AD371" s="195"/>
      <c r="AE371" s="195"/>
      <c r="AF371" s="195"/>
      <c r="AG371" s="195"/>
    </row>
    <row r="372" spans="13:33" s="6" customFormat="1" ht="15" customHeight="1" x14ac:dyDescent="0.25">
      <c r="M372" s="42"/>
      <c r="Y372" s="195"/>
      <c r="Z372" s="195"/>
      <c r="AA372" s="195"/>
      <c r="AB372" s="195"/>
      <c r="AC372" s="181"/>
      <c r="AD372" s="195"/>
      <c r="AE372" s="195"/>
      <c r="AF372" s="195"/>
      <c r="AG372" s="195"/>
    </row>
    <row r="373" spans="13:33" s="6" customFormat="1" ht="15" customHeight="1" x14ac:dyDescent="0.25">
      <c r="M373" s="42"/>
      <c r="Y373" s="195"/>
      <c r="Z373" s="195"/>
      <c r="AA373" s="195"/>
      <c r="AB373" s="195"/>
      <c r="AC373" s="181"/>
      <c r="AD373" s="195"/>
      <c r="AE373" s="195"/>
      <c r="AF373" s="195"/>
      <c r="AG373" s="195"/>
    </row>
    <row r="374" spans="13:33" s="6" customFormat="1" ht="15" customHeight="1" x14ac:dyDescent="0.25">
      <c r="M374" s="42"/>
      <c r="Y374" s="195"/>
      <c r="Z374" s="195"/>
      <c r="AA374" s="195"/>
      <c r="AB374" s="195"/>
      <c r="AC374" s="181"/>
      <c r="AD374" s="195"/>
      <c r="AE374" s="195"/>
      <c r="AF374" s="195"/>
      <c r="AG374" s="195"/>
    </row>
    <row r="375" spans="13:33" s="6" customFormat="1" ht="15" customHeight="1" x14ac:dyDescent="0.25">
      <c r="M375" s="42"/>
      <c r="Y375" s="195"/>
      <c r="Z375" s="195"/>
      <c r="AA375" s="195"/>
      <c r="AB375" s="195"/>
      <c r="AC375" s="181"/>
      <c r="AD375" s="195"/>
      <c r="AE375" s="195"/>
      <c r="AF375" s="195"/>
      <c r="AG375" s="195"/>
    </row>
    <row r="376" spans="13:33" s="6" customFormat="1" ht="15" customHeight="1" x14ac:dyDescent="0.25">
      <c r="M376" s="42"/>
      <c r="Y376" s="195"/>
      <c r="Z376" s="195"/>
      <c r="AA376" s="195"/>
      <c r="AB376" s="195"/>
      <c r="AC376" s="181"/>
      <c r="AD376" s="195"/>
      <c r="AE376" s="195"/>
      <c r="AF376" s="195"/>
      <c r="AG376" s="195"/>
    </row>
    <row r="377" spans="13:33" s="6" customFormat="1" ht="15" customHeight="1" x14ac:dyDescent="0.25">
      <c r="M377" s="42"/>
      <c r="Y377" s="195"/>
      <c r="Z377" s="195"/>
      <c r="AA377" s="195"/>
      <c r="AB377" s="195"/>
      <c r="AC377" s="181"/>
      <c r="AD377" s="195"/>
      <c r="AE377" s="195"/>
      <c r="AF377" s="195"/>
      <c r="AG377" s="195"/>
    </row>
    <row r="378" spans="13:33" s="6" customFormat="1" ht="15" customHeight="1" x14ac:dyDescent="0.25">
      <c r="M378" s="42"/>
      <c r="Y378" s="195"/>
      <c r="Z378" s="195"/>
      <c r="AA378" s="195"/>
      <c r="AB378" s="195"/>
      <c r="AC378" s="181"/>
      <c r="AD378" s="195"/>
      <c r="AE378" s="195"/>
      <c r="AF378" s="195"/>
      <c r="AG378" s="195"/>
    </row>
    <row r="379" spans="13:33" s="6" customFormat="1" ht="15" customHeight="1" x14ac:dyDescent="0.25">
      <c r="M379" s="42"/>
      <c r="Y379" s="195"/>
      <c r="Z379" s="195"/>
      <c r="AA379" s="195"/>
      <c r="AB379" s="195"/>
      <c r="AC379" s="181"/>
      <c r="AD379" s="195"/>
      <c r="AE379" s="195"/>
      <c r="AF379" s="195"/>
      <c r="AG379" s="195"/>
    </row>
    <row r="380" spans="13:33" s="6" customFormat="1" ht="15" customHeight="1" x14ac:dyDescent="0.25">
      <c r="M380" s="42"/>
      <c r="Y380" s="195"/>
      <c r="Z380" s="195"/>
      <c r="AA380" s="195"/>
      <c r="AB380" s="195"/>
      <c r="AC380" s="181"/>
      <c r="AD380" s="195"/>
      <c r="AE380" s="195"/>
      <c r="AF380" s="195"/>
      <c r="AG380" s="195"/>
    </row>
    <row r="381" spans="13:33" s="6" customFormat="1" ht="15" customHeight="1" x14ac:dyDescent="0.25">
      <c r="M381" s="42"/>
      <c r="Y381" s="195"/>
      <c r="Z381" s="195"/>
      <c r="AA381" s="195"/>
      <c r="AB381" s="195"/>
      <c r="AC381" s="181"/>
      <c r="AD381" s="195"/>
      <c r="AE381" s="195"/>
      <c r="AF381" s="195"/>
      <c r="AG381" s="195"/>
    </row>
    <row r="382" spans="13:33" s="6" customFormat="1" ht="15" customHeight="1" x14ac:dyDescent="0.25">
      <c r="M382" s="42"/>
      <c r="Y382" s="195"/>
      <c r="Z382" s="195"/>
      <c r="AA382" s="195"/>
      <c r="AB382" s="195"/>
      <c r="AC382" s="181"/>
      <c r="AD382" s="195"/>
      <c r="AE382" s="195"/>
      <c r="AF382" s="195"/>
      <c r="AG382" s="195"/>
    </row>
    <row r="383" spans="13:33" s="6" customFormat="1" ht="15" customHeight="1" x14ac:dyDescent="0.25">
      <c r="M383" s="42"/>
      <c r="Y383" s="195"/>
      <c r="Z383" s="195"/>
      <c r="AA383" s="195"/>
      <c r="AB383" s="195"/>
      <c r="AC383" s="181"/>
      <c r="AD383" s="195"/>
      <c r="AE383" s="195"/>
      <c r="AF383" s="195"/>
      <c r="AG383" s="195"/>
    </row>
    <row r="384" spans="13:33" s="6" customFormat="1" ht="15" customHeight="1" x14ac:dyDescent="0.25">
      <c r="M384" s="42"/>
      <c r="Y384" s="195"/>
      <c r="Z384" s="195"/>
      <c r="AA384" s="195"/>
      <c r="AB384" s="195"/>
      <c r="AC384" s="181"/>
      <c r="AD384" s="195"/>
      <c r="AE384" s="195"/>
      <c r="AF384" s="195"/>
      <c r="AG384" s="195"/>
    </row>
    <row r="385" spans="13:33" s="6" customFormat="1" ht="15" customHeight="1" x14ac:dyDescent="0.25">
      <c r="M385" s="42"/>
      <c r="Y385" s="195"/>
      <c r="Z385" s="195"/>
      <c r="AA385" s="195"/>
      <c r="AB385" s="195"/>
      <c r="AC385" s="181"/>
      <c r="AD385" s="195"/>
      <c r="AE385" s="195"/>
      <c r="AF385" s="195"/>
      <c r="AG385" s="195"/>
    </row>
    <row r="386" spans="13:33" s="6" customFormat="1" ht="15" customHeight="1" x14ac:dyDescent="0.25">
      <c r="M386" s="42"/>
      <c r="Y386" s="195"/>
      <c r="Z386" s="195"/>
      <c r="AA386" s="195"/>
      <c r="AB386" s="195"/>
      <c r="AC386" s="181"/>
      <c r="AD386" s="195"/>
      <c r="AE386" s="195"/>
      <c r="AF386" s="195"/>
      <c r="AG386" s="195"/>
    </row>
    <row r="387" spans="13:33" s="6" customFormat="1" ht="15" customHeight="1" x14ac:dyDescent="0.25">
      <c r="M387" s="42"/>
      <c r="Y387" s="195"/>
      <c r="Z387" s="195"/>
      <c r="AA387" s="195"/>
      <c r="AB387" s="195"/>
      <c r="AC387" s="181"/>
      <c r="AD387" s="195"/>
      <c r="AE387" s="195"/>
      <c r="AF387" s="195"/>
      <c r="AG387" s="195"/>
    </row>
    <row r="388" spans="13:33" s="6" customFormat="1" ht="15" customHeight="1" x14ac:dyDescent="0.25">
      <c r="M388" s="42"/>
      <c r="Y388" s="195"/>
      <c r="Z388" s="195"/>
      <c r="AA388" s="195"/>
      <c r="AB388" s="195"/>
      <c r="AC388" s="181"/>
      <c r="AD388" s="195"/>
      <c r="AE388" s="195"/>
      <c r="AF388" s="195"/>
      <c r="AG388" s="195"/>
    </row>
    <row r="389" spans="13:33" s="6" customFormat="1" ht="15" customHeight="1" x14ac:dyDescent="0.25">
      <c r="M389" s="42"/>
      <c r="Y389" s="195"/>
      <c r="Z389" s="195"/>
      <c r="AA389" s="195"/>
      <c r="AB389" s="195"/>
      <c r="AC389" s="181"/>
      <c r="AD389" s="195"/>
      <c r="AE389" s="195"/>
      <c r="AF389" s="195"/>
      <c r="AG389" s="195"/>
    </row>
    <row r="390" spans="13:33" s="6" customFormat="1" ht="15" customHeight="1" x14ac:dyDescent="0.25">
      <c r="M390" s="42"/>
      <c r="Y390" s="195"/>
      <c r="Z390" s="195"/>
      <c r="AA390" s="195"/>
      <c r="AB390" s="195"/>
      <c r="AC390" s="181"/>
      <c r="AD390" s="195"/>
      <c r="AE390" s="195"/>
      <c r="AF390" s="195"/>
      <c r="AG390" s="195"/>
    </row>
    <row r="391" spans="13:33" s="6" customFormat="1" ht="15" customHeight="1" x14ac:dyDescent="0.25">
      <c r="M391" s="42"/>
      <c r="Y391" s="195"/>
      <c r="Z391" s="195"/>
      <c r="AA391" s="195"/>
      <c r="AB391" s="195"/>
      <c r="AC391" s="181"/>
      <c r="AD391" s="195"/>
      <c r="AE391" s="195"/>
      <c r="AF391" s="195"/>
      <c r="AG391" s="195"/>
    </row>
    <row r="392" spans="13:33" s="6" customFormat="1" ht="15" customHeight="1" x14ac:dyDescent="0.25">
      <c r="M392" s="42"/>
      <c r="Y392" s="195"/>
      <c r="Z392" s="195"/>
      <c r="AA392" s="195"/>
      <c r="AB392" s="195"/>
      <c r="AC392" s="181"/>
      <c r="AD392" s="195"/>
      <c r="AE392" s="195"/>
      <c r="AF392" s="195"/>
      <c r="AG392" s="195"/>
    </row>
    <row r="393" spans="13:33" s="6" customFormat="1" ht="15" customHeight="1" x14ac:dyDescent="0.25">
      <c r="M393" s="42"/>
      <c r="Y393" s="195"/>
      <c r="Z393" s="195"/>
      <c r="AA393" s="195"/>
      <c r="AB393" s="195"/>
      <c r="AC393" s="181"/>
      <c r="AD393" s="195"/>
      <c r="AE393" s="195"/>
      <c r="AF393" s="195"/>
      <c r="AG393" s="195"/>
    </row>
    <row r="394" spans="13:33" s="6" customFormat="1" ht="15" customHeight="1" x14ac:dyDescent="0.25">
      <c r="M394" s="42"/>
      <c r="Y394" s="195"/>
      <c r="Z394" s="195"/>
      <c r="AA394" s="195"/>
      <c r="AB394" s="195"/>
      <c r="AC394" s="181"/>
      <c r="AD394" s="195"/>
      <c r="AE394" s="195"/>
      <c r="AF394" s="195"/>
      <c r="AG394" s="195"/>
    </row>
    <row r="395" spans="13:33" s="6" customFormat="1" ht="15" customHeight="1" x14ac:dyDescent="0.25">
      <c r="M395" s="42"/>
      <c r="Y395" s="195"/>
      <c r="Z395" s="195"/>
      <c r="AA395" s="195"/>
      <c r="AB395" s="195"/>
      <c r="AC395" s="181"/>
      <c r="AD395" s="195"/>
      <c r="AE395" s="195"/>
      <c r="AF395" s="195"/>
      <c r="AG395" s="195"/>
    </row>
    <row r="396" spans="13:33" s="6" customFormat="1" ht="15" customHeight="1" x14ac:dyDescent="0.25">
      <c r="M396" s="42"/>
      <c r="Y396" s="195"/>
      <c r="Z396" s="195"/>
      <c r="AA396" s="195"/>
      <c r="AB396" s="195"/>
      <c r="AC396" s="181"/>
      <c r="AD396" s="195"/>
      <c r="AE396" s="195"/>
      <c r="AF396" s="195"/>
      <c r="AG396" s="195"/>
    </row>
    <row r="397" spans="13:33" s="6" customFormat="1" ht="15" customHeight="1" x14ac:dyDescent="0.25">
      <c r="M397" s="42"/>
      <c r="Y397" s="195"/>
      <c r="Z397" s="195"/>
      <c r="AA397" s="195"/>
      <c r="AB397" s="195"/>
      <c r="AC397" s="181"/>
      <c r="AD397" s="195"/>
      <c r="AE397" s="195"/>
      <c r="AF397" s="195"/>
      <c r="AG397" s="195"/>
    </row>
    <row r="398" spans="13:33" s="6" customFormat="1" ht="15" customHeight="1" x14ac:dyDescent="0.25">
      <c r="M398" s="42"/>
      <c r="Y398" s="195"/>
      <c r="Z398" s="195"/>
      <c r="AA398" s="195"/>
      <c r="AB398" s="195"/>
      <c r="AC398" s="181"/>
      <c r="AD398" s="195"/>
      <c r="AE398" s="195"/>
      <c r="AF398" s="195"/>
      <c r="AG398" s="195"/>
    </row>
    <row r="399" spans="13:33" s="6" customFormat="1" ht="15" customHeight="1" x14ac:dyDescent="0.25">
      <c r="M399" s="42"/>
      <c r="Y399" s="195"/>
      <c r="Z399" s="195"/>
      <c r="AA399" s="195"/>
      <c r="AB399" s="195"/>
      <c r="AC399" s="181"/>
      <c r="AD399" s="195"/>
      <c r="AE399" s="195"/>
      <c r="AF399" s="195"/>
      <c r="AG399" s="195"/>
    </row>
    <row r="400" spans="13:33" s="6" customFormat="1" ht="15" customHeight="1" x14ac:dyDescent="0.25">
      <c r="M400" s="42"/>
      <c r="Y400" s="195"/>
      <c r="Z400" s="195"/>
      <c r="AA400" s="195"/>
      <c r="AB400" s="195"/>
      <c r="AC400" s="181"/>
      <c r="AD400" s="195"/>
      <c r="AE400" s="195"/>
      <c r="AF400" s="195"/>
      <c r="AG400" s="195"/>
    </row>
    <row r="401" spans="13:33" s="6" customFormat="1" ht="15" customHeight="1" x14ac:dyDescent="0.25">
      <c r="M401" s="42"/>
      <c r="Y401" s="195"/>
      <c r="Z401" s="195"/>
      <c r="AA401" s="195"/>
      <c r="AB401" s="195"/>
      <c r="AC401" s="181"/>
      <c r="AD401" s="195"/>
      <c r="AE401" s="195"/>
      <c r="AF401" s="195"/>
      <c r="AG401" s="195"/>
    </row>
    <row r="402" spans="13:33" s="6" customFormat="1" ht="15" customHeight="1" x14ac:dyDescent="0.25">
      <c r="M402" s="42"/>
      <c r="Y402" s="195"/>
      <c r="Z402" s="195"/>
      <c r="AA402" s="195"/>
      <c r="AB402" s="195"/>
      <c r="AC402" s="181"/>
      <c r="AD402" s="195"/>
      <c r="AE402" s="195"/>
      <c r="AF402" s="195"/>
      <c r="AG402" s="195"/>
    </row>
    <row r="403" spans="13:33" s="6" customFormat="1" ht="15" customHeight="1" x14ac:dyDescent="0.25">
      <c r="M403" s="42"/>
      <c r="Y403" s="195"/>
      <c r="Z403" s="195"/>
      <c r="AA403" s="195"/>
      <c r="AB403" s="195"/>
      <c r="AC403" s="181"/>
      <c r="AD403" s="195"/>
      <c r="AE403" s="195"/>
      <c r="AF403" s="195"/>
      <c r="AG403" s="195"/>
    </row>
    <row r="404" spans="13:33" s="6" customFormat="1" ht="15" customHeight="1" x14ac:dyDescent="0.25">
      <c r="M404" s="42"/>
      <c r="Y404" s="195"/>
      <c r="Z404" s="195"/>
      <c r="AA404" s="195"/>
      <c r="AB404" s="195"/>
      <c r="AC404" s="181"/>
      <c r="AD404" s="195"/>
      <c r="AE404" s="195"/>
      <c r="AF404" s="195"/>
      <c r="AG404" s="195"/>
    </row>
    <row r="405" spans="13:33" s="6" customFormat="1" ht="15" customHeight="1" x14ac:dyDescent="0.25">
      <c r="M405" s="42"/>
      <c r="Y405" s="195"/>
      <c r="Z405" s="195"/>
      <c r="AA405" s="195"/>
      <c r="AB405" s="195"/>
      <c r="AC405" s="181"/>
      <c r="AD405" s="195"/>
      <c r="AE405" s="195"/>
      <c r="AF405" s="195"/>
      <c r="AG405" s="195"/>
    </row>
    <row r="406" spans="13:33" s="6" customFormat="1" ht="15" customHeight="1" x14ac:dyDescent="0.25">
      <c r="M406" s="42"/>
      <c r="Y406" s="195"/>
      <c r="Z406" s="195"/>
      <c r="AA406" s="195"/>
      <c r="AB406" s="195"/>
      <c r="AC406" s="181"/>
      <c r="AD406" s="195"/>
      <c r="AE406" s="195"/>
      <c r="AF406" s="195"/>
      <c r="AG406" s="195"/>
    </row>
    <row r="407" spans="13:33" s="6" customFormat="1" ht="15" customHeight="1" x14ac:dyDescent="0.25">
      <c r="M407" s="42"/>
      <c r="Y407" s="195"/>
      <c r="Z407" s="195"/>
      <c r="AA407" s="195"/>
      <c r="AB407" s="195"/>
      <c r="AC407" s="181"/>
      <c r="AD407" s="195"/>
      <c r="AE407" s="195"/>
      <c r="AF407" s="195"/>
      <c r="AG407" s="195"/>
    </row>
    <row r="408" spans="13:33" s="6" customFormat="1" ht="15" customHeight="1" x14ac:dyDescent="0.25">
      <c r="M408" s="42"/>
      <c r="Y408" s="195"/>
      <c r="Z408" s="195"/>
      <c r="AA408" s="195"/>
      <c r="AB408" s="195"/>
      <c r="AC408" s="181"/>
      <c r="AD408" s="195"/>
      <c r="AE408" s="195"/>
      <c r="AF408" s="195"/>
      <c r="AG408" s="195"/>
    </row>
    <row r="409" spans="13:33" s="6" customFormat="1" ht="15" customHeight="1" x14ac:dyDescent="0.25">
      <c r="M409" s="42"/>
      <c r="Y409" s="195"/>
      <c r="Z409" s="195"/>
      <c r="AA409" s="195"/>
      <c r="AB409" s="195"/>
      <c r="AC409" s="181"/>
      <c r="AD409" s="195"/>
      <c r="AE409" s="195"/>
      <c r="AF409" s="195"/>
      <c r="AG409" s="195"/>
    </row>
    <row r="410" spans="13:33" s="6" customFormat="1" ht="15" customHeight="1" x14ac:dyDescent="0.25">
      <c r="M410" s="42"/>
      <c r="Y410" s="195"/>
      <c r="Z410" s="195"/>
      <c r="AA410" s="195"/>
      <c r="AB410" s="195"/>
      <c r="AC410" s="181"/>
      <c r="AD410" s="195"/>
      <c r="AE410" s="195"/>
      <c r="AF410" s="195"/>
      <c r="AG410" s="195"/>
    </row>
    <row r="411" spans="13:33" s="6" customFormat="1" ht="15" customHeight="1" x14ac:dyDescent="0.25">
      <c r="M411" s="42"/>
      <c r="Y411" s="195"/>
      <c r="Z411" s="195"/>
      <c r="AA411" s="195"/>
      <c r="AB411" s="195"/>
      <c r="AC411" s="181"/>
      <c r="AD411" s="195"/>
      <c r="AE411" s="195"/>
      <c r="AF411" s="195"/>
      <c r="AG411" s="195"/>
    </row>
    <row r="412" spans="13:33" s="6" customFormat="1" ht="15" customHeight="1" x14ac:dyDescent="0.25">
      <c r="M412" s="42"/>
      <c r="Y412" s="195"/>
      <c r="Z412" s="195"/>
      <c r="AA412" s="195"/>
      <c r="AB412" s="195"/>
      <c r="AC412" s="181"/>
      <c r="AD412" s="195"/>
      <c r="AE412" s="195"/>
      <c r="AF412" s="195"/>
      <c r="AG412" s="195"/>
    </row>
    <row r="413" spans="13:33" s="6" customFormat="1" ht="15" customHeight="1" x14ac:dyDescent="0.25">
      <c r="M413" s="42"/>
      <c r="Y413" s="195"/>
      <c r="Z413" s="195"/>
      <c r="AA413" s="195"/>
      <c r="AB413" s="195"/>
      <c r="AC413" s="181"/>
      <c r="AD413" s="195"/>
      <c r="AE413" s="195"/>
      <c r="AF413" s="195"/>
      <c r="AG413" s="195"/>
    </row>
    <row r="414" spans="13:33" s="6" customFormat="1" ht="15" customHeight="1" x14ac:dyDescent="0.25">
      <c r="M414" s="42"/>
      <c r="Y414" s="195"/>
      <c r="Z414" s="195"/>
      <c r="AA414" s="195"/>
      <c r="AB414" s="195"/>
      <c r="AC414" s="181"/>
      <c r="AD414" s="195"/>
      <c r="AE414" s="195"/>
      <c r="AF414" s="195"/>
      <c r="AG414" s="195"/>
    </row>
    <row r="415" spans="13:33" s="6" customFormat="1" ht="15" customHeight="1" x14ac:dyDescent="0.25">
      <c r="M415" s="42"/>
      <c r="Y415" s="195"/>
      <c r="Z415" s="195"/>
      <c r="AA415" s="195"/>
      <c r="AB415" s="195"/>
      <c r="AC415" s="181"/>
      <c r="AD415" s="195"/>
      <c r="AE415" s="195"/>
      <c r="AF415" s="195"/>
      <c r="AG415" s="195"/>
    </row>
    <row r="416" spans="13:33" s="6" customFormat="1" ht="15" customHeight="1" x14ac:dyDescent="0.25">
      <c r="M416" s="42"/>
      <c r="Y416" s="195"/>
      <c r="Z416" s="195"/>
      <c r="AA416" s="195"/>
      <c r="AB416" s="195"/>
      <c r="AC416" s="181"/>
      <c r="AD416" s="195"/>
      <c r="AE416" s="195"/>
      <c r="AF416" s="195"/>
      <c r="AG416" s="195"/>
    </row>
    <row r="417" spans="13:33" s="6" customFormat="1" ht="15" customHeight="1" x14ac:dyDescent="0.25">
      <c r="M417" s="42"/>
      <c r="Y417" s="195"/>
      <c r="Z417" s="195"/>
      <c r="AA417" s="195"/>
      <c r="AB417" s="195"/>
      <c r="AC417" s="181"/>
      <c r="AD417" s="195"/>
      <c r="AE417" s="195"/>
      <c r="AF417" s="195"/>
      <c r="AG417" s="195"/>
    </row>
    <row r="418" spans="13:33" s="6" customFormat="1" ht="15" customHeight="1" x14ac:dyDescent="0.25">
      <c r="M418" s="42"/>
      <c r="Y418" s="195"/>
      <c r="Z418" s="195"/>
      <c r="AA418" s="195"/>
      <c r="AB418" s="195"/>
      <c r="AC418" s="181"/>
      <c r="AD418" s="195"/>
      <c r="AE418" s="195"/>
      <c r="AF418" s="195"/>
      <c r="AG418" s="195"/>
    </row>
    <row r="419" spans="13:33" s="6" customFormat="1" ht="15" customHeight="1" x14ac:dyDescent="0.25">
      <c r="M419" s="42"/>
      <c r="Y419" s="195"/>
      <c r="Z419" s="195"/>
      <c r="AA419" s="195"/>
      <c r="AB419" s="195"/>
      <c r="AC419" s="181"/>
      <c r="AD419" s="195"/>
      <c r="AE419" s="195"/>
      <c r="AF419" s="195"/>
      <c r="AG419" s="195"/>
    </row>
    <row r="420" spans="13:33" s="6" customFormat="1" ht="15" customHeight="1" x14ac:dyDescent="0.25">
      <c r="M420" s="42"/>
      <c r="Y420" s="195"/>
      <c r="Z420" s="195"/>
      <c r="AA420" s="195"/>
      <c r="AB420" s="195"/>
      <c r="AC420" s="181"/>
      <c r="AD420" s="195"/>
      <c r="AE420" s="195"/>
      <c r="AF420" s="195"/>
      <c r="AG420" s="195"/>
    </row>
    <row r="421" spans="13:33" s="6" customFormat="1" ht="15" customHeight="1" x14ac:dyDescent="0.25">
      <c r="M421" s="42"/>
      <c r="Y421" s="195"/>
      <c r="Z421" s="195"/>
      <c r="AA421" s="195"/>
      <c r="AB421" s="195"/>
      <c r="AC421" s="181"/>
      <c r="AD421" s="195"/>
      <c r="AE421" s="195"/>
      <c r="AF421" s="195"/>
      <c r="AG421" s="195"/>
    </row>
    <row r="422" spans="13:33" s="6" customFormat="1" ht="15" customHeight="1" x14ac:dyDescent="0.25">
      <c r="M422" s="42"/>
      <c r="Y422" s="195"/>
      <c r="Z422" s="195"/>
      <c r="AA422" s="195"/>
      <c r="AB422" s="195"/>
      <c r="AC422" s="181"/>
      <c r="AD422" s="195"/>
      <c r="AE422" s="195"/>
      <c r="AF422" s="195"/>
      <c r="AG422" s="195"/>
    </row>
    <row r="423" spans="13:33" s="6" customFormat="1" ht="15" customHeight="1" x14ac:dyDescent="0.25">
      <c r="M423" s="42"/>
      <c r="Y423" s="195"/>
      <c r="Z423" s="195"/>
      <c r="AA423" s="195"/>
      <c r="AB423" s="195"/>
      <c r="AC423" s="181"/>
      <c r="AD423" s="195"/>
      <c r="AE423" s="195"/>
      <c r="AF423" s="195"/>
      <c r="AG423" s="195"/>
    </row>
    <row r="424" spans="13:33" s="6" customFormat="1" ht="15" customHeight="1" x14ac:dyDescent="0.25">
      <c r="M424" s="42"/>
      <c r="Y424" s="195"/>
      <c r="Z424" s="195"/>
      <c r="AA424" s="195"/>
      <c r="AB424" s="195"/>
      <c r="AC424" s="181"/>
      <c r="AD424" s="195"/>
      <c r="AE424" s="195"/>
      <c r="AF424" s="195"/>
      <c r="AG424" s="195"/>
    </row>
    <row r="425" spans="13:33" s="6" customFormat="1" ht="15" customHeight="1" x14ac:dyDescent="0.25">
      <c r="M425" s="42"/>
      <c r="Y425" s="195"/>
      <c r="Z425" s="195"/>
      <c r="AA425" s="195"/>
      <c r="AB425" s="195"/>
      <c r="AC425" s="181"/>
      <c r="AD425" s="195"/>
      <c r="AE425" s="195"/>
      <c r="AF425" s="195"/>
      <c r="AG425" s="195"/>
    </row>
    <row r="426" spans="13:33" s="6" customFormat="1" ht="15" customHeight="1" x14ac:dyDescent="0.25">
      <c r="M426" s="42"/>
      <c r="Y426" s="195"/>
      <c r="Z426" s="195"/>
      <c r="AA426" s="195"/>
      <c r="AB426" s="195"/>
      <c r="AC426" s="181"/>
      <c r="AD426" s="195"/>
      <c r="AE426" s="195"/>
      <c r="AF426" s="195"/>
      <c r="AG426" s="195"/>
    </row>
    <row r="427" spans="13:33" s="6" customFormat="1" ht="15" customHeight="1" x14ac:dyDescent="0.25">
      <c r="M427" s="42"/>
      <c r="Y427" s="195"/>
      <c r="Z427" s="195"/>
      <c r="AA427" s="195"/>
      <c r="AB427" s="195"/>
      <c r="AC427" s="181"/>
      <c r="AD427" s="195"/>
      <c r="AE427" s="195"/>
      <c r="AF427" s="195"/>
      <c r="AG427" s="195"/>
    </row>
    <row r="428" spans="13:33" s="6" customFormat="1" ht="15" customHeight="1" x14ac:dyDescent="0.25">
      <c r="M428" s="42"/>
      <c r="Y428" s="195"/>
      <c r="Z428" s="195"/>
      <c r="AA428" s="195"/>
      <c r="AB428" s="195"/>
      <c r="AC428" s="181"/>
      <c r="AD428" s="195"/>
      <c r="AE428" s="195"/>
      <c r="AF428" s="195"/>
      <c r="AG428" s="195"/>
    </row>
    <row r="429" spans="13:33" s="6" customFormat="1" ht="15" customHeight="1" x14ac:dyDescent="0.25">
      <c r="M429" s="42"/>
      <c r="Y429" s="195"/>
      <c r="Z429" s="195"/>
      <c r="AA429" s="195"/>
      <c r="AB429" s="195"/>
      <c r="AC429" s="181"/>
      <c r="AD429" s="195"/>
      <c r="AE429" s="195"/>
      <c r="AF429" s="195"/>
      <c r="AG429" s="195"/>
    </row>
    <row r="430" spans="13:33" s="6" customFormat="1" ht="15" customHeight="1" x14ac:dyDescent="0.25">
      <c r="M430" s="42"/>
      <c r="Y430" s="195"/>
      <c r="Z430" s="195"/>
      <c r="AA430" s="195"/>
      <c r="AB430" s="195"/>
      <c r="AC430" s="181"/>
      <c r="AD430" s="195"/>
      <c r="AE430" s="195"/>
      <c r="AF430" s="195"/>
      <c r="AG430" s="195"/>
    </row>
    <row r="431" spans="13:33" s="6" customFormat="1" ht="15" customHeight="1" x14ac:dyDescent="0.25">
      <c r="M431" s="42"/>
      <c r="Y431" s="195"/>
      <c r="Z431" s="195"/>
      <c r="AA431" s="195"/>
      <c r="AB431" s="195"/>
      <c r="AC431" s="181"/>
      <c r="AD431" s="195"/>
      <c r="AE431" s="195"/>
      <c r="AF431" s="195"/>
      <c r="AG431" s="195"/>
    </row>
    <row r="432" spans="13:33" s="6" customFormat="1" ht="15" customHeight="1" x14ac:dyDescent="0.25">
      <c r="M432" s="42"/>
      <c r="Y432" s="195"/>
      <c r="Z432" s="195"/>
      <c r="AA432" s="195"/>
      <c r="AB432" s="195"/>
      <c r="AC432" s="181"/>
      <c r="AD432" s="195"/>
      <c r="AE432" s="195"/>
      <c r="AF432" s="195"/>
      <c r="AG432" s="195"/>
    </row>
    <row r="433" spans="13:33" s="6" customFormat="1" ht="15" customHeight="1" x14ac:dyDescent="0.25">
      <c r="M433" s="42"/>
      <c r="Y433" s="195"/>
      <c r="Z433" s="195"/>
      <c r="AA433" s="195"/>
      <c r="AB433" s="195"/>
      <c r="AC433" s="181"/>
      <c r="AD433" s="195"/>
      <c r="AE433" s="195"/>
      <c r="AF433" s="195"/>
      <c r="AG433" s="195"/>
    </row>
    <row r="434" spans="13:33" s="6" customFormat="1" ht="15" customHeight="1" x14ac:dyDescent="0.25">
      <c r="M434" s="42"/>
      <c r="Y434" s="195"/>
      <c r="Z434" s="195"/>
      <c r="AA434" s="195"/>
      <c r="AB434" s="195"/>
      <c r="AC434" s="181"/>
      <c r="AD434" s="195"/>
      <c r="AE434" s="195"/>
      <c r="AF434" s="195"/>
      <c r="AG434" s="195"/>
    </row>
    <row r="435" spans="13:33" s="6" customFormat="1" ht="15" customHeight="1" x14ac:dyDescent="0.25">
      <c r="M435" s="42"/>
      <c r="Y435" s="195"/>
      <c r="Z435" s="195"/>
      <c r="AA435" s="195"/>
      <c r="AB435" s="195"/>
      <c r="AC435" s="181"/>
      <c r="AD435" s="195"/>
      <c r="AE435" s="195"/>
      <c r="AF435" s="195"/>
      <c r="AG435" s="195"/>
    </row>
    <row r="436" spans="13:33" s="6" customFormat="1" ht="15" customHeight="1" x14ac:dyDescent="0.25">
      <c r="M436" s="42"/>
      <c r="Y436" s="195"/>
      <c r="Z436" s="195"/>
      <c r="AA436" s="195"/>
      <c r="AB436" s="195"/>
      <c r="AC436" s="181"/>
      <c r="AD436" s="195"/>
      <c r="AE436" s="195"/>
      <c r="AF436" s="195"/>
      <c r="AG436" s="195"/>
    </row>
    <row r="437" spans="13:33" s="6" customFormat="1" ht="15" customHeight="1" x14ac:dyDescent="0.25">
      <c r="M437" s="42"/>
      <c r="Y437" s="195"/>
      <c r="Z437" s="195"/>
      <c r="AA437" s="195"/>
      <c r="AB437" s="195"/>
      <c r="AC437" s="181"/>
      <c r="AD437" s="195"/>
      <c r="AE437" s="195"/>
      <c r="AF437" s="195"/>
      <c r="AG437" s="195"/>
    </row>
    <row r="438" spans="13:33" s="6" customFormat="1" ht="15" customHeight="1" x14ac:dyDescent="0.25">
      <c r="M438" s="42"/>
      <c r="Y438" s="195"/>
      <c r="Z438" s="195"/>
      <c r="AA438" s="195"/>
      <c r="AB438" s="195"/>
      <c r="AC438" s="181"/>
      <c r="AD438" s="195"/>
      <c r="AE438" s="195"/>
      <c r="AF438" s="195"/>
      <c r="AG438" s="195"/>
    </row>
    <row r="439" spans="13:33" s="6" customFormat="1" ht="15" customHeight="1" x14ac:dyDescent="0.25">
      <c r="M439" s="42"/>
      <c r="Y439" s="195"/>
      <c r="Z439" s="195"/>
      <c r="AA439" s="195"/>
      <c r="AB439" s="195"/>
      <c r="AC439" s="181"/>
      <c r="AD439" s="195"/>
      <c r="AE439" s="195"/>
      <c r="AF439" s="195"/>
      <c r="AG439" s="195"/>
    </row>
    <row r="440" spans="13:33" s="6" customFormat="1" ht="15" customHeight="1" x14ac:dyDescent="0.25">
      <c r="M440" s="42"/>
      <c r="Y440" s="195"/>
      <c r="Z440" s="195"/>
      <c r="AA440" s="195"/>
      <c r="AB440" s="195"/>
      <c r="AC440" s="181"/>
      <c r="AD440" s="195"/>
      <c r="AE440" s="195"/>
      <c r="AF440" s="195"/>
      <c r="AG440" s="195"/>
    </row>
    <row r="441" spans="13:33" s="6" customFormat="1" ht="15" customHeight="1" x14ac:dyDescent="0.25">
      <c r="M441" s="42"/>
      <c r="Y441" s="195"/>
      <c r="Z441" s="195"/>
      <c r="AA441" s="195"/>
      <c r="AB441" s="195"/>
      <c r="AC441" s="181"/>
      <c r="AD441" s="195"/>
      <c r="AE441" s="195"/>
      <c r="AF441" s="195"/>
      <c r="AG441" s="195"/>
    </row>
    <row r="442" spans="13:33" s="6" customFormat="1" ht="15" customHeight="1" x14ac:dyDescent="0.25">
      <c r="M442" s="42"/>
      <c r="Y442" s="195"/>
      <c r="Z442" s="195"/>
      <c r="AA442" s="195"/>
      <c r="AB442" s="195"/>
      <c r="AC442" s="181"/>
      <c r="AD442" s="195"/>
      <c r="AE442" s="195"/>
      <c r="AF442" s="195"/>
      <c r="AG442" s="195"/>
    </row>
    <row r="443" spans="13:33" s="6" customFormat="1" ht="15" customHeight="1" x14ac:dyDescent="0.25">
      <c r="M443" s="42"/>
      <c r="Y443" s="195"/>
      <c r="Z443" s="195"/>
      <c r="AA443" s="195"/>
      <c r="AB443" s="195"/>
      <c r="AC443" s="181"/>
      <c r="AD443" s="195"/>
      <c r="AE443" s="195"/>
      <c r="AF443" s="195"/>
      <c r="AG443" s="195"/>
    </row>
    <row r="444" spans="13:33" s="6" customFormat="1" ht="15" customHeight="1" x14ac:dyDescent="0.25">
      <c r="M444" s="42"/>
      <c r="Y444" s="195"/>
      <c r="Z444" s="195"/>
      <c r="AA444" s="195"/>
      <c r="AB444" s="195"/>
      <c r="AC444" s="181"/>
      <c r="AD444" s="195"/>
      <c r="AE444" s="195"/>
      <c r="AF444" s="195"/>
      <c r="AG444" s="195"/>
    </row>
    <row r="445" spans="13:33" s="6" customFormat="1" ht="15" customHeight="1" x14ac:dyDescent="0.25">
      <c r="M445" s="42"/>
      <c r="Y445" s="195"/>
      <c r="Z445" s="195"/>
      <c r="AA445" s="195"/>
      <c r="AB445" s="195"/>
      <c r="AC445" s="181"/>
      <c r="AD445" s="195"/>
      <c r="AE445" s="195"/>
      <c r="AF445" s="195"/>
      <c r="AG445" s="195"/>
    </row>
    <row r="446" spans="13:33" s="6" customFormat="1" ht="15" customHeight="1" x14ac:dyDescent="0.25">
      <c r="M446" s="42"/>
      <c r="Y446" s="195"/>
      <c r="Z446" s="195"/>
      <c r="AA446" s="195"/>
      <c r="AB446" s="195"/>
      <c r="AC446" s="181"/>
      <c r="AD446" s="195"/>
      <c r="AE446" s="195"/>
      <c r="AF446" s="195"/>
      <c r="AG446" s="195"/>
    </row>
    <row r="447" spans="13:33" s="6" customFormat="1" ht="15" customHeight="1" x14ac:dyDescent="0.25">
      <c r="M447" s="42"/>
      <c r="Y447" s="195"/>
      <c r="Z447" s="195"/>
      <c r="AA447" s="195"/>
      <c r="AB447" s="195"/>
      <c r="AC447" s="181"/>
      <c r="AD447" s="195"/>
      <c r="AE447" s="195"/>
      <c r="AF447" s="195"/>
      <c r="AG447" s="195"/>
    </row>
    <row r="448" spans="13:33" s="6" customFormat="1" ht="15" customHeight="1" x14ac:dyDescent="0.25">
      <c r="M448" s="42"/>
      <c r="Y448" s="195"/>
      <c r="Z448" s="195"/>
      <c r="AA448" s="195"/>
      <c r="AB448" s="195"/>
      <c r="AC448" s="181"/>
      <c r="AD448" s="195"/>
      <c r="AE448" s="195"/>
      <c r="AF448" s="195"/>
      <c r="AG448" s="195"/>
    </row>
    <row r="449" spans="13:33" s="6" customFormat="1" ht="15" customHeight="1" x14ac:dyDescent="0.25">
      <c r="M449" s="42"/>
      <c r="Y449" s="195"/>
      <c r="Z449" s="195"/>
      <c r="AA449" s="195"/>
      <c r="AB449" s="195"/>
      <c r="AC449" s="181"/>
      <c r="AD449" s="195"/>
      <c r="AE449" s="195"/>
      <c r="AF449" s="195"/>
      <c r="AG449" s="195"/>
    </row>
    <row r="450" spans="13:33" s="6" customFormat="1" ht="15" customHeight="1" x14ac:dyDescent="0.25">
      <c r="M450" s="42"/>
      <c r="Y450" s="195"/>
      <c r="Z450" s="195"/>
      <c r="AA450" s="195"/>
      <c r="AB450" s="195"/>
      <c r="AC450" s="181"/>
      <c r="AD450" s="195"/>
      <c r="AE450" s="195"/>
      <c r="AF450" s="195"/>
      <c r="AG450" s="195"/>
    </row>
    <row r="451" spans="13:33" s="6" customFormat="1" ht="15" customHeight="1" x14ac:dyDescent="0.25">
      <c r="M451" s="42"/>
      <c r="Y451" s="195"/>
      <c r="Z451" s="195"/>
      <c r="AA451" s="195"/>
      <c r="AB451" s="195"/>
      <c r="AC451" s="181"/>
      <c r="AD451" s="195"/>
      <c r="AE451" s="195"/>
      <c r="AF451" s="195"/>
      <c r="AG451" s="195"/>
    </row>
    <row r="452" spans="13:33" s="6" customFormat="1" ht="15" customHeight="1" x14ac:dyDescent="0.25">
      <c r="M452" s="42"/>
      <c r="Y452" s="195"/>
      <c r="Z452" s="195"/>
      <c r="AA452" s="195"/>
      <c r="AB452" s="195"/>
      <c r="AC452" s="181"/>
      <c r="AD452" s="195"/>
      <c r="AE452" s="195"/>
      <c r="AF452" s="195"/>
      <c r="AG452" s="195"/>
    </row>
    <row r="453" spans="13:33" s="6" customFormat="1" ht="15" customHeight="1" x14ac:dyDescent="0.25">
      <c r="M453" s="42"/>
      <c r="Y453" s="195"/>
      <c r="Z453" s="195"/>
      <c r="AA453" s="195"/>
      <c r="AB453" s="195"/>
      <c r="AC453" s="181"/>
      <c r="AD453" s="195"/>
      <c r="AE453" s="195"/>
      <c r="AF453" s="195"/>
      <c r="AG453" s="195"/>
    </row>
    <row r="454" spans="13:33" s="6" customFormat="1" ht="15" customHeight="1" x14ac:dyDescent="0.25">
      <c r="M454" s="42"/>
      <c r="Y454" s="195"/>
      <c r="Z454" s="195"/>
      <c r="AA454" s="195"/>
      <c r="AB454" s="195"/>
      <c r="AC454" s="181"/>
      <c r="AD454" s="195"/>
      <c r="AE454" s="195"/>
      <c r="AF454" s="195"/>
      <c r="AG454" s="195"/>
    </row>
    <row r="455" spans="13:33" s="6" customFormat="1" ht="15" customHeight="1" x14ac:dyDescent="0.25">
      <c r="M455" s="42"/>
      <c r="Y455" s="195"/>
      <c r="Z455" s="195"/>
      <c r="AA455" s="195"/>
      <c r="AB455" s="195"/>
      <c r="AC455" s="181"/>
      <c r="AD455" s="195"/>
      <c r="AE455" s="195"/>
      <c r="AF455" s="195"/>
      <c r="AG455" s="195"/>
    </row>
    <row r="456" spans="13:33" s="6" customFormat="1" ht="15" customHeight="1" x14ac:dyDescent="0.25">
      <c r="M456" s="42"/>
      <c r="Y456" s="195"/>
      <c r="Z456" s="195"/>
      <c r="AA456" s="195"/>
      <c r="AB456" s="195"/>
      <c r="AC456" s="181"/>
      <c r="AD456" s="195"/>
      <c r="AE456" s="195"/>
      <c r="AF456" s="195"/>
      <c r="AG456" s="195"/>
    </row>
    <row r="457" spans="13:33" s="6" customFormat="1" ht="15" customHeight="1" x14ac:dyDescent="0.25">
      <c r="M457" s="42"/>
      <c r="Y457" s="195"/>
      <c r="Z457" s="195"/>
      <c r="AA457" s="195"/>
      <c r="AB457" s="195"/>
      <c r="AC457" s="181"/>
      <c r="AD457" s="195"/>
      <c r="AE457" s="195"/>
      <c r="AF457" s="195"/>
      <c r="AG457" s="195"/>
    </row>
    <row r="458" spans="13:33" s="6" customFormat="1" ht="15" customHeight="1" x14ac:dyDescent="0.25">
      <c r="M458" s="42"/>
      <c r="Y458" s="195"/>
      <c r="Z458" s="195"/>
      <c r="AA458" s="195"/>
      <c r="AB458" s="195"/>
      <c r="AC458" s="181"/>
      <c r="AD458" s="195"/>
      <c r="AE458" s="195"/>
      <c r="AF458" s="195"/>
      <c r="AG458" s="195"/>
    </row>
    <row r="459" spans="13:33" s="6" customFormat="1" ht="15" customHeight="1" x14ac:dyDescent="0.25">
      <c r="M459" s="42"/>
      <c r="Y459" s="195"/>
      <c r="Z459" s="195"/>
      <c r="AA459" s="195"/>
      <c r="AB459" s="195"/>
      <c r="AC459" s="181"/>
      <c r="AD459" s="195"/>
      <c r="AE459" s="195"/>
      <c r="AF459" s="195"/>
      <c r="AG459" s="195"/>
    </row>
    <row r="460" spans="13:33" s="6" customFormat="1" ht="15" customHeight="1" x14ac:dyDescent="0.25">
      <c r="M460" s="42"/>
      <c r="Y460" s="195"/>
      <c r="Z460" s="195"/>
      <c r="AA460" s="195"/>
      <c r="AB460" s="195"/>
      <c r="AC460" s="181"/>
      <c r="AD460" s="195"/>
      <c r="AE460" s="195"/>
      <c r="AF460" s="195"/>
      <c r="AG460" s="195"/>
    </row>
    <row r="461" spans="13:33" s="6" customFormat="1" ht="15" customHeight="1" x14ac:dyDescent="0.25">
      <c r="M461" s="42"/>
      <c r="Y461" s="195"/>
      <c r="Z461" s="195"/>
      <c r="AA461" s="195"/>
      <c r="AB461" s="195"/>
      <c r="AC461" s="181"/>
      <c r="AD461" s="195"/>
      <c r="AE461" s="195"/>
      <c r="AF461" s="195"/>
      <c r="AG461" s="195"/>
    </row>
    <row r="462" spans="13:33" s="6" customFormat="1" ht="15" customHeight="1" x14ac:dyDescent="0.25">
      <c r="M462" s="42"/>
      <c r="Y462" s="195"/>
      <c r="Z462" s="195"/>
      <c r="AA462" s="195"/>
      <c r="AB462" s="195"/>
      <c r="AC462" s="181"/>
      <c r="AD462" s="195"/>
      <c r="AE462" s="195"/>
      <c r="AF462" s="195"/>
      <c r="AG462" s="195"/>
    </row>
    <row r="463" spans="13:33" s="6" customFormat="1" ht="15" customHeight="1" x14ac:dyDescent="0.25">
      <c r="M463" s="42"/>
      <c r="Y463" s="195"/>
      <c r="Z463" s="195"/>
      <c r="AA463" s="195"/>
      <c r="AB463" s="195"/>
      <c r="AC463" s="181"/>
      <c r="AD463" s="195"/>
      <c r="AE463" s="195"/>
      <c r="AF463" s="195"/>
      <c r="AG463" s="195"/>
    </row>
    <row r="464" spans="13:33" s="6" customFormat="1" ht="15" customHeight="1" x14ac:dyDescent="0.25">
      <c r="M464" s="42"/>
      <c r="Y464" s="195"/>
      <c r="Z464" s="195"/>
      <c r="AA464" s="195"/>
      <c r="AB464" s="195"/>
      <c r="AC464" s="181"/>
      <c r="AD464" s="195"/>
      <c r="AE464" s="195"/>
      <c r="AF464" s="195"/>
      <c r="AG464" s="195"/>
    </row>
    <row r="465" spans="13:33" s="6" customFormat="1" ht="15" customHeight="1" x14ac:dyDescent="0.25">
      <c r="M465" s="42"/>
      <c r="Y465" s="195"/>
      <c r="Z465" s="195"/>
      <c r="AA465" s="195"/>
      <c r="AB465" s="195"/>
      <c r="AC465" s="181"/>
      <c r="AD465" s="195"/>
      <c r="AE465" s="195"/>
      <c r="AF465" s="195"/>
      <c r="AG465" s="195"/>
    </row>
    <row r="466" spans="13:33" s="6" customFormat="1" ht="15" customHeight="1" x14ac:dyDescent="0.25">
      <c r="M466" s="42"/>
      <c r="Y466" s="195"/>
      <c r="Z466" s="195"/>
      <c r="AA466" s="195"/>
      <c r="AB466" s="195"/>
      <c r="AC466" s="181"/>
      <c r="AD466" s="195"/>
      <c r="AE466" s="195"/>
      <c r="AF466" s="195"/>
      <c r="AG466" s="195"/>
    </row>
    <row r="467" spans="13:33" s="6" customFormat="1" ht="15" customHeight="1" x14ac:dyDescent="0.25">
      <c r="M467" s="42"/>
      <c r="Y467" s="195"/>
      <c r="Z467" s="195"/>
      <c r="AA467" s="195"/>
      <c r="AB467" s="195"/>
      <c r="AC467" s="181"/>
      <c r="AD467" s="195"/>
      <c r="AE467" s="195"/>
      <c r="AF467" s="195"/>
      <c r="AG467" s="195"/>
    </row>
    <row r="468" spans="13:33" s="6" customFormat="1" ht="15" customHeight="1" x14ac:dyDescent="0.25">
      <c r="M468" s="42"/>
      <c r="Y468" s="195"/>
      <c r="Z468" s="195"/>
      <c r="AA468" s="195"/>
      <c r="AB468" s="195"/>
      <c r="AC468" s="181"/>
      <c r="AD468" s="195"/>
      <c r="AE468" s="195"/>
      <c r="AF468" s="195"/>
      <c r="AG468" s="195"/>
    </row>
    <row r="469" spans="13:33" s="6" customFormat="1" ht="15" customHeight="1" x14ac:dyDescent="0.25">
      <c r="M469" s="42"/>
      <c r="Y469" s="195"/>
      <c r="Z469" s="195"/>
      <c r="AA469" s="195"/>
      <c r="AB469" s="195"/>
      <c r="AC469" s="181"/>
      <c r="AD469" s="195"/>
      <c r="AE469" s="195"/>
      <c r="AF469" s="195"/>
      <c r="AG469" s="195"/>
    </row>
    <row r="470" spans="13:33" s="6" customFormat="1" ht="15" customHeight="1" x14ac:dyDescent="0.25">
      <c r="M470" s="42"/>
      <c r="Y470" s="195"/>
      <c r="Z470" s="195"/>
      <c r="AA470" s="195"/>
      <c r="AB470" s="195"/>
      <c r="AC470" s="181"/>
      <c r="AD470" s="195"/>
      <c r="AE470" s="195"/>
      <c r="AF470" s="195"/>
      <c r="AG470" s="195"/>
    </row>
    <row r="471" spans="13:33" s="6" customFormat="1" ht="15" customHeight="1" x14ac:dyDescent="0.25">
      <c r="M471" s="42"/>
      <c r="Y471" s="195"/>
      <c r="Z471" s="195"/>
      <c r="AA471" s="195"/>
      <c r="AB471" s="195"/>
      <c r="AC471" s="181"/>
      <c r="AD471" s="195"/>
      <c r="AE471" s="195"/>
      <c r="AF471" s="195"/>
      <c r="AG471" s="195"/>
    </row>
    <row r="472" spans="13:33" s="6" customFormat="1" ht="15" customHeight="1" x14ac:dyDescent="0.25">
      <c r="M472" s="42"/>
      <c r="Y472" s="195"/>
      <c r="Z472" s="195"/>
      <c r="AA472" s="195"/>
      <c r="AB472" s="195"/>
      <c r="AC472" s="181"/>
      <c r="AD472" s="195"/>
      <c r="AE472" s="195"/>
      <c r="AF472" s="195"/>
      <c r="AG472" s="195"/>
    </row>
    <row r="473" spans="13:33" s="6" customFormat="1" ht="15" customHeight="1" x14ac:dyDescent="0.25">
      <c r="M473" s="42"/>
      <c r="Y473" s="195"/>
      <c r="Z473" s="195"/>
      <c r="AA473" s="195"/>
      <c r="AB473" s="195"/>
      <c r="AC473" s="181"/>
      <c r="AD473" s="195"/>
      <c r="AE473" s="195"/>
      <c r="AF473" s="195"/>
      <c r="AG473" s="195"/>
    </row>
    <row r="474" spans="13:33" s="6" customFormat="1" ht="15" customHeight="1" x14ac:dyDescent="0.25">
      <c r="M474" s="42"/>
      <c r="Y474" s="195"/>
      <c r="Z474" s="195"/>
      <c r="AA474" s="195"/>
      <c r="AB474" s="195"/>
      <c r="AC474" s="181"/>
      <c r="AD474" s="195"/>
      <c r="AE474" s="195"/>
      <c r="AF474" s="195"/>
      <c r="AG474" s="195"/>
    </row>
    <row r="475" spans="13:33" s="6" customFormat="1" ht="15" customHeight="1" x14ac:dyDescent="0.25">
      <c r="M475" s="42"/>
      <c r="Y475" s="195"/>
      <c r="Z475" s="195"/>
      <c r="AA475" s="195"/>
      <c r="AB475" s="195"/>
      <c r="AC475" s="181"/>
      <c r="AD475" s="195"/>
      <c r="AE475" s="195"/>
      <c r="AF475" s="195"/>
      <c r="AG475" s="195"/>
    </row>
    <row r="476" spans="13:33" s="6" customFormat="1" ht="15" customHeight="1" x14ac:dyDescent="0.25">
      <c r="M476" s="42"/>
      <c r="Y476" s="195"/>
      <c r="Z476" s="195"/>
      <c r="AA476" s="195"/>
      <c r="AB476" s="195"/>
      <c r="AC476" s="181"/>
      <c r="AD476" s="195"/>
      <c r="AE476" s="195"/>
      <c r="AF476" s="195"/>
      <c r="AG476" s="195"/>
    </row>
    <row r="477" spans="13:33" s="6" customFormat="1" ht="15" customHeight="1" x14ac:dyDescent="0.25">
      <c r="M477" s="42"/>
      <c r="Y477" s="195"/>
      <c r="Z477" s="195"/>
      <c r="AA477" s="195"/>
      <c r="AB477" s="195"/>
      <c r="AC477" s="181"/>
      <c r="AD477" s="195"/>
      <c r="AE477" s="195"/>
      <c r="AF477" s="195"/>
      <c r="AG477" s="195"/>
    </row>
    <row r="478" spans="13:33" s="6" customFormat="1" ht="15" customHeight="1" x14ac:dyDescent="0.25">
      <c r="M478" s="42"/>
      <c r="Y478" s="195"/>
      <c r="Z478" s="195"/>
      <c r="AA478" s="195"/>
      <c r="AB478" s="195"/>
      <c r="AC478" s="181"/>
      <c r="AD478" s="195"/>
      <c r="AE478" s="195"/>
      <c r="AF478" s="195"/>
      <c r="AG478" s="195"/>
    </row>
    <row r="479" spans="13:33" s="6" customFormat="1" ht="15" customHeight="1" x14ac:dyDescent="0.25">
      <c r="M479" s="42"/>
      <c r="Y479" s="195"/>
      <c r="Z479" s="195"/>
      <c r="AA479" s="195"/>
      <c r="AB479" s="195"/>
      <c r="AC479" s="181"/>
      <c r="AD479" s="195"/>
      <c r="AE479" s="195"/>
      <c r="AF479" s="195"/>
      <c r="AG479" s="195"/>
    </row>
    <row r="480" spans="13:33" s="6" customFormat="1" ht="15" customHeight="1" x14ac:dyDescent="0.25">
      <c r="M480" s="42"/>
      <c r="Y480" s="195"/>
      <c r="Z480" s="195"/>
      <c r="AA480" s="195"/>
      <c r="AB480" s="195"/>
      <c r="AC480" s="181"/>
      <c r="AD480" s="195"/>
      <c r="AE480" s="195"/>
      <c r="AF480" s="195"/>
      <c r="AG480" s="195"/>
    </row>
    <row r="481" spans="13:33" s="6" customFormat="1" ht="15" customHeight="1" x14ac:dyDescent="0.25">
      <c r="M481" s="42"/>
      <c r="Y481" s="195"/>
      <c r="Z481" s="195"/>
      <c r="AA481" s="195"/>
      <c r="AB481" s="195"/>
      <c r="AC481" s="181"/>
      <c r="AD481" s="195"/>
      <c r="AE481" s="195"/>
      <c r="AF481" s="195"/>
      <c r="AG481" s="195"/>
    </row>
    <row r="482" spans="13:33" s="6" customFormat="1" ht="15" customHeight="1" x14ac:dyDescent="0.25">
      <c r="M482" s="42"/>
      <c r="Y482" s="195"/>
      <c r="Z482" s="195"/>
      <c r="AA482" s="195"/>
      <c r="AB482" s="195"/>
      <c r="AC482" s="181"/>
      <c r="AD482" s="195"/>
      <c r="AE482" s="195"/>
      <c r="AF482" s="195"/>
      <c r="AG482" s="195"/>
    </row>
    <row r="483" spans="13:33" s="6" customFormat="1" ht="15" customHeight="1" x14ac:dyDescent="0.25">
      <c r="M483" s="42"/>
      <c r="Y483" s="195"/>
      <c r="Z483" s="195"/>
      <c r="AA483" s="195"/>
      <c r="AB483" s="195"/>
      <c r="AC483" s="181"/>
      <c r="AD483" s="195"/>
      <c r="AE483" s="195"/>
      <c r="AF483" s="195"/>
      <c r="AG483" s="195"/>
    </row>
    <row r="484" spans="13:33" s="6" customFormat="1" ht="15" customHeight="1" x14ac:dyDescent="0.25">
      <c r="M484" s="42"/>
      <c r="Y484" s="195"/>
      <c r="Z484" s="195"/>
      <c r="AA484" s="195"/>
      <c r="AB484" s="195"/>
      <c r="AC484" s="181"/>
      <c r="AD484" s="195"/>
      <c r="AE484" s="195"/>
      <c r="AF484" s="195"/>
      <c r="AG484" s="195"/>
    </row>
    <row r="485" spans="13:33" s="6" customFormat="1" ht="15" customHeight="1" x14ac:dyDescent="0.25">
      <c r="M485" s="42"/>
      <c r="Y485" s="195"/>
      <c r="Z485" s="195"/>
      <c r="AA485" s="195"/>
      <c r="AB485" s="195"/>
      <c r="AC485" s="181"/>
      <c r="AD485" s="195"/>
      <c r="AE485" s="195"/>
      <c r="AF485" s="195"/>
      <c r="AG485" s="195"/>
    </row>
    <row r="486" spans="13:33" s="6" customFormat="1" ht="15" customHeight="1" x14ac:dyDescent="0.25">
      <c r="M486" s="42"/>
      <c r="Y486" s="195"/>
      <c r="Z486" s="195"/>
      <c r="AA486" s="195"/>
      <c r="AB486" s="195"/>
      <c r="AC486" s="181"/>
      <c r="AD486" s="195"/>
      <c r="AE486" s="195"/>
      <c r="AF486" s="195"/>
      <c r="AG486" s="195"/>
    </row>
    <row r="487" spans="13:33" s="6" customFormat="1" ht="15" customHeight="1" x14ac:dyDescent="0.25">
      <c r="M487" s="42"/>
      <c r="Y487" s="195"/>
      <c r="Z487" s="195"/>
      <c r="AA487" s="195"/>
      <c r="AB487" s="195"/>
      <c r="AC487" s="181"/>
      <c r="AD487" s="195"/>
      <c r="AE487" s="195"/>
      <c r="AF487" s="195"/>
      <c r="AG487" s="195"/>
    </row>
    <row r="488" spans="13:33" s="6" customFormat="1" ht="15" customHeight="1" x14ac:dyDescent="0.25">
      <c r="M488" s="42"/>
      <c r="Y488" s="195"/>
      <c r="Z488" s="195"/>
      <c r="AA488" s="195"/>
      <c r="AB488" s="195"/>
      <c r="AC488" s="181"/>
      <c r="AD488" s="195"/>
      <c r="AE488" s="195"/>
      <c r="AF488" s="195"/>
      <c r="AG488" s="195"/>
    </row>
    <row r="489" spans="13:33" s="6" customFormat="1" ht="15" customHeight="1" x14ac:dyDescent="0.25">
      <c r="M489" s="42"/>
      <c r="Y489" s="195"/>
      <c r="Z489" s="195"/>
      <c r="AA489" s="195"/>
      <c r="AB489" s="195"/>
      <c r="AC489" s="181"/>
      <c r="AD489" s="195"/>
      <c r="AE489" s="195"/>
      <c r="AF489" s="195"/>
      <c r="AG489" s="195"/>
    </row>
    <row r="490" spans="13:33" s="6" customFormat="1" ht="15" customHeight="1" x14ac:dyDescent="0.25">
      <c r="M490" s="42"/>
      <c r="Y490" s="195"/>
      <c r="Z490" s="195"/>
      <c r="AA490" s="195"/>
      <c r="AB490" s="195"/>
      <c r="AC490" s="181"/>
      <c r="AD490" s="195"/>
      <c r="AE490" s="195"/>
      <c r="AF490" s="195"/>
      <c r="AG490" s="195"/>
    </row>
    <row r="491" spans="13:33" s="6" customFormat="1" ht="15" customHeight="1" x14ac:dyDescent="0.25">
      <c r="M491" s="42"/>
      <c r="Y491" s="195"/>
      <c r="Z491" s="195"/>
      <c r="AA491" s="195"/>
      <c r="AB491" s="195"/>
      <c r="AC491" s="181"/>
      <c r="AD491" s="195"/>
      <c r="AE491" s="195"/>
      <c r="AF491" s="195"/>
      <c r="AG491" s="195"/>
    </row>
    <row r="492" spans="13:33" s="6" customFormat="1" ht="15" customHeight="1" x14ac:dyDescent="0.25">
      <c r="M492" s="42"/>
      <c r="Y492" s="195"/>
      <c r="Z492" s="195"/>
      <c r="AA492" s="195"/>
      <c r="AB492" s="195"/>
      <c r="AC492" s="181"/>
      <c r="AD492" s="195"/>
      <c r="AE492" s="195"/>
      <c r="AF492" s="195"/>
      <c r="AG492" s="195"/>
    </row>
    <row r="493" spans="13:33" s="6" customFormat="1" ht="15" customHeight="1" x14ac:dyDescent="0.25">
      <c r="M493" s="42"/>
      <c r="Y493" s="195"/>
      <c r="Z493" s="195"/>
      <c r="AA493" s="195"/>
      <c r="AB493" s="195"/>
      <c r="AC493" s="181"/>
      <c r="AD493" s="195"/>
      <c r="AE493" s="195"/>
      <c r="AF493" s="195"/>
      <c r="AG493" s="195"/>
    </row>
    <row r="494" spans="13:33" s="6" customFormat="1" ht="15" customHeight="1" x14ac:dyDescent="0.25">
      <c r="M494" s="42"/>
      <c r="Y494" s="195"/>
      <c r="Z494" s="195"/>
      <c r="AA494" s="195"/>
      <c r="AB494" s="195"/>
      <c r="AC494" s="181"/>
      <c r="AD494" s="195"/>
      <c r="AE494" s="195"/>
      <c r="AF494" s="195"/>
      <c r="AG494" s="195"/>
    </row>
    <row r="495" spans="13:33" s="6" customFormat="1" ht="15" customHeight="1" x14ac:dyDescent="0.25">
      <c r="M495" s="42"/>
      <c r="Y495" s="195"/>
      <c r="Z495" s="195"/>
      <c r="AA495" s="195"/>
      <c r="AB495" s="195"/>
      <c r="AC495" s="181"/>
      <c r="AD495" s="195"/>
      <c r="AE495" s="195"/>
      <c r="AF495" s="195"/>
      <c r="AG495" s="195"/>
    </row>
    <row r="496" spans="13:33" s="6" customFormat="1" ht="15" customHeight="1" x14ac:dyDescent="0.25">
      <c r="M496" s="42"/>
      <c r="Y496" s="195"/>
      <c r="Z496" s="195"/>
      <c r="AA496" s="195"/>
      <c r="AB496" s="195"/>
      <c r="AC496" s="181"/>
      <c r="AD496" s="195"/>
      <c r="AE496" s="195"/>
      <c r="AF496" s="195"/>
      <c r="AG496" s="195"/>
    </row>
    <row r="497" spans="13:33" s="6" customFormat="1" ht="15" customHeight="1" x14ac:dyDescent="0.25">
      <c r="M497" s="42"/>
      <c r="Y497" s="195"/>
      <c r="Z497" s="195"/>
      <c r="AA497" s="195"/>
      <c r="AB497" s="195"/>
      <c r="AC497" s="181"/>
      <c r="AD497" s="195"/>
      <c r="AE497" s="195"/>
      <c r="AF497" s="195"/>
      <c r="AG497" s="195"/>
    </row>
    <row r="498" spans="13:33" s="6" customFormat="1" ht="15" customHeight="1" x14ac:dyDescent="0.25">
      <c r="M498" s="42"/>
      <c r="Y498" s="195"/>
      <c r="Z498" s="195"/>
      <c r="AA498" s="195"/>
      <c r="AB498" s="195"/>
      <c r="AC498" s="181"/>
      <c r="AD498" s="195"/>
      <c r="AE498" s="195"/>
      <c r="AF498" s="195"/>
      <c r="AG498" s="195"/>
    </row>
    <row r="499" spans="13:33" s="6" customFormat="1" ht="15" customHeight="1" x14ac:dyDescent="0.25">
      <c r="M499" s="42"/>
      <c r="Y499" s="195"/>
      <c r="Z499" s="195"/>
      <c r="AA499" s="195"/>
      <c r="AB499" s="195"/>
      <c r="AC499" s="181"/>
      <c r="AD499" s="195"/>
      <c r="AE499" s="195"/>
      <c r="AF499" s="195"/>
      <c r="AG499" s="195"/>
    </row>
    <row r="500" spans="13:33" s="6" customFormat="1" ht="15" customHeight="1" x14ac:dyDescent="0.25">
      <c r="M500" s="42"/>
      <c r="Y500" s="195"/>
      <c r="Z500" s="195"/>
      <c r="AA500" s="195"/>
      <c r="AB500" s="195"/>
      <c r="AC500" s="181"/>
      <c r="AD500" s="195"/>
      <c r="AE500" s="195"/>
      <c r="AF500" s="195"/>
      <c r="AG500" s="195"/>
    </row>
    <row r="501" spans="13:33" s="6" customFormat="1" ht="15" customHeight="1" x14ac:dyDescent="0.25">
      <c r="M501" s="42"/>
      <c r="Y501" s="195"/>
      <c r="Z501" s="195"/>
      <c r="AA501" s="195"/>
      <c r="AB501" s="195"/>
      <c r="AC501" s="181"/>
      <c r="AD501" s="195"/>
      <c r="AE501" s="195"/>
      <c r="AF501" s="195"/>
      <c r="AG501" s="195"/>
    </row>
    <row r="502" spans="13:33" s="6" customFormat="1" ht="15" customHeight="1" x14ac:dyDescent="0.25">
      <c r="M502" s="42"/>
      <c r="Y502" s="195"/>
      <c r="Z502" s="195"/>
      <c r="AA502" s="195"/>
      <c r="AB502" s="195"/>
      <c r="AC502" s="181"/>
      <c r="AD502" s="195"/>
      <c r="AE502" s="195"/>
      <c r="AF502" s="195"/>
      <c r="AG502" s="195"/>
    </row>
    <row r="503" spans="13:33" s="6" customFormat="1" ht="15" customHeight="1" x14ac:dyDescent="0.25">
      <c r="M503" s="42"/>
      <c r="Y503" s="195"/>
      <c r="Z503" s="195"/>
      <c r="AA503" s="195"/>
      <c r="AB503" s="195"/>
      <c r="AC503" s="181"/>
      <c r="AD503" s="195"/>
      <c r="AE503" s="195"/>
      <c r="AF503" s="195"/>
      <c r="AG503" s="195"/>
    </row>
    <row r="504" spans="13:33" s="6" customFormat="1" ht="15" customHeight="1" x14ac:dyDescent="0.25">
      <c r="M504" s="42"/>
      <c r="Y504" s="195"/>
      <c r="Z504" s="195"/>
      <c r="AA504" s="195"/>
      <c r="AB504" s="195"/>
      <c r="AC504" s="181"/>
      <c r="AD504" s="195"/>
      <c r="AE504" s="195"/>
      <c r="AF504" s="195"/>
      <c r="AG504" s="195"/>
    </row>
    <row r="505" spans="13:33" s="6" customFormat="1" ht="15" customHeight="1" x14ac:dyDescent="0.25">
      <c r="M505" s="42"/>
      <c r="Y505" s="195"/>
      <c r="Z505" s="195"/>
      <c r="AA505" s="195"/>
      <c r="AB505" s="195"/>
      <c r="AC505" s="181"/>
      <c r="AD505" s="195"/>
      <c r="AE505" s="195"/>
      <c r="AF505" s="195"/>
      <c r="AG505" s="195"/>
    </row>
    <row r="506" spans="13:33" s="6" customFormat="1" ht="15" customHeight="1" x14ac:dyDescent="0.25">
      <c r="M506" s="42"/>
      <c r="Y506" s="195"/>
      <c r="Z506" s="195"/>
      <c r="AA506" s="195"/>
      <c r="AB506" s="195"/>
      <c r="AC506" s="181"/>
      <c r="AD506" s="195"/>
      <c r="AE506" s="195"/>
      <c r="AF506" s="195"/>
      <c r="AG506" s="195"/>
    </row>
    <row r="507" spans="13:33" s="6" customFormat="1" ht="15" customHeight="1" x14ac:dyDescent="0.25">
      <c r="M507" s="42"/>
      <c r="Y507" s="195"/>
      <c r="Z507" s="195"/>
      <c r="AA507" s="195"/>
      <c r="AB507" s="195"/>
      <c r="AC507" s="181"/>
      <c r="AD507" s="195"/>
      <c r="AE507" s="195"/>
      <c r="AF507" s="195"/>
      <c r="AG507" s="195"/>
    </row>
    <row r="508" spans="13:33" s="6" customFormat="1" ht="15" customHeight="1" x14ac:dyDescent="0.25">
      <c r="M508" s="42"/>
      <c r="Y508" s="195"/>
      <c r="Z508" s="195"/>
      <c r="AA508" s="195"/>
      <c r="AB508" s="195"/>
      <c r="AC508" s="181"/>
      <c r="AD508" s="195"/>
      <c r="AE508" s="195"/>
      <c r="AF508" s="195"/>
      <c r="AG508" s="195"/>
    </row>
    <row r="509" spans="13:33" s="6" customFormat="1" ht="15" customHeight="1" x14ac:dyDescent="0.25">
      <c r="M509" s="42"/>
      <c r="Y509" s="195"/>
      <c r="Z509" s="195"/>
      <c r="AA509" s="195"/>
      <c r="AB509" s="195"/>
      <c r="AC509" s="181"/>
      <c r="AD509" s="195"/>
      <c r="AE509" s="195"/>
      <c r="AF509" s="195"/>
      <c r="AG509" s="195"/>
    </row>
    <row r="510" spans="13:33" s="6" customFormat="1" ht="15" customHeight="1" x14ac:dyDescent="0.25">
      <c r="M510" s="42"/>
      <c r="Y510" s="195"/>
      <c r="Z510" s="195"/>
      <c r="AA510" s="195"/>
      <c r="AB510" s="195"/>
      <c r="AC510" s="181"/>
      <c r="AD510" s="195"/>
      <c r="AE510" s="195"/>
      <c r="AF510" s="195"/>
      <c r="AG510" s="195"/>
    </row>
    <row r="511" spans="13:33" s="6" customFormat="1" ht="15" customHeight="1" x14ac:dyDescent="0.25">
      <c r="M511" s="42"/>
      <c r="Y511" s="195"/>
      <c r="Z511" s="195"/>
      <c r="AA511" s="195"/>
      <c r="AB511" s="195"/>
      <c r="AC511" s="181"/>
      <c r="AD511" s="195"/>
      <c r="AE511" s="195"/>
      <c r="AF511" s="195"/>
      <c r="AG511" s="195"/>
    </row>
    <row r="512" spans="13:33" s="6" customFormat="1" ht="15" customHeight="1" x14ac:dyDescent="0.25">
      <c r="M512" s="42"/>
      <c r="Y512" s="195"/>
      <c r="Z512" s="195"/>
      <c r="AA512" s="195"/>
      <c r="AB512" s="195"/>
      <c r="AC512" s="181"/>
      <c r="AD512" s="195"/>
      <c r="AE512" s="195"/>
      <c r="AF512" s="195"/>
      <c r="AG512" s="195"/>
    </row>
    <row r="513" spans="13:33" s="6" customFormat="1" ht="15" customHeight="1" x14ac:dyDescent="0.25">
      <c r="M513" s="42"/>
      <c r="Y513" s="195"/>
      <c r="Z513" s="195"/>
      <c r="AA513" s="195"/>
      <c r="AB513" s="195"/>
      <c r="AC513" s="181"/>
      <c r="AD513" s="195"/>
      <c r="AE513" s="195"/>
      <c r="AF513" s="195"/>
      <c r="AG513" s="195"/>
    </row>
    <row r="514" spans="13:33" s="6" customFormat="1" ht="15" customHeight="1" x14ac:dyDescent="0.25">
      <c r="M514" s="42"/>
      <c r="Y514" s="195"/>
      <c r="Z514" s="195"/>
      <c r="AA514" s="195"/>
      <c r="AB514" s="195"/>
      <c r="AC514" s="181"/>
      <c r="AD514" s="195"/>
      <c r="AE514" s="195"/>
      <c r="AF514" s="195"/>
      <c r="AG514" s="195"/>
    </row>
    <row r="515" spans="13:33" s="6" customFormat="1" ht="15" customHeight="1" x14ac:dyDescent="0.25">
      <c r="M515" s="42"/>
      <c r="Y515" s="195"/>
      <c r="Z515" s="195"/>
      <c r="AA515" s="195"/>
      <c r="AB515" s="195"/>
      <c r="AC515" s="181"/>
      <c r="AD515" s="195"/>
      <c r="AE515" s="195"/>
      <c r="AF515" s="195"/>
      <c r="AG515" s="195"/>
    </row>
    <row r="516" spans="13:33" s="6" customFormat="1" ht="15" customHeight="1" x14ac:dyDescent="0.25">
      <c r="M516" s="42"/>
      <c r="Y516" s="195"/>
      <c r="Z516" s="195"/>
      <c r="AA516" s="195"/>
      <c r="AB516" s="195"/>
      <c r="AC516" s="181"/>
      <c r="AD516" s="195"/>
      <c r="AE516" s="195"/>
      <c r="AF516" s="195"/>
      <c r="AG516" s="195"/>
    </row>
    <row r="517" spans="13:33" s="6" customFormat="1" ht="15" customHeight="1" x14ac:dyDescent="0.25">
      <c r="M517" s="42"/>
      <c r="Y517" s="195"/>
      <c r="Z517" s="195"/>
      <c r="AA517" s="195"/>
      <c r="AB517" s="195"/>
      <c r="AC517" s="181"/>
      <c r="AD517" s="195"/>
      <c r="AE517" s="195"/>
      <c r="AF517" s="195"/>
      <c r="AG517" s="195"/>
    </row>
    <row r="518" spans="13:33" s="6" customFormat="1" ht="15" customHeight="1" x14ac:dyDescent="0.25">
      <c r="M518" s="42"/>
      <c r="Y518" s="195"/>
      <c r="Z518" s="195"/>
      <c r="AA518" s="195"/>
      <c r="AB518" s="195"/>
      <c r="AC518" s="181"/>
      <c r="AD518" s="195"/>
      <c r="AE518" s="195"/>
      <c r="AF518" s="195"/>
      <c r="AG518" s="195"/>
    </row>
    <row r="519" spans="13:33" s="6" customFormat="1" ht="15" customHeight="1" x14ac:dyDescent="0.25">
      <c r="M519" s="42"/>
      <c r="Y519" s="195"/>
      <c r="Z519" s="195"/>
      <c r="AA519" s="195"/>
      <c r="AB519" s="195"/>
      <c r="AC519" s="181"/>
      <c r="AD519" s="195"/>
      <c r="AE519" s="195"/>
      <c r="AF519" s="195"/>
      <c r="AG519" s="195"/>
    </row>
    <row r="520" spans="13:33" s="6" customFormat="1" ht="15" customHeight="1" x14ac:dyDescent="0.25">
      <c r="M520" s="42"/>
      <c r="Y520" s="195"/>
      <c r="Z520" s="195"/>
      <c r="AA520" s="195"/>
      <c r="AB520" s="195"/>
      <c r="AC520" s="181"/>
      <c r="AD520" s="195"/>
      <c r="AE520" s="195"/>
      <c r="AF520" s="195"/>
      <c r="AG520" s="195"/>
    </row>
    <row r="521" spans="13:33" s="6" customFormat="1" ht="15" customHeight="1" x14ac:dyDescent="0.25">
      <c r="M521" s="42"/>
      <c r="Y521" s="195"/>
      <c r="Z521" s="195"/>
      <c r="AA521" s="195"/>
      <c r="AB521" s="195"/>
      <c r="AC521" s="181"/>
      <c r="AD521" s="195"/>
      <c r="AE521" s="195"/>
      <c r="AF521" s="195"/>
      <c r="AG521" s="195"/>
    </row>
    <row r="522" spans="13:33" s="6" customFormat="1" ht="15" customHeight="1" x14ac:dyDescent="0.25">
      <c r="M522" s="42"/>
      <c r="Y522" s="195"/>
      <c r="Z522" s="195"/>
      <c r="AA522" s="195"/>
      <c r="AB522" s="195"/>
      <c r="AC522" s="181"/>
      <c r="AD522" s="195"/>
      <c r="AE522" s="195"/>
      <c r="AF522" s="195"/>
      <c r="AG522" s="195"/>
    </row>
    <row r="523" spans="13:33" s="6" customFormat="1" ht="15" customHeight="1" x14ac:dyDescent="0.25">
      <c r="M523" s="42"/>
      <c r="Y523" s="195"/>
      <c r="Z523" s="195"/>
      <c r="AA523" s="195"/>
      <c r="AB523" s="195"/>
      <c r="AC523" s="181"/>
      <c r="AD523" s="195"/>
      <c r="AE523" s="195"/>
      <c r="AF523" s="195"/>
      <c r="AG523" s="195"/>
    </row>
    <row r="524" spans="13:33" s="6" customFormat="1" ht="15" customHeight="1" x14ac:dyDescent="0.25">
      <c r="M524" s="42"/>
      <c r="Y524" s="195"/>
      <c r="Z524" s="195"/>
      <c r="AA524" s="195"/>
      <c r="AB524" s="195"/>
      <c r="AC524" s="181"/>
      <c r="AD524" s="195"/>
      <c r="AE524" s="195"/>
      <c r="AF524" s="195"/>
      <c r="AG524" s="195"/>
    </row>
    <row r="525" spans="13:33" s="6" customFormat="1" ht="15" customHeight="1" x14ac:dyDescent="0.25">
      <c r="M525" s="42"/>
      <c r="Y525" s="195"/>
      <c r="Z525" s="195"/>
      <c r="AA525" s="195"/>
      <c r="AB525" s="195"/>
      <c r="AC525" s="181"/>
      <c r="AD525" s="195"/>
      <c r="AE525" s="195"/>
      <c r="AF525" s="195"/>
      <c r="AG525" s="195"/>
    </row>
    <row r="526" spans="13:33" s="6" customFormat="1" ht="15" customHeight="1" x14ac:dyDescent="0.25">
      <c r="M526" s="42"/>
      <c r="Y526" s="195"/>
      <c r="Z526" s="195"/>
      <c r="AA526" s="195"/>
      <c r="AB526" s="195"/>
      <c r="AC526" s="181"/>
      <c r="AD526" s="195"/>
      <c r="AE526" s="195"/>
      <c r="AF526" s="195"/>
      <c r="AG526" s="195"/>
    </row>
    <row r="527" spans="13:33" s="6" customFormat="1" ht="15" customHeight="1" x14ac:dyDescent="0.25">
      <c r="M527" s="42"/>
      <c r="Y527" s="195"/>
      <c r="Z527" s="195"/>
      <c r="AA527" s="195"/>
      <c r="AB527" s="195"/>
      <c r="AC527" s="181"/>
      <c r="AD527" s="195"/>
      <c r="AE527" s="195"/>
      <c r="AF527" s="195"/>
      <c r="AG527" s="195"/>
    </row>
    <row r="528" spans="13:33" s="6" customFormat="1" ht="15" customHeight="1" x14ac:dyDescent="0.25">
      <c r="M528" s="42"/>
      <c r="Y528" s="195"/>
      <c r="Z528" s="195"/>
      <c r="AA528" s="195"/>
      <c r="AB528" s="195"/>
      <c r="AC528" s="181"/>
      <c r="AD528" s="195"/>
      <c r="AE528" s="195"/>
      <c r="AF528" s="195"/>
      <c r="AG528" s="195"/>
    </row>
    <row r="529" spans="13:33" s="6" customFormat="1" ht="15" customHeight="1" x14ac:dyDescent="0.25">
      <c r="M529" s="42"/>
      <c r="Y529" s="195"/>
      <c r="Z529" s="195"/>
      <c r="AA529" s="195"/>
      <c r="AB529" s="195"/>
      <c r="AC529" s="181"/>
      <c r="AD529" s="195"/>
      <c r="AE529" s="195"/>
      <c r="AF529" s="195"/>
      <c r="AG529" s="195"/>
    </row>
    <row r="530" spans="13:33" s="6" customFormat="1" ht="15" customHeight="1" x14ac:dyDescent="0.25">
      <c r="M530" s="42"/>
      <c r="Y530" s="195"/>
      <c r="Z530" s="195"/>
      <c r="AA530" s="195"/>
      <c r="AB530" s="195"/>
      <c r="AC530" s="181"/>
      <c r="AD530" s="195"/>
      <c r="AE530" s="195"/>
      <c r="AF530" s="195"/>
      <c r="AG530" s="195"/>
    </row>
    <row r="531" spans="13:33" s="6" customFormat="1" ht="15" customHeight="1" x14ac:dyDescent="0.25">
      <c r="M531" s="42"/>
      <c r="Y531" s="195"/>
      <c r="Z531" s="195"/>
      <c r="AA531" s="195"/>
      <c r="AB531" s="195"/>
      <c r="AC531" s="181"/>
      <c r="AD531" s="195"/>
      <c r="AE531" s="195"/>
      <c r="AF531" s="195"/>
      <c r="AG531" s="195"/>
    </row>
    <row r="532" spans="13:33" s="6" customFormat="1" ht="15" customHeight="1" x14ac:dyDescent="0.25">
      <c r="M532" s="42"/>
      <c r="Y532" s="195"/>
      <c r="Z532" s="195"/>
      <c r="AA532" s="195"/>
      <c r="AB532" s="195"/>
      <c r="AC532" s="181"/>
      <c r="AD532" s="195"/>
      <c r="AE532" s="195"/>
      <c r="AF532" s="195"/>
      <c r="AG532" s="195"/>
    </row>
    <row r="533" spans="13:33" s="6" customFormat="1" ht="15" customHeight="1" x14ac:dyDescent="0.25">
      <c r="M533" s="42"/>
      <c r="Y533" s="195"/>
      <c r="Z533" s="195"/>
      <c r="AA533" s="195"/>
      <c r="AB533" s="195"/>
      <c r="AC533" s="181"/>
      <c r="AD533" s="195"/>
      <c r="AE533" s="195"/>
      <c r="AF533" s="195"/>
      <c r="AG533" s="195"/>
    </row>
    <row r="534" spans="13:33" s="6" customFormat="1" ht="15" customHeight="1" x14ac:dyDescent="0.25">
      <c r="M534" s="42"/>
      <c r="Y534" s="195"/>
      <c r="Z534" s="195"/>
      <c r="AA534" s="195"/>
      <c r="AB534" s="195"/>
      <c r="AC534" s="181"/>
      <c r="AD534" s="195"/>
      <c r="AE534" s="195"/>
      <c r="AF534" s="195"/>
      <c r="AG534" s="195"/>
    </row>
    <row r="535" spans="13:33" s="6" customFormat="1" ht="15" customHeight="1" x14ac:dyDescent="0.25">
      <c r="M535" s="42"/>
      <c r="Y535" s="195"/>
      <c r="Z535" s="195"/>
      <c r="AA535" s="195"/>
      <c r="AB535" s="195"/>
      <c r="AC535" s="181"/>
      <c r="AD535" s="195"/>
      <c r="AE535" s="195"/>
      <c r="AF535" s="195"/>
      <c r="AG535" s="195"/>
    </row>
    <row r="536" spans="13:33" s="6" customFormat="1" ht="15" customHeight="1" x14ac:dyDescent="0.25">
      <c r="M536" s="42"/>
      <c r="Y536" s="195"/>
      <c r="Z536" s="195"/>
      <c r="AA536" s="195"/>
      <c r="AB536" s="195"/>
      <c r="AC536" s="181"/>
      <c r="AD536" s="195"/>
      <c r="AE536" s="195"/>
      <c r="AF536" s="195"/>
      <c r="AG536" s="195"/>
    </row>
    <row r="537" spans="13:33" s="6" customFormat="1" ht="15" customHeight="1" x14ac:dyDescent="0.25">
      <c r="M537" s="42"/>
      <c r="Y537" s="195"/>
      <c r="Z537" s="195"/>
      <c r="AA537" s="195"/>
      <c r="AB537" s="195"/>
      <c r="AC537" s="181"/>
      <c r="AD537" s="195"/>
      <c r="AE537" s="195"/>
      <c r="AF537" s="195"/>
      <c r="AG537" s="195"/>
    </row>
    <row r="538" spans="13:33" s="6" customFormat="1" ht="15" customHeight="1" x14ac:dyDescent="0.25">
      <c r="M538" s="42"/>
      <c r="Y538" s="195"/>
      <c r="Z538" s="195"/>
      <c r="AA538" s="195"/>
      <c r="AB538" s="195"/>
      <c r="AC538" s="181"/>
      <c r="AD538" s="195"/>
      <c r="AE538" s="195"/>
      <c r="AF538" s="195"/>
      <c r="AG538" s="195"/>
    </row>
    <row r="539" spans="13:33" s="6" customFormat="1" ht="15" customHeight="1" x14ac:dyDescent="0.25">
      <c r="M539" s="42"/>
      <c r="Y539" s="195"/>
      <c r="Z539" s="195"/>
      <c r="AA539" s="195"/>
      <c r="AB539" s="195"/>
      <c r="AC539" s="181"/>
      <c r="AD539" s="195"/>
      <c r="AE539" s="195"/>
      <c r="AF539" s="195"/>
      <c r="AG539" s="195"/>
    </row>
    <row r="540" spans="13:33" s="6" customFormat="1" ht="15" customHeight="1" x14ac:dyDescent="0.25">
      <c r="M540" s="42"/>
      <c r="Y540" s="195"/>
      <c r="Z540" s="195"/>
      <c r="AA540" s="195"/>
      <c r="AB540" s="195"/>
      <c r="AC540" s="181"/>
      <c r="AD540" s="195"/>
      <c r="AE540" s="195"/>
      <c r="AF540" s="195"/>
      <c r="AG540" s="195"/>
    </row>
    <row r="541" spans="13:33" s="6" customFormat="1" ht="15" customHeight="1" x14ac:dyDescent="0.25">
      <c r="M541" s="42"/>
      <c r="Y541" s="195"/>
      <c r="Z541" s="195"/>
      <c r="AA541" s="195"/>
      <c r="AB541" s="195"/>
      <c r="AC541" s="181"/>
      <c r="AD541" s="195"/>
      <c r="AE541" s="195"/>
      <c r="AF541" s="195"/>
      <c r="AG541" s="195"/>
    </row>
    <row r="542" spans="13:33" s="6" customFormat="1" ht="15" customHeight="1" x14ac:dyDescent="0.25">
      <c r="M542" s="42"/>
      <c r="Y542" s="195"/>
      <c r="Z542" s="195"/>
      <c r="AA542" s="195"/>
      <c r="AB542" s="195"/>
      <c r="AC542" s="181"/>
      <c r="AD542" s="195"/>
      <c r="AE542" s="195"/>
      <c r="AF542" s="195"/>
      <c r="AG542" s="195"/>
    </row>
    <row r="543" spans="13:33" s="6" customFormat="1" ht="15" customHeight="1" x14ac:dyDescent="0.25">
      <c r="M543" s="42"/>
      <c r="Y543" s="195"/>
      <c r="Z543" s="195"/>
      <c r="AA543" s="195"/>
      <c r="AB543" s="195"/>
      <c r="AC543" s="181"/>
      <c r="AD543" s="195"/>
      <c r="AE543" s="195"/>
      <c r="AF543" s="195"/>
      <c r="AG543" s="195"/>
    </row>
    <row r="544" spans="13:33" s="6" customFormat="1" ht="15" customHeight="1" x14ac:dyDescent="0.25">
      <c r="M544" s="42"/>
      <c r="Y544" s="195"/>
      <c r="Z544" s="195"/>
      <c r="AA544" s="195"/>
      <c r="AB544" s="195"/>
      <c r="AC544" s="181"/>
      <c r="AD544" s="195"/>
      <c r="AE544" s="195"/>
      <c r="AF544" s="195"/>
      <c r="AG544" s="195"/>
    </row>
    <row r="545" spans="13:33" s="6" customFormat="1" ht="15" customHeight="1" x14ac:dyDescent="0.25">
      <c r="M545" s="42"/>
      <c r="Y545" s="195"/>
      <c r="Z545" s="195"/>
      <c r="AA545" s="195"/>
      <c r="AB545" s="195"/>
      <c r="AC545" s="181"/>
      <c r="AD545" s="195"/>
      <c r="AE545" s="195"/>
      <c r="AF545" s="195"/>
      <c r="AG545" s="195"/>
    </row>
    <row r="546" spans="13:33" s="6" customFormat="1" ht="15" customHeight="1" x14ac:dyDescent="0.25">
      <c r="M546" s="42"/>
      <c r="Y546" s="195"/>
      <c r="Z546" s="195"/>
      <c r="AA546" s="195"/>
      <c r="AB546" s="195"/>
      <c r="AC546" s="181"/>
      <c r="AD546" s="195"/>
      <c r="AE546" s="195"/>
      <c r="AF546" s="195"/>
      <c r="AG546" s="195"/>
    </row>
    <row r="547" spans="13:33" s="6" customFormat="1" ht="15" customHeight="1" x14ac:dyDescent="0.25">
      <c r="M547" s="42"/>
      <c r="Y547" s="195"/>
      <c r="Z547" s="195"/>
      <c r="AA547" s="195"/>
      <c r="AB547" s="195"/>
      <c r="AC547" s="181"/>
      <c r="AD547" s="195"/>
      <c r="AE547" s="195"/>
      <c r="AF547" s="195"/>
      <c r="AG547" s="195"/>
    </row>
    <row r="548" spans="13:33" s="6" customFormat="1" ht="15" customHeight="1" x14ac:dyDescent="0.25">
      <c r="M548" s="42"/>
      <c r="Y548" s="195"/>
      <c r="Z548" s="195"/>
      <c r="AA548" s="195"/>
      <c r="AB548" s="195"/>
      <c r="AC548" s="181"/>
      <c r="AD548" s="195"/>
      <c r="AE548" s="195"/>
      <c r="AF548" s="195"/>
      <c r="AG548" s="195"/>
    </row>
    <row r="549" spans="13:33" s="6" customFormat="1" ht="15" customHeight="1" x14ac:dyDescent="0.25">
      <c r="M549" s="42"/>
      <c r="Y549" s="195"/>
      <c r="Z549" s="195"/>
      <c r="AA549" s="195"/>
      <c r="AB549" s="195"/>
      <c r="AC549" s="181"/>
      <c r="AD549" s="195"/>
      <c r="AE549" s="195"/>
      <c r="AF549" s="195"/>
      <c r="AG549" s="195"/>
    </row>
    <row r="550" spans="13:33" s="6" customFormat="1" ht="15" customHeight="1" x14ac:dyDescent="0.25">
      <c r="M550" s="42"/>
      <c r="Y550" s="195"/>
      <c r="Z550" s="195"/>
      <c r="AA550" s="195"/>
      <c r="AB550" s="195"/>
      <c r="AC550" s="181"/>
      <c r="AD550" s="195"/>
      <c r="AE550" s="195"/>
      <c r="AF550" s="195"/>
      <c r="AG550" s="195"/>
    </row>
    <row r="551" spans="13:33" s="6" customFormat="1" ht="15" customHeight="1" x14ac:dyDescent="0.25">
      <c r="M551" s="42"/>
      <c r="Y551" s="195"/>
      <c r="Z551" s="195"/>
      <c r="AA551" s="195"/>
      <c r="AB551" s="195"/>
      <c r="AC551" s="181"/>
      <c r="AD551" s="195"/>
      <c r="AE551" s="195"/>
      <c r="AF551" s="195"/>
      <c r="AG551" s="195"/>
    </row>
    <row r="552" spans="13:33" s="6" customFormat="1" ht="15" customHeight="1" x14ac:dyDescent="0.25">
      <c r="M552" s="42"/>
      <c r="Y552" s="195"/>
      <c r="Z552" s="195"/>
      <c r="AA552" s="195"/>
      <c r="AB552" s="195"/>
      <c r="AC552" s="181"/>
      <c r="AD552" s="195"/>
      <c r="AE552" s="195"/>
      <c r="AF552" s="195"/>
      <c r="AG552" s="195"/>
    </row>
    <row r="553" spans="13:33" s="6" customFormat="1" ht="15" customHeight="1" x14ac:dyDescent="0.25">
      <c r="M553" s="42"/>
      <c r="Y553" s="195"/>
      <c r="Z553" s="195"/>
      <c r="AA553" s="195"/>
      <c r="AB553" s="195"/>
      <c r="AC553" s="181"/>
      <c r="AD553" s="195"/>
      <c r="AE553" s="195"/>
      <c r="AF553" s="195"/>
      <c r="AG553" s="195"/>
    </row>
    <row r="554" spans="13:33" s="6" customFormat="1" ht="15" customHeight="1" x14ac:dyDescent="0.25">
      <c r="M554" s="42"/>
      <c r="Y554" s="195"/>
      <c r="Z554" s="195"/>
      <c r="AA554" s="195"/>
      <c r="AB554" s="195"/>
      <c r="AC554" s="181"/>
      <c r="AD554" s="195"/>
      <c r="AE554" s="195"/>
      <c r="AF554" s="195"/>
      <c r="AG554" s="195"/>
    </row>
    <row r="555" spans="13:33" s="6" customFormat="1" ht="15" customHeight="1" x14ac:dyDescent="0.25">
      <c r="M555" s="42"/>
      <c r="Y555" s="195"/>
      <c r="Z555" s="195"/>
      <c r="AA555" s="195"/>
      <c r="AB555" s="195"/>
      <c r="AC555" s="181"/>
      <c r="AD555" s="195"/>
      <c r="AE555" s="195"/>
      <c r="AF555" s="195"/>
      <c r="AG555" s="195"/>
    </row>
    <row r="556" spans="13:33" s="6" customFormat="1" ht="15" customHeight="1" x14ac:dyDescent="0.25">
      <c r="M556" s="42"/>
      <c r="Y556" s="195"/>
      <c r="Z556" s="195"/>
      <c r="AA556" s="195"/>
      <c r="AB556" s="195"/>
      <c r="AC556" s="181"/>
      <c r="AD556" s="195"/>
      <c r="AE556" s="195"/>
      <c r="AF556" s="195"/>
      <c r="AG556" s="195"/>
    </row>
    <row r="557" spans="13:33" s="6" customFormat="1" ht="15" customHeight="1" x14ac:dyDescent="0.25">
      <c r="M557" s="42"/>
      <c r="Y557" s="195"/>
      <c r="Z557" s="195"/>
      <c r="AA557" s="195"/>
      <c r="AB557" s="195"/>
      <c r="AC557" s="181"/>
      <c r="AD557" s="195"/>
      <c r="AE557" s="195"/>
      <c r="AF557" s="195"/>
      <c r="AG557" s="195"/>
    </row>
    <row r="558" spans="13:33" s="6" customFormat="1" ht="15" customHeight="1" x14ac:dyDescent="0.25">
      <c r="M558" s="42"/>
      <c r="Y558" s="195"/>
      <c r="Z558" s="195"/>
      <c r="AA558" s="195"/>
      <c r="AB558" s="195"/>
      <c r="AC558" s="181"/>
      <c r="AD558" s="195"/>
      <c r="AE558" s="195"/>
      <c r="AF558" s="195"/>
      <c r="AG558" s="195"/>
    </row>
    <row r="559" spans="13:33" s="6" customFormat="1" ht="15" customHeight="1" x14ac:dyDescent="0.25">
      <c r="M559" s="42"/>
      <c r="Y559" s="195"/>
      <c r="Z559" s="195"/>
      <c r="AA559" s="195"/>
      <c r="AB559" s="195"/>
      <c r="AC559" s="181"/>
      <c r="AD559" s="195"/>
      <c r="AE559" s="195"/>
      <c r="AF559" s="195"/>
      <c r="AG559" s="195"/>
    </row>
    <row r="560" spans="13:33" s="6" customFormat="1" ht="15" customHeight="1" x14ac:dyDescent="0.25">
      <c r="M560" s="42"/>
      <c r="Y560" s="195"/>
      <c r="Z560" s="195"/>
      <c r="AA560" s="195"/>
      <c r="AB560" s="195"/>
      <c r="AC560" s="181"/>
      <c r="AD560" s="195"/>
      <c r="AE560" s="195"/>
      <c r="AF560" s="195"/>
      <c r="AG560" s="195"/>
    </row>
    <row r="561" spans="13:33" s="6" customFormat="1" ht="15" customHeight="1" x14ac:dyDescent="0.25">
      <c r="M561" s="42"/>
      <c r="Y561" s="195"/>
      <c r="Z561" s="195"/>
      <c r="AA561" s="195"/>
      <c r="AB561" s="195"/>
      <c r="AC561" s="181"/>
      <c r="AD561" s="195"/>
      <c r="AE561" s="195"/>
      <c r="AF561" s="195"/>
      <c r="AG561" s="195"/>
    </row>
    <row r="562" spans="13:33" s="6" customFormat="1" ht="15" customHeight="1" x14ac:dyDescent="0.25">
      <c r="M562" s="42"/>
      <c r="Y562" s="195"/>
      <c r="Z562" s="195"/>
      <c r="AA562" s="195"/>
      <c r="AB562" s="195"/>
      <c r="AC562" s="181"/>
      <c r="AD562" s="195"/>
      <c r="AE562" s="195"/>
      <c r="AF562" s="195"/>
      <c r="AG562" s="195"/>
    </row>
    <row r="563" spans="13:33" s="6" customFormat="1" ht="15" customHeight="1" x14ac:dyDescent="0.25">
      <c r="M563" s="42"/>
      <c r="Y563" s="195"/>
      <c r="Z563" s="195"/>
      <c r="AA563" s="195"/>
      <c r="AB563" s="195"/>
      <c r="AC563" s="181"/>
      <c r="AD563" s="195"/>
      <c r="AE563" s="195"/>
      <c r="AF563" s="195"/>
      <c r="AG563" s="195"/>
    </row>
    <row r="564" spans="13:33" s="6" customFormat="1" ht="15" customHeight="1" x14ac:dyDescent="0.25">
      <c r="M564" s="42"/>
      <c r="Y564" s="195"/>
      <c r="Z564" s="195"/>
      <c r="AA564" s="195"/>
      <c r="AB564" s="195"/>
      <c r="AC564" s="181"/>
      <c r="AD564" s="195"/>
      <c r="AE564" s="195"/>
      <c r="AF564" s="195"/>
      <c r="AG564" s="195"/>
    </row>
    <row r="565" spans="13:33" s="6" customFormat="1" ht="15" customHeight="1" x14ac:dyDescent="0.25">
      <c r="M565" s="42"/>
      <c r="Y565" s="195"/>
      <c r="Z565" s="195"/>
      <c r="AA565" s="195"/>
      <c r="AB565" s="195"/>
      <c r="AC565" s="181"/>
      <c r="AD565" s="195"/>
      <c r="AE565" s="195"/>
      <c r="AF565" s="195"/>
      <c r="AG565" s="195"/>
    </row>
    <row r="566" spans="13:33" s="6" customFormat="1" ht="15" customHeight="1" x14ac:dyDescent="0.25">
      <c r="M566" s="42"/>
      <c r="Y566" s="195"/>
      <c r="Z566" s="195"/>
      <c r="AA566" s="195"/>
      <c r="AB566" s="195"/>
      <c r="AC566" s="181"/>
      <c r="AD566" s="195"/>
      <c r="AE566" s="195"/>
      <c r="AF566" s="195"/>
      <c r="AG566" s="195"/>
    </row>
    <row r="567" spans="13:33" s="6" customFormat="1" ht="15" customHeight="1" x14ac:dyDescent="0.25">
      <c r="M567" s="42"/>
      <c r="Y567" s="195"/>
      <c r="Z567" s="195"/>
      <c r="AA567" s="195"/>
      <c r="AB567" s="195"/>
      <c r="AC567" s="181"/>
      <c r="AD567" s="195"/>
      <c r="AE567" s="195"/>
      <c r="AF567" s="195"/>
      <c r="AG567" s="195"/>
    </row>
    <row r="568" spans="13:33" s="6" customFormat="1" ht="15" customHeight="1" x14ac:dyDescent="0.25">
      <c r="M568" s="42"/>
      <c r="Y568" s="195"/>
      <c r="Z568" s="195"/>
      <c r="AA568" s="195"/>
      <c r="AB568" s="195"/>
      <c r="AC568" s="181"/>
      <c r="AD568" s="195"/>
      <c r="AE568" s="195"/>
      <c r="AF568" s="195"/>
      <c r="AG568" s="195"/>
    </row>
    <row r="569" spans="13:33" s="6" customFormat="1" ht="15" customHeight="1" x14ac:dyDescent="0.25">
      <c r="M569" s="42"/>
      <c r="Y569" s="195"/>
      <c r="Z569" s="195"/>
      <c r="AA569" s="195"/>
      <c r="AB569" s="195"/>
      <c r="AC569" s="181"/>
      <c r="AD569" s="195"/>
      <c r="AE569" s="195"/>
      <c r="AF569" s="195"/>
      <c r="AG569" s="195"/>
    </row>
    <row r="570" spans="13:33" s="6" customFormat="1" ht="15" customHeight="1" x14ac:dyDescent="0.25">
      <c r="M570" s="42"/>
      <c r="Y570" s="195"/>
      <c r="Z570" s="195"/>
      <c r="AA570" s="195"/>
      <c r="AB570" s="195"/>
      <c r="AC570" s="181"/>
      <c r="AD570" s="195"/>
      <c r="AE570" s="195"/>
      <c r="AF570" s="195"/>
      <c r="AG570" s="195"/>
    </row>
    <row r="571" spans="13:33" s="6" customFormat="1" ht="15" customHeight="1" x14ac:dyDescent="0.25">
      <c r="M571" s="42"/>
      <c r="Y571" s="195"/>
      <c r="Z571" s="195"/>
      <c r="AA571" s="195"/>
      <c r="AB571" s="195"/>
      <c r="AC571" s="181"/>
      <c r="AD571" s="195"/>
      <c r="AE571" s="195"/>
      <c r="AF571" s="195"/>
      <c r="AG571" s="195"/>
    </row>
    <row r="572" spans="13:33" s="6" customFormat="1" ht="15" customHeight="1" x14ac:dyDescent="0.25">
      <c r="M572" s="42"/>
      <c r="Y572" s="195"/>
      <c r="Z572" s="195"/>
      <c r="AA572" s="195"/>
      <c r="AB572" s="195"/>
      <c r="AC572" s="181"/>
      <c r="AD572" s="195"/>
      <c r="AE572" s="195"/>
      <c r="AF572" s="195"/>
      <c r="AG572" s="195"/>
    </row>
    <row r="573" spans="13:33" s="6" customFormat="1" ht="15" customHeight="1" x14ac:dyDescent="0.25">
      <c r="M573" s="42"/>
      <c r="Y573" s="195"/>
      <c r="Z573" s="195"/>
      <c r="AA573" s="195"/>
      <c r="AB573" s="195"/>
      <c r="AC573" s="181"/>
      <c r="AD573" s="195"/>
      <c r="AE573" s="195"/>
      <c r="AF573" s="195"/>
      <c r="AG573" s="195"/>
    </row>
    <row r="574" spans="13:33" s="6" customFormat="1" ht="15" customHeight="1" x14ac:dyDescent="0.25">
      <c r="M574" s="42"/>
      <c r="Y574" s="195"/>
      <c r="Z574" s="195"/>
      <c r="AA574" s="195"/>
      <c r="AB574" s="195"/>
      <c r="AC574" s="181"/>
      <c r="AD574" s="195"/>
      <c r="AE574" s="195"/>
      <c r="AF574" s="195"/>
      <c r="AG574" s="195"/>
    </row>
    <row r="575" spans="13:33" s="6" customFormat="1" ht="15" customHeight="1" x14ac:dyDescent="0.25">
      <c r="M575" s="42"/>
      <c r="Y575" s="195"/>
      <c r="Z575" s="195"/>
      <c r="AA575" s="195"/>
      <c r="AB575" s="195"/>
      <c r="AC575" s="181"/>
      <c r="AD575" s="195"/>
      <c r="AE575" s="195"/>
      <c r="AF575" s="195"/>
      <c r="AG575" s="195"/>
    </row>
    <row r="576" spans="13:33" s="6" customFormat="1" ht="15" customHeight="1" x14ac:dyDescent="0.25">
      <c r="M576" s="42"/>
      <c r="Y576" s="195"/>
      <c r="Z576" s="195"/>
      <c r="AA576" s="195"/>
      <c r="AB576" s="195"/>
      <c r="AC576" s="181"/>
      <c r="AD576" s="195"/>
      <c r="AE576" s="195"/>
      <c r="AF576" s="195"/>
      <c r="AG576" s="195"/>
    </row>
    <row r="577" spans="13:33" s="6" customFormat="1" ht="15" customHeight="1" x14ac:dyDescent="0.25">
      <c r="M577" s="42"/>
      <c r="Y577" s="195"/>
      <c r="Z577" s="195"/>
      <c r="AA577" s="195"/>
      <c r="AB577" s="195"/>
      <c r="AC577" s="181"/>
      <c r="AD577" s="195"/>
      <c r="AE577" s="195"/>
      <c r="AF577" s="195"/>
      <c r="AG577" s="195"/>
    </row>
    <row r="578" spans="13:33" s="6" customFormat="1" ht="15" customHeight="1" x14ac:dyDescent="0.25">
      <c r="M578" s="42"/>
      <c r="Y578" s="195"/>
      <c r="Z578" s="195"/>
      <c r="AA578" s="195"/>
      <c r="AB578" s="195"/>
      <c r="AC578" s="181"/>
      <c r="AD578" s="195"/>
      <c r="AE578" s="195"/>
      <c r="AF578" s="195"/>
      <c r="AG578" s="195"/>
    </row>
    <row r="579" spans="13:33" s="6" customFormat="1" ht="15" customHeight="1" x14ac:dyDescent="0.25">
      <c r="M579" s="42"/>
      <c r="Y579" s="195"/>
      <c r="Z579" s="195"/>
      <c r="AA579" s="195"/>
      <c r="AB579" s="195"/>
      <c r="AC579" s="181"/>
      <c r="AD579" s="195"/>
      <c r="AE579" s="195"/>
      <c r="AF579" s="195"/>
      <c r="AG579" s="195"/>
    </row>
    <row r="580" spans="13:33" s="6" customFormat="1" ht="15" customHeight="1" x14ac:dyDescent="0.25">
      <c r="M580" s="42"/>
      <c r="Y580" s="195"/>
      <c r="Z580" s="195"/>
      <c r="AA580" s="195"/>
      <c r="AB580" s="195"/>
      <c r="AC580" s="181"/>
      <c r="AD580" s="195"/>
      <c r="AE580" s="195"/>
      <c r="AF580" s="195"/>
      <c r="AG580" s="195"/>
    </row>
    <row r="581" spans="13:33" s="6" customFormat="1" ht="15" customHeight="1" x14ac:dyDescent="0.25">
      <c r="M581" s="42"/>
      <c r="Y581" s="195"/>
      <c r="Z581" s="195"/>
      <c r="AA581" s="195"/>
      <c r="AB581" s="195"/>
      <c r="AC581" s="181"/>
      <c r="AD581" s="195"/>
      <c r="AE581" s="195"/>
      <c r="AF581" s="195"/>
      <c r="AG581" s="195"/>
    </row>
    <row r="582" spans="13:33" s="6" customFormat="1" ht="15" customHeight="1" x14ac:dyDescent="0.25">
      <c r="M582" s="42"/>
      <c r="Y582" s="195"/>
      <c r="Z582" s="195"/>
      <c r="AA582" s="195"/>
      <c r="AB582" s="195"/>
      <c r="AC582" s="181"/>
      <c r="AD582" s="195"/>
      <c r="AE582" s="195"/>
      <c r="AF582" s="195"/>
      <c r="AG582" s="195"/>
    </row>
    <row r="583" spans="13:33" s="6" customFormat="1" ht="15" customHeight="1" x14ac:dyDescent="0.25">
      <c r="M583" s="42"/>
      <c r="Y583" s="195"/>
      <c r="Z583" s="195"/>
      <c r="AA583" s="195"/>
      <c r="AB583" s="195"/>
      <c r="AC583" s="181"/>
      <c r="AD583" s="195"/>
      <c r="AE583" s="195"/>
      <c r="AF583" s="195"/>
      <c r="AG583" s="195"/>
    </row>
    <row r="584" spans="13:33" s="6" customFormat="1" ht="15" customHeight="1" x14ac:dyDescent="0.25">
      <c r="M584" s="42"/>
      <c r="Y584" s="195"/>
      <c r="Z584" s="195"/>
      <c r="AA584" s="195"/>
      <c r="AB584" s="195"/>
      <c r="AC584" s="181"/>
      <c r="AD584" s="195"/>
      <c r="AE584" s="195"/>
      <c r="AF584" s="195"/>
      <c r="AG584" s="195"/>
    </row>
    <row r="585" spans="13:33" s="6" customFormat="1" ht="15" customHeight="1" x14ac:dyDescent="0.25">
      <c r="M585" s="42"/>
      <c r="Y585" s="195"/>
      <c r="Z585" s="195"/>
      <c r="AA585" s="195"/>
      <c r="AB585" s="195"/>
      <c r="AC585" s="181"/>
      <c r="AD585" s="195"/>
      <c r="AE585" s="195"/>
      <c r="AF585" s="195"/>
      <c r="AG585" s="195"/>
    </row>
    <row r="586" spans="13:33" s="6" customFormat="1" ht="15" customHeight="1" x14ac:dyDescent="0.25">
      <c r="M586" s="42"/>
      <c r="Y586" s="195"/>
      <c r="Z586" s="195"/>
      <c r="AA586" s="195"/>
      <c r="AB586" s="195"/>
      <c r="AC586" s="181"/>
      <c r="AD586" s="195"/>
      <c r="AE586" s="195"/>
      <c r="AF586" s="195"/>
      <c r="AG586" s="195"/>
    </row>
    <row r="587" spans="13:33" s="6" customFormat="1" ht="15" customHeight="1" x14ac:dyDescent="0.25">
      <c r="M587" s="42"/>
      <c r="Y587" s="195"/>
      <c r="Z587" s="195"/>
      <c r="AA587" s="195"/>
      <c r="AB587" s="195"/>
      <c r="AC587" s="181"/>
      <c r="AD587" s="195"/>
      <c r="AE587" s="195"/>
      <c r="AF587" s="195"/>
      <c r="AG587" s="195"/>
    </row>
    <row r="588" spans="13:33" s="6" customFormat="1" ht="15" customHeight="1" x14ac:dyDescent="0.25">
      <c r="M588" s="42"/>
      <c r="Y588" s="195"/>
      <c r="Z588" s="195"/>
      <c r="AA588" s="195"/>
      <c r="AB588" s="195"/>
      <c r="AC588" s="181"/>
      <c r="AD588" s="195"/>
      <c r="AE588" s="195"/>
      <c r="AF588" s="195"/>
      <c r="AG588" s="195"/>
    </row>
    <row r="589" spans="13:33" s="6" customFormat="1" ht="15" customHeight="1" x14ac:dyDescent="0.25">
      <c r="M589" s="42"/>
      <c r="Y589" s="195"/>
      <c r="Z589" s="195"/>
      <c r="AA589" s="195"/>
      <c r="AB589" s="195"/>
      <c r="AC589" s="181"/>
      <c r="AD589" s="195"/>
      <c r="AE589" s="195"/>
      <c r="AF589" s="195"/>
      <c r="AG589" s="195"/>
    </row>
    <row r="590" spans="13:33" s="6" customFormat="1" ht="15" customHeight="1" x14ac:dyDescent="0.25">
      <c r="M590" s="42"/>
      <c r="Y590" s="195"/>
      <c r="Z590" s="195"/>
      <c r="AA590" s="195"/>
      <c r="AB590" s="195"/>
      <c r="AC590" s="181"/>
      <c r="AD590" s="195"/>
      <c r="AE590" s="195"/>
      <c r="AF590" s="195"/>
      <c r="AG590" s="195"/>
    </row>
    <row r="591" spans="13:33" s="6" customFormat="1" ht="15" customHeight="1" x14ac:dyDescent="0.25">
      <c r="M591" s="42"/>
      <c r="Y591" s="195"/>
      <c r="Z591" s="195"/>
      <c r="AA591" s="195"/>
      <c r="AB591" s="195"/>
      <c r="AC591" s="181"/>
      <c r="AD591" s="195"/>
      <c r="AE591" s="195"/>
      <c r="AF591" s="195"/>
      <c r="AG591" s="195"/>
    </row>
    <row r="592" spans="13:33" s="6" customFormat="1" ht="15" customHeight="1" x14ac:dyDescent="0.25">
      <c r="M592" s="42"/>
      <c r="Y592" s="195"/>
      <c r="Z592" s="195"/>
      <c r="AA592" s="195"/>
      <c r="AB592" s="195"/>
      <c r="AC592" s="181"/>
      <c r="AD592" s="195"/>
      <c r="AE592" s="195"/>
      <c r="AF592" s="195"/>
      <c r="AG592" s="195"/>
    </row>
    <row r="593" spans="13:33" s="6" customFormat="1" ht="15" customHeight="1" x14ac:dyDescent="0.25">
      <c r="M593" s="42"/>
      <c r="Y593" s="195"/>
      <c r="Z593" s="195"/>
      <c r="AA593" s="195"/>
      <c r="AB593" s="195"/>
      <c r="AC593" s="181"/>
      <c r="AD593" s="195"/>
      <c r="AE593" s="195"/>
      <c r="AF593" s="195"/>
      <c r="AG593" s="195"/>
    </row>
    <row r="594" spans="13:33" s="6" customFormat="1" ht="15" customHeight="1" x14ac:dyDescent="0.25">
      <c r="M594" s="42"/>
      <c r="Y594" s="195"/>
      <c r="Z594" s="195"/>
      <c r="AA594" s="195"/>
      <c r="AB594" s="195"/>
      <c r="AC594" s="181"/>
      <c r="AD594" s="195"/>
      <c r="AE594" s="195"/>
      <c r="AF594" s="195"/>
      <c r="AG594" s="195"/>
    </row>
    <row r="595" spans="13:33" s="6" customFormat="1" ht="15" customHeight="1" x14ac:dyDescent="0.25">
      <c r="M595" s="42"/>
      <c r="Y595" s="195"/>
      <c r="Z595" s="195"/>
      <c r="AA595" s="195"/>
      <c r="AB595" s="195"/>
      <c r="AC595" s="181"/>
      <c r="AD595" s="195"/>
      <c r="AE595" s="195"/>
      <c r="AF595" s="195"/>
      <c r="AG595" s="195"/>
    </row>
    <row r="596" spans="13:33" s="6" customFormat="1" ht="15" customHeight="1" x14ac:dyDescent="0.25">
      <c r="M596" s="42"/>
      <c r="Y596" s="195"/>
      <c r="Z596" s="195"/>
      <c r="AA596" s="195"/>
      <c r="AB596" s="195"/>
      <c r="AC596" s="181"/>
      <c r="AD596" s="195"/>
      <c r="AE596" s="195"/>
      <c r="AF596" s="195"/>
      <c r="AG596" s="195"/>
    </row>
    <row r="597" spans="13:33" s="6" customFormat="1" ht="15" customHeight="1" x14ac:dyDescent="0.25">
      <c r="M597" s="42"/>
      <c r="Y597" s="195"/>
      <c r="Z597" s="195"/>
      <c r="AA597" s="195"/>
      <c r="AB597" s="195"/>
      <c r="AC597" s="181"/>
      <c r="AD597" s="195"/>
      <c r="AE597" s="195"/>
      <c r="AF597" s="195"/>
      <c r="AG597" s="195"/>
    </row>
    <row r="598" spans="13:33" s="6" customFormat="1" ht="15" customHeight="1" x14ac:dyDescent="0.25">
      <c r="M598" s="42"/>
      <c r="Y598" s="195"/>
      <c r="Z598" s="195"/>
      <c r="AA598" s="195"/>
      <c r="AB598" s="195"/>
      <c r="AC598" s="181"/>
      <c r="AD598" s="195"/>
      <c r="AE598" s="195"/>
      <c r="AF598" s="195"/>
      <c r="AG598" s="195"/>
    </row>
    <row r="599" spans="13:33" s="6" customFormat="1" ht="15" customHeight="1" x14ac:dyDescent="0.25">
      <c r="M599" s="42"/>
      <c r="Y599" s="195"/>
      <c r="Z599" s="195"/>
      <c r="AA599" s="195"/>
      <c r="AB599" s="195"/>
      <c r="AC599" s="181"/>
      <c r="AD599" s="195"/>
      <c r="AE599" s="195"/>
      <c r="AF599" s="195"/>
      <c r="AG599" s="195"/>
    </row>
    <row r="600" spans="13:33" s="6" customFormat="1" ht="15" customHeight="1" x14ac:dyDescent="0.25">
      <c r="M600" s="42"/>
      <c r="Y600" s="195"/>
      <c r="Z600" s="195"/>
      <c r="AA600" s="195"/>
      <c r="AB600" s="195"/>
      <c r="AC600" s="181"/>
      <c r="AD600" s="195"/>
      <c r="AE600" s="195"/>
      <c r="AF600" s="195"/>
      <c r="AG600" s="195"/>
    </row>
    <row r="601" spans="13:33" s="6" customFormat="1" ht="15" customHeight="1" x14ac:dyDescent="0.25">
      <c r="M601" s="42"/>
      <c r="Y601" s="195"/>
      <c r="Z601" s="195"/>
      <c r="AA601" s="195"/>
      <c r="AB601" s="195"/>
      <c r="AC601" s="181"/>
      <c r="AD601" s="195"/>
      <c r="AE601" s="195"/>
      <c r="AF601" s="195"/>
      <c r="AG601" s="195"/>
    </row>
    <row r="602" spans="13:33" s="6" customFormat="1" ht="15" customHeight="1" x14ac:dyDescent="0.25">
      <c r="M602" s="42"/>
      <c r="Y602" s="195"/>
      <c r="Z602" s="195"/>
      <c r="AA602" s="195"/>
      <c r="AB602" s="195"/>
      <c r="AC602" s="181"/>
      <c r="AD602" s="195"/>
      <c r="AE602" s="195"/>
      <c r="AF602" s="195"/>
      <c r="AG602" s="195"/>
    </row>
    <row r="603" spans="13:33" s="6" customFormat="1" ht="15" customHeight="1" x14ac:dyDescent="0.25">
      <c r="M603" s="42"/>
      <c r="Y603" s="195"/>
      <c r="Z603" s="195"/>
      <c r="AA603" s="195"/>
      <c r="AB603" s="195"/>
      <c r="AC603" s="181"/>
      <c r="AD603" s="195"/>
      <c r="AE603" s="195"/>
      <c r="AF603" s="195"/>
      <c r="AG603" s="195"/>
    </row>
    <row r="604" spans="13:33" s="6" customFormat="1" ht="15" customHeight="1" x14ac:dyDescent="0.25">
      <c r="M604" s="42"/>
      <c r="Y604" s="195"/>
      <c r="Z604" s="195"/>
      <c r="AA604" s="195"/>
      <c r="AB604" s="195"/>
      <c r="AC604" s="181"/>
      <c r="AD604" s="195"/>
      <c r="AE604" s="195"/>
      <c r="AF604" s="195"/>
      <c r="AG604" s="195"/>
    </row>
    <row r="605" spans="13:33" s="6" customFormat="1" ht="15" customHeight="1" x14ac:dyDescent="0.25">
      <c r="M605" s="42"/>
      <c r="Y605" s="195"/>
      <c r="Z605" s="195"/>
      <c r="AA605" s="195"/>
      <c r="AB605" s="195"/>
      <c r="AC605" s="181"/>
      <c r="AD605" s="195"/>
      <c r="AE605" s="195"/>
      <c r="AF605" s="195"/>
      <c r="AG605" s="195"/>
    </row>
    <row r="606" spans="13:33" s="6" customFormat="1" ht="15" customHeight="1" x14ac:dyDescent="0.25">
      <c r="M606" s="42"/>
      <c r="Y606" s="195"/>
      <c r="Z606" s="195"/>
      <c r="AA606" s="195"/>
      <c r="AB606" s="195"/>
      <c r="AC606" s="181"/>
      <c r="AD606" s="195"/>
      <c r="AE606" s="195"/>
      <c r="AF606" s="195"/>
      <c r="AG606" s="195"/>
    </row>
    <row r="607" spans="13:33" s="6" customFormat="1" ht="15" customHeight="1" x14ac:dyDescent="0.25">
      <c r="M607" s="42"/>
      <c r="Y607" s="195"/>
      <c r="Z607" s="195"/>
      <c r="AA607" s="195"/>
      <c r="AB607" s="195"/>
      <c r="AC607" s="181"/>
      <c r="AD607" s="195"/>
      <c r="AE607" s="195"/>
      <c r="AF607" s="195"/>
      <c r="AG607" s="195"/>
    </row>
    <row r="608" spans="13:33" s="6" customFormat="1" ht="15" customHeight="1" x14ac:dyDescent="0.25">
      <c r="M608" s="42"/>
      <c r="Y608" s="195"/>
      <c r="Z608" s="195"/>
      <c r="AA608" s="195"/>
      <c r="AB608" s="195"/>
      <c r="AC608" s="181"/>
      <c r="AD608" s="195"/>
      <c r="AE608" s="195"/>
      <c r="AF608" s="195"/>
      <c r="AG608" s="195"/>
    </row>
    <row r="609" spans="13:33" s="6" customFormat="1" ht="15" customHeight="1" x14ac:dyDescent="0.25">
      <c r="M609" s="42"/>
      <c r="Y609" s="195"/>
      <c r="Z609" s="195"/>
      <c r="AA609" s="195"/>
      <c r="AB609" s="195"/>
      <c r="AC609" s="181"/>
      <c r="AD609" s="195"/>
      <c r="AE609" s="195"/>
      <c r="AF609" s="195"/>
      <c r="AG609" s="195"/>
    </row>
    <row r="610" spans="13:33" s="6" customFormat="1" ht="15" customHeight="1" x14ac:dyDescent="0.25">
      <c r="M610" s="42"/>
      <c r="Y610" s="195"/>
      <c r="Z610" s="195"/>
      <c r="AA610" s="195"/>
      <c r="AB610" s="195"/>
      <c r="AC610" s="181"/>
      <c r="AD610" s="195"/>
      <c r="AE610" s="195"/>
      <c r="AF610" s="195"/>
      <c r="AG610" s="195"/>
    </row>
    <row r="611" spans="13:33" s="6" customFormat="1" ht="15" customHeight="1" x14ac:dyDescent="0.25">
      <c r="M611" s="42"/>
      <c r="Y611" s="195"/>
      <c r="Z611" s="195"/>
      <c r="AA611" s="195"/>
      <c r="AB611" s="195"/>
      <c r="AC611" s="181"/>
      <c r="AD611" s="195"/>
      <c r="AE611" s="195"/>
      <c r="AF611" s="195"/>
      <c r="AG611" s="195"/>
    </row>
    <row r="612" spans="13:33" s="6" customFormat="1" ht="15" customHeight="1" x14ac:dyDescent="0.25">
      <c r="M612" s="42"/>
      <c r="Y612" s="195"/>
      <c r="Z612" s="195"/>
      <c r="AA612" s="195"/>
      <c r="AB612" s="195"/>
      <c r="AC612" s="181"/>
      <c r="AD612" s="195"/>
      <c r="AE612" s="195"/>
      <c r="AF612" s="195"/>
      <c r="AG612" s="195"/>
    </row>
    <row r="613" spans="13:33" s="6" customFormat="1" ht="15" customHeight="1" x14ac:dyDescent="0.25">
      <c r="M613" s="42"/>
      <c r="Y613" s="195"/>
      <c r="Z613" s="195"/>
      <c r="AA613" s="195"/>
      <c r="AB613" s="195"/>
      <c r="AC613" s="181"/>
      <c r="AD613" s="195"/>
      <c r="AE613" s="195"/>
      <c r="AF613" s="195"/>
      <c r="AG613" s="195"/>
    </row>
    <row r="614" spans="13:33" s="6" customFormat="1" ht="15" customHeight="1" x14ac:dyDescent="0.25">
      <c r="M614" s="42"/>
      <c r="Y614" s="195"/>
      <c r="Z614" s="195"/>
      <c r="AA614" s="195"/>
      <c r="AB614" s="195"/>
      <c r="AC614" s="181"/>
      <c r="AD614" s="195"/>
      <c r="AE614" s="195"/>
      <c r="AF614" s="195"/>
      <c r="AG614" s="195"/>
    </row>
    <row r="615" spans="13:33" s="6" customFormat="1" ht="15" customHeight="1" x14ac:dyDescent="0.25">
      <c r="M615" s="42"/>
      <c r="Y615" s="195"/>
      <c r="Z615" s="195"/>
      <c r="AA615" s="195"/>
      <c r="AB615" s="195"/>
      <c r="AC615" s="181"/>
      <c r="AD615" s="195"/>
      <c r="AE615" s="195"/>
      <c r="AF615" s="195"/>
      <c r="AG615" s="195"/>
    </row>
    <row r="616" spans="13:33" s="6" customFormat="1" ht="15" customHeight="1" x14ac:dyDescent="0.25">
      <c r="M616" s="42"/>
      <c r="Y616" s="195"/>
      <c r="Z616" s="195"/>
      <c r="AA616" s="195"/>
      <c r="AB616" s="195"/>
      <c r="AC616" s="181"/>
      <c r="AD616" s="195"/>
      <c r="AE616" s="195"/>
      <c r="AF616" s="195"/>
      <c r="AG616" s="195"/>
    </row>
    <row r="617" spans="13:33" s="6" customFormat="1" ht="15" customHeight="1" x14ac:dyDescent="0.25">
      <c r="M617" s="42"/>
      <c r="Y617" s="195"/>
      <c r="Z617" s="195"/>
      <c r="AA617" s="195"/>
      <c r="AB617" s="195"/>
      <c r="AC617" s="181"/>
      <c r="AD617" s="195"/>
      <c r="AE617" s="195"/>
      <c r="AF617" s="195"/>
      <c r="AG617" s="195"/>
    </row>
    <row r="618" spans="13:33" s="6" customFormat="1" ht="15" customHeight="1" x14ac:dyDescent="0.25">
      <c r="M618" s="42"/>
      <c r="Y618" s="195"/>
      <c r="Z618" s="195"/>
      <c r="AA618" s="195"/>
      <c r="AB618" s="195"/>
      <c r="AC618" s="181"/>
      <c r="AD618" s="195"/>
      <c r="AE618" s="195"/>
      <c r="AF618" s="195"/>
      <c r="AG618" s="195"/>
    </row>
    <row r="619" spans="13:33" s="6" customFormat="1" ht="15" customHeight="1" x14ac:dyDescent="0.25">
      <c r="M619" s="42"/>
      <c r="Y619" s="195"/>
      <c r="Z619" s="195"/>
      <c r="AA619" s="195"/>
      <c r="AB619" s="195"/>
      <c r="AC619" s="181"/>
      <c r="AD619" s="195"/>
      <c r="AE619" s="195"/>
      <c r="AF619" s="195"/>
      <c r="AG619" s="195"/>
    </row>
    <row r="620" spans="13:33" s="6" customFormat="1" ht="15" customHeight="1" x14ac:dyDescent="0.25">
      <c r="M620" s="42"/>
      <c r="Y620" s="195"/>
      <c r="Z620" s="195"/>
      <c r="AA620" s="195"/>
      <c r="AB620" s="195"/>
      <c r="AC620" s="181"/>
      <c r="AD620" s="195"/>
      <c r="AE620" s="195"/>
      <c r="AF620" s="195"/>
      <c r="AG620" s="195"/>
    </row>
    <row r="621" spans="13:33" s="6" customFormat="1" ht="15" customHeight="1" x14ac:dyDescent="0.25">
      <c r="M621" s="42"/>
      <c r="Y621" s="195"/>
      <c r="Z621" s="195"/>
      <c r="AA621" s="195"/>
      <c r="AB621" s="195"/>
      <c r="AC621" s="181"/>
      <c r="AD621" s="195"/>
      <c r="AE621" s="195"/>
      <c r="AF621" s="195"/>
      <c r="AG621" s="195"/>
    </row>
    <row r="622" spans="13:33" s="6" customFormat="1" ht="15" customHeight="1" x14ac:dyDescent="0.25">
      <c r="M622" s="42"/>
      <c r="Y622" s="195"/>
      <c r="Z622" s="195"/>
      <c r="AA622" s="195"/>
      <c r="AB622" s="195"/>
      <c r="AC622" s="181"/>
      <c r="AD622" s="195"/>
      <c r="AE622" s="195"/>
      <c r="AF622" s="195"/>
      <c r="AG622" s="195"/>
    </row>
    <row r="623" spans="13:33" s="6" customFormat="1" ht="15" customHeight="1" x14ac:dyDescent="0.25">
      <c r="M623" s="42"/>
      <c r="Y623" s="195"/>
      <c r="Z623" s="195"/>
      <c r="AA623" s="195"/>
      <c r="AB623" s="195"/>
      <c r="AC623" s="181"/>
      <c r="AD623" s="195"/>
      <c r="AE623" s="195"/>
      <c r="AF623" s="195"/>
      <c r="AG623" s="195"/>
    </row>
    <row r="624" spans="13:33" s="6" customFormat="1" ht="15" customHeight="1" x14ac:dyDescent="0.25">
      <c r="M624" s="42"/>
      <c r="Y624" s="195"/>
      <c r="Z624" s="195"/>
      <c r="AA624" s="195"/>
      <c r="AB624" s="195"/>
      <c r="AC624" s="181"/>
      <c r="AD624" s="195"/>
      <c r="AE624" s="195"/>
      <c r="AF624" s="195"/>
      <c r="AG624" s="195"/>
    </row>
    <row r="625" spans="13:33" s="6" customFormat="1" ht="15" customHeight="1" x14ac:dyDescent="0.25">
      <c r="M625" s="42"/>
      <c r="Y625" s="195"/>
      <c r="Z625" s="195"/>
      <c r="AA625" s="195"/>
      <c r="AB625" s="195"/>
      <c r="AC625" s="181"/>
      <c r="AD625" s="195"/>
      <c r="AE625" s="195"/>
      <c r="AF625" s="195"/>
      <c r="AG625" s="195"/>
    </row>
    <row r="626" spans="13:33" s="6" customFormat="1" ht="15" customHeight="1" x14ac:dyDescent="0.25">
      <c r="M626" s="42"/>
      <c r="Y626" s="195"/>
      <c r="Z626" s="195"/>
      <c r="AA626" s="195"/>
      <c r="AB626" s="195"/>
      <c r="AC626" s="181"/>
      <c r="AD626" s="195"/>
      <c r="AE626" s="195"/>
      <c r="AF626" s="195"/>
      <c r="AG626" s="195"/>
    </row>
    <row r="627" spans="13:33" s="6" customFormat="1" ht="15" customHeight="1" x14ac:dyDescent="0.25">
      <c r="M627" s="42"/>
      <c r="Y627" s="195"/>
      <c r="Z627" s="195"/>
      <c r="AA627" s="195"/>
      <c r="AB627" s="195"/>
      <c r="AC627" s="181"/>
      <c r="AD627" s="195"/>
      <c r="AE627" s="195"/>
      <c r="AF627" s="195"/>
      <c r="AG627" s="195"/>
    </row>
    <row r="628" spans="13:33" s="6" customFormat="1" ht="15" customHeight="1" x14ac:dyDescent="0.25">
      <c r="M628" s="42"/>
      <c r="Y628" s="195"/>
      <c r="Z628" s="195"/>
      <c r="AA628" s="195"/>
      <c r="AB628" s="195"/>
      <c r="AC628" s="181"/>
      <c r="AD628" s="195"/>
      <c r="AE628" s="195"/>
      <c r="AF628" s="195"/>
      <c r="AG628" s="195"/>
    </row>
    <row r="629" spans="13:33" s="6" customFormat="1" ht="15" customHeight="1" x14ac:dyDescent="0.25">
      <c r="M629" s="42"/>
      <c r="Y629" s="195"/>
      <c r="Z629" s="195"/>
      <c r="AA629" s="195"/>
      <c r="AB629" s="195"/>
      <c r="AC629" s="181"/>
      <c r="AD629" s="195"/>
      <c r="AE629" s="195"/>
      <c r="AF629" s="195"/>
      <c r="AG629" s="195"/>
    </row>
    <row r="630" spans="13:33" s="6" customFormat="1" ht="15" customHeight="1" x14ac:dyDescent="0.25">
      <c r="M630" s="42"/>
      <c r="Y630" s="195"/>
      <c r="Z630" s="195"/>
      <c r="AA630" s="195"/>
      <c r="AB630" s="195"/>
      <c r="AC630" s="181"/>
      <c r="AD630" s="195"/>
      <c r="AE630" s="195"/>
      <c r="AF630" s="195"/>
      <c r="AG630" s="195"/>
    </row>
    <row r="631" spans="13:33" s="6" customFormat="1" ht="15" customHeight="1" x14ac:dyDescent="0.25">
      <c r="M631" s="42"/>
      <c r="Y631" s="195"/>
      <c r="Z631" s="195"/>
      <c r="AA631" s="195"/>
      <c r="AB631" s="195"/>
      <c r="AC631" s="181"/>
      <c r="AD631" s="195"/>
      <c r="AE631" s="195"/>
      <c r="AF631" s="195"/>
      <c r="AG631" s="195"/>
    </row>
    <row r="632" spans="13:33" s="6" customFormat="1" ht="15" customHeight="1" x14ac:dyDescent="0.25">
      <c r="M632" s="42"/>
      <c r="Y632" s="195"/>
      <c r="Z632" s="195"/>
      <c r="AA632" s="195"/>
      <c r="AB632" s="195"/>
      <c r="AC632" s="181"/>
      <c r="AD632" s="195"/>
      <c r="AE632" s="195"/>
      <c r="AF632" s="195"/>
      <c r="AG632" s="195"/>
    </row>
    <row r="633" spans="13:33" s="6" customFormat="1" ht="15" customHeight="1" x14ac:dyDescent="0.25">
      <c r="M633" s="42"/>
      <c r="Y633" s="195"/>
      <c r="Z633" s="195"/>
      <c r="AA633" s="195"/>
      <c r="AB633" s="195"/>
      <c r="AC633" s="181"/>
      <c r="AD633" s="195"/>
      <c r="AE633" s="195"/>
      <c r="AF633" s="195"/>
      <c r="AG633" s="195"/>
    </row>
    <row r="634" spans="13:33" s="6" customFormat="1" ht="15" customHeight="1" x14ac:dyDescent="0.25">
      <c r="M634" s="42"/>
      <c r="Y634" s="195"/>
      <c r="Z634" s="195"/>
      <c r="AA634" s="195"/>
      <c r="AB634" s="195"/>
      <c r="AC634" s="181"/>
      <c r="AD634" s="195"/>
      <c r="AE634" s="195"/>
      <c r="AF634" s="195"/>
      <c r="AG634" s="195"/>
    </row>
    <row r="635" spans="13:33" s="6" customFormat="1" ht="15" customHeight="1" x14ac:dyDescent="0.25">
      <c r="M635" s="42"/>
      <c r="Y635" s="195"/>
      <c r="Z635" s="195"/>
      <c r="AA635" s="195"/>
      <c r="AB635" s="195"/>
      <c r="AC635" s="181"/>
      <c r="AD635" s="195"/>
      <c r="AE635" s="195"/>
      <c r="AF635" s="195"/>
      <c r="AG635" s="195"/>
    </row>
    <row r="636" spans="13:33" s="6" customFormat="1" ht="15" customHeight="1" x14ac:dyDescent="0.25">
      <c r="M636" s="42"/>
      <c r="Y636" s="195"/>
      <c r="Z636" s="195"/>
      <c r="AA636" s="195"/>
      <c r="AB636" s="195"/>
      <c r="AC636" s="181"/>
      <c r="AD636" s="195"/>
      <c r="AE636" s="195"/>
      <c r="AF636" s="195"/>
      <c r="AG636" s="195"/>
    </row>
    <row r="637" spans="13:33" s="6" customFormat="1" ht="15" customHeight="1" x14ac:dyDescent="0.25">
      <c r="M637" s="42"/>
      <c r="Y637" s="195"/>
      <c r="Z637" s="195"/>
      <c r="AA637" s="195"/>
      <c r="AB637" s="195"/>
      <c r="AC637" s="181"/>
      <c r="AD637" s="195"/>
      <c r="AE637" s="195"/>
      <c r="AF637" s="195"/>
      <c r="AG637" s="195"/>
    </row>
    <row r="638" spans="13:33" s="6" customFormat="1" ht="15" customHeight="1" x14ac:dyDescent="0.25">
      <c r="M638" s="42"/>
      <c r="Y638" s="195"/>
      <c r="Z638" s="195"/>
      <c r="AA638" s="195"/>
      <c r="AB638" s="195"/>
      <c r="AC638" s="181"/>
      <c r="AD638" s="195"/>
      <c r="AE638" s="195"/>
      <c r="AF638" s="195"/>
      <c r="AG638" s="195"/>
    </row>
    <row r="639" spans="13:33" s="6" customFormat="1" ht="15" customHeight="1" x14ac:dyDescent="0.25">
      <c r="M639" s="42"/>
      <c r="Y639" s="195"/>
      <c r="Z639" s="195"/>
      <c r="AA639" s="195"/>
      <c r="AB639" s="195"/>
      <c r="AC639" s="181"/>
      <c r="AD639" s="195"/>
      <c r="AE639" s="195"/>
      <c r="AF639" s="195"/>
      <c r="AG639" s="195"/>
    </row>
    <row r="640" spans="13:33" s="6" customFormat="1" ht="15" customHeight="1" x14ac:dyDescent="0.25">
      <c r="M640" s="42"/>
      <c r="Y640" s="195"/>
      <c r="Z640" s="195"/>
      <c r="AA640" s="195"/>
      <c r="AB640" s="195"/>
      <c r="AC640" s="181"/>
      <c r="AD640" s="195"/>
      <c r="AE640" s="195"/>
      <c r="AF640" s="195"/>
      <c r="AG640" s="195"/>
    </row>
    <row r="641" spans="13:33" s="6" customFormat="1" ht="15" customHeight="1" x14ac:dyDescent="0.25">
      <c r="M641" s="42"/>
      <c r="Y641" s="195"/>
      <c r="Z641" s="195"/>
      <c r="AA641" s="195"/>
      <c r="AB641" s="195"/>
      <c r="AC641" s="181"/>
      <c r="AD641" s="195"/>
      <c r="AE641" s="195"/>
      <c r="AF641" s="195"/>
      <c r="AG641" s="195"/>
    </row>
    <row r="642" spans="13:33" s="6" customFormat="1" ht="15" customHeight="1" x14ac:dyDescent="0.25">
      <c r="M642" s="42"/>
      <c r="Y642" s="195"/>
      <c r="Z642" s="195"/>
      <c r="AA642" s="195"/>
      <c r="AB642" s="195"/>
      <c r="AC642" s="181"/>
      <c r="AD642" s="195"/>
      <c r="AE642" s="195"/>
      <c r="AF642" s="195"/>
      <c r="AG642" s="195"/>
    </row>
    <row r="643" spans="13:33" s="6" customFormat="1" ht="15" customHeight="1" x14ac:dyDescent="0.25">
      <c r="M643" s="42"/>
      <c r="Y643" s="195"/>
      <c r="Z643" s="195"/>
      <c r="AA643" s="195"/>
      <c r="AB643" s="195"/>
      <c r="AC643" s="181"/>
      <c r="AD643" s="195"/>
      <c r="AE643" s="195"/>
      <c r="AF643" s="195"/>
      <c r="AG643" s="195"/>
    </row>
    <row r="644" spans="13:33" s="6" customFormat="1" ht="15" customHeight="1" x14ac:dyDescent="0.25">
      <c r="M644" s="42"/>
      <c r="Y644" s="195"/>
      <c r="Z644" s="195"/>
      <c r="AA644" s="195"/>
      <c r="AB644" s="195"/>
      <c r="AC644" s="181"/>
      <c r="AD644" s="195"/>
      <c r="AE644" s="195"/>
      <c r="AF644" s="195"/>
      <c r="AG644" s="195"/>
    </row>
    <row r="645" spans="13:33" s="6" customFormat="1" ht="15" customHeight="1" x14ac:dyDescent="0.25">
      <c r="M645" s="42"/>
      <c r="Y645" s="195"/>
      <c r="Z645" s="195"/>
      <c r="AA645" s="195"/>
      <c r="AB645" s="195"/>
      <c r="AC645" s="181"/>
      <c r="AD645" s="195"/>
      <c r="AE645" s="195"/>
      <c r="AF645" s="195"/>
      <c r="AG645" s="195"/>
    </row>
    <row r="646" spans="13:33" s="6" customFormat="1" ht="15" customHeight="1" x14ac:dyDescent="0.25">
      <c r="M646" s="42"/>
      <c r="Y646" s="195"/>
      <c r="Z646" s="195"/>
      <c r="AA646" s="195"/>
      <c r="AB646" s="195"/>
      <c r="AC646" s="181"/>
      <c r="AD646" s="195"/>
      <c r="AE646" s="195"/>
      <c r="AF646" s="195"/>
      <c r="AG646" s="195"/>
    </row>
    <row r="647" spans="13:33" s="6" customFormat="1" ht="15" customHeight="1" x14ac:dyDescent="0.25">
      <c r="M647" s="42"/>
      <c r="Y647" s="195"/>
      <c r="Z647" s="195"/>
      <c r="AA647" s="195"/>
      <c r="AB647" s="195"/>
      <c r="AC647" s="181"/>
      <c r="AD647" s="195"/>
      <c r="AE647" s="195"/>
      <c r="AF647" s="195"/>
      <c r="AG647" s="195"/>
    </row>
    <row r="648" spans="13:33" s="6" customFormat="1" ht="15" customHeight="1" x14ac:dyDescent="0.25">
      <c r="M648" s="42"/>
      <c r="Y648" s="195"/>
      <c r="Z648" s="195"/>
      <c r="AA648" s="195"/>
      <c r="AB648" s="195"/>
      <c r="AC648" s="181"/>
      <c r="AD648" s="195"/>
      <c r="AE648" s="195"/>
      <c r="AF648" s="195"/>
      <c r="AG648" s="195"/>
    </row>
    <row r="649" spans="13:33" s="6" customFormat="1" ht="15" customHeight="1" x14ac:dyDescent="0.25">
      <c r="M649" s="42"/>
      <c r="Y649" s="195"/>
      <c r="Z649" s="195"/>
      <c r="AA649" s="195"/>
      <c r="AB649" s="195"/>
      <c r="AC649" s="181"/>
      <c r="AD649" s="195"/>
      <c r="AE649" s="195"/>
      <c r="AF649" s="195"/>
      <c r="AG649" s="195"/>
    </row>
    <row r="650" spans="13:33" s="6" customFormat="1" ht="15" customHeight="1" x14ac:dyDescent="0.25">
      <c r="M650" s="42"/>
      <c r="Y650" s="195"/>
      <c r="Z650" s="195"/>
      <c r="AA650" s="195"/>
      <c r="AB650" s="195"/>
      <c r="AC650" s="181"/>
      <c r="AD650" s="195"/>
      <c r="AE650" s="195"/>
      <c r="AF650" s="195"/>
      <c r="AG650" s="195"/>
    </row>
    <row r="651" spans="13:33" s="6" customFormat="1" ht="15" customHeight="1" x14ac:dyDescent="0.25">
      <c r="M651" s="42"/>
      <c r="Y651" s="195"/>
      <c r="Z651" s="195"/>
      <c r="AA651" s="195"/>
      <c r="AB651" s="195"/>
      <c r="AC651" s="181"/>
      <c r="AD651" s="195"/>
      <c r="AE651" s="195"/>
      <c r="AF651" s="195"/>
      <c r="AG651" s="195"/>
    </row>
    <row r="652" spans="13:33" s="6" customFormat="1" ht="15" customHeight="1" x14ac:dyDescent="0.25">
      <c r="M652" s="42"/>
      <c r="Y652" s="195"/>
      <c r="Z652" s="195"/>
      <c r="AA652" s="195"/>
      <c r="AB652" s="195"/>
      <c r="AC652" s="181"/>
      <c r="AD652" s="195"/>
      <c r="AE652" s="195"/>
      <c r="AF652" s="195"/>
      <c r="AG652" s="195"/>
    </row>
    <row r="653" spans="13:33" s="6" customFormat="1" ht="15" customHeight="1" x14ac:dyDescent="0.25">
      <c r="M653" s="42"/>
      <c r="Y653" s="195"/>
      <c r="Z653" s="195"/>
      <c r="AA653" s="195"/>
      <c r="AB653" s="195"/>
      <c r="AC653" s="181"/>
      <c r="AD653" s="195"/>
      <c r="AE653" s="195"/>
      <c r="AF653" s="195"/>
      <c r="AG653" s="195"/>
    </row>
    <row r="654" spans="13:33" s="6" customFormat="1" ht="15" customHeight="1" x14ac:dyDescent="0.25">
      <c r="M654" s="42"/>
      <c r="Y654" s="195"/>
      <c r="Z654" s="195"/>
      <c r="AA654" s="195"/>
      <c r="AB654" s="195"/>
      <c r="AC654" s="181"/>
      <c r="AD654" s="195"/>
      <c r="AE654" s="195"/>
      <c r="AF654" s="195"/>
      <c r="AG654" s="195"/>
    </row>
    <row r="655" spans="13:33" s="6" customFormat="1" ht="15" customHeight="1" x14ac:dyDescent="0.25">
      <c r="M655" s="42"/>
      <c r="Y655" s="195"/>
      <c r="Z655" s="195"/>
      <c r="AA655" s="195"/>
      <c r="AB655" s="195"/>
      <c r="AC655" s="181"/>
      <c r="AD655" s="195"/>
      <c r="AE655" s="195"/>
      <c r="AF655" s="195"/>
      <c r="AG655" s="195"/>
    </row>
    <row r="656" spans="13:33" s="6" customFormat="1" ht="15" customHeight="1" x14ac:dyDescent="0.25">
      <c r="M656" s="42"/>
      <c r="Y656" s="195"/>
      <c r="Z656" s="195"/>
      <c r="AA656" s="195"/>
      <c r="AB656" s="195"/>
      <c r="AC656" s="181"/>
      <c r="AD656" s="195"/>
      <c r="AE656" s="195"/>
      <c r="AF656" s="195"/>
      <c r="AG656" s="195"/>
    </row>
    <row r="657" spans="13:33" s="6" customFormat="1" ht="15" customHeight="1" x14ac:dyDescent="0.25">
      <c r="M657" s="42"/>
      <c r="Y657" s="195"/>
      <c r="Z657" s="195"/>
      <c r="AA657" s="195"/>
      <c r="AB657" s="195"/>
      <c r="AC657" s="181"/>
      <c r="AD657" s="195"/>
      <c r="AE657" s="195"/>
      <c r="AF657" s="195"/>
      <c r="AG657" s="195"/>
    </row>
    <row r="658" spans="13:33" s="6" customFormat="1" ht="15" customHeight="1" x14ac:dyDescent="0.25">
      <c r="M658" s="42"/>
      <c r="Y658" s="195"/>
      <c r="Z658" s="195"/>
      <c r="AA658" s="195"/>
      <c r="AB658" s="195"/>
      <c r="AC658" s="181"/>
      <c r="AD658" s="195"/>
      <c r="AE658" s="195"/>
      <c r="AF658" s="195"/>
      <c r="AG658" s="195"/>
    </row>
    <row r="659" spans="13:33" s="6" customFormat="1" ht="15" customHeight="1" x14ac:dyDescent="0.25">
      <c r="M659" s="42"/>
      <c r="Y659" s="195"/>
      <c r="Z659" s="195"/>
      <c r="AA659" s="195"/>
      <c r="AB659" s="195"/>
      <c r="AC659" s="181"/>
      <c r="AD659" s="195"/>
      <c r="AE659" s="195"/>
      <c r="AF659" s="195"/>
      <c r="AG659" s="195"/>
    </row>
    <row r="660" spans="13:33" s="6" customFormat="1" ht="15" customHeight="1" x14ac:dyDescent="0.25">
      <c r="M660" s="42"/>
      <c r="Y660" s="195"/>
      <c r="Z660" s="195"/>
      <c r="AA660" s="195"/>
      <c r="AB660" s="195"/>
      <c r="AC660" s="181"/>
      <c r="AD660" s="195"/>
      <c r="AE660" s="195"/>
      <c r="AF660" s="195"/>
      <c r="AG660" s="195"/>
    </row>
    <row r="661" spans="13:33" s="6" customFormat="1" ht="15" customHeight="1" x14ac:dyDescent="0.25">
      <c r="M661" s="42"/>
      <c r="Y661" s="195"/>
      <c r="Z661" s="195"/>
      <c r="AA661" s="195"/>
      <c r="AB661" s="195"/>
      <c r="AC661" s="181"/>
      <c r="AD661" s="195"/>
      <c r="AE661" s="195"/>
      <c r="AF661" s="195"/>
      <c r="AG661" s="195"/>
    </row>
    <row r="662" spans="13:33" s="6" customFormat="1" ht="15" customHeight="1" x14ac:dyDescent="0.25">
      <c r="M662" s="42"/>
      <c r="Y662" s="195"/>
      <c r="Z662" s="195"/>
      <c r="AA662" s="195"/>
      <c r="AB662" s="195"/>
      <c r="AC662" s="181"/>
      <c r="AD662" s="195"/>
      <c r="AE662" s="195"/>
      <c r="AF662" s="195"/>
      <c r="AG662" s="195"/>
    </row>
    <row r="663" spans="13:33" s="6" customFormat="1" ht="15" customHeight="1" x14ac:dyDescent="0.25">
      <c r="M663" s="42"/>
      <c r="Y663" s="195"/>
      <c r="Z663" s="195"/>
      <c r="AA663" s="195"/>
      <c r="AB663" s="195"/>
      <c r="AC663" s="181"/>
      <c r="AD663" s="195"/>
      <c r="AE663" s="195"/>
      <c r="AF663" s="195"/>
      <c r="AG663" s="195"/>
    </row>
    <row r="664" spans="13:33" s="6" customFormat="1" ht="15" customHeight="1" x14ac:dyDescent="0.25">
      <c r="M664" s="42"/>
      <c r="Y664" s="195"/>
      <c r="Z664" s="195"/>
      <c r="AA664" s="195"/>
      <c r="AB664" s="195"/>
      <c r="AC664" s="181"/>
      <c r="AD664" s="195"/>
      <c r="AE664" s="195"/>
      <c r="AF664" s="195"/>
      <c r="AG664" s="195"/>
    </row>
    <row r="665" spans="13:33" s="6" customFormat="1" ht="15" customHeight="1" x14ac:dyDescent="0.25">
      <c r="M665" s="42"/>
      <c r="Y665" s="195"/>
      <c r="Z665" s="195"/>
      <c r="AA665" s="195"/>
      <c r="AB665" s="195"/>
      <c r="AC665" s="181"/>
      <c r="AD665" s="195"/>
      <c r="AE665" s="195"/>
      <c r="AF665" s="195"/>
      <c r="AG665" s="195"/>
    </row>
    <row r="666" spans="13:33" s="6" customFormat="1" ht="15" customHeight="1" x14ac:dyDescent="0.25">
      <c r="M666" s="42"/>
      <c r="Y666" s="195"/>
      <c r="Z666" s="195"/>
      <c r="AA666" s="195"/>
      <c r="AB666" s="195"/>
      <c r="AC666" s="181"/>
      <c r="AD666" s="195"/>
      <c r="AE666" s="195"/>
      <c r="AF666" s="195"/>
      <c r="AG666" s="195"/>
    </row>
    <row r="667" spans="13:33" s="6" customFormat="1" ht="15" customHeight="1" x14ac:dyDescent="0.25">
      <c r="M667" s="42"/>
      <c r="Y667" s="195"/>
      <c r="Z667" s="195"/>
      <c r="AA667" s="195"/>
      <c r="AB667" s="195"/>
      <c r="AC667" s="181"/>
      <c r="AD667" s="195"/>
      <c r="AE667" s="195"/>
      <c r="AF667" s="195"/>
      <c r="AG667" s="195"/>
    </row>
    <row r="668" spans="13:33" s="6" customFormat="1" ht="15" customHeight="1" x14ac:dyDescent="0.25">
      <c r="M668" s="42"/>
      <c r="Y668" s="195"/>
      <c r="Z668" s="195"/>
      <c r="AA668" s="195"/>
      <c r="AB668" s="195"/>
      <c r="AC668" s="181"/>
      <c r="AD668" s="195"/>
      <c r="AE668" s="195"/>
      <c r="AF668" s="195"/>
      <c r="AG668" s="195"/>
    </row>
    <row r="669" spans="13:33" s="6" customFormat="1" ht="15" customHeight="1" x14ac:dyDescent="0.25">
      <c r="M669" s="42"/>
      <c r="Y669" s="195"/>
      <c r="Z669" s="195"/>
      <c r="AA669" s="195"/>
      <c r="AB669" s="195"/>
      <c r="AC669" s="181"/>
      <c r="AD669" s="195"/>
      <c r="AE669" s="195"/>
      <c r="AF669" s="195"/>
      <c r="AG669" s="195"/>
    </row>
    <row r="670" spans="13:33" s="6" customFormat="1" ht="15" customHeight="1" x14ac:dyDescent="0.25">
      <c r="M670" s="42"/>
      <c r="Y670" s="195"/>
      <c r="Z670" s="195"/>
      <c r="AA670" s="195"/>
      <c r="AB670" s="195"/>
      <c r="AC670" s="181"/>
      <c r="AD670" s="195"/>
      <c r="AE670" s="195"/>
      <c r="AF670" s="195"/>
      <c r="AG670" s="195"/>
    </row>
    <row r="671" spans="13:33" s="6" customFormat="1" ht="15" customHeight="1" x14ac:dyDescent="0.25">
      <c r="M671" s="42"/>
      <c r="Y671" s="195"/>
      <c r="Z671" s="195"/>
      <c r="AA671" s="195"/>
      <c r="AB671" s="195"/>
      <c r="AC671" s="181"/>
      <c r="AD671" s="195"/>
      <c r="AE671" s="195"/>
      <c r="AF671" s="195"/>
      <c r="AG671" s="195"/>
    </row>
    <row r="672" spans="13:33" s="6" customFormat="1" ht="15" customHeight="1" x14ac:dyDescent="0.25">
      <c r="M672" s="42"/>
      <c r="Y672" s="195"/>
      <c r="Z672" s="195"/>
      <c r="AA672" s="195"/>
      <c r="AB672" s="195"/>
      <c r="AC672" s="181"/>
      <c r="AD672" s="195"/>
      <c r="AE672" s="195"/>
      <c r="AF672" s="195"/>
      <c r="AG672" s="195"/>
    </row>
    <row r="673" spans="13:33" s="6" customFormat="1" ht="15" customHeight="1" x14ac:dyDescent="0.25">
      <c r="M673" s="42"/>
      <c r="Y673" s="195"/>
      <c r="Z673" s="195"/>
      <c r="AA673" s="195"/>
      <c r="AB673" s="195"/>
      <c r="AC673" s="181"/>
      <c r="AD673" s="195"/>
      <c r="AE673" s="195"/>
      <c r="AF673" s="195"/>
      <c r="AG673" s="195"/>
    </row>
    <row r="674" spans="13:33" s="6" customFormat="1" ht="15" customHeight="1" x14ac:dyDescent="0.25">
      <c r="M674" s="42"/>
      <c r="Y674" s="195"/>
      <c r="Z674" s="195"/>
      <c r="AA674" s="195"/>
      <c r="AB674" s="195"/>
      <c r="AC674" s="181"/>
      <c r="AD674" s="195"/>
      <c r="AE674" s="195"/>
      <c r="AF674" s="195"/>
      <c r="AG674" s="195"/>
    </row>
    <row r="675" spans="13:33" s="6" customFormat="1" ht="15" customHeight="1" x14ac:dyDescent="0.25">
      <c r="M675" s="42"/>
      <c r="Y675" s="195"/>
      <c r="Z675" s="195"/>
      <c r="AA675" s="195"/>
      <c r="AB675" s="195"/>
      <c r="AC675" s="181"/>
      <c r="AD675" s="195"/>
      <c r="AE675" s="195"/>
      <c r="AF675" s="195"/>
      <c r="AG675" s="195"/>
    </row>
    <row r="676" spans="13:33" s="6" customFormat="1" ht="15" customHeight="1" x14ac:dyDescent="0.25">
      <c r="M676" s="42"/>
      <c r="Y676" s="195"/>
      <c r="Z676" s="195"/>
      <c r="AA676" s="195"/>
      <c r="AB676" s="195"/>
      <c r="AC676" s="181"/>
      <c r="AD676" s="195"/>
      <c r="AE676" s="195"/>
      <c r="AF676" s="195"/>
      <c r="AG676" s="195"/>
    </row>
    <row r="677" spans="13:33" s="6" customFormat="1" ht="15" customHeight="1" x14ac:dyDescent="0.25">
      <c r="M677" s="42"/>
      <c r="Y677" s="195"/>
      <c r="Z677" s="195"/>
      <c r="AA677" s="195"/>
      <c r="AB677" s="195"/>
      <c r="AC677" s="181"/>
      <c r="AD677" s="195"/>
      <c r="AE677" s="195"/>
      <c r="AF677" s="195"/>
      <c r="AG677" s="195"/>
    </row>
    <row r="678" spans="13:33" s="6" customFormat="1" ht="15" customHeight="1" x14ac:dyDescent="0.25">
      <c r="M678" s="42"/>
      <c r="Y678" s="195"/>
      <c r="Z678" s="195"/>
      <c r="AA678" s="195"/>
      <c r="AB678" s="195"/>
      <c r="AC678" s="181"/>
      <c r="AD678" s="195"/>
      <c r="AE678" s="195"/>
      <c r="AF678" s="195"/>
      <c r="AG678" s="195"/>
    </row>
    <row r="679" spans="13:33" s="6" customFormat="1" ht="15" customHeight="1" x14ac:dyDescent="0.25">
      <c r="M679" s="42"/>
      <c r="Y679" s="195"/>
      <c r="Z679" s="195"/>
      <c r="AA679" s="195"/>
      <c r="AB679" s="195"/>
      <c r="AC679" s="181"/>
      <c r="AD679" s="195"/>
      <c r="AE679" s="195"/>
      <c r="AF679" s="195"/>
      <c r="AG679" s="195"/>
    </row>
    <row r="680" spans="13:33" s="6" customFormat="1" ht="15" customHeight="1" x14ac:dyDescent="0.25">
      <c r="M680" s="42"/>
      <c r="Y680" s="195"/>
      <c r="Z680" s="195"/>
      <c r="AA680" s="195"/>
      <c r="AB680" s="195"/>
      <c r="AC680" s="181"/>
      <c r="AD680" s="195"/>
      <c r="AE680" s="195"/>
      <c r="AF680" s="195"/>
      <c r="AG680" s="195"/>
    </row>
    <row r="681" spans="13:33" s="6" customFormat="1" ht="15" customHeight="1" x14ac:dyDescent="0.25">
      <c r="M681" s="42"/>
      <c r="Y681" s="195"/>
      <c r="Z681" s="195"/>
      <c r="AA681" s="195"/>
      <c r="AB681" s="195"/>
      <c r="AC681" s="181"/>
      <c r="AD681" s="195"/>
      <c r="AE681" s="195"/>
      <c r="AF681" s="195"/>
      <c r="AG681" s="195"/>
    </row>
    <row r="682" spans="13:33" s="6" customFormat="1" ht="15" customHeight="1" x14ac:dyDescent="0.25">
      <c r="M682" s="42"/>
      <c r="Y682" s="195"/>
      <c r="Z682" s="195"/>
      <c r="AA682" s="195"/>
      <c r="AB682" s="195"/>
      <c r="AC682" s="181"/>
      <c r="AD682" s="195"/>
      <c r="AE682" s="195"/>
      <c r="AF682" s="195"/>
      <c r="AG682" s="195"/>
    </row>
    <row r="683" spans="13:33" s="6" customFormat="1" ht="15" customHeight="1" x14ac:dyDescent="0.25">
      <c r="M683" s="42"/>
      <c r="Y683" s="195"/>
      <c r="Z683" s="195"/>
      <c r="AA683" s="195"/>
      <c r="AB683" s="195"/>
      <c r="AC683" s="181"/>
      <c r="AD683" s="195"/>
      <c r="AE683" s="195"/>
      <c r="AF683" s="195"/>
      <c r="AG683" s="195"/>
    </row>
    <row r="684" spans="13:33" s="6" customFormat="1" ht="15" customHeight="1" x14ac:dyDescent="0.25">
      <c r="M684" s="42"/>
      <c r="Y684" s="195"/>
      <c r="Z684" s="195"/>
      <c r="AA684" s="195"/>
      <c r="AB684" s="195"/>
      <c r="AC684" s="181"/>
      <c r="AD684" s="195"/>
      <c r="AE684" s="195"/>
      <c r="AF684" s="195"/>
      <c r="AG684" s="195"/>
    </row>
    <row r="685" spans="13:33" s="6" customFormat="1" ht="15" customHeight="1" x14ac:dyDescent="0.25">
      <c r="M685" s="42"/>
      <c r="Y685" s="195"/>
      <c r="Z685" s="195"/>
      <c r="AA685" s="195"/>
      <c r="AB685" s="195"/>
      <c r="AC685" s="181"/>
      <c r="AD685" s="195"/>
      <c r="AE685" s="195"/>
      <c r="AF685" s="195"/>
      <c r="AG685" s="195"/>
    </row>
    <row r="686" spans="13:33" s="6" customFormat="1" ht="15" customHeight="1" x14ac:dyDescent="0.25">
      <c r="M686" s="42"/>
      <c r="Y686" s="195"/>
      <c r="Z686" s="195"/>
      <c r="AA686" s="195"/>
      <c r="AB686" s="195"/>
      <c r="AC686" s="181"/>
      <c r="AD686" s="195"/>
      <c r="AE686" s="195"/>
      <c r="AF686" s="195"/>
      <c r="AG686" s="195"/>
    </row>
    <row r="687" spans="13:33" s="6" customFormat="1" ht="15" customHeight="1" x14ac:dyDescent="0.25">
      <c r="M687" s="42"/>
      <c r="Y687" s="195"/>
      <c r="Z687" s="195"/>
      <c r="AA687" s="195"/>
      <c r="AB687" s="195"/>
      <c r="AC687" s="181"/>
      <c r="AD687" s="195"/>
      <c r="AE687" s="195"/>
      <c r="AF687" s="195"/>
      <c r="AG687" s="195"/>
    </row>
    <row r="688" spans="13:33" s="6" customFormat="1" ht="15" customHeight="1" x14ac:dyDescent="0.25">
      <c r="M688" s="42"/>
      <c r="Y688" s="195"/>
      <c r="Z688" s="195"/>
      <c r="AA688" s="195"/>
      <c r="AB688" s="195"/>
      <c r="AC688" s="181"/>
      <c r="AD688" s="195"/>
      <c r="AE688" s="195"/>
      <c r="AF688" s="195"/>
      <c r="AG688" s="195"/>
    </row>
    <row r="689" spans="13:33" s="6" customFormat="1" ht="15" customHeight="1" x14ac:dyDescent="0.25">
      <c r="M689" s="42"/>
      <c r="Y689" s="195"/>
      <c r="Z689" s="195"/>
      <c r="AA689" s="195"/>
      <c r="AB689" s="195"/>
      <c r="AC689" s="181"/>
      <c r="AD689" s="195"/>
      <c r="AE689" s="195"/>
      <c r="AF689" s="195"/>
      <c r="AG689" s="195"/>
    </row>
    <row r="690" spans="13:33" s="6" customFormat="1" ht="15" customHeight="1" x14ac:dyDescent="0.25">
      <c r="M690" s="42"/>
      <c r="Y690" s="195"/>
      <c r="Z690" s="195"/>
      <c r="AA690" s="195"/>
      <c r="AB690" s="195"/>
      <c r="AC690" s="181"/>
      <c r="AD690" s="195"/>
      <c r="AE690" s="195"/>
      <c r="AF690" s="195"/>
      <c r="AG690" s="195"/>
    </row>
    <row r="691" spans="13:33" s="6" customFormat="1" ht="15" customHeight="1" x14ac:dyDescent="0.25">
      <c r="M691" s="42"/>
      <c r="Y691" s="195"/>
      <c r="Z691" s="195"/>
      <c r="AA691" s="195"/>
      <c r="AB691" s="195"/>
      <c r="AC691" s="181"/>
      <c r="AD691" s="195"/>
      <c r="AE691" s="195"/>
      <c r="AF691" s="195"/>
      <c r="AG691" s="195"/>
    </row>
    <row r="692" spans="13:33" s="6" customFormat="1" ht="15" customHeight="1" x14ac:dyDescent="0.25">
      <c r="M692" s="42"/>
      <c r="Y692" s="195"/>
      <c r="Z692" s="195"/>
      <c r="AA692" s="195"/>
      <c r="AB692" s="195"/>
      <c r="AC692" s="181"/>
      <c r="AD692" s="195"/>
      <c r="AE692" s="195"/>
      <c r="AF692" s="195"/>
      <c r="AG692" s="195"/>
    </row>
    <row r="693" spans="13:33" s="6" customFormat="1" ht="15" customHeight="1" x14ac:dyDescent="0.25">
      <c r="M693" s="42"/>
      <c r="Y693" s="195"/>
      <c r="Z693" s="195"/>
      <c r="AA693" s="195"/>
      <c r="AB693" s="195"/>
      <c r="AC693" s="181"/>
      <c r="AD693" s="195"/>
      <c r="AE693" s="195"/>
      <c r="AF693" s="195"/>
      <c r="AG693" s="195"/>
    </row>
    <row r="694" spans="13:33" s="6" customFormat="1" ht="15" customHeight="1" x14ac:dyDescent="0.25">
      <c r="M694" s="42"/>
      <c r="Y694" s="195"/>
      <c r="Z694" s="195"/>
      <c r="AA694" s="195"/>
      <c r="AB694" s="195"/>
      <c r="AC694" s="181"/>
      <c r="AD694" s="195"/>
      <c r="AE694" s="195"/>
      <c r="AF694" s="195"/>
      <c r="AG694" s="195"/>
    </row>
    <row r="695" spans="13:33" s="6" customFormat="1" ht="15" customHeight="1" x14ac:dyDescent="0.25">
      <c r="M695" s="42"/>
      <c r="Y695" s="195"/>
      <c r="Z695" s="195"/>
      <c r="AA695" s="195"/>
      <c r="AB695" s="195"/>
      <c r="AC695" s="181"/>
      <c r="AD695" s="195"/>
      <c r="AE695" s="195"/>
      <c r="AF695" s="195"/>
      <c r="AG695" s="195"/>
    </row>
    <row r="696" spans="13:33" s="6" customFormat="1" ht="15" customHeight="1" x14ac:dyDescent="0.25">
      <c r="M696" s="42"/>
      <c r="Y696" s="195"/>
      <c r="Z696" s="195"/>
      <c r="AA696" s="195"/>
      <c r="AB696" s="195"/>
      <c r="AC696" s="181"/>
      <c r="AD696" s="195"/>
      <c r="AE696" s="195"/>
      <c r="AF696" s="195"/>
      <c r="AG696" s="195"/>
    </row>
    <row r="697" spans="13:33" s="6" customFormat="1" ht="15" customHeight="1" x14ac:dyDescent="0.25">
      <c r="M697" s="42"/>
      <c r="Y697" s="195"/>
      <c r="Z697" s="195"/>
      <c r="AA697" s="195"/>
      <c r="AB697" s="195"/>
      <c r="AC697" s="181"/>
      <c r="AD697" s="195"/>
      <c r="AE697" s="195"/>
      <c r="AF697" s="195"/>
      <c r="AG697" s="195"/>
    </row>
    <row r="698" spans="13:33" s="6" customFormat="1" ht="15" customHeight="1" x14ac:dyDescent="0.25">
      <c r="M698" s="42"/>
      <c r="Y698" s="195"/>
      <c r="Z698" s="195"/>
      <c r="AA698" s="195"/>
      <c r="AB698" s="195"/>
      <c r="AC698" s="181"/>
      <c r="AD698" s="195"/>
      <c r="AE698" s="195"/>
      <c r="AF698" s="195"/>
      <c r="AG698" s="195"/>
    </row>
    <row r="699" spans="13:33" s="6" customFormat="1" ht="15" customHeight="1" x14ac:dyDescent="0.25">
      <c r="M699" s="42"/>
      <c r="Y699" s="195"/>
      <c r="Z699" s="195"/>
      <c r="AA699" s="195"/>
      <c r="AB699" s="195"/>
      <c r="AC699" s="181"/>
      <c r="AD699" s="195"/>
      <c r="AE699" s="195"/>
      <c r="AF699" s="195"/>
      <c r="AG699" s="195"/>
    </row>
    <row r="700" spans="13:33" s="6" customFormat="1" ht="15" customHeight="1" x14ac:dyDescent="0.25">
      <c r="M700" s="42"/>
      <c r="Y700" s="195"/>
      <c r="Z700" s="195"/>
      <c r="AA700" s="195"/>
      <c r="AB700" s="195"/>
      <c r="AC700" s="181"/>
      <c r="AD700" s="195"/>
      <c r="AE700" s="195"/>
      <c r="AF700" s="195"/>
      <c r="AG700" s="195"/>
    </row>
    <row r="701" spans="13:33" s="6" customFormat="1" ht="15" customHeight="1" x14ac:dyDescent="0.25">
      <c r="M701" s="42"/>
      <c r="Y701" s="195"/>
      <c r="Z701" s="195"/>
      <c r="AA701" s="195"/>
      <c r="AB701" s="195"/>
      <c r="AC701" s="181"/>
      <c r="AD701" s="195"/>
      <c r="AE701" s="195"/>
      <c r="AF701" s="195"/>
      <c r="AG701" s="195"/>
    </row>
    <row r="702" spans="13:33" s="6" customFormat="1" ht="15" customHeight="1" x14ac:dyDescent="0.25">
      <c r="M702" s="42"/>
      <c r="Y702" s="195"/>
      <c r="Z702" s="195"/>
      <c r="AA702" s="195"/>
      <c r="AB702" s="195"/>
      <c r="AC702" s="181"/>
      <c r="AD702" s="195"/>
      <c r="AE702" s="195"/>
      <c r="AF702" s="195"/>
      <c r="AG702" s="195"/>
    </row>
    <row r="703" spans="13:33" s="6" customFormat="1" ht="15" customHeight="1" x14ac:dyDescent="0.25">
      <c r="M703" s="42"/>
      <c r="Y703" s="195"/>
      <c r="Z703" s="195"/>
      <c r="AA703" s="195"/>
      <c r="AB703" s="195"/>
      <c r="AC703" s="181"/>
      <c r="AD703" s="195"/>
      <c r="AE703" s="195"/>
      <c r="AF703" s="195"/>
      <c r="AG703" s="195"/>
    </row>
    <row r="704" spans="13:33" s="6" customFormat="1" ht="15" customHeight="1" x14ac:dyDescent="0.25">
      <c r="M704" s="42"/>
      <c r="Y704" s="195"/>
      <c r="Z704" s="195"/>
      <c r="AA704" s="195"/>
      <c r="AB704" s="195"/>
      <c r="AC704" s="181"/>
      <c r="AD704" s="195"/>
      <c r="AE704" s="195"/>
      <c r="AF704" s="195"/>
      <c r="AG704" s="195"/>
    </row>
    <row r="705" spans="13:33" s="6" customFormat="1" ht="15" customHeight="1" x14ac:dyDescent="0.25">
      <c r="M705" s="42"/>
      <c r="Y705" s="195"/>
      <c r="Z705" s="195"/>
      <c r="AA705" s="195"/>
      <c r="AB705" s="195"/>
      <c r="AC705" s="181"/>
      <c r="AD705" s="195"/>
      <c r="AE705" s="195"/>
      <c r="AF705" s="195"/>
      <c r="AG705" s="195"/>
    </row>
    <row r="706" spans="13:33" s="6" customFormat="1" ht="15" customHeight="1" x14ac:dyDescent="0.25">
      <c r="M706" s="42"/>
      <c r="Y706" s="195"/>
      <c r="Z706" s="195"/>
      <c r="AA706" s="195"/>
      <c r="AB706" s="195"/>
      <c r="AC706" s="181"/>
      <c r="AD706" s="195"/>
      <c r="AE706" s="195"/>
      <c r="AF706" s="195"/>
      <c r="AG706" s="195"/>
    </row>
    <row r="707" spans="13:33" s="6" customFormat="1" ht="15" customHeight="1" x14ac:dyDescent="0.25">
      <c r="M707" s="42"/>
      <c r="Y707" s="195"/>
      <c r="Z707" s="195"/>
      <c r="AA707" s="195"/>
      <c r="AB707" s="195"/>
      <c r="AC707" s="181"/>
      <c r="AD707" s="195"/>
      <c r="AE707" s="195"/>
      <c r="AF707" s="195"/>
      <c r="AG707" s="195"/>
    </row>
    <row r="708" spans="13:33" s="6" customFormat="1" ht="15" customHeight="1" x14ac:dyDescent="0.25">
      <c r="M708" s="42"/>
      <c r="Y708" s="195"/>
      <c r="Z708" s="195"/>
      <c r="AA708" s="195"/>
      <c r="AB708" s="195"/>
      <c r="AC708" s="181"/>
      <c r="AD708" s="195"/>
      <c r="AE708" s="195"/>
      <c r="AF708" s="195"/>
      <c r="AG708" s="195"/>
    </row>
    <row r="709" spans="13:33" s="6" customFormat="1" ht="15" customHeight="1" x14ac:dyDescent="0.25">
      <c r="M709" s="42"/>
      <c r="Y709" s="195"/>
      <c r="Z709" s="195"/>
      <c r="AA709" s="195"/>
      <c r="AB709" s="195"/>
      <c r="AC709" s="181"/>
      <c r="AD709" s="195"/>
      <c r="AE709" s="195"/>
      <c r="AF709" s="195"/>
      <c r="AG709" s="195"/>
    </row>
    <row r="710" spans="13:33" s="6" customFormat="1" ht="15" customHeight="1" x14ac:dyDescent="0.25">
      <c r="M710" s="42"/>
      <c r="Y710" s="195"/>
      <c r="Z710" s="195"/>
      <c r="AA710" s="195"/>
      <c r="AB710" s="195"/>
      <c r="AC710" s="181"/>
      <c r="AD710" s="195"/>
      <c r="AE710" s="195"/>
      <c r="AF710" s="195"/>
      <c r="AG710" s="195"/>
    </row>
    <row r="711" spans="13:33" s="6" customFormat="1" ht="15" customHeight="1" x14ac:dyDescent="0.25">
      <c r="M711" s="42"/>
      <c r="Y711" s="195"/>
      <c r="Z711" s="195"/>
      <c r="AA711" s="195"/>
      <c r="AB711" s="195"/>
      <c r="AC711" s="181"/>
      <c r="AD711" s="195"/>
      <c r="AE711" s="195"/>
      <c r="AF711" s="195"/>
      <c r="AG711" s="195"/>
    </row>
    <row r="712" spans="13:33" s="6" customFormat="1" ht="15" customHeight="1" x14ac:dyDescent="0.25">
      <c r="M712" s="42"/>
      <c r="Y712" s="195"/>
      <c r="Z712" s="195"/>
      <c r="AA712" s="195"/>
      <c r="AB712" s="195"/>
      <c r="AC712" s="181"/>
      <c r="AD712" s="195"/>
      <c r="AE712" s="195"/>
      <c r="AF712" s="195"/>
      <c r="AG712" s="195"/>
    </row>
    <row r="713" spans="13:33" s="6" customFormat="1" ht="15" customHeight="1" x14ac:dyDescent="0.25">
      <c r="M713" s="42"/>
      <c r="Y713" s="195"/>
      <c r="Z713" s="195"/>
      <c r="AA713" s="195"/>
      <c r="AB713" s="195"/>
      <c r="AC713" s="181"/>
      <c r="AD713" s="195"/>
      <c r="AE713" s="195"/>
      <c r="AF713" s="195"/>
      <c r="AG713" s="195"/>
    </row>
    <row r="714" spans="13:33" s="6" customFormat="1" ht="15" customHeight="1" x14ac:dyDescent="0.25">
      <c r="M714" s="42"/>
      <c r="Y714" s="195"/>
      <c r="Z714" s="195"/>
      <c r="AA714" s="195"/>
      <c r="AB714" s="195"/>
      <c r="AC714" s="181"/>
      <c r="AD714" s="195"/>
      <c r="AE714" s="195"/>
      <c r="AF714" s="195"/>
      <c r="AG714" s="195"/>
    </row>
    <row r="715" spans="13:33" s="6" customFormat="1" ht="15" customHeight="1" x14ac:dyDescent="0.25">
      <c r="M715" s="42"/>
      <c r="Y715" s="195"/>
      <c r="Z715" s="195"/>
      <c r="AA715" s="195"/>
      <c r="AB715" s="195"/>
      <c r="AC715" s="181"/>
      <c r="AD715" s="195"/>
      <c r="AE715" s="195"/>
      <c r="AF715" s="195"/>
      <c r="AG715" s="195"/>
    </row>
    <row r="716" spans="13:33" s="6" customFormat="1" ht="15" customHeight="1" x14ac:dyDescent="0.25">
      <c r="M716" s="42"/>
      <c r="Y716" s="195"/>
      <c r="Z716" s="195"/>
      <c r="AA716" s="195"/>
      <c r="AB716" s="195"/>
      <c r="AC716" s="181"/>
      <c r="AD716" s="195"/>
      <c r="AE716" s="195"/>
      <c r="AF716" s="195"/>
      <c r="AG716" s="195"/>
    </row>
    <row r="717" spans="13:33" s="6" customFormat="1" ht="15" customHeight="1" x14ac:dyDescent="0.25">
      <c r="M717" s="42"/>
      <c r="Y717" s="195"/>
      <c r="Z717" s="195"/>
      <c r="AA717" s="195"/>
      <c r="AB717" s="195"/>
      <c r="AC717" s="181"/>
      <c r="AD717" s="195"/>
      <c r="AE717" s="195"/>
      <c r="AF717" s="195"/>
      <c r="AG717" s="195"/>
    </row>
    <row r="718" spans="13:33" s="6" customFormat="1" ht="15" customHeight="1" x14ac:dyDescent="0.25">
      <c r="M718" s="42"/>
      <c r="Y718" s="195"/>
      <c r="Z718" s="195"/>
      <c r="AA718" s="195"/>
      <c r="AB718" s="195"/>
      <c r="AC718" s="181"/>
      <c r="AD718" s="195"/>
      <c r="AE718" s="195"/>
      <c r="AF718" s="195"/>
      <c r="AG718" s="195"/>
    </row>
    <row r="719" spans="13:33" s="6" customFormat="1" ht="15" customHeight="1" x14ac:dyDescent="0.25">
      <c r="M719" s="42"/>
      <c r="Y719" s="195"/>
      <c r="Z719" s="195"/>
      <c r="AA719" s="195"/>
      <c r="AB719" s="195"/>
      <c r="AC719" s="181"/>
      <c r="AD719" s="195"/>
      <c r="AE719" s="195"/>
      <c r="AF719" s="195"/>
      <c r="AG719" s="195"/>
    </row>
    <row r="720" spans="13:33" s="6" customFormat="1" ht="15" customHeight="1" x14ac:dyDescent="0.25">
      <c r="M720" s="42"/>
      <c r="Y720" s="195"/>
      <c r="Z720" s="195"/>
      <c r="AA720" s="195"/>
      <c r="AB720" s="195"/>
      <c r="AC720" s="181"/>
      <c r="AD720" s="195"/>
      <c r="AE720" s="195"/>
      <c r="AF720" s="195"/>
      <c r="AG720" s="195"/>
    </row>
    <row r="721" spans="13:33" s="6" customFormat="1" ht="15" customHeight="1" x14ac:dyDescent="0.25">
      <c r="M721" s="42"/>
      <c r="Y721" s="195"/>
      <c r="Z721" s="195"/>
      <c r="AA721" s="195"/>
      <c r="AB721" s="195"/>
      <c r="AC721" s="181"/>
      <c r="AD721" s="195"/>
      <c r="AE721" s="195"/>
      <c r="AF721" s="195"/>
      <c r="AG721" s="195"/>
    </row>
    <row r="722" spans="13:33" s="6" customFormat="1" ht="15" customHeight="1" x14ac:dyDescent="0.25">
      <c r="M722" s="42"/>
      <c r="Y722" s="195"/>
      <c r="Z722" s="195"/>
      <c r="AA722" s="195"/>
      <c r="AB722" s="195"/>
      <c r="AC722" s="181"/>
      <c r="AD722" s="195"/>
      <c r="AE722" s="195"/>
      <c r="AF722" s="195"/>
      <c r="AG722" s="195"/>
    </row>
    <row r="723" spans="13:33" s="6" customFormat="1" ht="15" customHeight="1" x14ac:dyDescent="0.25">
      <c r="M723" s="42"/>
      <c r="Y723" s="195"/>
      <c r="Z723" s="195"/>
      <c r="AA723" s="195"/>
      <c r="AB723" s="195"/>
      <c r="AC723" s="181"/>
      <c r="AD723" s="195"/>
      <c r="AE723" s="195"/>
      <c r="AF723" s="195"/>
      <c r="AG723" s="195"/>
    </row>
    <row r="724" spans="13:33" s="6" customFormat="1" ht="15" customHeight="1" x14ac:dyDescent="0.25">
      <c r="M724" s="42"/>
      <c r="Y724" s="195"/>
      <c r="Z724" s="195"/>
      <c r="AA724" s="195"/>
      <c r="AB724" s="195"/>
      <c r="AC724" s="181"/>
      <c r="AD724" s="195"/>
      <c r="AE724" s="195"/>
      <c r="AF724" s="195"/>
      <c r="AG724" s="195"/>
    </row>
    <row r="725" spans="13:33" s="6" customFormat="1" ht="15" customHeight="1" x14ac:dyDescent="0.25">
      <c r="M725" s="42"/>
      <c r="Y725" s="195"/>
      <c r="Z725" s="195"/>
      <c r="AA725" s="195"/>
      <c r="AB725" s="195"/>
      <c r="AC725" s="181"/>
      <c r="AD725" s="195"/>
      <c r="AE725" s="195"/>
      <c r="AF725" s="195"/>
      <c r="AG725" s="195"/>
    </row>
    <row r="726" spans="13:33" s="6" customFormat="1" ht="15" customHeight="1" x14ac:dyDescent="0.25">
      <c r="M726" s="42"/>
      <c r="Y726" s="195"/>
      <c r="Z726" s="195"/>
      <c r="AA726" s="195"/>
      <c r="AB726" s="195"/>
      <c r="AC726" s="181"/>
      <c r="AD726" s="195"/>
      <c r="AE726" s="195"/>
      <c r="AF726" s="195"/>
      <c r="AG726" s="195"/>
    </row>
    <row r="727" spans="13:33" s="6" customFormat="1" ht="15" customHeight="1" x14ac:dyDescent="0.25">
      <c r="M727" s="42"/>
      <c r="Y727" s="195"/>
      <c r="Z727" s="195"/>
      <c r="AA727" s="195"/>
      <c r="AB727" s="195"/>
      <c r="AC727" s="181"/>
      <c r="AD727" s="195"/>
      <c r="AE727" s="195"/>
      <c r="AF727" s="195"/>
      <c r="AG727" s="195"/>
    </row>
    <row r="728" spans="13:33" s="6" customFormat="1" ht="15" customHeight="1" x14ac:dyDescent="0.25">
      <c r="M728" s="42"/>
      <c r="Y728" s="195"/>
      <c r="Z728" s="195"/>
      <c r="AA728" s="195"/>
      <c r="AB728" s="195"/>
      <c r="AC728" s="181"/>
      <c r="AD728" s="195"/>
      <c r="AE728" s="195"/>
      <c r="AF728" s="195"/>
      <c r="AG728" s="195"/>
    </row>
    <row r="729" spans="13:33" s="6" customFormat="1" ht="15" customHeight="1" x14ac:dyDescent="0.25">
      <c r="M729" s="42"/>
      <c r="Y729" s="195"/>
      <c r="Z729" s="195"/>
      <c r="AA729" s="195"/>
      <c r="AB729" s="195"/>
      <c r="AC729" s="181"/>
      <c r="AD729" s="195"/>
      <c r="AE729" s="195"/>
      <c r="AF729" s="195"/>
      <c r="AG729" s="195"/>
    </row>
    <row r="730" spans="13:33" s="6" customFormat="1" ht="15" customHeight="1" x14ac:dyDescent="0.25">
      <c r="M730" s="42"/>
      <c r="Y730" s="195"/>
      <c r="Z730" s="195"/>
      <c r="AA730" s="195"/>
      <c r="AB730" s="195"/>
      <c r="AC730" s="181"/>
      <c r="AD730" s="195"/>
      <c r="AE730" s="195"/>
      <c r="AF730" s="195"/>
      <c r="AG730" s="195"/>
    </row>
    <row r="731" spans="13:33" s="6" customFormat="1" ht="15" customHeight="1" x14ac:dyDescent="0.25">
      <c r="M731" s="42"/>
      <c r="Y731" s="195"/>
      <c r="Z731" s="195"/>
      <c r="AA731" s="195"/>
      <c r="AB731" s="195"/>
      <c r="AC731" s="181"/>
      <c r="AD731" s="195"/>
      <c r="AE731" s="195"/>
      <c r="AF731" s="195"/>
      <c r="AG731" s="195"/>
    </row>
    <row r="732" spans="13:33" s="6" customFormat="1" ht="15" customHeight="1" x14ac:dyDescent="0.25">
      <c r="M732" s="42"/>
      <c r="Y732" s="195"/>
      <c r="Z732" s="195"/>
      <c r="AA732" s="195"/>
      <c r="AB732" s="195"/>
      <c r="AC732" s="181"/>
      <c r="AD732" s="195"/>
      <c r="AE732" s="195"/>
      <c r="AF732" s="195"/>
      <c r="AG732" s="195"/>
    </row>
    <row r="733" spans="13:33" s="6" customFormat="1" ht="15" customHeight="1" x14ac:dyDescent="0.25">
      <c r="M733" s="42"/>
      <c r="Y733" s="195"/>
      <c r="Z733" s="195"/>
      <c r="AA733" s="195"/>
      <c r="AB733" s="195"/>
      <c r="AC733" s="181"/>
      <c r="AD733" s="195"/>
      <c r="AE733" s="195"/>
      <c r="AF733" s="195"/>
      <c r="AG733" s="195"/>
    </row>
    <row r="734" spans="13:33" s="6" customFormat="1" ht="15" customHeight="1" x14ac:dyDescent="0.25">
      <c r="M734" s="42"/>
      <c r="Y734" s="195"/>
      <c r="Z734" s="195"/>
      <c r="AA734" s="195"/>
      <c r="AB734" s="195"/>
      <c r="AC734" s="181"/>
      <c r="AD734" s="195"/>
      <c r="AE734" s="195"/>
      <c r="AF734" s="195"/>
      <c r="AG734" s="195"/>
    </row>
    <row r="735" spans="13:33" s="6" customFormat="1" ht="15" customHeight="1" x14ac:dyDescent="0.25">
      <c r="M735" s="42"/>
      <c r="Y735" s="195"/>
      <c r="Z735" s="195"/>
      <c r="AA735" s="195"/>
      <c r="AB735" s="195"/>
      <c r="AC735" s="181"/>
      <c r="AD735" s="195"/>
      <c r="AE735" s="195"/>
      <c r="AF735" s="195"/>
      <c r="AG735" s="195"/>
    </row>
    <row r="736" spans="13:33" s="6" customFormat="1" ht="15" customHeight="1" x14ac:dyDescent="0.25">
      <c r="M736" s="42"/>
      <c r="Y736" s="195"/>
      <c r="Z736" s="195"/>
      <c r="AA736" s="195"/>
      <c r="AB736" s="195"/>
      <c r="AC736" s="181"/>
      <c r="AD736" s="195"/>
      <c r="AE736" s="195"/>
      <c r="AF736" s="195"/>
      <c r="AG736" s="195"/>
    </row>
    <row r="737" spans="13:33" s="6" customFormat="1" ht="15" customHeight="1" x14ac:dyDescent="0.25">
      <c r="M737" s="42"/>
      <c r="Y737" s="195"/>
      <c r="Z737" s="195"/>
      <c r="AA737" s="195"/>
      <c r="AB737" s="195"/>
      <c r="AC737" s="181"/>
      <c r="AD737" s="195"/>
      <c r="AE737" s="195"/>
      <c r="AF737" s="195"/>
      <c r="AG737" s="195"/>
    </row>
    <row r="738" spans="13:33" s="6" customFormat="1" ht="15" customHeight="1" x14ac:dyDescent="0.25">
      <c r="M738" s="42"/>
      <c r="Y738" s="195"/>
      <c r="Z738" s="195"/>
      <c r="AA738" s="195"/>
      <c r="AB738" s="195"/>
      <c r="AC738" s="181"/>
      <c r="AD738" s="195"/>
      <c r="AE738" s="195"/>
      <c r="AF738" s="195"/>
      <c r="AG738" s="195"/>
    </row>
    <row r="739" spans="13:33" s="6" customFormat="1" ht="15" customHeight="1" x14ac:dyDescent="0.25">
      <c r="M739" s="42"/>
      <c r="Y739" s="195"/>
      <c r="Z739" s="195"/>
      <c r="AA739" s="195"/>
      <c r="AB739" s="195"/>
      <c r="AC739" s="181"/>
      <c r="AD739" s="195"/>
      <c r="AE739" s="195"/>
      <c r="AF739" s="195"/>
      <c r="AG739" s="195"/>
    </row>
    <row r="740" spans="13:33" s="6" customFormat="1" ht="15" customHeight="1" x14ac:dyDescent="0.25">
      <c r="M740" s="42"/>
      <c r="Y740" s="195"/>
      <c r="Z740" s="195"/>
      <c r="AA740" s="195"/>
      <c r="AB740" s="195"/>
      <c r="AC740" s="181"/>
      <c r="AD740" s="195"/>
      <c r="AE740" s="195"/>
      <c r="AF740" s="195"/>
      <c r="AG740" s="195"/>
    </row>
    <row r="741" spans="13:33" s="6" customFormat="1" ht="15" customHeight="1" x14ac:dyDescent="0.25">
      <c r="M741" s="42"/>
      <c r="Y741" s="195"/>
      <c r="Z741" s="195"/>
      <c r="AA741" s="195"/>
      <c r="AB741" s="195"/>
      <c r="AC741" s="181"/>
      <c r="AD741" s="195"/>
      <c r="AE741" s="195"/>
      <c r="AF741" s="195"/>
      <c r="AG741" s="195"/>
    </row>
    <row r="742" spans="13:33" s="6" customFormat="1" ht="15" customHeight="1" x14ac:dyDescent="0.25">
      <c r="M742" s="42"/>
      <c r="Y742" s="195"/>
      <c r="Z742" s="195"/>
      <c r="AA742" s="195"/>
      <c r="AB742" s="195"/>
      <c r="AC742" s="181"/>
      <c r="AD742" s="195"/>
      <c r="AE742" s="195"/>
      <c r="AF742" s="195"/>
      <c r="AG742" s="195"/>
    </row>
    <row r="743" spans="13:33" s="6" customFormat="1" ht="15" customHeight="1" x14ac:dyDescent="0.25">
      <c r="M743" s="42"/>
      <c r="Y743" s="195"/>
      <c r="Z743" s="195"/>
      <c r="AA743" s="195"/>
      <c r="AB743" s="195"/>
      <c r="AC743" s="181"/>
      <c r="AD743" s="195"/>
      <c r="AE743" s="195"/>
      <c r="AF743" s="195"/>
      <c r="AG743" s="195"/>
    </row>
    <row r="744" spans="13:33" s="6" customFormat="1" ht="15" customHeight="1" x14ac:dyDescent="0.25">
      <c r="M744" s="42"/>
      <c r="Y744" s="195"/>
      <c r="Z744" s="195"/>
      <c r="AA744" s="195"/>
      <c r="AB744" s="195"/>
      <c r="AC744" s="181"/>
      <c r="AD744" s="195"/>
      <c r="AE744" s="195"/>
      <c r="AF744" s="195"/>
      <c r="AG744" s="195"/>
    </row>
    <row r="745" spans="13:33" s="6" customFormat="1" ht="15" customHeight="1" x14ac:dyDescent="0.25">
      <c r="M745" s="42"/>
      <c r="Y745" s="195"/>
      <c r="Z745" s="195"/>
      <c r="AA745" s="195"/>
      <c r="AB745" s="195"/>
      <c r="AC745" s="181"/>
      <c r="AD745" s="195"/>
      <c r="AE745" s="195"/>
      <c r="AF745" s="195"/>
      <c r="AG745" s="195"/>
    </row>
    <row r="746" spans="13:33" s="6" customFormat="1" ht="15" customHeight="1" x14ac:dyDescent="0.25">
      <c r="M746" s="42"/>
      <c r="Y746" s="195"/>
      <c r="Z746" s="195"/>
      <c r="AA746" s="195"/>
      <c r="AB746" s="195"/>
      <c r="AC746" s="181"/>
      <c r="AD746" s="195"/>
      <c r="AE746" s="195"/>
      <c r="AF746" s="195"/>
      <c r="AG746" s="195"/>
    </row>
    <row r="747" spans="13:33" s="6" customFormat="1" ht="15" customHeight="1" x14ac:dyDescent="0.25">
      <c r="M747" s="42"/>
      <c r="Y747" s="195"/>
      <c r="Z747" s="195"/>
      <c r="AA747" s="195"/>
      <c r="AB747" s="195"/>
      <c r="AC747" s="181"/>
      <c r="AD747" s="195"/>
      <c r="AE747" s="195"/>
      <c r="AF747" s="195"/>
      <c r="AG747" s="195"/>
    </row>
    <row r="748" spans="13:33" s="6" customFormat="1" ht="15" customHeight="1" x14ac:dyDescent="0.25">
      <c r="M748" s="42"/>
      <c r="Y748" s="195"/>
      <c r="Z748" s="195"/>
      <c r="AA748" s="195"/>
      <c r="AB748" s="195"/>
      <c r="AC748" s="181"/>
      <c r="AD748" s="195"/>
      <c r="AE748" s="195"/>
      <c r="AF748" s="195"/>
      <c r="AG748" s="195"/>
    </row>
    <row r="749" spans="13:33" s="6" customFormat="1" ht="15" customHeight="1" x14ac:dyDescent="0.25">
      <c r="M749" s="42"/>
      <c r="Y749" s="195"/>
      <c r="Z749" s="195"/>
      <c r="AA749" s="195"/>
      <c r="AB749" s="195"/>
      <c r="AC749" s="181"/>
      <c r="AD749" s="195"/>
      <c r="AE749" s="195"/>
      <c r="AF749" s="195"/>
      <c r="AG749" s="195"/>
    </row>
    <row r="750" spans="13:33" s="6" customFormat="1" ht="15" customHeight="1" x14ac:dyDescent="0.25">
      <c r="M750" s="42"/>
      <c r="Y750" s="195"/>
      <c r="Z750" s="195"/>
      <c r="AA750" s="195"/>
      <c r="AB750" s="195"/>
      <c r="AC750" s="181"/>
      <c r="AD750" s="195"/>
      <c r="AE750" s="195"/>
      <c r="AF750" s="195"/>
      <c r="AG750" s="195"/>
    </row>
    <row r="751" spans="13:33" s="6" customFormat="1" ht="15" customHeight="1" x14ac:dyDescent="0.25">
      <c r="M751" s="42"/>
      <c r="Y751" s="195"/>
      <c r="Z751" s="195"/>
      <c r="AA751" s="195"/>
      <c r="AB751" s="195"/>
      <c r="AC751" s="181"/>
      <c r="AD751" s="195"/>
      <c r="AE751" s="195"/>
      <c r="AF751" s="195"/>
      <c r="AG751" s="195"/>
    </row>
    <row r="752" spans="13:33" s="6" customFormat="1" ht="15" customHeight="1" x14ac:dyDescent="0.25">
      <c r="M752" s="42"/>
      <c r="Y752" s="195"/>
      <c r="Z752" s="195"/>
      <c r="AA752" s="195"/>
      <c r="AB752" s="195"/>
      <c r="AC752" s="181"/>
      <c r="AD752" s="195"/>
      <c r="AE752" s="195"/>
      <c r="AF752" s="195"/>
      <c r="AG752" s="195"/>
    </row>
    <row r="753" spans="13:33" s="6" customFormat="1" ht="15" customHeight="1" x14ac:dyDescent="0.25">
      <c r="M753" s="42"/>
      <c r="Y753" s="195"/>
      <c r="Z753" s="195"/>
      <c r="AA753" s="195"/>
      <c r="AB753" s="195"/>
      <c r="AC753" s="181"/>
      <c r="AD753" s="195"/>
      <c r="AE753" s="195"/>
      <c r="AF753" s="195"/>
      <c r="AG753" s="195"/>
    </row>
    <row r="754" spans="13:33" s="6" customFormat="1" ht="15" customHeight="1" x14ac:dyDescent="0.25">
      <c r="M754" s="42"/>
      <c r="Y754" s="195"/>
      <c r="Z754" s="195"/>
      <c r="AA754" s="195"/>
      <c r="AB754" s="195"/>
      <c r="AC754" s="181"/>
      <c r="AD754" s="195"/>
      <c r="AE754" s="195"/>
      <c r="AF754" s="195"/>
      <c r="AG754" s="195"/>
    </row>
    <row r="755" spans="13:33" s="6" customFormat="1" ht="15" customHeight="1" x14ac:dyDescent="0.25">
      <c r="M755" s="42"/>
      <c r="Y755" s="195"/>
      <c r="Z755" s="195"/>
      <c r="AA755" s="195"/>
      <c r="AB755" s="195"/>
      <c r="AC755" s="181"/>
      <c r="AD755" s="195"/>
      <c r="AE755" s="195"/>
      <c r="AF755" s="195"/>
      <c r="AG755" s="195"/>
    </row>
    <row r="756" spans="13:33" s="6" customFormat="1" ht="15" customHeight="1" x14ac:dyDescent="0.25">
      <c r="M756" s="42"/>
      <c r="Y756" s="195"/>
      <c r="Z756" s="195"/>
      <c r="AA756" s="195"/>
      <c r="AB756" s="195"/>
      <c r="AC756" s="181"/>
      <c r="AD756" s="195"/>
      <c r="AE756" s="195"/>
      <c r="AF756" s="195"/>
      <c r="AG756" s="195"/>
    </row>
    <row r="757" spans="13:33" s="6" customFormat="1" ht="15" customHeight="1" x14ac:dyDescent="0.25">
      <c r="M757" s="42"/>
      <c r="Y757" s="195"/>
      <c r="Z757" s="195"/>
      <c r="AA757" s="195"/>
      <c r="AB757" s="195"/>
      <c r="AC757" s="181"/>
      <c r="AD757" s="195"/>
      <c r="AE757" s="195"/>
      <c r="AF757" s="195"/>
      <c r="AG757" s="195"/>
    </row>
    <row r="758" spans="13:33" s="6" customFormat="1" ht="15" customHeight="1" x14ac:dyDescent="0.25">
      <c r="M758" s="42"/>
      <c r="Y758" s="195"/>
      <c r="Z758" s="195"/>
      <c r="AA758" s="195"/>
      <c r="AB758" s="195"/>
      <c r="AC758" s="181"/>
      <c r="AD758" s="195"/>
      <c r="AE758" s="195"/>
      <c r="AF758" s="195"/>
      <c r="AG758" s="195"/>
    </row>
    <row r="759" spans="13:33" s="6" customFormat="1" ht="15" customHeight="1" x14ac:dyDescent="0.25">
      <c r="M759" s="42"/>
      <c r="Y759" s="195"/>
      <c r="Z759" s="195"/>
      <c r="AA759" s="195"/>
      <c r="AB759" s="195"/>
      <c r="AC759" s="181"/>
      <c r="AD759" s="195"/>
      <c r="AE759" s="195"/>
      <c r="AF759" s="195"/>
      <c r="AG759" s="195"/>
    </row>
    <row r="760" spans="13:33" s="6" customFormat="1" ht="15" customHeight="1" x14ac:dyDescent="0.25">
      <c r="M760" s="42"/>
      <c r="Y760" s="195"/>
      <c r="Z760" s="195"/>
      <c r="AA760" s="195"/>
      <c r="AB760" s="195"/>
      <c r="AC760" s="181"/>
      <c r="AD760" s="195"/>
      <c r="AE760" s="195"/>
      <c r="AF760" s="195"/>
      <c r="AG760" s="195"/>
    </row>
    <row r="761" spans="13:33" s="6" customFormat="1" ht="15" customHeight="1" x14ac:dyDescent="0.25">
      <c r="M761" s="42"/>
      <c r="Y761" s="195"/>
      <c r="Z761" s="195"/>
      <c r="AA761" s="195"/>
      <c r="AB761" s="195"/>
      <c r="AC761" s="181"/>
      <c r="AD761" s="195"/>
      <c r="AE761" s="195"/>
      <c r="AF761" s="195"/>
      <c r="AG761" s="195"/>
    </row>
    <row r="762" spans="13:33" s="6" customFormat="1" ht="15" customHeight="1" x14ac:dyDescent="0.25">
      <c r="M762" s="42"/>
      <c r="Y762" s="195"/>
      <c r="Z762" s="195"/>
      <c r="AA762" s="195"/>
      <c r="AB762" s="195"/>
      <c r="AC762" s="181"/>
      <c r="AD762" s="195"/>
      <c r="AE762" s="195"/>
      <c r="AF762" s="195"/>
      <c r="AG762" s="195"/>
    </row>
    <row r="763" spans="13:33" s="6" customFormat="1" ht="15" customHeight="1" x14ac:dyDescent="0.25">
      <c r="M763" s="42"/>
      <c r="Y763" s="195"/>
      <c r="Z763" s="195"/>
      <c r="AA763" s="195"/>
      <c r="AB763" s="195"/>
      <c r="AC763" s="181"/>
      <c r="AD763" s="195"/>
      <c r="AE763" s="195"/>
      <c r="AF763" s="195"/>
      <c r="AG763" s="195"/>
    </row>
    <row r="764" spans="13:33" s="6" customFormat="1" ht="15" customHeight="1" x14ac:dyDescent="0.25">
      <c r="M764" s="42"/>
      <c r="Y764" s="195"/>
      <c r="Z764" s="195"/>
      <c r="AA764" s="195"/>
      <c r="AB764" s="195"/>
      <c r="AC764" s="181"/>
      <c r="AD764" s="195"/>
      <c r="AE764" s="195"/>
      <c r="AF764" s="195"/>
      <c r="AG764" s="195"/>
    </row>
    <row r="765" spans="13:33" s="6" customFormat="1" ht="15" customHeight="1" x14ac:dyDescent="0.25">
      <c r="M765" s="42"/>
      <c r="Y765" s="195"/>
      <c r="Z765" s="195"/>
      <c r="AA765" s="195"/>
      <c r="AB765" s="195"/>
      <c r="AC765" s="181"/>
      <c r="AD765" s="195"/>
      <c r="AE765" s="195"/>
      <c r="AF765" s="195"/>
      <c r="AG765" s="195"/>
    </row>
    <row r="766" spans="13:33" s="6" customFormat="1" ht="15" customHeight="1" x14ac:dyDescent="0.25">
      <c r="M766" s="42"/>
      <c r="Y766" s="195"/>
      <c r="Z766" s="195"/>
      <c r="AA766" s="195"/>
      <c r="AB766" s="195"/>
      <c r="AC766" s="181"/>
      <c r="AD766" s="195"/>
      <c r="AE766" s="195"/>
      <c r="AF766" s="195"/>
      <c r="AG766" s="195"/>
    </row>
    <row r="767" spans="13:33" s="6" customFormat="1" ht="15" customHeight="1" x14ac:dyDescent="0.25">
      <c r="M767" s="42"/>
      <c r="Y767" s="195"/>
      <c r="Z767" s="195"/>
      <c r="AA767" s="195"/>
      <c r="AB767" s="195"/>
      <c r="AC767" s="181"/>
      <c r="AD767" s="195"/>
      <c r="AE767" s="195"/>
      <c r="AF767" s="195"/>
      <c r="AG767" s="195"/>
    </row>
    <row r="768" spans="13:33" s="6" customFormat="1" ht="15" customHeight="1" x14ac:dyDescent="0.25">
      <c r="M768" s="42"/>
      <c r="Y768" s="195"/>
      <c r="Z768" s="195"/>
      <c r="AA768" s="195"/>
      <c r="AB768" s="195"/>
      <c r="AC768" s="181"/>
      <c r="AD768" s="195"/>
      <c r="AE768" s="195"/>
      <c r="AF768" s="195"/>
      <c r="AG768" s="195"/>
    </row>
    <row r="769" spans="13:33" s="6" customFormat="1" ht="15" customHeight="1" x14ac:dyDescent="0.25">
      <c r="M769" s="42"/>
      <c r="Y769" s="195"/>
      <c r="Z769" s="195"/>
      <c r="AA769" s="195"/>
      <c r="AB769" s="195"/>
      <c r="AC769" s="181"/>
      <c r="AD769" s="195"/>
      <c r="AE769" s="195"/>
      <c r="AF769" s="195"/>
      <c r="AG769" s="195"/>
    </row>
    <row r="770" spans="13:33" s="6" customFormat="1" ht="15" customHeight="1" x14ac:dyDescent="0.25">
      <c r="M770" s="42"/>
      <c r="Y770" s="195"/>
      <c r="Z770" s="195"/>
      <c r="AA770" s="195"/>
      <c r="AB770" s="195"/>
      <c r="AC770" s="181"/>
      <c r="AD770" s="195"/>
      <c r="AE770" s="195"/>
      <c r="AF770" s="195"/>
      <c r="AG770" s="195"/>
    </row>
    <row r="771" spans="13:33" s="6" customFormat="1" ht="15" customHeight="1" x14ac:dyDescent="0.25">
      <c r="M771" s="42"/>
      <c r="Y771" s="195"/>
      <c r="Z771" s="195"/>
      <c r="AA771" s="195"/>
      <c r="AB771" s="195"/>
      <c r="AC771" s="181"/>
      <c r="AD771" s="195"/>
      <c r="AE771" s="195"/>
      <c r="AF771" s="195"/>
      <c r="AG771" s="195"/>
    </row>
    <row r="772" spans="13:33" s="6" customFormat="1" ht="15" customHeight="1" x14ac:dyDescent="0.25">
      <c r="M772" s="42"/>
      <c r="Y772" s="195"/>
      <c r="Z772" s="195"/>
      <c r="AA772" s="195"/>
      <c r="AB772" s="195"/>
      <c r="AC772" s="181"/>
      <c r="AD772" s="195"/>
      <c r="AE772" s="195"/>
      <c r="AF772" s="195"/>
      <c r="AG772" s="195"/>
    </row>
    <row r="773" spans="13:33" s="6" customFormat="1" ht="15" customHeight="1" x14ac:dyDescent="0.25">
      <c r="M773" s="42"/>
      <c r="Y773" s="195"/>
      <c r="Z773" s="195"/>
      <c r="AA773" s="195"/>
      <c r="AB773" s="195"/>
      <c r="AC773" s="181"/>
      <c r="AD773" s="195"/>
      <c r="AE773" s="195"/>
      <c r="AF773" s="195"/>
      <c r="AG773" s="195"/>
    </row>
    <row r="774" spans="13:33" s="6" customFormat="1" ht="15" customHeight="1" x14ac:dyDescent="0.25">
      <c r="M774" s="42"/>
      <c r="Y774" s="195"/>
      <c r="Z774" s="195"/>
      <c r="AA774" s="195"/>
      <c r="AB774" s="195"/>
      <c r="AC774" s="181"/>
      <c r="AD774" s="195"/>
      <c r="AE774" s="195"/>
      <c r="AF774" s="195"/>
      <c r="AG774" s="195"/>
    </row>
    <row r="775" spans="13:33" s="6" customFormat="1" ht="15" customHeight="1" x14ac:dyDescent="0.25">
      <c r="M775" s="42"/>
      <c r="Y775" s="195"/>
      <c r="Z775" s="195"/>
      <c r="AA775" s="195"/>
      <c r="AB775" s="195"/>
      <c r="AC775" s="181"/>
      <c r="AD775" s="195"/>
      <c r="AE775" s="195"/>
      <c r="AF775" s="195"/>
      <c r="AG775" s="195"/>
    </row>
    <row r="776" spans="13:33" s="6" customFormat="1" ht="15" customHeight="1" x14ac:dyDescent="0.25">
      <c r="M776" s="42"/>
      <c r="Y776" s="195"/>
      <c r="Z776" s="195"/>
      <c r="AA776" s="195"/>
      <c r="AB776" s="195"/>
      <c r="AC776" s="181"/>
      <c r="AD776" s="195"/>
      <c r="AE776" s="195"/>
      <c r="AF776" s="195"/>
      <c r="AG776" s="195"/>
    </row>
    <row r="777" spans="13:33" s="6" customFormat="1" ht="15" customHeight="1" x14ac:dyDescent="0.25">
      <c r="M777" s="42"/>
      <c r="Y777" s="195"/>
      <c r="Z777" s="195"/>
      <c r="AA777" s="195"/>
      <c r="AB777" s="195"/>
      <c r="AC777" s="181"/>
      <c r="AD777" s="195"/>
      <c r="AE777" s="195"/>
      <c r="AF777" s="195"/>
      <c r="AG777" s="195"/>
    </row>
    <row r="778" spans="13:33" s="6" customFormat="1" ht="15" customHeight="1" x14ac:dyDescent="0.25">
      <c r="M778" s="42"/>
      <c r="Y778" s="195"/>
      <c r="Z778" s="195"/>
      <c r="AA778" s="195"/>
      <c r="AB778" s="195"/>
      <c r="AC778" s="181"/>
      <c r="AD778" s="195"/>
      <c r="AE778" s="195"/>
      <c r="AF778" s="195"/>
      <c r="AG778" s="195"/>
    </row>
    <row r="779" spans="13:33" s="6" customFormat="1" ht="15" customHeight="1" x14ac:dyDescent="0.25">
      <c r="M779" s="42"/>
      <c r="Y779" s="195"/>
      <c r="Z779" s="195"/>
      <c r="AA779" s="195"/>
      <c r="AB779" s="195"/>
      <c r="AC779" s="181"/>
      <c r="AD779" s="195"/>
      <c r="AE779" s="195"/>
      <c r="AF779" s="195"/>
      <c r="AG779" s="195"/>
    </row>
    <row r="780" spans="13:33" s="6" customFormat="1" ht="15" customHeight="1" x14ac:dyDescent="0.25">
      <c r="M780" s="42"/>
      <c r="Y780" s="195"/>
      <c r="Z780" s="195"/>
      <c r="AA780" s="195"/>
      <c r="AB780" s="195"/>
      <c r="AC780" s="181"/>
      <c r="AD780" s="195"/>
      <c r="AE780" s="195"/>
      <c r="AF780" s="195"/>
      <c r="AG780" s="195"/>
    </row>
    <row r="781" spans="13:33" s="6" customFormat="1" ht="15" customHeight="1" x14ac:dyDescent="0.25">
      <c r="M781" s="42"/>
      <c r="Y781" s="195"/>
      <c r="Z781" s="195"/>
      <c r="AA781" s="195"/>
      <c r="AB781" s="195"/>
      <c r="AC781" s="181"/>
      <c r="AD781" s="195"/>
      <c r="AE781" s="195"/>
      <c r="AF781" s="195"/>
      <c r="AG781" s="195"/>
    </row>
    <row r="782" spans="13:33" s="6" customFormat="1" ht="15" customHeight="1" x14ac:dyDescent="0.25">
      <c r="M782" s="42"/>
      <c r="Y782" s="195"/>
      <c r="Z782" s="195"/>
      <c r="AA782" s="195"/>
      <c r="AB782" s="195"/>
      <c r="AC782" s="181"/>
      <c r="AD782" s="195"/>
      <c r="AE782" s="195"/>
      <c r="AF782" s="195"/>
      <c r="AG782" s="195"/>
    </row>
    <row r="783" spans="13:33" s="6" customFormat="1" ht="15" customHeight="1" x14ac:dyDescent="0.25">
      <c r="M783" s="42"/>
      <c r="Y783" s="195"/>
      <c r="Z783" s="195"/>
      <c r="AA783" s="195"/>
      <c r="AB783" s="195"/>
      <c r="AC783" s="181"/>
      <c r="AD783" s="195"/>
      <c r="AE783" s="195"/>
      <c r="AF783" s="195"/>
      <c r="AG783" s="195"/>
    </row>
    <row r="784" spans="13:33" s="6" customFormat="1" ht="15" customHeight="1" x14ac:dyDescent="0.25">
      <c r="M784" s="42"/>
      <c r="Y784" s="195"/>
      <c r="Z784" s="195"/>
      <c r="AA784" s="195"/>
      <c r="AB784" s="195"/>
      <c r="AC784" s="181"/>
      <c r="AD784" s="195"/>
      <c r="AE784" s="195"/>
      <c r="AF784" s="195"/>
      <c r="AG784" s="195"/>
    </row>
    <row r="785" spans="13:33" s="6" customFormat="1" ht="15" customHeight="1" x14ac:dyDescent="0.25">
      <c r="M785" s="42"/>
      <c r="Y785" s="195"/>
      <c r="Z785" s="195"/>
      <c r="AA785" s="195"/>
      <c r="AB785" s="195"/>
      <c r="AC785" s="181"/>
      <c r="AD785" s="195"/>
      <c r="AE785" s="195"/>
      <c r="AF785" s="195"/>
      <c r="AG785" s="195"/>
    </row>
    <row r="786" spans="13:33" s="6" customFormat="1" ht="15" customHeight="1" x14ac:dyDescent="0.25">
      <c r="M786" s="42"/>
      <c r="Y786" s="195"/>
      <c r="Z786" s="195"/>
      <c r="AA786" s="195"/>
      <c r="AB786" s="195"/>
      <c r="AC786" s="181"/>
      <c r="AD786" s="195"/>
      <c r="AE786" s="195"/>
      <c r="AF786" s="195"/>
      <c r="AG786" s="195"/>
    </row>
    <row r="787" spans="13:33" s="6" customFormat="1" ht="15" customHeight="1" x14ac:dyDescent="0.25">
      <c r="M787" s="42"/>
      <c r="Y787" s="195"/>
      <c r="Z787" s="195"/>
      <c r="AA787" s="195"/>
      <c r="AB787" s="195"/>
      <c r="AC787" s="181"/>
      <c r="AD787" s="195"/>
      <c r="AE787" s="195"/>
      <c r="AF787" s="195"/>
      <c r="AG787" s="195"/>
    </row>
    <row r="788" spans="13:33" s="6" customFormat="1" ht="15" customHeight="1" x14ac:dyDescent="0.25">
      <c r="M788" s="42"/>
      <c r="Y788" s="195"/>
      <c r="Z788" s="195"/>
      <c r="AA788" s="195"/>
      <c r="AB788" s="195"/>
      <c r="AC788" s="181"/>
      <c r="AD788" s="195"/>
      <c r="AE788" s="195"/>
      <c r="AF788" s="195"/>
      <c r="AG788" s="195"/>
    </row>
    <row r="789" spans="13:33" s="6" customFormat="1" ht="15" customHeight="1" x14ac:dyDescent="0.25">
      <c r="M789" s="42"/>
      <c r="Y789" s="195"/>
      <c r="Z789" s="195"/>
      <c r="AA789" s="195"/>
      <c r="AB789" s="195"/>
      <c r="AC789" s="181"/>
      <c r="AD789" s="195"/>
      <c r="AE789" s="195"/>
      <c r="AF789" s="195"/>
      <c r="AG789" s="195"/>
    </row>
    <row r="790" spans="13:33" s="6" customFormat="1" ht="15" customHeight="1" x14ac:dyDescent="0.25">
      <c r="M790" s="42"/>
      <c r="Y790" s="195"/>
      <c r="Z790" s="195"/>
      <c r="AA790" s="195"/>
      <c r="AB790" s="195"/>
      <c r="AC790" s="181"/>
      <c r="AD790" s="195"/>
      <c r="AE790" s="195"/>
      <c r="AF790" s="195"/>
      <c r="AG790" s="195"/>
    </row>
    <row r="791" spans="13:33" s="6" customFormat="1" ht="15" customHeight="1" x14ac:dyDescent="0.25">
      <c r="M791" s="42"/>
      <c r="Y791" s="195"/>
      <c r="Z791" s="195"/>
      <c r="AA791" s="195"/>
      <c r="AB791" s="195"/>
      <c r="AC791" s="181"/>
      <c r="AD791" s="195"/>
      <c r="AE791" s="195"/>
      <c r="AF791" s="195"/>
      <c r="AG791" s="195"/>
    </row>
    <row r="792" spans="13:33" s="6" customFormat="1" ht="15" customHeight="1" x14ac:dyDescent="0.25">
      <c r="M792" s="42"/>
      <c r="Y792" s="195"/>
      <c r="Z792" s="195"/>
      <c r="AA792" s="195"/>
      <c r="AB792" s="195"/>
      <c r="AC792" s="181"/>
      <c r="AD792" s="195"/>
      <c r="AE792" s="195"/>
      <c r="AF792" s="195"/>
      <c r="AG792" s="195"/>
    </row>
    <row r="793" spans="13:33" s="6" customFormat="1" ht="15" customHeight="1" x14ac:dyDescent="0.25">
      <c r="M793" s="42"/>
      <c r="Y793" s="195"/>
      <c r="Z793" s="195"/>
      <c r="AA793" s="195"/>
      <c r="AB793" s="195"/>
      <c r="AC793" s="181"/>
      <c r="AD793" s="195"/>
      <c r="AE793" s="195"/>
      <c r="AF793" s="195"/>
      <c r="AG793" s="195"/>
    </row>
    <row r="794" spans="13:33" s="6" customFormat="1" ht="15" customHeight="1" x14ac:dyDescent="0.25">
      <c r="M794" s="42"/>
      <c r="Y794" s="195"/>
      <c r="Z794" s="195"/>
      <c r="AA794" s="195"/>
      <c r="AB794" s="195"/>
      <c r="AC794" s="181"/>
      <c r="AD794" s="195"/>
      <c r="AE794" s="195"/>
      <c r="AF794" s="195"/>
      <c r="AG794" s="195"/>
    </row>
    <row r="795" spans="13:33" s="6" customFormat="1" ht="15" customHeight="1" x14ac:dyDescent="0.25">
      <c r="M795" s="42"/>
      <c r="Y795" s="195"/>
      <c r="Z795" s="195"/>
      <c r="AA795" s="195"/>
      <c r="AB795" s="195"/>
      <c r="AC795" s="181"/>
      <c r="AD795" s="195"/>
      <c r="AE795" s="195"/>
      <c r="AF795" s="195"/>
      <c r="AG795" s="195"/>
    </row>
    <row r="796" spans="13:33" s="6" customFormat="1" ht="15" customHeight="1" x14ac:dyDescent="0.25">
      <c r="M796" s="42"/>
      <c r="Y796" s="195"/>
      <c r="Z796" s="195"/>
      <c r="AA796" s="195"/>
      <c r="AB796" s="195"/>
      <c r="AC796" s="181"/>
      <c r="AD796" s="195"/>
      <c r="AE796" s="195"/>
      <c r="AF796" s="195"/>
      <c r="AG796" s="195"/>
    </row>
    <row r="797" spans="13:33" s="6" customFormat="1" ht="15" customHeight="1" x14ac:dyDescent="0.25">
      <c r="M797" s="42"/>
      <c r="Y797" s="195"/>
      <c r="Z797" s="195"/>
      <c r="AA797" s="195"/>
      <c r="AB797" s="195"/>
      <c r="AC797" s="181"/>
      <c r="AD797" s="195"/>
      <c r="AE797" s="195"/>
      <c r="AF797" s="195"/>
      <c r="AG797" s="195"/>
    </row>
    <row r="798" spans="13:33" s="6" customFormat="1" ht="15" customHeight="1" x14ac:dyDescent="0.25">
      <c r="M798" s="42"/>
      <c r="Y798" s="195"/>
      <c r="Z798" s="195"/>
      <c r="AA798" s="195"/>
      <c r="AB798" s="195"/>
      <c r="AC798" s="181"/>
      <c r="AD798" s="195"/>
      <c r="AE798" s="195"/>
      <c r="AF798" s="195"/>
      <c r="AG798" s="195"/>
    </row>
    <row r="799" spans="13:33" s="6" customFormat="1" ht="15" customHeight="1" x14ac:dyDescent="0.25">
      <c r="M799" s="42"/>
      <c r="Y799" s="195"/>
      <c r="Z799" s="195"/>
      <c r="AA799" s="195"/>
      <c r="AB799" s="195"/>
      <c r="AC799" s="181"/>
      <c r="AD799" s="195"/>
      <c r="AE799" s="195"/>
      <c r="AF799" s="195"/>
      <c r="AG799" s="195"/>
    </row>
    <row r="800" spans="13:33" s="6" customFormat="1" ht="15" customHeight="1" x14ac:dyDescent="0.25">
      <c r="M800" s="42"/>
      <c r="Y800" s="195"/>
      <c r="Z800" s="195"/>
      <c r="AA800" s="195"/>
      <c r="AB800" s="195"/>
      <c r="AC800" s="181"/>
      <c r="AD800" s="195"/>
      <c r="AE800" s="195"/>
      <c r="AF800" s="195"/>
      <c r="AG800" s="195"/>
    </row>
    <row r="801" spans="13:33" s="6" customFormat="1" ht="15" customHeight="1" x14ac:dyDescent="0.25">
      <c r="M801" s="42"/>
      <c r="Y801" s="195"/>
      <c r="Z801" s="195"/>
      <c r="AA801" s="195"/>
      <c r="AB801" s="195"/>
      <c r="AC801" s="181"/>
      <c r="AD801" s="195"/>
      <c r="AE801" s="195"/>
      <c r="AF801" s="195"/>
      <c r="AG801" s="195"/>
    </row>
    <row r="802" spans="13:33" s="6" customFormat="1" ht="15" customHeight="1" x14ac:dyDescent="0.25">
      <c r="M802" s="42"/>
      <c r="Y802" s="195"/>
      <c r="Z802" s="195"/>
      <c r="AA802" s="195"/>
      <c r="AB802" s="195"/>
      <c r="AC802" s="181"/>
      <c r="AD802" s="195"/>
      <c r="AE802" s="195"/>
      <c r="AF802" s="195"/>
      <c r="AG802" s="195"/>
    </row>
    <row r="803" spans="13:33" s="6" customFormat="1" ht="15" customHeight="1" x14ac:dyDescent="0.25">
      <c r="M803" s="42"/>
      <c r="Y803" s="195"/>
      <c r="Z803" s="195"/>
      <c r="AA803" s="195"/>
      <c r="AB803" s="195"/>
      <c r="AC803" s="181"/>
      <c r="AD803" s="195"/>
      <c r="AE803" s="195"/>
      <c r="AF803" s="195"/>
      <c r="AG803" s="195"/>
    </row>
    <row r="804" spans="13:33" s="6" customFormat="1" ht="15" customHeight="1" x14ac:dyDescent="0.25">
      <c r="M804" s="42"/>
      <c r="Y804" s="195"/>
      <c r="Z804" s="195"/>
      <c r="AA804" s="195"/>
      <c r="AB804" s="195"/>
      <c r="AC804" s="181"/>
      <c r="AD804" s="195"/>
      <c r="AE804" s="195"/>
      <c r="AF804" s="195"/>
      <c r="AG804" s="195"/>
    </row>
    <row r="805" spans="13:33" s="6" customFormat="1" ht="15" customHeight="1" x14ac:dyDescent="0.25">
      <c r="M805" s="42"/>
      <c r="Y805" s="195"/>
      <c r="Z805" s="195"/>
      <c r="AA805" s="195"/>
      <c r="AB805" s="195"/>
      <c r="AC805" s="181"/>
      <c r="AD805" s="195"/>
      <c r="AE805" s="195"/>
      <c r="AF805" s="195"/>
      <c r="AG805" s="195"/>
    </row>
    <row r="806" spans="13:33" s="6" customFormat="1" ht="15" customHeight="1" x14ac:dyDescent="0.25">
      <c r="M806" s="42"/>
      <c r="Y806" s="195"/>
      <c r="Z806" s="195"/>
      <c r="AA806" s="195"/>
      <c r="AB806" s="195"/>
      <c r="AC806" s="181"/>
      <c r="AD806" s="195"/>
      <c r="AE806" s="195"/>
      <c r="AF806" s="195"/>
      <c r="AG806" s="195"/>
    </row>
    <row r="807" spans="13:33" s="6" customFormat="1" ht="15" customHeight="1" x14ac:dyDescent="0.25">
      <c r="M807" s="42"/>
      <c r="Y807" s="195"/>
      <c r="Z807" s="195"/>
      <c r="AA807" s="195"/>
      <c r="AB807" s="195"/>
      <c r="AC807" s="181"/>
      <c r="AD807" s="195"/>
      <c r="AE807" s="195"/>
      <c r="AF807" s="195"/>
      <c r="AG807" s="195"/>
    </row>
    <row r="808" spans="13:33" s="6" customFormat="1" ht="15" customHeight="1" x14ac:dyDescent="0.25">
      <c r="M808" s="42"/>
      <c r="Y808" s="195"/>
      <c r="Z808" s="195"/>
      <c r="AA808" s="195"/>
      <c r="AB808" s="195"/>
      <c r="AC808" s="181"/>
      <c r="AD808" s="195"/>
      <c r="AE808" s="195"/>
      <c r="AF808" s="195"/>
      <c r="AG808" s="195"/>
    </row>
    <row r="809" spans="13:33" s="6" customFormat="1" ht="15" customHeight="1" x14ac:dyDescent="0.25">
      <c r="M809" s="42"/>
      <c r="Y809" s="195"/>
      <c r="Z809" s="195"/>
      <c r="AA809" s="195"/>
      <c r="AB809" s="195"/>
      <c r="AC809" s="181"/>
      <c r="AD809" s="195"/>
      <c r="AE809" s="195"/>
      <c r="AF809" s="195"/>
      <c r="AG809" s="195"/>
    </row>
    <row r="810" spans="13:33" s="6" customFormat="1" ht="15" customHeight="1" x14ac:dyDescent="0.25">
      <c r="M810" s="42"/>
      <c r="Y810" s="195"/>
      <c r="Z810" s="195"/>
      <c r="AA810" s="195"/>
      <c r="AB810" s="195"/>
      <c r="AC810" s="181"/>
      <c r="AD810" s="195"/>
      <c r="AE810" s="195"/>
      <c r="AF810" s="195"/>
      <c r="AG810" s="195"/>
    </row>
    <row r="811" spans="13:33" s="6" customFormat="1" ht="15" customHeight="1" x14ac:dyDescent="0.25">
      <c r="M811" s="42"/>
      <c r="Y811" s="195"/>
      <c r="Z811" s="195"/>
      <c r="AA811" s="195"/>
      <c r="AB811" s="195"/>
      <c r="AC811" s="181"/>
      <c r="AD811" s="195"/>
      <c r="AE811" s="195"/>
      <c r="AF811" s="195"/>
      <c r="AG811" s="195"/>
    </row>
    <row r="812" spans="13:33" s="6" customFormat="1" ht="15" customHeight="1" x14ac:dyDescent="0.25">
      <c r="M812" s="42"/>
      <c r="Y812" s="195"/>
      <c r="Z812" s="195"/>
      <c r="AA812" s="195"/>
      <c r="AB812" s="195"/>
      <c r="AC812" s="181"/>
      <c r="AD812" s="195"/>
      <c r="AE812" s="195"/>
      <c r="AF812" s="195"/>
      <c r="AG812" s="195"/>
    </row>
    <row r="813" spans="13:33" s="6" customFormat="1" ht="15" customHeight="1" x14ac:dyDescent="0.25">
      <c r="M813" s="42"/>
      <c r="Y813" s="195"/>
      <c r="Z813" s="195"/>
      <c r="AA813" s="195"/>
      <c r="AB813" s="195"/>
      <c r="AC813" s="181"/>
      <c r="AD813" s="195"/>
      <c r="AE813" s="195"/>
      <c r="AF813" s="195"/>
      <c r="AG813" s="195"/>
    </row>
    <row r="814" spans="13:33" s="6" customFormat="1" ht="15" customHeight="1" x14ac:dyDescent="0.25">
      <c r="M814" s="42"/>
      <c r="Y814" s="195"/>
      <c r="Z814" s="195"/>
      <c r="AA814" s="195"/>
      <c r="AB814" s="195"/>
      <c r="AC814" s="181"/>
      <c r="AD814" s="195"/>
      <c r="AE814" s="195"/>
      <c r="AF814" s="195"/>
      <c r="AG814" s="195"/>
    </row>
    <row r="815" spans="13:33" s="6" customFormat="1" ht="15" customHeight="1" x14ac:dyDescent="0.25">
      <c r="M815" s="42"/>
      <c r="Y815" s="195"/>
      <c r="Z815" s="195"/>
      <c r="AA815" s="195"/>
      <c r="AB815" s="195"/>
      <c r="AC815" s="181"/>
      <c r="AD815" s="195"/>
      <c r="AE815" s="195"/>
      <c r="AF815" s="195"/>
      <c r="AG815" s="195"/>
    </row>
    <row r="816" spans="13:33" s="6" customFormat="1" ht="15" customHeight="1" x14ac:dyDescent="0.25">
      <c r="M816" s="42"/>
      <c r="Y816" s="195"/>
      <c r="Z816" s="195"/>
      <c r="AA816" s="195"/>
      <c r="AB816" s="195"/>
      <c r="AC816" s="181"/>
      <c r="AD816" s="195"/>
      <c r="AE816" s="195"/>
      <c r="AF816" s="195"/>
      <c r="AG816" s="195"/>
    </row>
    <row r="817" spans="13:33" s="6" customFormat="1" ht="15" customHeight="1" x14ac:dyDescent="0.25">
      <c r="M817" s="42"/>
      <c r="Y817" s="195"/>
      <c r="Z817" s="195"/>
      <c r="AA817" s="195"/>
      <c r="AB817" s="195"/>
      <c r="AC817" s="181"/>
      <c r="AD817" s="195"/>
      <c r="AE817" s="195"/>
      <c r="AF817" s="195"/>
      <c r="AG817" s="195"/>
    </row>
    <row r="818" spans="13:33" s="6" customFormat="1" ht="15" customHeight="1" x14ac:dyDescent="0.25">
      <c r="M818" s="42"/>
      <c r="Y818" s="195"/>
      <c r="Z818" s="195"/>
      <c r="AA818" s="195"/>
      <c r="AB818" s="195"/>
      <c r="AC818" s="181"/>
      <c r="AD818" s="195"/>
      <c r="AE818" s="195"/>
      <c r="AF818" s="195"/>
      <c r="AG818" s="195"/>
    </row>
    <row r="819" spans="13:33" s="6" customFormat="1" ht="15" customHeight="1" x14ac:dyDescent="0.25">
      <c r="M819" s="42"/>
      <c r="Y819" s="195"/>
      <c r="Z819" s="195"/>
      <c r="AA819" s="195"/>
      <c r="AB819" s="195"/>
      <c r="AC819" s="181"/>
      <c r="AD819" s="195"/>
      <c r="AE819" s="195"/>
      <c r="AF819" s="195"/>
      <c r="AG819" s="195"/>
    </row>
    <row r="820" spans="13:33" s="6" customFormat="1" ht="15" customHeight="1" x14ac:dyDescent="0.25">
      <c r="M820" s="42"/>
      <c r="Y820" s="195"/>
      <c r="Z820" s="195"/>
      <c r="AA820" s="195"/>
      <c r="AB820" s="195"/>
      <c r="AC820" s="181"/>
      <c r="AD820" s="195"/>
      <c r="AE820" s="195"/>
      <c r="AF820" s="195"/>
      <c r="AG820" s="195"/>
    </row>
    <row r="821" spans="13:33" s="6" customFormat="1" ht="15" customHeight="1" x14ac:dyDescent="0.25">
      <c r="M821" s="42"/>
      <c r="Y821" s="195"/>
      <c r="Z821" s="195"/>
      <c r="AA821" s="195"/>
      <c r="AB821" s="195"/>
      <c r="AC821" s="181"/>
      <c r="AD821" s="195"/>
      <c r="AE821" s="195"/>
      <c r="AF821" s="195"/>
      <c r="AG821" s="195"/>
    </row>
    <row r="822" spans="13:33" s="6" customFormat="1" ht="15" customHeight="1" x14ac:dyDescent="0.25">
      <c r="M822" s="42"/>
      <c r="Y822" s="195"/>
      <c r="Z822" s="195"/>
      <c r="AA822" s="195"/>
      <c r="AB822" s="195"/>
      <c r="AC822" s="181"/>
      <c r="AD822" s="195"/>
      <c r="AE822" s="195"/>
      <c r="AF822" s="195"/>
      <c r="AG822" s="195"/>
    </row>
    <row r="823" spans="13:33" s="6" customFormat="1" ht="15" customHeight="1" x14ac:dyDescent="0.25">
      <c r="M823" s="42"/>
      <c r="Y823" s="195"/>
      <c r="Z823" s="195"/>
      <c r="AA823" s="195"/>
      <c r="AB823" s="195"/>
      <c r="AC823" s="181"/>
      <c r="AD823" s="195"/>
      <c r="AE823" s="195"/>
      <c r="AF823" s="195"/>
      <c r="AG823" s="195"/>
    </row>
    <row r="824" spans="13:33" s="6" customFormat="1" ht="15" customHeight="1" x14ac:dyDescent="0.25">
      <c r="M824" s="42"/>
      <c r="Y824" s="195"/>
      <c r="Z824" s="195"/>
      <c r="AA824" s="195"/>
      <c r="AB824" s="195"/>
      <c r="AC824" s="181"/>
      <c r="AD824" s="195"/>
      <c r="AE824" s="195"/>
      <c r="AF824" s="195"/>
      <c r="AG824" s="195"/>
    </row>
    <row r="825" spans="13:33" s="6" customFormat="1" ht="15" customHeight="1" x14ac:dyDescent="0.25">
      <c r="M825" s="42"/>
      <c r="Y825" s="195"/>
      <c r="Z825" s="195"/>
      <c r="AA825" s="195"/>
      <c r="AB825" s="195"/>
      <c r="AC825" s="181"/>
      <c r="AD825" s="195"/>
      <c r="AE825" s="195"/>
      <c r="AF825" s="195"/>
      <c r="AG825" s="195"/>
    </row>
    <row r="826" spans="13:33" s="6" customFormat="1" ht="15" customHeight="1" x14ac:dyDescent="0.25">
      <c r="M826" s="42"/>
      <c r="Y826" s="195"/>
      <c r="Z826" s="195"/>
      <c r="AA826" s="195"/>
      <c r="AB826" s="195"/>
      <c r="AC826" s="181"/>
      <c r="AD826" s="195"/>
      <c r="AE826" s="195"/>
      <c r="AF826" s="195"/>
      <c r="AG826" s="195"/>
    </row>
    <row r="827" spans="13:33" s="6" customFormat="1" ht="15" customHeight="1" x14ac:dyDescent="0.25">
      <c r="M827" s="42"/>
      <c r="Y827" s="195"/>
      <c r="Z827" s="195"/>
      <c r="AA827" s="195"/>
      <c r="AB827" s="195"/>
      <c r="AC827" s="181"/>
      <c r="AD827" s="195"/>
      <c r="AE827" s="195"/>
      <c r="AF827" s="195"/>
      <c r="AG827" s="195"/>
    </row>
    <row r="828" spans="13:33" s="6" customFormat="1" ht="15" customHeight="1" x14ac:dyDescent="0.25">
      <c r="M828" s="42"/>
      <c r="Y828" s="195"/>
      <c r="Z828" s="195"/>
      <c r="AA828" s="195"/>
      <c r="AB828" s="195"/>
      <c r="AC828" s="181"/>
      <c r="AD828" s="195"/>
      <c r="AE828" s="195"/>
      <c r="AF828" s="195"/>
      <c r="AG828" s="195"/>
    </row>
    <row r="829" spans="13:33" s="6" customFormat="1" ht="15" customHeight="1" x14ac:dyDescent="0.25">
      <c r="M829" s="42"/>
      <c r="Y829" s="195"/>
      <c r="Z829" s="195"/>
      <c r="AA829" s="195"/>
      <c r="AB829" s="195"/>
      <c r="AC829" s="181"/>
      <c r="AD829" s="195"/>
      <c r="AE829" s="195"/>
      <c r="AF829" s="195"/>
      <c r="AG829" s="195"/>
    </row>
    <row r="830" spans="13:33" s="6" customFormat="1" ht="15" customHeight="1" x14ac:dyDescent="0.25">
      <c r="M830" s="42"/>
      <c r="Y830" s="195"/>
      <c r="Z830" s="195"/>
      <c r="AA830" s="195"/>
      <c r="AB830" s="195"/>
      <c r="AC830" s="181"/>
      <c r="AD830" s="195"/>
      <c r="AE830" s="195"/>
      <c r="AF830" s="195"/>
      <c r="AG830" s="195"/>
    </row>
    <row r="831" spans="13:33" s="6" customFormat="1" ht="15" customHeight="1" x14ac:dyDescent="0.25">
      <c r="M831" s="42"/>
      <c r="Y831" s="195"/>
      <c r="Z831" s="195"/>
      <c r="AA831" s="195"/>
      <c r="AB831" s="195"/>
      <c r="AC831" s="181"/>
      <c r="AD831" s="195"/>
      <c r="AE831" s="195"/>
      <c r="AF831" s="195"/>
      <c r="AG831" s="195"/>
    </row>
    <row r="832" spans="13:33" s="6" customFormat="1" ht="15" customHeight="1" x14ac:dyDescent="0.25">
      <c r="M832" s="42"/>
      <c r="Y832" s="195"/>
      <c r="Z832" s="195"/>
      <c r="AA832" s="195"/>
      <c r="AB832" s="195"/>
      <c r="AC832" s="181"/>
      <c r="AD832" s="195"/>
      <c r="AE832" s="195"/>
      <c r="AF832" s="195"/>
      <c r="AG832" s="195"/>
    </row>
    <row r="833" spans="13:33" s="6" customFormat="1" ht="15" customHeight="1" x14ac:dyDescent="0.25">
      <c r="M833" s="42"/>
      <c r="Y833" s="195"/>
      <c r="Z833" s="195"/>
      <c r="AA833" s="195"/>
      <c r="AB833" s="195"/>
      <c r="AC833" s="181"/>
      <c r="AD833" s="195"/>
      <c r="AE833" s="195"/>
      <c r="AF833" s="195"/>
      <c r="AG833" s="195"/>
    </row>
    <row r="834" spans="13:33" s="6" customFormat="1" ht="15" customHeight="1" x14ac:dyDescent="0.25">
      <c r="M834" s="42"/>
      <c r="Y834" s="195"/>
      <c r="Z834" s="195"/>
      <c r="AA834" s="195"/>
      <c r="AB834" s="195"/>
      <c r="AC834" s="181"/>
      <c r="AD834" s="195"/>
      <c r="AE834" s="195"/>
      <c r="AF834" s="195"/>
      <c r="AG834" s="195"/>
    </row>
    <row r="835" spans="13:33" s="6" customFormat="1" ht="15" customHeight="1" x14ac:dyDescent="0.25">
      <c r="M835" s="42"/>
      <c r="Y835" s="195"/>
      <c r="Z835" s="195"/>
      <c r="AA835" s="195"/>
      <c r="AB835" s="195"/>
      <c r="AC835" s="181"/>
      <c r="AD835" s="195"/>
      <c r="AE835" s="195"/>
      <c r="AF835" s="195"/>
      <c r="AG835" s="195"/>
    </row>
    <row r="836" spans="13:33" s="6" customFormat="1" ht="15" customHeight="1" x14ac:dyDescent="0.25">
      <c r="M836" s="42"/>
      <c r="Y836" s="195"/>
      <c r="Z836" s="195"/>
      <c r="AA836" s="195"/>
      <c r="AB836" s="195"/>
      <c r="AC836" s="181"/>
      <c r="AD836" s="195"/>
      <c r="AE836" s="195"/>
      <c r="AF836" s="195"/>
      <c r="AG836" s="195"/>
    </row>
    <row r="837" spans="13:33" s="6" customFormat="1" ht="15" customHeight="1" x14ac:dyDescent="0.25">
      <c r="M837" s="42"/>
      <c r="Y837" s="195"/>
      <c r="Z837" s="195"/>
      <c r="AA837" s="195"/>
      <c r="AB837" s="195"/>
      <c r="AC837" s="181"/>
      <c r="AD837" s="195"/>
      <c r="AE837" s="195"/>
      <c r="AF837" s="195"/>
      <c r="AG837" s="195"/>
    </row>
    <row r="838" spans="13:33" s="6" customFormat="1" ht="15" customHeight="1" x14ac:dyDescent="0.25">
      <c r="M838" s="42"/>
      <c r="Y838" s="195"/>
      <c r="Z838" s="195"/>
      <c r="AA838" s="195"/>
      <c r="AB838" s="195"/>
      <c r="AC838" s="181"/>
      <c r="AD838" s="195"/>
      <c r="AE838" s="195"/>
      <c r="AF838" s="195"/>
      <c r="AG838" s="195"/>
    </row>
    <row r="839" spans="13:33" s="6" customFormat="1" ht="15" customHeight="1" x14ac:dyDescent="0.25">
      <c r="M839" s="42"/>
      <c r="Y839" s="195"/>
      <c r="Z839" s="195"/>
      <c r="AA839" s="195"/>
      <c r="AB839" s="195"/>
      <c r="AC839" s="181"/>
      <c r="AD839" s="195"/>
      <c r="AE839" s="195"/>
      <c r="AF839" s="195"/>
      <c r="AG839" s="195"/>
    </row>
    <row r="840" spans="13:33" s="6" customFormat="1" ht="15" customHeight="1" x14ac:dyDescent="0.25">
      <c r="M840" s="42"/>
      <c r="Y840" s="195"/>
      <c r="Z840" s="195"/>
      <c r="AA840" s="195"/>
      <c r="AB840" s="195"/>
      <c r="AC840" s="181"/>
      <c r="AD840" s="195"/>
      <c r="AE840" s="195"/>
      <c r="AF840" s="195"/>
      <c r="AG840" s="195"/>
    </row>
    <row r="841" spans="13:33" s="6" customFormat="1" ht="15" customHeight="1" x14ac:dyDescent="0.25">
      <c r="M841" s="42"/>
      <c r="Y841" s="195"/>
      <c r="Z841" s="195"/>
      <c r="AA841" s="195"/>
      <c r="AB841" s="195"/>
      <c r="AC841" s="181"/>
      <c r="AD841" s="195"/>
      <c r="AE841" s="195"/>
      <c r="AF841" s="195"/>
      <c r="AG841" s="195"/>
    </row>
    <row r="842" spans="13:33" s="6" customFormat="1" ht="15" customHeight="1" x14ac:dyDescent="0.25">
      <c r="M842" s="42"/>
      <c r="Y842" s="195"/>
      <c r="Z842" s="195"/>
      <c r="AA842" s="195"/>
      <c r="AB842" s="195"/>
      <c r="AC842" s="181"/>
      <c r="AD842" s="195"/>
      <c r="AE842" s="195"/>
      <c r="AF842" s="195"/>
      <c r="AG842" s="195"/>
    </row>
    <row r="843" spans="13:33" s="6" customFormat="1" ht="15" customHeight="1" x14ac:dyDescent="0.25">
      <c r="M843" s="42"/>
      <c r="Y843" s="195"/>
      <c r="Z843" s="195"/>
      <c r="AA843" s="195"/>
      <c r="AB843" s="195"/>
      <c r="AC843" s="181"/>
      <c r="AD843" s="195"/>
      <c r="AE843" s="195"/>
      <c r="AF843" s="195"/>
      <c r="AG843" s="195"/>
    </row>
    <row r="844" spans="13:33" s="6" customFormat="1" ht="15" customHeight="1" x14ac:dyDescent="0.25">
      <c r="M844" s="42"/>
      <c r="Y844" s="195"/>
      <c r="Z844" s="195"/>
      <c r="AA844" s="195"/>
      <c r="AB844" s="195"/>
      <c r="AC844" s="181"/>
      <c r="AD844" s="195"/>
      <c r="AE844" s="195"/>
      <c r="AF844" s="195"/>
      <c r="AG844" s="195"/>
    </row>
    <row r="845" spans="13:33" s="6" customFormat="1" ht="15" customHeight="1" x14ac:dyDescent="0.25">
      <c r="M845" s="42"/>
      <c r="Y845" s="195"/>
      <c r="Z845" s="195"/>
      <c r="AA845" s="195"/>
      <c r="AB845" s="195"/>
      <c r="AC845" s="181"/>
      <c r="AD845" s="195"/>
      <c r="AE845" s="195"/>
      <c r="AF845" s="195"/>
      <c r="AG845" s="195"/>
    </row>
    <row r="846" spans="13:33" s="6" customFormat="1" ht="15" customHeight="1" x14ac:dyDescent="0.25">
      <c r="M846" s="42"/>
      <c r="Y846" s="195"/>
      <c r="Z846" s="195"/>
      <c r="AA846" s="195"/>
      <c r="AB846" s="195"/>
      <c r="AC846" s="181"/>
      <c r="AD846" s="195"/>
      <c r="AE846" s="195"/>
      <c r="AF846" s="195"/>
      <c r="AG846" s="195"/>
    </row>
    <row r="847" spans="13:33" s="6" customFormat="1" ht="15" customHeight="1" x14ac:dyDescent="0.25">
      <c r="M847" s="42"/>
      <c r="Y847" s="195"/>
      <c r="Z847" s="195"/>
      <c r="AA847" s="195"/>
      <c r="AB847" s="195"/>
      <c r="AC847" s="181"/>
      <c r="AD847" s="195"/>
      <c r="AE847" s="195"/>
      <c r="AF847" s="195"/>
      <c r="AG847" s="195"/>
    </row>
    <row r="848" spans="13:33" s="6" customFormat="1" ht="15" customHeight="1" x14ac:dyDescent="0.25">
      <c r="M848" s="42"/>
      <c r="Y848" s="195"/>
      <c r="Z848" s="195"/>
      <c r="AA848" s="195"/>
      <c r="AB848" s="195"/>
      <c r="AC848" s="181"/>
      <c r="AD848" s="195"/>
      <c r="AE848" s="195"/>
      <c r="AF848" s="195"/>
      <c r="AG848" s="195"/>
    </row>
    <row r="849" spans="13:33" s="6" customFormat="1" ht="15" customHeight="1" x14ac:dyDescent="0.25">
      <c r="M849" s="42"/>
      <c r="Y849" s="195"/>
      <c r="Z849" s="195"/>
      <c r="AA849" s="195"/>
      <c r="AB849" s="195"/>
      <c r="AC849" s="181"/>
      <c r="AD849" s="195"/>
      <c r="AE849" s="195"/>
      <c r="AF849" s="195"/>
      <c r="AG849" s="195"/>
    </row>
    <row r="850" spans="13:33" s="6" customFormat="1" ht="15" customHeight="1" x14ac:dyDescent="0.25">
      <c r="M850" s="42"/>
      <c r="Y850" s="195"/>
      <c r="Z850" s="195"/>
      <c r="AA850" s="195"/>
      <c r="AB850" s="195"/>
      <c r="AC850" s="181"/>
      <c r="AD850" s="195"/>
      <c r="AE850" s="195"/>
      <c r="AF850" s="195"/>
      <c r="AG850" s="195"/>
    </row>
    <row r="851" spans="13:33" s="6" customFormat="1" ht="15" customHeight="1" x14ac:dyDescent="0.25">
      <c r="M851" s="42"/>
      <c r="Y851" s="195"/>
      <c r="Z851" s="195"/>
      <c r="AA851" s="195"/>
      <c r="AB851" s="195"/>
      <c r="AC851" s="181"/>
      <c r="AD851" s="195"/>
      <c r="AE851" s="195"/>
      <c r="AF851" s="195"/>
      <c r="AG851" s="195"/>
    </row>
    <row r="852" spans="13:33" s="6" customFormat="1" ht="15" customHeight="1" x14ac:dyDescent="0.25">
      <c r="M852" s="42"/>
      <c r="Y852" s="195"/>
      <c r="Z852" s="195"/>
      <c r="AA852" s="195"/>
      <c r="AB852" s="195"/>
      <c r="AC852" s="181"/>
      <c r="AD852" s="195"/>
      <c r="AE852" s="195"/>
      <c r="AF852" s="195"/>
      <c r="AG852" s="195"/>
    </row>
    <row r="853" spans="13:33" s="6" customFormat="1" ht="15" customHeight="1" x14ac:dyDescent="0.25">
      <c r="M853" s="42"/>
      <c r="Y853" s="195"/>
      <c r="Z853" s="195"/>
      <c r="AA853" s="195"/>
      <c r="AB853" s="195"/>
      <c r="AC853" s="181"/>
      <c r="AD853" s="195"/>
      <c r="AE853" s="195"/>
      <c r="AF853" s="195"/>
      <c r="AG853" s="195"/>
    </row>
    <row r="854" spans="13:33" s="6" customFormat="1" ht="15" customHeight="1" x14ac:dyDescent="0.25">
      <c r="M854" s="42"/>
      <c r="Y854" s="195"/>
      <c r="Z854" s="195"/>
      <c r="AA854" s="195"/>
      <c r="AB854" s="195"/>
      <c r="AC854" s="181"/>
      <c r="AD854" s="195"/>
      <c r="AE854" s="195"/>
      <c r="AF854" s="195"/>
      <c r="AG854" s="195"/>
    </row>
    <row r="855" spans="13:33" s="6" customFormat="1" ht="15" customHeight="1" x14ac:dyDescent="0.25">
      <c r="M855" s="42"/>
      <c r="Y855" s="195"/>
      <c r="Z855" s="195"/>
      <c r="AA855" s="195"/>
      <c r="AB855" s="195"/>
      <c r="AC855" s="181"/>
      <c r="AD855" s="195"/>
      <c r="AE855" s="195"/>
      <c r="AF855" s="195"/>
      <c r="AG855" s="195"/>
    </row>
    <row r="856" spans="13:33" s="6" customFormat="1" ht="15" customHeight="1" x14ac:dyDescent="0.25">
      <c r="M856" s="42"/>
      <c r="Y856" s="195"/>
      <c r="Z856" s="195"/>
      <c r="AA856" s="195"/>
      <c r="AB856" s="195"/>
      <c r="AC856" s="181"/>
      <c r="AD856" s="195"/>
      <c r="AE856" s="195"/>
      <c r="AF856" s="195"/>
      <c r="AG856" s="195"/>
    </row>
    <row r="857" spans="13:33" s="6" customFormat="1" ht="15" customHeight="1" x14ac:dyDescent="0.25">
      <c r="M857" s="42"/>
      <c r="Y857" s="195"/>
      <c r="Z857" s="195"/>
      <c r="AA857" s="195"/>
      <c r="AB857" s="195"/>
      <c r="AC857" s="181"/>
      <c r="AD857" s="195"/>
      <c r="AE857" s="195"/>
      <c r="AF857" s="195"/>
      <c r="AG857" s="195"/>
    </row>
    <row r="858" spans="13:33" s="6" customFormat="1" ht="15" customHeight="1" x14ac:dyDescent="0.25">
      <c r="M858" s="42"/>
      <c r="Y858" s="195"/>
      <c r="Z858" s="195"/>
      <c r="AA858" s="195"/>
      <c r="AB858" s="195"/>
      <c r="AC858" s="181"/>
      <c r="AD858" s="195"/>
      <c r="AE858" s="195"/>
      <c r="AF858" s="195"/>
      <c r="AG858" s="195"/>
    </row>
    <row r="859" spans="13:33" s="6" customFormat="1" ht="15" customHeight="1" x14ac:dyDescent="0.25">
      <c r="M859" s="42"/>
      <c r="Y859" s="195"/>
      <c r="Z859" s="195"/>
      <c r="AA859" s="195"/>
      <c r="AB859" s="195"/>
      <c r="AC859" s="181"/>
      <c r="AD859" s="195"/>
      <c r="AE859" s="195"/>
      <c r="AF859" s="195"/>
      <c r="AG859" s="195"/>
    </row>
    <row r="860" spans="13:33" s="6" customFormat="1" ht="15" customHeight="1" x14ac:dyDescent="0.25">
      <c r="M860" s="42"/>
      <c r="Y860" s="195"/>
      <c r="Z860" s="195"/>
      <c r="AA860" s="195"/>
      <c r="AB860" s="195"/>
      <c r="AC860" s="181"/>
      <c r="AD860" s="195"/>
      <c r="AE860" s="195"/>
      <c r="AF860" s="195"/>
      <c r="AG860" s="195"/>
    </row>
    <row r="861" spans="13:33" s="6" customFormat="1" ht="15" customHeight="1" x14ac:dyDescent="0.25">
      <c r="M861" s="42"/>
      <c r="Y861" s="195"/>
      <c r="Z861" s="195"/>
      <c r="AA861" s="195"/>
      <c r="AB861" s="195"/>
      <c r="AC861" s="181"/>
      <c r="AD861" s="195"/>
      <c r="AE861" s="195"/>
      <c r="AF861" s="195"/>
      <c r="AG861" s="195"/>
    </row>
    <row r="862" spans="13:33" s="6" customFormat="1" ht="15" customHeight="1" x14ac:dyDescent="0.25">
      <c r="M862" s="42"/>
      <c r="Y862" s="195"/>
      <c r="Z862" s="195"/>
      <c r="AA862" s="195"/>
      <c r="AB862" s="195"/>
      <c r="AC862" s="181"/>
      <c r="AD862" s="195"/>
      <c r="AE862" s="195"/>
      <c r="AF862" s="195"/>
      <c r="AG862" s="195"/>
    </row>
    <row r="863" spans="13:33" s="6" customFormat="1" ht="15" customHeight="1" x14ac:dyDescent="0.25">
      <c r="M863" s="42"/>
      <c r="Y863" s="195"/>
      <c r="Z863" s="195"/>
      <c r="AA863" s="195"/>
      <c r="AB863" s="195"/>
      <c r="AC863" s="181"/>
      <c r="AD863" s="195"/>
      <c r="AE863" s="195"/>
      <c r="AF863" s="195"/>
      <c r="AG863" s="195"/>
    </row>
    <row r="864" spans="13:33" s="6" customFormat="1" ht="15" customHeight="1" x14ac:dyDescent="0.25">
      <c r="M864" s="42"/>
      <c r="Y864" s="195"/>
      <c r="Z864" s="195"/>
      <c r="AA864" s="195"/>
      <c r="AB864" s="195"/>
      <c r="AC864" s="181"/>
      <c r="AD864" s="195"/>
      <c r="AE864" s="195"/>
      <c r="AF864" s="195"/>
      <c r="AG864" s="195"/>
    </row>
    <row r="865" spans="13:33" s="6" customFormat="1" ht="15" customHeight="1" x14ac:dyDescent="0.25">
      <c r="M865" s="42"/>
      <c r="Y865" s="195"/>
      <c r="Z865" s="195"/>
      <c r="AA865" s="195"/>
      <c r="AB865" s="195"/>
      <c r="AC865" s="181"/>
      <c r="AD865" s="195"/>
      <c r="AE865" s="195"/>
      <c r="AF865" s="195"/>
      <c r="AG865" s="195"/>
    </row>
    <row r="866" spans="13:33" s="6" customFormat="1" ht="15" customHeight="1" x14ac:dyDescent="0.25">
      <c r="M866" s="42"/>
      <c r="Y866" s="195"/>
      <c r="Z866" s="195"/>
      <c r="AA866" s="195"/>
      <c r="AB866" s="195"/>
      <c r="AC866" s="181"/>
      <c r="AD866" s="195"/>
      <c r="AE866" s="195"/>
      <c r="AF866" s="195"/>
      <c r="AG866" s="195"/>
    </row>
    <row r="867" spans="13:33" s="6" customFormat="1" ht="15" customHeight="1" x14ac:dyDescent="0.25">
      <c r="M867" s="42"/>
      <c r="Y867" s="195"/>
      <c r="Z867" s="195"/>
      <c r="AA867" s="195"/>
      <c r="AB867" s="195"/>
      <c r="AC867" s="181"/>
      <c r="AD867" s="195"/>
      <c r="AE867" s="195"/>
      <c r="AF867" s="195"/>
      <c r="AG867" s="195"/>
    </row>
    <row r="868" spans="13:33" s="6" customFormat="1" ht="15" customHeight="1" x14ac:dyDescent="0.25">
      <c r="M868" s="42"/>
      <c r="Y868" s="195"/>
      <c r="Z868" s="195"/>
      <c r="AA868" s="195"/>
      <c r="AB868" s="195"/>
      <c r="AC868" s="181"/>
      <c r="AD868" s="195"/>
      <c r="AE868" s="195"/>
      <c r="AF868" s="195"/>
      <c r="AG868" s="195"/>
    </row>
    <row r="869" spans="13:33" s="6" customFormat="1" ht="15" customHeight="1" x14ac:dyDescent="0.25">
      <c r="M869" s="42"/>
      <c r="Y869" s="195"/>
      <c r="Z869" s="195"/>
      <c r="AA869" s="195"/>
      <c r="AB869" s="195"/>
      <c r="AC869" s="181"/>
      <c r="AD869" s="195"/>
      <c r="AE869" s="195"/>
      <c r="AF869" s="195"/>
      <c r="AG869" s="195"/>
    </row>
    <row r="870" spans="13:33" s="6" customFormat="1" ht="15" customHeight="1" x14ac:dyDescent="0.25">
      <c r="M870" s="42"/>
      <c r="Y870" s="195"/>
      <c r="Z870" s="195"/>
      <c r="AA870" s="195"/>
      <c r="AB870" s="195"/>
      <c r="AC870" s="181"/>
      <c r="AD870" s="195"/>
      <c r="AE870" s="195"/>
      <c r="AF870" s="195"/>
      <c r="AG870" s="195"/>
    </row>
    <row r="871" spans="13:33" s="6" customFormat="1" ht="15" customHeight="1" x14ac:dyDescent="0.25">
      <c r="M871" s="42"/>
      <c r="Y871" s="195"/>
      <c r="Z871" s="195"/>
      <c r="AA871" s="195"/>
      <c r="AB871" s="195"/>
      <c r="AC871" s="181"/>
      <c r="AD871" s="195"/>
      <c r="AE871" s="195"/>
      <c r="AF871" s="195"/>
      <c r="AG871" s="195"/>
    </row>
    <row r="872" spans="13:33" s="6" customFormat="1" ht="15" customHeight="1" x14ac:dyDescent="0.25">
      <c r="M872" s="42"/>
      <c r="Y872" s="195"/>
      <c r="Z872" s="195"/>
      <c r="AA872" s="195"/>
      <c r="AB872" s="195"/>
      <c r="AC872" s="181"/>
      <c r="AD872" s="195"/>
      <c r="AE872" s="195"/>
      <c r="AF872" s="195"/>
      <c r="AG872" s="195"/>
    </row>
    <row r="873" spans="13:33" s="6" customFormat="1" ht="15" customHeight="1" x14ac:dyDescent="0.25">
      <c r="M873" s="42"/>
      <c r="Y873" s="195"/>
      <c r="Z873" s="195"/>
      <c r="AA873" s="195"/>
      <c r="AB873" s="195"/>
      <c r="AC873" s="181"/>
      <c r="AD873" s="195"/>
      <c r="AE873" s="195"/>
      <c r="AF873" s="195"/>
      <c r="AG873" s="195"/>
    </row>
    <row r="874" spans="13:33" s="6" customFormat="1" ht="15" customHeight="1" x14ac:dyDescent="0.25">
      <c r="M874" s="42"/>
      <c r="Y874" s="195"/>
      <c r="Z874" s="195"/>
      <c r="AA874" s="195"/>
      <c r="AB874" s="195"/>
      <c r="AC874" s="181"/>
      <c r="AD874" s="195"/>
      <c r="AE874" s="195"/>
      <c r="AF874" s="195"/>
      <c r="AG874" s="195"/>
    </row>
    <row r="875" spans="13:33" s="6" customFormat="1" ht="15" customHeight="1" x14ac:dyDescent="0.25">
      <c r="M875" s="42"/>
      <c r="Y875" s="195"/>
      <c r="Z875" s="195"/>
      <c r="AA875" s="195"/>
      <c r="AB875" s="195"/>
      <c r="AC875" s="181"/>
      <c r="AD875" s="195"/>
      <c r="AE875" s="195"/>
      <c r="AF875" s="195"/>
      <c r="AG875" s="195"/>
    </row>
    <row r="876" spans="13:33" s="6" customFormat="1" ht="15" customHeight="1" x14ac:dyDescent="0.25">
      <c r="M876" s="42"/>
      <c r="Y876" s="195"/>
      <c r="Z876" s="195"/>
      <c r="AA876" s="195"/>
      <c r="AB876" s="195"/>
      <c r="AC876" s="181"/>
      <c r="AD876" s="195"/>
      <c r="AE876" s="195"/>
      <c r="AF876" s="195"/>
      <c r="AG876" s="195"/>
    </row>
    <row r="877" spans="13:33" s="6" customFormat="1" ht="15" customHeight="1" x14ac:dyDescent="0.25">
      <c r="M877" s="42"/>
      <c r="Y877" s="195"/>
      <c r="Z877" s="195"/>
      <c r="AA877" s="195"/>
      <c r="AB877" s="195"/>
      <c r="AC877" s="181"/>
      <c r="AD877" s="195"/>
      <c r="AE877" s="195"/>
      <c r="AF877" s="195"/>
      <c r="AG877" s="195"/>
    </row>
    <row r="878" spans="13:33" s="6" customFormat="1" ht="15" customHeight="1" x14ac:dyDescent="0.25">
      <c r="M878" s="42"/>
      <c r="Y878" s="195"/>
      <c r="Z878" s="195"/>
      <c r="AA878" s="195"/>
      <c r="AB878" s="195"/>
      <c r="AC878" s="181"/>
      <c r="AD878" s="195"/>
      <c r="AE878" s="195"/>
      <c r="AF878" s="195"/>
      <c r="AG878" s="195"/>
    </row>
    <row r="879" spans="13:33" s="6" customFormat="1" ht="15" customHeight="1" x14ac:dyDescent="0.25">
      <c r="M879" s="42"/>
      <c r="Y879" s="195"/>
      <c r="Z879" s="195"/>
      <c r="AA879" s="195"/>
      <c r="AB879" s="195"/>
      <c r="AC879" s="181"/>
      <c r="AD879" s="195"/>
      <c r="AE879" s="195"/>
      <c r="AF879" s="195"/>
      <c r="AG879" s="195"/>
    </row>
    <row r="880" spans="13:33" s="6" customFormat="1" ht="15" customHeight="1" x14ac:dyDescent="0.25">
      <c r="M880" s="42"/>
      <c r="Y880" s="195"/>
      <c r="Z880" s="195"/>
      <c r="AA880" s="195"/>
      <c r="AB880" s="195"/>
      <c r="AC880" s="181"/>
      <c r="AD880" s="195"/>
      <c r="AE880" s="195"/>
      <c r="AF880" s="195"/>
      <c r="AG880" s="195"/>
    </row>
    <row r="881" spans="13:33" s="6" customFormat="1" ht="15" customHeight="1" x14ac:dyDescent="0.25">
      <c r="M881" s="42"/>
      <c r="Y881" s="195"/>
      <c r="Z881" s="195"/>
      <c r="AA881" s="195"/>
      <c r="AB881" s="195"/>
      <c r="AC881" s="181"/>
      <c r="AD881" s="195"/>
      <c r="AE881" s="195"/>
      <c r="AF881" s="195"/>
      <c r="AG881" s="195"/>
    </row>
    <row r="882" spans="13:33" s="6" customFormat="1" ht="15" customHeight="1" x14ac:dyDescent="0.25">
      <c r="M882" s="42"/>
      <c r="Y882" s="195"/>
      <c r="Z882" s="195"/>
      <c r="AA882" s="195"/>
      <c r="AB882" s="195"/>
      <c r="AC882" s="181"/>
      <c r="AD882" s="195"/>
      <c r="AE882" s="195"/>
      <c r="AF882" s="195"/>
      <c r="AG882" s="195"/>
    </row>
    <row r="883" spans="13:33" s="6" customFormat="1" ht="15" customHeight="1" x14ac:dyDescent="0.25">
      <c r="M883" s="42"/>
      <c r="Y883" s="195"/>
      <c r="Z883" s="195"/>
      <c r="AA883" s="195"/>
      <c r="AB883" s="195"/>
      <c r="AC883" s="181"/>
      <c r="AD883" s="195"/>
      <c r="AE883" s="195"/>
      <c r="AF883" s="195"/>
      <c r="AG883" s="195"/>
    </row>
    <row r="884" spans="13:33" s="6" customFormat="1" ht="15" customHeight="1" x14ac:dyDescent="0.25">
      <c r="M884" s="42"/>
      <c r="Y884" s="195"/>
      <c r="Z884" s="195"/>
      <c r="AA884" s="195"/>
      <c r="AB884" s="195"/>
      <c r="AC884" s="181"/>
      <c r="AD884" s="195"/>
      <c r="AE884" s="195"/>
      <c r="AF884" s="195"/>
      <c r="AG884" s="195"/>
    </row>
    <row r="885" spans="13:33" s="6" customFormat="1" ht="15" customHeight="1" x14ac:dyDescent="0.25">
      <c r="M885" s="42"/>
      <c r="Y885" s="195"/>
      <c r="Z885" s="195"/>
      <c r="AA885" s="195"/>
      <c r="AB885" s="195"/>
      <c r="AC885" s="181"/>
      <c r="AD885" s="195"/>
      <c r="AE885" s="195"/>
      <c r="AF885" s="195"/>
      <c r="AG885" s="195"/>
    </row>
    <row r="886" spans="13:33" s="6" customFormat="1" ht="15" customHeight="1" x14ac:dyDescent="0.25">
      <c r="M886" s="42"/>
      <c r="Y886" s="195"/>
      <c r="Z886" s="195"/>
      <c r="AA886" s="195"/>
      <c r="AB886" s="195"/>
      <c r="AC886" s="181"/>
      <c r="AD886" s="195"/>
      <c r="AE886" s="195"/>
      <c r="AF886" s="195"/>
      <c r="AG886" s="195"/>
    </row>
    <row r="887" spans="13:33" s="6" customFormat="1" ht="15" customHeight="1" x14ac:dyDescent="0.25">
      <c r="M887" s="42"/>
      <c r="Y887" s="195"/>
      <c r="Z887" s="195"/>
      <c r="AA887" s="195"/>
      <c r="AB887" s="195"/>
      <c r="AC887" s="181"/>
      <c r="AD887" s="195"/>
      <c r="AE887" s="195"/>
      <c r="AF887" s="195"/>
      <c r="AG887" s="195"/>
    </row>
    <row r="888" spans="13:33" s="6" customFormat="1" ht="15" customHeight="1" x14ac:dyDescent="0.25">
      <c r="M888" s="42"/>
      <c r="Y888" s="195"/>
      <c r="Z888" s="195"/>
      <c r="AA888" s="195"/>
      <c r="AB888" s="195"/>
      <c r="AC888" s="181"/>
      <c r="AD888" s="195"/>
      <c r="AE888" s="195"/>
      <c r="AF888" s="195"/>
      <c r="AG888" s="195"/>
    </row>
    <row r="889" spans="13:33" s="6" customFormat="1" ht="15" customHeight="1" x14ac:dyDescent="0.25">
      <c r="M889" s="42"/>
      <c r="Y889" s="195"/>
      <c r="Z889" s="195"/>
      <c r="AA889" s="195"/>
      <c r="AB889" s="195"/>
      <c r="AC889" s="181"/>
      <c r="AD889" s="195"/>
      <c r="AE889" s="195"/>
      <c r="AF889" s="195"/>
      <c r="AG889" s="195"/>
    </row>
    <row r="890" spans="13:33" s="6" customFormat="1" ht="15" customHeight="1" x14ac:dyDescent="0.25">
      <c r="M890" s="42"/>
      <c r="Y890" s="195"/>
      <c r="Z890" s="195"/>
      <c r="AA890" s="195"/>
      <c r="AB890" s="195"/>
      <c r="AC890" s="181"/>
      <c r="AD890" s="195"/>
      <c r="AE890" s="195"/>
      <c r="AF890" s="195"/>
      <c r="AG890" s="195"/>
    </row>
    <row r="891" spans="13:33" s="6" customFormat="1" ht="15" customHeight="1" x14ac:dyDescent="0.25">
      <c r="M891" s="42"/>
      <c r="Y891" s="195"/>
      <c r="Z891" s="195"/>
      <c r="AA891" s="195"/>
      <c r="AB891" s="195"/>
      <c r="AC891" s="181"/>
      <c r="AD891" s="195"/>
      <c r="AE891" s="195"/>
      <c r="AF891" s="195"/>
      <c r="AG891" s="195"/>
    </row>
    <row r="892" spans="13:33" s="6" customFormat="1" ht="15" customHeight="1" x14ac:dyDescent="0.25">
      <c r="M892" s="42"/>
      <c r="Y892" s="195"/>
      <c r="Z892" s="195"/>
      <c r="AA892" s="195"/>
      <c r="AB892" s="195"/>
      <c r="AC892" s="181"/>
      <c r="AD892" s="195"/>
      <c r="AE892" s="195"/>
      <c r="AF892" s="195"/>
      <c r="AG892" s="195"/>
    </row>
    <row r="893" spans="13:33" s="6" customFormat="1" ht="15" customHeight="1" x14ac:dyDescent="0.25">
      <c r="M893" s="42"/>
      <c r="Y893" s="195"/>
      <c r="Z893" s="195"/>
      <c r="AA893" s="195"/>
      <c r="AB893" s="195"/>
      <c r="AC893" s="181"/>
      <c r="AD893" s="195"/>
      <c r="AE893" s="195"/>
      <c r="AF893" s="195"/>
      <c r="AG893" s="195"/>
    </row>
    <row r="894" spans="13:33" s="6" customFormat="1" ht="15" customHeight="1" x14ac:dyDescent="0.25">
      <c r="M894" s="42"/>
      <c r="Y894" s="195"/>
      <c r="Z894" s="195"/>
      <c r="AA894" s="195"/>
      <c r="AB894" s="195"/>
      <c r="AC894" s="181"/>
      <c r="AD894" s="195"/>
      <c r="AE894" s="195"/>
      <c r="AF894" s="195"/>
      <c r="AG894" s="195"/>
    </row>
    <row r="895" spans="13:33" s="6" customFormat="1" ht="15" customHeight="1" x14ac:dyDescent="0.25">
      <c r="M895" s="42"/>
      <c r="Y895" s="195"/>
      <c r="Z895" s="195"/>
      <c r="AA895" s="195"/>
      <c r="AB895" s="195"/>
      <c r="AC895" s="181"/>
      <c r="AD895" s="195"/>
      <c r="AE895" s="195"/>
      <c r="AF895" s="195"/>
      <c r="AG895" s="195"/>
    </row>
    <row r="896" spans="13:33" s="6" customFormat="1" ht="15" customHeight="1" x14ac:dyDescent="0.25">
      <c r="M896" s="42"/>
      <c r="Y896" s="195"/>
      <c r="Z896" s="195"/>
      <c r="AA896" s="195"/>
      <c r="AB896" s="195"/>
      <c r="AC896" s="181"/>
      <c r="AD896" s="195"/>
      <c r="AE896" s="195"/>
      <c r="AF896" s="195"/>
      <c r="AG896" s="195"/>
    </row>
    <row r="897" spans="13:33" s="6" customFormat="1" ht="15" customHeight="1" x14ac:dyDescent="0.25">
      <c r="M897" s="42"/>
      <c r="Y897" s="195"/>
      <c r="Z897" s="195"/>
      <c r="AA897" s="195"/>
      <c r="AB897" s="195"/>
      <c r="AC897" s="181"/>
      <c r="AD897" s="195"/>
      <c r="AE897" s="195"/>
      <c r="AF897" s="195"/>
      <c r="AG897" s="195"/>
    </row>
    <row r="898" spans="13:33" s="6" customFormat="1" ht="15" customHeight="1" x14ac:dyDescent="0.25">
      <c r="M898" s="42"/>
      <c r="Y898" s="195"/>
      <c r="Z898" s="195"/>
      <c r="AA898" s="195"/>
      <c r="AB898" s="195"/>
      <c r="AC898" s="181"/>
      <c r="AD898" s="195"/>
      <c r="AE898" s="195"/>
      <c r="AF898" s="195"/>
      <c r="AG898" s="195"/>
    </row>
    <row r="899" spans="13:33" s="6" customFormat="1" ht="15" customHeight="1" x14ac:dyDescent="0.25">
      <c r="M899" s="42"/>
      <c r="Y899" s="195"/>
      <c r="Z899" s="195"/>
      <c r="AA899" s="195"/>
      <c r="AB899" s="195"/>
      <c r="AC899" s="181"/>
      <c r="AD899" s="195"/>
      <c r="AE899" s="195"/>
      <c r="AF899" s="195"/>
      <c r="AG899" s="195"/>
    </row>
    <row r="900" spans="13:33" s="6" customFormat="1" ht="15" customHeight="1" x14ac:dyDescent="0.25">
      <c r="M900" s="42"/>
      <c r="Y900" s="195"/>
      <c r="Z900" s="195"/>
      <c r="AA900" s="195"/>
      <c r="AB900" s="195"/>
      <c r="AC900" s="181"/>
      <c r="AD900" s="195"/>
      <c r="AE900" s="195"/>
      <c r="AF900" s="195"/>
      <c r="AG900" s="195"/>
    </row>
    <row r="901" spans="13:33" s="6" customFormat="1" ht="15" customHeight="1" x14ac:dyDescent="0.25">
      <c r="M901" s="42"/>
      <c r="Y901" s="195"/>
      <c r="Z901" s="195"/>
      <c r="AA901" s="195"/>
      <c r="AB901" s="195"/>
      <c r="AC901" s="181"/>
      <c r="AD901" s="195"/>
      <c r="AE901" s="195"/>
      <c r="AF901" s="195"/>
      <c r="AG901" s="195"/>
    </row>
    <row r="902" spans="13:33" s="6" customFormat="1" ht="15" customHeight="1" x14ac:dyDescent="0.25">
      <c r="M902" s="42"/>
      <c r="Y902" s="195"/>
      <c r="Z902" s="195"/>
      <c r="AA902" s="195"/>
      <c r="AB902" s="195"/>
      <c r="AC902" s="181"/>
      <c r="AD902" s="195"/>
      <c r="AE902" s="195"/>
      <c r="AF902" s="195"/>
      <c r="AG902" s="195"/>
    </row>
    <row r="903" spans="13:33" s="6" customFormat="1" ht="15" customHeight="1" x14ac:dyDescent="0.25">
      <c r="M903" s="42"/>
      <c r="Y903" s="195"/>
      <c r="Z903" s="195"/>
      <c r="AA903" s="195"/>
      <c r="AB903" s="195"/>
      <c r="AC903" s="181"/>
      <c r="AD903" s="195"/>
      <c r="AE903" s="195"/>
      <c r="AF903" s="195"/>
      <c r="AG903" s="195"/>
    </row>
    <row r="904" spans="13:33" s="6" customFormat="1" ht="15" customHeight="1" x14ac:dyDescent="0.25">
      <c r="M904" s="42"/>
      <c r="Y904" s="195"/>
      <c r="Z904" s="195"/>
      <c r="AA904" s="195"/>
      <c r="AB904" s="195"/>
      <c r="AC904" s="181"/>
      <c r="AD904" s="195"/>
      <c r="AE904" s="195"/>
      <c r="AF904" s="195"/>
      <c r="AG904" s="195"/>
    </row>
    <row r="905" spans="13:33" s="6" customFormat="1" ht="15" customHeight="1" x14ac:dyDescent="0.25">
      <c r="M905" s="42"/>
      <c r="Y905" s="195"/>
      <c r="Z905" s="195"/>
      <c r="AA905" s="195"/>
      <c r="AB905" s="195"/>
      <c r="AC905" s="181"/>
      <c r="AD905" s="195"/>
      <c r="AE905" s="195"/>
      <c r="AF905" s="195"/>
      <c r="AG905" s="195"/>
    </row>
    <row r="906" spans="13:33" s="6" customFormat="1" ht="15" customHeight="1" x14ac:dyDescent="0.25">
      <c r="M906" s="42"/>
      <c r="Y906" s="195"/>
      <c r="Z906" s="195"/>
      <c r="AA906" s="195"/>
      <c r="AB906" s="195"/>
      <c r="AC906" s="181"/>
      <c r="AD906" s="195"/>
      <c r="AE906" s="195"/>
      <c r="AF906" s="195"/>
      <c r="AG906" s="195"/>
    </row>
    <row r="907" spans="13:33" s="6" customFormat="1" ht="15" customHeight="1" x14ac:dyDescent="0.25">
      <c r="M907" s="42"/>
      <c r="Y907" s="195"/>
      <c r="Z907" s="195"/>
      <c r="AA907" s="195"/>
      <c r="AB907" s="195"/>
      <c r="AC907" s="181"/>
      <c r="AD907" s="195"/>
      <c r="AE907" s="195"/>
      <c r="AF907" s="195"/>
      <c r="AG907" s="195"/>
    </row>
    <row r="908" spans="13:33" s="6" customFormat="1" ht="15" customHeight="1" x14ac:dyDescent="0.25">
      <c r="M908" s="42"/>
      <c r="Y908" s="195"/>
      <c r="Z908" s="195"/>
      <c r="AA908" s="195"/>
      <c r="AB908" s="195"/>
      <c r="AC908" s="181"/>
      <c r="AD908" s="195"/>
      <c r="AE908" s="195"/>
      <c r="AF908" s="195"/>
      <c r="AG908" s="195"/>
    </row>
    <row r="909" spans="13:33" s="6" customFormat="1" ht="15" customHeight="1" x14ac:dyDescent="0.25">
      <c r="M909" s="42"/>
      <c r="Y909" s="195"/>
      <c r="Z909" s="195"/>
      <c r="AA909" s="195"/>
      <c r="AB909" s="195"/>
      <c r="AC909" s="181"/>
      <c r="AD909" s="195"/>
      <c r="AE909" s="195"/>
      <c r="AF909" s="195"/>
      <c r="AG909" s="195"/>
    </row>
    <row r="910" spans="13:33" s="6" customFormat="1" ht="15" customHeight="1" x14ac:dyDescent="0.25">
      <c r="M910" s="42"/>
      <c r="Y910" s="195"/>
      <c r="Z910" s="195"/>
      <c r="AA910" s="195"/>
      <c r="AB910" s="195"/>
      <c r="AC910" s="181"/>
      <c r="AD910" s="195"/>
      <c r="AE910" s="195"/>
      <c r="AF910" s="195"/>
      <c r="AG910" s="195"/>
    </row>
    <row r="911" spans="13:33" s="6" customFormat="1" ht="15" customHeight="1" x14ac:dyDescent="0.25">
      <c r="M911" s="42"/>
      <c r="Y911" s="195"/>
      <c r="Z911" s="195"/>
      <c r="AA911" s="195"/>
      <c r="AB911" s="195"/>
      <c r="AC911" s="181"/>
      <c r="AD911" s="195"/>
      <c r="AE911" s="195"/>
      <c r="AF911" s="195"/>
      <c r="AG911" s="195"/>
    </row>
    <row r="912" spans="13:33" s="6" customFormat="1" ht="15" customHeight="1" x14ac:dyDescent="0.25">
      <c r="M912" s="42"/>
      <c r="Y912" s="195"/>
      <c r="Z912" s="195"/>
      <c r="AA912" s="195"/>
      <c r="AB912" s="195"/>
      <c r="AC912" s="181"/>
      <c r="AD912" s="195"/>
      <c r="AE912" s="195"/>
      <c r="AF912" s="195"/>
      <c r="AG912" s="195"/>
    </row>
    <row r="913" spans="13:33" s="6" customFormat="1" ht="15" customHeight="1" x14ac:dyDescent="0.25">
      <c r="M913" s="42"/>
      <c r="Y913" s="195"/>
      <c r="Z913" s="195"/>
      <c r="AA913" s="195"/>
      <c r="AB913" s="195"/>
      <c r="AC913" s="181"/>
      <c r="AD913" s="195"/>
      <c r="AE913" s="195"/>
      <c r="AF913" s="195"/>
      <c r="AG913" s="195"/>
    </row>
    <row r="914" spans="13:33" s="6" customFormat="1" ht="15" customHeight="1" x14ac:dyDescent="0.25">
      <c r="M914" s="42"/>
      <c r="Y914" s="195"/>
      <c r="Z914" s="195"/>
      <c r="AA914" s="195"/>
      <c r="AB914" s="195"/>
      <c r="AC914" s="181"/>
      <c r="AD914" s="195"/>
      <c r="AE914" s="195"/>
      <c r="AF914" s="195"/>
      <c r="AG914" s="195"/>
    </row>
    <row r="915" spans="13:33" s="6" customFormat="1" ht="15" customHeight="1" x14ac:dyDescent="0.25">
      <c r="M915" s="42"/>
      <c r="Y915" s="195"/>
      <c r="Z915" s="195"/>
      <c r="AA915" s="195"/>
      <c r="AB915" s="195"/>
      <c r="AC915" s="181"/>
      <c r="AD915" s="195"/>
      <c r="AE915" s="195"/>
      <c r="AF915" s="195"/>
      <c r="AG915" s="195"/>
    </row>
    <row r="916" spans="13:33" s="6" customFormat="1" ht="15" customHeight="1" x14ac:dyDescent="0.25">
      <c r="M916" s="42"/>
      <c r="Y916" s="195"/>
      <c r="Z916" s="195"/>
      <c r="AA916" s="195"/>
      <c r="AB916" s="195"/>
      <c r="AC916" s="181"/>
      <c r="AD916" s="195"/>
      <c r="AE916" s="195"/>
      <c r="AF916" s="195"/>
      <c r="AG916" s="195"/>
    </row>
    <row r="917" spans="13:33" s="6" customFormat="1" ht="15" customHeight="1" x14ac:dyDescent="0.25">
      <c r="M917" s="42"/>
      <c r="Y917" s="195"/>
      <c r="Z917" s="195"/>
      <c r="AA917" s="195"/>
      <c r="AB917" s="195"/>
      <c r="AC917" s="181"/>
      <c r="AD917" s="195"/>
      <c r="AE917" s="195"/>
      <c r="AF917" s="195"/>
      <c r="AG917" s="195"/>
    </row>
    <row r="918" spans="13:33" s="6" customFormat="1" ht="15" customHeight="1" x14ac:dyDescent="0.25">
      <c r="M918" s="42"/>
      <c r="Y918" s="195"/>
      <c r="Z918" s="195"/>
      <c r="AA918" s="195"/>
      <c r="AB918" s="195"/>
      <c r="AC918" s="181"/>
      <c r="AD918" s="195"/>
      <c r="AE918" s="195"/>
      <c r="AF918" s="195"/>
      <c r="AG918" s="195"/>
    </row>
    <row r="919" spans="13:33" s="6" customFormat="1" ht="15" customHeight="1" x14ac:dyDescent="0.25">
      <c r="M919" s="42"/>
      <c r="Y919" s="195"/>
      <c r="Z919" s="195"/>
      <c r="AA919" s="195"/>
      <c r="AB919" s="195"/>
      <c r="AC919" s="181"/>
      <c r="AD919" s="195"/>
      <c r="AE919" s="195"/>
      <c r="AF919" s="195"/>
      <c r="AG919" s="195"/>
    </row>
    <row r="920" spans="13:33" s="6" customFormat="1" ht="15" customHeight="1" x14ac:dyDescent="0.25">
      <c r="M920" s="42"/>
      <c r="Y920" s="195"/>
      <c r="Z920" s="195"/>
      <c r="AA920" s="195"/>
      <c r="AB920" s="195"/>
      <c r="AC920" s="181"/>
      <c r="AD920" s="195"/>
      <c r="AE920" s="195"/>
      <c r="AF920" s="195"/>
      <c r="AG920" s="195"/>
    </row>
    <row r="921" spans="13:33" s="6" customFormat="1" ht="15" customHeight="1" x14ac:dyDescent="0.25">
      <c r="M921" s="42"/>
      <c r="Y921" s="195"/>
      <c r="Z921" s="195"/>
      <c r="AA921" s="195"/>
      <c r="AB921" s="195"/>
      <c r="AC921" s="181"/>
      <c r="AD921" s="195"/>
      <c r="AE921" s="195"/>
      <c r="AF921" s="195"/>
      <c r="AG921" s="195"/>
    </row>
    <row r="922" spans="13:33" s="6" customFormat="1" ht="15" customHeight="1" x14ac:dyDescent="0.25">
      <c r="M922" s="42"/>
      <c r="Y922" s="195"/>
      <c r="Z922" s="195"/>
      <c r="AA922" s="195"/>
      <c r="AB922" s="195"/>
      <c r="AC922" s="181"/>
      <c r="AD922" s="195"/>
      <c r="AE922" s="195"/>
      <c r="AF922" s="195"/>
      <c r="AG922" s="195"/>
    </row>
    <row r="923" spans="13:33" s="6" customFormat="1" ht="15" customHeight="1" x14ac:dyDescent="0.25">
      <c r="M923" s="42"/>
      <c r="Y923" s="195"/>
      <c r="Z923" s="195"/>
      <c r="AA923" s="195"/>
      <c r="AB923" s="195"/>
      <c r="AC923" s="181"/>
      <c r="AD923" s="195"/>
      <c r="AE923" s="195"/>
      <c r="AF923" s="195"/>
      <c r="AG923" s="195"/>
    </row>
    <row r="924" spans="13:33" s="6" customFormat="1" ht="15" customHeight="1" x14ac:dyDescent="0.25">
      <c r="M924" s="42"/>
      <c r="Y924" s="195"/>
      <c r="Z924" s="195"/>
      <c r="AA924" s="195"/>
      <c r="AB924" s="195"/>
      <c r="AC924" s="181"/>
      <c r="AD924" s="195"/>
      <c r="AE924" s="195"/>
      <c r="AF924" s="195"/>
      <c r="AG924" s="195"/>
    </row>
    <row r="925" spans="13:33" s="6" customFormat="1" ht="15" customHeight="1" x14ac:dyDescent="0.25">
      <c r="M925" s="42"/>
      <c r="Y925" s="195"/>
      <c r="Z925" s="195"/>
      <c r="AA925" s="195"/>
      <c r="AB925" s="195"/>
      <c r="AC925" s="181"/>
      <c r="AD925" s="195"/>
      <c r="AE925" s="195"/>
      <c r="AF925" s="195"/>
      <c r="AG925" s="195"/>
    </row>
    <row r="926" spans="13:33" s="6" customFormat="1" ht="15" customHeight="1" x14ac:dyDescent="0.25">
      <c r="M926" s="42"/>
      <c r="Y926" s="195"/>
      <c r="Z926" s="195"/>
      <c r="AA926" s="195"/>
      <c r="AB926" s="195"/>
      <c r="AC926" s="181"/>
      <c r="AD926" s="195"/>
      <c r="AE926" s="195"/>
      <c r="AF926" s="195"/>
      <c r="AG926" s="195"/>
    </row>
    <row r="927" spans="13:33" s="6" customFormat="1" ht="15" customHeight="1" x14ac:dyDescent="0.25">
      <c r="M927" s="42"/>
      <c r="Y927" s="195"/>
      <c r="Z927" s="195"/>
      <c r="AA927" s="195"/>
      <c r="AB927" s="195"/>
      <c r="AC927" s="181"/>
      <c r="AD927" s="195"/>
      <c r="AE927" s="195"/>
      <c r="AF927" s="195"/>
      <c r="AG927" s="195"/>
    </row>
    <row r="928" spans="13:33" s="6" customFormat="1" ht="15" customHeight="1" x14ac:dyDescent="0.25">
      <c r="M928" s="42"/>
      <c r="Y928" s="195"/>
      <c r="Z928" s="195"/>
      <c r="AA928" s="195"/>
      <c r="AB928" s="195"/>
      <c r="AC928" s="181"/>
      <c r="AD928" s="195"/>
      <c r="AE928" s="195"/>
      <c r="AF928" s="195"/>
      <c r="AG928" s="195"/>
    </row>
    <row r="929" spans="13:33" s="6" customFormat="1" ht="15" customHeight="1" x14ac:dyDescent="0.25">
      <c r="M929" s="42"/>
      <c r="Y929" s="195"/>
      <c r="Z929" s="195"/>
      <c r="AA929" s="195"/>
      <c r="AB929" s="195"/>
      <c r="AC929" s="181"/>
      <c r="AD929" s="195"/>
      <c r="AE929" s="195"/>
      <c r="AF929" s="195"/>
      <c r="AG929" s="195"/>
    </row>
    <row r="930" spans="13:33" s="6" customFormat="1" ht="15" customHeight="1" x14ac:dyDescent="0.25">
      <c r="M930" s="42"/>
      <c r="Y930" s="195"/>
      <c r="Z930" s="195"/>
      <c r="AA930" s="195"/>
      <c r="AB930" s="195"/>
      <c r="AC930" s="181"/>
      <c r="AD930" s="195"/>
      <c r="AE930" s="195"/>
      <c r="AF930" s="195"/>
      <c r="AG930" s="195"/>
    </row>
    <row r="931" spans="13:33" s="6" customFormat="1" ht="15" customHeight="1" x14ac:dyDescent="0.25">
      <c r="M931" s="42"/>
      <c r="Y931" s="195"/>
      <c r="Z931" s="195"/>
      <c r="AA931" s="195"/>
      <c r="AB931" s="195"/>
      <c r="AC931" s="181"/>
      <c r="AD931" s="195"/>
      <c r="AE931" s="195"/>
      <c r="AF931" s="195"/>
      <c r="AG931" s="195"/>
    </row>
    <row r="932" spans="13:33" s="6" customFormat="1" ht="15" customHeight="1" x14ac:dyDescent="0.25">
      <c r="M932" s="42"/>
      <c r="Y932" s="195"/>
      <c r="Z932" s="195"/>
      <c r="AA932" s="195"/>
      <c r="AB932" s="195"/>
      <c r="AC932" s="181"/>
      <c r="AD932" s="195"/>
      <c r="AE932" s="195"/>
      <c r="AF932" s="195"/>
      <c r="AG932" s="195"/>
    </row>
    <row r="933" spans="13:33" s="6" customFormat="1" ht="15" customHeight="1" x14ac:dyDescent="0.25">
      <c r="M933" s="42"/>
      <c r="Y933" s="195"/>
      <c r="Z933" s="195"/>
      <c r="AA933" s="195"/>
      <c r="AB933" s="195"/>
      <c r="AC933" s="181"/>
      <c r="AD933" s="195"/>
      <c r="AE933" s="195"/>
      <c r="AF933" s="195"/>
      <c r="AG933" s="195"/>
    </row>
    <row r="934" spans="13:33" s="6" customFormat="1" ht="15" customHeight="1" x14ac:dyDescent="0.25">
      <c r="M934" s="42"/>
      <c r="Y934" s="195"/>
      <c r="Z934" s="195"/>
      <c r="AA934" s="195"/>
      <c r="AB934" s="195"/>
      <c r="AC934" s="181"/>
      <c r="AD934" s="195"/>
      <c r="AE934" s="195"/>
      <c r="AF934" s="195"/>
      <c r="AG934" s="195"/>
    </row>
    <row r="935" spans="13:33" s="6" customFormat="1" ht="15" customHeight="1" x14ac:dyDescent="0.25">
      <c r="M935" s="42"/>
      <c r="Y935" s="195"/>
      <c r="Z935" s="195"/>
      <c r="AA935" s="195"/>
      <c r="AB935" s="195"/>
      <c r="AC935" s="181"/>
      <c r="AD935" s="195"/>
      <c r="AE935" s="195"/>
      <c r="AF935" s="195"/>
      <c r="AG935" s="195"/>
    </row>
    <row r="936" spans="13:33" s="6" customFormat="1" ht="15" customHeight="1" x14ac:dyDescent="0.25">
      <c r="M936" s="42"/>
      <c r="Y936" s="195"/>
      <c r="Z936" s="195"/>
      <c r="AA936" s="195"/>
      <c r="AB936" s="195"/>
      <c r="AC936" s="181"/>
      <c r="AD936" s="195"/>
      <c r="AE936" s="195"/>
      <c r="AF936" s="195"/>
      <c r="AG936" s="195"/>
    </row>
    <row r="937" spans="13:33" s="6" customFormat="1" ht="15" customHeight="1" x14ac:dyDescent="0.25">
      <c r="M937" s="42"/>
      <c r="Y937" s="195"/>
      <c r="Z937" s="195"/>
      <c r="AA937" s="195"/>
      <c r="AB937" s="195"/>
      <c r="AC937" s="181"/>
      <c r="AD937" s="195"/>
      <c r="AE937" s="195"/>
      <c r="AF937" s="195"/>
      <c r="AG937" s="195"/>
    </row>
    <row r="938" spans="13:33" s="6" customFormat="1" ht="15" customHeight="1" x14ac:dyDescent="0.25">
      <c r="M938" s="42"/>
      <c r="Y938" s="195"/>
      <c r="Z938" s="195"/>
      <c r="AA938" s="195"/>
      <c r="AB938" s="195"/>
      <c r="AC938" s="181"/>
      <c r="AD938" s="195"/>
      <c r="AE938" s="195"/>
      <c r="AF938" s="195"/>
      <c r="AG938" s="195"/>
    </row>
    <row r="939" spans="13:33" s="6" customFormat="1" ht="15" customHeight="1" x14ac:dyDescent="0.25">
      <c r="M939" s="42"/>
      <c r="Y939" s="195"/>
      <c r="Z939" s="195"/>
      <c r="AA939" s="195"/>
      <c r="AB939" s="195"/>
      <c r="AC939" s="181"/>
      <c r="AD939" s="195"/>
      <c r="AE939" s="195"/>
      <c r="AF939" s="195"/>
      <c r="AG939" s="195"/>
    </row>
    <row r="940" spans="13:33" s="6" customFormat="1" ht="15" customHeight="1" x14ac:dyDescent="0.25">
      <c r="M940" s="42"/>
      <c r="Y940" s="195"/>
      <c r="Z940" s="195"/>
      <c r="AA940" s="195"/>
      <c r="AB940" s="195"/>
      <c r="AC940" s="181"/>
      <c r="AD940" s="195"/>
      <c r="AE940" s="195"/>
      <c r="AF940" s="195"/>
      <c r="AG940" s="195"/>
    </row>
    <row r="941" spans="13:33" s="6" customFormat="1" ht="15" customHeight="1" x14ac:dyDescent="0.25">
      <c r="M941" s="42"/>
      <c r="Y941" s="195"/>
      <c r="Z941" s="195"/>
      <c r="AA941" s="195"/>
      <c r="AB941" s="195"/>
      <c r="AC941" s="181"/>
      <c r="AD941" s="195"/>
      <c r="AE941" s="195"/>
      <c r="AF941" s="195"/>
      <c r="AG941" s="195"/>
    </row>
    <row r="942" spans="13:33" s="6" customFormat="1" ht="15" customHeight="1" x14ac:dyDescent="0.25">
      <c r="M942" s="42"/>
      <c r="Y942" s="195"/>
      <c r="Z942" s="195"/>
      <c r="AA942" s="195"/>
      <c r="AB942" s="195"/>
      <c r="AC942" s="181"/>
      <c r="AD942" s="195"/>
      <c r="AE942" s="195"/>
      <c r="AF942" s="195"/>
      <c r="AG942" s="195"/>
    </row>
    <row r="943" spans="13:33" s="6" customFormat="1" ht="15" customHeight="1" x14ac:dyDescent="0.25">
      <c r="M943" s="42"/>
      <c r="Y943" s="195"/>
      <c r="Z943" s="195"/>
      <c r="AA943" s="195"/>
      <c r="AB943" s="195"/>
      <c r="AC943" s="181"/>
      <c r="AD943" s="195"/>
      <c r="AE943" s="195"/>
      <c r="AF943" s="195"/>
      <c r="AG943" s="195"/>
    </row>
    <row r="944" spans="13:33" s="6" customFormat="1" ht="15" customHeight="1" x14ac:dyDescent="0.25">
      <c r="M944" s="42"/>
      <c r="Y944" s="195"/>
      <c r="Z944" s="195"/>
      <c r="AA944" s="195"/>
      <c r="AB944" s="195"/>
      <c r="AC944" s="181"/>
      <c r="AD944" s="195"/>
      <c r="AE944" s="195"/>
      <c r="AF944" s="195"/>
      <c r="AG944" s="195"/>
    </row>
    <row r="945" spans="13:33" s="6" customFormat="1" ht="15" customHeight="1" x14ac:dyDescent="0.25">
      <c r="M945" s="42"/>
      <c r="Y945" s="195"/>
      <c r="Z945" s="195"/>
      <c r="AA945" s="195"/>
      <c r="AB945" s="195"/>
      <c r="AC945" s="181"/>
      <c r="AD945" s="195"/>
      <c r="AE945" s="195"/>
      <c r="AF945" s="195"/>
      <c r="AG945" s="195"/>
    </row>
    <row r="946" spans="13:33" s="6" customFormat="1" ht="15" customHeight="1" x14ac:dyDescent="0.25">
      <c r="M946" s="42"/>
      <c r="Y946" s="195"/>
      <c r="Z946" s="195"/>
      <c r="AA946" s="195"/>
      <c r="AB946" s="195"/>
      <c r="AC946" s="181"/>
      <c r="AD946" s="195"/>
      <c r="AE946" s="195"/>
      <c r="AF946" s="195"/>
      <c r="AG946" s="195"/>
    </row>
    <row r="947" spans="13:33" s="6" customFormat="1" ht="15" customHeight="1" x14ac:dyDescent="0.25">
      <c r="M947" s="42"/>
      <c r="Y947" s="195"/>
      <c r="Z947" s="195"/>
      <c r="AA947" s="195"/>
      <c r="AB947" s="195"/>
      <c r="AC947" s="181"/>
      <c r="AD947" s="195"/>
      <c r="AE947" s="195"/>
      <c r="AF947" s="195"/>
      <c r="AG947" s="195"/>
    </row>
    <row r="948" spans="13:33" s="6" customFormat="1" ht="15" customHeight="1" x14ac:dyDescent="0.25">
      <c r="M948" s="42"/>
      <c r="Y948" s="195"/>
      <c r="Z948" s="195"/>
      <c r="AA948" s="195"/>
      <c r="AB948" s="195"/>
      <c r="AC948" s="181"/>
      <c r="AD948" s="195"/>
      <c r="AE948" s="195"/>
      <c r="AF948" s="195"/>
      <c r="AG948" s="195"/>
    </row>
    <row r="949" spans="13:33" s="6" customFormat="1" ht="15" customHeight="1" x14ac:dyDescent="0.25">
      <c r="M949" s="42"/>
      <c r="Y949" s="195"/>
      <c r="Z949" s="195"/>
      <c r="AA949" s="195"/>
      <c r="AB949" s="195"/>
      <c r="AC949" s="181"/>
      <c r="AD949" s="195"/>
      <c r="AE949" s="195"/>
      <c r="AF949" s="195"/>
      <c r="AG949" s="195"/>
    </row>
    <row r="950" spans="13:33" s="6" customFormat="1" ht="15" customHeight="1" x14ac:dyDescent="0.25">
      <c r="M950" s="42"/>
      <c r="Y950" s="195"/>
      <c r="Z950" s="195"/>
      <c r="AA950" s="195"/>
      <c r="AB950" s="195"/>
      <c r="AC950" s="181"/>
      <c r="AD950" s="195"/>
      <c r="AE950" s="195"/>
      <c r="AF950" s="195"/>
      <c r="AG950" s="195"/>
    </row>
    <row r="951" spans="13:33" s="6" customFormat="1" ht="15" customHeight="1" x14ac:dyDescent="0.25">
      <c r="M951" s="42"/>
      <c r="Y951" s="195"/>
      <c r="Z951" s="195"/>
      <c r="AA951" s="195"/>
      <c r="AB951" s="195"/>
      <c r="AC951" s="181"/>
      <c r="AD951" s="195"/>
      <c r="AE951" s="195"/>
      <c r="AF951" s="195"/>
      <c r="AG951" s="195"/>
    </row>
    <row r="952" spans="13:33" s="6" customFormat="1" ht="15" customHeight="1" x14ac:dyDescent="0.25">
      <c r="M952" s="42"/>
      <c r="Y952" s="195"/>
      <c r="Z952" s="195"/>
      <c r="AA952" s="195"/>
      <c r="AB952" s="195"/>
      <c r="AC952" s="181"/>
      <c r="AD952" s="195"/>
      <c r="AE952" s="195"/>
      <c r="AF952" s="195"/>
      <c r="AG952" s="195"/>
    </row>
    <row r="953" spans="13:33" s="6" customFormat="1" ht="15" customHeight="1" x14ac:dyDescent="0.25">
      <c r="M953" s="42"/>
      <c r="Y953" s="195"/>
      <c r="Z953" s="195"/>
      <c r="AA953" s="195"/>
      <c r="AB953" s="195"/>
      <c r="AC953" s="181"/>
      <c r="AD953" s="195"/>
      <c r="AE953" s="195"/>
      <c r="AF953" s="195"/>
      <c r="AG953" s="195"/>
    </row>
    <row r="954" spans="13:33" s="6" customFormat="1" ht="15" customHeight="1" x14ac:dyDescent="0.25">
      <c r="M954" s="42"/>
      <c r="Y954" s="195"/>
      <c r="Z954" s="195"/>
      <c r="AA954" s="195"/>
      <c r="AB954" s="195"/>
      <c r="AC954" s="181"/>
      <c r="AD954" s="195"/>
      <c r="AE954" s="195"/>
      <c r="AF954" s="195"/>
      <c r="AG954" s="195"/>
    </row>
    <row r="955" spans="13:33" s="6" customFormat="1" ht="15" customHeight="1" x14ac:dyDescent="0.25">
      <c r="M955" s="42"/>
      <c r="Y955" s="195"/>
      <c r="Z955" s="195"/>
      <c r="AA955" s="195"/>
      <c r="AB955" s="195"/>
      <c r="AC955" s="181"/>
      <c r="AD955" s="195"/>
      <c r="AE955" s="195"/>
      <c r="AF955" s="195"/>
      <c r="AG955" s="195"/>
    </row>
    <row r="956" spans="13:33" s="6" customFormat="1" ht="15" customHeight="1" x14ac:dyDescent="0.25">
      <c r="M956" s="42"/>
      <c r="Y956" s="195"/>
      <c r="Z956" s="195"/>
      <c r="AA956" s="195"/>
      <c r="AB956" s="195"/>
      <c r="AC956" s="181"/>
      <c r="AD956" s="195"/>
      <c r="AE956" s="195"/>
      <c r="AF956" s="195"/>
      <c r="AG956" s="195"/>
    </row>
    <row r="957" spans="13:33" s="6" customFormat="1" ht="15" customHeight="1" x14ac:dyDescent="0.25">
      <c r="M957" s="42"/>
      <c r="Y957" s="195"/>
      <c r="Z957" s="195"/>
      <c r="AA957" s="195"/>
      <c r="AB957" s="195"/>
      <c r="AC957" s="181"/>
      <c r="AD957" s="195"/>
      <c r="AE957" s="195"/>
      <c r="AF957" s="195"/>
      <c r="AG957" s="195"/>
    </row>
    <row r="958" spans="13:33" s="6" customFormat="1" ht="15" customHeight="1" x14ac:dyDescent="0.25">
      <c r="M958" s="42"/>
      <c r="Y958" s="195"/>
      <c r="Z958" s="195"/>
      <c r="AA958" s="195"/>
      <c r="AB958" s="195"/>
      <c r="AC958" s="181"/>
      <c r="AD958" s="195"/>
      <c r="AE958" s="195"/>
      <c r="AF958" s="195"/>
      <c r="AG958" s="195"/>
    </row>
    <row r="959" spans="13:33" s="6" customFormat="1" ht="15" customHeight="1" x14ac:dyDescent="0.25">
      <c r="M959" s="42"/>
      <c r="Y959" s="195"/>
      <c r="Z959" s="195"/>
      <c r="AA959" s="195"/>
      <c r="AB959" s="195"/>
      <c r="AC959" s="181"/>
      <c r="AD959" s="195"/>
      <c r="AE959" s="195"/>
      <c r="AF959" s="195"/>
      <c r="AG959" s="195"/>
    </row>
    <row r="960" spans="13:33" s="6" customFormat="1" ht="15" customHeight="1" x14ac:dyDescent="0.25">
      <c r="M960" s="42"/>
      <c r="Y960" s="195"/>
      <c r="Z960" s="195"/>
      <c r="AA960" s="195"/>
      <c r="AB960" s="195"/>
      <c r="AC960" s="181"/>
      <c r="AD960" s="195"/>
      <c r="AE960" s="195"/>
      <c r="AF960" s="195"/>
      <c r="AG960" s="195"/>
    </row>
    <row r="961" spans="13:33" s="6" customFormat="1" ht="15" customHeight="1" x14ac:dyDescent="0.25">
      <c r="M961" s="42"/>
      <c r="Y961" s="195"/>
      <c r="Z961" s="195"/>
      <c r="AA961" s="195"/>
      <c r="AB961" s="195"/>
      <c r="AC961" s="181"/>
      <c r="AD961" s="195"/>
      <c r="AE961" s="195"/>
      <c r="AF961" s="195"/>
      <c r="AG961" s="195"/>
    </row>
    <row r="962" spans="13:33" s="6" customFormat="1" ht="15" customHeight="1" x14ac:dyDescent="0.25">
      <c r="M962" s="42"/>
      <c r="Y962" s="195"/>
      <c r="Z962" s="195"/>
      <c r="AA962" s="195"/>
      <c r="AB962" s="195"/>
      <c r="AC962" s="181"/>
      <c r="AD962" s="195"/>
      <c r="AE962" s="195"/>
      <c r="AF962" s="195"/>
      <c r="AG962" s="195"/>
    </row>
    <row r="963" spans="13:33" s="6" customFormat="1" ht="15" customHeight="1" x14ac:dyDescent="0.25">
      <c r="M963" s="42"/>
      <c r="Y963" s="195"/>
      <c r="Z963" s="195"/>
      <c r="AA963" s="195"/>
      <c r="AB963" s="195"/>
      <c r="AC963" s="181"/>
      <c r="AD963" s="195"/>
      <c r="AE963" s="195"/>
      <c r="AF963" s="195"/>
      <c r="AG963" s="195"/>
    </row>
    <row r="964" spans="13:33" s="6" customFormat="1" ht="15" customHeight="1" x14ac:dyDescent="0.25">
      <c r="M964" s="42"/>
      <c r="Y964" s="195"/>
      <c r="Z964" s="195"/>
      <c r="AA964" s="195"/>
      <c r="AB964" s="195"/>
      <c r="AC964" s="181"/>
      <c r="AD964" s="195"/>
      <c r="AE964" s="195"/>
      <c r="AF964" s="195"/>
      <c r="AG964" s="195"/>
    </row>
    <row r="965" spans="13:33" s="6" customFormat="1" ht="15" customHeight="1" x14ac:dyDescent="0.25">
      <c r="M965" s="42"/>
      <c r="Y965" s="195"/>
      <c r="Z965" s="195"/>
      <c r="AA965" s="195"/>
      <c r="AB965" s="195"/>
      <c r="AC965" s="181"/>
      <c r="AD965" s="195"/>
      <c r="AE965" s="195"/>
      <c r="AF965" s="195"/>
      <c r="AG965" s="195"/>
    </row>
    <row r="966" spans="13:33" s="6" customFormat="1" ht="15" customHeight="1" x14ac:dyDescent="0.25">
      <c r="M966" s="42"/>
      <c r="Y966" s="195"/>
      <c r="Z966" s="195"/>
      <c r="AA966" s="195"/>
      <c r="AB966" s="195"/>
      <c r="AC966" s="181"/>
      <c r="AD966" s="195"/>
      <c r="AE966" s="195"/>
      <c r="AF966" s="195"/>
      <c r="AG966" s="195"/>
    </row>
    <row r="967" spans="13:33" s="6" customFormat="1" ht="15" customHeight="1" x14ac:dyDescent="0.25">
      <c r="M967" s="42"/>
      <c r="Y967" s="195"/>
      <c r="Z967" s="195"/>
      <c r="AA967" s="195"/>
      <c r="AB967" s="195"/>
      <c r="AC967" s="181"/>
      <c r="AD967" s="195"/>
      <c r="AE967" s="195"/>
      <c r="AF967" s="195"/>
      <c r="AG967" s="195"/>
    </row>
    <row r="968" spans="13:33" s="6" customFormat="1" ht="15" customHeight="1" x14ac:dyDescent="0.25">
      <c r="M968" s="42"/>
      <c r="Y968" s="195"/>
      <c r="Z968" s="195"/>
      <c r="AA968" s="195"/>
      <c r="AB968" s="195"/>
      <c r="AC968" s="181"/>
      <c r="AD968" s="195"/>
      <c r="AE968" s="195"/>
      <c r="AF968" s="195"/>
      <c r="AG968" s="195"/>
    </row>
    <row r="969" spans="13:33" s="6" customFormat="1" ht="15" customHeight="1" x14ac:dyDescent="0.25">
      <c r="M969" s="42"/>
      <c r="Y969" s="195"/>
      <c r="Z969" s="195"/>
      <c r="AA969" s="195"/>
      <c r="AB969" s="195"/>
      <c r="AC969" s="181"/>
      <c r="AD969" s="195"/>
      <c r="AE969" s="195"/>
      <c r="AF969" s="195"/>
      <c r="AG969" s="195"/>
    </row>
    <row r="970" spans="13:33" s="6" customFormat="1" ht="15" customHeight="1" x14ac:dyDescent="0.25">
      <c r="M970" s="42"/>
      <c r="Y970" s="195"/>
      <c r="Z970" s="195"/>
      <c r="AA970" s="195"/>
      <c r="AB970" s="195"/>
      <c r="AC970" s="181"/>
      <c r="AD970" s="195"/>
      <c r="AE970" s="195"/>
      <c r="AF970" s="195"/>
      <c r="AG970" s="195"/>
    </row>
    <row r="971" spans="13:33" s="6" customFormat="1" ht="15" customHeight="1" x14ac:dyDescent="0.25">
      <c r="M971" s="42"/>
      <c r="Y971" s="195"/>
      <c r="Z971" s="195"/>
      <c r="AA971" s="195"/>
      <c r="AB971" s="195"/>
      <c r="AC971" s="181"/>
      <c r="AD971" s="195"/>
      <c r="AE971" s="195"/>
      <c r="AF971" s="195"/>
      <c r="AG971" s="195"/>
    </row>
    <row r="972" spans="13:33" s="6" customFormat="1" ht="15" customHeight="1" x14ac:dyDescent="0.25">
      <c r="M972" s="42"/>
      <c r="Y972" s="195"/>
      <c r="Z972" s="195"/>
      <c r="AA972" s="195"/>
      <c r="AB972" s="195"/>
      <c r="AC972" s="181"/>
      <c r="AD972" s="195"/>
      <c r="AE972" s="195"/>
      <c r="AF972" s="195"/>
      <c r="AG972" s="195"/>
    </row>
    <row r="973" spans="13:33" s="6" customFormat="1" ht="15" customHeight="1" x14ac:dyDescent="0.25">
      <c r="M973" s="42"/>
      <c r="Y973" s="195"/>
      <c r="Z973" s="195"/>
      <c r="AA973" s="195"/>
      <c r="AB973" s="195"/>
      <c r="AC973" s="181"/>
      <c r="AD973" s="195"/>
      <c r="AE973" s="195"/>
      <c r="AF973" s="195"/>
      <c r="AG973" s="195"/>
    </row>
    <row r="974" spans="13:33" s="6" customFormat="1" ht="15" customHeight="1" x14ac:dyDescent="0.25">
      <c r="M974" s="42"/>
      <c r="Y974" s="195"/>
      <c r="Z974" s="195"/>
      <c r="AA974" s="195"/>
      <c r="AB974" s="195"/>
      <c r="AC974" s="181"/>
      <c r="AD974" s="195"/>
      <c r="AE974" s="195"/>
      <c r="AF974" s="195"/>
      <c r="AG974" s="195"/>
    </row>
    <row r="975" spans="13:33" s="6" customFormat="1" ht="15" customHeight="1" x14ac:dyDescent="0.25">
      <c r="M975" s="42"/>
      <c r="Y975" s="195"/>
      <c r="Z975" s="195"/>
      <c r="AA975" s="195"/>
      <c r="AB975" s="195"/>
      <c r="AC975" s="181"/>
      <c r="AD975" s="195"/>
      <c r="AE975" s="195"/>
      <c r="AF975" s="195"/>
      <c r="AG975" s="195"/>
    </row>
    <row r="976" spans="13:33" s="6" customFormat="1" ht="15" customHeight="1" x14ac:dyDescent="0.25">
      <c r="M976" s="42"/>
      <c r="Y976" s="195"/>
      <c r="Z976" s="195"/>
      <c r="AA976" s="195"/>
      <c r="AB976" s="195"/>
      <c r="AC976" s="181"/>
      <c r="AD976" s="195"/>
      <c r="AE976" s="195"/>
      <c r="AF976" s="195"/>
      <c r="AG976" s="195"/>
    </row>
    <row r="977" spans="13:33" s="6" customFormat="1" ht="15" customHeight="1" x14ac:dyDescent="0.25">
      <c r="M977" s="42"/>
      <c r="Y977" s="195"/>
      <c r="Z977" s="195"/>
      <c r="AA977" s="195"/>
      <c r="AB977" s="195"/>
      <c r="AC977" s="181"/>
      <c r="AD977" s="195"/>
      <c r="AE977" s="195"/>
      <c r="AF977" s="195"/>
      <c r="AG977" s="195"/>
    </row>
    <row r="978" spans="13:33" s="6" customFormat="1" ht="15" customHeight="1" x14ac:dyDescent="0.25">
      <c r="M978" s="42"/>
      <c r="Y978" s="195"/>
      <c r="Z978" s="195"/>
      <c r="AA978" s="195"/>
      <c r="AB978" s="195"/>
      <c r="AC978" s="181"/>
      <c r="AD978" s="195"/>
      <c r="AE978" s="195"/>
      <c r="AF978" s="195"/>
      <c r="AG978" s="195"/>
    </row>
    <row r="979" spans="13:33" s="6" customFormat="1" ht="15" customHeight="1" x14ac:dyDescent="0.25">
      <c r="M979" s="42"/>
      <c r="Y979" s="195"/>
      <c r="Z979" s="195"/>
      <c r="AA979" s="195"/>
      <c r="AB979" s="195"/>
      <c r="AC979" s="181"/>
      <c r="AD979" s="195"/>
      <c r="AE979" s="195"/>
      <c r="AF979" s="195"/>
      <c r="AG979" s="195"/>
    </row>
    <row r="980" spans="13:33" s="6" customFormat="1" ht="15" customHeight="1" x14ac:dyDescent="0.25">
      <c r="M980" s="42"/>
      <c r="Y980" s="195"/>
      <c r="Z980" s="195"/>
      <c r="AA980" s="195"/>
      <c r="AB980" s="195"/>
      <c r="AC980" s="181"/>
      <c r="AD980" s="195"/>
      <c r="AE980" s="195"/>
      <c r="AF980" s="195"/>
      <c r="AG980" s="195"/>
    </row>
    <row r="981" spans="13:33" s="6" customFormat="1" ht="15" customHeight="1" x14ac:dyDescent="0.25">
      <c r="M981" s="42"/>
      <c r="Y981" s="195"/>
      <c r="Z981" s="195"/>
      <c r="AA981" s="195"/>
      <c r="AB981" s="195"/>
      <c r="AC981" s="181"/>
      <c r="AD981" s="195"/>
      <c r="AE981" s="195"/>
      <c r="AF981" s="195"/>
      <c r="AG981" s="195"/>
    </row>
    <row r="982" spans="13:33" s="6" customFormat="1" ht="15" customHeight="1" x14ac:dyDescent="0.25">
      <c r="M982" s="42"/>
      <c r="Y982" s="195"/>
      <c r="Z982" s="195"/>
      <c r="AA982" s="195"/>
      <c r="AB982" s="195"/>
      <c r="AC982" s="181"/>
      <c r="AD982" s="195"/>
      <c r="AE982" s="195"/>
      <c r="AF982" s="195"/>
      <c r="AG982" s="195"/>
    </row>
    <row r="983" spans="13:33" s="6" customFormat="1" ht="15" customHeight="1" x14ac:dyDescent="0.25">
      <c r="M983" s="42"/>
      <c r="Y983" s="195"/>
      <c r="Z983" s="195"/>
      <c r="AA983" s="195"/>
      <c r="AB983" s="195"/>
      <c r="AC983" s="181"/>
      <c r="AD983" s="195"/>
      <c r="AE983" s="195"/>
      <c r="AF983" s="195"/>
      <c r="AG983" s="195"/>
    </row>
    <row r="984" spans="13:33" s="6" customFormat="1" ht="15" customHeight="1" x14ac:dyDescent="0.25">
      <c r="M984" s="42"/>
      <c r="Y984" s="195"/>
      <c r="Z984" s="195"/>
      <c r="AA984" s="195"/>
      <c r="AB984" s="195"/>
      <c r="AC984" s="181"/>
      <c r="AD984" s="195"/>
      <c r="AE984" s="195"/>
      <c r="AF984" s="195"/>
      <c r="AG984" s="195"/>
    </row>
    <row r="985" spans="13:33" s="6" customFormat="1" ht="15" customHeight="1" x14ac:dyDescent="0.25">
      <c r="M985" s="42"/>
      <c r="Y985" s="195"/>
      <c r="Z985" s="195"/>
      <c r="AA985" s="195"/>
      <c r="AB985" s="195"/>
      <c r="AC985" s="181"/>
      <c r="AD985" s="195"/>
      <c r="AE985" s="195"/>
      <c r="AF985" s="195"/>
      <c r="AG985" s="195"/>
    </row>
    <row r="986" spans="13:33" s="6" customFormat="1" ht="15" customHeight="1" x14ac:dyDescent="0.25">
      <c r="M986" s="42"/>
      <c r="Y986" s="195"/>
      <c r="Z986" s="195"/>
      <c r="AA986" s="195"/>
      <c r="AB986" s="195"/>
      <c r="AC986" s="181"/>
      <c r="AD986" s="195"/>
      <c r="AE986" s="195"/>
      <c r="AF986" s="195"/>
      <c r="AG986" s="195"/>
    </row>
    <row r="987" spans="13:33" s="6" customFormat="1" ht="15" customHeight="1" x14ac:dyDescent="0.25">
      <c r="M987" s="42"/>
      <c r="Y987" s="195"/>
      <c r="Z987" s="195"/>
      <c r="AA987" s="195"/>
      <c r="AB987" s="195"/>
      <c r="AC987" s="181"/>
      <c r="AD987" s="195"/>
      <c r="AE987" s="195"/>
      <c r="AF987" s="195"/>
      <c r="AG987" s="195"/>
    </row>
    <row r="988" spans="13:33" s="6" customFormat="1" ht="15" customHeight="1" x14ac:dyDescent="0.25">
      <c r="M988" s="42"/>
      <c r="Y988" s="195"/>
      <c r="Z988" s="195"/>
      <c r="AA988" s="195"/>
      <c r="AB988" s="195"/>
      <c r="AC988" s="181"/>
      <c r="AD988" s="195"/>
      <c r="AE988" s="195"/>
      <c r="AF988" s="195"/>
      <c r="AG988" s="195"/>
    </row>
    <row r="989" spans="13:33" s="6" customFormat="1" ht="15" customHeight="1" x14ac:dyDescent="0.25">
      <c r="M989" s="42"/>
      <c r="Y989" s="195"/>
      <c r="Z989" s="195"/>
      <c r="AA989" s="195"/>
      <c r="AB989" s="195"/>
      <c r="AC989" s="181"/>
      <c r="AD989" s="195"/>
      <c r="AE989" s="195"/>
      <c r="AF989" s="195"/>
      <c r="AG989" s="195"/>
    </row>
    <row r="990" spans="13:33" s="6" customFormat="1" ht="15" customHeight="1" x14ac:dyDescent="0.25">
      <c r="M990" s="42"/>
      <c r="Y990" s="195"/>
      <c r="Z990" s="195"/>
      <c r="AA990" s="195"/>
      <c r="AB990" s="195"/>
      <c r="AC990" s="181"/>
      <c r="AD990" s="195"/>
      <c r="AE990" s="195"/>
      <c r="AF990" s="195"/>
      <c r="AG990" s="195"/>
    </row>
    <row r="991" spans="13:33" s="6" customFormat="1" ht="15" customHeight="1" x14ac:dyDescent="0.25">
      <c r="M991" s="42"/>
      <c r="Y991" s="195"/>
      <c r="Z991" s="195"/>
      <c r="AA991" s="195"/>
      <c r="AB991" s="195"/>
      <c r="AC991" s="181"/>
      <c r="AD991" s="195"/>
      <c r="AE991" s="195"/>
      <c r="AF991" s="195"/>
      <c r="AG991" s="195"/>
    </row>
    <row r="992" spans="13:33" s="6" customFormat="1" ht="15" customHeight="1" x14ac:dyDescent="0.25">
      <c r="M992" s="42"/>
      <c r="Y992" s="195"/>
      <c r="Z992" s="195"/>
      <c r="AA992" s="195"/>
      <c r="AB992" s="195"/>
      <c r="AC992" s="181"/>
      <c r="AD992" s="195"/>
      <c r="AE992" s="195"/>
      <c r="AF992" s="195"/>
      <c r="AG992" s="195"/>
    </row>
    <row r="993" spans="13:33" s="6" customFormat="1" ht="15" customHeight="1" x14ac:dyDescent="0.25">
      <c r="M993" s="42"/>
      <c r="Y993" s="195"/>
      <c r="Z993" s="195"/>
      <c r="AA993" s="195"/>
      <c r="AB993" s="195"/>
      <c r="AC993" s="181"/>
      <c r="AD993" s="195"/>
      <c r="AE993" s="195"/>
      <c r="AF993" s="195"/>
      <c r="AG993" s="195"/>
    </row>
    <row r="994" spans="13:33" s="6" customFormat="1" ht="15" customHeight="1" x14ac:dyDescent="0.25">
      <c r="M994" s="42"/>
      <c r="Y994" s="195"/>
      <c r="Z994" s="195"/>
      <c r="AA994" s="195"/>
      <c r="AB994" s="195"/>
      <c r="AC994" s="181"/>
      <c r="AD994" s="195"/>
      <c r="AE994" s="195"/>
      <c r="AF994" s="195"/>
      <c r="AG994" s="195"/>
    </row>
    <row r="995" spans="13:33" s="6" customFormat="1" ht="15" customHeight="1" x14ac:dyDescent="0.25">
      <c r="M995" s="42"/>
      <c r="Y995" s="195"/>
      <c r="Z995" s="195"/>
      <c r="AA995" s="195"/>
      <c r="AB995" s="195"/>
      <c r="AC995" s="181"/>
      <c r="AD995" s="195"/>
      <c r="AE995" s="195"/>
      <c r="AF995" s="195"/>
      <c r="AG995" s="195"/>
    </row>
    <row r="996" spans="13:33" s="6" customFormat="1" ht="15" customHeight="1" x14ac:dyDescent="0.25">
      <c r="M996" s="42"/>
      <c r="Y996" s="195"/>
      <c r="Z996" s="195"/>
      <c r="AA996" s="195"/>
      <c r="AB996" s="195"/>
      <c r="AC996" s="181"/>
      <c r="AD996" s="195"/>
      <c r="AE996" s="195"/>
      <c r="AF996" s="195"/>
      <c r="AG996" s="195"/>
    </row>
    <row r="997" spans="13:33" s="6" customFormat="1" ht="15" customHeight="1" x14ac:dyDescent="0.25">
      <c r="M997" s="42"/>
      <c r="Y997" s="195"/>
      <c r="Z997" s="195"/>
      <c r="AA997" s="195"/>
      <c r="AB997" s="195"/>
      <c r="AC997" s="181"/>
      <c r="AD997" s="195"/>
      <c r="AE997" s="195"/>
      <c r="AF997" s="195"/>
      <c r="AG997" s="195"/>
    </row>
    <row r="998" spans="13:33" s="6" customFormat="1" ht="15" customHeight="1" x14ac:dyDescent="0.25">
      <c r="M998" s="42"/>
      <c r="Y998" s="195"/>
      <c r="Z998" s="195"/>
      <c r="AA998" s="195"/>
      <c r="AB998" s="195"/>
      <c r="AC998" s="181"/>
      <c r="AD998" s="195"/>
      <c r="AE998" s="195"/>
      <c r="AF998" s="195"/>
      <c r="AG998" s="195"/>
    </row>
    <row r="999" spans="13:33" s="6" customFormat="1" ht="15" customHeight="1" x14ac:dyDescent="0.25">
      <c r="M999" s="42"/>
      <c r="Y999" s="195"/>
      <c r="Z999" s="195"/>
      <c r="AA999" s="195"/>
      <c r="AB999" s="195"/>
      <c r="AC999" s="181"/>
      <c r="AD999" s="195"/>
      <c r="AE999" s="195"/>
      <c r="AF999" s="195"/>
      <c r="AG999" s="195"/>
    </row>
    <row r="1000" spans="13:33" s="6" customFormat="1" ht="15" customHeight="1" x14ac:dyDescent="0.25">
      <c r="M1000" s="42"/>
      <c r="Y1000" s="195"/>
      <c r="Z1000" s="195"/>
      <c r="AA1000" s="195"/>
      <c r="AB1000" s="195"/>
      <c r="AC1000" s="181"/>
      <c r="AD1000" s="195"/>
      <c r="AE1000" s="195"/>
      <c r="AF1000" s="195"/>
      <c r="AG1000" s="195"/>
    </row>
    <row r="1001" spans="13:33" s="6" customFormat="1" ht="15" customHeight="1" x14ac:dyDescent="0.25">
      <c r="M1001" s="42"/>
      <c r="Y1001" s="195"/>
      <c r="Z1001" s="195"/>
      <c r="AA1001" s="195"/>
      <c r="AB1001" s="195"/>
      <c r="AC1001" s="181"/>
      <c r="AD1001" s="195"/>
      <c r="AE1001" s="195"/>
      <c r="AF1001" s="195"/>
      <c r="AG1001" s="195"/>
    </row>
    <row r="1002" spans="13:33" s="6" customFormat="1" ht="15" customHeight="1" x14ac:dyDescent="0.25">
      <c r="M1002" s="42"/>
      <c r="Y1002" s="195"/>
      <c r="Z1002" s="195"/>
      <c r="AA1002" s="195"/>
      <c r="AB1002" s="195"/>
      <c r="AC1002" s="181"/>
      <c r="AD1002" s="195"/>
      <c r="AE1002" s="195"/>
      <c r="AF1002" s="195"/>
      <c r="AG1002" s="195"/>
    </row>
    <row r="1003" spans="13:33" s="6" customFormat="1" ht="15" customHeight="1" x14ac:dyDescent="0.25">
      <c r="M1003" s="42"/>
      <c r="Y1003" s="195"/>
      <c r="Z1003" s="195"/>
      <c r="AA1003" s="195"/>
      <c r="AB1003" s="195"/>
      <c r="AC1003" s="181"/>
      <c r="AD1003" s="195"/>
      <c r="AE1003" s="195"/>
      <c r="AF1003" s="195"/>
      <c r="AG1003" s="195"/>
    </row>
    <row r="1004" spans="13:33" s="6" customFormat="1" ht="15" customHeight="1" x14ac:dyDescent="0.25">
      <c r="M1004" s="42"/>
      <c r="Y1004" s="195"/>
      <c r="Z1004" s="195"/>
      <c r="AA1004" s="195"/>
      <c r="AB1004" s="195"/>
      <c r="AC1004" s="181"/>
      <c r="AD1004" s="195"/>
      <c r="AE1004" s="195"/>
      <c r="AF1004" s="195"/>
      <c r="AG1004" s="195"/>
    </row>
    <row r="1005" spans="13:33" s="6" customFormat="1" ht="15" customHeight="1" x14ac:dyDescent="0.25">
      <c r="M1005" s="42"/>
      <c r="Y1005" s="195"/>
      <c r="Z1005" s="195"/>
      <c r="AA1005" s="195"/>
      <c r="AB1005" s="195"/>
      <c r="AC1005" s="181"/>
      <c r="AD1005" s="195"/>
      <c r="AE1005" s="195"/>
      <c r="AF1005" s="195"/>
      <c r="AG1005" s="195"/>
    </row>
    <row r="1006" spans="13:33" s="6" customFormat="1" ht="15" customHeight="1" x14ac:dyDescent="0.25">
      <c r="M1006" s="42"/>
      <c r="Y1006" s="195"/>
      <c r="Z1006" s="195"/>
      <c r="AA1006" s="195"/>
      <c r="AB1006" s="195"/>
      <c r="AC1006" s="181"/>
      <c r="AD1006" s="195"/>
      <c r="AE1006" s="195"/>
      <c r="AF1006" s="195"/>
      <c r="AG1006" s="195"/>
    </row>
    <row r="1007" spans="13:33" s="6" customFormat="1" ht="15" customHeight="1" x14ac:dyDescent="0.25">
      <c r="M1007" s="42"/>
      <c r="Y1007" s="195"/>
      <c r="Z1007" s="195"/>
      <c r="AA1007" s="195"/>
      <c r="AB1007" s="195"/>
      <c r="AC1007" s="181"/>
      <c r="AD1007" s="195"/>
      <c r="AE1007" s="195"/>
      <c r="AF1007" s="195"/>
      <c r="AG1007" s="195"/>
    </row>
    <row r="1008" spans="13:33" s="6" customFormat="1" ht="15" customHeight="1" x14ac:dyDescent="0.25">
      <c r="M1008" s="42"/>
      <c r="Y1008" s="195"/>
      <c r="Z1008" s="195"/>
      <c r="AA1008" s="195"/>
      <c r="AB1008" s="195"/>
      <c r="AC1008" s="181"/>
      <c r="AD1008" s="195"/>
      <c r="AE1008" s="195"/>
      <c r="AF1008" s="195"/>
      <c r="AG1008" s="195"/>
    </row>
    <row r="1009" spans="13:33" s="6" customFormat="1" ht="15" customHeight="1" x14ac:dyDescent="0.25">
      <c r="M1009" s="42"/>
      <c r="Y1009" s="195"/>
      <c r="Z1009" s="195"/>
      <c r="AA1009" s="195"/>
      <c r="AB1009" s="195"/>
      <c r="AC1009" s="181"/>
      <c r="AD1009" s="195"/>
      <c r="AE1009" s="195"/>
      <c r="AF1009" s="195"/>
      <c r="AG1009" s="195"/>
    </row>
    <row r="1010" spans="13:33" s="6" customFormat="1" ht="15" customHeight="1" x14ac:dyDescent="0.25">
      <c r="M1010" s="42"/>
      <c r="Y1010" s="195"/>
      <c r="Z1010" s="195"/>
      <c r="AA1010" s="195"/>
      <c r="AB1010" s="195"/>
      <c r="AC1010" s="181"/>
      <c r="AD1010" s="195"/>
      <c r="AE1010" s="195"/>
      <c r="AF1010" s="195"/>
      <c r="AG1010" s="195"/>
    </row>
    <row r="1011" spans="13:33" s="6" customFormat="1" ht="15" customHeight="1" x14ac:dyDescent="0.25">
      <c r="M1011" s="42"/>
      <c r="Y1011" s="195"/>
      <c r="Z1011" s="195"/>
      <c r="AA1011" s="195"/>
      <c r="AB1011" s="195"/>
      <c r="AC1011" s="181"/>
      <c r="AD1011" s="195"/>
      <c r="AE1011" s="195"/>
      <c r="AF1011" s="195"/>
      <c r="AG1011" s="195"/>
    </row>
    <row r="1012" spans="13:33" s="6" customFormat="1" ht="15" customHeight="1" x14ac:dyDescent="0.25">
      <c r="M1012" s="42"/>
      <c r="Y1012" s="195"/>
      <c r="Z1012" s="195"/>
      <c r="AA1012" s="195"/>
      <c r="AB1012" s="195"/>
      <c r="AC1012" s="181"/>
      <c r="AD1012" s="195"/>
      <c r="AE1012" s="195"/>
      <c r="AF1012" s="195"/>
      <c r="AG1012" s="195"/>
    </row>
    <row r="1013" spans="13:33" s="6" customFormat="1" ht="15" customHeight="1" x14ac:dyDescent="0.25">
      <c r="M1013" s="42"/>
      <c r="Y1013" s="195"/>
      <c r="Z1013" s="195"/>
      <c r="AA1013" s="195"/>
      <c r="AB1013" s="195"/>
      <c r="AC1013" s="181"/>
      <c r="AD1013" s="195"/>
      <c r="AE1013" s="195"/>
      <c r="AF1013" s="195"/>
      <c r="AG1013" s="195"/>
    </row>
    <row r="1014" spans="13:33" s="6" customFormat="1" ht="15" customHeight="1" x14ac:dyDescent="0.25">
      <c r="M1014" s="42"/>
      <c r="Y1014" s="195"/>
      <c r="Z1014" s="195"/>
      <c r="AA1014" s="195"/>
      <c r="AB1014" s="195"/>
      <c r="AC1014" s="181"/>
      <c r="AD1014" s="195"/>
      <c r="AE1014" s="195"/>
      <c r="AF1014" s="195"/>
      <c r="AG1014" s="195"/>
    </row>
    <row r="1015" spans="13:33" s="6" customFormat="1" ht="15" customHeight="1" x14ac:dyDescent="0.25">
      <c r="M1015" s="42"/>
      <c r="Y1015" s="195"/>
      <c r="Z1015" s="195"/>
      <c r="AA1015" s="195"/>
      <c r="AB1015" s="195"/>
      <c r="AC1015" s="181"/>
      <c r="AD1015" s="195"/>
      <c r="AE1015" s="195"/>
      <c r="AF1015" s="195"/>
      <c r="AG1015" s="195"/>
    </row>
    <row r="1016" spans="13:33" s="6" customFormat="1" ht="15" customHeight="1" x14ac:dyDescent="0.25">
      <c r="M1016" s="42"/>
      <c r="Y1016" s="195"/>
      <c r="Z1016" s="195"/>
      <c r="AA1016" s="195"/>
      <c r="AB1016" s="195"/>
      <c r="AC1016" s="181"/>
      <c r="AD1016" s="195"/>
      <c r="AE1016" s="195"/>
      <c r="AF1016" s="195"/>
      <c r="AG1016" s="195"/>
    </row>
    <row r="1017" spans="13:33" s="6" customFormat="1" ht="15" customHeight="1" x14ac:dyDescent="0.25">
      <c r="M1017" s="42"/>
      <c r="Y1017" s="195"/>
      <c r="Z1017" s="195"/>
      <c r="AA1017" s="195"/>
      <c r="AB1017" s="195"/>
      <c r="AC1017" s="181"/>
      <c r="AD1017" s="195"/>
      <c r="AE1017" s="195"/>
      <c r="AF1017" s="195"/>
      <c r="AG1017" s="195"/>
    </row>
    <row r="1018" spans="13:33" s="6" customFormat="1" ht="15" customHeight="1" x14ac:dyDescent="0.25">
      <c r="M1018" s="42"/>
      <c r="Y1018" s="195"/>
      <c r="Z1018" s="195"/>
      <c r="AA1018" s="195"/>
      <c r="AB1018" s="195"/>
      <c r="AC1018" s="181"/>
      <c r="AD1018" s="195"/>
      <c r="AE1018" s="195"/>
      <c r="AF1018" s="195"/>
      <c r="AG1018" s="195"/>
    </row>
    <row r="1019" spans="13:33" s="6" customFormat="1" ht="15" customHeight="1" x14ac:dyDescent="0.25">
      <c r="M1019" s="42"/>
      <c r="Y1019" s="195"/>
      <c r="Z1019" s="195"/>
      <c r="AA1019" s="195"/>
      <c r="AB1019" s="195"/>
      <c r="AC1019" s="181"/>
      <c r="AD1019" s="195"/>
      <c r="AE1019" s="195"/>
      <c r="AF1019" s="195"/>
      <c r="AG1019" s="195"/>
    </row>
    <row r="1020" spans="13:33" s="6" customFormat="1" ht="15" customHeight="1" x14ac:dyDescent="0.25">
      <c r="M1020" s="42"/>
      <c r="Y1020" s="195"/>
      <c r="Z1020" s="195"/>
      <c r="AA1020" s="195"/>
      <c r="AB1020" s="195"/>
      <c r="AC1020" s="181"/>
      <c r="AD1020" s="195"/>
      <c r="AE1020" s="195"/>
      <c r="AF1020" s="195"/>
      <c r="AG1020" s="195"/>
    </row>
    <row r="1021" spans="13:33" s="6" customFormat="1" ht="15" customHeight="1" x14ac:dyDescent="0.25">
      <c r="M1021" s="42"/>
      <c r="Y1021" s="195"/>
      <c r="Z1021" s="195"/>
      <c r="AA1021" s="195"/>
      <c r="AB1021" s="195"/>
      <c r="AC1021" s="181"/>
      <c r="AD1021" s="195"/>
      <c r="AE1021" s="195"/>
      <c r="AF1021" s="195"/>
      <c r="AG1021" s="195"/>
    </row>
    <row r="1022" spans="13:33" s="6" customFormat="1" ht="15" customHeight="1" x14ac:dyDescent="0.25">
      <c r="M1022" s="42"/>
      <c r="Y1022" s="195"/>
      <c r="Z1022" s="195"/>
      <c r="AA1022" s="195"/>
      <c r="AB1022" s="195"/>
      <c r="AC1022" s="181"/>
      <c r="AD1022" s="195"/>
      <c r="AE1022" s="195"/>
      <c r="AF1022" s="195"/>
      <c r="AG1022" s="195"/>
    </row>
    <row r="1023" spans="13:33" s="6" customFormat="1" ht="15" customHeight="1" x14ac:dyDescent="0.25">
      <c r="M1023" s="42"/>
      <c r="Y1023" s="195"/>
      <c r="Z1023" s="195"/>
      <c r="AA1023" s="195"/>
      <c r="AB1023" s="195"/>
      <c r="AC1023" s="181"/>
      <c r="AD1023" s="195"/>
      <c r="AE1023" s="195"/>
      <c r="AF1023" s="195"/>
      <c r="AG1023" s="195"/>
    </row>
    <row r="1024" spans="13:33" s="6" customFormat="1" ht="15" customHeight="1" x14ac:dyDescent="0.25">
      <c r="M1024" s="42"/>
      <c r="Y1024" s="195"/>
      <c r="Z1024" s="195"/>
      <c r="AA1024" s="195"/>
      <c r="AB1024" s="195"/>
      <c r="AC1024" s="181"/>
      <c r="AD1024" s="195"/>
      <c r="AE1024" s="195"/>
      <c r="AF1024" s="195"/>
      <c r="AG1024" s="195"/>
    </row>
    <row r="1025" spans="13:33" s="6" customFormat="1" ht="15" customHeight="1" x14ac:dyDescent="0.25">
      <c r="M1025" s="42"/>
      <c r="Y1025" s="195"/>
      <c r="Z1025" s="195"/>
      <c r="AA1025" s="195"/>
      <c r="AB1025" s="195"/>
      <c r="AC1025" s="181"/>
      <c r="AD1025" s="195"/>
      <c r="AE1025" s="195"/>
      <c r="AF1025" s="195"/>
      <c r="AG1025" s="195"/>
    </row>
    <row r="1026" spans="13:33" s="6" customFormat="1" ht="15" customHeight="1" x14ac:dyDescent="0.25">
      <c r="M1026" s="42"/>
      <c r="Y1026" s="195"/>
      <c r="Z1026" s="195"/>
      <c r="AA1026" s="195"/>
      <c r="AB1026" s="195"/>
      <c r="AC1026" s="181"/>
      <c r="AD1026" s="195"/>
      <c r="AE1026" s="195"/>
      <c r="AF1026" s="195"/>
      <c r="AG1026" s="195"/>
    </row>
    <row r="1027" spans="13:33" s="6" customFormat="1" ht="15" customHeight="1" x14ac:dyDescent="0.25">
      <c r="M1027" s="42"/>
      <c r="Y1027" s="195"/>
      <c r="Z1027" s="195"/>
      <c r="AA1027" s="195"/>
      <c r="AB1027" s="195"/>
      <c r="AC1027" s="181"/>
      <c r="AD1027" s="195"/>
      <c r="AE1027" s="195"/>
      <c r="AF1027" s="195"/>
      <c r="AG1027" s="195"/>
    </row>
    <row r="1028" spans="13:33" s="6" customFormat="1" ht="15" customHeight="1" x14ac:dyDescent="0.25">
      <c r="M1028" s="42"/>
      <c r="Y1028" s="195"/>
      <c r="Z1028" s="195"/>
      <c r="AA1028" s="195"/>
      <c r="AB1028" s="195"/>
      <c r="AC1028" s="181"/>
      <c r="AD1028" s="195"/>
      <c r="AE1028" s="195"/>
      <c r="AF1028" s="195"/>
      <c r="AG1028" s="195"/>
    </row>
    <row r="1029" spans="13:33" s="6" customFormat="1" ht="15" customHeight="1" x14ac:dyDescent="0.25">
      <c r="M1029" s="42"/>
      <c r="Y1029" s="195"/>
      <c r="Z1029" s="195"/>
      <c r="AA1029" s="195"/>
      <c r="AB1029" s="195"/>
      <c r="AC1029" s="181"/>
      <c r="AD1029" s="195"/>
      <c r="AE1029" s="195"/>
      <c r="AF1029" s="195"/>
      <c r="AG1029" s="195"/>
    </row>
    <row r="1030" spans="13:33" s="6" customFormat="1" ht="15" customHeight="1" x14ac:dyDescent="0.25">
      <c r="M1030" s="42"/>
      <c r="Y1030" s="195"/>
      <c r="Z1030" s="195"/>
      <c r="AA1030" s="195"/>
      <c r="AB1030" s="195"/>
      <c r="AC1030" s="181"/>
      <c r="AD1030" s="195"/>
      <c r="AE1030" s="195"/>
      <c r="AF1030" s="195"/>
      <c r="AG1030" s="195"/>
    </row>
    <row r="1031" spans="13:33" s="6" customFormat="1" ht="15" customHeight="1" x14ac:dyDescent="0.25">
      <c r="M1031" s="42"/>
      <c r="Y1031" s="195"/>
      <c r="Z1031" s="195"/>
      <c r="AA1031" s="195"/>
      <c r="AB1031" s="195"/>
      <c r="AC1031" s="181"/>
      <c r="AD1031" s="195"/>
      <c r="AE1031" s="195"/>
      <c r="AF1031" s="195"/>
      <c r="AG1031" s="195"/>
    </row>
    <row r="1032" spans="13:33" s="6" customFormat="1" ht="15" customHeight="1" x14ac:dyDescent="0.25">
      <c r="M1032" s="42"/>
      <c r="Y1032" s="195"/>
      <c r="Z1032" s="195"/>
      <c r="AA1032" s="195"/>
      <c r="AB1032" s="195"/>
      <c r="AC1032" s="181"/>
      <c r="AD1032" s="195"/>
      <c r="AE1032" s="195"/>
      <c r="AF1032" s="195"/>
      <c r="AG1032" s="195"/>
    </row>
    <row r="1033" spans="13:33" s="6" customFormat="1" ht="15" customHeight="1" x14ac:dyDescent="0.25">
      <c r="M1033" s="42"/>
      <c r="Y1033" s="195"/>
      <c r="Z1033" s="195"/>
      <c r="AA1033" s="195"/>
      <c r="AB1033" s="195"/>
      <c r="AC1033" s="181"/>
      <c r="AD1033" s="195"/>
      <c r="AE1033" s="195"/>
      <c r="AF1033" s="195"/>
      <c r="AG1033" s="195"/>
    </row>
    <row r="1034" spans="13:33" s="6" customFormat="1" ht="15" customHeight="1" x14ac:dyDescent="0.25">
      <c r="M1034" s="42"/>
      <c r="Y1034" s="195"/>
      <c r="Z1034" s="195"/>
      <c r="AA1034" s="195"/>
      <c r="AB1034" s="195"/>
      <c r="AC1034" s="181"/>
      <c r="AD1034" s="195"/>
      <c r="AE1034" s="195"/>
      <c r="AF1034" s="195"/>
      <c r="AG1034" s="195"/>
    </row>
    <row r="1035" spans="13:33" s="6" customFormat="1" ht="15" customHeight="1" x14ac:dyDescent="0.25">
      <c r="M1035" s="42"/>
      <c r="Y1035" s="195"/>
      <c r="Z1035" s="195"/>
      <c r="AA1035" s="195"/>
      <c r="AB1035" s="195"/>
      <c r="AC1035" s="181"/>
      <c r="AD1035" s="195"/>
      <c r="AE1035" s="195"/>
      <c r="AF1035" s="195"/>
      <c r="AG1035" s="195"/>
    </row>
    <row r="1036" spans="13:33" s="6" customFormat="1" ht="15" customHeight="1" x14ac:dyDescent="0.25">
      <c r="M1036" s="42"/>
      <c r="Y1036" s="195"/>
      <c r="Z1036" s="195"/>
      <c r="AA1036" s="195"/>
      <c r="AB1036" s="195"/>
      <c r="AC1036" s="181"/>
      <c r="AD1036" s="195"/>
      <c r="AE1036" s="195"/>
      <c r="AF1036" s="195"/>
      <c r="AG1036" s="195"/>
    </row>
    <row r="1037" spans="13:33" s="6" customFormat="1" ht="15" customHeight="1" x14ac:dyDescent="0.25">
      <c r="M1037" s="42"/>
      <c r="Y1037" s="195"/>
      <c r="Z1037" s="195"/>
      <c r="AA1037" s="195"/>
      <c r="AB1037" s="195"/>
      <c r="AC1037" s="181"/>
      <c r="AD1037" s="195"/>
      <c r="AE1037" s="195"/>
      <c r="AF1037" s="195"/>
      <c r="AG1037" s="195"/>
    </row>
    <row r="1038" spans="13:33" s="6" customFormat="1" ht="15" customHeight="1" x14ac:dyDescent="0.25">
      <c r="M1038" s="42"/>
      <c r="Y1038" s="195"/>
      <c r="Z1038" s="195"/>
      <c r="AA1038" s="195"/>
      <c r="AB1038" s="195"/>
      <c r="AC1038" s="181"/>
      <c r="AD1038" s="195"/>
      <c r="AE1038" s="195"/>
      <c r="AF1038" s="195"/>
      <c r="AG1038" s="195"/>
    </row>
    <row r="1039" spans="13:33" s="6" customFormat="1" ht="15" customHeight="1" x14ac:dyDescent="0.25">
      <c r="M1039" s="42"/>
      <c r="Y1039" s="195"/>
      <c r="Z1039" s="195"/>
      <c r="AA1039" s="195"/>
      <c r="AB1039" s="195"/>
      <c r="AC1039" s="181"/>
      <c r="AD1039" s="195"/>
      <c r="AE1039" s="195"/>
      <c r="AF1039" s="195"/>
      <c r="AG1039" s="195"/>
    </row>
    <row r="1040" spans="13:33" s="6" customFormat="1" ht="15" customHeight="1" x14ac:dyDescent="0.25">
      <c r="M1040" s="42"/>
      <c r="Y1040" s="195"/>
      <c r="Z1040" s="195"/>
      <c r="AA1040" s="195"/>
      <c r="AB1040" s="195"/>
      <c r="AC1040" s="181"/>
      <c r="AD1040" s="195"/>
      <c r="AE1040" s="195"/>
      <c r="AF1040" s="195"/>
      <c r="AG1040" s="195"/>
    </row>
    <row r="1041" spans="13:33" s="6" customFormat="1" ht="15" customHeight="1" x14ac:dyDescent="0.25">
      <c r="M1041" s="42"/>
      <c r="Y1041" s="195"/>
      <c r="Z1041" s="195"/>
      <c r="AA1041" s="195"/>
      <c r="AB1041" s="195"/>
      <c r="AC1041" s="181"/>
      <c r="AD1041" s="195"/>
      <c r="AE1041" s="195"/>
      <c r="AF1041" s="195"/>
      <c r="AG1041" s="195"/>
    </row>
    <row r="1042" spans="13:33" s="6" customFormat="1" ht="15" customHeight="1" x14ac:dyDescent="0.25">
      <c r="M1042" s="42"/>
      <c r="Y1042" s="195"/>
      <c r="Z1042" s="195"/>
      <c r="AA1042" s="195"/>
      <c r="AB1042" s="195"/>
      <c r="AC1042" s="181"/>
      <c r="AD1042" s="195"/>
      <c r="AE1042" s="195"/>
      <c r="AF1042" s="195"/>
      <c r="AG1042" s="195"/>
    </row>
    <row r="1043" spans="13:33" s="6" customFormat="1" ht="15" customHeight="1" x14ac:dyDescent="0.25">
      <c r="M1043" s="42"/>
      <c r="Y1043" s="195"/>
      <c r="Z1043" s="195"/>
      <c r="AA1043" s="195"/>
      <c r="AB1043" s="195"/>
      <c r="AC1043" s="181"/>
      <c r="AD1043" s="195"/>
      <c r="AE1043" s="195"/>
      <c r="AF1043" s="195"/>
      <c r="AG1043" s="195"/>
    </row>
    <row r="1044" spans="13:33" s="6" customFormat="1" ht="15" customHeight="1" x14ac:dyDescent="0.25">
      <c r="M1044" s="42"/>
      <c r="Y1044" s="195"/>
      <c r="Z1044" s="195"/>
      <c r="AA1044" s="195"/>
      <c r="AB1044" s="195"/>
      <c r="AC1044" s="181"/>
      <c r="AD1044" s="195"/>
      <c r="AE1044" s="195"/>
      <c r="AF1044" s="195"/>
      <c r="AG1044" s="195"/>
    </row>
    <row r="1045" spans="13:33" s="6" customFormat="1" ht="15" customHeight="1" x14ac:dyDescent="0.25">
      <c r="M1045" s="42"/>
      <c r="Y1045" s="195"/>
      <c r="Z1045" s="195"/>
      <c r="AA1045" s="195"/>
      <c r="AB1045" s="195"/>
      <c r="AC1045" s="181"/>
      <c r="AD1045" s="195"/>
      <c r="AE1045" s="195"/>
      <c r="AF1045" s="195"/>
      <c r="AG1045" s="195"/>
    </row>
    <row r="1046" spans="13:33" s="6" customFormat="1" ht="15" customHeight="1" x14ac:dyDescent="0.25">
      <c r="M1046" s="42"/>
      <c r="Y1046" s="195"/>
      <c r="Z1046" s="195"/>
      <c r="AA1046" s="195"/>
      <c r="AB1046" s="195"/>
      <c r="AC1046" s="181"/>
      <c r="AD1046" s="195"/>
      <c r="AE1046" s="195"/>
      <c r="AF1046" s="195"/>
      <c r="AG1046" s="195"/>
    </row>
    <row r="1047" spans="13:33" s="6" customFormat="1" ht="15" customHeight="1" x14ac:dyDescent="0.25">
      <c r="M1047" s="42"/>
      <c r="Y1047" s="195"/>
      <c r="Z1047" s="195"/>
      <c r="AA1047" s="195"/>
      <c r="AB1047" s="195"/>
      <c r="AC1047" s="181"/>
      <c r="AD1047" s="195"/>
      <c r="AE1047" s="195"/>
      <c r="AF1047" s="195"/>
      <c r="AG1047" s="195"/>
    </row>
    <row r="1048" spans="13:33" s="6" customFormat="1" ht="15" customHeight="1" x14ac:dyDescent="0.25">
      <c r="M1048" s="42"/>
      <c r="Y1048" s="195"/>
      <c r="Z1048" s="195"/>
      <c r="AA1048" s="195"/>
      <c r="AB1048" s="195"/>
      <c r="AC1048" s="181"/>
      <c r="AD1048" s="195"/>
      <c r="AE1048" s="195"/>
      <c r="AF1048" s="195"/>
      <c r="AG1048" s="195"/>
    </row>
    <row r="1049" spans="13:33" s="6" customFormat="1" ht="15" customHeight="1" x14ac:dyDescent="0.25">
      <c r="M1049" s="42"/>
      <c r="Y1049" s="195"/>
      <c r="Z1049" s="195"/>
      <c r="AA1049" s="195"/>
      <c r="AB1049" s="195"/>
      <c r="AC1049" s="181"/>
      <c r="AD1049" s="195"/>
      <c r="AE1049" s="195"/>
      <c r="AF1049" s="195"/>
      <c r="AG1049" s="195"/>
    </row>
    <row r="1050" spans="13:33" s="6" customFormat="1" ht="15" customHeight="1" x14ac:dyDescent="0.25">
      <c r="M1050" s="42"/>
      <c r="Y1050" s="195"/>
      <c r="Z1050" s="195"/>
      <c r="AA1050" s="195"/>
      <c r="AB1050" s="195"/>
      <c r="AC1050" s="181"/>
      <c r="AD1050" s="195"/>
      <c r="AE1050" s="195"/>
      <c r="AF1050" s="195"/>
      <c r="AG1050" s="195"/>
    </row>
    <row r="1051" spans="13:33" s="6" customFormat="1" ht="15" customHeight="1" x14ac:dyDescent="0.25">
      <c r="M1051" s="42"/>
      <c r="Y1051" s="195"/>
      <c r="Z1051" s="195"/>
      <c r="AA1051" s="195"/>
      <c r="AB1051" s="195"/>
      <c r="AC1051" s="181"/>
      <c r="AD1051" s="195"/>
      <c r="AE1051" s="195"/>
      <c r="AF1051" s="195"/>
      <c r="AG1051" s="195"/>
    </row>
    <row r="1052" spans="13:33" s="6" customFormat="1" ht="15" customHeight="1" x14ac:dyDescent="0.25">
      <c r="M1052" s="42"/>
      <c r="Y1052" s="195"/>
      <c r="Z1052" s="195"/>
      <c r="AA1052" s="195"/>
      <c r="AB1052" s="195"/>
      <c r="AC1052" s="181"/>
      <c r="AD1052" s="195"/>
      <c r="AE1052" s="195"/>
      <c r="AF1052" s="195"/>
      <c r="AG1052" s="195"/>
    </row>
    <row r="1053" spans="13:33" s="6" customFormat="1" ht="15" customHeight="1" x14ac:dyDescent="0.25">
      <c r="M1053" s="42"/>
      <c r="Y1053" s="195"/>
      <c r="Z1053" s="195"/>
      <c r="AA1053" s="195"/>
      <c r="AB1053" s="195"/>
      <c r="AC1053" s="181"/>
      <c r="AD1053" s="195"/>
      <c r="AE1053" s="195"/>
      <c r="AF1053" s="195"/>
      <c r="AG1053" s="195"/>
    </row>
    <row r="1054" spans="13:33" s="6" customFormat="1" ht="15" customHeight="1" x14ac:dyDescent="0.25">
      <c r="M1054" s="42"/>
      <c r="Y1054" s="195"/>
      <c r="Z1054" s="195"/>
      <c r="AA1054" s="195"/>
      <c r="AB1054" s="195"/>
      <c r="AC1054" s="181"/>
      <c r="AD1054" s="195"/>
      <c r="AE1054" s="195"/>
      <c r="AF1054" s="195"/>
      <c r="AG1054" s="195"/>
    </row>
    <row r="1055" spans="13:33" s="6" customFormat="1" ht="15" customHeight="1" x14ac:dyDescent="0.25">
      <c r="M1055" s="42"/>
      <c r="Y1055" s="195"/>
      <c r="Z1055" s="195"/>
      <c r="AA1055" s="195"/>
      <c r="AB1055" s="195"/>
      <c r="AC1055" s="181"/>
      <c r="AD1055" s="195"/>
      <c r="AE1055" s="195"/>
      <c r="AF1055" s="195"/>
      <c r="AG1055" s="195"/>
    </row>
    <row r="1056" spans="13:33" s="6" customFormat="1" ht="15" customHeight="1" x14ac:dyDescent="0.25">
      <c r="M1056" s="42"/>
      <c r="Y1056" s="195"/>
      <c r="Z1056" s="195"/>
      <c r="AA1056" s="195"/>
      <c r="AB1056" s="195"/>
      <c r="AC1056" s="181"/>
      <c r="AD1056" s="195"/>
      <c r="AE1056" s="195"/>
      <c r="AF1056" s="195"/>
      <c r="AG1056" s="195"/>
    </row>
    <row r="1057" spans="13:33" s="6" customFormat="1" ht="15" customHeight="1" x14ac:dyDescent="0.25">
      <c r="M1057" s="42"/>
      <c r="Y1057" s="195"/>
      <c r="Z1057" s="195"/>
      <c r="AA1057" s="195"/>
      <c r="AB1057" s="195"/>
      <c r="AC1057" s="181"/>
      <c r="AD1057" s="195"/>
      <c r="AE1057" s="195"/>
      <c r="AF1057" s="195"/>
      <c r="AG1057" s="195"/>
    </row>
    <row r="1058" spans="13:33" s="6" customFormat="1" ht="15" customHeight="1" x14ac:dyDescent="0.25">
      <c r="M1058" s="42"/>
      <c r="Y1058" s="195"/>
      <c r="Z1058" s="195"/>
      <c r="AA1058" s="195"/>
      <c r="AB1058" s="195"/>
      <c r="AC1058" s="181"/>
      <c r="AD1058" s="195"/>
      <c r="AE1058" s="195"/>
      <c r="AF1058" s="195"/>
      <c r="AG1058" s="195"/>
    </row>
    <row r="1059" spans="13:33" s="6" customFormat="1" ht="15" customHeight="1" x14ac:dyDescent="0.25">
      <c r="M1059" s="42"/>
      <c r="Y1059" s="195"/>
      <c r="Z1059" s="195"/>
      <c r="AA1059" s="195"/>
      <c r="AB1059" s="195"/>
      <c r="AC1059" s="181"/>
      <c r="AD1059" s="195"/>
      <c r="AE1059" s="195"/>
      <c r="AF1059" s="195"/>
      <c r="AG1059" s="195"/>
    </row>
    <row r="1060" spans="13:33" s="6" customFormat="1" ht="15" customHeight="1" x14ac:dyDescent="0.25">
      <c r="M1060" s="42"/>
      <c r="Y1060" s="195"/>
      <c r="Z1060" s="195"/>
      <c r="AA1060" s="195"/>
      <c r="AB1060" s="195"/>
      <c r="AC1060" s="181"/>
      <c r="AD1060" s="195"/>
      <c r="AE1060" s="195"/>
      <c r="AF1060" s="195"/>
      <c r="AG1060" s="195"/>
    </row>
    <row r="1061" spans="13:33" s="6" customFormat="1" ht="15" customHeight="1" x14ac:dyDescent="0.25">
      <c r="M1061" s="42"/>
      <c r="Y1061" s="195"/>
      <c r="Z1061" s="195"/>
      <c r="AA1061" s="195"/>
      <c r="AB1061" s="195"/>
      <c r="AC1061" s="181"/>
      <c r="AD1061" s="195"/>
      <c r="AE1061" s="195"/>
      <c r="AF1061" s="195"/>
      <c r="AG1061" s="195"/>
    </row>
    <row r="1062" spans="13:33" s="6" customFormat="1" ht="15" customHeight="1" x14ac:dyDescent="0.25">
      <c r="M1062" s="42"/>
      <c r="Y1062" s="195"/>
      <c r="Z1062" s="195"/>
      <c r="AA1062" s="195"/>
      <c r="AB1062" s="195"/>
      <c r="AC1062" s="181"/>
      <c r="AD1062" s="195"/>
      <c r="AE1062" s="195"/>
      <c r="AF1062" s="195"/>
      <c r="AG1062" s="195"/>
    </row>
    <row r="1063" spans="13:33" s="6" customFormat="1" ht="15" customHeight="1" x14ac:dyDescent="0.25">
      <c r="M1063" s="42"/>
      <c r="Y1063" s="195"/>
      <c r="Z1063" s="195"/>
      <c r="AA1063" s="195"/>
      <c r="AB1063" s="195"/>
      <c r="AC1063" s="181"/>
      <c r="AD1063" s="195"/>
      <c r="AE1063" s="195"/>
      <c r="AF1063" s="195"/>
      <c r="AG1063" s="195"/>
    </row>
    <row r="1064" spans="13:33" s="6" customFormat="1" ht="15" customHeight="1" x14ac:dyDescent="0.25">
      <c r="M1064" s="42"/>
      <c r="Y1064" s="195"/>
      <c r="Z1064" s="195"/>
      <c r="AA1064" s="195"/>
      <c r="AB1064" s="195"/>
      <c r="AC1064" s="181"/>
      <c r="AD1064" s="195"/>
      <c r="AE1064" s="195"/>
      <c r="AF1064" s="195"/>
      <c r="AG1064" s="195"/>
    </row>
    <row r="1065" spans="13:33" s="6" customFormat="1" ht="15" customHeight="1" x14ac:dyDescent="0.25">
      <c r="M1065" s="42"/>
      <c r="Y1065" s="195"/>
      <c r="Z1065" s="195"/>
      <c r="AA1065" s="195"/>
      <c r="AB1065" s="195"/>
      <c r="AC1065" s="181"/>
      <c r="AD1065" s="195"/>
      <c r="AE1065" s="195"/>
      <c r="AF1065" s="195"/>
      <c r="AG1065" s="195"/>
    </row>
    <row r="1066" spans="13:33" s="6" customFormat="1" ht="15" customHeight="1" x14ac:dyDescent="0.25">
      <c r="M1066" s="42"/>
      <c r="Y1066" s="195"/>
      <c r="Z1066" s="195"/>
      <c r="AA1066" s="195"/>
      <c r="AB1066" s="195"/>
      <c r="AC1066" s="181"/>
      <c r="AD1066" s="195"/>
      <c r="AE1066" s="195"/>
      <c r="AF1066" s="195"/>
      <c r="AG1066" s="195"/>
    </row>
    <row r="1067" spans="13:33" s="6" customFormat="1" ht="15" customHeight="1" x14ac:dyDescent="0.25">
      <c r="M1067" s="42"/>
      <c r="Y1067" s="195"/>
      <c r="Z1067" s="195"/>
      <c r="AA1067" s="195"/>
      <c r="AB1067" s="195"/>
      <c r="AC1067" s="181"/>
      <c r="AD1067" s="195"/>
      <c r="AE1067" s="195"/>
      <c r="AF1067" s="195"/>
      <c r="AG1067" s="195"/>
    </row>
    <row r="1068" spans="13:33" s="6" customFormat="1" ht="15" customHeight="1" x14ac:dyDescent="0.25">
      <c r="M1068" s="42"/>
      <c r="Y1068" s="195"/>
      <c r="Z1068" s="195"/>
      <c r="AA1068" s="195"/>
      <c r="AB1068" s="195"/>
      <c r="AC1068" s="181"/>
      <c r="AD1068" s="195"/>
      <c r="AE1068" s="195"/>
      <c r="AF1068" s="195"/>
      <c r="AG1068" s="195"/>
    </row>
    <row r="1069" spans="13:33" s="6" customFormat="1" ht="15" customHeight="1" x14ac:dyDescent="0.25">
      <c r="M1069" s="42"/>
      <c r="Y1069" s="195"/>
      <c r="Z1069" s="195"/>
      <c r="AA1069" s="195"/>
      <c r="AB1069" s="195"/>
      <c r="AC1069" s="181"/>
      <c r="AD1069" s="195"/>
      <c r="AE1069" s="195"/>
      <c r="AF1069" s="195"/>
      <c r="AG1069" s="195"/>
    </row>
    <row r="1070" spans="13:33" s="6" customFormat="1" ht="15" customHeight="1" x14ac:dyDescent="0.25">
      <c r="M1070" s="42"/>
      <c r="Y1070" s="195"/>
      <c r="Z1070" s="195"/>
      <c r="AA1070" s="195"/>
      <c r="AB1070" s="195"/>
      <c r="AC1070" s="181"/>
      <c r="AD1070" s="195"/>
      <c r="AE1070" s="195"/>
      <c r="AF1070" s="195"/>
      <c r="AG1070" s="195"/>
    </row>
    <row r="1071" spans="13:33" s="6" customFormat="1" ht="15" customHeight="1" x14ac:dyDescent="0.25">
      <c r="M1071" s="42"/>
      <c r="Y1071" s="195"/>
      <c r="Z1071" s="195"/>
      <c r="AA1071" s="195"/>
      <c r="AB1071" s="195"/>
      <c r="AC1071" s="181"/>
      <c r="AD1071" s="195"/>
      <c r="AE1071" s="195"/>
      <c r="AF1071" s="195"/>
      <c r="AG1071" s="195"/>
    </row>
    <row r="1072" spans="13:33" s="6" customFormat="1" ht="15" customHeight="1" x14ac:dyDescent="0.25">
      <c r="M1072" s="42"/>
      <c r="Y1072" s="195"/>
      <c r="Z1072" s="195"/>
      <c r="AA1072" s="195"/>
      <c r="AB1072" s="195"/>
      <c r="AC1072" s="181"/>
      <c r="AD1072" s="195"/>
      <c r="AE1072" s="195"/>
      <c r="AF1072" s="195"/>
      <c r="AG1072" s="195"/>
    </row>
    <row r="1073" spans="13:33" s="6" customFormat="1" ht="15" customHeight="1" x14ac:dyDescent="0.25">
      <c r="M1073" s="42"/>
      <c r="Y1073" s="195"/>
      <c r="Z1073" s="195"/>
      <c r="AA1073" s="195"/>
      <c r="AB1073" s="195"/>
      <c r="AC1073" s="181"/>
      <c r="AD1073" s="195"/>
      <c r="AE1073" s="195"/>
      <c r="AF1073" s="195"/>
      <c r="AG1073" s="195"/>
    </row>
    <row r="1074" spans="13:33" s="6" customFormat="1" ht="15" customHeight="1" x14ac:dyDescent="0.25">
      <c r="M1074" s="42"/>
      <c r="Y1074" s="195"/>
      <c r="Z1074" s="195"/>
      <c r="AA1074" s="195"/>
      <c r="AB1074" s="195"/>
      <c r="AC1074" s="181"/>
      <c r="AD1074" s="195"/>
      <c r="AE1074" s="195"/>
      <c r="AF1074" s="195"/>
      <c r="AG1074" s="195"/>
    </row>
    <row r="1075" spans="13:33" s="6" customFormat="1" ht="15" customHeight="1" x14ac:dyDescent="0.25">
      <c r="M1075" s="42"/>
      <c r="Y1075" s="195"/>
      <c r="Z1075" s="195"/>
      <c r="AA1075" s="195"/>
      <c r="AB1075" s="195"/>
      <c r="AC1075" s="181"/>
      <c r="AD1075" s="195"/>
      <c r="AE1075" s="195"/>
      <c r="AF1075" s="195"/>
      <c r="AG1075" s="195"/>
    </row>
    <row r="1076" spans="13:33" s="6" customFormat="1" ht="15" customHeight="1" x14ac:dyDescent="0.25">
      <c r="M1076" s="42"/>
      <c r="Y1076" s="195"/>
      <c r="Z1076" s="195"/>
      <c r="AA1076" s="195"/>
      <c r="AB1076" s="195"/>
      <c r="AC1076" s="181"/>
      <c r="AD1076" s="195"/>
      <c r="AE1076" s="195"/>
      <c r="AF1076" s="195"/>
      <c r="AG1076" s="195"/>
    </row>
    <row r="1077" spans="13:33" s="6" customFormat="1" ht="15" customHeight="1" x14ac:dyDescent="0.25">
      <c r="M1077" s="42"/>
      <c r="Y1077" s="195"/>
      <c r="Z1077" s="195"/>
      <c r="AA1077" s="195"/>
      <c r="AB1077" s="195"/>
      <c r="AC1077" s="181"/>
      <c r="AD1077" s="195"/>
      <c r="AE1077" s="195"/>
      <c r="AF1077" s="195"/>
      <c r="AG1077" s="195"/>
    </row>
    <row r="1078" spans="13:33" s="6" customFormat="1" ht="15" customHeight="1" x14ac:dyDescent="0.25">
      <c r="M1078" s="42"/>
      <c r="Y1078" s="195"/>
      <c r="Z1078" s="195"/>
      <c r="AA1078" s="195"/>
      <c r="AB1078" s="195"/>
      <c r="AC1078" s="181"/>
      <c r="AD1078" s="195"/>
      <c r="AE1078" s="195"/>
      <c r="AF1078" s="195"/>
      <c r="AG1078" s="195"/>
    </row>
    <row r="1079" spans="13:33" s="6" customFormat="1" ht="15" customHeight="1" x14ac:dyDescent="0.25">
      <c r="M1079" s="42"/>
      <c r="Y1079" s="195"/>
      <c r="Z1079" s="195"/>
      <c r="AA1079" s="195"/>
      <c r="AB1079" s="195"/>
      <c r="AC1079" s="181"/>
      <c r="AD1079" s="195"/>
      <c r="AE1079" s="195"/>
      <c r="AF1079" s="195"/>
      <c r="AG1079" s="195"/>
    </row>
    <row r="1080" spans="13:33" s="6" customFormat="1" ht="15" customHeight="1" x14ac:dyDescent="0.25">
      <c r="M1080" s="42"/>
      <c r="Y1080" s="195"/>
      <c r="Z1080" s="195"/>
      <c r="AA1080" s="195"/>
      <c r="AB1080" s="195"/>
      <c r="AC1080" s="181"/>
      <c r="AD1080" s="195"/>
      <c r="AE1080" s="195"/>
      <c r="AF1080" s="195"/>
      <c r="AG1080" s="195"/>
    </row>
    <row r="1081" spans="13:33" s="6" customFormat="1" ht="15" customHeight="1" x14ac:dyDescent="0.25">
      <c r="M1081" s="42"/>
      <c r="Y1081" s="195"/>
      <c r="Z1081" s="195"/>
      <c r="AA1081" s="195"/>
      <c r="AB1081" s="195"/>
      <c r="AC1081" s="181"/>
      <c r="AD1081" s="195"/>
      <c r="AE1081" s="195"/>
      <c r="AF1081" s="195"/>
      <c r="AG1081" s="195"/>
    </row>
    <row r="1082" spans="13:33" s="6" customFormat="1" ht="15" customHeight="1" x14ac:dyDescent="0.25">
      <c r="M1082" s="42"/>
      <c r="Y1082" s="195"/>
      <c r="Z1082" s="195"/>
      <c r="AA1082" s="195"/>
      <c r="AB1082" s="195"/>
      <c r="AC1082" s="181"/>
      <c r="AD1082" s="195"/>
      <c r="AE1082" s="195"/>
      <c r="AF1082" s="195"/>
      <c r="AG1082" s="195"/>
    </row>
    <row r="1083" spans="13:33" s="6" customFormat="1" ht="15" customHeight="1" x14ac:dyDescent="0.25">
      <c r="M1083" s="42"/>
      <c r="Y1083" s="195"/>
      <c r="Z1083" s="195"/>
      <c r="AA1083" s="195"/>
      <c r="AB1083" s="195"/>
      <c r="AC1083" s="181"/>
      <c r="AD1083" s="195"/>
      <c r="AE1083" s="195"/>
      <c r="AF1083" s="195"/>
      <c r="AG1083" s="195"/>
    </row>
    <row r="1084" spans="13:33" s="6" customFormat="1" ht="15" customHeight="1" x14ac:dyDescent="0.25">
      <c r="M1084" s="42"/>
      <c r="Y1084" s="195"/>
      <c r="Z1084" s="195"/>
      <c r="AA1084" s="195"/>
      <c r="AB1084" s="195"/>
      <c r="AC1084" s="181"/>
      <c r="AD1084" s="195"/>
      <c r="AE1084" s="195"/>
      <c r="AF1084" s="195"/>
      <c r="AG1084" s="195"/>
    </row>
    <row r="1085" spans="13:33" s="6" customFormat="1" ht="15" customHeight="1" x14ac:dyDescent="0.25">
      <c r="M1085" s="42"/>
      <c r="Y1085" s="195"/>
      <c r="Z1085" s="195"/>
      <c r="AA1085" s="195"/>
      <c r="AB1085" s="195"/>
      <c r="AC1085" s="181"/>
      <c r="AD1085" s="195"/>
      <c r="AE1085" s="195"/>
      <c r="AF1085" s="195"/>
      <c r="AG1085" s="195"/>
    </row>
    <row r="1086" spans="13:33" s="6" customFormat="1" ht="15" customHeight="1" x14ac:dyDescent="0.25">
      <c r="M1086" s="42"/>
      <c r="Y1086" s="195"/>
      <c r="Z1086" s="195"/>
      <c r="AA1086" s="195"/>
      <c r="AB1086" s="195"/>
      <c r="AC1086" s="181"/>
      <c r="AD1086" s="195"/>
      <c r="AE1086" s="195"/>
      <c r="AF1086" s="195"/>
      <c r="AG1086" s="195"/>
    </row>
    <row r="1087" spans="13:33" s="6" customFormat="1" ht="15" customHeight="1" x14ac:dyDescent="0.25">
      <c r="M1087" s="42"/>
      <c r="Y1087" s="195"/>
      <c r="Z1087" s="195"/>
      <c r="AA1087" s="195"/>
      <c r="AB1087" s="195"/>
      <c r="AC1087" s="181"/>
      <c r="AD1087" s="195"/>
      <c r="AE1087" s="195"/>
      <c r="AF1087" s="195"/>
      <c r="AG1087" s="195"/>
    </row>
    <row r="1088" spans="13:33" s="6" customFormat="1" ht="15" customHeight="1" x14ac:dyDescent="0.25">
      <c r="M1088" s="42"/>
      <c r="Y1088" s="195"/>
      <c r="Z1088" s="195"/>
      <c r="AA1088" s="195"/>
      <c r="AB1088" s="195"/>
      <c r="AC1088" s="181"/>
      <c r="AD1088" s="195"/>
      <c r="AE1088" s="195"/>
      <c r="AF1088" s="195"/>
      <c r="AG1088" s="195"/>
    </row>
    <row r="1089" spans="13:33" s="6" customFormat="1" ht="15" customHeight="1" x14ac:dyDescent="0.25">
      <c r="M1089" s="42"/>
      <c r="Y1089" s="195"/>
      <c r="Z1089" s="195"/>
      <c r="AA1089" s="195"/>
      <c r="AB1089" s="195"/>
      <c r="AC1089" s="181"/>
      <c r="AD1089" s="195"/>
      <c r="AE1089" s="195"/>
      <c r="AF1089" s="195"/>
      <c r="AG1089" s="195"/>
    </row>
    <row r="1090" spans="13:33" s="6" customFormat="1" ht="15" customHeight="1" x14ac:dyDescent="0.25">
      <c r="M1090" s="42"/>
      <c r="Y1090" s="195"/>
      <c r="Z1090" s="195"/>
      <c r="AA1090" s="195"/>
      <c r="AB1090" s="195"/>
      <c r="AC1090" s="181"/>
      <c r="AD1090" s="195"/>
      <c r="AE1090" s="195"/>
      <c r="AF1090" s="195"/>
      <c r="AG1090" s="195"/>
    </row>
    <row r="1091" spans="13:33" s="6" customFormat="1" ht="15" customHeight="1" x14ac:dyDescent="0.25">
      <c r="M1091" s="42"/>
      <c r="Y1091" s="195"/>
      <c r="Z1091" s="195"/>
      <c r="AA1091" s="195"/>
      <c r="AB1091" s="195"/>
      <c r="AC1091" s="181"/>
      <c r="AD1091" s="195"/>
      <c r="AE1091" s="195"/>
      <c r="AF1091" s="195"/>
      <c r="AG1091" s="195"/>
    </row>
    <row r="1092" spans="13:33" s="6" customFormat="1" ht="15" customHeight="1" x14ac:dyDescent="0.25">
      <c r="M1092" s="42"/>
      <c r="Y1092" s="195"/>
      <c r="Z1092" s="195"/>
      <c r="AA1092" s="195"/>
      <c r="AB1092" s="195"/>
      <c r="AC1092" s="181"/>
      <c r="AD1092" s="195"/>
      <c r="AE1092" s="195"/>
      <c r="AF1092" s="195"/>
      <c r="AG1092" s="195"/>
    </row>
    <row r="1093" spans="13:33" s="6" customFormat="1" ht="15" customHeight="1" x14ac:dyDescent="0.25">
      <c r="M1093" s="42"/>
      <c r="Y1093" s="195"/>
      <c r="Z1093" s="195"/>
      <c r="AA1093" s="195"/>
      <c r="AB1093" s="195"/>
      <c r="AC1093" s="181"/>
      <c r="AD1093" s="195"/>
      <c r="AE1093" s="195"/>
      <c r="AF1093" s="195"/>
      <c r="AG1093" s="195"/>
    </row>
    <row r="1094" spans="13:33" s="6" customFormat="1" ht="15" customHeight="1" x14ac:dyDescent="0.25">
      <c r="M1094" s="42"/>
      <c r="Y1094" s="195"/>
      <c r="Z1094" s="195"/>
      <c r="AA1094" s="195"/>
      <c r="AB1094" s="195"/>
      <c r="AC1094" s="181"/>
      <c r="AD1094" s="195"/>
      <c r="AE1094" s="195"/>
      <c r="AF1094" s="195"/>
      <c r="AG1094" s="195"/>
    </row>
    <row r="1095" spans="13:33" s="6" customFormat="1" ht="15" customHeight="1" x14ac:dyDescent="0.25">
      <c r="M1095" s="42"/>
      <c r="Y1095" s="195"/>
      <c r="Z1095" s="195"/>
      <c r="AA1095" s="195"/>
      <c r="AB1095" s="195"/>
      <c r="AC1095" s="181"/>
      <c r="AD1095" s="195"/>
      <c r="AE1095" s="195"/>
      <c r="AF1095" s="195"/>
      <c r="AG1095" s="195"/>
    </row>
    <row r="1096" spans="13:33" s="6" customFormat="1" ht="15" customHeight="1" x14ac:dyDescent="0.25">
      <c r="M1096" s="42"/>
      <c r="Y1096" s="195"/>
      <c r="Z1096" s="195"/>
      <c r="AA1096" s="195"/>
      <c r="AB1096" s="195"/>
      <c r="AC1096" s="181"/>
      <c r="AD1096" s="195"/>
      <c r="AE1096" s="195"/>
      <c r="AF1096" s="195"/>
      <c r="AG1096" s="195"/>
    </row>
    <row r="1097" spans="13:33" s="6" customFormat="1" ht="15" customHeight="1" x14ac:dyDescent="0.25">
      <c r="M1097" s="42"/>
      <c r="Y1097" s="195"/>
      <c r="Z1097" s="195"/>
      <c r="AA1097" s="195"/>
      <c r="AB1097" s="195"/>
      <c r="AC1097" s="181"/>
      <c r="AD1097" s="195"/>
      <c r="AE1097" s="195"/>
      <c r="AF1097" s="195"/>
      <c r="AG1097" s="195"/>
    </row>
    <row r="1098" spans="13:33" s="6" customFormat="1" ht="15" customHeight="1" x14ac:dyDescent="0.25">
      <c r="M1098" s="42"/>
      <c r="Y1098" s="195"/>
      <c r="Z1098" s="195"/>
      <c r="AA1098" s="195"/>
      <c r="AB1098" s="195"/>
      <c r="AC1098" s="181"/>
      <c r="AD1098" s="195"/>
      <c r="AE1098" s="195"/>
      <c r="AF1098" s="195"/>
      <c r="AG1098" s="195"/>
    </row>
    <row r="1099" spans="13:33" s="6" customFormat="1" ht="15" customHeight="1" x14ac:dyDescent="0.25">
      <c r="M1099" s="42"/>
      <c r="Y1099" s="195"/>
      <c r="Z1099" s="195"/>
      <c r="AA1099" s="195"/>
      <c r="AB1099" s="195"/>
      <c r="AC1099" s="181"/>
      <c r="AD1099" s="195"/>
      <c r="AE1099" s="195"/>
      <c r="AF1099" s="195"/>
      <c r="AG1099" s="195"/>
    </row>
    <row r="1100" spans="13:33" s="6" customFormat="1" ht="15" customHeight="1" x14ac:dyDescent="0.25">
      <c r="M1100" s="42"/>
      <c r="Y1100" s="195"/>
      <c r="Z1100" s="195"/>
      <c r="AA1100" s="195"/>
      <c r="AB1100" s="195"/>
      <c r="AC1100" s="181"/>
      <c r="AD1100" s="195"/>
      <c r="AE1100" s="195"/>
      <c r="AF1100" s="195"/>
      <c r="AG1100" s="195"/>
    </row>
    <row r="1101" spans="13:33" s="6" customFormat="1" ht="15" customHeight="1" x14ac:dyDescent="0.25">
      <c r="M1101" s="42"/>
      <c r="Y1101" s="195"/>
      <c r="Z1101" s="195"/>
      <c r="AA1101" s="195"/>
      <c r="AB1101" s="195"/>
      <c r="AC1101" s="181"/>
      <c r="AD1101" s="195"/>
      <c r="AE1101" s="195"/>
      <c r="AF1101" s="195"/>
      <c r="AG1101" s="195"/>
    </row>
    <row r="1102" spans="13:33" s="6" customFormat="1" ht="15" customHeight="1" x14ac:dyDescent="0.25">
      <c r="M1102" s="42"/>
      <c r="Y1102" s="195"/>
      <c r="Z1102" s="195"/>
      <c r="AA1102" s="195"/>
      <c r="AB1102" s="195"/>
      <c r="AC1102" s="181"/>
      <c r="AD1102" s="195"/>
      <c r="AE1102" s="195"/>
      <c r="AF1102" s="195"/>
      <c r="AG1102" s="195"/>
    </row>
    <row r="1103" spans="13:33" s="6" customFormat="1" ht="15" customHeight="1" x14ac:dyDescent="0.25">
      <c r="M1103" s="42"/>
      <c r="Y1103" s="195"/>
      <c r="Z1103" s="195"/>
      <c r="AA1103" s="195"/>
      <c r="AB1103" s="195"/>
      <c r="AC1103" s="181"/>
      <c r="AD1103" s="195"/>
      <c r="AE1103" s="195"/>
      <c r="AF1103" s="195"/>
      <c r="AG1103" s="195"/>
    </row>
    <row r="1104" spans="13:33" s="6" customFormat="1" ht="15" customHeight="1" x14ac:dyDescent="0.25">
      <c r="M1104" s="42"/>
      <c r="Y1104" s="195"/>
      <c r="Z1104" s="195"/>
      <c r="AA1104" s="195"/>
      <c r="AB1104" s="195"/>
      <c r="AC1104" s="181"/>
      <c r="AD1104" s="195"/>
      <c r="AE1104" s="195"/>
      <c r="AF1104" s="195"/>
      <c r="AG1104" s="195"/>
    </row>
    <row r="1105" spans="13:33" s="6" customFormat="1" ht="15" customHeight="1" x14ac:dyDescent="0.25">
      <c r="M1105" s="42"/>
      <c r="Y1105" s="195"/>
      <c r="Z1105" s="195"/>
      <c r="AA1105" s="195"/>
      <c r="AB1105" s="195"/>
      <c r="AC1105" s="181"/>
      <c r="AD1105" s="195"/>
      <c r="AE1105" s="195"/>
      <c r="AF1105" s="195"/>
      <c r="AG1105" s="195"/>
    </row>
    <row r="1106" spans="13:33" s="6" customFormat="1" ht="15" customHeight="1" x14ac:dyDescent="0.25">
      <c r="M1106" s="42"/>
      <c r="Y1106" s="195"/>
      <c r="Z1106" s="195"/>
      <c r="AA1106" s="195"/>
      <c r="AB1106" s="195"/>
      <c r="AC1106" s="181"/>
      <c r="AD1106" s="195"/>
      <c r="AE1106" s="195"/>
      <c r="AF1106" s="195"/>
      <c r="AG1106" s="195"/>
    </row>
    <row r="1107" spans="13:33" s="6" customFormat="1" ht="15" customHeight="1" x14ac:dyDescent="0.25">
      <c r="M1107" s="42"/>
      <c r="Y1107" s="195"/>
      <c r="Z1107" s="195"/>
      <c r="AA1107" s="195"/>
      <c r="AB1107" s="195"/>
      <c r="AC1107" s="181"/>
      <c r="AD1107" s="195"/>
      <c r="AE1107" s="195"/>
      <c r="AF1107" s="195"/>
      <c r="AG1107" s="195"/>
    </row>
    <row r="1108" spans="13:33" s="6" customFormat="1" ht="15" customHeight="1" x14ac:dyDescent="0.25">
      <c r="M1108" s="42"/>
      <c r="Y1108" s="195"/>
      <c r="Z1108" s="195"/>
      <c r="AA1108" s="195"/>
      <c r="AB1108" s="195"/>
      <c r="AC1108" s="181"/>
      <c r="AD1108" s="195"/>
      <c r="AE1108" s="195"/>
      <c r="AF1108" s="195"/>
      <c r="AG1108" s="195"/>
    </row>
    <row r="1109" spans="13:33" s="6" customFormat="1" ht="15" customHeight="1" x14ac:dyDescent="0.25">
      <c r="M1109" s="42"/>
      <c r="Y1109" s="195"/>
      <c r="Z1109" s="195"/>
      <c r="AA1109" s="195"/>
      <c r="AB1109" s="195"/>
      <c r="AC1109" s="181"/>
      <c r="AD1109" s="195"/>
      <c r="AE1109" s="195"/>
      <c r="AF1109" s="195"/>
      <c r="AG1109" s="195"/>
    </row>
    <row r="1110" spans="13:33" s="6" customFormat="1" ht="15" customHeight="1" x14ac:dyDescent="0.25">
      <c r="M1110" s="42"/>
      <c r="Y1110" s="195"/>
      <c r="Z1110" s="195"/>
      <c r="AA1110" s="195"/>
      <c r="AB1110" s="195"/>
      <c r="AC1110" s="181"/>
      <c r="AD1110" s="195"/>
      <c r="AE1110" s="195"/>
      <c r="AF1110" s="195"/>
      <c r="AG1110" s="195"/>
    </row>
    <row r="1111" spans="13:33" s="6" customFormat="1" ht="15" customHeight="1" x14ac:dyDescent="0.25">
      <c r="M1111" s="42"/>
      <c r="Y1111" s="195"/>
      <c r="Z1111" s="195"/>
      <c r="AA1111" s="195"/>
      <c r="AB1111" s="195"/>
      <c r="AC1111" s="181"/>
      <c r="AD1111" s="195"/>
      <c r="AE1111" s="195"/>
      <c r="AF1111" s="195"/>
      <c r="AG1111" s="195"/>
    </row>
    <row r="1112" spans="13:33" s="6" customFormat="1" ht="15" customHeight="1" x14ac:dyDescent="0.25">
      <c r="M1112" s="42"/>
      <c r="Y1112" s="195"/>
      <c r="Z1112" s="195"/>
      <c r="AA1112" s="195"/>
      <c r="AB1112" s="195"/>
      <c r="AC1112" s="181"/>
      <c r="AD1112" s="195"/>
      <c r="AE1112" s="195"/>
      <c r="AF1112" s="195"/>
      <c r="AG1112" s="195"/>
    </row>
    <row r="1113" spans="13:33" s="6" customFormat="1" ht="15" customHeight="1" x14ac:dyDescent="0.25">
      <c r="M1113" s="42"/>
      <c r="Y1113" s="195"/>
      <c r="Z1113" s="195"/>
      <c r="AA1113" s="195"/>
      <c r="AB1113" s="195"/>
      <c r="AC1113" s="181"/>
      <c r="AD1113" s="195"/>
      <c r="AE1113" s="195"/>
      <c r="AF1113" s="195"/>
      <c r="AG1113" s="195"/>
    </row>
    <row r="1114" spans="13:33" s="6" customFormat="1" ht="15" customHeight="1" x14ac:dyDescent="0.25">
      <c r="M1114" s="42"/>
      <c r="Y1114" s="195"/>
      <c r="Z1114" s="195"/>
      <c r="AA1114" s="195"/>
      <c r="AB1114" s="195"/>
      <c r="AC1114" s="181"/>
      <c r="AD1114" s="195"/>
      <c r="AE1114" s="195"/>
      <c r="AF1114" s="195"/>
      <c r="AG1114" s="195"/>
    </row>
    <row r="1115" spans="13:33" s="6" customFormat="1" ht="15" customHeight="1" x14ac:dyDescent="0.25">
      <c r="M1115" s="42"/>
      <c r="Y1115" s="195"/>
      <c r="Z1115" s="195"/>
      <c r="AA1115" s="195"/>
      <c r="AB1115" s="195"/>
      <c r="AC1115" s="181"/>
      <c r="AD1115" s="195"/>
      <c r="AE1115" s="195"/>
      <c r="AF1115" s="195"/>
      <c r="AG1115" s="195"/>
    </row>
    <row r="1116" spans="13:33" s="6" customFormat="1" ht="15" customHeight="1" x14ac:dyDescent="0.25">
      <c r="M1116" s="42"/>
      <c r="Y1116" s="195"/>
      <c r="Z1116" s="195"/>
      <c r="AA1116" s="195"/>
      <c r="AB1116" s="195"/>
      <c r="AC1116" s="181"/>
      <c r="AD1116" s="195"/>
      <c r="AE1116" s="195"/>
      <c r="AF1116" s="195"/>
      <c r="AG1116" s="195"/>
    </row>
    <row r="1117" spans="13:33" s="6" customFormat="1" ht="15" customHeight="1" x14ac:dyDescent="0.25">
      <c r="M1117" s="42"/>
      <c r="Y1117" s="195"/>
      <c r="Z1117" s="195"/>
      <c r="AA1117" s="195"/>
      <c r="AB1117" s="195"/>
      <c r="AC1117" s="181"/>
      <c r="AD1117" s="195"/>
      <c r="AE1117" s="195"/>
      <c r="AF1117" s="195"/>
      <c r="AG1117" s="195"/>
    </row>
    <row r="1118" spans="13:33" s="6" customFormat="1" ht="15" customHeight="1" x14ac:dyDescent="0.25">
      <c r="M1118" s="42"/>
      <c r="Y1118" s="195"/>
      <c r="Z1118" s="195"/>
      <c r="AA1118" s="195"/>
      <c r="AB1118" s="195"/>
      <c r="AC1118" s="181"/>
      <c r="AD1118" s="195"/>
      <c r="AE1118" s="195"/>
      <c r="AF1118" s="195"/>
      <c r="AG1118" s="195"/>
    </row>
    <row r="1119" spans="13:33" s="6" customFormat="1" ht="15" customHeight="1" x14ac:dyDescent="0.25">
      <c r="M1119" s="42"/>
      <c r="Y1119" s="195"/>
      <c r="Z1119" s="195"/>
      <c r="AA1119" s="195"/>
      <c r="AB1119" s="195"/>
      <c r="AC1119" s="181"/>
      <c r="AD1119" s="195"/>
      <c r="AE1119" s="195"/>
      <c r="AF1119" s="195"/>
      <c r="AG1119" s="195"/>
    </row>
    <row r="1120" spans="13:33" s="6" customFormat="1" ht="15" customHeight="1" x14ac:dyDescent="0.25">
      <c r="M1120" s="42"/>
      <c r="Y1120" s="195"/>
      <c r="Z1120" s="195"/>
      <c r="AA1120" s="195"/>
      <c r="AB1120" s="195"/>
      <c r="AC1120" s="181"/>
      <c r="AD1120" s="195"/>
      <c r="AE1120" s="195"/>
      <c r="AF1120" s="195"/>
      <c r="AG1120" s="195"/>
    </row>
    <row r="1121" spans="13:33" s="6" customFormat="1" ht="15" customHeight="1" x14ac:dyDescent="0.25">
      <c r="M1121" s="42"/>
      <c r="Y1121" s="195"/>
      <c r="Z1121" s="195"/>
      <c r="AA1121" s="195"/>
      <c r="AB1121" s="195"/>
      <c r="AC1121" s="181"/>
      <c r="AD1121" s="195"/>
      <c r="AE1121" s="195"/>
      <c r="AF1121" s="195"/>
      <c r="AG1121" s="195"/>
    </row>
    <row r="1122" spans="13:33" s="6" customFormat="1" ht="15" customHeight="1" x14ac:dyDescent="0.25">
      <c r="M1122" s="42"/>
      <c r="Y1122" s="195"/>
      <c r="Z1122" s="195"/>
      <c r="AA1122" s="195"/>
      <c r="AB1122" s="195"/>
      <c r="AC1122" s="181"/>
      <c r="AD1122" s="195"/>
      <c r="AE1122" s="195"/>
      <c r="AF1122" s="195"/>
      <c r="AG1122" s="195"/>
    </row>
    <row r="1123" spans="13:33" s="6" customFormat="1" ht="15" customHeight="1" x14ac:dyDescent="0.25">
      <c r="M1123" s="42"/>
      <c r="Y1123" s="195"/>
      <c r="Z1123" s="195"/>
      <c r="AA1123" s="195"/>
      <c r="AB1123" s="195"/>
      <c r="AC1123" s="181"/>
      <c r="AD1123" s="195"/>
      <c r="AE1123" s="195"/>
      <c r="AF1123" s="195"/>
      <c r="AG1123" s="195"/>
    </row>
    <row r="1124" spans="13:33" s="6" customFormat="1" ht="15" customHeight="1" x14ac:dyDescent="0.25">
      <c r="M1124" s="42"/>
      <c r="Y1124" s="195"/>
      <c r="Z1124" s="195"/>
      <c r="AA1124" s="195"/>
      <c r="AB1124" s="195"/>
      <c r="AC1124" s="181"/>
      <c r="AD1124" s="195"/>
      <c r="AE1124" s="195"/>
      <c r="AF1124" s="195"/>
      <c r="AG1124" s="195"/>
    </row>
    <row r="1125" spans="13:33" s="6" customFormat="1" ht="15" customHeight="1" x14ac:dyDescent="0.25">
      <c r="M1125" s="42"/>
      <c r="Y1125" s="195"/>
      <c r="Z1125" s="195"/>
      <c r="AA1125" s="195"/>
      <c r="AB1125" s="195"/>
      <c r="AC1125" s="181"/>
      <c r="AD1125" s="195"/>
      <c r="AE1125" s="195"/>
      <c r="AF1125" s="195"/>
      <c r="AG1125" s="195"/>
    </row>
    <row r="1126" spans="13:33" s="6" customFormat="1" ht="15" customHeight="1" x14ac:dyDescent="0.25">
      <c r="M1126" s="42"/>
      <c r="Y1126" s="195"/>
      <c r="Z1126" s="195"/>
      <c r="AA1126" s="195"/>
      <c r="AB1126" s="195"/>
      <c r="AC1126" s="181"/>
      <c r="AD1126" s="195"/>
      <c r="AE1126" s="195"/>
      <c r="AF1126" s="195"/>
      <c r="AG1126" s="195"/>
    </row>
    <row r="1127" spans="13:33" s="6" customFormat="1" ht="15" customHeight="1" x14ac:dyDescent="0.25">
      <c r="M1127" s="42"/>
      <c r="Y1127" s="195"/>
      <c r="Z1127" s="195"/>
      <c r="AA1127" s="195"/>
      <c r="AB1127" s="195"/>
      <c r="AC1127" s="181"/>
      <c r="AD1127" s="195"/>
      <c r="AE1127" s="195"/>
      <c r="AF1127" s="195"/>
      <c r="AG1127" s="195"/>
    </row>
    <row r="1128" spans="13:33" s="6" customFormat="1" ht="15" customHeight="1" x14ac:dyDescent="0.25">
      <c r="M1128" s="42"/>
      <c r="Y1128" s="195"/>
      <c r="Z1128" s="195"/>
      <c r="AA1128" s="195"/>
      <c r="AB1128" s="195"/>
      <c r="AC1128" s="181"/>
      <c r="AD1128" s="195"/>
      <c r="AE1128" s="195"/>
      <c r="AF1128" s="195"/>
      <c r="AG1128" s="195"/>
    </row>
    <row r="1129" spans="13:33" s="6" customFormat="1" ht="15" customHeight="1" x14ac:dyDescent="0.25">
      <c r="M1129" s="42"/>
      <c r="Y1129" s="195"/>
      <c r="Z1129" s="195"/>
      <c r="AA1129" s="195"/>
      <c r="AB1129" s="195"/>
      <c r="AC1129" s="181"/>
      <c r="AD1129" s="195"/>
      <c r="AE1129" s="195"/>
      <c r="AF1129" s="195"/>
      <c r="AG1129" s="195"/>
    </row>
    <row r="1130" spans="13:33" s="6" customFormat="1" ht="15" customHeight="1" x14ac:dyDescent="0.25">
      <c r="M1130" s="42"/>
      <c r="Y1130" s="195"/>
      <c r="Z1130" s="195"/>
      <c r="AA1130" s="195"/>
      <c r="AB1130" s="195"/>
      <c r="AC1130" s="181"/>
      <c r="AD1130" s="195"/>
      <c r="AE1130" s="195"/>
      <c r="AF1130" s="195"/>
      <c r="AG1130" s="195"/>
    </row>
    <row r="1131" spans="13:33" s="6" customFormat="1" ht="15" customHeight="1" x14ac:dyDescent="0.25">
      <c r="M1131" s="42"/>
      <c r="Y1131" s="195"/>
      <c r="Z1131" s="195"/>
      <c r="AA1131" s="195"/>
      <c r="AB1131" s="195"/>
      <c r="AC1131" s="181"/>
      <c r="AD1131" s="195"/>
      <c r="AE1131" s="195"/>
      <c r="AF1131" s="195"/>
      <c r="AG1131" s="195"/>
    </row>
    <row r="1132" spans="13:33" s="6" customFormat="1" ht="15" customHeight="1" x14ac:dyDescent="0.25">
      <c r="M1132" s="42"/>
      <c r="Y1132" s="195"/>
      <c r="Z1132" s="195"/>
      <c r="AA1132" s="195"/>
      <c r="AB1132" s="195"/>
      <c r="AC1132" s="181"/>
      <c r="AD1132" s="195"/>
      <c r="AE1132" s="195"/>
      <c r="AF1132" s="195"/>
      <c r="AG1132" s="195"/>
    </row>
    <row r="1133" spans="13:33" s="6" customFormat="1" ht="15" customHeight="1" x14ac:dyDescent="0.25">
      <c r="M1133" s="42"/>
      <c r="Y1133" s="195"/>
      <c r="Z1133" s="195"/>
      <c r="AA1133" s="195"/>
      <c r="AB1133" s="195"/>
      <c r="AC1133" s="181"/>
      <c r="AD1133" s="195"/>
      <c r="AE1133" s="195"/>
      <c r="AF1133" s="195"/>
      <c r="AG1133" s="195"/>
    </row>
    <row r="1134" spans="13:33" s="6" customFormat="1" ht="15" customHeight="1" x14ac:dyDescent="0.25">
      <c r="M1134" s="42"/>
      <c r="Y1134" s="195"/>
      <c r="Z1134" s="195"/>
      <c r="AA1134" s="195"/>
      <c r="AB1134" s="195"/>
      <c r="AC1134" s="181"/>
      <c r="AD1134" s="195"/>
      <c r="AE1134" s="195"/>
      <c r="AF1134" s="195"/>
      <c r="AG1134" s="195"/>
    </row>
    <row r="1135" spans="13:33" s="6" customFormat="1" ht="15" customHeight="1" x14ac:dyDescent="0.25">
      <c r="M1135" s="42"/>
      <c r="Y1135" s="195"/>
      <c r="Z1135" s="195"/>
      <c r="AA1135" s="195"/>
      <c r="AB1135" s="195"/>
      <c r="AC1135" s="181"/>
      <c r="AD1135" s="195"/>
      <c r="AE1135" s="195"/>
      <c r="AF1135" s="195"/>
      <c r="AG1135" s="195"/>
    </row>
    <row r="1136" spans="13:33" s="6" customFormat="1" ht="15" customHeight="1" x14ac:dyDescent="0.25">
      <c r="M1136" s="42"/>
      <c r="Y1136" s="195"/>
      <c r="Z1136" s="195"/>
      <c r="AA1136" s="195"/>
      <c r="AB1136" s="195"/>
      <c r="AC1136" s="181"/>
      <c r="AD1136" s="195"/>
      <c r="AE1136" s="195"/>
      <c r="AF1136" s="195"/>
      <c r="AG1136" s="195"/>
    </row>
    <row r="1137" spans="13:33" s="6" customFormat="1" ht="15" customHeight="1" x14ac:dyDescent="0.25">
      <c r="M1137" s="42"/>
      <c r="Y1137" s="195"/>
      <c r="Z1137" s="195"/>
      <c r="AA1137" s="195"/>
      <c r="AB1137" s="195"/>
      <c r="AC1137" s="181"/>
      <c r="AD1137" s="195"/>
      <c r="AE1137" s="195"/>
      <c r="AF1137" s="195"/>
      <c r="AG1137" s="195"/>
    </row>
    <row r="1138" spans="13:33" s="6" customFormat="1" ht="15" customHeight="1" x14ac:dyDescent="0.25">
      <c r="M1138" s="42"/>
      <c r="Y1138" s="195"/>
      <c r="Z1138" s="195"/>
      <c r="AA1138" s="195"/>
      <c r="AB1138" s="195"/>
      <c r="AC1138" s="181"/>
      <c r="AD1138" s="195"/>
      <c r="AE1138" s="195"/>
      <c r="AF1138" s="195"/>
      <c r="AG1138" s="195"/>
    </row>
    <row r="1139" spans="13:33" s="6" customFormat="1" ht="15" customHeight="1" x14ac:dyDescent="0.25">
      <c r="M1139" s="42"/>
      <c r="Y1139" s="195"/>
      <c r="Z1139" s="195"/>
      <c r="AA1139" s="195"/>
      <c r="AB1139" s="195"/>
      <c r="AC1139" s="181"/>
      <c r="AD1139" s="195"/>
      <c r="AE1139" s="195"/>
      <c r="AF1139" s="195"/>
      <c r="AG1139" s="195"/>
    </row>
    <row r="1140" spans="13:33" s="6" customFormat="1" ht="15" customHeight="1" x14ac:dyDescent="0.25">
      <c r="M1140" s="42"/>
      <c r="Y1140" s="195"/>
      <c r="Z1140" s="195"/>
      <c r="AA1140" s="195"/>
      <c r="AB1140" s="195"/>
      <c r="AC1140" s="181"/>
      <c r="AD1140" s="195"/>
      <c r="AE1140" s="195"/>
      <c r="AF1140" s="195"/>
      <c r="AG1140" s="195"/>
    </row>
    <row r="1141" spans="13:33" s="6" customFormat="1" ht="15" customHeight="1" x14ac:dyDescent="0.25">
      <c r="M1141" s="42"/>
      <c r="Y1141" s="195"/>
      <c r="Z1141" s="195"/>
      <c r="AA1141" s="195"/>
      <c r="AB1141" s="195"/>
      <c r="AC1141" s="181"/>
      <c r="AD1141" s="195"/>
      <c r="AE1141" s="195"/>
      <c r="AF1141" s="195"/>
      <c r="AG1141" s="195"/>
    </row>
    <row r="1142" spans="13:33" s="6" customFormat="1" ht="15" customHeight="1" x14ac:dyDescent="0.25">
      <c r="M1142" s="42"/>
      <c r="Y1142" s="195"/>
      <c r="Z1142" s="195"/>
      <c r="AA1142" s="195"/>
      <c r="AB1142" s="195"/>
      <c r="AC1142" s="181"/>
      <c r="AD1142" s="195"/>
      <c r="AE1142" s="195"/>
      <c r="AF1142" s="195"/>
      <c r="AG1142" s="195"/>
    </row>
    <row r="1143" spans="13:33" s="6" customFormat="1" ht="15" customHeight="1" x14ac:dyDescent="0.25">
      <c r="M1143" s="42"/>
      <c r="Y1143" s="195"/>
      <c r="Z1143" s="195"/>
      <c r="AA1143" s="195"/>
      <c r="AB1143" s="195"/>
      <c r="AC1143" s="181"/>
      <c r="AD1143" s="195"/>
      <c r="AE1143" s="195"/>
      <c r="AF1143" s="195"/>
      <c r="AG1143" s="195"/>
    </row>
    <row r="1144" spans="13:33" s="6" customFormat="1" ht="15" customHeight="1" x14ac:dyDescent="0.25">
      <c r="M1144" s="42"/>
      <c r="Y1144" s="195"/>
      <c r="Z1144" s="195"/>
      <c r="AA1144" s="195"/>
      <c r="AB1144" s="195"/>
      <c r="AC1144" s="181"/>
      <c r="AD1144" s="195"/>
      <c r="AE1144" s="195"/>
      <c r="AF1144" s="195"/>
      <c r="AG1144" s="195"/>
    </row>
    <row r="1145" spans="13:33" s="6" customFormat="1" ht="15" customHeight="1" x14ac:dyDescent="0.25">
      <c r="M1145" s="42"/>
      <c r="Y1145" s="195"/>
      <c r="Z1145" s="195"/>
      <c r="AA1145" s="195"/>
      <c r="AB1145" s="195"/>
      <c r="AC1145" s="181"/>
      <c r="AD1145" s="195"/>
      <c r="AE1145" s="195"/>
      <c r="AF1145" s="195"/>
      <c r="AG1145" s="195"/>
    </row>
    <row r="1146" spans="13:33" s="6" customFormat="1" ht="15" customHeight="1" x14ac:dyDescent="0.25">
      <c r="M1146" s="42"/>
      <c r="Y1146" s="195"/>
      <c r="Z1146" s="195"/>
      <c r="AA1146" s="195"/>
      <c r="AB1146" s="195"/>
      <c r="AC1146" s="181"/>
      <c r="AD1146" s="195"/>
      <c r="AE1146" s="195"/>
      <c r="AF1146" s="195"/>
      <c r="AG1146" s="195"/>
    </row>
    <row r="1147" spans="13:33" s="6" customFormat="1" ht="15" customHeight="1" x14ac:dyDescent="0.25">
      <c r="M1147" s="42"/>
      <c r="Y1147" s="195"/>
      <c r="Z1147" s="195"/>
      <c r="AA1147" s="195"/>
      <c r="AB1147" s="195"/>
      <c r="AC1147" s="181"/>
      <c r="AD1147" s="195"/>
      <c r="AE1147" s="195"/>
      <c r="AF1147" s="195"/>
      <c r="AG1147" s="195"/>
    </row>
    <row r="1148" spans="13:33" s="6" customFormat="1" ht="15" customHeight="1" x14ac:dyDescent="0.25">
      <c r="M1148" s="42"/>
      <c r="Y1148" s="195"/>
      <c r="Z1148" s="195"/>
      <c r="AA1148" s="195"/>
      <c r="AB1148" s="195"/>
      <c r="AC1148" s="181"/>
      <c r="AD1148" s="195"/>
      <c r="AE1148" s="195"/>
      <c r="AF1148" s="195"/>
      <c r="AG1148" s="195"/>
    </row>
    <row r="1149" spans="13:33" s="6" customFormat="1" ht="15" customHeight="1" x14ac:dyDescent="0.25">
      <c r="M1149" s="42"/>
      <c r="Y1149" s="195"/>
      <c r="Z1149" s="195"/>
      <c r="AA1149" s="195"/>
      <c r="AB1149" s="195"/>
      <c r="AC1149" s="181"/>
      <c r="AD1149" s="195"/>
      <c r="AE1149" s="195"/>
      <c r="AF1149" s="195"/>
      <c r="AG1149" s="195"/>
    </row>
    <row r="1150" spans="13:33" s="6" customFormat="1" ht="15" customHeight="1" x14ac:dyDescent="0.25">
      <c r="M1150" s="42"/>
      <c r="Y1150" s="195"/>
      <c r="Z1150" s="195"/>
      <c r="AA1150" s="195"/>
      <c r="AB1150" s="195"/>
      <c r="AC1150" s="181"/>
      <c r="AD1150" s="195"/>
      <c r="AE1150" s="195"/>
      <c r="AF1150" s="195"/>
      <c r="AG1150" s="195"/>
    </row>
    <row r="1151" spans="13:33" s="6" customFormat="1" ht="15" customHeight="1" x14ac:dyDescent="0.25">
      <c r="M1151" s="42"/>
      <c r="Y1151" s="195"/>
      <c r="Z1151" s="195"/>
      <c r="AA1151" s="195"/>
      <c r="AB1151" s="195"/>
      <c r="AC1151" s="181"/>
      <c r="AD1151" s="195"/>
      <c r="AE1151" s="195"/>
      <c r="AF1151" s="195"/>
      <c r="AG1151" s="195"/>
    </row>
    <row r="1152" spans="13:33" s="6" customFormat="1" ht="15" customHeight="1" x14ac:dyDescent="0.25">
      <c r="M1152" s="42"/>
      <c r="Y1152" s="195"/>
      <c r="Z1152" s="195"/>
      <c r="AA1152" s="195"/>
      <c r="AB1152" s="195"/>
      <c r="AC1152" s="181"/>
      <c r="AD1152" s="195"/>
      <c r="AE1152" s="195"/>
      <c r="AF1152" s="195"/>
      <c r="AG1152" s="195"/>
    </row>
    <row r="1153" spans="13:33" s="6" customFormat="1" ht="15" customHeight="1" x14ac:dyDescent="0.25">
      <c r="M1153" s="42"/>
      <c r="Y1153" s="195"/>
      <c r="Z1153" s="195"/>
      <c r="AA1153" s="195"/>
      <c r="AB1153" s="195"/>
      <c r="AC1153" s="181"/>
      <c r="AD1153" s="195"/>
      <c r="AE1153" s="195"/>
      <c r="AF1153" s="195"/>
      <c r="AG1153" s="195"/>
    </row>
    <row r="1154" spans="13:33" s="6" customFormat="1" ht="15" customHeight="1" x14ac:dyDescent="0.25">
      <c r="M1154" s="42"/>
      <c r="Y1154" s="195"/>
      <c r="Z1154" s="195"/>
      <c r="AA1154" s="195"/>
      <c r="AB1154" s="195"/>
      <c r="AC1154" s="181"/>
      <c r="AD1154" s="195"/>
      <c r="AE1154" s="195"/>
      <c r="AF1154" s="195"/>
      <c r="AG1154" s="195"/>
    </row>
    <row r="1155" spans="13:33" s="6" customFormat="1" ht="15" customHeight="1" x14ac:dyDescent="0.25">
      <c r="M1155" s="42"/>
      <c r="Y1155" s="195"/>
      <c r="Z1155" s="195"/>
      <c r="AA1155" s="195"/>
      <c r="AB1155" s="195"/>
      <c r="AC1155" s="181"/>
      <c r="AD1155" s="195"/>
      <c r="AE1155" s="195"/>
      <c r="AF1155" s="195"/>
      <c r="AG1155" s="195"/>
    </row>
    <row r="1156" spans="13:33" s="6" customFormat="1" ht="15" customHeight="1" x14ac:dyDescent="0.25">
      <c r="M1156" s="42"/>
      <c r="Y1156" s="195"/>
      <c r="Z1156" s="195"/>
      <c r="AA1156" s="195"/>
      <c r="AB1156" s="195"/>
      <c r="AC1156" s="181"/>
      <c r="AD1156" s="195"/>
      <c r="AE1156" s="195"/>
      <c r="AF1156" s="195"/>
      <c r="AG1156" s="195"/>
    </row>
    <row r="1157" spans="13:33" s="6" customFormat="1" ht="15" customHeight="1" x14ac:dyDescent="0.25">
      <c r="M1157" s="42"/>
      <c r="Y1157" s="195"/>
      <c r="Z1157" s="195"/>
      <c r="AA1157" s="195"/>
      <c r="AB1157" s="195"/>
      <c r="AC1157" s="181"/>
      <c r="AD1157" s="195"/>
      <c r="AE1157" s="195"/>
      <c r="AF1157" s="195"/>
      <c r="AG1157" s="195"/>
    </row>
    <row r="1158" spans="13:33" s="6" customFormat="1" ht="15" customHeight="1" x14ac:dyDescent="0.25">
      <c r="M1158" s="42"/>
      <c r="Y1158" s="195"/>
      <c r="Z1158" s="195"/>
      <c r="AA1158" s="195"/>
      <c r="AB1158" s="195"/>
      <c r="AC1158" s="181"/>
      <c r="AD1158" s="195"/>
      <c r="AE1158" s="195"/>
      <c r="AF1158" s="195"/>
      <c r="AG1158" s="195"/>
    </row>
    <row r="1159" spans="13:33" s="6" customFormat="1" ht="15" customHeight="1" x14ac:dyDescent="0.25">
      <c r="M1159" s="42"/>
      <c r="Y1159" s="195"/>
      <c r="Z1159" s="195"/>
      <c r="AA1159" s="195"/>
      <c r="AB1159" s="195"/>
      <c r="AC1159" s="181"/>
      <c r="AD1159" s="195"/>
      <c r="AE1159" s="195"/>
      <c r="AF1159" s="195"/>
      <c r="AG1159" s="195"/>
    </row>
    <row r="1160" spans="13:33" s="6" customFormat="1" ht="15" customHeight="1" x14ac:dyDescent="0.25">
      <c r="M1160" s="42"/>
      <c r="Y1160" s="195"/>
      <c r="Z1160" s="195"/>
      <c r="AA1160" s="195"/>
      <c r="AB1160" s="195"/>
      <c r="AC1160" s="181"/>
      <c r="AD1160" s="195"/>
      <c r="AE1160" s="195"/>
      <c r="AF1160" s="195"/>
      <c r="AG1160" s="195"/>
    </row>
    <row r="1161" spans="13:33" s="6" customFormat="1" ht="15" customHeight="1" x14ac:dyDescent="0.25">
      <c r="M1161" s="42"/>
      <c r="Y1161" s="195"/>
      <c r="Z1161" s="195"/>
      <c r="AA1161" s="195"/>
      <c r="AB1161" s="195"/>
      <c r="AC1161" s="181"/>
      <c r="AD1161" s="195"/>
      <c r="AE1161" s="195"/>
      <c r="AF1161" s="195"/>
      <c r="AG1161" s="195"/>
    </row>
    <row r="1162" spans="13:33" s="6" customFormat="1" ht="15" customHeight="1" x14ac:dyDescent="0.25">
      <c r="M1162" s="42"/>
      <c r="Y1162" s="195"/>
      <c r="Z1162" s="195"/>
      <c r="AA1162" s="195"/>
      <c r="AB1162" s="195"/>
      <c r="AC1162" s="181"/>
      <c r="AD1162" s="195"/>
      <c r="AE1162" s="195"/>
      <c r="AF1162" s="195"/>
      <c r="AG1162" s="195"/>
    </row>
    <row r="1163" spans="13:33" s="6" customFormat="1" ht="15" customHeight="1" x14ac:dyDescent="0.25">
      <c r="M1163" s="42"/>
      <c r="Y1163" s="195"/>
      <c r="Z1163" s="195"/>
      <c r="AA1163" s="195"/>
      <c r="AB1163" s="195"/>
      <c r="AC1163" s="181"/>
      <c r="AD1163" s="195"/>
      <c r="AE1163" s="195"/>
      <c r="AF1163" s="195"/>
      <c r="AG1163" s="195"/>
    </row>
    <row r="1164" spans="13:33" s="6" customFormat="1" ht="15" customHeight="1" x14ac:dyDescent="0.25">
      <c r="M1164" s="42"/>
      <c r="Y1164" s="195"/>
      <c r="Z1164" s="195"/>
      <c r="AA1164" s="195"/>
      <c r="AB1164" s="195"/>
      <c r="AC1164" s="181"/>
      <c r="AD1164" s="195"/>
      <c r="AE1164" s="195"/>
      <c r="AF1164" s="195"/>
      <c r="AG1164" s="195"/>
    </row>
    <row r="1165" spans="13:33" s="6" customFormat="1" ht="15" customHeight="1" x14ac:dyDescent="0.25">
      <c r="M1165" s="42"/>
      <c r="Y1165" s="195"/>
      <c r="Z1165" s="195"/>
      <c r="AA1165" s="195"/>
      <c r="AB1165" s="195"/>
      <c r="AC1165" s="181"/>
      <c r="AD1165" s="195"/>
      <c r="AE1165" s="195"/>
      <c r="AF1165" s="195"/>
      <c r="AG1165" s="195"/>
    </row>
    <row r="1166" spans="13:33" s="6" customFormat="1" ht="15" customHeight="1" x14ac:dyDescent="0.25">
      <c r="M1166" s="42"/>
      <c r="Y1166" s="195"/>
      <c r="Z1166" s="195"/>
      <c r="AA1166" s="195"/>
      <c r="AB1166" s="195"/>
      <c r="AC1166" s="181"/>
      <c r="AD1166" s="195"/>
      <c r="AE1166" s="195"/>
      <c r="AF1166" s="195"/>
      <c r="AG1166" s="195"/>
    </row>
    <row r="1167" spans="13:33" s="6" customFormat="1" ht="15" customHeight="1" x14ac:dyDescent="0.25">
      <c r="M1167" s="42"/>
      <c r="Y1167" s="195"/>
      <c r="Z1167" s="195"/>
      <c r="AA1167" s="195"/>
      <c r="AB1167" s="195"/>
      <c r="AC1167" s="181"/>
      <c r="AD1167" s="195"/>
      <c r="AE1167" s="195"/>
      <c r="AF1167" s="195"/>
      <c r="AG1167" s="195"/>
    </row>
    <row r="1168" spans="13:33" s="6" customFormat="1" ht="15" customHeight="1" x14ac:dyDescent="0.25">
      <c r="M1168" s="42"/>
      <c r="Y1168" s="195"/>
      <c r="Z1168" s="195"/>
      <c r="AA1168" s="195"/>
      <c r="AB1168" s="195"/>
      <c r="AC1168" s="181"/>
      <c r="AD1168" s="195"/>
      <c r="AE1168" s="195"/>
      <c r="AF1168" s="195"/>
      <c r="AG1168" s="195"/>
    </row>
    <row r="1169" spans="13:33" s="6" customFormat="1" ht="15" customHeight="1" x14ac:dyDescent="0.25">
      <c r="M1169" s="42"/>
      <c r="Y1169" s="195"/>
      <c r="Z1169" s="195"/>
      <c r="AA1169" s="195"/>
      <c r="AB1169" s="195"/>
      <c r="AC1169" s="181"/>
      <c r="AD1169" s="195"/>
      <c r="AE1169" s="195"/>
      <c r="AF1169" s="195"/>
      <c r="AG1169" s="195"/>
    </row>
    <row r="1170" spans="13:33" s="6" customFormat="1" ht="15" customHeight="1" x14ac:dyDescent="0.25">
      <c r="M1170" s="42"/>
      <c r="Y1170" s="195"/>
      <c r="Z1170" s="195"/>
      <c r="AA1170" s="195"/>
      <c r="AB1170" s="195"/>
      <c r="AC1170" s="181"/>
      <c r="AD1170" s="195"/>
      <c r="AE1170" s="195"/>
      <c r="AF1170" s="195"/>
      <c r="AG1170" s="195"/>
    </row>
    <row r="1171" spans="13:33" s="6" customFormat="1" ht="15" customHeight="1" x14ac:dyDescent="0.25">
      <c r="M1171" s="42"/>
      <c r="Y1171" s="195"/>
      <c r="Z1171" s="195"/>
      <c r="AA1171" s="195"/>
      <c r="AB1171" s="195"/>
      <c r="AC1171" s="181"/>
      <c r="AD1171" s="195"/>
      <c r="AE1171" s="195"/>
      <c r="AF1171" s="195"/>
      <c r="AG1171" s="195"/>
    </row>
    <row r="1172" spans="13:33" s="6" customFormat="1" ht="15" customHeight="1" x14ac:dyDescent="0.25">
      <c r="M1172" s="42"/>
      <c r="Y1172" s="195"/>
      <c r="Z1172" s="195"/>
      <c r="AA1172" s="195"/>
      <c r="AB1172" s="195"/>
      <c r="AC1172" s="181"/>
      <c r="AD1172" s="195"/>
      <c r="AE1172" s="195"/>
      <c r="AF1172" s="195"/>
      <c r="AG1172" s="195"/>
    </row>
    <row r="1173" spans="13:33" s="6" customFormat="1" ht="15" customHeight="1" x14ac:dyDescent="0.25">
      <c r="M1173" s="42"/>
      <c r="Y1173" s="195"/>
      <c r="Z1173" s="195"/>
      <c r="AA1173" s="195"/>
      <c r="AB1173" s="195"/>
      <c r="AC1173" s="181"/>
      <c r="AD1173" s="195"/>
      <c r="AE1173" s="195"/>
      <c r="AF1173" s="195"/>
      <c r="AG1173" s="195"/>
    </row>
    <row r="1174" spans="13:33" s="6" customFormat="1" ht="15" customHeight="1" x14ac:dyDescent="0.25">
      <c r="M1174" s="42"/>
      <c r="Y1174" s="195"/>
      <c r="Z1174" s="195"/>
      <c r="AA1174" s="195"/>
      <c r="AB1174" s="195"/>
      <c r="AC1174" s="181"/>
      <c r="AD1174" s="195"/>
      <c r="AE1174" s="195"/>
      <c r="AF1174" s="195"/>
      <c r="AG1174" s="195"/>
    </row>
    <row r="1175" spans="13:33" s="6" customFormat="1" ht="15" customHeight="1" x14ac:dyDescent="0.25">
      <c r="M1175" s="42"/>
      <c r="Y1175" s="195"/>
      <c r="Z1175" s="195"/>
      <c r="AA1175" s="195"/>
      <c r="AB1175" s="195"/>
      <c r="AC1175" s="181"/>
      <c r="AD1175" s="195"/>
      <c r="AE1175" s="195"/>
      <c r="AF1175" s="195"/>
      <c r="AG1175" s="195"/>
    </row>
    <row r="1176" spans="13:33" s="6" customFormat="1" ht="15" customHeight="1" x14ac:dyDescent="0.25">
      <c r="M1176" s="42"/>
      <c r="Y1176" s="195"/>
      <c r="Z1176" s="195"/>
      <c r="AA1176" s="195"/>
      <c r="AB1176" s="195"/>
      <c r="AC1176" s="181"/>
      <c r="AD1176" s="195"/>
      <c r="AE1176" s="195"/>
      <c r="AF1176" s="195"/>
      <c r="AG1176" s="195"/>
    </row>
    <row r="1177" spans="13:33" s="6" customFormat="1" ht="15" customHeight="1" x14ac:dyDescent="0.25">
      <c r="M1177" s="42"/>
      <c r="Y1177" s="195"/>
      <c r="Z1177" s="195"/>
      <c r="AA1177" s="195"/>
      <c r="AB1177" s="195"/>
      <c r="AC1177" s="181"/>
      <c r="AD1177" s="195"/>
      <c r="AE1177" s="195"/>
      <c r="AF1177" s="195"/>
      <c r="AG1177" s="195"/>
    </row>
    <row r="1178" spans="13:33" s="6" customFormat="1" ht="15" customHeight="1" x14ac:dyDescent="0.25">
      <c r="M1178" s="42"/>
      <c r="Y1178" s="195"/>
      <c r="Z1178" s="195"/>
      <c r="AA1178" s="195"/>
      <c r="AB1178" s="195"/>
      <c r="AC1178" s="181"/>
      <c r="AD1178" s="195"/>
      <c r="AE1178" s="195"/>
      <c r="AF1178" s="195"/>
      <c r="AG1178" s="195"/>
    </row>
    <row r="1179" spans="13:33" s="6" customFormat="1" ht="15" customHeight="1" x14ac:dyDescent="0.25">
      <c r="M1179" s="42"/>
      <c r="Y1179" s="195"/>
      <c r="Z1179" s="195"/>
      <c r="AA1179" s="195"/>
      <c r="AB1179" s="195"/>
      <c r="AC1179" s="181"/>
      <c r="AD1179" s="195"/>
      <c r="AE1179" s="195"/>
      <c r="AF1179" s="195"/>
      <c r="AG1179" s="195"/>
    </row>
    <row r="1180" spans="13:33" s="6" customFormat="1" ht="15" customHeight="1" x14ac:dyDescent="0.25">
      <c r="M1180" s="42"/>
      <c r="Y1180" s="195"/>
      <c r="Z1180" s="195"/>
      <c r="AA1180" s="195"/>
      <c r="AB1180" s="195"/>
      <c r="AC1180" s="181"/>
      <c r="AD1180" s="195"/>
      <c r="AE1180" s="195"/>
      <c r="AF1180" s="195"/>
      <c r="AG1180" s="195"/>
    </row>
    <row r="1181" spans="13:33" s="6" customFormat="1" ht="15" customHeight="1" x14ac:dyDescent="0.25">
      <c r="M1181" s="42"/>
      <c r="Y1181" s="195"/>
      <c r="Z1181" s="195"/>
      <c r="AA1181" s="195"/>
      <c r="AB1181" s="195"/>
      <c r="AC1181" s="181"/>
      <c r="AD1181" s="195"/>
      <c r="AE1181" s="195"/>
      <c r="AF1181" s="195"/>
      <c r="AG1181" s="195"/>
    </row>
    <row r="1182" spans="13:33" s="6" customFormat="1" ht="15" customHeight="1" x14ac:dyDescent="0.25">
      <c r="M1182" s="42"/>
      <c r="Y1182" s="195"/>
      <c r="Z1182" s="195"/>
      <c r="AA1182" s="195"/>
      <c r="AB1182" s="195"/>
      <c r="AC1182" s="181"/>
      <c r="AD1182" s="195"/>
      <c r="AE1182" s="195"/>
      <c r="AF1182" s="195"/>
      <c r="AG1182" s="195"/>
    </row>
    <row r="1183" spans="13:33" s="6" customFormat="1" ht="15" customHeight="1" x14ac:dyDescent="0.25">
      <c r="M1183" s="42"/>
      <c r="Y1183" s="195"/>
      <c r="Z1183" s="195"/>
      <c r="AA1183" s="195"/>
      <c r="AB1183" s="195"/>
      <c r="AC1183" s="181"/>
      <c r="AD1183" s="195"/>
      <c r="AE1183" s="195"/>
      <c r="AF1183" s="195"/>
      <c r="AG1183" s="195"/>
    </row>
    <row r="1184" spans="13:33" s="6" customFormat="1" ht="15" customHeight="1" x14ac:dyDescent="0.25">
      <c r="M1184" s="42"/>
      <c r="Y1184" s="195"/>
      <c r="Z1184" s="195"/>
      <c r="AA1184" s="195"/>
      <c r="AB1184" s="195"/>
      <c r="AC1184" s="181"/>
      <c r="AD1184" s="195"/>
      <c r="AE1184" s="195"/>
      <c r="AF1184" s="195"/>
      <c r="AG1184" s="195"/>
    </row>
    <row r="1185" spans="13:33" s="6" customFormat="1" ht="15" customHeight="1" x14ac:dyDescent="0.25">
      <c r="M1185" s="42"/>
      <c r="Y1185" s="195"/>
      <c r="Z1185" s="195"/>
      <c r="AA1185" s="195"/>
      <c r="AB1185" s="195"/>
      <c r="AC1185" s="181"/>
      <c r="AD1185" s="195"/>
      <c r="AE1185" s="195"/>
      <c r="AF1185" s="195"/>
      <c r="AG1185" s="195"/>
    </row>
    <row r="1186" spans="13:33" s="6" customFormat="1" ht="15" customHeight="1" x14ac:dyDescent="0.25">
      <c r="M1186" s="42"/>
      <c r="Y1186" s="195"/>
      <c r="Z1186" s="195"/>
      <c r="AA1186" s="195"/>
      <c r="AB1186" s="195"/>
      <c r="AC1186" s="181"/>
      <c r="AD1186" s="195"/>
      <c r="AE1186" s="195"/>
      <c r="AF1186" s="195"/>
      <c r="AG1186" s="195"/>
    </row>
    <row r="1187" spans="13:33" s="6" customFormat="1" ht="15" customHeight="1" x14ac:dyDescent="0.25">
      <c r="M1187" s="42"/>
      <c r="Y1187" s="195"/>
      <c r="Z1187" s="195"/>
      <c r="AA1187" s="195"/>
      <c r="AB1187" s="195"/>
      <c r="AC1187" s="181"/>
      <c r="AD1187" s="195"/>
      <c r="AE1187" s="195"/>
      <c r="AF1187" s="195"/>
      <c r="AG1187" s="195"/>
    </row>
    <row r="1188" spans="13:33" s="6" customFormat="1" ht="15" customHeight="1" x14ac:dyDescent="0.25">
      <c r="M1188" s="42"/>
      <c r="Y1188" s="195"/>
      <c r="Z1188" s="195"/>
      <c r="AA1188" s="195"/>
      <c r="AB1188" s="195"/>
      <c r="AC1188" s="181"/>
      <c r="AD1188" s="195"/>
      <c r="AE1188" s="195"/>
      <c r="AF1188" s="195"/>
      <c r="AG1188" s="195"/>
    </row>
    <row r="1189" spans="13:33" s="6" customFormat="1" ht="15" customHeight="1" x14ac:dyDescent="0.25">
      <c r="M1189" s="42"/>
      <c r="Y1189" s="195"/>
      <c r="Z1189" s="195"/>
      <c r="AA1189" s="195"/>
      <c r="AB1189" s="195"/>
      <c r="AC1189" s="181"/>
      <c r="AD1189" s="195"/>
      <c r="AE1189" s="195"/>
      <c r="AF1189" s="195"/>
      <c r="AG1189" s="195"/>
    </row>
    <row r="1190" spans="13:33" s="6" customFormat="1" ht="15" customHeight="1" x14ac:dyDescent="0.25">
      <c r="M1190" s="42"/>
      <c r="Y1190" s="195"/>
      <c r="Z1190" s="195"/>
      <c r="AA1190" s="195"/>
      <c r="AB1190" s="195"/>
      <c r="AC1190" s="181"/>
      <c r="AD1190" s="195"/>
      <c r="AE1190" s="195"/>
      <c r="AF1190" s="195"/>
      <c r="AG1190" s="195"/>
    </row>
    <row r="1191" spans="13:33" s="6" customFormat="1" ht="15" customHeight="1" x14ac:dyDescent="0.25">
      <c r="M1191" s="42"/>
      <c r="Y1191" s="195"/>
      <c r="Z1191" s="195"/>
      <c r="AA1191" s="195"/>
      <c r="AB1191" s="195"/>
      <c r="AC1191" s="181"/>
      <c r="AD1191" s="195"/>
      <c r="AE1191" s="195"/>
      <c r="AF1191" s="195"/>
      <c r="AG1191" s="195"/>
    </row>
    <row r="1192" spans="13:33" s="6" customFormat="1" ht="15" customHeight="1" x14ac:dyDescent="0.25">
      <c r="M1192" s="42"/>
      <c r="Y1192" s="195"/>
      <c r="Z1192" s="195"/>
      <c r="AA1192" s="195"/>
      <c r="AB1192" s="195"/>
      <c r="AC1192" s="181"/>
      <c r="AD1192" s="195"/>
      <c r="AE1192" s="195"/>
      <c r="AF1192" s="195"/>
      <c r="AG1192" s="195"/>
    </row>
    <row r="1193" spans="13:33" s="6" customFormat="1" ht="15" customHeight="1" x14ac:dyDescent="0.25">
      <c r="M1193" s="42"/>
      <c r="Y1193" s="195"/>
      <c r="Z1193" s="195"/>
      <c r="AA1193" s="195"/>
      <c r="AB1193" s="195"/>
      <c r="AC1193" s="181"/>
      <c r="AD1193" s="195"/>
      <c r="AE1193" s="195"/>
      <c r="AF1193" s="195"/>
      <c r="AG1193" s="195"/>
    </row>
    <row r="1194" spans="13:33" s="6" customFormat="1" ht="15" customHeight="1" x14ac:dyDescent="0.25">
      <c r="M1194" s="42"/>
      <c r="Y1194" s="195"/>
      <c r="Z1194" s="195"/>
      <c r="AA1194" s="195"/>
      <c r="AB1194" s="195"/>
      <c r="AC1194" s="181"/>
      <c r="AD1194" s="195"/>
      <c r="AE1194" s="195"/>
      <c r="AF1194" s="195"/>
      <c r="AG1194" s="195"/>
    </row>
    <row r="1195" spans="13:33" s="6" customFormat="1" ht="15" customHeight="1" x14ac:dyDescent="0.25">
      <c r="M1195" s="42"/>
      <c r="Y1195" s="195"/>
      <c r="Z1195" s="195"/>
      <c r="AA1195" s="195"/>
      <c r="AB1195" s="195"/>
      <c r="AC1195" s="181"/>
      <c r="AD1195" s="195"/>
      <c r="AE1195" s="195"/>
      <c r="AF1195" s="195"/>
      <c r="AG1195" s="195"/>
    </row>
    <row r="1196" spans="13:33" s="6" customFormat="1" ht="15" customHeight="1" x14ac:dyDescent="0.25">
      <c r="M1196" s="42"/>
      <c r="Y1196" s="195"/>
      <c r="Z1196" s="195"/>
      <c r="AA1196" s="195"/>
      <c r="AB1196" s="195"/>
      <c r="AC1196" s="181"/>
      <c r="AD1196" s="195"/>
      <c r="AE1196" s="195"/>
      <c r="AF1196" s="195"/>
      <c r="AG1196" s="195"/>
    </row>
    <row r="1197" spans="13:33" s="6" customFormat="1" ht="15" customHeight="1" x14ac:dyDescent="0.25">
      <c r="M1197" s="42"/>
      <c r="Y1197" s="195"/>
      <c r="Z1197" s="195"/>
      <c r="AA1197" s="195"/>
      <c r="AB1197" s="195"/>
      <c r="AC1197" s="181"/>
      <c r="AD1197" s="195"/>
      <c r="AE1197" s="195"/>
      <c r="AF1197" s="195"/>
      <c r="AG1197" s="195"/>
    </row>
    <row r="1198" spans="13:33" s="6" customFormat="1" ht="15" customHeight="1" x14ac:dyDescent="0.25">
      <c r="M1198" s="42"/>
      <c r="Y1198" s="195"/>
      <c r="Z1198" s="195"/>
      <c r="AA1198" s="195"/>
      <c r="AB1198" s="195"/>
      <c r="AC1198" s="181"/>
      <c r="AD1198" s="195"/>
      <c r="AE1198" s="195"/>
      <c r="AF1198" s="195"/>
      <c r="AG1198" s="195"/>
    </row>
    <row r="1199" spans="13:33" s="6" customFormat="1" ht="15" customHeight="1" x14ac:dyDescent="0.25">
      <c r="M1199" s="42"/>
      <c r="Y1199" s="195"/>
      <c r="Z1199" s="195"/>
      <c r="AA1199" s="195"/>
      <c r="AB1199" s="195"/>
      <c r="AC1199" s="181"/>
      <c r="AD1199" s="195"/>
      <c r="AE1199" s="195"/>
      <c r="AF1199" s="195"/>
      <c r="AG1199" s="195"/>
    </row>
    <row r="1200" spans="13:33" s="6" customFormat="1" ht="15" customHeight="1" x14ac:dyDescent="0.25">
      <c r="M1200" s="42"/>
      <c r="Y1200" s="195"/>
      <c r="Z1200" s="195"/>
      <c r="AA1200" s="195"/>
      <c r="AB1200" s="195"/>
      <c r="AC1200" s="181"/>
      <c r="AD1200" s="195"/>
      <c r="AE1200" s="195"/>
      <c r="AF1200" s="195"/>
      <c r="AG1200" s="195"/>
    </row>
    <row r="1201" spans="13:33" s="6" customFormat="1" ht="15" customHeight="1" x14ac:dyDescent="0.25">
      <c r="M1201" s="42"/>
      <c r="Y1201" s="195"/>
      <c r="Z1201" s="195"/>
      <c r="AA1201" s="195"/>
      <c r="AB1201" s="195"/>
      <c r="AC1201" s="181"/>
      <c r="AD1201" s="195"/>
      <c r="AE1201" s="195"/>
      <c r="AF1201" s="195"/>
      <c r="AG1201" s="195"/>
    </row>
    <row r="1202" spans="13:33" s="6" customFormat="1" ht="15" customHeight="1" x14ac:dyDescent="0.25">
      <c r="M1202" s="42"/>
      <c r="Y1202" s="195"/>
      <c r="Z1202" s="195"/>
      <c r="AA1202" s="195"/>
      <c r="AB1202" s="195"/>
      <c r="AC1202" s="181"/>
      <c r="AD1202" s="195"/>
      <c r="AE1202" s="195"/>
      <c r="AF1202" s="195"/>
      <c r="AG1202" s="195"/>
    </row>
    <row r="1203" spans="13:33" s="6" customFormat="1" ht="15" customHeight="1" x14ac:dyDescent="0.25">
      <c r="M1203" s="42"/>
      <c r="Y1203" s="195"/>
      <c r="Z1203" s="195"/>
      <c r="AA1203" s="195"/>
      <c r="AB1203" s="195"/>
      <c r="AC1203" s="181"/>
      <c r="AD1203" s="195"/>
      <c r="AE1203" s="195"/>
      <c r="AF1203" s="195"/>
      <c r="AG1203" s="195"/>
    </row>
    <row r="1204" spans="13:33" s="6" customFormat="1" ht="15" customHeight="1" x14ac:dyDescent="0.25">
      <c r="M1204" s="42"/>
      <c r="Y1204" s="195"/>
      <c r="Z1204" s="195"/>
      <c r="AA1204" s="195"/>
      <c r="AB1204" s="195"/>
      <c r="AC1204" s="181"/>
      <c r="AD1204" s="195"/>
      <c r="AE1204" s="195"/>
      <c r="AF1204" s="195"/>
      <c r="AG1204" s="195"/>
    </row>
    <row r="1205" spans="13:33" s="6" customFormat="1" ht="15" customHeight="1" x14ac:dyDescent="0.25">
      <c r="M1205" s="42"/>
      <c r="Y1205" s="195"/>
      <c r="Z1205" s="195"/>
      <c r="AA1205" s="195"/>
      <c r="AB1205" s="195"/>
      <c r="AC1205" s="181"/>
      <c r="AD1205" s="195"/>
      <c r="AE1205" s="195"/>
      <c r="AF1205" s="195"/>
      <c r="AG1205" s="195"/>
    </row>
    <row r="1206" spans="13:33" s="6" customFormat="1" ht="15" customHeight="1" x14ac:dyDescent="0.25">
      <c r="M1206" s="42"/>
      <c r="Y1206" s="195"/>
      <c r="Z1206" s="195"/>
      <c r="AA1206" s="195"/>
      <c r="AB1206" s="195"/>
      <c r="AC1206" s="181"/>
      <c r="AD1206" s="195"/>
      <c r="AE1206" s="195"/>
      <c r="AF1206" s="195"/>
      <c r="AG1206" s="195"/>
    </row>
    <row r="1207" spans="13:33" s="6" customFormat="1" ht="15" customHeight="1" x14ac:dyDescent="0.25">
      <c r="M1207" s="42"/>
      <c r="Y1207" s="195"/>
      <c r="Z1207" s="195"/>
      <c r="AA1207" s="195"/>
      <c r="AB1207" s="195"/>
      <c r="AC1207" s="181"/>
      <c r="AD1207" s="195"/>
      <c r="AE1207" s="195"/>
      <c r="AF1207" s="195"/>
      <c r="AG1207" s="195"/>
    </row>
    <row r="1208" spans="13:33" s="6" customFormat="1" ht="15" customHeight="1" x14ac:dyDescent="0.25">
      <c r="M1208" s="42"/>
      <c r="Y1208" s="195"/>
      <c r="Z1208" s="195"/>
      <c r="AA1208" s="195"/>
      <c r="AB1208" s="195"/>
      <c r="AC1208" s="181"/>
      <c r="AD1208" s="195"/>
      <c r="AE1208" s="195"/>
      <c r="AF1208" s="195"/>
      <c r="AG1208" s="195"/>
    </row>
    <row r="1209" spans="13:33" s="6" customFormat="1" ht="15" customHeight="1" x14ac:dyDescent="0.25">
      <c r="M1209" s="42"/>
      <c r="Y1209" s="195"/>
      <c r="Z1209" s="195"/>
      <c r="AA1209" s="195"/>
      <c r="AB1209" s="195"/>
      <c r="AC1209" s="181"/>
      <c r="AD1209" s="195"/>
      <c r="AE1209" s="195"/>
      <c r="AF1209" s="195"/>
      <c r="AG1209" s="195"/>
    </row>
    <row r="1210" spans="13:33" s="6" customFormat="1" ht="15" customHeight="1" x14ac:dyDescent="0.25">
      <c r="M1210" s="42"/>
      <c r="Y1210" s="195"/>
      <c r="Z1210" s="195"/>
      <c r="AA1210" s="195"/>
      <c r="AB1210" s="195"/>
      <c r="AC1210" s="181"/>
      <c r="AD1210" s="195"/>
      <c r="AE1210" s="195"/>
      <c r="AF1210" s="195"/>
      <c r="AG1210" s="195"/>
    </row>
    <row r="1211" spans="13:33" s="6" customFormat="1" ht="15" customHeight="1" x14ac:dyDescent="0.25">
      <c r="M1211" s="42"/>
      <c r="Y1211" s="195"/>
      <c r="Z1211" s="195"/>
      <c r="AA1211" s="195"/>
      <c r="AB1211" s="195"/>
      <c r="AC1211" s="181"/>
      <c r="AD1211" s="195"/>
      <c r="AE1211" s="195"/>
      <c r="AF1211" s="195"/>
      <c r="AG1211" s="195"/>
    </row>
    <row r="1212" spans="13:33" s="6" customFormat="1" ht="15" customHeight="1" x14ac:dyDescent="0.25">
      <c r="M1212" s="42"/>
      <c r="Y1212" s="195"/>
      <c r="Z1212" s="195"/>
      <c r="AA1212" s="195"/>
      <c r="AB1212" s="195"/>
      <c r="AC1212" s="181"/>
      <c r="AD1212" s="195"/>
      <c r="AE1212" s="195"/>
      <c r="AF1212" s="195"/>
      <c r="AG1212" s="195"/>
    </row>
    <row r="1213" spans="13:33" s="6" customFormat="1" ht="15" customHeight="1" x14ac:dyDescent="0.25">
      <c r="M1213" s="42"/>
      <c r="Y1213" s="195"/>
      <c r="Z1213" s="195"/>
      <c r="AA1213" s="195"/>
      <c r="AB1213" s="195"/>
      <c r="AC1213" s="181"/>
      <c r="AD1213" s="195"/>
      <c r="AE1213" s="195"/>
      <c r="AF1213" s="195"/>
      <c r="AG1213" s="195"/>
    </row>
    <row r="1214" spans="13:33" s="6" customFormat="1" ht="15" customHeight="1" x14ac:dyDescent="0.25">
      <c r="M1214" s="42"/>
      <c r="Y1214" s="195"/>
      <c r="Z1214" s="195"/>
      <c r="AA1214" s="195"/>
      <c r="AB1214" s="195"/>
      <c r="AC1214" s="181"/>
      <c r="AD1214" s="195"/>
      <c r="AE1214" s="195"/>
      <c r="AF1214" s="195"/>
      <c r="AG1214" s="195"/>
    </row>
    <row r="1215" spans="13:33" s="6" customFormat="1" ht="15" customHeight="1" x14ac:dyDescent="0.25">
      <c r="M1215" s="42"/>
      <c r="Y1215" s="195"/>
      <c r="Z1215" s="195"/>
      <c r="AA1215" s="195"/>
      <c r="AB1215" s="195"/>
      <c r="AC1215" s="181"/>
      <c r="AD1215" s="195"/>
      <c r="AE1215" s="195"/>
      <c r="AF1215" s="195"/>
      <c r="AG1215" s="195"/>
    </row>
    <row r="1216" spans="13:33" s="6" customFormat="1" ht="15" customHeight="1" x14ac:dyDescent="0.25">
      <c r="M1216" s="42"/>
      <c r="Y1216" s="195"/>
      <c r="Z1216" s="195"/>
      <c r="AA1216" s="195"/>
      <c r="AB1216" s="195"/>
      <c r="AC1216" s="181"/>
      <c r="AD1216" s="195"/>
      <c r="AE1216" s="195"/>
      <c r="AF1216" s="195"/>
      <c r="AG1216" s="195"/>
    </row>
    <row r="1217" spans="13:33" s="6" customFormat="1" ht="15" customHeight="1" x14ac:dyDescent="0.25">
      <c r="M1217" s="42"/>
      <c r="Y1217" s="195"/>
      <c r="Z1217" s="195"/>
      <c r="AA1217" s="195"/>
      <c r="AB1217" s="195"/>
      <c r="AC1217" s="181"/>
      <c r="AD1217" s="195"/>
      <c r="AE1217" s="195"/>
      <c r="AF1217" s="195"/>
      <c r="AG1217" s="195"/>
    </row>
    <row r="1218" spans="13:33" s="6" customFormat="1" ht="15" customHeight="1" x14ac:dyDescent="0.25">
      <c r="M1218" s="42"/>
      <c r="Y1218" s="195"/>
      <c r="Z1218" s="195"/>
      <c r="AA1218" s="195"/>
      <c r="AB1218" s="195"/>
      <c r="AC1218" s="181"/>
      <c r="AD1218" s="195"/>
      <c r="AE1218" s="195"/>
      <c r="AF1218" s="195"/>
      <c r="AG1218" s="195"/>
    </row>
    <row r="1219" spans="13:33" s="6" customFormat="1" ht="15" customHeight="1" x14ac:dyDescent="0.25">
      <c r="M1219" s="42"/>
      <c r="Y1219" s="195"/>
      <c r="Z1219" s="195"/>
      <c r="AA1219" s="195"/>
      <c r="AB1219" s="195"/>
      <c r="AC1219" s="181"/>
      <c r="AD1219" s="195"/>
      <c r="AE1219" s="195"/>
      <c r="AF1219" s="195"/>
      <c r="AG1219" s="195"/>
    </row>
    <row r="1220" spans="13:33" s="6" customFormat="1" ht="15" customHeight="1" x14ac:dyDescent="0.25">
      <c r="M1220" s="42"/>
      <c r="Y1220" s="195"/>
      <c r="Z1220" s="195"/>
      <c r="AA1220" s="195"/>
      <c r="AB1220" s="195"/>
      <c r="AC1220" s="181"/>
      <c r="AD1220" s="195"/>
      <c r="AE1220" s="195"/>
      <c r="AF1220" s="195"/>
      <c r="AG1220" s="195"/>
    </row>
    <row r="1221" spans="13:33" s="6" customFormat="1" ht="15" customHeight="1" x14ac:dyDescent="0.25">
      <c r="M1221" s="42"/>
      <c r="Y1221" s="195"/>
      <c r="Z1221" s="195"/>
      <c r="AA1221" s="195"/>
      <c r="AB1221" s="195"/>
      <c r="AC1221" s="181"/>
      <c r="AD1221" s="195"/>
      <c r="AE1221" s="195"/>
      <c r="AF1221" s="195"/>
      <c r="AG1221" s="195"/>
    </row>
    <row r="1222" spans="13:33" s="6" customFormat="1" ht="15" customHeight="1" x14ac:dyDescent="0.25">
      <c r="M1222" s="42"/>
      <c r="Y1222" s="195"/>
      <c r="Z1222" s="195"/>
      <c r="AA1222" s="195"/>
      <c r="AB1222" s="195"/>
      <c r="AC1222" s="181"/>
      <c r="AD1222" s="195"/>
      <c r="AE1222" s="195"/>
      <c r="AF1222" s="195"/>
      <c r="AG1222" s="195"/>
    </row>
    <row r="1223" spans="13:33" s="6" customFormat="1" ht="15" customHeight="1" x14ac:dyDescent="0.25">
      <c r="M1223" s="42"/>
      <c r="Y1223" s="195"/>
      <c r="Z1223" s="195"/>
      <c r="AA1223" s="195"/>
      <c r="AB1223" s="195"/>
      <c r="AC1223" s="181"/>
      <c r="AD1223" s="195"/>
      <c r="AE1223" s="195"/>
      <c r="AF1223" s="195"/>
      <c r="AG1223" s="195"/>
    </row>
    <row r="1224" spans="13:33" s="6" customFormat="1" ht="15" customHeight="1" x14ac:dyDescent="0.25">
      <c r="M1224" s="42"/>
      <c r="Y1224" s="195"/>
      <c r="Z1224" s="195"/>
      <c r="AA1224" s="195"/>
      <c r="AB1224" s="195"/>
      <c r="AC1224" s="181"/>
      <c r="AD1224" s="195"/>
      <c r="AE1224" s="195"/>
      <c r="AF1224" s="195"/>
      <c r="AG1224" s="195"/>
    </row>
    <row r="1225" spans="13:33" s="6" customFormat="1" ht="15" customHeight="1" x14ac:dyDescent="0.25">
      <c r="M1225" s="42"/>
      <c r="Y1225" s="195"/>
      <c r="Z1225" s="195"/>
      <c r="AA1225" s="195"/>
      <c r="AB1225" s="195"/>
      <c r="AC1225" s="181"/>
      <c r="AD1225" s="195"/>
      <c r="AE1225" s="195"/>
      <c r="AF1225" s="195"/>
      <c r="AG1225" s="195"/>
    </row>
    <row r="1226" spans="13:33" s="6" customFormat="1" ht="15" customHeight="1" x14ac:dyDescent="0.25">
      <c r="M1226" s="42"/>
      <c r="Y1226" s="195"/>
      <c r="Z1226" s="195"/>
      <c r="AA1226" s="195"/>
      <c r="AB1226" s="195"/>
      <c r="AC1226" s="181"/>
      <c r="AD1226" s="195"/>
      <c r="AE1226" s="195"/>
      <c r="AF1226" s="195"/>
      <c r="AG1226" s="195"/>
    </row>
    <row r="1227" spans="13:33" s="6" customFormat="1" ht="15" customHeight="1" x14ac:dyDescent="0.25">
      <c r="M1227" s="42"/>
      <c r="Y1227" s="195"/>
      <c r="Z1227" s="195"/>
      <c r="AA1227" s="195"/>
      <c r="AB1227" s="195"/>
      <c r="AC1227" s="181"/>
      <c r="AD1227" s="195"/>
      <c r="AE1227" s="195"/>
      <c r="AF1227" s="195"/>
      <c r="AG1227" s="195"/>
    </row>
    <row r="1228" spans="13:33" s="6" customFormat="1" ht="15" customHeight="1" x14ac:dyDescent="0.25">
      <c r="M1228" s="42"/>
      <c r="Y1228" s="195"/>
      <c r="Z1228" s="195"/>
      <c r="AA1228" s="195"/>
      <c r="AB1228" s="195"/>
      <c r="AC1228" s="181"/>
      <c r="AD1228" s="195"/>
      <c r="AE1228" s="195"/>
      <c r="AF1228" s="195"/>
      <c r="AG1228" s="195"/>
    </row>
    <row r="1229" spans="13:33" s="6" customFormat="1" ht="15" customHeight="1" x14ac:dyDescent="0.25">
      <c r="M1229" s="42"/>
      <c r="Y1229" s="195"/>
      <c r="Z1229" s="195"/>
      <c r="AA1229" s="195"/>
      <c r="AB1229" s="195"/>
      <c r="AC1229" s="181"/>
      <c r="AD1229" s="195"/>
      <c r="AE1229" s="195"/>
      <c r="AF1229" s="195"/>
      <c r="AG1229" s="195"/>
    </row>
    <row r="1230" spans="13:33" s="6" customFormat="1" ht="15" customHeight="1" x14ac:dyDescent="0.25">
      <c r="M1230" s="42"/>
      <c r="Y1230" s="195"/>
      <c r="Z1230" s="195"/>
      <c r="AA1230" s="195"/>
      <c r="AB1230" s="195"/>
      <c r="AC1230" s="181"/>
      <c r="AD1230" s="195"/>
      <c r="AE1230" s="195"/>
      <c r="AF1230" s="195"/>
      <c r="AG1230" s="195"/>
    </row>
    <row r="1231" spans="13:33" s="6" customFormat="1" ht="15" customHeight="1" x14ac:dyDescent="0.25">
      <c r="M1231" s="42"/>
      <c r="Y1231" s="195"/>
      <c r="Z1231" s="195"/>
      <c r="AA1231" s="195"/>
      <c r="AB1231" s="195"/>
      <c r="AC1231" s="181"/>
      <c r="AD1231" s="195"/>
      <c r="AE1231" s="195"/>
      <c r="AF1231" s="195"/>
      <c r="AG1231" s="195"/>
    </row>
    <row r="1232" spans="13:33" s="6" customFormat="1" ht="15" customHeight="1" x14ac:dyDescent="0.25">
      <c r="M1232" s="42"/>
      <c r="Y1232" s="195"/>
      <c r="Z1232" s="195"/>
      <c r="AA1232" s="195"/>
      <c r="AB1232" s="195"/>
      <c r="AC1232" s="181"/>
      <c r="AD1232" s="195"/>
      <c r="AE1232" s="195"/>
      <c r="AF1232" s="195"/>
      <c r="AG1232" s="195"/>
    </row>
    <row r="1233" spans="13:33" s="6" customFormat="1" ht="15" customHeight="1" x14ac:dyDescent="0.25">
      <c r="M1233" s="42"/>
      <c r="Y1233" s="195"/>
      <c r="Z1233" s="195"/>
      <c r="AA1233" s="195"/>
      <c r="AB1233" s="195"/>
      <c r="AC1233" s="181"/>
      <c r="AD1233" s="195"/>
      <c r="AE1233" s="195"/>
      <c r="AF1233" s="195"/>
      <c r="AG1233" s="195"/>
    </row>
    <row r="1234" spans="13:33" s="6" customFormat="1" ht="15" customHeight="1" x14ac:dyDescent="0.25">
      <c r="M1234" s="42"/>
      <c r="Y1234" s="195"/>
      <c r="Z1234" s="195"/>
      <c r="AA1234" s="195"/>
      <c r="AB1234" s="195"/>
      <c r="AC1234" s="181"/>
      <c r="AD1234" s="195"/>
      <c r="AE1234" s="195"/>
      <c r="AF1234" s="195"/>
      <c r="AG1234" s="195"/>
    </row>
    <row r="1235" spans="13:33" s="6" customFormat="1" ht="15" customHeight="1" x14ac:dyDescent="0.25">
      <c r="M1235" s="42"/>
      <c r="Y1235" s="195"/>
      <c r="Z1235" s="195"/>
      <c r="AA1235" s="195"/>
      <c r="AB1235" s="195"/>
      <c r="AC1235" s="181"/>
      <c r="AD1235" s="195"/>
      <c r="AE1235" s="195"/>
      <c r="AF1235" s="195"/>
      <c r="AG1235" s="195"/>
    </row>
    <row r="1236" spans="13:33" s="6" customFormat="1" ht="15" customHeight="1" x14ac:dyDescent="0.25">
      <c r="M1236" s="42"/>
      <c r="Y1236" s="195"/>
      <c r="Z1236" s="195"/>
      <c r="AA1236" s="195"/>
      <c r="AB1236" s="195"/>
      <c r="AC1236" s="181"/>
      <c r="AD1236" s="195"/>
      <c r="AE1236" s="195"/>
      <c r="AF1236" s="195"/>
      <c r="AG1236" s="195"/>
    </row>
    <row r="1237" spans="13:33" s="6" customFormat="1" ht="15" customHeight="1" x14ac:dyDescent="0.25">
      <c r="M1237" s="42"/>
      <c r="Y1237" s="195"/>
      <c r="Z1237" s="195"/>
      <c r="AA1237" s="195"/>
      <c r="AB1237" s="195"/>
      <c r="AC1237" s="181"/>
      <c r="AD1237" s="195"/>
      <c r="AE1237" s="195"/>
      <c r="AF1237" s="195"/>
      <c r="AG1237" s="195"/>
    </row>
    <row r="1238" spans="13:33" s="6" customFormat="1" ht="15" customHeight="1" x14ac:dyDescent="0.25">
      <c r="M1238" s="42"/>
      <c r="Y1238" s="195"/>
      <c r="Z1238" s="195"/>
      <c r="AA1238" s="195"/>
      <c r="AB1238" s="195"/>
      <c r="AC1238" s="181"/>
      <c r="AD1238" s="195"/>
      <c r="AE1238" s="195"/>
      <c r="AF1238" s="195"/>
      <c r="AG1238" s="195"/>
    </row>
    <row r="1239" spans="13:33" s="6" customFormat="1" ht="15" customHeight="1" x14ac:dyDescent="0.25">
      <c r="M1239" s="42"/>
      <c r="Y1239" s="195"/>
      <c r="Z1239" s="195"/>
      <c r="AA1239" s="195"/>
      <c r="AB1239" s="195"/>
      <c r="AC1239" s="181"/>
      <c r="AD1239" s="195"/>
      <c r="AE1239" s="195"/>
      <c r="AF1239" s="195"/>
      <c r="AG1239" s="195"/>
    </row>
    <row r="1240" spans="13:33" s="6" customFormat="1" ht="15" customHeight="1" x14ac:dyDescent="0.25">
      <c r="M1240" s="42"/>
      <c r="Y1240" s="195"/>
      <c r="Z1240" s="195"/>
      <c r="AA1240" s="195"/>
      <c r="AB1240" s="195"/>
      <c r="AC1240" s="181"/>
      <c r="AD1240" s="195"/>
      <c r="AE1240" s="195"/>
      <c r="AF1240" s="195"/>
      <c r="AG1240" s="195"/>
    </row>
    <row r="1241" spans="13:33" s="6" customFormat="1" ht="15" customHeight="1" x14ac:dyDescent="0.25">
      <c r="M1241" s="42"/>
      <c r="Y1241" s="195"/>
      <c r="Z1241" s="195"/>
      <c r="AA1241" s="195"/>
      <c r="AB1241" s="195"/>
      <c r="AC1241" s="181"/>
      <c r="AD1241" s="195"/>
      <c r="AE1241" s="195"/>
      <c r="AF1241" s="195"/>
      <c r="AG1241" s="195"/>
    </row>
    <row r="1242" spans="13:33" s="6" customFormat="1" ht="15" customHeight="1" x14ac:dyDescent="0.25">
      <c r="M1242" s="42"/>
      <c r="Y1242" s="195"/>
      <c r="Z1242" s="195"/>
      <c r="AA1242" s="195"/>
      <c r="AB1242" s="195"/>
      <c r="AC1242" s="181"/>
      <c r="AD1242" s="195"/>
      <c r="AE1242" s="195"/>
      <c r="AF1242" s="195"/>
      <c r="AG1242" s="195"/>
    </row>
    <row r="1243" spans="13:33" s="6" customFormat="1" ht="15" customHeight="1" x14ac:dyDescent="0.25">
      <c r="M1243" s="42"/>
      <c r="Y1243" s="195"/>
      <c r="Z1243" s="195"/>
      <c r="AA1243" s="195"/>
      <c r="AB1243" s="195"/>
      <c r="AC1243" s="181"/>
      <c r="AD1243" s="195"/>
      <c r="AE1243" s="195"/>
      <c r="AF1243" s="195"/>
      <c r="AG1243" s="195"/>
    </row>
    <row r="1244" spans="13:33" s="6" customFormat="1" ht="15" customHeight="1" x14ac:dyDescent="0.25">
      <c r="M1244" s="42"/>
      <c r="Y1244" s="195"/>
      <c r="Z1244" s="195"/>
      <c r="AA1244" s="195"/>
      <c r="AB1244" s="195"/>
      <c r="AC1244" s="181"/>
      <c r="AD1244" s="195"/>
      <c r="AE1244" s="195"/>
      <c r="AF1244" s="195"/>
      <c r="AG1244" s="195"/>
    </row>
    <row r="1245" spans="13:33" s="6" customFormat="1" ht="15" customHeight="1" x14ac:dyDescent="0.25">
      <c r="M1245" s="42"/>
      <c r="Y1245" s="195"/>
      <c r="Z1245" s="195"/>
      <c r="AA1245" s="195"/>
      <c r="AB1245" s="195"/>
      <c r="AC1245" s="181"/>
      <c r="AD1245" s="195"/>
      <c r="AE1245" s="195"/>
      <c r="AF1245" s="195"/>
      <c r="AG1245" s="195"/>
    </row>
    <row r="1246" spans="13:33" s="6" customFormat="1" ht="15" customHeight="1" x14ac:dyDescent="0.25">
      <c r="M1246" s="42"/>
      <c r="Y1246" s="195"/>
      <c r="Z1246" s="195"/>
      <c r="AA1246" s="195"/>
      <c r="AB1246" s="195"/>
      <c r="AC1246" s="181"/>
      <c r="AD1246" s="195"/>
      <c r="AE1246" s="195"/>
      <c r="AF1246" s="195"/>
      <c r="AG1246" s="195"/>
    </row>
    <row r="1247" spans="13:33" s="6" customFormat="1" ht="15" customHeight="1" x14ac:dyDescent="0.25">
      <c r="M1247" s="42"/>
      <c r="Y1247" s="195"/>
      <c r="Z1247" s="195"/>
      <c r="AA1247" s="195"/>
      <c r="AB1247" s="195"/>
      <c r="AC1247" s="181"/>
      <c r="AD1247" s="195"/>
      <c r="AE1247" s="195"/>
      <c r="AF1247" s="195"/>
      <c r="AG1247" s="195"/>
    </row>
    <row r="1248" spans="13:33" s="6" customFormat="1" ht="15" customHeight="1" x14ac:dyDescent="0.25">
      <c r="M1248" s="42"/>
      <c r="Y1248" s="195"/>
      <c r="Z1248" s="195"/>
      <c r="AA1248" s="195"/>
      <c r="AB1248" s="195"/>
      <c r="AC1248" s="181"/>
      <c r="AD1248" s="195"/>
      <c r="AE1248" s="195"/>
      <c r="AF1248" s="195"/>
      <c r="AG1248" s="195"/>
    </row>
    <row r="1249" spans="13:33" s="6" customFormat="1" ht="15" customHeight="1" x14ac:dyDescent="0.25">
      <c r="M1249" s="42"/>
      <c r="Y1249" s="195"/>
      <c r="Z1249" s="195"/>
      <c r="AA1249" s="195"/>
      <c r="AB1249" s="195"/>
      <c r="AC1249" s="181"/>
      <c r="AD1249" s="195"/>
      <c r="AE1249" s="195"/>
      <c r="AF1249" s="195"/>
      <c r="AG1249" s="195"/>
    </row>
    <row r="1250" spans="13:33" s="6" customFormat="1" ht="15" customHeight="1" x14ac:dyDescent="0.25">
      <c r="M1250" s="42"/>
      <c r="Y1250" s="195"/>
      <c r="Z1250" s="195"/>
      <c r="AA1250" s="195"/>
      <c r="AB1250" s="195"/>
      <c r="AC1250" s="181"/>
      <c r="AD1250" s="195"/>
      <c r="AE1250" s="195"/>
      <c r="AF1250" s="195"/>
      <c r="AG1250" s="195"/>
    </row>
    <row r="1251" spans="13:33" s="6" customFormat="1" ht="15" customHeight="1" x14ac:dyDescent="0.25">
      <c r="M1251" s="42"/>
      <c r="Y1251" s="195"/>
      <c r="Z1251" s="195"/>
      <c r="AA1251" s="195"/>
      <c r="AB1251" s="195"/>
      <c r="AC1251" s="181"/>
      <c r="AD1251" s="195"/>
      <c r="AE1251" s="195"/>
      <c r="AF1251" s="195"/>
      <c r="AG1251" s="195"/>
    </row>
    <row r="1252" spans="13:33" s="6" customFormat="1" ht="15" customHeight="1" x14ac:dyDescent="0.25">
      <c r="M1252" s="42"/>
      <c r="Y1252" s="195"/>
      <c r="Z1252" s="195"/>
      <c r="AA1252" s="195"/>
      <c r="AB1252" s="195"/>
      <c r="AC1252" s="181"/>
      <c r="AD1252" s="195"/>
      <c r="AE1252" s="195"/>
      <c r="AF1252" s="195"/>
      <c r="AG1252" s="195"/>
    </row>
    <row r="1253" spans="13:33" s="6" customFormat="1" ht="15" customHeight="1" x14ac:dyDescent="0.25">
      <c r="M1253" s="42"/>
      <c r="Y1253" s="195"/>
      <c r="Z1253" s="195"/>
      <c r="AA1253" s="195"/>
      <c r="AB1253" s="195"/>
      <c r="AC1253" s="181"/>
      <c r="AD1253" s="195"/>
      <c r="AE1253" s="195"/>
      <c r="AF1253" s="195"/>
      <c r="AG1253" s="195"/>
    </row>
    <row r="1254" spans="13:33" s="6" customFormat="1" ht="15" customHeight="1" x14ac:dyDescent="0.25">
      <c r="M1254" s="42"/>
      <c r="Y1254" s="195"/>
      <c r="Z1254" s="195"/>
      <c r="AA1254" s="195"/>
      <c r="AB1254" s="195"/>
      <c r="AC1254" s="181"/>
      <c r="AD1254" s="195"/>
      <c r="AE1254" s="195"/>
      <c r="AF1254" s="195"/>
      <c r="AG1254" s="195"/>
    </row>
    <row r="1255" spans="13:33" s="6" customFormat="1" ht="15" customHeight="1" x14ac:dyDescent="0.25">
      <c r="M1255" s="42"/>
      <c r="Y1255" s="195"/>
      <c r="Z1255" s="195"/>
      <c r="AA1255" s="195"/>
      <c r="AB1255" s="195"/>
      <c r="AC1255" s="181"/>
      <c r="AD1255" s="195"/>
      <c r="AE1255" s="195"/>
      <c r="AF1255" s="195"/>
      <c r="AG1255" s="195"/>
    </row>
    <row r="1256" spans="13:33" s="6" customFormat="1" ht="15" customHeight="1" x14ac:dyDescent="0.25">
      <c r="M1256" s="42"/>
      <c r="Y1256" s="195"/>
      <c r="Z1256" s="195"/>
      <c r="AA1256" s="195"/>
      <c r="AB1256" s="195"/>
      <c r="AC1256" s="181"/>
      <c r="AD1256" s="195"/>
      <c r="AE1256" s="195"/>
      <c r="AF1256" s="195"/>
      <c r="AG1256" s="195"/>
    </row>
    <row r="1257" spans="13:33" s="6" customFormat="1" ht="15" customHeight="1" x14ac:dyDescent="0.25">
      <c r="M1257" s="42"/>
      <c r="Y1257" s="195"/>
      <c r="Z1257" s="195"/>
      <c r="AA1257" s="195"/>
      <c r="AB1257" s="195"/>
      <c r="AC1257" s="181"/>
      <c r="AD1257" s="195"/>
      <c r="AE1257" s="195"/>
      <c r="AF1257" s="195"/>
      <c r="AG1257" s="195"/>
    </row>
    <row r="1258" spans="13:33" s="6" customFormat="1" ht="15" customHeight="1" x14ac:dyDescent="0.25">
      <c r="M1258" s="42"/>
      <c r="Y1258" s="195"/>
      <c r="Z1258" s="195"/>
      <c r="AA1258" s="195"/>
      <c r="AB1258" s="195"/>
      <c r="AC1258" s="181"/>
      <c r="AD1258" s="195"/>
      <c r="AE1258" s="195"/>
      <c r="AF1258" s="195"/>
      <c r="AG1258" s="195"/>
    </row>
    <row r="1259" spans="13:33" s="6" customFormat="1" ht="15" customHeight="1" x14ac:dyDescent="0.25">
      <c r="M1259" s="42"/>
      <c r="Y1259" s="195"/>
      <c r="Z1259" s="195"/>
      <c r="AA1259" s="195"/>
      <c r="AB1259" s="195"/>
      <c r="AC1259" s="181"/>
      <c r="AD1259" s="195"/>
      <c r="AE1259" s="195"/>
      <c r="AF1259" s="195"/>
      <c r="AG1259" s="195"/>
    </row>
    <row r="1260" spans="13:33" s="6" customFormat="1" ht="15" customHeight="1" x14ac:dyDescent="0.25">
      <c r="M1260" s="42"/>
      <c r="Y1260" s="195"/>
      <c r="Z1260" s="195"/>
      <c r="AA1260" s="195"/>
      <c r="AB1260" s="195"/>
      <c r="AC1260" s="181"/>
      <c r="AD1260" s="195"/>
      <c r="AE1260" s="195"/>
      <c r="AF1260" s="195"/>
      <c r="AG1260" s="195"/>
    </row>
    <row r="1261" spans="13:33" s="6" customFormat="1" ht="15" customHeight="1" x14ac:dyDescent="0.25">
      <c r="M1261" s="42"/>
      <c r="Y1261" s="195"/>
      <c r="Z1261" s="195"/>
      <c r="AA1261" s="195"/>
      <c r="AB1261" s="195"/>
      <c r="AC1261" s="181"/>
      <c r="AD1261" s="195"/>
      <c r="AE1261" s="195"/>
      <c r="AF1261" s="195"/>
      <c r="AG1261" s="195"/>
    </row>
    <row r="1262" spans="13:33" s="6" customFormat="1" ht="15" customHeight="1" x14ac:dyDescent="0.25">
      <c r="M1262" s="42"/>
      <c r="Y1262" s="195"/>
      <c r="Z1262" s="195"/>
      <c r="AA1262" s="195"/>
      <c r="AB1262" s="195"/>
      <c r="AC1262" s="181"/>
      <c r="AD1262" s="195"/>
      <c r="AE1262" s="195"/>
      <c r="AF1262" s="195"/>
      <c r="AG1262" s="195"/>
    </row>
    <row r="1263" spans="13:33" s="6" customFormat="1" ht="15" customHeight="1" x14ac:dyDescent="0.25">
      <c r="M1263" s="42"/>
      <c r="Y1263" s="195"/>
      <c r="Z1263" s="195"/>
      <c r="AA1263" s="195"/>
      <c r="AB1263" s="195"/>
      <c r="AC1263" s="181"/>
      <c r="AD1263" s="195"/>
      <c r="AE1263" s="195"/>
      <c r="AF1263" s="195"/>
      <c r="AG1263" s="195"/>
    </row>
    <row r="1264" spans="13:33" s="6" customFormat="1" ht="15" customHeight="1" x14ac:dyDescent="0.25">
      <c r="M1264" s="42"/>
      <c r="Y1264" s="195"/>
      <c r="Z1264" s="195"/>
      <c r="AA1264" s="195"/>
      <c r="AB1264" s="195"/>
      <c r="AC1264" s="181"/>
      <c r="AD1264" s="195"/>
      <c r="AE1264" s="195"/>
      <c r="AF1264" s="195"/>
      <c r="AG1264" s="195"/>
    </row>
    <row r="1265" spans="13:33" s="6" customFormat="1" ht="15" customHeight="1" x14ac:dyDescent="0.25">
      <c r="M1265" s="42"/>
      <c r="Y1265" s="195"/>
      <c r="Z1265" s="195"/>
      <c r="AA1265" s="195"/>
      <c r="AB1265" s="195"/>
      <c r="AC1265" s="181"/>
      <c r="AD1265" s="195"/>
      <c r="AE1265" s="195"/>
      <c r="AF1265" s="195"/>
      <c r="AG1265" s="195"/>
    </row>
    <row r="1266" spans="13:33" s="6" customFormat="1" ht="15" customHeight="1" x14ac:dyDescent="0.25">
      <c r="M1266" s="42"/>
      <c r="Y1266" s="195"/>
      <c r="Z1266" s="195"/>
      <c r="AA1266" s="195"/>
      <c r="AB1266" s="195"/>
      <c r="AC1266" s="181"/>
      <c r="AD1266" s="195"/>
      <c r="AE1266" s="195"/>
      <c r="AF1266" s="195"/>
      <c r="AG1266" s="195"/>
    </row>
    <row r="1267" spans="13:33" s="6" customFormat="1" ht="15" customHeight="1" x14ac:dyDescent="0.25">
      <c r="M1267" s="42"/>
      <c r="Y1267" s="195"/>
      <c r="Z1267" s="195"/>
      <c r="AA1267" s="195"/>
      <c r="AB1267" s="195"/>
      <c r="AC1267" s="181"/>
      <c r="AD1267" s="195"/>
      <c r="AE1267" s="195"/>
      <c r="AF1267" s="195"/>
      <c r="AG1267" s="195"/>
    </row>
    <row r="1268" spans="13:33" s="6" customFormat="1" ht="15" customHeight="1" x14ac:dyDescent="0.25">
      <c r="M1268" s="42"/>
      <c r="Y1268" s="195"/>
      <c r="Z1268" s="195"/>
      <c r="AA1268" s="195"/>
      <c r="AB1268" s="195"/>
      <c r="AC1268" s="181"/>
      <c r="AD1268" s="195"/>
      <c r="AE1268" s="195"/>
      <c r="AF1268" s="195"/>
      <c r="AG1268" s="195"/>
    </row>
    <row r="1269" spans="13:33" s="6" customFormat="1" ht="15" customHeight="1" x14ac:dyDescent="0.25">
      <c r="M1269" s="42"/>
      <c r="Y1269" s="195"/>
      <c r="Z1269" s="195"/>
      <c r="AA1269" s="195"/>
      <c r="AB1269" s="195"/>
      <c r="AC1269" s="181"/>
      <c r="AD1269" s="195"/>
      <c r="AE1269" s="195"/>
      <c r="AF1269" s="195"/>
      <c r="AG1269" s="195"/>
    </row>
    <row r="1270" spans="13:33" s="6" customFormat="1" ht="15" customHeight="1" x14ac:dyDescent="0.25">
      <c r="M1270" s="42"/>
      <c r="Y1270" s="195"/>
      <c r="Z1270" s="195"/>
      <c r="AA1270" s="195"/>
      <c r="AB1270" s="195"/>
      <c r="AC1270" s="181"/>
      <c r="AD1270" s="195"/>
      <c r="AE1270" s="195"/>
      <c r="AF1270" s="195"/>
      <c r="AG1270" s="195"/>
    </row>
    <row r="1271" spans="13:33" s="6" customFormat="1" ht="15" customHeight="1" x14ac:dyDescent="0.25">
      <c r="M1271" s="42"/>
      <c r="Y1271" s="195"/>
      <c r="Z1271" s="195"/>
      <c r="AA1271" s="195"/>
      <c r="AB1271" s="195"/>
      <c r="AC1271" s="181"/>
      <c r="AD1271" s="195"/>
      <c r="AE1271" s="195"/>
      <c r="AF1271" s="195"/>
      <c r="AG1271" s="195"/>
    </row>
    <row r="1272" spans="13:33" s="6" customFormat="1" ht="15" customHeight="1" x14ac:dyDescent="0.25">
      <c r="M1272" s="42"/>
      <c r="Y1272" s="195"/>
      <c r="Z1272" s="195"/>
      <c r="AA1272" s="195"/>
      <c r="AB1272" s="195"/>
      <c r="AC1272" s="181"/>
      <c r="AD1272" s="195"/>
      <c r="AE1272" s="195"/>
      <c r="AF1272" s="195"/>
      <c r="AG1272" s="195"/>
    </row>
    <row r="1273" spans="13:33" s="6" customFormat="1" ht="15" customHeight="1" x14ac:dyDescent="0.25">
      <c r="M1273" s="42"/>
      <c r="Y1273" s="195"/>
      <c r="Z1273" s="195"/>
      <c r="AA1273" s="195"/>
      <c r="AB1273" s="195"/>
      <c r="AC1273" s="181"/>
      <c r="AD1273" s="195"/>
      <c r="AE1273" s="195"/>
      <c r="AF1273" s="195"/>
      <c r="AG1273" s="195"/>
    </row>
    <row r="1274" spans="13:33" s="6" customFormat="1" ht="15" customHeight="1" x14ac:dyDescent="0.25">
      <c r="M1274" s="42"/>
      <c r="Y1274" s="195"/>
      <c r="Z1274" s="195"/>
      <c r="AA1274" s="195"/>
      <c r="AB1274" s="195"/>
      <c r="AC1274" s="181"/>
      <c r="AD1274" s="195"/>
      <c r="AE1274" s="195"/>
      <c r="AF1274" s="195"/>
      <c r="AG1274" s="195"/>
    </row>
    <row r="1275" spans="13:33" s="6" customFormat="1" ht="15" customHeight="1" x14ac:dyDescent="0.25">
      <c r="M1275" s="42"/>
      <c r="Y1275" s="195"/>
      <c r="Z1275" s="195"/>
      <c r="AA1275" s="195"/>
      <c r="AB1275" s="195"/>
      <c r="AC1275" s="181"/>
      <c r="AD1275" s="195"/>
      <c r="AE1275" s="195"/>
      <c r="AF1275" s="195"/>
      <c r="AG1275" s="195"/>
    </row>
    <row r="1276" spans="13:33" s="6" customFormat="1" ht="15" customHeight="1" x14ac:dyDescent="0.25">
      <c r="M1276" s="42"/>
      <c r="Y1276" s="195"/>
      <c r="Z1276" s="195"/>
      <c r="AA1276" s="195"/>
      <c r="AB1276" s="195"/>
      <c r="AC1276" s="181"/>
      <c r="AD1276" s="195"/>
      <c r="AE1276" s="195"/>
      <c r="AF1276" s="195"/>
      <c r="AG1276" s="195"/>
    </row>
    <row r="1277" spans="13:33" s="6" customFormat="1" ht="15" customHeight="1" x14ac:dyDescent="0.25">
      <c r="M1277" s="42"/>
      <c r="Y1277" s="195"/>
      <c r="Z1277" s="195"/>
      <c r="AA1277" s="195"/>
      <c r="AB1277" s="195"/>
      <c r="AC1277" s="181"/>
      <c r="AD1277" s="195"/>
      <c r="AE1277" s="195"/>
      <c r="AF1277" s="195"/>
      <c r="AG1277" s="195"/>
    </row>
    <row r="1278" spans="13:33" s="6" customFormat="1" ht="15" customHeight="1" x14ac:dyDescent="0.25">
      <c r="M1278" s="42"/>
      <c r="Y1278" s="195"/>
      <c r="Z1278" s="195"/>
      <c r="AA1278" s="195"/>
      <c r="AB1278" s="195"/>
      <c r="AC1278" s="181"/>
      <c r="AD1278" s="195"/>
      <c r="AE1278" s="195"/>
      <c r="AF1278" s="195"/>
      <c r="AG1278" s="195"/>
    </row>
    <row r="1279" spans="13:33" s="6" customFormat="1" ht="15" customHeight="1" x14ac:dyDescent="0.25">
      <c r="M1279" s="42"/>
      <c r="Y1279" s="195"/>
      <c r="Z1279" s="195"/>
      <c r="AA1279" s="195"/>
      <c r="AB1279" s="195"/>
      <c r="AC1279" s="181"/>
      <c r="AD1279" s="195"/>
      <c r="AE1279" s="195"/>
      <c r="AF1279" s="195"/>
      <c r="AG1279" s="195"/>
    </row>
    <row r="1280" spans="13:33" s="6" customFormat="1" ht="15" customHeight="1" x14ac:dyDescent="0.25">
      <c r="M1280" s="42"/>
      <c r="Y1280" s="195"/>
      <c r="Z1280" s="195"/>
      <c r="AA1280" s="195"/>
      <c r="AB1280" s="195"/>
      <c r="AC1280" s="181"/>
      <c r="AD1280" s="195"/>
      <c r="AE1280" s="195"/>
      <c r="AF1280" s="195"/>
      <c r="AG1280" s="195"/>
    </row>
    <row r="1281" spans="13:33" s="6" customFormat="1" ht="15" customHeight="1" x14ac:dyDescent="0.25">
      <c r="M1281" s="42"/>
      <c r="Y1281" s="195"/>
      <c r="Z1281" s="195"/>
      <c r="AA1281" s="195"/>
      <c r="AB1281" s="195"/>
      <c r="AC1281" s="181"/>
      <c r="AD1281" s="195"/>
      <c r="AE1281" s="195"/>
      <c r="AF1281" s="195"/>
      <c r="AG1281" s="195"/>
    </row>
    <row r="1282" spans="13:33" s="6" customFormat="1" ht="15" customHeight="1" x14ac:dyDescent="0.25">
      <c r="M1282" s="42"/>
      <c r="Y1282" s="195"/>
      <c r="Z1282" s="195"/>
      <c r="AA1282" s="195"/>
      <c r="AB1282" s="195"/>
      <c r="AC1282" s="181"/>
      <c r="AD1282" s="195"/>
      <c r="AE1282" s="195"/>
      <c r="AF1282" s="195"/>
      <c r="AG1282" s="195"/>
    </row>
    <row r="1283" spans="13:33" s="6" customFormat="1" ht="15" customHeight="1" x14ac:dyDescent="0.25">
      <c r="M1283" s="42"/>
      <c r="Y1283" s="195"/>
      <c r="Z1283" s="195"/>
      <c r="AA1283" s="195"/>
      <c r="AB1283" s="195"/>
      <c r="AC1283" s="181"/>
      <c r="AD1283" s="195"/>
      <c r="AE1283" s="195"/>
      <c r="AF1283" s="195"/>
      <c r="AG1283" s="195"/>
    </row>
    <row r="1284" spans="13:33" s="6" customFormat="1" ht="15" customHeight="1" x14ac:dyDescent="0.25">
      <c r="M1284" s="42"/>
      <c r="Y1284" s="195"/>
      <c r="Z1284" s="195"/>
      <c r="AA1284" s="195"/>
      <c r="AB1284" s="195"/>
      <c r="AC1284" s="181"/>
      <c r="AD1284" s="195"/>
      <c r="AE1284" s="195"/>
      <c r="AF1284" s="195"/>
      <c r="AG1284" s="195"/>
    </row>
    <row r="1285" spans="13:33" s="6" customFormat="1" ht="15" customHeight="1" x14ac:dyDescent="0.25">
      <c r="M1285" s="42"/>
      <c r="Y1285" s="195"/>
      <c r="Z1285" s="195"/>
      <c r="AA1285" s="195"/>
      <c r="AB1285" s="195"/>
      <c r="AC1285" s="181"/>
      <c r="AD1285" s="195"/>
      <c r="AE1285" s="195"/>
      <c r="AF1285" s="195"/>
      <c r="AG1285" s="195"/>
    </row>
    <row r="1286" spans="13:33" s="6" customFormat="1" ht="15" customHeight="1" x14ac:dyDescent="0.25">
      <c r="M1286" s="42"/>
      <c r="Y1286" s="195"/>
      <c r="Z1286" s="195"/>
      <c r="AA1286" s="195"/>
      <c r="AB1286" s="195"/>
      <c r="AC1286" s="181"/>
      <c r="AD1286" s="195"/>
      <c r="AE1286" s="195"/>
      <c r="AF1286" s="195"/>
      <c r="AG1286" s="195"/>
    </row>
    <row r="1287" spans="13:33" s="6" customFormat="1" ht="15" customHeight="1" x14ac:dyDescent="0.25">
      <c r="M1287" s="42"/>
      <c r="Y1287" s="195"/>
      <c r="Z1287" s="195"/>
      <c r="AA1287" s="195"/>
      <c r="AB1287" s="195"/>
      <c r="AC1287" s="181"/>
      <c r="AD1287" s="195"/>
      <c r="AE1287" s="195"/>
      <c r="AF1287" s="195"/>
      <c r="AG1287" s="195"/>
    </row>
    <row r="1288" spans="13:33" s="6" customFormat="1" ht="15" customHeight="1" x14ac:dyDescent="0.25">
      <c r="M1288" s="42"/>
      <c r="Y1288" s="195"/>
      <c r="Z1288" s="195"/>
      <c r="AA1288" s="195"/>
      <c r="AB1288" s="195"/>
      <c r="AC1288" s="181"/>
      <c r="AD1288" s="195"/>
      <c r="AE1288" s="195"/>
      <c r="AF1288" s="195"/>
      <c r="AG1288" s="195"/>
    </row>
    <row r="1289" spans="13:33" s="6" customFormat="1" ht="15" customHeight="1" x14ac:dyDescent="0.25">
      <c r="M1289" s="42"/>
      <c r="Y1289" s="195"/>
      <c r="Z1289" s="195"/>
      <c r="AA1289" s="195"/>
      <c r="AB1289" s="195"/>
      <c r="AC1289" s="181"/>
      <c r="AD1289" s="195"/>
      <c r="AE1289" s="195"/>
      <c r="AF1289" s="195"/>
      <c r="AG1289" s="195"/>
    </row>
    <row r="1290" spans="13:33" s="6" customFormat="1" ht="15" customHeight="1" x14ac:dyDescent="0.25">
      <c r="M1290" s="42"/>
      <c r="Y1290" s="195"/>
      <c r="Z1290" s="195"/>
      <c r="AA1290" s="195"/>
      <c r="AB1290" s="195"/>
      <c r="AC1290" s="181"/>
      <c r="AD1290" s="195"/>
      <c r="AE1290" s="195"/>
      <c r="AF1290" s="195"/>
      <c r="AG1290" s="195"/>
    </row>
    <row r="1291" spans="13:33" s="6" customFormat="1" ht="15" customHeight="1" x14ac:dyDescent="0.25">
      <c r="M1291" s="42"/>
      <c r="Y1291" s="195"/>
      <c r="Z1291" s="195"/>
      <c r="AA1291" s="195"/>
      <c r="AB1291" s="195"/>
      <c r="AC1291" s="181"/>
      <c r="AD1291" s="195"/>
      <c r="AE1291" s="195"/>
      <c r="AF1291" s="195"/>
      <c r="AG1291" s="195"/>
    </row>
    <row r="1292" spans="13:33" s="6" customFormat="1" ht="15" customHeight="1" x14ac:dyDescent="0.25">
      <c r="M1292" s="42"/>
      <c r="Y1292" s="195"/>
      <c r="Z1292" s="195"/>
      <c r="AA1292" s="195"/>
      <c r="AB1292" s="195"/>
      <c r="AC1292" s="181"/>
      <c r="AD1292" s="195"/>
      <c r="AE1292" s="195"/>
      <c r="AF1292" s="195"/>
      <c r="AG1292" s="195"/>
    </row>
    <row r="1293" spans="13:33" s="6" customFormat="1" ht="15" customHeight="1" x14ac:dyDescent="0.25">
      <c r="M1293" s="42"/>
      <c r="Y1293" s="195"/>
      <c r="Z1293" s="195"/>
      <c r="AA1293" s="195"/>
      <c r="AB1293" s="195"/>
      <c r="AC1293" s="181"/>
      <c r="AD1293" s="195"/>
      <c r="AE1293" s="195"/>
      <c r="AF1293" s="195"/>
      <c r="AG1293" s="195"/>
    </row>
    <row r="1294" spans="13:33" s="6" customFormat="1" ht="15" customHeight="1" x14ac:dyDescent="0.25">
      <c r="M1294" s="42"/>
      <c r="Y1294" s="195"/>
      <c r="Z1294" s="195"/>
      <c r="AA1294" s="195"/>
      <c r="AB1294" s="195"/>
      <c r="AC1294" s="181"/>
      <c r="AD1294" s="195"/>
      <c r="AE1294" s="195"/>
      <c r="AF1294" s="195"/>
      <c r="AG1294" s="195"/>
    </row>
    <row r="1295" spans="13:33" s="6" customFormat="1" ht="15" customHeight="1" x14ac:dyDescent="0.25">
      <c r="M1295" s="42"/>
      <c r="Y1295" s="195"/>
      <c r="Z1295" s="195"/>
      <c r="AA1295" s="195"/>
      <c r="AB1295" s="195"/>
      <c r="AC1295" s="181"/>
      <c r="AD1295" s="195"/>
      <c r="AE1295" s="195"/>
      <c r="AF1295" s="195"/>
      <c r="AG1295" s="195"/>
    </row>
    <row r="1296" spans="13:33" s="6" customFormat="1" ht="15" customHeight="1" x14ac:dyDescent="0.25">
      <c r="M1296" s="42"/>
      <c r="Y1296" s="195"/>
      <c r="Z1296" s="195"/>
      <c r="AA1296" s="195"/>
      <c r="AB1296" s="195"/>
      <c r="AC1296" s="181"/>
      <c r="AD1296" s="195"/>
      <c r="AE1296" s="195"/>
      <c r="AF1296" s="195"/>
      <c r="AG1296" s="195"/>
    </row>
    <row r="1297" spans="13:33" s="6" customFormat="1" ht="15" customHeight="1" x14ac:dyDescent="0.25">
      <c r="M1297" s="42"/>
      <c r="Y1297" s="195"/>
      <c r="Z1297" s="195"/>
      <c r="AA1297" s="195"/>
      <c r="AB1297" s="195"/>
      <c r="AC1297" s="181"/>
      <c r="AD1297" s="195"/>
      <c r="AE1297" s="195"/>
      <c r="AF1297" s="195"/>
      <c r="AG1297" s="195"/>
    </row>
    <row r="1298" spans="13:33" s="6" customFormat="1" ht="15" customHeight="1" x14ac:dyDescent="0.25">
      <c r="M1298" s="42"/>
      <c r="Y1298" s="195"/>
      <c r="Z1298" s="195"/>
      <c r="AA1298" s="195"/>
      <c r="AB1298" s="195"/>
      <c r="AC1298" s="181"/>
      <c r="AD1298" s="195"/>
      <c r="AE1298" s="195"/>
      <c r="AF1298" s="195"/>
      <c r="AG1298" s="195"/>
    </row>
    <row r="1299" spans="13:33" s="6" customFormat="1" ht="15" customHeight="1" x14ac:dyDescent="0.25">
      <c r="M1299" s="42"/>
      <c r="Y1299" s="195"/>
      <c r="Z1299" s="195"/>
      <c r="AA1299" s="195"/>
      <c r="AB1299" s="195"/>
      <c r="AC1299" s="181"/>
      <c r="AD1299" s="195"/>
      <c r="AE1299" s="195"/>
      <c r="AF1299" s="195"/>
      <c r="AG1299" s="195"/>
    </row>
    <row r="1300" spans="13:33" s="6" customFormat="1" ht="15" customHeight="1" x14ac:dyDescent="0.25">
      <c r="M1300" s="42"/>
      <c r="Y1300" s="195"/>
      <c r="Z1300" s="195"/>
      <c r="AA1300" s="195"/>
      <c r="AB1300" s="195"/>
      <c r="AC1300" s="181"/>
      <c r="AD1300" s="195"/>
      <c r="AE1300" s="195"/>
      <c r="AF1300" s="195"/>
      <c r="AG1300" s="195"/>
    </row>
    <row r="1301" spans="13:33" s="6" customFormat="1" ht="15" customHeight="1" x14ac:dyDescent="0.25">
      <c r="M1301" s="42"/>
      <c r="Y1301" s="195"/>
      <c r="Z1301" s="195"/>
      <c r="AA1301" s="195"/>
      <c r="AB1301" s="195"/>
      <c r="AC1301" s="181"/>
      <c r="AD1301" s="195"/>
      <c r="AE1301" s="195"/>
      <c r="AF1301" s="195"/>
      <c r="AG1301" s="195"/>
    </row>
    <row r="1302" spans="13:33" s="6" customFormat="1" ht="15" customHeight="1" x14ac:dyDescent="0.25">
      <c r="M1302" s="42"/>
      <c r="Y1302" s="195"/>
      <c r="Z1302" s="195"/>
      <c r="AA1302" s="195"/>
      <c r="AB1302" s="195"/>
      <c r="AC1302" s="181"/>
      <c r="AD1302" s="195"/>
      <c r="AE1302" s="195"/>
      <c r="AF1302" s="195"/>
      <c r="AG1302" s="195"/>
    </row>
    <row r="1303" spans="13:33" s="6" customFormat="1" ht="15" customHeight="1" x14ac:dyDescent="0.25">
      <c r="M1303" s="42"/>
      <c r="Y1303" s="195"/>
      <c r="Z1303" s="195"/>
      <c r="AA1303" s="195"/>
      <c r="AB1303" s="195"/>
      <c r="AC1303" s="181"/>
      <c r="AD1303" s="195"/>
      <c r="AE1303" s="195"/>
      <c r="AF1303" s="195"/>
      <c r="AG1303" s="195"/>
    </row>
    <row r="1304" spans="13:33" s="6" customFormat="1" ht="15" customHeight="1" x14ac:dyDescent="0.25">
      <c r="M1304" s="42"/>
      <c r="Y1304" s="195"/>
      <c r="Z1304" s="195"/>
      <c r="AA1304" s="195"/>
      <c r="AB1304" s="195"/>
      <c r="AC1304" s="181"/>
      <c r="AD1304" s="195"/>
      <c r="AE1304" s="195"/>
      <c r="AF1304" s="195"/>
      <c r="AG1304" s="195"/>
    </row>
    <row r="1305" spans="13:33" s="6" customFormat="1" ht="15" customHeight="1" x14ac:dyDescent="0.25">
      <c r="M1305" s="42"/>
      <c r="Y1305" s="195"/>
      <c r="Z1305" s="195"/>
      <c r="AA1305" s="195"/>
      <c r="AB1305" s="195"/>
      <c r="AC1305" s="181"/>
      <c r="AD1305" s="195"/>
      <c r="AE1305" s="195"/>
      <c r="AF1305" s="195"/>
      <c r="AG1305" s="195"/>
    </row>
    <row r="1306" spans="13:33" s="6" customFormat="1" ht="15" customHeight="1" x14ac:dyDescent="0.25">
      <c r="M1306" s="42"/>
      <c r="Y1306" s="195"/>
      <c r="Z1306" s="195"/>
      <c r="AA1306" s="195"/>
      <c r="AB1306" s="195"/>
      <c r="AC1306" s="181"/>
      <c r="AD1306" s="195"/>
      <c r="AE1306" s="195"/>
      <c r="AF1306" s="195"/>
      <c r="AG1306" s="195"/>
    </row>
    <row r="1307" spans="13:33" s="6" customFormat="1" ht="15" customHeight="1" x14ac:dyDescent="0.25">
      <c r="M1307" s="42"/>
      <c r="Y1307" s="195"/>
      <c r="Z1307" s="195"/>
      <c r="AA1307" s="195"/>
      <c r="AB1307" s="195"/>
      <c r="AC1307" s="181"/>
      <c r="AD1307" s="195"/>
      <c r="AE1307" s="195"/>
      <c r="AF1307" s="195"/>
      <c r="AG1307" s="195"/>
    </row>
    <row r="1308" spans="13:33" s="6" customFormat="1" ht="15" customHeight="1" x14ac:dyDescent="0.25">
      <c r="M1308" s="42"/>
      <c r="Y1308" s="195"/>
      <c r="Z1308" s="195"/>
      <c r="AA1308" s="195"/>
      <c r="AB1308" s="195"/>
      <c r="AC1308" s="181"/>
      <c r="AD1308" s="195"/>
      <c r="AE1308" s="195"/>
      <c r="AF1308" s="195"/>
      <c r="AG1308" s="195"/>
    </row>
    <row r="1309" spans="13:33" s="6" customFormat="1" ht="15" customHeight="1" x14ac:dyDescent="0.25">
      <c r="M1309" s="42"/>
      <c r="Y1309" s="195"/>
      <c r="Z1309" s="195"/>
      <c r="AA1309" s="195"/>
      <c r="AB1309" s="195"/>
      <c r="AC1309" s="181"/>
      <c r="AD1309" s="195"/>
      <c r="AE1309" s="195"/>
      <c r="AF1309" s="195"/>
      <c r="AG1309" s="195"/>
    </row>
    <row r="1310" spans="13:33" s="6" customFormat="1" ht="15" customHeight="1" x14ac:dyDescent="0.25">
      <c r="M1310" s="42"/>
      <c r="Y1310" s="195"/>
      <c r="Z1310" s="195"/>
      <c r="AA1310" s="195"/>
      <c r="AB1310" s="195"/>
      <c r="AC1310" s="181"/>
      <c r="AD1310" s="195"/>
      <c r="AE1310" s="195"/>
      <c r="AF1310" s="195"/>
      <c r="AG1310" s="195"/>
    </row>
    <row r="1311" spans="13:33" s="6" customFormat="1" ht="15" customHeight="1" x14ac:dyDescent="0.25">
      <c r="M1311" s="42"/>
      <c r="Y1311" s="195"/>
      <c r="Z1311" s="195"/>
      <c r="AA1311" s="195"/>
      <c r="AB1311" s="195"/>
      <c r="AC1311" s="181"/>
      <c r="AD1311" s="195"/>
      <c r="AE1311" s="195"/>
      <c r="AF1311" s="195"/>
      <c r="AG1311" s="195"/>
    </row>
    <row r="1312" spans="13:33" s="6" customFormat="1" ht="15" customHeight="1" x14ac:dyDescent="0.25">
      <c r="M1312" s="42"/>
      <c r="Y1312" s="195"/>
      <c r="Z1312" s="195"/>
      <c r="AA1312" s="195"/>
      <c r="AB1312" s="195"/>
      <c r="AC1312" s="181"/>
      <c r="AD1312" s="195"/>
      <c r="AE1312" s="195"/>
      <c r="AF1312" s="195"/>
      <c r="AG1312" s="195"/>
    </row>
    <row r="1313" spans="13:33" s="6" customFormat="1" ht="15" customHeight="1" x14ac:dyDescent="0.25">
      <c r="M1313" s="42"/>
      <c r="Y1313" s="195"/>
      <c r="Z1313" s="195"/>
      <c r="AA1313" s="195"/>
      <c r="AB1313" s="195"/>
      <c r="AC1313" s="181"/>
      <c r="AD1313" s="195"/>
      <c r="AE1313" s="195"/>
      <c r="AF1313" s="195"/>
      <c r="AG1313" s="195"/>
    </row>
    <row r="1314" spans="13:33" s="6" customFormat="1" ht="15" customHeight="1" x14ac:dyDescent="0.25">
      <c r="M1314" s="42"/>
      <c r="Y1314" s="195"/>
      <c r="Z1314" s="195"/>
      <c r="AA1314" s="195"/>
      <c r="AB1314" s="195"/>
      <c r="AC1314" s="181"/>
      <c r="AD1314" s="195"/>
      <c r="AE1314" s="195"/>
      <c r="AF1314" s="195"/>
      <c r="AG1314" s="195"/>
    </row>
    <row r="1315" spans="13:33" s="6" customFormat="1" ht="15" customHeight="1" x14ac:dyDescent="0.25">
      <c r="M1315" s="42"/>
      <c r="Y1315" s="195"/>
      <c r="Z1315" s="195"/>
      <c r="AA1315" s="195"/>
      <c r="AB1315" s="195"/>
      <c r="AC1315" s="181"/>
      <c r="AD1315" s="195"/>
      <c r="AE1315" s="195"/>
      <c r="AF1315" s="195"/>
      <c r="AG1315" s="195"/>
    </row>
    <row r="1316" spans="13:33" s="6" customFormat="1" ht="15" customHeight="1" x14ac:dyDescent="0.25">
      <c r="M1316" s="42"/>
      <c r="Y1316" s="195"/>
      <c r="Z1316" s="195"/>
      <c r="AA1316" s="195"/>
      <c r="AB1316" s="195"/>
      <c r="AC1316" s="181"/>
      <c r="AD1316" s="195"/>
      <c r="AE1316" s="195"/>
      <c r="AF1316" s="195"/>
      <c r="AG1316" s="195"/>
    </row>
    <row r="1317" spans="13:33" s="6" customFormat="1" ht="15" customHeight="1" x14ac:dyDescent="0.25">
      <c r="M1317" s="42"/>
      <c r="Y1317" s="195"/>
      <c r="Z1317" s="195"/>
      <c r="AA1317" s="195"/>
      <c r="AB1317" s="195"/>
      <c r="AC1317" s="181"/>
      <c r="AD1317" s="195"/>
      <c r="AE1317" s="195"/>
      <c r="AF1317" s="195"/>
      <c r="AG1317" s="195"/>
    </row>
    <row r="1318" spans="13:33" s="6" customFormat="1" ht="15" customHeight="1" x14ac:dyDescent="0.25">
      <c r="M1318" s="42"/>
      <c r="Y1318" s="195"/>
      <c r="Z1318" s="195"/>
      <c r="AA1318" s="195"/>
      <c r="AB1318" s="195"/>
      <c r="AC1318" s="181"/>
      <c r="AD1318" s="195"/>
      <c r="AE1318" s="195"/>
      <c r="AF1318" s="195"/>
      <c r="AG1318" s="195"/>
    </row>
    <row r="1319" spans="13:33" s="6" customFormat="1" ht="15" customHeight="1" x14ac:dyDescent="0.25">
      <c r="M1319" s="42"/>
      <c r="Y1319" s="195"/>
      <c r="Z1319" s="195"/>
      <c r="AA1319" s="195"/>
      <c r="AB1319" s="195"/>
      <c r="AC1319" s="181"/>
      <c r="AD1319" s="195"/>
      <c r="AE1319" s="195"/>
      <c r="AF1319" s="195"/>
      <c r="AG1319" s="195"/>
    </row>
    <row r="1320" spans="13:33" s="6" customFormat="1" ht="15" customHeight="1" x14ac:dyDescent="0.25">
      <c r="M1320" s="42"/>
      <c r="Y1320" s="195"/>
      <c r="Z1320" s="195"/>
      <c r="AA1320" s="195"/>
      <c r="AB1320" s="195"/>
      <c r="AC1320" s="181"/>
      <c r="AD1320" s="195"/>
      <c r="AE1320" s="195"/>
      <c r="AF1320" s="195"/>
      <c r="AG1320" s="195"/>
    </row>
    <row r="1321" spans="13:33" s="6" customFormat="1" ht="15" customHeight="1" x14ac:dyDescent="0.25">
      <c r="M1321" s="42"/>
      <c r="Y1321" s="195"/>
      <c r="Z1321" s="195"/>
      <c r="AA1321" s="195"/>
      <c r="AB1321" s="195"/>
      <c r="AC1321" s="181"/>
      <c r="AD1321" s="195"/>
      <c r="AE1321" s="195"/>
      <c r="AF1321" s="195"/>
      <c r="AG1321" s="195"/>
    </row>
    <row r="1322" spans="13:33" s="6" customFormat="1" ht="15" customHeight="1" x14ac:dyDescent="0.25">
      <c r="M1322" s="42"/>
      <c r="Y1322" s="195"/>
      <c r="Z1322" s="195"/>
      <c r="AA1322" s="195"/>
      <c r="AB1322" s="195"/>
      <c r="AC1322" s="181"/>
      <c r="AD1322" s="195"/>
      <c r="AE1322" s="195"/>
      <c r="AF1322" s="195"/>
      <c r="AG1322" s="195"/>
    </row>
    <row r="1323" spans="13:33" s="6" customFormat="1" ht="15" customHeight="1" x14ac:dyDescent="0.25">
      <c r="M1323" s="42"/>
      <c r="Y1323" s="195"/>
      <c r="Z1323" s="195"/>
      <c r="AA1323" s="195"/>
      <c r="AB1323" s="195"/>
      <c r="AC1323" s="181"/>
      <c r="AD1323" s="195"/>
      <c r="AE1323" s="195"/>
      <c r="AF1323" s="195"/>
      <c r="AG1323" s="195"/>
    </row>
    <row r="1324" spans="13:33" s="6" customFormat="1" ht="15" customHeight="1" x14ac:dyDescent="0.25">
      <c r="M1324" s="42"/>
      <c r="Y1324" s="195"/>
      <c r="Z1324" s="195"/>
      <c r="AA1324" s="195"/>
      <c r="AB1324" s="195"/>
      <c r="AC1324" s="181"/>
      <c r="AD1324" s="195"/>
      <c r="AE1324" s="195"/>
      <c r="AF1324" s="195"/>
      <c r="AG1324" s="195"/>
    </row>
    <row r="1325" spans="13:33" s="6" customFormat="1" ht="15" customHeight="1" x14ac:dyDescent="0.25">
      <c r="M1325" s="42"/>
      <c r="Y1325" s="195"/>
      <c r="Z1325" s="195"/>
      <c r="AA1325" s="195"/>
      <c r="AB1325" s="195"/>
      <c r="AC1325" s="181"/>
      <c r="AD1325" s="195"/>
      <c r="AE1325" s="195"/>
      <c r="AF1325" s="195"/>
      <c r="AG1325" s="195"/>
    </row>
    <row r="1326" spans="13:33" s="6" customFormat="1" ht="15" customHeight="1" x14ac:dyDescent="0.25">
      <c r="M1326" s="42"/>
      <c r="Y1326" s="195"/>
      <c r="Z1326" s="195"/>
      <c r="AA1326" s="195"/>
      <c r="AB1326" s="195"/>
      <c r="AC1326" s="181"/>
      <c r="AD1326" s="195"/>
      <c r="AE1326" s="195"/>
      <c r="AF1326" s="195"/>
      <c r="AG1326" s="195"/>
    </row>
    <row r="1327" spans="13:33" s="6" customFormat="1" ht="15" customHeight="1" x14ac:dyDescent="0.25">
      <c r="M1327" s="42"/>
      <c r="Y1327" s="195"/>
      <c r="Z1327" s="195"/>
      <c r="AA1327" s="195"/>
      <c r="AB1327" s="195"/>
      <c r="AC1327" s="181"/>
      <c r="AD1327" s="195"/>
      <c r="AE1327" s="195"/>
      <c r="AF1327" s="195"/>
      <c r="AG1327" s="195"/>
    </row>
    <row r="1328" spans="13:33" s="6" customFormat="1" ht="15" customHeight="1" x14ac:dyDescent="0.25">
      <c r="M1328" s="42"/>
      <c r="Y1328" s="195"/>
      <c r="Z1328" s="195"/>
      <c r="AA1328" s="195"/>
      <c r="AB1328" s="195"/>
      <c r="AC1328" s="181"/>
      <c r="AD1328" s="195"/>
      <c r="AE1328" s="195"/>
      <c r="AF1328" s="195"/>
      <c r="AG1328" s="195"/>
    </row>
    <row r="1329" spans="13:33" s="6" customFormat="1" ht="15" customHeight="1" x14ac:dyDescent="0.25">
      <c r="M1329" s="42"/>
      <c r="Y1329" s="195"/>
      <c r="Z1329" s="195"/>
      <c r="AA1329" s="195"/>
      <c r="AB1329" s="195"/>
      <c r="AC1329" s="181"/>
      <c r="AD1329" s="195"/>
      <c r="AE1329" s="195"/>
      <c r="AF1329" s="195"/>
      <c r="AG1329" s="195"/>
    </row>
    <row r="1330" spans="13:33" s="6" customFormat="1" ht="15" customHeight="1" x14ac:dyDescent="0.25">
      <c r="M1330" s="42"/>
      <c r="Y1330" s="195"/>
      <c r="Z1330" s="195"/>
      <c r="AA1330" s="195"/>
      <c r="AB1330" s="195"/>
      <c r="AC1330" s="181"/>
      <c r="AD1330" s="195"/>
      <c r="AE1330" s="195"/>
      <c r="AF1330" s="195"/>
      <c r="AG1330" s="195"/>
    </row>
    <row r="1331" spans="13:33" s="6" customFormat="1" ht="15" customHeight="1" x14ac:dyDescent="0.25">
      <c r="M1331" s="42"/>
      <c r="Y1331" s="195"/>
      <c r="Z1331" s="195"/>
      <c r="AA1331" s="195"/>
      <c r="AB1331" s="195"/>
      <c r="AC1331" s="181"/>
      <c r="AD1331" s="195"/>
      <c r="AE1331" s="195"/>
      <c r="AF1331" s="195"/>
      <c r="AG1331" s="195"/>
    </row>
    <row r="1332" spans="13:33" s="6" customFormat="1" ht="15" customHeight="1" x14ac:dyDescent="0.25">
      <c r="M1332" s="42"/>
      <c r="Y1332" s="195"/>
      <c r="Z1332" s="195"/>
      <c r="AA1332" s="195"/>
      <c r="AB1332" s="195"/>
      <c r="AC1332" s="181"/>
      <c r="AD1332" s="195"/>
      <c r="AE1332" s="195"/>
      <c r="AF1332" s="195"/>
      <c r="AG1332" s="195"/>
    </row>
    <row r="1333" spans="13:33" s="6" customFormat="1" ht="15" customHeight="1" x14ac:dyDescent="0.25">
      <c r="M1333" s="42"/>
      <c r="Y1333" s="195"/>
      <c r="Z1333" s="195"/>
      <c r="AA1333" s="195"/>
      <c r="AB1333" s="195"/>
      <c r="AC1333" s="181"/>
      <c r="AD1333" s="195"/>
      <c r="AE1333" s="195"/>
      <c r="AF1333" s="195"/>
      <c r="AG1333" s="195"/>
    </row>
    <row r="1334" spans="13:33" s="6" customFormat="1" ht="15" customHeight="1" x14ac:dyDescent="0.25">
      <c r="M1334" s="42"/>
      <c r="Y1334" s="195"/>
      <c r="Z1334" s="195"/>
      <c r="AA1334" s="195"/>
      <c r="AB1334" s="195"/>
      <c r="AC1334" s="181"/>
      <c r="AD1334" s="195"/>
      <c r="AE1334" s="195"/>
      <c r="AF1334" s="195"/>
      <c r="AG1334" s="195"/>
    </row>
    <row r="1335" spans="13:33" s="6" customFormat="1" ht="15" customHeight="1" x14ac:dyDescent="0.25">
      <c r="M1335" s="42"/>
      <c r="Y1335" s="195"/>
      <c r="Z1335" s="195"/>
      <c r="AA1335" s="195"/>
      <c r="AB1335" s="195"/>
      <c r="AC1335" s="181"/>
      <c r="AD1335" s="195"/>
      <c r="AE1335" s="195"/>
      <c r="AF1335" s="195"/>
      <c r="AG1335" s="195"/>
    </row>
    <row r="1336" spans="13:33" s="6" customFormat="1" ht="15" customHeight="1" x14ac:dyDescent="0.25">
      <c r="M1336" s="42"/>
      <c r="Y1336" s="195"/>
      <c r="Z1336" s="195"/>
      <c r="AA1336" s="195"/>
      <c r="AB1336" s="195"/>
      <c r="AC1336" s="181"/>
      <c r="AD1336" s="195"/>
      <c r="AE1336" s="195"/>
      <c r="AF1336" s="195"/>
      <c r="AG1336" s="195"/>
    </row>
    <row r="1337" spans="13:33" s="6" customFormat="1" ht="15" customHeight="1" x14ac:dyDescent="0.25">
      <c r="M1337" s="42"/>
      <c r="Y1337" s="195"/>
      <c r="Z1337" s="195"/>
      <c r="AA1337" s="195"/>
      <c r="AB1337" s="195"/>
      <c r="AC1337" s="181"/>
      <c r="AD1337" s="195"/>
      <c r="AE1337" s="195"/>
      <c r="AF1337" s="195"/>
      <c r="AG1337" s="195"/>
    </row>
    <row r="1338" spans="13:33" s="6" customFormat="1" ht="15" customHeight="1" x14ac:dyDescent="0.25">
      <c r="M1338" s="42"/>
      <c r="Y1338" s="195"/>
      <c r="Z1338" s="195"/>
      <c r="AA1338" s="195"/>
      <c r="AB1338" s="195"/>
      <c r="AC1338" s="181"/>
      <c r="AD1338" s="195"/>
      <c r="AE1338" s="195"/>
      <c r="AF1338" s="195"/>
      <c r="AG1338" s="195"/>
    </row>
    <row r="1339" spans="13:33" s="6" customFormat="1" ht="15" customHeight="1" x14ac:dyDescent="0.25">
      <c r="M1339" s="42"/>
      <c r="Y1339" s="195"/>
      <c r="Z1339" s="195"/>
      <c r="AA1339" s="195"/>
      <c r="AB1339" s="195"/>
      <c r="AC1339" s="181"/>
      <c r="AD1339" s="195"/>
      <c r="AE1339" s="195"/>
      <c r="AF1339" s="195"/>
      <c r="AG1339" s="195"/>
    </row>
    <row r="1340" spans="13:33" s="6" customFormat="1" ht="15" customHeight="1" x14ac:dyDescent="0.25">
      <c r="M1340" s="42"/>
      <c r="Y1340" s="195"/>
      <c r="Z1340" s="195"/>
      <c r="AA1340" s="195"/>
      <c r="AB1340" s="195"/>
      <c r="AC1340" s="181"/>
      <c r="AD1340" s="195"/>
      <c r="AE1340" s="195"/>
      <c r="AF1340" s="195"/>
      <c r="AG1340" s="195"/>
    </row>
    <row r="1341" spans="13:33" s="6" customFormat="1" ht="15" customHeight="1" x14ac:dyDescent="0.25">
      <c r="M1341" s="42"/>
      <c r="Y1341" s="195"/>
      <c r="Z1341" s="195"/>
      <c r="AA1341" s="195"/>
      <c r="AB1341" s="195"/>
      <c r="AC1341" s="181"/>
      <c r="AD1341" s="195"/>
      <c r="AE1341" s="195"/>
      <c r="AF1341" s="195"/>
      <c r="AG1341" s="195"/>
    </row>
    <row r="1342" spans="13:33" s="6" customFormat="1" ht="15" customHeight="1" x14ac:dyDescent="0.25">
      <c r="M1342" s="42"/>
      <c r="Y1342" s="195"/>
      <c r="Z1342" s="195"/>
      <c r="AA1342" s="195"/>
      <c r="AB1342" s="195"/>
      <c r="AC1342" s="181"/>
      <c r="AD1342" s="195"/>
      <c r="AE1342" s="195"/>
      <c r="AF1342" s="195"/>
      <c r="AG1342" s="195"/>
    </row>
    <row r="1343" spans="13:33" s="6" customFormat="1" ht="15" customHeight="1" x14ac:dyDescent="0.25">
      <c r="M1343" s="42"/>
      <c r="Y1343" s="195"/>
      <c r="Z1343" s="195"/>
      <c r="AA1343" s="195"/>
      <c r="AB1343" s="195"/>
      <c r="AC1343" s="181"/>
      <c r="AD1343" s="195"/>
      <c r="AE1343" s="195"/>
      <c r="AF1343" s="195"/>
      <c r="AG1343" s="195"/>
    </row>
    <row r="1344" spans="13:33" s="6" customFormat="1" ht="15" customHeight="1" x14ac:dyDescent="0.25">
      <c r="M1344" s="42"/>
      <c r="Y1344" s="195"/>
      <c r="Z1344" s="195"/>
      <c r="AA1344" s="195"/>
      <c r="AB1344" s="195"/>
      <c r="AC1344" s="181"/>
      <c r="AD1344" s="195"/>
      <c r="AE1344" s="195"/>
      <c r="AF1344" s="195"/>
      <c r="AG1344" s="195"/>
    </row>
    <row r="1345" spans="13:33" s="6" customFormat="1" ht="15" customHeight="1" x14ac:dyDescent="0.25">
      <c r="M1345" s="42"/>
      <c r="Y1345" s="195"/>
      <c r="Z1345" s="195"/>
      <c r="AA1345" s="195"/>
      <c r="AB1345" s="195"/>
      <c r="AC1345" s="181"/>
      <c r="AD1345" s="195"/>
      <c r="AE1345" s="195"/>
      <c r="AF1345" s="195"/>
      <c r="AG1345" s="195"/>
    </row>
    <row r="1346" spans="13:33" s="6" customFormat="1" ht="15" customHeight="1" x14ac:dyDescent="0.25">
      <c r="M1346" s="42"/>
      <c r="Y1346" s="195"/>
      <c r="Z1346" s="195"/>
      <c r="AA1346" s="195"/>
      <c r="AB1346" s="195"/>
      <c r="AC1346" s="181"/>
      <c r="AD1346" s="195"/>
      <c r="AE1346" s="195"/>
      <c r="AF1346" s="195"/>
      <c r="AG1346" s="195"/>
    </row>
    <row r="1347" spans="13:33" s="6" customFormat="1" ht="15" customHeight="1" x14ac:dyDescent="0.25">
      <c r="M1347" s="42"/>
      <c r="Y1347" s="195"/>
      <c r="Z1347" s="195"/>
      <c r="AA1347" s="195"/>
      <c r="AB1347" s="195"/>
      <c r="AC1347" s="181"/>
      <c r="AD1347" s="195"/>
      <c r="AE1347" s="195"/>
      <c r="AF1347" s="195"/>
      <c r="AG1347" s="195"/>
    </row>
    <row r="1348" spans="13:33" s="6" customFormat="1" ht="15" customHeight="1" x14ac:dyDescent="0.25">
      <c r="M1348" s="42"/>
      <c r="Y1348" s="195"/>
      <c r="Z1348" s="195"/>
      <c r="AA1348" s="195"/>
      <c r="AB1348" s="195"/>
      <c r="AC1348" s="181"/>
      <c r="AD1348" s="195"/>
      <c r="AE1348" s="195"/>
      <c r="AF1348" s="195"/>
      <c r="AG1348" s="195"/>
    </row>
    <row r="1349" spans="13:33" s="6" customFormat="1" ht="15" customHeight="1" x14ac:dyDescent="0.25">
      <c r="M1349" s="42"/>
      <c r="Y1349" s="195"/>
      <c r="Z1349" s="195"/>
      <c r="AA1349" s="195"/>
      <c r="AB1349" s="195"/>
      <c r="AC1349" s="181"/>
      <c r="AD1349" s="195"/>
      <c r="AE1349" s="195"/>
      <c r="AF1349" s="195"/>
      <c r="AG1349" s="195"/>
    </row>
    <row r="1350" spans="13:33" s="6" customFormat="1" ht="15" customHeight="1" x14ac:dyDescent="0.25">
      <c r="M1350" s="42"/>
      <c r="Y1350" s="195"/>
      <c r="Z1350" s="195"/>
      <c r="AA1350" s="195"/>
      <c r="AB1350" s="195"/>
      <c r="AC1350" s="181"/>
      <c r="AD1350" s="195"/>
      <c r="AE1350" s="195"/>
      <c r="AF1350" s="195"/>
      <c r="AG1350" s="195"/>
    </row>
    <row r="1351" spans="13:33" s="6" customFormat="1" ht="15" customHeight="1" x14ac:dyDescent="0.25">
      <c r="M1351" s="42"/>
      <c r="Y1351" s="195"/>
      <c r="Z1351" s="195"/>
      <c r="AA1351" s="195"/>
      <c r="AB1351" s="195"/>
      <c r="AC1351" s="181"/>
      <c r="AD1351" s="195"/>
      <c r="AE1351" s="195"/>
      <c r="AF1351" s="195"/>
      <c r="AG1351" s="195"/>
    </row>
    <row r="1352" spans="13:33" s="6" customFormat="1" ht="15" customHeight="1" x14ac:dyDescent="0.25">
      <c r="M1352" s="42"/>
      <c r="Y1352" s="195"/>
      <c r="Z1352" s="195"/>
      <c r="AA1352" s="195"/>
      <c r="AB1352" s="195"/>
      <c r="AC1352" s="181"/>
      <c r="AD1352" s="195"/>
      <c r="AE1352" s="195"/>
      <c r="AF1352" s="195"/>
      <c r="AG1352" s="195"/>
    </row>
    <row r="1353" spans="13:33" s="6" customFormat="1" ht="15" customHeight="1" x14ac:dyDescent="0.25">
      <c r="M1353" s="42"/>
      <c r="Y1353" s="195"/>
      <c r="Z1353" s="195"/>
      <c r="AA1353" s="195"/>
      <c r="AB1353" s="195"/>
      <c r="AC1353" s="181"/>
      <c r="AD1353" s="195"/>
      <c r="AE1353" s="195"/>
      <c r="AF1353" s="195"/>
      <c r="AG1353" s="195"/>
    </row>
    <row r="1354" spans="13:33" s="6" customFormat="1" ht="15" customHeight="1" x14ac:dyDescent="0.25">
      <c r="M1354" s="42"/>
      <c r="Y1354" s="195"/>
      <c r="Z1354" s="195"/>
      <c r="AA1354" s="195"/>
      <c r="AB1354" s="195"/>
      <c r="AC1354" s="181"/>
      <c r="AD1354" s="195"/>
      <c r="AE1354" s="195"/>
      <c r="AF1354" s="195"/>
      <c r="AG1354" s="195"/>
    </row>
    <row r="1355" spans="13:33" s="6" customFormat="1" ht="15" customHeight="1" x14ac:dyDescent="0.25">
      <c r="M1355" s="42"/>
      <c r="Y1355" s="195"/>
      <c r="Z1355" s="195"/>
      <c r="AA1355" s="195"/>
      <c r="AB1355" s="195"/>
      <c r="AC1355" s="181"/>
      <c r="AD1355" s="195"/>
      <c r="AE1355" s="195"/>
      <c r="AF1355" s="195"/>
      <c r="AG1355" s="195"/>
    </row>
    <row r="1356" spans="13:33" s="6" customFormat="1" ht="15" customHeight="1" x14ac:dyDescent="0.25">
      <c r="M1356" s="42"/>
      <c r="Y1356" s="195"/>
      <c r="Z1356" s="195"/>
      <c r="AA1356" s="195"/>
      <c r="AB1356" s="195"/>
      <c r="AC1356" s="181"/>
      <c r="AD1356" s="195"/>
      <c r="AE1356" s="195"/>
      <c r="AF1356" s="195"/>
      <c r="AG1356" s="195"/>
    </row>
    <row r="1357" spans="13:33" s="6" customFormat="1" ht="15" customHeight="1" x14ac:dyDescent="0.25">
      <c r="M1357" s="42"/>
      <c r="Y1357" s="195"/>
      <c r="Z1357" s="195"/>
      <c r="AA1357" s="195"/>
      <c r="AB1357" s="195"/>
      <c r="AC1357" s="181"/>
      <c r="AD1357" s="195"/>
      <c r="AE1357" s="195"/>
      <c r="AF1357" s="195"/>
      <c r="AG1357" s="195"/>
    </row>
    <row r="1358" spans="13:33" s="6" customFormat="1" ht="15" customHeight="1" x14ac:dyDescent="0.25">
      <c r="M1358" s="42"/>
      <c r="Y1358" s="195"/>
      <c r="Z1358" s="195"/>
      <c r="AA1358" s="195"/>
      <c r="AB1358" s="195"/>
      <c r="AC1358" s="181"/>
      <c r="AD1358" s="195"/>
      <c r="AE1358" s="195"/>
      <c r="AF1358" s="195"/>
      <c r="AG1358" s="195"/>
    </row>
    <row r="1359" spans="13:33" s="6" customFormat="1" ht="15" customHeight="1" x14ac:dyDescent="0.25">
      <c r="M1359" s="42"/>
      <c r="Y1359" s="195"/>
      <c r="Z1359" s="195"/>
      <c r="AA1359" s="195"/>
      <c r="AB1359" s="195"/>
      <c r="AC1359" s="181"/>
      <c r="AD1359" s="195"/>
      <c r="AE1359" s="195"/>
      <c r="AF1359" s="195"/>
      <c r="AG1359" s="195"/>
    </row>
    <row r="1360" spans="13:33" s="6" customFormat="1" ht="15" customHeight="1" x14ac:dyDescent="0.25">
      <c r="M1360" s="42"/>
      <c r="Y1360" s="195"/>
      <c r="Z1360" s="195"/>
      <c r="AA1360" s="195"/>
      <c r="AB1360" s="195"/>
      <c r="AC1360" s="181"/>
      <c r="AD1360" s="195"/>
      <c r="AE1360" s="195"/>
      <c r="AF1360" s="195"/>
      <c r="AG1360" s="195"/>
    </row>
    <row r="1361" spans="13:33" s="6" customFormat="1" ht="15" customHeight="1" x14ac:dyDescent="0.25">
      <c r="M1361" s="42"/>
      <c r="Y1361" s="195"/>
      <c r="Z1361" s="195"/>
      <c r="AA1361" s="195"/>
      <c r="AB1361" s="195"/>
      <c r="AC1361" s="181"/>
      <c r="AD1361" s="195"/>
      <c r="AE1361" s="195"/>
      <c r="AF1361" s="195"/>
      <c r="AG1361" s="195"/>
    </row>
    <row r="1362" spans="13:33" s="6" customFormat="1" ht="15" customHeight="1" x14ac:dyDescent="0.25">
      <c r="M1362" s="42"/>
      <c r="Y1362" s="195"/>
      <c r="Z1362" s="195"/>
      <c r="AA1362" s="195"/>
      <c r="AB1362" s="195"/>
      <c r="AC1362" s="181"/>
      <c r="AD1362" s="195"/>
      <c r="AE1362" s="195"/>
      <c r="AF1362" s="195"/>
      <c r="AG1362" s="195"/>
    </row>
    <row r="1363" spans="13:33" s="6" customFormat="1" ht="15" customHeight="1" x14ac:dyDescent="0.25">
      <c r="M1363" s="42"/>
      <c r="Y1363" s="195"/>
      <c r="Z1363" s="195"/>
      <c r="AA1363" s="195"/>
      <c r="AB1363" s="195"/>
      <c r="AC1363" s="181"/>
      <c r="AD1363" s="195"/>
      <c r="AE1363" s="195"/>
      <c r="AF1363" s="195"/>
      <c r="AG1363" s="195"/>
    </row>
    <row r="1364" spans="13:33" s="6" customFormat="1" ht="15" customHeight="1" x14ac:dyDescent="0.25">
      <c r="M1364" s="42"/>
      <c r="Y1364" s="195"/>
      <c r="Z1364" s="195"/>
      <c r="AA1364" s="195"/>
      <c r="AB1364" s="195"/>
      <c r="AC1364" s="181"/>
      <c r="AD1364" s="195"/>
      <c r="AE1364" s="195"/>
      <c r="AF1364" s="195"/>
      <c r="AG1364" s="195"/>
    </row>
    <row r="1365" spans="13:33" s="6" customFormat="1" ht="15" customHeight="1" x14ac:dyDescent="0.25">
      <c r="M1365" s="42"/>
      <c r="Y1365" s="195"/>
      <c r="Z1365" s="195"/>
      <c r="AA1365" s="195"/>
      <c r="AB1365" s="195"/>
      <c r="AC1365" s="181"/>
      <c r="AD1365" s="195"/>
      <c r="AE1365" s="195"/>
      <c r="AF1365" s="195"/>
      <c r="AG1365" s="195"/>
    </row>
    <row r="1366" spans="13:33" s="6" customFormat="1" ht="15" customHeight="1" x14ac:dyDescent="0.25">
      <c r="M1366" s="42"/>
      <c r="Y1366" s="195"/>
      <c r="Z1366" s="195"/>
      <c r="AA1366" s="195"/>
      <c r="AB1366" s="195"/>
      <c r="AC1366" s="181"/>
      <c r="AD1366" s="195"/>
      <c r="AE1366" s="195"/>
      <c r="AF1366" s="195"/>
      <c r="AG1366" s="195"/>
    </row>
    <row r="1367" spans="13:33" s="6" customFormat="1" ht="15" customHeight="1" x14ac:dyDescent="0.25">
      <c r="M1367" s="42"/>
      <c r="Y1367" s="195"/>
      <c r="Z1367" s="195"/>
      <c r="AA1367" s="195"/>
      <c r="AB1367" s="195"/>
      <c r="AC1367" s="181"/>
      <c r="AD1367" s="195"/>
      <c r="AE1367" s="195"/>
      <c r="AF1367" s="195"/>
      <c r="AG1367" s="195"/>
    </row>
    <row r="1368" spans="13:33" s="6" customFormat="1" ht="15" customHeight="1" x14ac:dyDescent="0.25">
      <c r="M1368" s="42"/>
      <c r="Y1368" s="195"/>
      <c r="Z1368" s="195"/>
      <c r="AA1368" s="195"/>
      <c r="AB1368" s="195"/>
      <c r="AC1368" s="181"/>
      <c r="AD1368" s="195"/>
      <c r="AE1368" s="195"/>
      <c r="AF1368" s="195"/>
      <c r="AG1368" s="195"/>
    </row>
    <row r="1369" spans="13:33" s="6" customFormat="1" ht="15" customHeight="1" x14ac:dyDescent="0.25">
      <c r="M1369" s="42"/>
      <c r="Y1369" s="195"/>
      <c r="Z1369" s="195"/>
      <c r="AA1369" s="195"/>
      <c r="AB1369" s="195"/>
      <c r="AC1369" s="181"/>
      <c r="AD1369" s="195"/>
      <c r="AE1369" s="195"/>
      <c r="AF1369" s="195"/>
      <c r="AG1369" s="195"/>
    </row>
    <row r="1370" spans="13:33" s="6" customFormat="1" ht="15" customHeight="1" x14ac:dyDescent="0.25">
      <c r="M1370" s="42"/>
      <c r="Y1370" s="195"/>
      <c r="Z1370" s="195"/>
      <c r="AA1370" s="195"/>
      <c r="AB1370" s="195"/>
      <c r="AC1370" s="181"/>
      <c r="AD1370" s="195"/>
      <c r="AE1370" s="195"/>
      <c r="AF1370" s="195"/>
      <c r="AG1370" s="195"/>
    </row>
    <row r="1371" spans="13:33" s="6" customFormat="1" ht="15" customHeight="1" x14ac:dyDescent="0.25">
      <c r="M1371" s="42"/>
      <c r="Y1371" s="195"/>
      <c r="Z1371" s="195"/>
      <c r="AA1371" s="195"/>
      <c r="AB1371" s="195"/>
      <c r="AC1371" s="181"/>
      <c r="AD1371" s="195"/>
      <c r="AE1371" s="195"/>
      <c r="AF1371" s="195"/>
      <c r="AG1371" s="195"/>
    </row>
    <row r="1372" spans="13:33" s="6" customFormat="1" ht="15" customHeight="1" x14ac:dyDescent="0.25">
      <c r="M1372" s="42"/>
      <c r="Y1372" s="195"/>
      <c r="Z1372" s="195"/>
      <c r="AA1372" s="195"/>
      <c r="AB1372" s="195"/>
      <c r="AC1372" s="181"/>
      <c r="AD1372" s="195"/>
      <c r="AE1372" s="195"/>
      <c r="AF1372" s="195"/>
      <c r="AG1372" s="195"/>
    </row>
    <row r="1373" spans="13:33" s="6" customFormat="1" ht="15" customHeight="1" x14ac:dyDescent="0.25">
      <c r="M1373" s="42"/>
      <c r="Y1373" s="195"/>
      <c r="Z1373" s="195"/>
      <c r="AA1373" s="195"/>
      <c r="AB1373" s="195"/>
      <c r="AC1373" s="181"/>
      <c r="AD1373" s="195"/>
      <c r="AE1373" s="195"/>
      <c r="AF1373" s="195"/>
      <c r="AG1373" s="195"/>
    </row>
    <row r="1374" spans="13:33" s="6" customFormat="1" ht="15" customHeight="1" x14ac:dyDescent="0.25">
      <c r="M1374" s="42"/>
      <c r="Y1374" s="195"/>
      <c r="Z1374" s="195"/>
      <c r="AA1374" s="195"/>
      <c r="AB1374" s="195"/>
      <c r="AC1374" s="181"/>
      <c r="AD1374" s="195"/>
      <c r="AE1374" s="195"/>
      <c r="AF1374" s="195"/>
      <c r="AG1374" s="195"/>
    </row>
    <row r="1375" spans="13:33" s="6" customFormat="1" ht="15" customHeight="1" x14ac:dyDescent="0.25">
      <c r="M1375" s="42"/>
      <c r="Y1375" s="195"/>
      <c r="Z1375" s="195"/>
      <c r="AA1375" s="195"/>
      <c r="AB1375" s="195"/>
      <c r="AC1375" s="181"/>
      <c r="AD1375" s="195"/>
      <c r="AE1375" s="195"/>
      <c r="AF1375" s="195"/>
      <c r="AG1375" s="195"/>
    </row>
    <row r="1376" spans="13:33" s="6" customFormat="1" ht="15" customHeight="1" x14ac:dyDescent="0.25">
      <c r="M1376" s="42"/>
      <c r="Y1376" s="195"/>
      <c r="Z1376" s="195"/>
      <c r="AA1376" s="195"/>
      <c r="AB1376" s="195"/>
      <c r="AC1376" s="181"/>
      <c r="AD1376" s="195"/>
      <c r="AE1376" s="195"/>
      <c r="AF1376" s="195"/>
      <c r="AG1376" s="195"/>
    </row>
    <row r="1377" spans="13:33" s="6" customFormat="1" ht="15" customHeight="1" x14ac:dyDescent="0.25">
      <c r="M1377" s="42"/>
      <c r="Y1377" s="195"/>
      <c r="Z1377" s="195"/>
      <c r="AA1377" s="195"/>
      <c r="AB1377" s="195"/>
      <c r="AC1377" s="181"/>
      <c r="AD1377" s="195"/>
      <c r="AE1377" s="195"/>
      <c r="AF1377" s="195"/>
      <c r="AG1377" s="195"/>
    </row>
    <row r="1378" spans="13:33" s="6" customFormat="1" ht="15" customHeight="1" x14ac:dyDescent="0.25">
      <c r="M1378" s="42"/>
      <c r="Y1378" s="195"/>
      <c r="Z1378" s="195"/>
      <c r="AA1378" s="195"/>
      <c r="AB1378" s="195"/>
      <c r="AC1378" s="181"/>
      <c r="AD1378" s="195"/>
      <c r="AE1378" s="195"/>
      <c r="AF1378" s="195"/>
      <c r="AG1378" s="195"/>
    </row>
    <row r="1379" spans="13:33" s="6" customFormat="1" ht="15" customHeight="1" x14ac:dyDescent="0.25">
      <c r="M1379" s="42"/>
      <c r="Y1379" s="195"/>
      <c r="Z1379" s="195"/>
      <c r="AA1379" s="195"/>
      <c r="AB1379" s="195"/>
      <c r="AC1379" s="181"/>
      <c r="AD1379" s="195"/>
      <c r="AE1379" s="195"/>
      <c r="AF1379" s="195"/>
      <c r="AG1379" s="195"/>
    </row>
    <row r="1380" spans="13:33" s="6" customFormat="1" ht="15" customHeight="1" x14ac:dyDescent="0.25">
      <c r="M1380" s="42"/>
      <c r="Y1380" s="195"/>
      <c r="Z1380" s="195"/>
      <c r="AA1380" s="195"/>
      <c r="AB1380" s="195"/>
      <c r="AC1380" s="181"/>
      <c r="AD1380" s="195"/>
      <c r="AE1380" s="195"/>
      <c r="AF1380" s="195"/>
      <c r="AG1380" s="195"/>
    </row>
    <row r="1381" spans="13:33" s="6" customFormat="1" ht="15" customHeight="1" x14ac:dyDescent="0.25">
      <c r="M1381" s="42"/>
      <c r="Y1381" s="195"/>
      <c r="Z1381" s="195"/>
      <c r="AA1381" s="195"/>
      <c r="AB1381" s="195"/>
      <c r="AC1381" s="181"/>
      <c r="AD1381" s="195"/>
      <c r="AE1381" s="195"/>
      <c r="AF1381" s="195"/>
      <c r="AG1381" s="195"/>
    </row>
    <row r="1382" spans="13:33" s="6" customFormat="1" ht="15" customHeight="1" x14ac:dyDescent="0.25">
      <c r="M1382" s="42"/>
      <c r="Y1382" s="195"/>
      <c r="Z1382" s="195"/>
      <c r="AA1382" s="195"/>
      <c r="AB1382" s="195"/>
      <c r="AC1382" s="181"/>
      <c r="AD1382" s="195"/>
      <c r="AE1382" s="195"/>
      <c r="AF1382" s="195"/>
      <c r="AG1382" s="195"/>
    </row>
    <row r="1383" spans="13:33" s="6" customFormat="1" ht="15" customHeight="1" x14ac:dyDescent="0.25">
      <c r="M1383" s="42"/>
      <c r="Y1383" s="195"/>
      <c r="Z1383" s="195"/>
      <c r="AA1383" s="195"/>
      <c r="AB1383" s="195"/>
      <c r="AC1383" s="181"/>
      <c r="AD1383" s="195"/>
      <c r="AE1383" s="195"/>
      <c r="AF1383" s="195"/>
      <c r="AG1383" s="195"/>
    </row>
    <row r="1384" spans="13:33" s="6" customFormat="1" ht="15" customHeight="1" x14ac:dyDescent="0.25">
      <c r="M1384" s="42"/>
      <c r="Y1384" s="195"/>
      <c r="Z1384" s="195"/>
      <c r="AA1384" s="195"/>
      <c r="AB1384" s="195"/>
      <c r="AC1384" s="181"/>
      <c r="AD1384" s="195"/>
      <c r="AE1384" s="195"/>
      <c r="AF1384" s="195"/>
      <c r="AG1384" s="195"/>
    </row>
    <row r="1385" spans="13:33" s="6" customFormat="1" ht="15" customHeight="1" x14ac:dyDescent="0.25">
      <c r="M1385" s="42"/>
      <c r="Y1385" s="195"/>
      <c r="Z1385" s="195"/>
      <c r="AA1385" s="195"/>
      <c r="AB1385" s="195"/>
      <c r="AC1385" s="181"/>
      <c r="AD1385" s="195"/>
      <c r="AE1385" s="195"/>
      <c r="AF1385" s="195"/>
      <c r="AG1385" s="195"/>
    </row>
    <row r="1386" spans="13:33" s="6" customFormat="1" ht="15" customHeight="1" x14ac:dyDescent="0.25">
      <c r="M1386" s="42"/>
      <c r="Y1386" s="195"/>
      <c r="Z1386" s="195"/>
      <c r="AA1386" s="195"/>
      <c r="AB1386" s="195"/>
      <c r="AC1386" s="181"/>
      <c r="AD1386" s="195"/>
      <c r="AE1386" s="195"/>
      <c r="AF1386" s="195"/>
      <c r="AG1386" s="195"/>
    </row>
    <row r="1387" spans="13:33" s="6" customFormat="1" ht="15" customHeight="1" x14ac:dyDescent="0.25">
      <c r="M1387" s="42"/>
      <c r="Y1387" s="195"/>
      <c r="Z1387" s="195"/>
      <c r="AA1387" s="195"/>
      <c r="AB1387" s="195"/>
      <c r="AC1387" s="181"/>
      <c r="AD1387" s="195"/>
      <c r="AE1387" s="195"/>
      <c r="AF1387" s="195"/>
      <c r="AG1387" s="195"/>
    </row>
    <row r="1388" spans="13:33" s="6" customFormat="1" ht="15" customHeight="1" x14ac:dyDescent="0.25">
      <c r="M1388" s="42"/>
      <c r="Y1388" s="195"/>
      <c r="Z1388" s="195"/>
      <c r="AA1388" s="195"/>
      <c r="AB1388" s="195"/>
      <c r="AC1388" s="181"/>
      <c r="AD1388" s="195"/>
      <c r="AE1388" s="195"/>
      <c r="AF1388" s="195"/>
      <c r="AG1388" s="195"/>
    </row>
    <row r="1389" spans="13:33" s="6" customFormat="1" ht="15" customHeight="1" x14ac:dyDescent="0.25">
      <c r="M1389" s="42"/>
      <c r="Y1389" s="195"/>
      <c r="Z1389" s="195"/>
      <c r="AA1389" s="195"/>
      <c r="AB1389" s="195"/>
      <c r="AC1389" s="181"/>
      <c r="AD1389" s="195"/>
      <c r="AE1389" s="195"/>
      <c r="AF1389" s="195"/>
      <c r="AG1389" s="195"/>
    </row>
    <row r="1390" spans="13:33" s="6" customFormat="1" ht="15" customHeight="1" x14ac:dyDescent="0.25">
      <c r="M1390" s="42"/>
      <c r="Y1390" s="195"/>
      <c r="Z1390" s="195"/>
      <c r="AA1390" s="195"/>
      <c r="AB1390" s="195"/>
      <c r="AC1390" s="181"/>
      <c r="AD1390" s="195"/>
      <c r="AE1390" s="195"/>
      <c r="AF1390" s="195"/>
      <c r="AG1390" s="195"/>
    </row>
    <row r="1391" spans="13:33" s="6" customFormat="1" ht="15" customHeight="1" x14ac:dyDescent="0.25">
      <c r="M1391" s="42"/>
      <c r="Y1391" s="195"/>
      <c r="Z1391" s="195"/>
      <c r="AA1391" s="195"/>
      <c r="AB1391" s="195"/>
      <c r="AC1391" s="181"/>
      <c r="AD1391" s="195"/>
      <c r="AE1391" s="195"/>
      <c r="AF1391" s="195"/>
      <c r="AG1391" s="195"/>
    </row>
    <row r="1392" spans="13:33" s="6" customFormat="1" ht="15" customHeight="1" x14ac:dyDescent="0.25">
      <c r="M1392" s="42"/>
      <c r="Y1392" s="195"/>
      <c r="Z1392" s="195"/>
      <c r="AA1392" s="195"/>
      <c r="AB1392" s="195"/>
      <c r="AC1392" s="181"/>
      <c r="AD1392" s="195"/>
      <c r="AE1392" s="195"/>
      <c r="AF1392" s="195"/>
      <c r="AG1392" s="195"/>
    </row>
    <row r="1393" spans="13:33" s="6" customFormat="1" ht="15" customHeight="1" x14ac:dyDescent="0.25">
      <c r="M1393" s="42"/>
      <c r="Y1393" s="195"/>
      <c r="Z1393" s="195"/>
      <c r="AA1393" s="195"/>
      <c r="AB1393" s="195"/>
      <c r="AC1393" s="181"/>
      <c r="AD1393" s="195"/>
      <c r="AE1393" s="195"/>
      <c r="AF1393" s="195"/>
      <c r="AG1393" s="195"/>
    </row>
    <row r="1394" spans="13:33" s="6" customFormat="1" ht="15" customHeight="1" x14ac:dyDescent="0.25">
      <c r="M1394" s="42"/>
      <c r="Y1394" s="195"/>
      <c r="Z1394" s="195"/>
      <c r="AA1394" s="195"/>
      <c r="AB1394" s="195"/>
      <c r="AC1394" s="181"/>
      <c r="AD1394" s="195"/>
      <c r="AE1394" s="195"/>
      <c r="AF1394" s="195"/>
      <c r="AG1394" s="195"/>
    </row>
    <row r="1395" spans="13:33" s="6" customFormat="1" ht="15" customHeight="1" x14ac:dyDescent="0.25">
      <c r="M1395" s="42"/>
      <c r="Y1395" s="195"/>
      <c r="Z1395" s="195"/>
      <c r="AA1395" s="195"/>
      <c r="AB1395" s="195"/>
      <c r="AC1395" s="181"/>
      <c r="AD1395" s="195"/>
      <c r="AE1395" s="195"/>
      <c r="AF1395" s="195"/>
      <c r="AG1395" s="195"/>
    </row>
    <row r="1396" spans="13:33" s="6" customFormat="1" ht="15" customHeight="1" x14ac:dyDescent="0.25">
      <c r="M1396" s="42"/>
      <c r="Y1396" s="195"/>
      <c r="Z1396" s="195"/>
      <c r="AA1396" s="195"/>
      <c r="AB1396" s="195"/>
      <c r="AC1396" s="181"/>
      <c r="AD1396" s="195"/>
      <c r="AE1396" s="195"/>
      <c r="AF1396" s="195"/>
      <c r="AG1396" s="195"/>
    </row>
    <row r="1397" spans="13:33" s="6" customFormat="1" ht="15" customHeight="1" x14ac:dyDescent="0.25">
      <c r="M1397" s="42"/>
      <c r="Y1397" s="195"/>
      <c r="Z1397" s="195"/>
      <c r="AA1397" s="195"/>
      <c r="AB1397" s="195"/>
      <c r="AC1397" s="181"/>
      <c r="AD1397" s="195"/>
      <c r="AE1397" s="195"/>
      <c r="AF1397" s="195"/>
      <c r="AG1397" s="195"/>
    </row>
    <row r="1398" spans="13:33" s="6" customFormat="1" ht="15" customHeight="1" x14ac:dyDescent="0.25">
      <c r="M1398" s="42"/>
      <c r="Y1398" s="195"/>
      <c r="Z1398" s="195"/>
      <c r="AA1398" s="195"/>
      <c r="AB1398" s="195"/>
      <c r="AC1398" s="181"/>
      <c r="AD1398" s="195"/>
      <c r="AE1398" s="195"/>
      <c r="AF1398" s="195"/>
      <c r="AG1398" s="195"/>
    </row>
    <row r="1399" spans="13:33" s="6" customFormat="1" ht="15" customHeight="1" x14ac:dyDescent="0.25">
      <c r="M1399" s="42"/>
      <c r="Y1399" s="195"/>
      <c r="Z1399" s="195"/>
      <c r="AA1399" s="195"/>
      <c r="AB1399" s="195"/>
      <c r="AC1399" s="181"/>
      <c r="AD1399" s="195"/>
      <c r="AE1399" s="195"/>
      <c r="AF1399" s="195"/>
      <c r="AG1399" s="195"/>
    </row>
    <row r="1400" spans="13:33" s="6" customFormat="1" ht="15" customHeight="1" x14ac:dyDescent="0.25">
      <c r="M1400" s="42"/>
      <c r="Y1400" s="195"/>
      <c r="Z1400" s="195"/>
      <c r="AA1400" s="195"/>
      <c r="AB1400" s="195"/>
      <c r="AC1400" s="181"/>
      <c r="AD1400" s="195"/>
      <c r="AE1400" s="195"/>
      <c r="AF1400" s="195"/>
      <c r="AG1400" s="195"/>
    </row>
    <row r="1401" spans="13:33" s="6" customFormat="1" ht="15" customHeight="1" x14ac:dyDescent="0.25">
      <c r="M1401" s="42"/>
      <c r="Y1401" s="195"/>
      <c r="Z1401" s="195"/>
      <c r="AA1401" s="195"/>
      <c r="AB1401" s="195"/>
      <c r="AC1401" s="181"/>
      <c r="AD1401" s="195"/>
      <c r="AE1401" s="195"/>
      <c r="AF1401" s="195"/>
      <c r="AG1401" s="195"/>
    </row>
    <row r="1402" spans="13:33" s="6" customFormat="1" ht="15" customHeight="1" x14ac:dyDescent="0.25">
      <c r="M1402" s="42"/>
      <c r="Y1402" s="195"/>
      <c r="Z1402" s="195"/>
      <c r="AA1402" s="195"/>
      <c r="AB1402" s="195"/>
      <c r="AC1402" s="181"/>
      <c r="AD1402" s="195"/>
      <c r="AE1402" s="195"/>
      <c r="AF1402" s="195"/>
      <c r="AG1402" s="195"/>
    </row>
    <row r="1403" spans="13:33" s="6" customFormat="1" ht="15" customHeight="1" x14ac:dyDescent="0.25">
      <c r="M1403" s="42"/>
      <c r="Y1403" s="195"/>
      <c r="Z1403" s="195"/>
      <c r="AA1403" s="195"/>
      <c r="AB1403" s="195"/>
      <c r="AC1403" s="181"/>
      <c r="AD1403" s="195"/>
      <c r="AE1403" s="195"/>
      <c r="AF1403" s="195"/>
      <c r="AG1403" s="195"/>
    </row>
    <row r="1404" spans="13:33" s="6" customFormat="1" ht="15" customHeight="1" x14ac:dyDescent="0.25">
      <c r="M1404" s="42"/>
      <c r="Y1404" s="195"/>
      <c r="Z1404" s="195"/>
      <c r="AA1404" s="195"/>
      <c r="AB1404" s="195"/>
      <c r="AC1404" s="181"/>
      <c r="AD1404" s="195"/>
      <c r="AE1404" s="195"/>
      <c r="AF1404" s="195"/>
      <c r="AG1404" s="195"/>
    </row>
    <row r="1405" spans="13:33" s="6" customFormat="1" ht="15" customHeight="1" x14ac:dyDescent="0.25">
      <c r="M1405" s="42"/>
      <c r="Y1405" s="195"/>
      <c r="Z1405" s="195"/>
      <c r="AA1405" s="195"/>
      <c r="AB1405" s="195"/>
      <c r="AC1405" s="181"/>
      <c r="AD1405" s="195"/>
      <c r="AE1405" s="195"/>
      <c r="AF1405" s="195"/>
      <c r="AG1405" s="195"/>
    </row>
    <row r="1406" spans="13:33" s="6" customFormat="1" ht="15" customHeight="1" x14ac:dyDescent="0.25">
      <c r="M1406" s="42"/>
      <c r="Y1406" s="195"/>
      <c r="Z1406" s="195"/>
      <c r="AA1406" s="195"/>
      <c r="AB1406" s="195"/>
      <c r="AC1406" s="181"/>
      <c r="AD1406" s="195"/>
      <c r="AE1406" s="195"/>
      <c r="AF1406" s="195"/>
      <c r="AG1406" s="195"/>
    </row>
    <row r="1407" spans="13:33" s="6" customFormat="1" ht="15" customHeight="1" x14ac:dyDescent="0.25">
      <c r="M1407" s="42"/>
      <c r="Y1407" s="195"/>
      <c r="Z1407" s="195"/>
      <c r="AA1407" s="195"/>
      <c r="AB1407" s="195"/>
      <c r="AC1407" s="181"/>
      <c r="AD1407" s="195"/>
      <c r="AE1407" s="195"/>
      <c r="AF1407" s="195"/>
      <c r="AG1407" s="195"/>
    </row>
    <row r="1408" spans="13:33" s="6" customFormat="1" ht="15" customHeight="1" x14ac:dyDescent="0.25">
      <c r="M1408" s="42"/>
      <c r="Y1408" s="195"/>
      <c r="Z1408" s="195"/>
      <c r="AA1408" s="195"/>
      <c r="AB1408" s="195"/>
      <c r="AC1408" s="181"/>
      <c r="AD1408" s="195"/>
      <c r="AE1408" s="195"/>
      <c r="AF1408" s="195"/>
      <c r="AG1408" s="195"/>
    </row>
    <row r="1409" spans="13:33" s="6" customFormat="1" ht="15" customHeight="1" x14ac:dyDescent="0.25">
      <c r="M1409" s="42"/>
      <c r="Y1409" s="195"/>
      <c r="Z1409" s="195"/>
      <c r="AA1409" s="195"/>
      <c r="AB1409" s="195"/>
      <c r="AC1409" s="181"/>
      <c r="AD1409" s="195"/>
      <c r="AE1409" s="195"/>
      <c r="AF1409" s="195"/>
      <c r="AG1409" s="195"/>
    </row>
    <row r="1410" spans="13:33" s="6" customFormat="1" ht="15" customHeight="1" x14ac:dyDescent="0.25">
      <c r="M1410" s="42"/>
      <c r="Y1410" s="195"/>
      <c r="Z1410" s="195"/>
      <c r="AA1410" s="195"/>
      <c r="AB1410" s="195"/>
      <c r="AC1410" s="181"/>
      <c r="AD1410" s="195"/>
      <c r="AE1410" s="195"/>
      <c r="AF1410" s="195"/>
      <c r="AG1410" s="195"/>
    </row>
    <row r="1411" spans="13:33" s="6" customFormat="1" ht="15" customHeight="1" x14ac:dyDescent="0.25">
      <c r="M1411" s="42"/>
      <c r="Y1411" s="195"/>
      <c r="Z1411" s="195"/>
      <c r="AA1411" s="195"/>
      <c r="AB1411" s="195"/>
      <c r="AC1411" s="181"/>
      <c r="AD1411" s="195"/>
      <c r="AE1411" s="195"/>
      <c r="AF1411" s="195"/>
      <c r="AG1411" s="195"/>
    </row>
    <row r="1412" spans="13:33" s="6" customFormat="1" ht="15" customHeight="1" x14ac:dyDescent="0.25">
      <c r="M1412" s="42"/>
      <c r="Y1412" s="195"/>
      <c r="Z1412" s="195"/>
      <c r="AA1412" s="195"/>
      <c r="AB1412" s="195"/>
      <c r="AC1412" s="181"/>
      <c r="AD1412" s="195"/>
      <c r="AE1412" s="195"/>
      <c r="AF1412" s="195"/>
      <c r="AG1412" s="195"/>
    </row>
    <row r="1413" spans="13:33" s="6" customFormat="1" ht="15" customHeight="1" x14ac:dyDescent="0.25">
      <c r="M1413" s="42"/>
      <c r="Y1413" s="195"/>
      <c r="Z1413" s="195"/>
      <c r="AA1413" s="195"/>
      <c r="AB1413" s="195"/>
      <c r="AC1413" s="181"/>
      <c r="AD1413" s="195"/>
      <c r="AE1413" s="195"/>
      <c r="AF1413" s="195"/>
      <c r="AG1413" s="195"/>
    </row>
    <row r="1414" spans="13:33" s="6" customFormat="1" ht="15" customHeight="1" x14ac:dyDescent="0.25">
      <c r="M1414" s="42"/>
      <c r="Y1414" s="195"/>
      <c r="Z1414" s="195"/>
      <c r="AA1414" s="195"/>
      <c r="AB1414" s="195"/>
      <c r="AC1414" s="181"/>
      <c r="AD1414" s="195"/>
      <c r="AE1414" s="195"/>
      <c r="AF1414" s="195"/>
      <c r="AG1414" s="195"/>
    </row>
    <row r="1415" spans="13:33" s="6" customFormat="1" ht="15" customHeight="1" x14ac:dyDescent="0.25">
      <c r="M1415" s="42"/>
      <c r="Y1415" s="195"/>
      <c r="Z1415" s="195"/>
      <c r="AA1415" s="195"/>
      <c r="AB1415" s="195"/>
      <c r="AC1415" s="181"/>
      <c r="AD1415" s="195"/>
      <c r="AE1415" s="195"/>
      <c r="AF1415" s="195"/>
      <c r="AG1415" s="195"/>
    </row>
    <row r="1416" spans="13:33" s="6" customFormat="1" ht="15" customHeight="1" x14ac:dyDescent="0.25">
      <c r="M1416" s="42"/>
      <c r="Y1416" s="195"/>
      <c r="Z1416" s="195"/>
      <c r="AA1416" s="195"/>
      <c r="AB1416" s="195"/>
      <c r="AC1416" s="181"/>
      <c r="AD1416" s="195"/>
      <c r="AE1416" s="195"/>
      <c r="AF1416" s="195"/>
      <c r="AG1416" s="195"/>
    </row>
    <row r="1417" spans="13:33" s="6" customFormat="1" ht="15" customHeight="1" x14ac:dyDescent="0.25">
      <c r="M1417" s="42"/>
      <c r="Y1417" s="195"/>
      <c r="Z1417" s="195"/>
      <c r="AA1417" s="195"/>
      <c r="AB1417" s="195"/>
      <c r="AC1417" s="181"/>
      <c r="AD1417" s="195"/>
      <c r="AE1417" s="195"/>
      <c r="AF1417" s="195"/>
      <c r="AG1417" s="195"/>
    </row>
    <row r="1418" spans="13:33" s="6" customFormat="1" ht="15" customHeight="1" x14ac:dyDescent="0.25">
      <c r="M1418" s="42"/>
      <c r="Y1418" s="195"/>
      <c r="Z1418" s="195"/>
      <c r="AA1418" s="195"/>
      <c r="AB1418" s="195"/>
      <c r="AC1418" s="181"/>
      <c r="AD1418" s="195"/>
      <c r="AE1418" s="195"/>
      <c r="AF1418" s="195"/>
      <c r="AG1418" s="195"/>
    </row>
    <row r="1419" spans="13:33" s="6" customFormat="1" ht="15" customHeight="1" x14ac:dyDescent="0.25">
      <c r="M1419" s="42"/>
      <c r="Y1419" s="195"/>
      <c r="Z1419" s="195"/>
      <c r="AA1419" s="195"/>
      <c r="AB1419" s="195"/>
      <c r="AC1419" s="181"/>
      <c r="AD1419" s="195"/>
      <c r="AE1419" s="195"/>
      <c r="AF1419" s="195"/>
      <c r="AG1419" s="195"/>
    </row>
    <row r="1420" spans="13:33" s="6" customFormat="1" ht="15" customHeight="1" x14ac:dyDescent="0.25">
      <c r="M1420" s="42"/>
      <c r="Y1420" s="195"/>
      <c r="Z1420" s="195"/>
      <c r="AA1420" s="195"/>
      <c r="AB1420" s="195"/>
      <c r="AC1420" s="181"/>
      <c r="AD1420" s="195"/>
      <c r="AE1420" s="195"/>
      <c r="AF1420" s="195"/>
      <c r="AG1420" s="195"/>
    </row>
    <row r="1421" spans="13:33" s="6" customFormat="1" ht="15" customHeight="1" x14ac:dyDescent="0.25">
      <c r="M1421" s="42"/>
      <c r="Y1421" s="195"/>
      <c r="Z1421" s="195"/>
      <c r="AA1421" s="195"/>
      <c r="AB1421" s="195"/>
      <c r="AC1421" s="181"/>
      <c r="AD1421" s="195"/>
      <c r="AE1421" s="195"/>
      <c r="AF1421" s="195"/>
      <c r="AG1421" s="195"/>
    </row>
    <row r="1422" spans="13:33" s="6" customFormat="1" ht="15" customHeight="1" x14ac:dyDescent="0.25">
      <c r="M1422" s="42"/>
      <c r="Y1422" s="195"/>
      <c r="Z1422" s="195"/>
      <c r="AA1422" s="195"/>
      <c r="AB1422" s="195"/>
      <c r="AC1422" s="181"/>
      <c r="AD1422" s="195"/>
      <c r="AE1422" s="195"/>
      <c r="AF1422" s="195"/>
      <c r="AG1422" s="195"/>
    </row>
    <row r="1423" spans="13:33" s="6" customFormat="1" ht="15" customHeight="1" x14ac:dyDescent="0.25">
      <c r="M1423" s="42"/>
      <c r="Y1423" s="195"/>
      <c r="Z1423" s="195"/>
      <c r="AA1423" s="195"/>
      <c r="AB1423" s="195"/>
      <c r="AC1423" s="181"/>
      <c r="AD1423" s="195"/>
      <c r="AE1423" s="195"/>
      <c r="AF1423" s="195"/>
      <c r="AG1423" s="195"/>
    </row>
    <row r="1424" spans="13:33" s="6" customFormat="1" ht="15" customHeight="1" x14ac:dyDescent="0.25">
      <c r="M1424" s="42"/>
      <c r="Y1424" s="195"/>
      <c r="Z1424" s="195"/>
      <c r="AA1424" s="195"/>
      <c r="AB1424" s="195"/>
      <c r="AC1424" s="181"/>
      <c r="AD1424" s="195"/>
      <c r="AE1424" s="195"/>
      <c r="AF1424" s="195"/>
      <c r="AG1424" s="195"/>
    </row>
    <row r="1425" spans="13:33" s="6" customFormat="1" ht="15" customHeight="1" x14ac:dyDescent="0.25">
      <c r="M1425" s="42"/>
      <c r="Y1425" s="195"/>
      <c r="Z1425" s="195"/>
      <c r="AA1425" s="195"/>
      <c r="AB1425" s="195"/>
      <c r="AC1425" s="181"/>
      <c r="AD1425" s="195"/>
      <c r="AE1425" s="195"/>
      <c r="AF1425" s="195"/>
      <c r="AG1425" s="195"/>
    </row>
    <row r="1426" spans="13:33" s="6" customFormat="1" ht="15" customHeight="1" x14ac:dyDescent="0.25">
      <c r="M1426" s="42"/>
      <c r="Y1426" s="195"/>
      <c r="Z1426" s="195"/>
      <c r="AA1426" s="195"/>
      <c r="AB1426" s="195"/>
      <c r="AC1426" s="181"/>
      <c r="AD1426" s="195"/>
      <c r="AE1426" s="195"/>
      <c r="AF1426" s="195"/>
      <c r="AG1426" s="195"/>
    </row>
    <row r="1427" spans="13:33" s="6" customFormat="1" ht="15" customHeight="1" x14ac:dyDescent="0.25">
      <c r="M1427" s="42"/>
      <c r="Y1427" s="195"/>
      <c r="Z1427" s="195"/>
      <c r="AA1427" s="195"/>
      <c r="AB1427" s="195"/>
      <c r="AC1427" s="181"/>
      <c r="AD1427" s="195"/>
      <c r="AE1427" s="195"/>
      <c r="AF1427" s="195"/>
      <c r="AG1427" s="195"/>
    </row>
    <row r="1428" spans="13:33" s="6" customFormat="1" ht="15" customHeight="1" x14ac:dyDescent="0.25">
      <c r="M1428" s="42"/>
      <c r="Y1428" s="195"/>
      <c r="Z1428" s="195"/>
      <c r="AA1428" s="195"/>
      <c r="AB1428" s="195"/>
      <c r="AC1428" s="181"/>
      <c r="AD1428" s="195"/>
      <c r="AE1428" s="195"/>
      <c r="AF1428" s="195"/>
      <c r="AG1428" s="195"/>
    </row>
    <row r="1429" spans="13:33" s="6" customFormat="1" ht="15" customHeight="1" x14ac:dyDescent="0.25">
      <c r="M1429" s="42"/>
      <c r="Y1429" s="195"/>
      <c r="Z1429" s="195"/>
      <c r="AA1429" s="195"/>
      <c r="AB1429" s="195"/>
      <c r="AC1429" s="181"/>
      <c r="AD1429" s="195"/>
      <c r="AE1429" s="195"/>
      <c r="AF1429" s="195"/>
      <c r="AG1429" s="195"/>
    </row>
    <row r="1430" spans="13:33" s="6" customFormat="1" ht="15" customHeight="1" x14ac:dyDescent="0.25">
      <c r="M1430" s="42"/>
      <c r="Y1430" s="195"/>
      <c r="Z1430" s="195"/>
      <c r="AA1430" s="195"/>
      <c r="AB1430" s="195"/>
      <c r="AC1430" s="181"/>
      <c r="AD1430" s="195"/>
      <c r="AE1430" s="195"/>
      <c r="AF1430" s="195"/>
      <c r="AG1430" s="195"/>
    </row>
    <row r="1431" spans="13:33" s="6" customFormat="1" ht="15" customHeight="1" x14ac:dyDescent="0.25">
      <c r="M1431" s="42"/>
      <c r="Y1431" s="195"/>
      <c r="Z1431" s="195"/>
      <c r="AA1431" s="195"/>
      <c r="AB1431" s="195"/>
      <c r="AC1431" s="181"/>
      <c r="AD1431" s="195"/>
      <c r="AE1431" s="195"/>
      <c r="AF1431" s="195"/>
      <c r="AG1431" s="195"/>
    </row>
    <row r="1432" spans="13:33" s="6" customFormat="1" ht="15" customHeight="1" x14ac:dyDescent="0.25">
      <c r="M1432" s="42"/>
      <c r="Y1432" s="195"/>
      <c r="Z1432" s="195"/>
      <c r="AA1432" s="195"/>
      <c r="AB1432" s="195"/>
      <c r="AC1432" s="181"/>
      <c r="AD1432" s="195"/>
      <c r="AE1432" s="195"/>
      <c r="AF1432" s="195"/>
      <c r="AG1432" s="195"/>
    </row>
    <row r="1433" spans="13:33" s="6" customFormat="1" ht="15" customHeight="1" x14ac:dyDescent="0.25">
      <c r="M1433" s="42"/>
      <c r="Y1433" s="195"/>
      <c r="Z1433" s="195"/>
      <c r="AA1433" s="195"/>
      <c r="AB1433" s="195"/>
      <c r="AC1433" s="181"/>
      <c r="AD1433" s="195"/>
      <c r="AE1433" s="195"/>
      <c r="AF1433" s="195"/>
      <c r="AG1433" s="195"/>
    </row>
    <row r="1434" spans="13:33" s="6" customFormat="1" ht="15" customHeight="1" x14ac:dyDescent="0.25">
      <c r="M1434" s="42"/>
      <c r="Y1434" s="195"/>
      <c r="Z1434" s="195"/>
      <c r="AA1434" s="195"/>
      <c r="AB1434" s="195"/>
      <c r="AC1434" s="181"/>
      <c r="AD1434" s="195"/>
      <c r="AE1434" s="195"/>
      <c r="AF1434" s="195"/>
      <c r="AG1434" s="195"/>
    </row>
    <row r="1435" spans="13:33" s="6" customFormat="1" ht="15" customHeight="1" x14ac:dyDescent="0.25">
      <c r="M1435" s="42"/>
      <c r="Y1435" s="195"/>
      <c r="Z1435" s="195"/>
      <c r="AA1435" s="195"/>
      <c r="AB1435" s="195"/>
      <c r="AC1435" s="181"/>
      <c r="AD1435" s="195"/>
      <c r="AE1435" s="195"/>
      <c r="AF1435" s="195"/>
      <c r="AG1435" s="195"/>
    </row>
    <row r="1436" spans="13:33" s="6" customFormat="1" ht="15" customHeight="1" x14ac:dyDescent="0.25">
      <c r="M1436" s="42"/>
      <c r="Y1436" s="195"/>
      <c r="Z1436" s="195"/>
      <c r="AA1436" s="195"/>
      <c r="AB1436" s="195"/>
      <c r="AC1436" s="181"/>
      <c r="AD1436" s="195"/>
      <c r="AE1436" s="195"/>
      <c r="AF1436" s="195"/>
      <c r="AG1436" s="195"/>
    </row>
    <row r="1437" spans="13:33" s="6" customFormat="1" ht="15" customHeight="1" x14ac:dyDescent="0.25">
      <c r="M1437" s="42"/>
      <c r="Y1437" s="195"/>
      <c r="Z1437" s="195"/>
      <c r="AA1437" s="195"/>
      <c r="AB1437" s="195"/>
      <c r="AC1437" s="181"/>
      <c r="AD1437" s="195"/>
      <c r="AE1437" s="195"/>
      <c r="AF1437" s="195"/>
      <c r="AG1437" s="195"/>
    </row>
    <row r="1438" spans="13:33" s="6" customFormat="1" ht="15" customHeight="1" x14ac:dyDescent="0.25">
      <c r="M1438" s="42"/>
      <c r="Y1438" s="195"/>
      <c r="Z1438" s="195"/>
      <c r="AA1438" s="195"/>
      <c r="AB1438" s="195"/>
      <c r="AC1438" s="181"/>
      <c r="AD1438" s="195"/>
      <c r="AE1438" s="195"/>
      <c r="AF1438" s="195"/>
      <c r="AG1438" s="195"/>
    </row>
    <row r="1439" spans="13:33" s="6" customFormat="1" ht="15" customHeight="1" x14ac:dyDescent="0.25">
      <c r="M1439" s="42"/>
      <c r="Y1439" s="195"/>
      <c r="Z1439" s="195"/>
      <c r="AA1439" s="195"/>
      <c r="AB1439" s="195"/>
      <c r="AC1439" s="181"/>
      <c r="AD1439" s="195"/>
      <c r="AE1439" s="195"/>
      <c r="AF1439" s="195"/>
      <c r="AG1439" s="195"/>
    </row>
    <row r="1440" spans="13:33" s="6" customFormat="1" ht="15" customHeight="1" x14ac:dyDescent="0.25">
      <c r="M1440" s="42"/>
      <c r="Y1440" s="195"/>
      <c r="Z1440" s="195"/>
      <c r="AA1440" s="195"/>
      <c r="AB1440" s="195"/>
      <c r="AC1440" s="181"/>
      <c r="AD1440" s="195"/>
      <c r="AE1440" s="195"/>
      <c r="AF1440" s="195"/>
      <c r="AG1440" s="195"/>
    </row>
    <row r="1441" spans="13:33" s="6" customFormat="1" ht="15" customHeight="1" x14ac:dyDescent="0.25">
      <c r="M1441" s="42"/>
      <c r="Y1441" s="195"/>
      <c r="Z1441" s="195"/>
      <c r="AA1441" s="195"/>
      <c r="AB1441" s="195"/>
      <c r="AC1441" s="181"/>
      <c r="AD1441" s="195"/>
      <c r="AE1441" s="195"/>
      <c r="AF1441" s="195"/>
      <c r="AG1441" s="195"/>
    </row>
    <row r="1442" spans="13:33" s="6" customFormat="1" ht="15" customHeight="1" x14ac:dyDescent="0.25">
      <c r="M1442" s="42"/>
      <c r="Y1442" s="195"/>
      <c r="Z1442" s="195"/>
      <c r="AA1442" s="195"/>
      <c r="AB1442" s="195"/>
      <c r="AC1442" s="181"/>
      <c r="AD1442" s="195"/>
      <c r="AE1442" s="195"/>
      <c r="AF1442" s="195"/>
      <c r="AG1442" s="195"/>
    </row>
    <row r="1443" spans="13:33" s="6" customFormat="1" ht="15" customHeight="1" x14ac:dyDescent="0.25">
      <c r="M1443" s="42"/>
      <c r="Y1443" s="195"/>
      <c r="Z1443" s="195"/>
      <c r="AA1443" s="195"/>
      <c r="AB1443" s="195"/>
      <c r="AC1443" s="181"/>
      <c r="AD1443" s="195"/>
      <c r="AE1443" s="195"/>
      <c r="AF1443" s="195"/>
      <c r="AG1443" s="195"/>
    </row>
    <row r="1444" spans="13:33" s="6" customFormat="1" ht="15" customHeight="1" x14ac:dyDescent="0.25">
      <c r="M1444" s="42"/>
      <c r="Y1444" s="195"/>
      <c r="Z1444" s="195"/>
      <c r="AA1444" s="195"/>
      <c r="AB1444" s="195"/>
      <c r="AC1444" s="181"/>
      <c r="AD1444" s="195"/>
      <c r="AE1444" s="195"/>
      <c r="AF1444" s="195"/>
      <c r="AG1444" s="195"/>
    </row>
    <row r="1445" spans="13:33" s="6" customFormat="1" ht="15" customHeight="1" x14ac:dyDescent="0.25">
      <c r="M1445" s="42"/>
      <c r="Y1445" s="195"/>
      <c r="Z1445" s="195"/>
      <c r="AA1445" s="195"/>
      <c r="AB1445" s="195"/>
      <c r="AC1445" s="181"/>
      <c r="AD1445" s="195"/>
      <c r="AE1445" s="195"/>
      <c r="AF1445" s="195"/>
      <c r="AG1445" s="195"/>
    </row>
    <row r="1446" spans="13:33" s="6" customFormat="1" ht="15" customHeight="1" x14ac:dyDescent="0.25">
      <c r="M1446" s="42"/>
      <c r="Y1446" s="195"/>
      <c r="Z1446" s="195"/>
      <c r="AA1446" s="195"/>
      <c r="AB1446" s="195"/>
      <c r="AC1446" s="181"/>
      <c r="AD1446" s="195"/>
      <c r="AE1446" s="195"/>
      <c r="AF1446" s="195"/>
      <c r="AG1446" s="195"/>
    </row>
    <row r="1447" spans="13:33" s="6" customFormat="1" ht="15" customHeight="1" x14ac:dyDescent="0.25">
      <c r="M1447" s="42"/>
      <c r="Y1447" s="195"/>
      <c r="Z1447" s="195"/>
      <c r="AA1447" s="195"/>
      <c r="AB1447" s="195"/>
      <c r="AC1447" s="181"/>
      <c r="AD1447" s="195"/>
      <c r="AE1447" s="195"/>
      <c r="AF1447" s="195"/>
      <c r="AG1447" s="195"/>
    </row>
    <row r="1448" spans="13:33" s="6" customFormat="1" ht="15" customHeight="1" x14ac:dyDescent="0.25">
      <c r="M1448" s="42"/>
      <c r="Y1448" s="195"/>
      <c r="Z1448" s="195"/>
      <c r="AA1448" s="195"/>
      <c r="AB1448" s="195"/>
      <c r="AC1448" s="181"/>
      <c r="AD1448" s="195"/>
      <c r="AE1448" s="195"/>
      <c r="AF1448" s="195"/>
      <c r="AG1448" s="195"/>
    </row>
    <row r="1449" spans="13:33" s="6" customFormat="1" ht="15" customHeight="1" x14ac:dyDescent="0.25">
      <c r="M1449" s="42"/>
      <c r="Y1449" s="195"/>
      <c r="Z1449" s="195"/>
      <c r="AA1449" s="195"/>
      <c r="AB1449" s="195"/>
      <c r="AC1449" s="181"/>
      <c r="AD1449" s="195"/>
      <c r="AE1449" s="195"/>
      <c r="AF1449" s="195"/>
      <c r="AG1449" s="195"/>
    </row>
    <row r="1450" spans="13:33" s="6" customFormat="1" ht="15" customHeight="1" x14ac:dyDescent="0.25">
      <c r="M1450" s="42"/>
      <c r="Y1450" s="195"/>
      <c r="Z1450" s="195"/>
      <c r="AA1450" s="195"/>
      <c r="AB1450" s="195"/>
      <c r="AC1450" s="181"/>
      <c r="AD1450" s="195"/>
      <c r="AE1450" s="195"/>
      <c r="AF1450" s="195"/>
      <c r="AG1450" s="195"/>
    </row>
    <row r="1451" spans="13:33" s="6" customFormat="1" ht="15" customHeight="1" x14ac:dyDescent="0.25">
      <c r="M1451" s="42"/>
      <c r="Y1451" s="195"/>
      <c r="Z1451" s="195"/>
      <c r="AA1451" s="195"/>
      <c r="AB1451" s="195"/>
      <c r="AC1451" s="181"/>
      <c r="AD1451" s="195"/>
      <c r="AE1451" s="195"/>
      <c r="AF1451" s="195"/>
      <c r="AG1451" s="195"/>
    </row>
    <row r="1452" spans="13:33" s="6" customFormat="1" ht="15" customHeight="1" x14ac:dyDescent="0.25">
      <c r="M1452" s="42"/>
      <c r="Y1452" s="195"/>
      <c r="Z1452" s="195"/>
      <c r="AA1452" s="195"/>
      <c r="AB1452" s="195"/>
      <c r="AC1452" s="181"/>
      <c r="AD1452" s="195"/>
      <c r="AE1452" s="195"/>
      <c r="AF1452" s="195"/>
      <c r="AG1452" s="195"/>
    </row>
    <row r="1453" spans="13:33" s="6" customFormat="1" ht="15" customHeight="1" x14ac:dyDescent="0.25">
      <c r="M1453" s="42"/>
      <c r="Y1453" s="195"/>
      <c r="Z1453" s="195"/>
      <c r="AA1453" s="195"/>
      <c r="AB1453" s="195"/>
      <c r="AC1453" s="181"/>
      <c r="AD1453" s="195"/>
      <c r="AE1453" s="195"/>
      <c r="AF1453" s="195"/>
      <c r="AG1453" s="195"/>
    </row>
    <row r="1454" spans="13:33" s="6" customFormat="1" ht="15" customHeight="1" x14ac:dyDescent="0.25">
      <c r="M1454" s="42"/>
      <c r="Y1454" s="195"/>
      <c r="Z1454" s="195"/>
      <c r="AA1454" s="195"/>
      <c r="AB1454" s="195"/>
      <c r="AC1454" s="181"/>
      <c r="AD1454" s="195"/>
      <c r="AE1454" s="195"/>
      <c r="AF1454" s="195"/>
      <c r="AG1454" s="195"/>
    </row>
    <row r="1455" spans="13:33" s="6" customFormat="1" ht="15" customHeight="1" x14ac:dyDescent="0.25">
      <c r="M1455" s="42"/>
      <c r="Y1455" s="195"/>
      <c r="Z1455" s="195"/>
      <c r="AA1455" s="195"/>
      <c r="AB1455" s="195"/>
      <c r="AC1455" s="181"/>
      <c r="AD1455" s="195"/>
      <c r="AE1455" s="195"/>
      <c r="AF1455" s="195"/>
      <c r="AG1455" s="195"/>
    </row>
    <row r="1456" spans="13:33" s="6" customFormat="1" ht="15" customHeight="1" x14ac:dyDescent="0.25">
      <c r="M1456" s="42"/>
      <c r="Y1456" s="195"/>
      <c r="Z1456" s="195"/>
      <c r="AA1456" s="195"/>
      <c r="AB1456" s="195"/>
      <c r="AC1456" s="181"/>
      <c r="AD1456" s="195"/>
      <c r="AE1456" s="195"/>
      <c r="AF1456" s="195"/>
      <c r="AG1456" s="195"/>
    </row>
    <row r="1457" spans="13:33" s="6" customFormat="1" ht="15" customHeight="1" x14ac:dyDescent="0.25">
      <c r="M1457" s="42"/>
      <c r="Y1457" s="195"/>
      <c r="Z1457" s="195"/>
      <c r="AA1457" s="195"/>
      <c r="AB1457" s="195"/>
      <c r="AC1457" s="181"/>
      <c r="AD1457" s="195"/>
      <c r="AE1457" s="195"/>
      <c r="AF1457" s="195"/>
      <c r="AG1457" s="195"/>
    </row>
    <row r="1458" spans="13:33" s="6" customFormat="1" ht="15" customHeight="1" x14ac:dyDescent="0.25">
      <c r="M1458" s="42"/>
      <c r="Y1458" s="195"/>
      <c r="Z1458" s="195"/>
      <c r="AA1458" s="195"/>
      <c r="AB1458" s="195"/>
      <c r="AC1458" s="181"/>
      <c r="AD1458" s="195"/>
      <c r="AE1458" s="195"/>
      <c r="AF1458" s="195"/>
      <c r="AG1458" s="195"/>
    </row>
    <row r="1459" spans="13:33" s="6" customFormat="1" ht="15" customHeight="1" x14ac:dyDescent="0.25">
      <c r="M1459" s="42"/>
      <c r="Y1459" s="195"/>
      <c r="Z1459" s="195"/>
      <c r="AA1459" s="195"/>
      <c r="AB1459" s="195"/>
      <c r="AC1459" s="181"/>
      <c r="AD1459" s="195"/>
      <c r="AE1459" s="195"/>
      <c r="AF1459" s="195"/>
      <c r="AG1459" s="195"/>
    </row>
    <row r="1460" spans="13:33" s="6" customFormat="1" ht="15" customHeight="1" x14ac:dyDescent="0.25">
      <c r="M1460" s="42"/>
      <c r="Y1460" s="195"/>
      <c r="Z1460" s="195"/>
      <c r="AA1460" s="195"/>
      <c r="AB1460" s="195"/>
      <c r="AC1460" s="181"/>
      <c r="AD1460" s="195"/>
      <c r="AE1460" s="195"/>
      <c r="AF1460" s="195"/>
      <c r="AG1460" s="195"/>
    </row>
    <row r="1461" spans="13:33" s="6" customFormat="1" ht="15" customHeight="1" x14ac:dyDescent="0.25">
      <c r="M1461" s="42"/>
      <c r="Y1461" s="195"/>
      <c r="Z1461" s="195"/>
      <c r="AA1461" s="195"/>
      <c r="AB1461" s="195"/>
      <c r="AC1461" s="181"/>
      <c r="AD1461" s="195"/>
      <c r="AE1461" s="195"/>
      <c r="AF1461" s="195"/>
      <c r="AG1461" s="195"/>
    </row>
    <row r="1462" spans="13:33" s="6" customFormat="1" ht="15" customHeight="1" x14ac:dyDescent="0.25">
      <c r="M1462" s="42"/>
      <c r="Y1462" s="195"/>
      <c r="Z1462" s="195"/>
      <c r="AA1462" s="195"/>
      <c r="AB1462" s="195"/>
      <c r="AC1462" s="181"/>
      <c r="AD1462" s="195"/>
      <c r="AE1462" s="195"/>
      <c r="AF1462" s="195"/>
      <c r="AG1462" s="195"/>
    </row>
    <row r="1463" spans="13:33" s="6" customFormat="1" ht="15" customHeight="1" x14ac:dyDescent="0.25">
      <c r="M1463" s="42"/>
      <c r="Y1463" s="195"/>
      <c r="Z1463" s="195"/>
      <c r="AA1463" s="195"/>
      <c r="AB1463" s="195"/>
      <c r="AC1463" s="181"/>
      <c r="AD1463" s="195"/>
      <c r="AE1463" s="195"/>
      <c r="AF1463" s="195"/>
      <c r="AG1463" s="195"/>
    </row>
    <row r="1464" spans="13:33" s="6" customFormat="1" ht="15" customHeight="1" x14ac:dyDescent="0.25">
      <c r="M1464" s="42"/>
      <c r="Y1464" s="195"/>
      <c r="Z1464" s="195"/>
      <c r="AA1464" s="195"/>
      <c r="AB1464" s="195"/>
      <c r="AC1464" s="181"/>
      <c r="AD1464" s="195"/>
      <c r="AE1464" s="195"/>
      <c r="AF1464" s="195"/>
      <c r="AG1464" s="195"/>
    </row>
    <row r="1465" spans="13:33" s="6" customFormat="1" ht="15" customHeight="1" x14ac:dyDescent="0.25">
      <c r="M1465" s="42"/>
      <c r="Y1465" s="195"/>
      <c r="Z1465" s="195"/>
      <c r="AA1465" s="195"/>
      <c r="AB1465" s="195"/>
      <c r="AC1465" s="181"/>
      <c r="AD1465" s="195"/>
      <c r="AE1465" s="195"/>
      <c r="AF1465" s="195"/>
      <c r="AG1465" s="195"/>
    </row>
    <row r="1466" spans="13:33" s="6" customFormat="1" ht="15" customHeight="1" x14ac:dyDescent="0.25">
      <c r="M1466" s="42"/>
      <c r="Y1466" s="195"/>
      <c r="Z1466" s="195"/>
      <c r="AA1466" s="195"/>
      <c r="AB1466" s="195"/>
      <c r="AC1466" s="181"/>
      <c r="AD1466" s="195"/>
      <c r="AE1466" s="195"/>
      <c r="AF1466" s="195"/>
      <c r="AG1466" s="195"/>
    </row>
    <row r="1467" spans="13:33" s="6" customFormat="1" ht="15" customHeight="1" x14ac:dyDescent="0.25">
      <c r="M1467" s="42"/>
      <c r="Y1467" s="195"/>
      <c r="Z1467" s="195"/>
      <c r="AA1467" s="195"/>
      <c r="AB1467" s="195"/>
      <c r="AC1467" s="181"/>
      <c r="AD1467" s="195"/>
      <c r="AE1467" s="195"/>
      <c r="AF1467" s="195"/>
      <c r="AG1467" s="195"/>
    </row>
    <row r="1468" spans="13:33" s="6" customFormat="1" ht="15" customHeight="1" x14ac:dyDescent="0.25">
      <c r="M1468" s="42"/>
      <c r="Y1468" s="195"/>
      <c r="Z1468" s="195"/>
      <c r="AA1468" s="195"/>
      <c r="AB1468" s="195"/>
      <c r="AC1468" s="181"/>
      <c r="AD1468" s="195"/>
      <c r="AE1468" s="195"/>
      <c r="AF1468" s="195"/>
      <c r="AG1468" s="195"/>
    </row>
    <row r="1469" spans="13:33" s="6" customFormat="1" ht="15" customHeight="1" x14ac:dyDescent="0.25">
      <c r="M1469" s="42"/>
      <c r="Y1469" s="195"/>
      <c r="Z1469" s="195"/>
      <c r="AA1469" s="195"/>
      <c r="AB1469" s="195"/>
      <c r="AC1469" s="181"/>
      <c r="AD1469" s="195"/>
      <c r="AE1469" s="195"/>
      <c r="AF1469" s="195"/>
      <c r="AG1469" s="195"/>
    </row>
    <row r="1470" spans="13:33" s="6" customFormat="1" ht="15" customHeight="1" x14ac:dyDescent="0.25">
      <c r="M1470" s="42"/>
      <c r="Y1470" s="195"/>
      <c r="Z1470" s="195"/>
      <c r="AA1470" s="195"/>
      <c r="AB1470" s="195"/>
      <c r="AC1470" s="181"/>
      <c r="AD1470" s="195"/>
      <c r="AE1470" s="195"/>
      <c r="AF1470" s="195"/>
      <c r="AG1470" s="195"/>
    </row>
    <row r="1471" spans="13:33" s="6" customFormat="1" ht="15" customHeight="1" x14ac:dyDescent="0.25">
      <c r="M1471" s="42"/>
      <c r="Y1471" s="195"/>
      <c r="Z1471" s="195"/>
      <c r="AA1471" s="195"/>
      <c r="AB1471" s="195"/>
      <c r="AC1471" s="181"/>
      <c r="AD1471" s="195"/>
      <c r="AE1471" s="195"/>
      <c r="AF1471" s="195"/>
      <c r="AG1471" s="195"/>
    </row>
    <row r="1472" spans="13:33" s="6" customFormat="1" ht="15" customHeight="1" x14ac:dyDescent="0.25">
      <c r="M1472" s="42"/>
      <c r="Y1472" s="195"/>
      <c r="Z1472" s="195"/>
      <c r="AA1472" s="195"/>
      <c r="AB1472" s="195"/>
      <c r="AC1472" s="181"/>
      <c r="AD1472" s="195"/>
      <c r="AE1472" s="195"/>
      <c r="AF1472" s="195"/>
      <c r="AG1472" s="195"/>
    </row>
    <row r="1473" spans="13:33" s="6" customFormat="1" ht="15" customHeight="1" x14ac:dyDescent="0.25">
      <c r="M1473" s="42"/>
      <c r="Y1473" s="195"/>
      <c r="Z1473" s="195"/>
      <c r="AA1473" s="195"/>
      <c r="AB1473" s="195"/>
      <c r="AC1473" s="181"/>
      <c r="AD1473" s="195"/>
      <c r="AE1473" s="195"/>
      <c r="AF1473" s="195"/>
      <c r="AG1473" s="195"/>
    </row>
    <row r="1474" spans="13:33" s="6" customFormat="1" ht="15" customHeight="1" x14ac:dyDescent="0.25">
      <c r="M1474" s="42"/>
      <c r="Y1474" s="195"/>
      <c r="Z1474" s="195"/>
      <c r="AA1474" s="195"/>
      <c r="AB1474" s="195"/>
      <c r="AC1474" s="181"/>
      <c r="AD1474" s="195"/>
      <c r="AE1474" s="195"/>
      <c r="AF1474" s="195"/>
      <c r="AG1474" s="195"/>
    </row>
    <row r="1475" spans="13:33" s="6" customFormat="1" ht="15" customHeight="1" x14ac:dyDescent="0.25">
      <c r="M1475" s="42"/>
      <c r="Y1475" s="195"/>
      <c r="Z1475" s="195"/>
      <c r="AA1475" s="195"/>
      <c r="AB1475" s="195"/>
      <c r="AC1475" s="181"/>
      <c r="AD1475" s="195"/>
      <c r="AE1475" s="195"/>
      <c r="AF1475" s="195"/>
      <c r="AG1475" s="195"/>
    </row>
    <row r="1476" spans="13:33" s="6" customFormat="1" ht="15" customHeight="1" x14ac:dyDescent="0.25">
      <c r="M1476" s="42"/>
      <c r="Y1476" s="195"/>
      <c r="Z1476" s="195"/>
      <c r="AA1476" s="195"/>
      <c r="AB1476" s="195"/>
      <c r="AC1476" s="181"/>
      <c r="AD1476" s="195"/>
      <c r="AE1476" s="195"/>
      <c r="AF1476" s="195"/>
      <c r="AG1476" s="195"/>
    </row>
    <row r="1477" spans="13:33" s="6" customFormat="1" ht="15" customHeight="1" x14ac:dyDescent="0.25">
      <c r="M1477" s="42"/>
      <c r="Y1477" s="195"/>
      <c r="Z1477" s="195"/>
      <c r="AA1477" s="195"/>
      <c r="AB1477" s="195"/>
      <c r="AC1477" s="181"/>
      <c r="AD1477" s="195"/>
      <c r="AE1477" s="195"/>
      <c r="AF1477" s="195"/>
      <c r="AG1477" s="195"/>
    </row>
    <row r="1478" spans="13:33" s="6" customFormat="1" ht="15" customHeight="1" x14ac:dyDescent="0.25">
      <c r="M1478" s="42"/>
      <c r="Y1478" s="195"/>
      <c r="Z1478" s="195"/>
      <c r="AA1478" s="195"/>
      <c r="AB1478" s="195"/>
      <c r="AC1478" s="181"/>
      <c r="AD1478" s="195"/>
      <c r="AE1478" s="195"/>
      <c r="AF1478" s="195"/>
      <c r="AG1478" s="195"/>
    </row>
    <row r="1479" spans="13:33" s="6" customFormat="1" ht="15" customHeight="1" x14ac:dyDescent="0.25">
      <c r="M1479" s="42"/>
      <c r="Y1479" s="195"/>
      <c r="Z1479" s="195"/>
      <c r="AA1479" s="195"/>
      <c r="AB1479" s="195"/>
      <c r="AC1479" s="181"/>
      <c r="AD1479" s="195"/>
      <c r="AE1479" s="195"/>
      <c r="AF1479" s="195"/>
      <c r="AG1479" s="195"/>
    </row>
    <row r="1480" spans="13:33" s="6" customFormat="1" ht="15" customHeight="1" x14ac:dyDescent="0.25">
      <c r="M1480" s="42"/>
      <c r="Y1480" s="195"/>
      <c r="Z1480" s="195"/>
      <c r="AA1480" s="195"/>
      <c r="AB1480" s="195"/>
      <c r="AC1480" s="181"/>
      <c r="AD1480" s="195"/>
      <c r="AE1480" s="195"/>
      <c r="AF1480" s="195"/>
      <c r="AG1480" s="195"/>
    </row>
    <row r="1481" spans="13:33" s="6" customFormat="1" ht="15" customHeight="1" x14ac:dyDescent="0.25">
      <c r="M1481" s="42"/>
      <c r="Y1481" s="195"/>
      <c r="Z1481" s="195"/>
      <c r="AA1481" s="195"/>
      <c r="AB1481" s="195"/>
      <c r="AC1481" s="181"/>
      <c r="AD1481" s="195"/>
      <c r="AE1481" s="195"/>
      <c r="AF1481" s="195"/>
      <c r="AG1481" s="195"/>
    </row>
    <row r="1482" spans="13:33" s="6" customFormat="1" ht="15" customHeight="1" x14ac:dyDescent="0.25">
      <c r="M1482" s="42"/>
      <c r="Y1482" s="195"/>
      <c r="Z1482" s="195"/>
      <c r="AA1482" s="195"/>
      <c r="AB1482" s="195"/>
      <c r="AC1482" s="181"/>
      <c r="AD1482" s="195"/>
      <c r="AE1482" s="195"/>
      <c r="AF1482" s="195"/>
      <c r="AG1482" s="195"/>
    </row>
    <row r="1483" spans="13:33" s="6" customFormat="1" ht="15" customHeight="1" x14ac:dyDescent="0.25">
      <c r="M1483" s="42"/>
      <c r="Y1483" s="195"/>
      <c r="Z1483" s="195"/>
      <c r="AA1483" s="195"/>
      <c r="AB1483" s="195"/>
      <c r="AC1483" s="181"/>
      <c r="AD1483" s="195"/>
      <c r="AE1483" s="195"/>
      <c r="AF1483" s="195"/>
      <c r="AG1483" s="195"/>
    </row>
    <row r="1484" spans="13:33" s="6" customFormat="1" ht="15" customHeight="1" x14ac:dyDescent="0.25">
      <c r="M1484" s="42"/>
      <c r="Y1484" s="195"/>
      <c r="Z1484" s="195"/>
      <c r="AA1484" s="195"/>
      <c r="AB1484" s="195"/>
      <c r="AC1484" s="181"/>
      <c r="AD1484" s="195"/>
      <c r="AE1484" s="195"/>
      <c r="AF1484" s="195"/>
      <c r="AG1484" s="195"/>
    </row>
    <row r="1485" spans="13:33" s="6" customFormat="1" ht="15" customHeight="1" x14ac:dyDescent="0.25">
      <c r="M1485" s="42"/>
      <c r="Y1485" s="195"/>
      <c r="Z1485" s="195"/>
      <c r="AA1485" s="195"/>
      <c r="AB1485" s="195"/>
      <c r="AC1485" s="181"/>
      <c r="AD1485" s="195"/>
      <c r="AE1485" s="195"/>
      <c r="AF1485" s="195"/>
      <c r="AG1485" s="195"/>
    </row>
    <row r="1486" spans="13:33" s="6" customFormat="1" ht="15" customHeight="1" x14ac:dyDescent="0.25">
      <c r="M1486" s="42"/>
      <c r="Y1486" s="195"/>
      <c r="Z1486" s="195"/>
      <c r="AA1486" s="195"/>
      <c r="AB1486" s="195"/>
      <c r="AC1486" s="181"/>
      <c r="AD1486" s="195"/>
      <c r="AE1486" s="195"/>
      <c r="AF1486" s="195"/>
      <c r="AG1486" s="195"/>
    </row>
    <row r="1487" spans="13:33" s="6" customFormat="1" ht="15" customHeight="1" x14ac:dyDescent="0.25">
      <c r="M1487" s="42"/>
      <c r="Y1487" s="195"/>
      <c r="Z1487" s="195"/>
      <c r="AA1487" s="195"/>
      <c r="AB1487" s="195"/>
      <c r="AC1487" s="181"/>
      <c r="AD1487" s="195"/>
      <c r="AE1487" s="195"/>
      <c r="AF1487" s="195"/>
      <c r="AG1487" s="195"/>
    </row>
    <row r="1488" spans="13:33" s="6" customFormat="1" ht="15" customHeight="1" x14ac:dyDescent="0.25">
      <c r="M1488" s="42"/>
      <c r="Y1488" s="195"/>
      <c r="Z1488" s="195"/>
      <c r="AA1488" s="195"/>
      <c r="AB1488" s="195"/>
      <c r="AC1488" s="181"/>
      <c r="AD1488" s="195"/>
      <c r="AE1488" s="195"/>
      <c r="AF1488" s="195"/>
      <c r="AG1488" s="195"/>
    </row>
    <row r="1489" spans="13:33" s="6" customFormat="1" ht="15" customHeight="1" x14ac:dyDescent="0.25">
      <c r="M1489" s="42"/>
      <c r="Y1489" s="195"/>
      <c r="Z1489" s="195"/>
      <c r="AA1489" s="195"/>
      <c r="AB1489" s="195"/>
      <c r="AC1489" s="181"/>
      <c r="AD1489" s="195"/>
      <c r="AE1489" s="195"/>
      <c r="AF1489" s="195"/>
      <c r="AG1489" s="195"/>
    </row>
    <row r="1490" spans="13:33" s="6" customFormat="1" ht="15" customHeight="1" x14ac:dyDescent="0.25">
      <c r="M1490" s="42"/>
      <c r="Y1490" s="195"/>
      <c r="Z1490" s="195"/>
      <c r="AA1490" s="195"/>
      <c r="AB1490" s="195"/>
      <c r="AC1490" s="181"/>
      <c r="AD1490" s="195"/>
      <c r="AE1490" s="195"/>
      <c r="AF1490" s="195"/>
      <c r="AG1490" s="195"/>
    </row>
    <row r="1491" spans="13:33" s="6" customFormat="1" ht="15" customHeight="1" x14ac:dyDescent="0.25">
      <c r="M1491" s="42"/>
      <c r="Y1491" s="195"/>
      <c r="Z1491" s="195"/>
      <c r="AA1491" s="195"/>
      <c r="AB1491" s="195"/>
      <c r="AC1491" s="181"/>
      <c r="AD1491" s="195"/>
      <c r="AE1491" s="195"/>
      <c r="AF1491" s="195"/>
      <c r="AG1491" s="195"/>
    </row>
    <row r="1492" spans="13:33" s="6" customFormat="1" ht="15" customHeight="1" x14ac:dyDescent="0.25">
      <c r="M1492" s="42"/>
      <c r="Y1492" s="195"/>
      <c r="Z1492" s="195"/>
      <c r="AA1492" s="195"/>
      <c r="AB1492" s="195"/>
      <c r="AC1492" s="181"/>
      <c r="AD1492" s="195"/>
      <c r="AE1492" s="195"/>
      <c r="AF1492" s="195"/>
      <c r="AG1492" s="195"/>
    </row>
    <row r="1493" spans="13:33" s="6" customFormat="1" ht="15" customHeight="1" x14ac:dyDescent="0.25">
      <c r="M1493" s="42"/>
      <c r="Y1493" s="195"/>
      <c r="Z1493" s="195"/>
      <c r="AA1493" s="195"/>
      <c r="AB1493" s="195"/>
      <c r="AC1493" s="181"/>
      <c r="AD1493" s="195"/>
      <c r="AE1493" s="195"/>
      <c r="AF1493" s="195"/>
      <c r="AG1493" s="195"/>
    </row>
    <row r="1494" spans="13:33" s="6" customFormat="1" ht="15" customHeight="1" x14ac:dyDescent="0.25">
      <c r="M1494" s="42"/>
      <c r="Y1494" s="195"/>
      <c r="Z1494" s="195"/>
      <c r="AA1494" s="195"/>
      <c r="AB1494" s="195"/>
      <c r="AC1494" s="181"/>
      <c r="AD1494" s="195"/>
      <c r="AE1494" s="195"/>
      <c r="AF1494" s="195"/>
      <c r="AG1494" s="195"/>
    </row>
    <row r="1495" spans="13:33" s="6" customFormat="1" ht="15" customHeight="1" x14ac:dyDescent="0.25">
      <c r="M1495" s="42"/>
      <c r="Y1495" s="195"/>
      <c r="Z1495" s="195"/>
      <c r="AA1495" s="195"/>
      <c r="AB1495" s="195"/>
      <c r="AC1495" s="181"/>
      <c r="AD1495" s="195"/>
      <c r="AE1495" s="195"/>
      <c r="AF1495" s="195"/>
      <c r="AG1495" s="195"/>
    </row>
    <row r="1496" spans="13:33" s="6" customFormat="1" ht="15" customHeight="1" x14ac:dyDescent="0.25">
      <c r="M1496" s="42"/>
      <c r="Y1496" s="195"/>
      <c r="Z1496" s="195"/>
      <c r="AA1496" s="195"/>
      <c r="AB1496" s="195"/>
      <c r="AC1496" s="181"/>
      <c r="AD1496" s="195"/>
      <c r="AE1496" s="195"/>
      <c r="AF1496" s="195"/>
      <c r="AG1496" s="195"/>
    </row>
    <row r="1497" spans="13:33" s="6" customFormat="1" ht="15" customHeight="1" x14ac:dyDescent="0.25">
      <c r="M1497" s="42"/>
      <c r="Y1497" s="195"/>
      <c r="Z1497" s="195"/>
      <c r="AA1497" s="195"/>
      <c r="AB1497" s="195"/>
      <c r="AC1497" s="181"/>
      <c r="AD1497" s="195"/>
      <c r="AE1497" s="195"/>
      <c r="AF1497" s="195"/>
      <c r="AG1497" s="195"/>
    </row>
    <row r="1498" spans="13:33" s="6" customFormat="1" ht="15" customHeight="1" x14ac:dyDescent="0.25">
      <c r="M1498" s="42"/>
      <c r="Y1498" s="195"/>
      <c r="Z1498" s="195"/>
      <c r="AA1498" s="195"/>
      <c r="AB1498" s="195"/>
      <c r="AC1498" s="181"/>
      <c r="AD1498" s="195"/>
      <c r="AE1498" s="195"/>
      <c r="AF1498" s="195"/>
      <c r="AG1498" s="195"/>
    </row>
    <row r="1499" spans="13:33" s="6" customFormat="1" ht="15" customHeight="1" x14ac:dyDescent="0.25">
      <c r="M1499" s="42"/>
      <c r="Y1499" s="195"/>
      <c r="Z1499" s="195"/>
      <c r="AA1499" s="195"/>
      <c r="AB1499" s="195"/>
      <c r="AC1499" s="181"/>
      <c r="AD1499" s="195"/>
      <c r="AE1499" s="195"/>
      <c r="AF1499" s="195"/>
      <c r="AG1499" s="195"/>
    </row>
    <row r="1500" spans="13:33" s="6" customFormat="1" ht="15" customHeight="1" x14ac:dyDescent="0.25">
      <c r="M1500" s="42"/>
      <c r="Y1500" s="195"/>
      <c r="Z1500" s="195"/>
      <c r="AA1500" s="195"/>
      <c r="AB1500" s="195"/>
      <c r="AC1500" s="181"/>
      <c r="AD1500" s="195"/>
      <c r="AE1500" s="195"/>
      <c r="AF1500" s="195"/>
      <c r="AG1500" s="195"/>
    </row>
    <row r="1501" spans="13:33" s="6" customFormat="1" ht="15" customHeight="1" x14ac:dyDescent="0.25">
      <c r="M1501" s="42"/>
      <c r="Y1501" s="195"/>
      <c r="Z1501" s="195"/>
      <c r="AA1501" s="195"/>
      <c r="AB1501" s="195"/>
      <c r="AC1501" s="181"/>
      <c r="AD1501" s="195"/>
      <c r="AE1501" s="195"/>
      <c r="AF1501" s="195"/>
      <c r="AG1501" s="195"/>
    </row>
    <row r="1502" spans="13:33" s="6" customFormat="1" ht="15" customHeight="1" x14ac:dyDescent="0.25">
      <c r="M1502" s="42"/>
      <c r="Y1502" s="195"/>
      <c r="Z1502" s="195"/>
      <c r="AA1502" s="195"/>
      <c r="AB1502" s="195"/>
      <c r="AC1502" s="181"/>
      <c r="AD1502" s="195"/>
      <c r="AE1502" s="195"/>
      <c r="AF1502" s="195"/>
      <c r="AG1502" s="195"/>
    </row>
    <row r="1503" spans="13:33" s="6" customFormat="1" ht="15" customHeight="1" x14ac:dyDescent="0.25">
      <c r="M1503" s="42"/>
      <c r="Y1503" s="195"/>
      <c r="Z1503" s="195"/>
      <c r="AA1503" s="195"/>
      <c r="AB1503" s="195"/>
      <c r="AC1503" s="181"/>
      <c r="AD1503" s="195"/>
      <c r="AE1503" s="195"/>
      <c r="AF1503" s="195"/>
      <c r="AG1503" s="195"/>
    </row>
    <row r="1504" spans="13:33" s="6" customFormat="1" ht="15" customHeight="1" x14ac:dyDescent="0.25">
      <c r="M1504" s="42"/>
      <c r="Y1504" s="195"/>
      <c r="Z1504" s="195"/>
      <c r="AA1504" s="195"/>
      <c r="AB1504" s="195"/>
      <c r="AC1504" s="181"/>
      <c r="AD1504" s="195"/>
      <c r="AE1504" s="195"/>
      <c r="AF1504" s="195"/>
      <c r="AG1504" s="195"/>
    </row>
    <row r="1505" spans="13:33" s="6" customFormat="1" ht="15" customHeight="1" x14ac:dyDescent="0.25">
      <c r="M1505" s="42"/>
      <c r="Y1505" s="195"/>
      <c r="Z1505" s="195"/>
      <c r="AA1505" s="195"/>
      <c r="AB1505" s="195"/>
      <c r="AC1505" s="181"/>
      <c r="AD1505" s="195"/>
      <c r="AE1505" s="195"/>
      <c r="AF1505" s="195"/>
      <c r="AG1505" s="195"/>
    </row>
    <row r="1506" spans="13:33" s="6" customFormat="1" ht="15" customHeight="1" x14ac:dyDescent="0.25">
      <c r="M1506" s="42"/>
      <c r="Y1506" s="195"/>
      <c r="Z1506" s="195"/>
      <c r="AA1506" s="195"/>
      <c r="AB1506" s="195"/>
      <c r="AC1506" s="181"/>
      <c r="AD1506" s="195"/>
      <c r="AE1506" s="195"/>
      <c r="AF1506" s="195"/>
      <c r="AG1506" s="195"/>
    </row>
    <row r="1507" spans="13:33" s="6" customFormat="1" ht="15" customHeight="1" x14ac:dyDescent="0.25">
      <c r="M1507" s="42"/>
      <c r="Y1507" s="195"/>
      <c r="Z1507" s="195"/>
      <c r="AA1507" s="195"/>
      <c r="AB1507" s="195"/>
      <c r="AC1507" s="181"/>
      <c r="AD1507" s="195"/>
      <c r="AE1507" s="195"/>
      <c r="AF1507" s="195"/>
      <c r="AG1507" s="195"/>
    </row>
    <row r="1508" spans="13:33" s="6" customFormat="1" ht="15" customHeight="1" x14ac:dyDescent="0.25">
      <c r="M1508" s="42"/>
      <c r="Y1508" s="195"/>
      <c r="Z1508" s="195"/>
      <c r="AA1508" s="195"/>
      <c r="AB1508" s="195"/>
      <c r="AC1508" s="181"/>
      <c r="AD1508" s="195"/>
      <c r="AE1508" s="195"/>
      <c r="AF1508" s="195"/>
      <c r="AG1508" s="195"/>
    </row>
    <row r="1509" spans="13:33" s="6" customFormat="1" ht="15" customHeight="1" x14ac:dyDescent="0.25">
      <c r="M1509" s="42"/>
      <c r="Y1509" s="195"/>
      <c r="Z1509" s="195"/>
      <c r="AA1509" s="195"/>
      <c r="AB1509" s="195"/>
      <c r="AC1509" s="181"/>
      <c r="AD1509" s="195"/>
      <c r="AE1509" s="195"/>
      <c r="AF1509" s="195"/>
      <c r="AG1509" s="195"/>
    </row>
    <row r="1510" spans="13:33" s="6" customFormat="1" ht="15" customHeight="1" x14ac:dyDescent="0.25">
      <c r="M1510" s="42"/>
      <c r="Y1510" s="195"/>
      <c r="Z1510" s="195"/>
      <c r="AA1510" s="195"/>
      <c r="AB1510" s="195"/>
      <c r="AC1510" s="181"/>
      <c r="AD1510" s="195"/>
      <c r="AE1510" s="195"/>
      <c r="AF1510" s="195"/>
      <c r="AG1510" s="195"/>
    </row>
    <row r="1511" spans="13:33" s="6" customFormat="1" ht="15" customHeight="1" x14ac:dyDescent="0.25">
      <c r="M1511" s="42"/>
      <c r="Y1511" s="195"/>
      <c r="Z1511" s="195"/>
      <c r="AA1511" s="195"/>
      <c r="AB1511" s="195"/>
      <c r="AC1511" s="181"/>
      <c r="AD1511" s="195"/>
      <c r="AE1511" s="195"/>
      <c r="AF1511" s="195"/>
      <c r="AG1511" s="195"/>
    </row>
    <row r="1512" spans="13:33" s="6" customFormat="1" ht="15" customHeight="1" x14ac:dyDescent="0.25">
      <c r="M1512" s="42"/>
      <c r="Y1512" s="195"/>
      <c r="Z1512" s="195"/>
      <c r="AA1512" s="195"/>
      <c r="AB1512" s="195"/>
      <c r="AC1512" s="181"/>
      <c r="AD1512" s="195"/>
      <c r="AE1512" s="195"/>
      <c r="AF1512" s="195"/>
      <c r="AG1512" s="195"/>
    </row>
    <row r="1513" spans="13:33" s="6" customFormat="1" ht="15" customHeight="1" x14ac:dyDescent="0.25">
      <c r="M1513" s="42"/>
      <c r="Y1513" s="195"/>
      <c r="Z1513" s="195"/>
      <c r="AA1513" s="195"/>
      <c r="AB1513" s="195"/>
      <c r="AC1513" s="181"/>
      <c r="AD1513" s="195"/>
      <c r="AE1513" s="195"/>
      <c r="AF1513" s="195"/>
      <c r="AG1513" s="195"/>
    </row>
    <row r="1514" spans="13:33" s="6" customFormat="1" ht="15" customHeight="1" x14ac:dyDescent="0.25">
      <c r="M1514" s="42"/>
      <c r="Y1514" s="195"/>
      <c r="Z1514" s="195"/>
      <c r="AA1514" s="195"/>
      <c r="AB1514" s="195"/>
      <c r="AC1514" s="181"/>
      <c r="AD1514" s="195"/>
      <c r="AE1514" s="195"/>
      <c r="AF1514" s="195"/>
      <c r="AG1514" s="195"/>
    </row>
    <row r="1515" spans="13:33" s="6" customFormat="1" ht="15" customHeight="1" x14ac:dyDescent="0.25">
      <c r="M1515" s="42"/>
      <c r="Y1515" s="195"/>
      <c r="Z1515" s="195"/>
      <c r="AA1515" s="195"/>
      <c r="AB1515" s="195"/>
      <c r="AC1515" s="181"/>
      <c r="AD1515" s="195"/>
      <c r="AE1515" s="195"/>
      <c r="AF1515" s="195"/>
      <c r="AG1515" s="195"/>
    </row>
    <row r="1516" spans="13:33" s="6" customFormat="1" ht="15" customHeight="1" x14ac:dyDescent="0.25">
      <c r="M1516" s="42"/>
      <c r="Y1516" s="195"/>
      <c r="Z1516" s="195"/>
      <c r="AA1516" s="195"/>
      <c r="AB1516" s="195"/>
      <c r="AC1516" s="181"/>
      <c r="AD1516" s="195"/>
      <c r="AE1516" s="195"/>
      <c r="AF1516" s="195"/>
      <c r="AG1516" s="195"/>
    </row>
    <row r="1517" spans="13:33" s="6" customFormat="1" ht="15" customHeight="1" x14ac:dyDescent="0.25">
      <c r="M1517" s="42"/>
      <c r="Y1517" s="195"/>
      <c r="Z1517" s="195"/>
      <c r="AA1517" s="195"/>
      <c r="AB1517" s="195"/>
      <c r="AC1517" s="181"/>
      <c r="AD1517" s="195"/>
      <c r="AE1517" s="195"/>
      <c r="AF1517" s="195"/>
      <c r="AG1517" s="195"/>
    </row>
    <row r="1518" spans="13:33" s="6" customFormat="1" ht="15" customHeight="1" x14ac:dyDescent="0.25">
      <c r="M1518" s="42"/>
      <c r="Y1518" s="195"/>
      <c r="Z1518" s="195"/>
      <c r="AA1518" s="195"/>
      <c r="AB1518" s="195"/>
      <c r="AC1518" s="181"/>
      <c r="AD1518" s="195"/>
      <c r="AE1518" s="195"/>
      <c r="AF1518" s="195"/>
      <c r="AG1518" s="195"/>
    </row>
    <row r="1519" spans="13:33" s="6" customFormat="1" ht="15" customHeight="1" x14ac:dyDescent="0.25">
      <c r="M1519" s="42"/>
      <c r="Y1519" s="195"/>
      <c r="Z1519" s="195"/>
      <c r="AA1519" s="195"/>
      <c r="AB1519" s="195"/>
      <c r="AC1519" s="181"/>
      <c r="AD1519" s="195"/>
      <c r="AE1519" s="195"/>
      <c r="AF1519" s="195"/>
      <c r="AG1519" s="195"/>
    </row>
    <row r="1520" spans="13:33" s="6" customFormat="1" ht="15" customHeight="1" x14ac:dyDescent="0.25">
      <c r="M1520" s="42"/>
      <c r="Y1520" s="195"/>
      <c r="Z1520" s="195"/>
      <c r="AA1520" s="195"/>
      <c r="AB1520" s="195"/>
      <c r="AC1520" s="181"/>
      <c r="AD1520" s="195"/>
      <c r="AE1520" s="195"/>
      <c r="AF1520" s="195"/>
      <c r="AG1520" s="195"/>
    </row>
    <row r="1521" spans="13:33" s="6" customFormat="1" ht="15" customHeight="1" x14ac:dyDescent="0.25">
      <c r="M1521" s="42"/>
      <c r="Y1521" s="195"/>
      <c r="Z1521" s="195"/>
      <c r="AA1521" s="195"/>
      <c r="AB1521" s="195"/>
      <c r="AC1521" s="181"/>
      <c r="AD1521" s="195"/>
      <c r="AE1521" s="195"/>
      <c r="AF1521" s="195"/>
      <c r="AG1521" s="195"/>
    </row>
    <row r="1522" spans="13:33" s="6" customFormat="1" ht="15" customHeight="1" x14ac:dyDescent="0.25">
      <c r="M1522" s="42"/>
      <c r="Y1522" s="195"/>
      <c r="Z1522" s="195"/>
      <c r="AA1522" s="195"/>
      <c r="AB1522" s="195"/>
      <c r="AC1522" s="181"/>
      <c r="AD1522" s="195"/>
      <c r="AE1522" s="195"/>
      <c r="AF1522" s="195"/>
      <c r="AG1522" s="195"/>
    </row>
    <row r="1523" spans="13:33" s="6" customFormat="1" ht="15" customHeight="1" x14ac:dyDescent="0.25">
      <c r="M1523" s="42"/>
      <c r="Y1523" s="195"/>
      <c r="Z1523" s="195"/>
      <c r="AA1523" s="195"/>
      <c r="AB1523" s="195"/>
      <c r="AC1523" s="181"/>
      <c r="AD1523" s="195"/>
      <c r="AE1523" s="195"/>
      <c r="AF1523" s="195"/>
      <c r="AG1523" s="195"/>
    </row>
    <row r="1524" spans="13:33" s="6" customFormat="1" ht="15" customHeight="1" x14ac:dyDescent="0.25">
      <c r="M1524" s="42"/>
      <c r="Y1524" s="195"/>
      <c r="Z1524" s="195"/>
      <c r="AA1524" s="195"/>
      <c r="AB1524" s="195"/>
      <c r="AC1524" s="181"/>
      <c r="AD1524" s="195"/>
      <c r="AE1524" s="195"/>
      <c r="AF1524" s="195"/>
      <c r="AG1524" s="195"/>
    </row>
    <row r="1525" spans="13:33" s="6" customFormat="1" ht="15" customHeight="1" x14ac:dyDescent="0.25">
      <c r="M1525" s="42"/>
      <c r="Y1525" s="195"/>
      <c r="Z1525" s="195"/>
      <c r="AA1525" s="195"/>
      <c r="AB1525" s="195"/>
      <c r="AC1525" s="181"/>
      <c r="AD1525" s="195"/>
      <c r="AE1525" s="195"/>
      <c r="AF1525" s="195"/>
      <c r="AG1525" s="195"/>
    </row>
    <row r="1526" spans="13:33" s="6" customFormat="1" ht="15" customHeight="1" x14ac:dyDescent="0.25">
      <c r="M1526" s="42"/>
      <c r="Y1526" s="195"/>
      <c r="Z1526" s="195"/>
      <c r="AA1526" s="195"/>
      <c r="AB1526" s="195"/>
      <c r="AC1526" s="181"/>
      <c r="AD1526" s="195"/>
      <c r="AE1526" s="195"/>
      <c r="AF1526" s="195"/>
      <c r="AG1526" s="195"/>
    </row>
    <row r="1527" spans="13:33" s="6" customFormat="1" ht="15" customHeight="1" x14ac:dyDescent="0.25">
      <c r="M1527" s="42"/>
      <c r="Y1527" s="195"/>
      <c r="Z1527" s="195"/>
      <c r="AA1527" s="195"/>
      <c r="AB1527" s="195"/>
      <c r="AC1527" s="181"/>
      <c r="AD1527" s="195"/>
      <c r="AE1527" s="195"/>
      <c r="AF1527" s="195"/>
      <c r="AG1527" s="195"/>
    </row>
    <row r="1528" spans="13:33" s="6" customFormat="1" ht="15" customHeight="1" x14ac:dyDescent="0.25">
      <c r="M1528" s="42"/>
      <c r="Y1528" s="195"/>
      <c r="Z1528" s="195"/>
      <c r="AA1528" s="195"/>
      <c r="AB1528" s="195"/>
      <c r="AC1528" s="181"/>
      <c r="AD1528" s="195"/>
      <c r="AE1528" s="195"/>
      <c r="AF1528" s="195"/>
      <c r="AG1528" s="195"/>
    </row>
    <row r="1529" spans="13:33" s="6" customFormat="1" ht="15" customHeight="1" x14ac:dyDescent="0.25">
      <c r="M1529" s="42"/>
      <c r="Y1529" s="195"/>
      <c r="Z1529" s="195"/>
      <c r="AA1529" s="195"/>
      <c r="AB1529" s="195"/>
      <c r="AC1529" s="181"/>
      <c r="AD1529" s="195"/>
      <c r="AE1529" s="195"/>
      <c r="AF1529" s="195"/>
      <c r="AG1529" s="195"/>
    </row>
    <row r="1530" spans="13:33" s="6" customFormat="1" ht="15" customHeight="1" x14ac:dyDescent="0.25">
      <c r="M1530" s="42"/>
      <c r="Y1530" s="195"/>
      <c r="Z1530" s="195"/>
      <c r="AA1530" s="195"/>
      <c r="AB1530" s="195"/>
      <c r="AC1530" s="181"/>
      <c r="AD1530" s="195"/>
      <c r="AE1530" s="195"/>
      <c r="AF1530" s="195"/>
      <c r="AG1530" s="195"/>
    </row>
    <row r="1531" spans="13:33" s="6" customFormat="1" ht="15" customHeight="1" x14ac:dyDescent="0.25">
      <c r="M1531" s="42"/>
      <c r="Y1531" s="195"/>
      <c r="Z1531" s="195"/>
      <c r="AA1531" s="195"/>
      <c r="AB1531" s="195"/>
      <c r="AC1531" s="181"/>
      <c r="AD1531" s="195"/>
      <c r="AE1531" s="195"/>
      <c r="AF1531" s="195"/>
      <c r="AG1531" s="195"/>
    </row>
    <row r="1532" spans="13:33" s="6" customFormat="1" ht="15" customHeight="1" x14ac:dyDescent="0.25">
      <c r="M1532" s="42"/>
      <c r="Y1532" s="195"/>
      <c r="Z1532" s="195"/>
      <c r="AA1532" s="195"/>
      <c r="AB1532" s="195"/>
      <c r="AC1532" s="181"/>
      <c r="AD1532" s="195"/>
      <c r="AE1532" s="195"/>
      <c r="AF1532" s="195"/>
      <c r="AG1532" s="195"/>
    </row>
    <row r="1533" spans="13:33" s="6" customFormat="1" ht="15" customHeight="1" x14ac:dyDescent="0.25">
      <c r="M1533" s="42"/>
      <c r="Y1533" s="195"/>
      <c r="Z1533" s="195"/>
      <c r="AA1533" s="195"/>
      <c r="AB1533" s="195"/>
      <c r="AC1533" s="181"/>
      <c r="AD1533" s="195"/>
      <c r="AE1533" s="195"/>
      <c r="AF1533" s="195"/>
      <c r="AG1533" s="195"/>
    </row>
    <row r="1534" spans="13:33" s="6" customFormat="1" ht="15" customHeight="1" x14ac:dyDescent="0.25">
      <c r="M1534" s="42"/>
      <c r="Y1534" s="195"/>
      <c r="Z1534" s="195"/>
      <c r="AA1534" s="195"/>
      <c r="AB1534" s="195"/>
      <c r="AC1534" s="181"/>
      <c r="AD1534" s="195"/>
      <c r="AE1534" s="195"/>
      <c r="AF1534" s="195"/>
      <c r="AG1534" s="195"/>
    </row>
    <row r="1535" spans="13:33" s="6" customFormat="1" ht="15" customHeight="1" x14ac:dyDescent="0.25">
      <c r="M1535" s="42"/>
      <c r="Y1535" s="195"/>
      <c r="Z1535" s="195"/>
      <c r="AA1535" s="195"/>
      <c r="AB1535" s="195"/>
      <c r="AC1535" s="181"/>
      <c r="AD1535" s="195"/>
      <c r="AE1535" s="195"/>
      <c r="AF1535" s="195"/>
      <c r="AG1535" s="195"/>
    </row>
    <row r="1536" spans="13:33" s="6" customFormat="1" ht="15" customHeight="1" x14ac:dyDescent="0.25">
      <c r="M1536" s="42"/>
      <c r="Y1536" s="195"/>
      <c r="Z1536" s="195"/>
      <c r="AA1536" s="195"/>
      <c r="AB1536" s="195"/>
      <c r="AC1536" s="181"/>
      <c r="AD1536" s="195"/>
      <c r="AE1536" s="195"/>
      <c r="AF1536" s="195"/>
      <c r="AG1536" s="195"/>
    </row>
    <row r="1537" spans="13:33" s="6" customFormat="1" ht="15" customHeight="1" x14ac:dyDescent="0.25">
      <c r="M1537" s="42"/>
      <c r="Y1537" s="195"/>
      <c r="Z1537" s="195"/>
      <c r="AA1537" s="195"/>
      <c r="AB1537" s="195"/>
      <c r="AC1537" s="181"/>
      <c r="AD1537" s="195"/>
      <c r="AE1537" s="195"/>
      <c r="AF1537" s="195"/>
      <c r="AG1537" s="195"/>
    </row>
    <row r="1538" spans="13:33" s="6" customFormat="1" ht="15" customHeight="1" x14ac:dyDescent="0.25">
      <c r="M1538" s="42"/>
      <c r="Y1538" s="195"/>
      <c r="Z1538" s="195"/>
      <c r="AA1538" s="195"/>
      <c r="AB1538" s="195"/>
      <c r="AC1538" s="181"/>
      <c r="AD1538" s="195"/>
      <c r="AE1538" s="195"/>
      <c r="AF1538" s="195"/>
      <c r="AG1538" s="195"/>
    </row>
    <row r="1539" spans="13:33" s="6" customFormat="1" ht="15" customHeight="1" x14ac:dyDescent="0.25">
      <c r="M1539" s="42"/>
      <c r="Y1539" s="195"/>
      <c r="Z1539" s="195"/>
      <c r="AA1539" s="195"/>
      <c r="AB1539" s="195"/>
      <c r="AC1539" s="181"/>
      <c r="AD1539" s="195"/>
      <c r="AE1539" s="195"/>
      <c r="AF1539" s="195"/>
      <c r="AG1539" s="195"/>
    </row>
    <row r="1540" spans="13:33" s="6" customFormat="1" ht="15" customHeight="1" x14ac:dyDescent="0.25">
      <c r="M1540" s="42"/>
      <c r="Y1540" s="195"/>
      <c r="Z1540" s="195"/>
      <c r="AA1540" s="195"/>
      <c r="AB1540" s="195"/>
      <c r="AC1540" s="181"/>
      <c r="AD1540" s="195"/>
      <c r="AE1540" s="195"/>
      <c r="AF1540" s="195"/>
      <c r="AG1540" s="195"/>
    </row>
    <row r="1541" spans="13:33" s="6" customFormat="1" ht="15" customHeight="1" x14ac:dyDescent="0.25">
      <c r="M1541" s="42"/>
      <c r="Y1541" s="195"/>
      <c r="Z1541" s="195"/>
      <c r="AA1541" s="195"/>
      <c r="AB1541" s="195"/>
      <c r="AC1541" s="181"/>
      <c r="AD1541" s="195"/>
      <c r="AE1541" s="195"/>
      <c r="AF1541" s="195"/>
      <c r="AG1541" s="195"/>
    </row>
    <row r="1542" spans="13:33" s="6" customFormat="1" ht="15" customHeight="1" x14ac:dyDescent="0.25">
      <c r="M1542" s="42"/>
      <c r="Y1542" s="195"/>
      <c r="Z1542" s="195"/>
      <c r="AA1542" s="195"/>
      <c r="AB1542" s="195"/>
      <c r="AC1542" s="181"/>
      <c r="AD1542" s="195"/>
      <c r="AE1542" s="195"/>
      <c r="AF1542" s="195"/>
      <c r="AG1542" s="195"/>
    </row>
    <row r="1543" spans="13:33" s="6" customFormat="1" ht="15" customHeight="1" x14ac:dyDescent="0.25">
      <c r="M1543" s="42"/>
      <c r="Y1543" s="195"/>
      <c r="Z1543" s="195"/>
      <c r="AA1543" s="195"/>
      <c r="AB1543" s="195"/>
      <c r="AC1543" s="181"/>
      <c r="AD1543" s="195"/>
      <c r="AE1543" s="195"/>
      <c r="AF1543" s="195"/>
      <c r="AG1543" s="195"/>
    </row>
    <row r="1544" spans="13:33" s="6" customFormat="1" ht="15" customHeight="1" x14ac:dyDescent="0.25">
      <c r="M1544" s="42"/>
      <c r="Y1544" s="195"/>
      <c r="Z1544" s="195"/>
      <c r="AA1544" s="195"/>
      <c r="AB1544" s="195"/>
      <c r="AC1544" s="181"/>
      <c r="AD1544" s="195"/>
      <c r="AE1544" s="195"/>
      <c r="AF1544" s="195"/>
      <c r="AG1544" s="195"/>
    </row>
    <row r="1545" spans="13:33" s="6" customFormat="1" ht="15" customHeight="1" x14ac:dyDescent="0.25">
      <c r="M1545" s="42"/>
      <c r="Y1545" s="195"/>
      <c r="Z1545" s="195"/>
      <c r="AA1545" s="195"/>
      <c r="AB1545" s="195"/>
      <c r="AC1545" s="181"/>
      <c r="AD1545" s="195"/>
      <c r="AE1545" s="195"/>
      <c r="AF1545" s="195"/>
      <c r="AG1545" s="195"/>
    </row>
    <row r="1546" spans="13:33" s="6" customFormat="1" ht="15" customHeight="1" x14ac:dyDescent="0.25">
      <c r="M1546" s="42"/>
      <c r="Y1546" s="195"/>
      <c r="Z1546" s="195"/>
      <c r="AA1546" s="195"/>
      <c r="AB1546" s="195"/>
      <c r="AC1546" s="181"/>
      <c r="AD1546" s="195"/>
      <c r="AE1546" s="195"/>
      <c r="AF1546" s="195"/>
      <c r="AG1546" s="195"/>
    </row>
    <row r="1547" spans="13:33" s="6" customFormat="1" ht="15" customHeight="1" x14ac:dyDescent="0.25">
      <c r="M1547" s="42"/>
      <c r="Y1547" s="195"/>
      <c r="Z1547" s="195"/>
      <c r="AA1547" s="195"/>
      <c r="AB1547" s="195"/>
      <c r="AC1547" s="181"/>
      <c r="AD1547" s="195"/>
      <c r="AE1547" s="195"/>
      <c r="AF1547" s="195"/>
      <c r="AG1547" s="195"/>
    </row>
    <row r="1548" spans="13:33" s="6" customFormat="1" ht="15" customHeight="1" x14ac:dyDescent="0.25">
      <c r="M1548" s="42"/>
      <c r="Y1548" s="195"/>
      <c r="Z1548" s="195"/>
      <c r="AA1548" s="195"/>
      <c r="AB1548" s="195"/>
      <c r="AC1548" s="181"/>
      <c r="AD1548" s="195"/>
      <c r="AE1548" s="195"/>
      <c r="AF1548" s="195"/>
      <c r="AG1548" s="195"/>
    </row>
    <row r="1549" spans="13:33" s="6" customFormat="1" ht="15" customHeight="1" x14ac:dyDescent="0.25">
      <c r="M1549" s="42"/>
      <c r="Y1549" s="195"/>
      <c r="Z1549" s="195"/>
      <c r="AA1549" s="195"/>
      <c r="AB1549" s="195"/>
      <c r="AC1549" s="181"/>
      <c r="AD1549" s="195"/>
      <c r="AE1549" s="195"/>
      <c r="AF1549" s="195"/>
      <c r="AG1549" s="195"/>
    </row>
    <row r="1550" spans="13:33" s="6" customFormat="1" ht="15" customHeight="1" x14ac:dyDescent="0.25">
      <c r="M1550" s="42"/>
      <c r="Y1550" s="195"/>
      <c r="Z1550" s="195"/>
      <c r="AA1550" s="195"/>
      <c r="AB1550" s="195"/>
      <c r="AC1550" s="181"/>
      <c r="AD1550" s="195"/>
      <c r="AE1550" s="195"/>
      <c r="AF1550" s="195"/>
      <c r="AG1550" s="195"/>
    </row>
    <row r="1551" spans="13:33" s="6" customFormat="1" ht="15" customHeight="1" x14ac:dyDescent="0.25">
      <c r="M1551" s="42"/>
      <c r="Y1551" s="195"/>
      <c r="Z1551" s="195"/>
      <c r="AA1551" s="195"/>
      <c r="AB1551" s="195"/>
      <c r="AC1551" s="181"/>
      <c r="AD1551" s="195"/>
      <c r="AE1551" s="195"/>
      <c r="AF1551" s="195"/>
      <c r="AG1551" s="195"/>
    </row>
    <row r="1552" spans="13:33" s="6" customFormat="1" ht="15" customHeight="1" x14ac:dyDescent="0.25">
      <c r="M1552" s="42"/>
      <c r="Y1552" s="195"/>
      <c r="Z1552" s="195"/>
      <c r="AA1552" s="195"/>
      <c r="AB1552" s="195"/>
      <c r="AC1552" s="181"/>
      <c r="AD1552" s="195"/>
      <c r="AE1552" s="195"/>
      <c r="AF1552" s="195"/>
      <c r="AG1552" s="195"/>
    </row>
    <row r="1553" spans="13:33" s="6" customFormat="1" ht="15" customHeight="1" x14ac:dyDescent="0.25">
      <c r="M1553" s="42"/>
      <c r="Y1553" s="195"/>
      <c r="Z1553" s="195"/>
      <c r="AA1553" s="195"/>
      <c r="AB1553" s="195"/>
      <c r="AC1553" s="181"/>
      <c r="AD1553" s="195"/>
      <c r="AE1553" s="195"/>
      <c r="AF1553" s="195"/>
      <c r="AG1553" s="195"/>
    </row>
    <row r="1554" spans="13:33" s="6" customFormat="1" ht="15" customHeight="1" x14ac:dyDescent="0.25">
      <c r="M1554" s="42"/>
      <c r="Y1554" s="195"/>
      <c r="Z1554" s="195"/>
      <c r="AA1554" s="195"/>
      <c r="AB1554" s="195"/>
      <c r="AC1554" s="181"/>
      <c r="AD1554" s="195"/>
      <c r="AE1554" s="195"/>
      <c r="AF1554" s="195"/>
      <c r="AG1554" s="195"/>
    </row>
    <row r="1555" spans="13:33" s="6" customFormat="1" ht="15" customHeight="1" x14ac:dyDescent="0.25">
      <c r="M1555" s="42"/>
      <c r="Y1555" s="195"/>
      <c r="Z1555" s="195"/>
      <c r="AA1555" s="195"/>
      <c r="AB1555" s="195"/>
      <c r="AC1555" s="181"/>
      <c r="AD1555" s="195"/>
      <c r="AE1555" s="195"/>
      <c r="AF1555" s="195"/>
      <c r="AG1555" s="195"/>
    </row>
    <row r="1556" spans="13:33" s="6" customFormat="1" ht="15" customHeight="1" x14ac:dyDescent="0.25">
      <c r="M1556" s="42"/>
      <c r="Y1556" s="195"/>
      <c r="Z1556" s="195"/>
      <c r="AA1556" s="195"/>
      <c r="AB1556" s="195"/>
      <c r="AC1556" s="181"/>
      <c r="AD1556" s="195"/>
      <c r="AE1556" s="195"/>
      <c r="AF1556" s="195"/>
      <c r="AG1556" s="195"/>
    </row>
    <row r="1557" spans="13:33" s="6" customFormat="1" ht="15" customHeight="1" x14ac:dyDescent="0.25">
      <c r="M1557" s="42"/>
      <c r="Y1557" s="195"/>
      <c r="Z1557" s="195"/>
      <c r="AA1557" s="195"/>
      <c r="AB1557" s="195"/>
      <c r="AC1557" s="181"/>
      <c r="AD1557" s="195"/>
      <c r="AE1557" s="195"/>
      <c r="AF1557" s="195"/>
      <c r="AG1557" s="195"/>
    </row>
    <row r="1558" spans="13:33" s="6" customFormat="1" ht="15" customHeight="1" x14ac:dyDescent="0.25">
      <c r="M1558" s="42"/>
      <c r="Y1558" s="195"/>
      <c r="Z1558" s="195"/>
      <c r="AA1558" s="195"/>
      <c r="AB1558" s="195"/>
      <c r="AC1558" s="181"/>
      <c r="AD1558" s="195"/>
      <c r="AE1558" s="195"/>
      <c r="AF1558" s="195"/>
      <c r="AG1558" s="195"/>
    </row>
    <row r="1559" spans="13:33" s="6" customFormat="1" ht="15" customHeight="1" x14ac:dyDescent="0.25">
      <c r="M1559" s="42"/>
      <c r="Y1559" s="195"/>
      <c r="Z1559" s="195"/>
      <c r="AA1559" s="195"/>
      <c r="AB1559" s="195"/>
      <c r="AC1559" s="181"/>
      <c r="AD1559" s="195"/>
      <c r="AE1559" s="195"/>
      <c r="AF1559" s="195"/>
      <c r="AG1559" s="195"/>
    </row>
    <row r="1560" spans="13:33" s="6" customFormat="1" ht="15" customHeight="1" x14ac:dyDescent="0.25">
      <c r="M1560" s="42"/>
      <c r="Y1560" s="195"/>
      <c r="Z1560" s="195"/>
      <c r="AA1560" s="195"/>
      <c r="AB1560" s="195"/>
      <c r="AC1560" s="181"/>
      <c r="AD1560" s="195"/>
      <c r="AE1560" s="195"/>
      <c r="AF1560" s="195"/>
      <c r="AG1560" s="195"/>
    </row>
    <row r="1561" spans="13:33" s="6" customFormat="1" ht="15" customHeight="1" x14ac:dyDescent="0.25">
      <c r="M1561" s="42"/>
      <c r="Y1561" s="195"/>
      <c r="Z1561" s="195"/>
      <c r="AA1561" s="195"/>
      <c r="AB1561" s="195"/>
      <c r="AC1561" s="181"/>
      <c r="AD1561" s="195"/>
      <c r="AE1561" s="195"/>
      <c r="AF1561" s="195"/>
      <c r="AG1561" s="195"/>
    </row>
    <row r="1562" spans="13:33" s="6" customFormat="1" ht="15" customHeight="1" x14ac:dyDescent="0.25">
      <c r="M1562" s="42"/>
      <c r="Y1562" s="195"/>
      <c r="Z1562" s="195"/>
      <c r="AA1562" s="195"/>
      <c r="AB1562" s="195"/>
      <c r="AC1562" s="181"/>
      <c r="AD1562" s="195"/>
      <c r="AE1562" s="195"/>
      <c r="AF1562" s="195"/>
      <c r="AG1562" s="195"/>
    </row>
    <row r="1563" spans="13:33" s="6" customFormat="1" ht="15" customHeight="1" x14ac:dyDescent="0.25">
      <c r="M1563" s="42"/>
      <c r="Y1563" s="195"/>
      <c r="Z1563" s="195"/>
      <c r="AA1563" s="195"/>
      <c r="AB1563" s="195"/>
      <c r="AC1563" s="181"/>
      <c r="AD1563" s="195"/>
      <c r="AE1563" s="195"/>
      <c r="AF1563" s="195"/>
      <c r="AG1563" s="195"/>
    </row>
    <row r="1564" spans="13:33" s="6" customFormat="1" ht="15" customHeight="1" x14ac:dyDescent="0.25">
      <c r="M1564" s="42"/>
      <c r="Y1564" s="195"/>
      <c r="Z1564" s="195"/>
      <c r="AA1564" s="195"/>
      <c r="AB1564" s="195"/>
      <c r="AC1564" s="181"/>
      <c r="AD1564" s="195"/>
      <c r="AE1564" s="195"/>
      <c r="AF1564" s="195"/>
      <c r="AG1564" s="195"/>
    </row>
    <row r="1565" spans="13:33" s="6" customFormat="1" ht="15" customHeight="1" x14ac:dyDescent="0.25">
      <c r="M1565" s="42"/>
      <c r="Y1565" s="195"/>
      <c r="Z1565" s="195"/>
      <c r="AA1565" s="195"/>
      <c r="AB1565" s="195"/>
      <c r="AC1565" s="181"/>
      <c r="AD1565" s="195"/>
      <c r="AE1565" s="195"/>
      <c r="AF1565" s="195"/>
      <c r="AG1565" s="195"/>
    </row>
    <row r="1566" spans="13:33" s="6" customFormat="1" ht="15" customHeight="1" x14ac:dyDescent="0.25">
      <c r="M1566" s="42"/>
      <c r="Y1566" s="195"/>
      <c r="Z1566" s="195"/>
      <c r="AA1566" s="195"/>
      <c r="AB1566" s="195"/>
      <c r="AC1566" s="181"/>
      <c r="AD1566" s="195"/>
      <c r="AE1566" s="195"/>
      <c r="AF1566" s="195"/>
      <c r="AG1566" s="195"/>
    </row>
    <row r="1567" spans="13:33" s="6" customFormat="1" ht="15" customHeight="1" x14ac:dyDescent="0.25">
      <c r="M1567" s="42"/>
      <c r="Y1567" s="195"/>
      <c r="Z1567" s="195"/>
      <c r="AA1567" s="195"/>
      <c r="AB1567" s="195"/>
      <c r="AC1567" s="181"/>
      <c r="AD1567" s="195"/>
      <c r="AE1567" s="195"/>
      <c r="AF1567" s="195"/>
      <c r="AG1567" s="195"/>
    </row>
    <row r="1568" spans="13:33" s="6" customFormat="1" ht="15" customHeight="1" x14ac:dyDescent="0.25">
      <c r="M1568" s="42"/>
      <c r="Y1568" s="195"/>
      <c r="Z1568" s="195"/>
      <c r="AA1568" s="195"/>
      <c r="AB1568" s="195"/>
      <c r="AC1568" s="181"/>
      <c r="AD1568" s="195"/>
      <c r="AE1568" s="195"/>
      <c r="AF1568" s="195"/>
      <c r="AG1568" s="195"/>
    </row>
    <row r="1569" spans="13:33" s="6" customFormat="1" ht="15" customHeight="1" x14ac:dyDescent="0.25">
      <c r="M1569" s="42"/>
      <c r="Y1569" s="195"/>
      <c r="Z1569" s="195"/>
      <c r="AA1569" s="195"/>
      <c r="AB1569" s="195"/>
      <c r="AC1569" s="181"/>
      <c r="AD1569" s="195"/>
      <c r="AE1569" s="195"/>
      <c r="AF1569" s="195"/>
      <c r="AG1569" s="195"/>
    </row>
    <row r="1570" spans="13:33" s="6" customFormat="1" ht="15" customHeight="1" x14ac:dyDescent="0.25">
      <c r="M1570" s="42"/>
      <c r="Y1570" s="195"/>
      <c r="Z1570" s="195"/>
      <c r="AA1570" s="195"/>
      <c r="AB1570" s="195"/>
      <c r="AC1570" s="181"/>
      <c r="AD1570" s="195"/>
      <c r="AE1570" s="195"/>
      <c r="AF1570" s="195"/>
      <c r="AG1570" s="195"/>
    </row>
    <row r="1571" spans="13:33" s="6" customFormat="1" ht="15" customHeight="1" x14ac:dyDescent="0.25">
      <c r="M1571" s="42"/>
      <c r="Y1571" s="195"/>
      <c r="Z1571" s="195"/>
      <c r="AA1571" s="195"/>
      <c r="AB1571" s="195"/>
      <c r="AC1571" s="181"/>
      <c r="AD1571" s="195"/>
      <c r="AE1571" s="195"/>
      <c r="AF1571" s="195"/>
      <c r="AG1571" s="195"/>
    </row>
    <row r="1572" spans="13:33" s="6" customFormat="1" ht="15" customHeight="1" x14ac:dyDescent="0.25">
      <c r="M1572" s="42"/>
      <c r="Y1572" s="195"/>
      <c r="Z1572" s="195"/>
      <c r="AA1572" s="195"/>
      <c r="AB1572" s="195"/>
      <c r="AC1572" s="181"/>
      <c r="AD1572" s="195"/>
      <c r="AE1572" s="195"/>
      <c r="AF1572" s="195"/>
      <c r="AG1572" s="195"/>
    </row>
    <row r="1573" spans="13:33" s="6" customFormat="1" ht="15" customHeight="1" x14ac:dyDescent="0.25">
      <c r="M1573" s="42"/>
      <c r="Y1573" s="195"/>
      <c r="Z1573" s="195"/>
      <c r="AA1573" s="195"/>
      <c r="AB1573" s="195"/>
      <c r="AC1573" s="181"/>
      <c r="AD1573" s="195"/>
      <c r="AE1573" s="195"/>
      <c r="AF1573" s="195"/>
      <c r="AG1573" s="195"/>
    </row>
    <row r="1574" spans="13:33" s="6" customFormat="1" ht="15" customHeight="1" x14ac:dyDescent="0.25">
      <c r="M1574" s="42"/>
      <c r="Y1574" s="195"/>
      <c r="Z1574" s="195"/>
      <c r="AA1574" s="195"/>
      <c r="AB1574" s="195"/>
      <c r="AC1574" s="181"/>
      <c r="AD1574" s="195"/>
      <c r="AE1574" s="195"/>
      <c r="AF1574" s="195"/>
      <c r="AG1574" s="195"/>
    </row>
    <row r="1575" spans="13:33" s="6" customFormat="1" ht="15" customHeight="1" x14ac:dyDescent="0.25">
      <c r="M1575" s="42"/>
      <c r="Y1575" s="195"/>
      <c r="Z1575" s="195"/>
      <c r="AA1575" s="195"/>
      <c r="AB1575" s="195"/>
      <c r="AC1575" s="181"/>
      <c r="AD1575" s="195"/>
      <c r="AE1575" s="195"/>
      <c r="AF1575" s="195"/>
      <c r="AG1575" s="195"/>
    </row>
    <row r="1576" spans="13:33" s="6" customFormat="1" ht="15" customHeight="1" x14ac:dyDescent="0.25">
      <c r="M1576" s="42"/>
      <c r="Y1576" s="195"/>
      <c r="Z1576" s="195"/>
      <c r="AA1576" s="195"/>
      <c r="AB1576" s="195"/>
      <c r="AC1576" s="181"/>
      <c r="AD1576" s="195"/>
      <c r="AE1576" s="195"/>
      <c r="AF1576" s="195"/>
      <c r="AG1576" s="195"/>
    </row>
    <row r="1577" spans="13:33" s="6" customFormat="1" ht="15" customHeight="1" x14ac:dyDescent="0.25">
      <c r="M1577" s="42"/>
      <c r="Y1577" s="195"/>
      <c r="Z1577" s="195"/>
      <c r="AA1577" s="195"/>
      <c r="AB1577" s="195"/>
      <c r="AC1577" s="181"/>
      <c r="AD1577" s="195"/>
      <c r="AE1577" s="195"/>
      <c r="AF1577" s="195"/>
      <c r="AG1577" s="195"/>
    </row>
    <row r="1578" spans="13:33" s="6" customFormat="1" ht="15" customHeight="1" x14ac:dyDescent="0.25">
      <c r="M1578" s="42"/>
      <c r="Y1578" s="195"/>
      <c r="Z1578" s="195"/>
      <c r="AA1578" s="195"/>
      <c r="AB1578" s="195"/>
      <c r="AC1578" s="181"/>
      <c r="AD1578" s="195"/>
      <c r="AE1578" s="195"/>
      <c r="AF1578" s="195"/>
      <c r="AG1578" s="195"/>
    </row>
    <row r="1579" spans="13:33" s="6" customFormat="1" ht="15" customHeight="1" x14ac:dyDescent="0.25">
      <c r="M1579" s="42"/>
      <c r="Y1579" s="195"/>
      <c r="Z1579" s="195"/>
      <c r="AA1579" s="195"/>
      <c r="AB1579" s="195"/>
      <c r="AC1579" s="181"/>
      <c r="AD1579" s="195"/>
      <c r="AE1579" s="195"/>
      <c r="AF1579" s="195"/>
      <c r="AG1579" s="195"/>
    </row>
    <row r="1580" spans="13:33" s="6" customFormat="1" ht="15" customHeight="1" x14ac:dyDescent="0.25">
      <c r="M1580" s="42"/>
      <c r="Y1580" s="195"/>
      <c r="Z1580" s="195"/>
      <c r="AA1580" s="195"/>
      <c r="AB1580" s="195"/>
      <c r="AC1580" s="181"/>
      <c r="AD1580" s="195"/>
      <c r="AE1580" s="195"/>
      <c r="AF1580" s="195"/>
      <c r="AG1580" s="195"/>
    </row>
    <row r="1581" spans="13:33" s="6" customFormat="1" ht="15" customHeight="1" x14ac:dyDescent="0.25">
      <c r="M1581" s="42"/>
      <c r="Y1581" s="195"/>
      <c r="Z1581" s="195"/>
      <c r="AA1581" s="195"/>
      <c r="AB1581" s="195"/>
      <c r="AC1581" s="181"/>
      <c r="AD1581" s="195"/>
      <c r="AE1581" s="195"/>
      <c r="AF1581" s="195"/>
      <c r="AG1581" s="195"/>
    </row>
    <row r="1582" spans="13:33" s="6" customFormat="1" ht="15" customHeight="1" x14ac:dyDescent="0.25">
      <c r="M1582" s="42"/>
      <c r="Y1582" s="195"/>
      <c r="Z1582" s="195"/>
      <c r="AA1582" s="195"/>
      <c r="AB1582" s="195"/>
      <c r="AC1582" s="181"/>
      <c r="AD1582" s="195"/>
      <c r="AE1582" s="195"/>
      <c r="AF1582" s="195"/>
      <c r="AG1582" s="195"/>
    </row>
    <row r="1583" spans="13:33" s="6" customFormat="1" ht="15" customHeight="1" x14ac:dyDescent="0.25">
      <c r="M1583" s="42"/>
      <c r="Y1583" s="195"/>
      <c r="Z1583" s="195"/>
      <c r="AA1583" s="195"/>
      <c r="AB1583" s="195"/>
      <c r="AC1583" s="181"/>
      <c r="AD1583" s="195"/>
      <c r="AE1583" s="195"/>
      <c r="AF1583" s="195"/>
      <c r="AG1583" s="195"/>
    </row>
    <row r="1584" spans="13:33" s="6" customFormat="1" ht="15" customHeight="1" x14ac:dyDescent="0.25">
      <c r="M1584" s="42"/>
      <c r="Y1584" s="195"/>
      <c r="Z1584" s="195"/>
      <c r="AA1584" s="195"/>
      <c r="AB1584" s="195"/>
      <c r="AC1584" s="181"/>
      <c r="AD1584" s="195"/>
      <c r="AE1584" s="195"/>
      <c r="AF1584" s="195"/>
      <c r="AG1584" s="195"/>
    </row>
    <row r="1585" spans="13:33" s="6" customFormat="1" ht="15" customHeight="1" x14ac:dyDescent="0.25">
      <c r="M1585" s="42"/>
      <c r="Y1585" s="195"/>
      <c r="Z1585" s="195"/>
      <c r="AA1585" s="195"/>
      <c r="AB1585" s="195"/>
      <c r="AC1585" s="181"/>
      <c r="AD1585" s="195"/>
      <c r="AE1585" s="195"/>
      <c r="AF1585" s="195"/>
      <c r="AG1585" s="195"/>
    </row>
    <row r="1586" spans="13:33" s="6" customFormat="1" ht="15" customHeight="1" x14ac:dyDescent="0.25">
      <c r="M1586" s="42"/>
      <c r="Y1586" s="195"/>
      <c r="Z1586" s="195"/>
      <c r="AA1586" s="195"/>
      <c r="AB1586" s="195"/>
      <c r="AC1586" s="181"/>
      <c r="AD1586" s="195"/>
      <c r="AE1586" s="195"/>
      <c r="AF1586" s="195"/>
      <c r="AG1586" s="195"/>
    </row>
    <row r="1587" spans="13:33" s="6" customFormat="1" ht="15" customHeight="1" x14ac:dyDescent="0.25">
      <c r="M1587" s="42"/>
      <c r="Y1587" s="195"/>
      <c r="Z1587" s="195"/>
      <c r="AA1587" s="195"/>
      <c r="AB1587" s="195"/>
      <c r="AC1587" s="181"/>
      <c r="AD1587" s="195"/>
      <c r="AE1587" s="195"/>
      <c r="AF1587" s="195"/>
      <c r="AG1587" s="195"/>
    </row>
    <row r="1588" spans="13:33" s="6" customFormat="1" ht="15" customHeight="1" x14ac:dyDescent="0.25">
      <c r="M1588" s="42"/>
      <c r="Y1588" s="195"/>
      <c r="Z1588" s="195"/>
      <c r="AA1588" s="195"/>
      <c r="AB1588" s="195"/>
      <c r="AC1588" s="181"/>
      <c r="AD1588" s="195"/>
      <c r="AE1588" s="195"/>
      <c r="AF1588" s="195"/>
      <c r="AG1588" s="195"/>
    </row>
    <row r="1589" spans="13:33" s="6" customFormat="1" ht="15" customHeight="1" x14ac:dyDescent="0.25">
      <c r="M1589" s="42"/>
      <c r="Y1589" s="195"/>
      <c r="Z1589" s="195"/>
      <c r="AA1589" s="195"/>
      <c r="AB1589" s="195"/>
      <c r="AC1589" s="181"/>
      <c r="AD1589" s="195"/>
      <c r="AE1589" s="195"/>
      <c r="AF1589" s="195"/>
      <c r="AG1589" s="195"/>
    </row>
    <row r="1590" spans="13:33" s="6" customFormat="1" ht="15" customHeight="1" x14ac:dyDescent="0.25">
      <c r="M1590" s="42"/>
      <c r="Y1590" s="195"/>
      <c r="Z1590" s="195"/>
      <c r="AA1590" s="195"/>
      <c r="AB1590" s="195"/>
      <c r="AC1590" s="181"/>
      <c r="AD1590" s="195"/>
      <c r="AE1590" s="195"/>
      <c r="AF1590" s="195"/>
      <c r="AG1590" s="195"/>
    </row>
    <row r="1591" spans="13:33" s="6" customFormat="1" ht="15" customHeight="1" x14ac:dyDescent="0.25">
      <c r="M1591" s="42"/>
      <c r="Y1591" s="195"/>
      <c r="Z1591" s="195"/>
      <c r="AA1591" s="195"/>
      <c r="AB1591" s="195"/>
      <c r="AC1591" s="181"/>
      <c r="AD1591" s="195"/>
      <c r="AE1591" s="195"/>
      <c r="AF1591" s="195"/>
      <c r="AG1591" s="195"/>
    </row>
    <row r="1592" spans="13:33" s="6" customFormat="1" ht="15" customHeight="1" x14ac:dyDescent="0.25">
      <c r="M1592" s="42"/>
      <c r="Y1592" s="195"/>
      <c r="Z1592" s="195"/>
      <c r="AA1592" s="195"/>
      <c r="AB1592" s="195"/>
      <c r="AC1592" s="181"/>
      <c r="AD1592" s="195"/>
      <c r="AE1592" s="195"/>
      <c r="AF1592" s="195"/>
      <c r="AG1592" s="195"/>
    </row>
    <row r="1593" spans="13:33" s="6" customFormat="1" ht="15" customHeight="1" x14ac:dyDescent="0.25">
      <c r="M1593" s="42"/>
      <c r="Y1593" s="195"/>
      <c r="Z1593" s="195"/>
      <c r="AA1593" s="195"/>
      <c r="AB1593" s="195"/>
      <c r="AC1593" s="181"/>
      <c r="AD1593" s="195"/>
      <c r="AE1593" s="195"/>
      <c r="AF1593" s="195"/>
      <c r="AG1593" s="195"/>
    </row>
    <row r="1594" spans="13:33" s="6" customFormat="1" ht="15" customHeight="1" x14ac:dyDescent="0.25">
      <c r="M1594" s="42"/>
      <c r="Y1594" s="195"/>
      <c r="Z1594" s="195"/>
      <c r="AA1594" s="195"/>
      <c r="AB1594" s="195"/>
      <c r="AC1594" s="181"/>
      <c r="AD1594" s="195"/>
      <c r="AE1594" s="195"/>
      <c r="AF1594" s="195"/>
      <c r="AG1594" s="195"/>
    </row>
    <row r="1595" spans="13:33" s="6" customFormat="1" ht="15" customHeight="1" x14ac:dyDescent="0.25">
      <c r="M1595" s="42"/>
      <c r="Y1595" s="195"/>
      <c r="Z1595" s="195"/>
      <c r="AA1595" s="195"/>
      <c r="AB1595" s="195"/>
      <c r="AC1595" s="181"/>
      <c r="AD1595" s="195"/>
      <c r="AE1595" s="195"/>
      <c r="AF1595" s="195"/>
      <c r="AG1595" s="195"/>
    </row>
    <row r="1596" spans="13:33" s="6" customFormat="1" ht="15" customHeight="1" x14ac:dyDescent="0.25">
      <c r="M1596" s="42"/>
      <c r="Y1596" s="195"/>
      <c r="Z1596" s="195"/>
      <c r="AA1596" s="195"/>
      <c r="AB1596" s="195"/>
      <c r="AC1596" s="181"/>
      <c r="AD1596" s="195"/>
      <c r="AE1596" s="195"/>
      <c r="AF1596" s="195"/>
      <c r="AG1596" s="195"/>
    </row>
    <row r="1597" spans="13:33" s="6" customFormat="1" ht="15" customHeight="1" x14ac:dyDescent="0.25">
      <c r="M1597" s="42"/>
      <c r="Y1597" s="195"/>
      <c r="Z1597" s="195"/>
      <c r="AA1597" s="195"/>
      <c r="AB1597" s="195"/>
      <c r="AC1597" s="181"/>
      <c r="AD1597" s="195"/>
      <c r="AE1597" s="195"/>
      <c r="AF1597" s="195"/>
      <c r="AG1597" s="195"/>
    </row>
    <row r="1598" spans="13:33" s="6" customFormat="1" ht="15" customHeight="1" x14ac:dyDescent="0.25">
      <c r="M1598" s="42"/>
      <c r="Y1598" s="195"/>
      <c r="Z1598" s="195"/>
      <c r="AA1598" s="195"/>
      <c r="AB1598" s="195"/>
      <c r="AC1598" s="181"/>
      <c r="AD1598" s="195"/>
      <c r="AE1598" s="195"/>
      <c r="AF1598" s="195"/>
      <c r="AG1598" s="195"/>
    </row>
    <row r="1599" spans="13:33" s="6" customFormat="1" ht="15" customHeight="1" x14ac:dyDescent="0.25">
      <c r="M1599" s="42"/>
      <c r="Y1599" s="195"/>
      <c r="Z1599" s="195"/>
      <c r="AA1599" s="195"/>
      <c r="AB1599" s="195"/>
      <c r="AC1599" s="181"/>
      <c r="AD1599" s="195"/>
      <c r="AE1599" s="195"/>
      <c r="AF1599" s="195"/>
      <c r="AG1599" s="195"/>
    </row>
    <row r="1600" spans="13:33" s="6" customFormat="1" ht="15" customHeight="1" x14ac:dyDescent="0.25">
      <c r="M1600" s="42"/>
      <c r="Y1600" s="195"/>
      <c r="Z1600" s="195"/>
      <c r="AA1600" s="195"/>
      <c r="AB1600" s="195"/>
      <c r="AC1600" s="181"/>
      <c r="AD1600" s="195"/>
      <c r="AE1600" s="195"/>
      <c r="AF1600" s="195"/>
      <c r="AG1600" s="195"/>
    </row>
    <row r="1601" spans="13:33" s="6" customFormat="1" ht="15" customHeight="1" x14ac:dyDescent="0.25">
      <c r="M1601" s="42"/>
      <c r="Y1601" s="195"/>
      <c r="Z1601" s="195"/>
      <c r="AA1601" s="195"/>
      <c r="AB1601" s="195"/>
      <c r="AC1601" s="181"/>
      <c r="AD1601" s="195"/>
      <c r="AE1601" s="195"/>
      <c r="AF1601" s="195"/>
      <c r="AG1601" s="195"/>
    </row>
    <row r="1602" spans="13:33" s="6" customFormat="1" ht="15" customHeight="1" x14ac:dyDescent="0.25">
      <c r="M1602" s="42"/>
      <c r="Y1602" s="195"/>
      <c r="Z1602" s="195"/>
      <c r="AA1602" s="195"/>
      <c r="AB1602" s="195"/>
      <c r="AC1602" s="181"/>
      <c r="AD1602" s="195"/>
      <c r="AE1602" s="195"/>
      <c r="AF1602" s="195"/>
      <c r="AG1602" s="195"/>
    </row>
    <row r="1603" spans="13:33" s="6" customFormat="1" ht="15" customHeight="1" x14ac:dyDescent="0.25">
      <c r="M1603" s="42"/>
      <c r="Y1603" s="195"/>
      <c r="Z1603" s="195"/>
      <c r="AA1603" s="195"/>
      <c r="AB1603" s="195"/>
      <c r="AC1603" s="181"/>
      <c r="AD1603" s="195"/>
      <c r="AE1603" s="195"/>
      <c r="AF1603" s="195"/>
      <c r="AG1603" s="195"/>
    </row>
    <row r="1604" spans="13:33" s="6" customFormat="1" ht="15" customHeight="1" x14ac:dyDescent="0.25">
      <c r="M1604" s="42"/>
      <c r="Y1604" s="195"/>
      <c r="Z1604" s="195"/>
      <c r="AA1604" s="195"/>
      <c r="AB1604" s="195"/>
      <c r="AC1604" s="181"/>
      <c r="AD1604" s="195"/>
      <c r="AE1604" s="195"/>
      <c r="AF1604" s="195"/>
      <c r="AG1604" s="195"/>
    </row>
    <row r="1605" spans="13:33" s="6" customFormat="1" ht="15" customHeight="1" x14ac:dyDescent="0.25">
      <c r="M1605" s="42"/>
      <c r="Y1605" s="195"/>
      <c r="Z1605" s="195"/>
      <c r="AA1605" s="195"/>
      <c r="AB1605" s="195"/>
      <c r="AC1605" s="181"/>
      <c r="AD1605" s="195"/>
      <c r="AE1605" s="195"/>
      <c r="AF1605" s="195"/>
      <c r="AG1605" s="195"/>
    </row>
    <row r="1606" spans="13:33" s="6" customFormat="1" ht="15" customHeight="1" x14ac:dyDescent="0.25">
      <c r="M1606" s="42"/>
      <c r="Y1606" s="195"/>
      <c r="Z1606" s="195"/>
      <c r="AA1606" s="195"/>
      <c r="AB1606" s="195"/>
      <c r="AC1606" s="181"/>
      <c r="AD1606" s="195"/>
      <c r="AE1606" s="195"/>
      <c r="AF1606" s="195"/>
      <c r="AG1606" s="195"/>
    </row>
    <row r="1607" spans="13:33" s="6" customFormat="1" ht="15" customHeight="1" x14ac:dyDescent="0.25">
      <c r="M1607" s="42"/>
      <c r="Y1607" s="195"/>
      <c r="Z1607" s="195"/>
      <c r="AA1607" s="195"/>
      <c r="AB1607" s="195"/>
      <c r="AC1607" s="181"/>
      <c r="AD1607" s="195"/>
      <c r="AE1607" s="195"/>
      <c r="AF1607" s="195"/>
      <c r="AG1607" s="195"/>
    </row>
    <row r="1608" spans="13:33" s="6" customFormat="1" ht="15" customHeight="1" x14ac:dyDescent="0.25">
      <c r="M1608" s="42"/>
      <c r="Y1608" s="195"/>
      <c r="Z1608" s="195"/>
      <c r="AA1608" s="195"/>
      <c r="AB1608" s="195"/>
      <c r="AC1608" s="181"/>
      <c r="AD1608" s="195"/>
      <c r="AE1608" s="195"/>
      <c r="AF1608" s="195"/>
      <c r="AG1608" s="195"/>
    </row>
    <row r="1609" spans="13:33" s="6" customFormat="1" ht="15" customHeight="1" x14ac:dyDescent="0.25">
      <c r="M1609" s="42"/>
      <c r="Y1609" s="195"/>
      <c r="Z1609" s="195"/>
      <c r="AA1609" s="195"/>
      <c r="AB1609" s="195"/>
      <c r="AC1609" s="181"/>
      <c r="AD1609" s="195"/>
      <c r="AE1609" s="195"/>
      <c r="AF1609" s="195"/>
      <c r="AG1609" s="195"/>
    </row>
    <row r="1610" spans="13:33" s="6" customFormat="1" ht="15" customHeight="1" x14ac:dyDescent="0.25">
      <c r="M1610" s="42"/>
      <c r="Y1610" s="195"/>
      <c r="Z1610" s="195"/>
      <c r="AA1610" s="195"/>
      <c r="AB1610" s="195"/>
      <c r="AC1610" s="181"/>
      <c r="AD1610" s="195"/>
      <c r="AE1610" s="195"/>
      <c r="AF1610" s="195"/>
      <c r="AG1610" s="195"/>
    </row>
    <row r="1611" spans="13:33" s="6" customFormat="1" ht="15" customHeight="1" x14ac:dyDescent="0.25">
      <c r="M1611" s="42"/>
      <c r="Y1611" s="195"/>
      <c r="Z1611" s="195"/>
      <c r="AA1611" s="195"/>
      <c r="AB1611" s="195"/>
      <c r="AC1611" s="181"/>
      <c r="AD1611" s="195"/>
      <c r="AE1611" s="195"/>
      <c r="AF1611" s="195"/>
      <c r="AG1611" s="195"/>
    </row>
    <row r="1612" spans="13:33" s="6" customFormat="1" ht="15" customHeight="1" x14ac:dyDescent="0.25">
      <c r="M1612" s="42"/>
      <c r="Y1612" s="195"/>
      <c r="Z1612" s="195"/>
      <c r="AA1612" s="195"/>
      <c r="AB1612" s="195"/>
      <c r="AC1612" s="181"/>
      <c r="AD1612" s="195"/>
      <c r="AE1612" s="195"/>
      <c r="AF1612" s="195"/>
      <c r="AG1612" s="195"/>
    </row>
    <row r="1613" spans="13:33" s="6" customFormat="1" ht="15" customHeight="1" x14ac:dyDescent="0.25">
      <c r="M1613" s="42"/>
      <c r="Y1613" s="195"/>
      <c r="Z1613" s="195"/>
      <c r="AA1613" s="195"/>
      <c r="AB1613" s="195"/>
      <c r="AC1613" s="181"/>
      <c r="AD1613" s="195"/>
      <c r="AE1613" s="195"/>
      <c r="AF1613" s="195"/>
      <c r="AG1613" s="195"/>
    </row>
    <row r="1614" spans="13:33" s="6" customFormat="1" ht="15" customHeight="1" x14ac:dyDescent="0.25">
      <c r="M1614" s="42"/>
      <c r="Y1614" s="195"/>
      <c r="Z1614" s="195"/>
      <c r="AA1614" s="195"/>
      <c r="AB1614" s="195"/>
      <c r="AC1614" s="181"/>
      <c r="AD1614" s="195"/>
      <c r="AE1614" s="195"/>
      <c r="AF1614" s="195"/>
      <c r="AG1614" s="195"/>
    </row>
    <row r="1615" spans="13:33" s="6" customFormat="1" ht="15" customHeight="1" x14ac:dyDescent="0.25">
      <c r="M1615" s="42"/>
      <c r="Y1615" s="195"/>
      <c r="Z1615" s="195"/>
      <c r="AA1615" s="195"/>
      <c r="AB1615" s="195"/>
      <c r="AC1615" s="181"/>
      <c r="AD1615" s="195"/>
      <c r="AE1615" s="195"/>
      <c r="AF1615" s="195"/>
      <c r="AG1615" s="195"/>
    </row>
    <row r="1616" spans="13:33" s="6" customFormat="1" ht="15" customHeight="1" x14ac:dyDescent="0.25">
      <c r="M1616" s="42"/>
      <c r="Y1616" s="195"/>
      <c r="Z1616" s="195"/>
      <c r="AA1616" s="195"/>
      <c r="AB1616" s="195"/>
      <c r="AC1616" s="181"/>
      <c r="AD1616" s="195"/>
      <c r="AE1616" s="195"/>
      <c r="AF1616" s="195"/>
      <c r="AG1616" s="195"/>
    </row>
    <row r="1617" spans="13:33" s="6" customFormat="1" ht="15" customHeight="1" x14ac:dyDescent="0.25">
      <c r="M1617" s="42"/>
      <c r="Y1617" s="195"/>
      <c r="Z1617" s="195"/>
      <c r="AA1617" s="195"/>
      <c r="AB1617" s="195"/>
      <c r="AC1617" s="181"/>
      <c r="AD1617" s="195"/>
      <c r="AE1617" s="195"/>
      <c r="AF1617" s="195"/>
      <c r="AG1617" s="195"/>
    </row>
    <row r="1618" spans="13:33" s="6" customFormat="1" ht="15" customHeight="1" x14ac:dyDescent="0.25">
      <c r="M1618" s="42"/>
      <c r="Y1618" s="195"/>
      <c r="Z1618" s="195"/>
      <c r="AA1618" s="195"/>
      <c r="AB1618" s="195"/>
      <c r="AC1618" s="181"/>
      <c r="AD1618" s="195"/>
      <c r="AE1618" s="195"/>
      <c r="AF1618" s="195"/>
      <c r="AG1618" s="195"/>
    </row>
    <row r="1619" spans="13:33" s="6" customFormat="1" ht="15" customHeight="1" x14ac:dyDescent="0.25">
      <c r="M1619" s="42"/>
      <c r="Y1619" s="195"/>
      <c r="Z1619" s="195"/>
      <c r="AA1619" s="195"/>
      <c r="AB1619" s="195"/>
      <c r="AC1619" s="181"/>
      <c r="AD1619" s="195"/>
      <c r="AE1619" s="195"/>
      <c r="AF1619" s="195"/>
      <c r="AG1619" s="195"/>
    </row>
    <row r="1620" spans="13:33" s="6" customFormat="1" ht="15" customHeight="1" x14ac:dyDescent="0.25">
      <c r="M1620" s="42"/>
      <c r="Y1620" s="195"/>
      <c r="Z1620" s="195"/>
      <c r="AA1620" s="195"/>
      <c r="AB1620" s="195"/>
      <c r="AC1620" s="181"/>
      <c r="AD1620" s="195"/>
      <c r="AE1620" s="195"/>
      <c r="AF1620" s="195"/>
      <c r="AG1620" s="195"/>
    </row>
    <row r="1621" spans="13:33" s="6" customFormat="1" ht="15" customHeight="1" x14ac:dyDescent="0.25">
      <c r="M1621" s="42"/>
      <c r="Y1621" s="195"/>
      <c r="Z1621" s="195"/>
      <c r="AA1621" s="195"/>
      <c r="AB1621" s="195"/>
      <c r="AC1621" s="181"/>
      <c r="AD1621" s="195"/>
      <c r="AE1621" s="195"/>
      <c r="AF1621" s="195"/>
      <c r="AG1621" s="195"/>
    </row>
    <row r="1622" spans="13:33" s="6" customFormat="1" ht="15" customHeight="1" x14ac:dyDescent="0.25">
      <c r="M1622" s="42"/>
      <c r="Y1622" s="195"/>
      <c r="Z1622" s="195"/>
      <c r="AA1622" s="195"/>
      <c r="AB1622" s="195"/>
      <c r="AC1622" s="181"/>
      <c r="AD1622" s="195"/>
      <c r="AE1622" s="195"/>
      <c r="AF1622" s="195"/>
      <c r="AG1622" s="195"/>
    </row>
    <row r="1623" spans="13:33" s="6" customFormat="1" ht="15" customHeight="1" x14ac:dyDescent="0.25">
      <c r="M1623" s="42"/>
      <c r="Y1623" s="195"/>
      <c r="Z1623" s="195"/>
      <c r="AA1623" s="195"/>
      <c r="AB1623" s="195"/>
      <c r="AC1623" s="181"/>
      <c r="AD1623" s="195"/>
      <c r="AE1623" s="195"/>
      <c r="AF1623" s="195"/>
      <c r="AG1623" s="195"/>
    </row>
    <row r="1624" spans="13:33" s="6" customFormat="1" ht="15" customHeight="1" x14ac:dyDescent="0.25">
      <c r="M1624" s="42"/>
      <c r="Y1624" s="195"/>
      <c r="Z1624" s="195"/>
      <c r="AA1624" s="195"/>
      <c r="AB1624" s="195"/>
      <c r="AC1624" s="181"/>
      <c r="AD1624" s="195"/>
      <c r="AE1624" s="195"/>
      <c r="AF1624" s="195"/>
      <c r="AG1624" s="195"/>
    </row>
    <row r="1625" spans="13:33" s="6" customFormat="1" ht="15" customHeight="1" x14ac:dyDescent="0.25">
      <c r="M1625" s="42"/>
      <c r="Y1625" s="195"/>
      <c r="Z1625" s="195"/>
      <c r="AA1625" s="195"/>
      <c r="AB1625" s="195"/>
      <c r="AC1625" s="181"/>
      <c r="AD1625" s="195"/>
      <c r="AE1625" s="195"/>
      <c r="AF1625" s="195"/>
      <c r="AG1625" s="195"/>
    </row>
    <row r="1626" spans="13:33" s="6" customFormat="1" ht="15" customHeight="1" x14ac:dyDescent="0.25">
      <c r="M1626" s="42"/>
      <c r="Y1626" s="195"/>
      <c r="Z1626" s="195"/>
      <c r="AA1626" s="195"/>
      <c r="AB1626" s="195"/>
      <c r="AC1626" s="181"/>
      <c r="AD1626" s="195"/>
      <c r="AE1626" s="195"/>
      <c r="AF1626" s="195"/>
      <c r="AG1626" s="195"/>
    </row>
    <row r="1627" spans="13:33" s="6" customFormat="1" ht="15" customHeight="1" x14ac:dyDescent="0.25">
      <c r="M1627" s="42"/>
      <c r="Y1627" s="195"/>
      <c r="Z1627" s="195"/>
      <c r="AA1627" s="195"/>
      <c r="AB1627" s="195"/>
      <c r="AC1627" s="181"/>
      <c r="AD1627" s="195"/>
      <c r="AE1627" s="195"/>
      <c r="AF1627" s="195"/>
      <c r="AG1627" s="195"/>
    </row>
    <row r="1628" spans="13:33" s="6" customFormat="1" ht="15" customHeight="1" x14ac:dyDescent="0.25">
      <c r="M1628" s="42"/>
      <c r="Y1628" s="195"/>
      <c r="Z1628" s="195"/>
      <c r="AA1628" s="195"/>
      <c r="AB1628" s="195"/>
      <c r="AC1628" s="181"/>
      <c r="AD1628" s="195"/>
      <c r="AE1628" s="195"/>
      <c r="AF1628" s="195"/>
      <c r="AG1628" s="195"/>
    </row>
    <row r="1629" spans="13:33" s="6" customFormat="1" ht="15" customHeight="1" x14ac:dyDescent="0.25">
      <c r="M1629" s="42"/>
      <c r="Y1629" s="195"/>
      <c r="Z1629" s="195"/>
      <c r="AA1629" s="195"/>
      <c r="AB1629" s="195"/>
      <c r="AC1629" s="181"/>
      <c r="AD1629" s="195"/>
      <c r="AE1629" s="195"/>
      <c r="AF1629" s="195"/>
      <c r="AG1629" s="195"/>
    </row>
    <row r="1630" spans="13:33" s="6" customFormat="1" ht="15" customHeight="1" x14ac:dyDescent="0.25">
      <c r="M1630" s="42"/>
      <c r="Y1630" s="195"/>
      <c r="Z1630" s="195"/>
      <c r="AA1630" s="195"/>
      <c r="AB1630" s="195"/>
      <c r="AC1630" s="181"/>
      <c r="AD1630" s="195"/>
      <c r="AE1630" s="195"/>
      <c r="AF1630" s="195"/>
      <c r="AG1630" s="195"/>
    </row>
    <row r="1631" spans="13:33" s="6" customFormat="1" ht="15" customHeight="1" x14ac:dyDescent="0.25">
      <c r="M1631" s="42"/>
      <c r="Y1631" s="195"/>
      <c r="Z1631" s="195"/>
      <c r="AA1631" s="195"/>
      <c r="AB1631" s="195"/>
      <c r="AC1631" s="181"/>
      <c r="AD1631" s="195"/>
      <c r="AE1631" s="195"/>
      <c r="AF1631" s="195"/>
      <c r="AG1631" s="195"/>
    </row>
    <row r="1632" spans="13:33" s="6" customFormat="1" ht="15" customHeight="1" x14ac:dyDescent="0.25">
      <c r="M1632" s="42"/>
      <c r="Y1632" s="195"/>
      <c r="Z1632" s="195"/>
      <c r="AA1632" s="195"/>
      <c r="AB1632" s="195"/>
      <c r="AC1632" s="181"/>
      <c r="AD1632" s="195"/>
      <c r="AE1632" s="195"/>
      <c r="AF1632" s="195"/>
      <c r="AG1632" s="195"/>
    </row>
    <row r="1633" spans="13:33" s="6" customFormat="1" ht="15" customHeight="1" x14ac:dyDescent="0.25">
      <c r="M1633" s="42"/>
      <c r="Y1633" s="195"/>
      <c r="Z1633" s="195"/>
      <c r="AA1633" s="195"/>
      <c r="AB1633" s="195"/>
      <c r="AC1633" s="181"/>
      <c r="AD1633" s="195"/>
      <c r="AE1633" s="195"/>
      <c r="AF1633" s="195"/>
      <c r="AG1633" s="195"/>
    </row>
    <row r="1634" spans="13:33" s="6" customFormat="1" ht="15" customHeight="1" x14ac:dyDescent="0.25">
      <c r="M1634" s="42"/>
      <c r="Y1634" s="195"/>
      <c r="Z1634" s="195"/>
      <c r="AA1634" s="195"/>
      <c r="AB1634" s="195"/>
      <c r="AC1634" s="181"/>
      <c r="AD1634" s="195"/>
      <c r="AE1634" s="195"/>
      <c r="AF1634" s="195"/>
      <c r="AG1634" s="195"/>
    </row>
    <row r="1635" spans="13:33" s="6" customFormat="1" ht="15" customHeight="1" x14ac:dyDescent="0.25">
      <c r="M1635" s="42"/>
      <c r="Y1635" s="195"/>
      <c r="Z1635" s="195"/>
      <c r="AA1635" s="195"/>
      <c r="AB1635" s="195"/>
      <c r="AC1635" s="181"/>
      <c r="AD1635" s="195"/>
      <c r="AE1635" s="195"/>
      <c r="AF1635" s="195"/>
      <c r="AG1635" s="195"/>
    </row>
    <row r="1636" spans="13:33" s="6" customFormat="1" ht="15" customHeight="1" x14ac:dyDescent="0.25">
      <c r="M1636" s="42"/>
      <c r="Y1636" s="195"/>
      <c r="Z1636" s="195"/>
      <c r="AA1636" s="195"/>
      <c r="AB1636" s="195"/>
      <c r="AC1636" s="181"/>
      <c r="AD1636" s="195"/>
      <c r="AE1636" s="195"/>
      <c r="AF1636" s="195"/>
      <c r="AG1636" s="195"/>
    </row>
    <row r="1637" spans="13:33" s="6" customFormat="1" ht="15" customHeight="1" x14ac:dyDescent="0.25">
      <c r="M1637" s="42"/>
      <c r="Y1637" s="195"/>
      <c r="Z1637" s="195"/>
      <c r="AA1637" s="195"/>
      <c r="AB1637" s="195"/>
      <c r="AC1637" s="181"/>
      <c r="AD1637" s="195"/>
      <c r="AE1637" s="195"/>
      <c r="AF1637" s="195"/>
      <c r="AG1637" s="195"/>
    </row>
    <row r="1638" spans="13:33" s="6" customFormat="1" ht="15" customHeight="1" x14ac:dyDescent="0.25">
      <c r="M1638" s="42"/>
      <c r="Y1638" s="195"/>
      <c r="Z1638" s="195"/>
      <c r="AA1638" s="195"/>
      <c r="AB1638" s="195"/>
      <c r="AC1638" s="181"/>
      <c r="AD1638" s="195"/>
      <c r="AE1638" s="195"/>
      <c r="AF1638" s="195"/>
      <c r="AG1638" s="195"/>
    </row>
    <row r="1639" spans="13:33" s="6" customFormat="1" ht="15" customHeight="1" x14ac:dyDescent="0.25">
      <c r="M1639" s="42"/>
      <c r="Y1639" s="195"/>
      <c r="Z1639" s="195"/>
      <c r="AA1639" s="195"/>
      <c r="AB1639" s="195"/>
      <c r="AC1639" s="181"/>
      <c r="AD1639" s="195"/>
      <c r="AE1639" s="195"/>
      <c r="AF1639" s="195"/>
      <c r="AG1639" s="195"/>
    </row>
    <row r="1640" spans="13:33" s="6" customFormat="1" ht="15" customHeight="1" x14ac:dyDescent="0.25">
      <c r="M1640" s="42"/>
      <c r="Y1640" s="195"/>
      <c r="Z1640" s="195"/>
      <c r="AA1640" s="195"/>
      <c r="AB1640" s="195"/>
      <c r="AC1640" s="181"/>
      <c r="AD1640" s="195"/>
      <c r="AE1640" s="195"/>
      <c r="AF1640" s="195"/>
      <c r="AG1640" s="195"/>
    </row>
    <row r="1641" spans="13:33" s="6" customFormat="1" ht="15" customHeight="1" x14ac:dyDescent="0.25">
      <c r="M1641" s="42"/>
      <c r="Y1641" s="195"/>
      <c r="Z1641" s="195"/>
      <c r="AA1641" s="195"/>
      <c r="AB1641" s="195"/>
      <c r="AC1641" s="181"/>
      <c r="AD1641" s="195"/>
      <c r="AE1641" s="195"/>
      <c r="AF1641" s="195"/>
      <c r="AG1641" s="195"/>
    </row>
    <row r="1642" spans="13:33" s="6" customFormat="1" ht="15" customHeight="1" x14ac:dyDescent="0.25">
      <c r="M1642" s="42"/>
      <c r="Y1642" s="195"/>
      <c r="Z1642" s="195"/>
      <c r="AA1642" s="195"/>
      <c r="AB1642" s="195"/>
      <c r="AC1642" s="181"/>
      <c r="AD1642" s="195"/>
      <c r="AE1642" s="195"/>
      <c r="AF1642" s="195"/>
      <c r="AG1642" s="195"/>
    </row>
    <row r="1643" spans="13:33" s="6" customFormat="1" ht="15" customHeight="1" x14ac:dyDescent="0.25">
      <c r="M1643" s="42"/>
      <c r="Y1643" s="195"/>
      <c r="Z1643" s="195"/>
      <c r="AA1643" s="195"/>
      <c r="AB1643" s="195"/>
      <c r="AC1643" s="181"/>
      <c r="AD1643" s="195"/>
      <c r="AE1643" s="195"/>
      <c r="AF1643" s="195"/>
      <c r="AG1643" s="195"/>
    </row>
    <row r="1644" spans="13:33" s="6" customFormat="1" ht="15" customHeight="1" x14ac:dyDescent="0.25">
      <c r="M1644" s="42"/>
      <c r="Y1644" s="195"/>
      <c r="Z1644" s="195"/>
      <c r="AA1644" s="195"/>
      <c r="AB1644" s="195"/>
      <c r="AC1644" s="181"/>
      <c r="AD1644" s="195"/>
      <c r="AE1644" s="195"/>
      <c r="AF1644" s="195"/>
      <c r="AG1644" s="195"/>
    </row>
    <row r="1645" spans="13:33" s="6" customFormat="1" ht="15" customHeight="1" x14ac:dyDescent="0.25">
      <c r="M1645" s="42"/>
      <c r="Y1645" s="195"/>
      <c r="Z1645" s="195"/>
      <c r="AA1645" s="195"/>
      <c r="AB1645" s="195"/>
      <c r="AC1645" s="181"/>
      <c r="AD1645" s="195"/>
      <c r="AE1645" s="195"/>
      <c r="AF1645" s="195"/>
      <c r="AG1645" s="195"/>
    </row>
    <row r="1646" spans="13:33" s="6" customFormat="1" ht="15" customHeight="1" x14ac:dyDescent="0.25">
      <c r="M1646" s="42"/>
      <c r="Y1646" s="195"/>
      <c r="Z1646" s="195"/>
      <c r="AA1646" s="195"/>
      <c r="AB1646" s="195"/>
      <c r="AC1646" s="181"/>
      <c r="AD1646" s="195"/>
      <c r="AE1646" s="195"/>
      <c r="AF1646" s="195"/>
      <c r="AG1646" s="195"/>
    </row>
    <row r="1647" spans="13:33" s="6" customFormat="1" ht="15" customHeight="1" x14ac:dyDescent="0.25">
      <c r="M1647" s="42"/>
      <c r="Y1647" s="195"/>
      <c r="Z1647" s="195"/>
      <c r="AA1647" s="195"/>
      <c r="AB1647" s="195"/>
      <c r="AC1647" s="181"/>
      <c r="AD1647" s="195"/>
      <c r="AE1647" s="195"/>
      <c r="AF1647" s="195"/>
      <c r="AG1647" s="195"/>
    </row>
    <row r="1648" spans="13:33" s="6" customFormat="1" ht="15" customHeight="1" x14ac:dyDescent="0.25">
      <c r="M1648" s="42"/>
      <c r="Y1648" s="195"/>
      <c r="Z1648" s="195"/>
      <c r="AA1648" s="195"/>
      <c r="AB1648" s="195"/>
      <c r="AC1648" s="181"/>
      <c r="AD1648" s="195"/>
      <c r="AE1648" s="195"/>
      <c r="AF1648" s="195"/>
      <c r="AG1648" s="195"/>
    </row>
    <row r="1649" spans="13:33" s="6" customFormat="1" ht="15" customHeight="1" x14ac:dyDescent="0.25">
      <c r="M1649" s="42"/>
      <c r="Y1649" s="195"/>
      <c r="Z1649" s="195"/>
      <c r="AA1649" s="195"/>
      <c r="AB1649" s="195"/>
      <c r="AC1649" s="181"/>
      <c r="AD1649" s="195"/>
      <c r="AE1649" s="195"/>
      <c r="AF1649" s="195"/>
      <c r="AG1649" s="195"/>
    </row>
    <row r="1650" spans="13:33" s="6" customFormat="1" ht="15" customHeight="1" x14ac:dyDescent="0.25">
      <c r="M1650" s="42"/>
      <c r="Y1650" s="195"/>
      <c r="Z1650" s="195"/>
      <c r="AA1650" s="195"/>
      <c r="AB1650" s="195"/>
      <c r="AC1650" s="181"/>
      <c r="AD1650" s="195"/>
      <c r="AE1650" s="195"/>
      <c r="AF1650" s="195"/>
      <c r="AG1650" s="195"/>
    </row>
    <row r="1651" spans="13:33" s="6" customFormat="1" ht="15" customHeight="1" x14ac:dyDescent="0.25">
      <c r="M1651" s="42"/>
      <c r="Y1651" s="195"/>
      <c r="Z1651" s="195"/>
      <c r="AA1651" s="195"/>
      <c r="AB1651" s="195"/>
      <c r="AC1651" s="181"/>
      <c r="AD1651" s="195"/>
      <c r="AE1651" s="195"/>
      <c r="AF1651" s="195"/>
      <c r="AG1651" s="195"/>
    </row>
    <row r="1652" spans="13:33" s="6" customFormat="1" ht="15" customHeight="1" x14ac:dyDescent="0.25">
      <c r="M1652" s="42"/>
      <c r="Y1652" s="195"/>
      <c r="Z1652" s="195"/>
      <c r="AA1652" s="195"/>
      <c r="AB1652" s="195"/>
      <c r="AC1652" s="181"/>
      <c r="AD1652" s="195"/>
      <c r="AE1652" s="195"/>
      <c r="AF1652" s="195"/>
      <c r="AG1652" s="195"/>
    </row>
    <row r="1653" spans="13:33" s="6" customFormat="1" ht="15" customHeight="1" x14ac:dyDescent="0.25">
      <c r="M1653" s="42"/>
      <c r="Y1653" s="195"/>
      <c r="Z1653" s="195"/>
      <c r="AA1653" s="195"/>
      <c r="AB1653" s="195"/>
      <c r="AC1653" s="181"/>
      <c r="AD1653" s="195"/>
      <c r="AE1653" s="195"/>
      <c r="AF1653" s="195"/>
      <c r="AG1653" s="195"/>
    </row>
    <row r="1654" spans="13:33" s="6" customFormat="1" ht="15" customHeight="1" x14ac:dyDescent="0.25">
      <c r="M1654" s="42"/>
      <c r="Y1654" s="195"/>
      <c r="Z1654" s="195"/>
      <c r="AA1654" s="195"/>
      <c r="AB1654" s="195"/>
      <c r="AC1654" s="181"/>
      <c r="AD1654" s="195"/>
      <c r="AE1654" s="195"/>
      <c r="AF1654" s="195"/>
      <c r="AG1654" s="195"/>
    </row>
    <row r="1655" spans="13:33" s="6" customFormat="1" ht="15" customHeight="1" x14ac:dyDescent="0.25">
      <c r="M1655" s="42"/>
      <c r="Y1655" s="195"/>
      <c r="Z1655" s="195"/>
      <c r="AA1655" s="195"/>
      <c r="AB1655" s="195"/>
      <c r="AC1655" s="181"/>
      <c r="AD1655" s="195"/>
      <c r="AE1655" s="195"/>
      <c r="AF1655" s="195"/>
      <c r="AG1655" s="195"/>
    </row>
    <row r="1656" spans="13:33" s="6" customFormat="1" ht="15" customHeight="1" x14ac:dyDescent="0.25">
      <c r="M1656" s="42"/>
      <c r="Y1656" s="195"/>
      <c r="Z1656" s="195"/>
      <c r="AA1656" s="195"/>
      <c r="AB1656" s="195"/>
      <c r="AC1656" s="181"/>
      <c r="AD1656" s="195"/>
      <c r="AE1656" s="195"/>
      <c r="AF1656" s="195"/>
      <c r="AG1656" s="195"/>
    </row>
    <row r="1657" spans="13:33" s="6" customFormat="1" ht="15" customHeight="1" x14ac:dyDescent="0.25">
      <c r="M1657" s="42"/>
      <c r="Y1657" s="195"/>
      <c r="Z1657" s="195"/>
      <c r="AA1657" s="195"/>
      <c r="AB1657" s="195"/>
      <c r="AC1657" s="181"/>
      <c r="AD1657" s="195"/>
      <c r="AE1657" s="195"/>
      <c r="AF1657" s="195"/>
      <c r="AG1657" s="195"/>
    </row>
    <row r="1658" spans="13:33" s="6" customFormat="1" ht="15" customHeight="1" x14ac:dyDescent="0.25">
      <c r="M1658" s="42"/>
      <c r="Y1658" s="195"/>
      <c r="Z1658" s="195"/>
      <c r="AA1658" s="195"/>
      <c r="AB1658" s="195"/>
      <c r="AC1658" s="181"/>
      <c r="AD1658" s="195"/>
      <c r="AE1658" s="195"/>
      <c r="AF1658" s="195"/>
      <c r="AG1658" s="195"/>
    </row>
    <row r="1659" spans="13:33" s="6" customFormat="1" ht="15" customHeight="1" x14ac:dyDescent="0.25">
      <c r="M1659" s="42"/>
      <c r="Y1659" s="195"/>
      <c r="Z1659" s="195"/>
      <c r="AA1659" s="195"/>
      <c r="AB1659" s="195"/>
      <c r="AC1659" s="181"/>
      <c r="AD1659" s="195"/>
      <c r="AE1659" s="195"/>
      <c r="AF1659" s="195"/>
      <c r="AG1659" s="195"/>
    </row>
    <row r="1660" spans="13:33" s="6" customFormat="1" ht="15" customHeight="1" x14ac:dyDescent="0.25">
      <c r="M1660" s="42"/>
      <c r="Y1660" s="195"/>
      <c r="Z1660" s="195"/>
      <c r="AA1660" s="195"/>
      <c r="AB1660" s="195"/>
      <c r="AC1660" s="181"/>
      <c r="AD1660" s="195"/>
      <c r="AE1660" s="195"/>
      <c r="AF1660" s="195"/>
      <c r="AG1660" s="195"/>
    </row>
    <row r="1661" spans="13:33" s="6" customFormat="1" ht="15" customHeight="1" x14ac:dyDescent="0.25">
      <c r="M1661" s="42"/>
      <c r="Y1661" s="195"/>
      <c r="Z1661" s="195"/>
      <c r="AA1661" s="195"/>
      <c r="AB1661" s="195"/>
      <c r="AC1661" s="181"/>
      <c r="AD1661" s="195"/>
      <c r="AE1661" s="195"/>
      <c r="AF1661" s="195"/>
      <c r="AG1661" s="195"/>
    </row>
    <row r="1662" spans="13:33" s="6" customFormat="1" ht="15" customHeight="1" x14ac:dyDescent="0.25">
      <c r="M1662" s="42"/>
      <c r="Y1662" s="195"/>
      <c r="Z1662" s="195"/>
      <c r="AA1662" s="195"/>
      <c r="AB1662" s="195"/>
      <c r="AC1662" s="181"/>
      <c r="AD1662" s="195"/>
      <c r="AE1662" s="195"/>
      <c r="AF1662" s="195"/>
      <c r="AG1662" s="195"/>
    </row>
    <row r="1663" spans="13:33" s="6" customFormat="1" ht="15" customHeight="1" x14ac:dyDescent="0.25">
      <c r="M1663" s="42"/>
      <c r="Y1663" s="195"/>
      <c r="Z1663" s="195"/>
      <c r="AA1663" s="195"/>
      <c r="AB1663" s="195"/>
      <c r="AC1663" s="181"/>
      <c r="AD1663" s="195"/>
      <c r="AE1663" s="195"/>
      <c r="AF1663" s="195"/>
      <c r="AG1663" s="195"/>
    </row>
    <row r="1664" spans="13:33" s="6" customFormat="1" ht="15" customHeight="1" x14ac:dyDescent="0.25">
      <c r="M1664" s="42"/>
      <c r="Y1664" s="195"/>
      <c r="Z1664" s="195"/>
      <c r="AA1664" s="195"/>
      <c r="AB1664" s="195"/>
      <c r="AC1664" s="181"/>
      <c r="AD1664" s="195"/>
      <c r="AE1664" s="195"/>
      <c r="AF1664" s="195"/>
      <c r="AG1664" s="195"/>
    </row>
    <row r="1665" spans="13:33" s="6" customFormat="1" ht="15" customHeight="1" x14ac:dyDescent="0.25">
      <c r="M1665" s="42"/>
      <c r="Y1665" s="195"/>
      <c r="Z1665" s="195"/>
      <c r="AA1665" s="195"/>
      <c r="AB1665" s="195"/>
      <c r="AC1665" s="181"/>
      <c r="AD1665" s="195"/>
      <c r="AE1665" s="195"/>
      <c r="AF1665" s="195"/>
      <c r="AG1665" s="195"/>
    </row>
    <row r="1666" spans="13:33" s="6" customFormat="1" ht="15" customHeight="1" x14ac:dyDescent="0.25">
      <c r="M1666" s="42"/>
      <c r="Y1666" s="195"/>
      <c r="Z1666" s="195"/>
      <c r="AA1666" s="195"/>
      <c r="AB1666" s="195"/>
      <c r="AC1666" s="181"/>
      <c r="AD1666" s="195"/>
      <c r="AE1666" s="195"/>
      <c r="AF1666" s="195"/>
      <c r="AG1666" s="195"/>
    </row>
    <row r="1667" spans="13:33" s="6" customFormat="1" ht="15" customHeight="1" x14ac:dyDescent="0.25">
      <c r="M1667" s="42"/>
      <c r="Y1667" s="195"/>
      <c r="Z1667" s="195"/>
      <c r="AA1667" s="195"/>
      <c r="AB1667" s="195"/>
      <c r="AC1667" s="181"/>
      <c r="AD1667" s="195"/>
      <c r="AE1667" s="195"/>
      <c r="AF1667" s="195"/>
      <c r="AG1667" s="195"/>
    </row>
    <row r="1668" spans="13:33" s="6" customFormat="1" ht="15" customHeight="1" x14ac:dyDescent="0.25">
      <c r="M1668" s="42"/>
      <c r="Y1668" s="195"/>
      <c r="Z1668" s="195"/>
      <c r="AA1668" s="195"/>
      <c r="AB1668" s="195"/>
      <c r="AC1668" s="181"/>
      <c r="AD1668" s="195"/>
      <c r="AE1668" s="195"/>
      <c r="AF1668" s="195"/>
      <c r="AG1668" s="195"/>
    </row>
    <row r="1669" spans="13:33" s="6" customFormat="1" ht="15" customHeight="1" x14ac:dyDescent="0.25">
      <c r="M1669" s="42"/>
      <c r="Y1669" s="195"/>
      <c r="Z1669" s="195"/>
      <c r="AA1669" s="195"/>
      <c r="AB1669" s="195"/>
      <c r="AC1669" s="181"/>
      <c r="AD1669" s="195"/>
      <c r="AE1669" s="195"/>
      <c r="AF1669" s="195"/>
      <c r="AG1669" s="195"/>
    </row>
    <row r="1670" spans="13:33" s="6" customFormat="1" ht="15" customHeight="1" x14ac:dyDescent="0.25">
      <c r="M1670" s="42"/>
      <c r="Y1670" s="195"/>
      <c r="Z1670" s="195"/>
      <c r="AA1670" s="195"/>
      <c r="AB1670" s="195"/>
      <c r="AC1670" s="181"/>
      <c r="AD1670" s="195"/>
      <c r="AE1670" s="195"/>
      <c r="AF1670" s="195"/>
      <c r="AG1670" s="195"/>
    </row>
    <row r="1671" spans="13:33" s="6" customFormat="1" ht="15" customHeight="1" x14ac:dyDescent="0.25">
      <c r="M1671" s="42"/>
      <c r="Y1671" s="195"/>
      <c r="Z1671" s="195"/>
      <c r="AA1671" s="195"/>
      <c r="AB1671" s="195"/>
      <c r="AC1671" s="181"/>
      <c r="AD1671" s="195"/>
      <c r="AE1671" s="195"/>
      <c r="AF1671" s="195"/>
      <c r="AG1671" s="195"/>
    </row>
    <row r="1672" spans="13:33" s="6" customFormat="1" ht="15" customHeight="1" x14ac:dyDescent="0.25">
      <c r="M1672" s="42"/>
      <c r="Y1672" s="195"/>
      <c r="Z1672" s="195"/>
      <c r="AA1672" s="195"/>
      <c r="AB1672" s="195"/>
      <c r="AC1672" s="181"/>
      <c r="AD1672" s="195"/>
      <c r="AE1672" s="195"/>
      <c r="AF1672" s="195"/>
      <c r="AG1672" s="195"/>
    </row>
    <row r="1673" spans="13:33" s="6" customFormat="1" ht="15" customHeight="1" x14ac:dyDescent="0.25">
      <c r="M1673" s="42"/>
      <c r="Y1673" s="195"/>
      <c r="Z1673" s="195"/>
      <c r="AA1673" s="195"/>
      <c r="AB1673" s="195"/>
      <c r="AC1673" s="181"/>
      <c r="AD1673" s="195"/>
      <c r="AE1673" s="195"/>
      <c r="AF1673" s="195"/>
      <c r="AG1673" s="195"/>
    </row>
    <row r="1674" spans="13:33" s="6" customFormat="1" ht="15" customHeight="1" x14ac:dyDescent="0.25">
      <c r="M1674" s="42"/>
      <c r="Y1674" s="195"/>
      <c r="Z1674" s="195"/>
      <c r="AA1674" s="195"/>
      <c r="AB1674" s="195"/>
      <c r="AC1674" s="181"/>
      <c r="AD1674" s="195"/>
      <c r="AE1674" s="195"/>
      <c r="AF1674" s="195"/>
      <c r="AG1674" s="195"/>
    </row>
    <row r="1675" spans="13:33" s="6" customFormat="1" ht="15" customHeight="1" x14ac:dyDescent="0.25">
      <c r="M1675" s="42"/>
      <c r="Y1675" s="195"/>
      <c r="Z1675" s="195"/>
      <c r="AA1675" s="195"/>
      <c r="AB1675" s="195"/>
      <c r="AC1675" s="181"/>
      <c r="AD1675" s="195"/>
      <c r="AE1675" s="195"/>
      <c r="AF1675" s="195"/>
      <c r="AG1675" s="195"/>
    </row>
    <row r="1676" spans="13:33" s="6" customFormat="1" ht="15" customHeight="1" x14ac:dyDescent="0.25">
      <c r="M1676" s="42"/>
      <c r="Y1676" s="195"/>
      <c r="Z1676" s="195"/>
      <c r="AA1676" s="195"/>
      <c r="AB1676" s="195"/>
      <c r="AC1676" s="181"/>
      <c r="AD1676" s="195"/>
      <c r="AE1676" s="195"/>
      <c r="AF1676" s="195"/>
      <c r="AG1676" s="195"/>
    </row>
    <row r="1677" spans="13:33" s="6" customFormat="1" ht="15" customHeight="1" x14ac:dyDescent="0.25">
      <c r="M1677" s="42"/>
      <c r="Y1677" s="195"/>
      <c r="Z1677" s="195"/>
      <c r="AA1677" s="195"/>
      <c r="AB1677" s="195"/>
      <c r="AC1677" s="181"/>
      <c r="AD1677" s="195"/>
      <c r="AE1677" s="195"/>
      <c r="AF1677" s="195"/>
      <c r="AG1677" s="195"/>
    </row>
    <row r="1678" spans="13:33" s="6" customFormat="1" ht="15" customHeight="1" x14ac:dyDescent="0.25">
      <c r="M1678" s="42"/>
      <c r="Y1678" s="195"/>
      <c r="Z1678" s="195"/>
      <c r="AA1678" s="195"/>
      <c r="AB1678" s="195"/>
      <c r="AC1678" s="181"/>
      <c r="AD1678" s="195"/>
      <c r="AE1678" s="195"/>
      <c r="AF1678" s="195"/>
      <c r="AG1678" s="195"/>
    </row>
    <row r="1679" spans="13:33" s="6" customFormat="1" ht="15" customHeight="1" x14ac:dyDescent="0.25">
      <c r="M1679" s="42"/>
      <c r="Y1679" s="195"/>
      <c r="Z1679" s="195"/>
      <c r="AA1679" s="195"/>
      <c r="AB1679" s="195"/>
      <c r="AC1679" s="181"/>
      <c r="AD1679" s="195"/>
      <c r="AE1679" s="195"/>
      <c r="AF1679" s="195"/>
      <c r="AG1679" s="195"/>
    </row>
    <row r="1680" spans="13:33" s="6" customFormat="1" ht="15" customHeight="1" x14ac:dyDescent="0.25">
      <c r="M1680" s="42"/>
      <c r="Y1680" s="195"/>
      <c r="Z1680" s="195"/>
      <c r="AA1680" s="195"/>
      <c r="AB1680" s="195"/>
      <c r="AC1680" s="181"/>
      <c r="AD1680" s="195"/>
      <c r="AE1680" s="195"/>
      <c r="AF1680" s="195"/>
      <c r="AG1680" s="195"/>
    </row>
    <row r="1681" spans="13:33" s="6" customFormat="1" ht="15" customHeight="1" x14ac:dyDescent="0.25">
      <c r="M1681" s="42"/>
      <c r="Y1681" s="195"/>
      <c r="Z1681" s="195"/>
      <c r="AA1681" s="195"/>
      <c r="AB1681" s="195"/>
      <c r="AC1681" s="181"/>
      <c r="AD1681" s="195"/>
      <c r="AE1681" s="195"/>
      <c r="AF1681" s="195"/>
      <c r="AG1681" s="195"/>
    </row>
    <row r="1682" spans="13:33" s="6" customFormat="1" ht="15" customHeight="1" x14ac:dyDescent="0.25">
      <c r="M1682" s="42"/>
      <c r="Y1682" s="195"/>
      <c r="Z1682" s="195"/>
      <c r="AA1682" s="195"/>
      <c r="AB1682" s="195"/>
      <c r="AC1682" s="181"/>
      <c r="AD1682" s="195"/>
      <c r="AE1682" s="195"/>
      <c r="AF1682" s="195"/>
      <c r="AG1682" s="195"/>
    </row>
    <row r="1683" spans="13:33" s="6" customFormat="1" ht="15" customHeight="1" x14ac:dyDescent="0.25">
      <c r="M1683" s="42"/>
      <c r="Y1683" s="195"/>
      <c r="Z1683" s="195"/>
      <c r="AA1683" s="195"/>
      <c r="AB1683" s="195"/>
      <c r="AC1683" s="181"/>
      <c r="AD1683" s="195"/>
      <c r="AE1683" s="195"/>
      <c r="AF1683" s="195"/>
      <c r="AG1683" s="195"/>
    </row>
    <row r="1684" spans="13:33" s="6" customFormat="1" ht="15" customHeight="1" x14ac:dyDescent="0.25">
      <c r="M1684" s="42"/>
      <c r="Y1684" s="195"/>
      <c r="Z1684" s="195"/>
      <c r="AA1684" s="195"/>
      <c r="AB1684" s="195"/>
      <c r="AC1684" s="181"/>
      <c r="AD1684" s="195"/>
      <c r="AE1684" s="195"/>
      <c r="AF1684" s="195"/>
      <c r="AG1684" s="195"/>
    </row>
    <row r="1685" spans="13:33" s="6" customFormat="1" ht="15" customHeight="1" x14ac:dyDescent="0.25">
      <c r="M1685" s="42"/>
      <c r="Y1685" s="195"/>
      <c r="Z1685" s="195"/>
      <c r="AA1685" s="195"/>
      <c r="AB1685" s="195"/>
      <c r="AC1685" s="181"/>
      <c r="AD1685" s="195"/>
      <c r="AE1685" s="195"/>
      <c r="AF1685" s="195"/>
      <c r="AG1685" s="195"/>
    </row>
    <row r="1686" spans="13:33" s="6" customFormat="1" ht="15" customHeight="1" x14ac:dyDescent="0.25">
      <c r="M1686" s="42"/>
      <c r="Y1686" s="195"/>
      <c r="Z1686" s="195"/>
      <c r="AA1686" s="195"/>
      <c r="AB1686" s="195"/>
      <c r="AC1686" s="181"/>
      <c r="AD1686" s="195"/>
      <c r="AE1686" s="195"/>
      <c r="AF1686" s="195"/>
      <c r="AG1686" s="195"/>
    </row>
    <row r="1687" spans="13:33" s="6" customFormat="1" ht="15" customHeight="1" x14ac:dyDescent="0.25">
      <c r="M1687" s="42"/>
      <c r="Y1687" s="195"/>
      <c r="Z1687" s="195"/>
      <c r="AA1687" s="195"/>
      <c r="AB1687" s="195"/>
      <c r="AC1687" s="181"/>
      <c r="AD1687" s="195"/>
      <c r="AE1687" s="195"/>
      <c r="AF1687" s="195"/>
      <c r="AG1687" s="195"/>
    </row>
    <row r="1688" spans="13:33" s="6" customFormat="1" ht="15" customHeight="1" x14ac:dyDescent="0.25">
      <c r="M1688" s="42"/>
      <c r="Y1688" s="195"/>
      <c r="Z1688" s="195"/>
      <c r="AA1688" s="195"/>
      <c r="AB1688" s="195"/>
      <c r="AC1688" s="181"/>
      <c r="AD1688" s="195"/>
      <c r="AE1688" s="195"/>
      <c r="AF1688" s="195"/>
      <c r="AG1688" s="195"/>
    </row>
    <row r="1689" spans="13:33" s="6" customFormat="1" ht="15" customHeight="1" x14ac:dyDescent="0.25">
      <c r="M1689" s="42"/>
      <c r="Y1689" s="195"/>
      <c r="Z1689" s="195"/>
      <c r="AA1689" s="195"/>
      <c r="AB1689" s="195"/>
      <c r="AC1689" s="181"/>
      <c r="AD1689" s="195"/>
      <c r="AE1689" s="195"/>
      <c r="AF1689" s="195"/>
      <c r="AG1689" s="195"/>
    </row>
    <row r="1690" spans="13:33" s="6" customFormat="1" ht="15" customHeight="1" x14ac:dyDescent="0.25">
      <c r="M1690" s="42"/>
      <c r="Y1690" s="195"/>
      <c r="Z1690" s="195"/>
      <c r="AA1690" s="195"/>
      <c r="AB1690" s="195"/>
      <c r="AC1690" s="181"/>
      <c r="AD1690" s="195"/>
      <c r="AE1690" s="195"/>
      <c r="AF1690" s="195"/>
      <c r="AG1690" s="195"/>
    </row>
    <row r="1691" spans="13:33" s="6" customFormat="1" ht="15" customHeight="1" x14ac:dyDescent="0.25">
      <c r="M1691" s="42"/>
      <c r="Y1691" s="195"/>
      <c r="Z1691" s="195"/>
      <c r="AA1691" s="195"/>
      <c r="AB1691" s="195"/>
      <c r="AC1691" s="181"/>
      <c r="AD1691" s="195"/>
      <c r="AE1691" s="195"/>
      <c r="AF1691" s="195"/>
      <c r="AG1691" s="195"/>
    </row>
    <row r="1692" spans="13:33" s="6" customFormat="1" ht="15" customHeight="1" x14ac:dyDescent="0.25">
      <c r="M1692" s="42"/>
      <c r="Y1692" s="195"/>
      <c r="Z1692" s="195"/>
      <c r="AA1692" s="195"/>
      <c r="AB1692" s="195"/>
      <c r="AC1692" s="181"/>
      <c r="AD1692" s="195"/>
      <c r="AE1692" s="195"/>
      <c r="AF1692" s="195"/>
      <c r="AG1692" s="195"/>
    </row>
    <row r="1693" spans="13:33" s="6" customFormat="1" ht="15" customHeight="1" x14ac:dyDescent="0.25">
      <c r="M1693" s="42"/>
      <c r="Y1693" s="195"/>
      <c r="Z1693" s="195"/>
      <c r="AA1693" s="195"/>
      <c r="AB1693" s="195"/>
      <c r="AC1693" s="181"/>
      <c r="AD1693" s="195"/>
      <c r="AE1693" s="195"/>
      <c r="AF1693" s="195"/>
      <c r="AG1693" s="195"/>
    </row>
    <row r="1694" spans="13:33" s="6" customFormat="1" ht="15" customHeight="1" x14ac:dyDescent="0.25">
      <c r="M1694" s="42"/>
      <c r="Y1694" s="195"/>
      <c r="Z1694" s="195"/>
      <c r="AA1694" s="195"/>
      <c r="AB1694" s="195"/>
      <c r="AC1694" s="181"/>
      <c r="AD1694" s="195"/>
      <c r="AE1694" s="195"/>
      <c r="AF1694" s="195"/>
      <c r="AG1694" s="195"/>
    </row>
    <row r="1695" spans="13:33" s="6" customFormat="1" ht="15" customHeight="1" x14ac:dyDescent="0.25">
      <c r="M1695" s="42"/>
      <c r="Y1695" s="195"/>
      <c r="Z1695" s="195"/>
      <c r="AA1695" s="195"/>
      <c r="AB1695" s="195"/>
      <c r="AC1695" s="181"/>
      <c r="AD1695" s="195"/>
      <c r="AE1695" s="195"/>
      <c r="AF1695" s="195"/>
      <c r="AG1695" s="195"/>
    </row>
    <row r="1696" spans="13:33" s="6" customFormat="1" ht="15" customHeight="1" x14ac:dyDescent="0.25">
      <c r="M1696" s="42"/>
      <c r="Y1696" s="195"/>
      <c r="Z1696" s="195"/>
      <c r="AA1696" s="195"/>
      <c r="AB1696" s="195"/>
      <c r="AC1696" s="181"/>
      <c r="AD1696" s="195"/>
      <c r="AE1696" s="195"/>
      <c r="AF1696" s="195"/>
      <c r="AG1696" s="195"/>
    </row>
    <row r="1697" spans="13:33" s="6" customFormat="1" ht="15" customHeight="1" x14ac:dyDescent="0.25">
      <c r="M1697" s="42"/>
      <c r="Y1697" s="195"/>
      <c r="Z1697" s="195"/>
      <c r="AA1697" s="195"/>
      <c r="AB1697" s="195"/>
      <c r="AC1697" s="181"/>
      <c r="AD1697" s="195"/>
      <c r="AE1697" s="195"/>
      <c r="AF1697" s="195"/>
      <c r="AG1697" s="195"/>
    </row>
    <row r="1698" spans="13:33" s="6" customFormat="1" ht="15" customHeight="1" x14ac:dyDescent="0.25">
      <c r="M1698" s="42"/>
      <c r="Y1698" s="195"/>
      <c r="Z1698" s="195"/>
      <c r="AA1698" s="195"/>
      <c r="AB1698" s="195"/>
      <c r="AC1698" s="181"/>
      <c r="AD1698" s="195"/>
      <c r="AE1698" s="195"/>
      <c r="AF1698" s="195"/>
      <c r="AG1698" s="195"/>
    </row>
    <row r="1699" spans="13:33" s="6" customFormat="1" ht="15" customHeight="1" x14ac:dyDescent="0.25">
      <c r="M1699" s="42"/>
      <c r="Y1699" s="195"/>
      <c r="Z1699" s="195"/>
      <c r="AA1699" s="195"/>
      <c r="AB1699" s="195"/>
      <c r="AC1699" s="181"/>
      <c r="AD1699" s="195"/>
      <c r="AE1699" s="195"/>
      <c r="AF1699" s="195"/>
      <c r="AG1699" s="195"/>
    </row>
    <row r="1700" spans="13:33" s="6" customFormat="1" ht="15" customHeight="1" x14ac:dyDescent="0.25">
      <c r="M1700" s="42"/>
      <c r="Y1700" s="195"/>
      <c r="Z1700" s="195"/>
      <c r="AA1700" s="195"/>
      <c r="AB1700" s="195"/>
      <c r="AC1700" s="181"/>
      <c r="AD1700" s="195"/>
      <c r="AE1700" s="195"/>
      <c r="AF1700" s="195"/>
      <c r="AG1700" s="195"/>
    </row>
    <row r="1701" spans="13:33" s="6" customFormat="1" ht="15" customHeight="1" x14ac:dyDescent="0.25">
      <c r="M1701" s="42"/>
      <c r="Y1701" s="195"/>
      <c r="Z1701" s="195"/>
      <c r="AA1701" s="195"/>
      <c r="AB1701" s="195"/>
      <c r="AC1701" s="181"/>
      <c r="AD1701" s="195"/>
      <c r="AE1701" s="195"/>
      <c r="AF1701" s="195"/>
      <c r="AG1701" s="195"/>
    </row>
    <row r="1702" spans="13:33" s="6" customFormat="1" ht="15" customHeight="1" x14ac:dyDescent="0.25">
      <c r="M1702" s="42"/>
      <c r="Y1702" s="195"/>
      <c r="Z1702" s="195"/>
      <c r="AA1702" s="195"/>
      <c r="AB1702" s="195"/>
      <c r="AC1702" s="181"/>
      <c r="AD1702" s="195"/>
      <c r="AE1702" s="195"/>
      <c r="AF1702" s="195"/>
      <c r="AG1702" s="195"/>
    </row>
    <row r="1703" spans="13:33" s="6" customFormat="1" ht="15" customHeight="1" x14ac:dyDescent="0.25">
      <c r="M1703" s="42"/>
      <c r="Y1703" s="195"/>
      <c r="Z1703" s="195"/>
      <c r="AA1703" s="195"/>
      <c r="AB1703" s="195"/>
      <c r="AC1703" s="181"/>
      <c r="AD1703" s="195"/>
      <c r="AE1703" s="195"/>
      <c r="AF1703" s="195"/>
      <c r="AG1703" s="195"/>
    </row>
    <row r="1704" spans="13:33" s="6" customFormat="1" ht="15" customHeight="1" x14ac:dyDescent="0.25">
      <c r="M1704" s="42"/>
      <c r="Y1704" s="195"/>
      <c r="Z1704" s="195"/>
      <c r="AA1704" s="195"/>
      <c r="AB1704" s="195"/>
      <c r="AC1704" s="181"/>
      <c r="AD1704" s="195"/>
      <c r="AE1704" s="195"/>
      <c r="AF1704" s="195"/>
      <c r="AG1704" s="195"/>
    </row>
    <row r="1705" spans="13:33" s="6" customFormat="1" ht="15" customHeight="1" x14ac:dyDescent="0.25">
      <c r="M1705" s="42"/>
      <c r="Y1705" s="195"/>
      <c r="Z1705" s="195"/>
      <c r="AA1705" s="195"/>
      <c r="AB1705" s="195"/>
      <c r="AC1705" s="181"/>
      <c r="AD1705" s="195"/>
      <c r="AE1705" s="195"/>
      <c r="AF1705" s="195"/>
      <c r="AG1705" s="195"/>
    </row>
    <row r="1706" spans="13:33" s="6" customFormat="1" ht="15" customHeight="1" x14ac:dyDescent="0.25">
      <c r="M1706" s="42"/>
      <c r="Y1706" s="195"/>
      <c r="Z1706" s="195"/>
      <c r="AA1706" s="195"/>
      <c r="AB1706" s="195"/>
      <c r="AC1706" s="181"/>
      <c r="AD1706" s="195"/>
      <c r="AE1706" s="195"/>
      <c r="AF1706" s="195"/>
      <c r="AG1706" s="195"/>
    </row>
    <row r="1707" spans="13:33" s="6" customFormat="1" ht="15" customHeight="1" x14ac:dyDescent="0.25">
      <c r="M1707" s="42"/>
      <c r="Y1707" s="195"/>
      <c r="Z1707" s="195"/>
      <c r="AA1707" s="195"/>
      <c r="AB1707" s="195"/>
      <c r="AC1707" s="181"/>
      <c r="AD1707" s="195"/>
      <c r="AE1707" s="195"/>
      <c r="AF1707" s="195"/>
      <c r="AG1707" s="195"/>
    </row>
    <row r="1708" spans="13:33" s="6" customFormat="1" ht="15" customHeight="1" x14ac:dyDescent="0.25">
      <c r="M1708" s="42"/>
      <c r="Y1708" s="195"/>
      <c r="Z1708" s="195"/>
      <c r="AA1708" s="195"/>
      <c r="AB1708" s="195"/>
      <c r="AC1708" s="181"/>
      <c r="AD1708" s="195"/>
      <c r="AE1708" s="195"/>
      <c r="AF1708" s="195"/>
      <c r="AG1708" s="195"/>
    </row>
    <row r="1709" spans="13:33" s="6" customFormat="1" ht="15" customHeight="1" x14ac:dyDescent="0.25">
      <c r="M1709" s="42"/>
      <c r="Y1709" s="195"/>
      <c r="Z1709" s="195"/>
      <c r="AA1709" s="195"/>
      <c r="AB1709" s="195"/>
      <c r="AC1709" s="181"/>
      <c r="AD1709" s="195"/>
      <c r="AE1709" s="195"/>
      <c r="AF1709" s="195"/>
      <c r="AG1709" s="195"/>
    </row>
    <row r="1710" spans="13:33" s="6" customFormat="1" ht="15" customHeight="1" x14ac:dyDescent="0.25">
      <c r="M1710" s="42"/>
      <c r="Y1710" s="195"/>
      <c r="Z1710" s="195"/>
      <c r="AA1710" s="195"/>
      <c r="AB1710" s="195"/>
      <c r="AC1710" s="181"/>
      <c r="AD1710" s="195"/>
      <c r="AE1710" s="195"/>
      <c r="AF1710" s="195"/>
      <c r="AG1710" s="195"/>
    </row>
    <row r="1711" spans="13:33" s="6" customFormat="1" ht="15" customHeight="1" x14ac:dyDescent="0.25">
      <c r="M1711" s="42"/>
      <c r="Y1711" s="195"/>
      <c r="Z1711" s="195"/>
      <c r="AA1711" s="195"/>
      <c r="AB1711" s="195"/>
      <c r="AC1711" s="181"/>
      <c r="AD1711" s="195"/>
      <c r="AE1711" s="195"/>
      <c r="AF1711" s="195"/>
      <c r="AG1711" s="195"/>
    </row>
    <row r="1712" spans="13:33" s="6" customFormat="1" ht="15" customHeight="1" x14ac:dyDescent="0.25">
      <c r="M1712" s="42"/>
      <c r="Y1712" s="195"/>
      <c r="Z1712" s="195"/>
      <c r="AA1712" s="195"/>
      <c r="AB1712" s="195"/>
      <c r="AC1712" s="181"/>
      <c r="AD1712" s="195"/>
      <c r="AE1712" s="195"/>
      <c r="AF1712" s="195"/>
      <c r="AG1712" s="195"/>
    </row>
    <row r="1713" spans="13:33" s="6" customFormat="1" ht="15" customHeight="1" x14ac:dyDescent="0.25">
      <c r="M1713" s="42"/>
      <c r="Y1713" s="195"/>
      <c r="Z1713" s="195"/>
      <c r="AA1713" s="195"/>
      <c r="AB1713" s="195"/>
      <c r="AC1713" s="181"/>
      <c r="AD1713" s="195"/>
      <c r="AE1713" s="195"/>
      <c r="AF1713" s="195"/>
      <c r="AG1713" s="195"/>
    </row>
    <row r="1714" spans="13:33" s="6" customFormat="1" ht="15" customHeight="1" x14ac:dyDescent="0.25">
      <c r="M1714" s="42"/>
      <c r="Y1714" s="195"/>
      <c r="Z1714" s="195"/>
      <c r="AA1714" s="195"/>
      <c r="AB1714" s="195"/>
      <c r="AC1714" s="181"/>
      <c r="AD1714" s="195"/>
      <c r="AE1714" s="195"/>
      <c r="AF1714" s="195"/>
      <c r="AG1714" s="195"/>
    </row>
    <row r="1715" spans="13:33" s="6" customFormat="1" ht="15" customHeight="1" x14ac:dyDescent="0.25">
      <c r="M1715" s="42"/>
      <c r="Y1715" s="195"/>
      <c r="Z1715" s="195"/>
      <c r="AA1715" s="195"/>
      <c r="AB1715" s="195"/>
      <c r="AC1715" s="181"/>
      <c r="AD1715" s="195"/>
      <c r="AE1715" s="195"/>
      <c r="AF1715" s="195"/>
      <c r="AG1715" s="195"/>
    </row>
    <row r="1716" spans="13:33" s="6" customFormat="1" ht="15" customHeight="1" x14ac:dyDescent="0.25">
      <c r="M1716" s="42"/>
      <c r="Y1716" s="195"/>
      <c r="Z1716" s="195"/>
      <c r="AA1716" s="195"/>
      <c r="AB1716" s="195"/>
      <c r="AC1716" s="181"/>
      <c r="AD1716" s="195"/>
      <c r="AE1716" s="195"/>
      <c r="AF1716" s="195"/>
      <c r="AG1716" s="195"/>
    </row>
    <row r="1717" spans="13:33" s="6" customFormat="1" ht="15" customHeight="1" x14ac:dyDescent="0.25">
      <c r="M1717" s="42"/>
      <c r="Y1717" s="195"/>
      <c r="Z1717" s="195"/>
      <c r="AA1717" s="195"/>
      <c r="AB1717" s="195"/>
      <c r="AC1717" s="181"/>
      <c r="AD1717" s="195"/>
      <c r="AE1717" s="195"/>
      <c r="AF1717" s="195"/>
      <c r="AG1717" s="195"/>
    </row>
    <row r="1718" spans="13:33" s="6" customFormat="1" ht="15" customHeight="1" x14ac:dyDescent="0.25">
      <c r="M1718" s="42"/>
      <c r="Y1718" s="195"/>
      <c r="Z1718" s="195"/>
      <c r="AA1718" s="195"/>
      <c r="AB1718" s="195"/>
      <c r="AC1718" s="181"/>
      <c r="AD1718" s="195"/>
      <c r="AE1718" s="195"/>
      <c r="AF1718" s="195"/>
      <c r="AG1718" s="195"/>
    </row>
    <row r="1719" spans="13:33" s="6" customFormat="1" ht="15" customHeight="1" x14ac:dyDescent="0.25">
      <c r="M1719" s="42"/>
      <c r="Y1719" s="195"/>
      <c r="Z1719" s="195"/>
      <c r="AA1719" s="195"/>
      <c r="AB1719" s="195"/>
      <c r="AC1719" s="181"/>
      <c r="AD1719" s="195"/>
      <c r="AE1719" s="195"/>
      <c r="AF1719" s="195"/>
      <c r="AG1719" s="195"/>
    </row>
    <row r="1720" spans="13:33" s="6" customFormat="1" ht="15" customHeight="1" x14ac:dyDescent="0.25">
      <c r="M1720" s="42"/>
      <c r="Y1720" s="195"/>
      <c r="Z1720" s="195"/>
      <c r="AA1720" s="195"/>
      <c r="AB1720" s="195"/>
      <c r="AC1720" s="181"/>
      <c r="AD1720" s="195"/>
      <c r="AE1720" s="195"/>
      <c r="AF1720" s="195"/>
      <c r="AG1720" s="195"/>
    </row>
    <row r="1721" spans="13:33" s="6" customFormat="1" ht="15" customHeight="1" x14ac:dyDescent="0.25">
      <c r="M1721" s="42"/>
      <c r="Y1721" s="195"/>
      <c r="Z1721" s="195"/>
      <c r="AA1721" s="195"/>
      <c r="AB1721" s="195"/>
      <c r="AC1721" s="181"/>
      <c r="AD1721" s="195"/>
      <c r="AE1721" s="195"/>
      <c r="AF1721" s="195"/>
      <c r="AG1721" s="195"/>
    </row>
    <row r="1722" spans="13:33" s="6" customFormat="1" ht="15" customHeight="1" x14ac:dyDescent="0.25">
      <c r="M1722" s="42"/>
      <c r="Y1722" s="195"/>
      <c r="Z1722" s="195"/>
      <c r="AA1722" s="195"/>
      <c r="AB1722" s="195"/>
      <c r="AC1722" s="181"/>
      <c r="AD1722" s="195"/>
      <c r="AE1722" s="195"/>
      <c r="AF1722" s="195"/>
      <c r="AG1722" s="195"/>
    </row>
    <row r="1723" spans="13:33" s="6" customFormat="1" ht="15" customHeight="1" x14ac:dyDescent="0.25">
      <c r="M1723" s="42"/>
      <c r="Y1723" s="195"/>
      <c r="Z1723" s="195"/>
      <c r="AA1723" s="195"/>
      <c r="AB1723" s="195"/>
      <c r="AC1723" s="181"/>
      <c r="AD1723" s="195"/>
      <c r="AE1723" s="195"/>
      <c r="AF1723" s="195"/>
      <c r="AG1723" s="195"/>
    </row>
    <row r="1724" spans="13:33" s="6" customFormat="1" ht="15" customHeight="1" x14ac:dyDescent="0.25">
      <c r="M1724" s="42"/>
      <c r="Y1724" s="195"/>
      <c r="Z1724" s="195"/>
      <c r="AA1724" s="195"/>
      <c r="AB1724" s="195"/>
      <c r="AC1724" s="181"/>
      <c r="AD1724" s="195"/>
      <c r="AE1724" s="195"/>
      <c r="AF1724" s="195"/>
      <c r="AG1724" s="195"/>
    </row>
    <row r="1725" spans="13:33" s="6" customFormat="1" ht="15" customHeight="1" x14ac:dyDescent="0.25">
      <c r="M1725" s="42"/>
      <c r="Y1725" s="195"/>
      <c r="Z1725" s="195"/>
      <c r="AA1725" s="195"/>
      <c r="AB1725" s="195"/>
      <c r="AC1725" s="181"/>
      <c r="AD1725" s="195"/>
      <c r="AE1725" s="195"/>
      <c r="AF1725" s="195"/>
      <c r="AG1725" s="195"/>
    </row>
    <row r="1726" spans="13:33" s="6" customFormat="1" ht="15" customHeight="1" x14ac:dyDescent="0.25">
      <c r="M1726" s="42"/>
      <c r="Y1726" s="195"/>
      <c r="Z1726" s="195"/>
      <c r="AA1726" s="195"/>
      <c r="AB1726" s="195"/>
      <c r="AC1726" s="181"/>
      <c r="AD1726" s="195"/>
      <c r="AE1726" s="195"/>
      <c r="AF1726" s="195"/>
      <c r="AG1726" s="195"/>
    </row>
    <row r="1727" spans="13:33" s="6" customFormat="1" ht="15" customHeight="1" x14ac:dyDescent="0.25">
      <c r="M1727" s="42"/>
      <c r="Y1727" s="195"/>
      <c r="Z1727" s="195"/>
      <c r="AA1727" s="195"/>
      <c r="AB1727" s="195"/>
      <c r="AC1727" s="181"/>
      <c r="AD1727" s="195"/>
      <c r="AE1727" s="195"/>
      <c r="AF1727" s="195"/>
      <c r="AG1727" s="195"/>
    </row>
    <row r="1728" spans="13:33" s="6" customFormat="1" ht="15" customHeight="1" x14ac:dyDescent="0.25">
      <c r="M1728" s="42"/>
      <c r="Y1728" s="195"/>
      <c r="Z1728" s="195"/>
      <c r="AA1728" s="195"/>
      <c r="AB1728" s="195"/>
      <c r="AC1728" s="181"/>
      <c r="AD1728" s="195"/>
      <c r="AE1728" s="195"/>
      <c r="AF1728" s="195"/>
      <c r="AG1728" s="195"/>
    </row>
    <row r="1729" spans="13:33" s="6" customFormat="1" ht="15" customHeight="1" x14ac:dyDescent="0.25">
      <c r="M1729" s="42"/>
      <c r="Y1729" s="195"/>
      <c r="Z1729" s="195"/>
      <c r="AA1729" s="195"/>
      <c r="AB1729" s="195"/>
      <c r="AC1729" s="181"/>
      <c r="AD1729" s="195"/>
      <c r="AE1729" s="195"/>
      <c r="AF1729" s="195"/>
      <c r="AG1729" s="195"/>
    </row>
    <row r="1730" spans="13:33" s="6" customFormat="1" ht="15" customHeight="1" x14ac:dyDescent="0.25">
      <c r="M1730" s="42"/>
      <c r="Y1730" s="195"/>
      <c r="Z1730" s="195"/>
      <c r="AA1730" s="195"/>
      <c r="AB1730" s="195"/>
      <c r="AC1730" s="181"/>
      <c r="AD1730" s="195"/>
      <c r="AE1730" s="195"/>
      <c r="AF1730" s="195"/>
      <c r="AG1730" s="195"/>
    </row>
    <row r="1731" spans="13:33" s="6" customFormat="1" ht="15" customHeight="1" x14ac:dyDescent="0.25">
      <c r="M1731" s="42"/>
      <c r="Y1731" s="195"/>
      <c r="Z1731" s="195"/>
      <c r="AA1731" s="195"/>
      <c r="AB1731" s="195"/>
      <c r="AC1731" s="181"/>
      <c r="AD1731" s="195"/>
      <c r="AE1731" s="195"/>
      <c r="AF1731" s="195"/>
      <c r="AG1731" s="195"/>
    </row>
    <row r="1732" spans="13:33" s="6" customFormat="1" ht="15" customHeight="1" x14ac:dyDescent="0.25">
      <c r="M1732" s="42"/>
      <c r="Y1732" s="195"/>
      <c r="Z1732" s="195"/>
      <c r="AA1732" s="195"/>
      <c r="AB1732" s="195"/>
      <c r="AC1732" s="181"/>
      <c r="AD1732" s="195"/>
      <c r="AE1732" s="195"/>
      <c r="AF1732" s="195"/>
      <c r="AG1732" s="195"/>
    </row>
    <row r="1733" spans="13:33" s="6" customFormat="1" ht="15" customHeight="1" x14ac:dyDescent="0.25">
      <c r="M1733" s="42"/>
      <c r="Y1733" s="195"/>
      <c r="Z1733" s="195"/>
      <c r="AA1733" s="195"/>
      <c r="AB1733" s="195"/>
      <c r="AC1733" s="181"/>
      <c r="AD1733" s="195"/>
      <c r="AE1733" s="195"/>
      <c r="AF1733" s="195"/>
      <c r="AG1733" s="195"/>
    </row>
    <row r="1734" spans="13:33" s="6" customFormat="1" ht="15" customHeight="1" x14ac:dyDescent="0.25">
      <c r="M1734" s="42"/>
      <c r="Y1734" s="195"/>
      <c r="Z1734" s="195"/>
      <c r="AA1734" s="195"/>
      <c r="AB1734" s="195"/>
      <c r="AC1734" s="181"/>
      <c r="AD1734" s="195"/>
      <c r="AE1734" s="195"/>
      <c r="AF1734" s="195"/>
      <c r="AG1734" s="195"/>
    </row>
    <row r="1735" spans="13:33" s="6" customFormat="1" ht="15" customHeight="1" x14ac:dyDescent="0.25">
      <c r="M1735" s="42"/>
      <c r="Y1735" s="195"/>
      <c r="Z1735" s="195"/>
      <c r="AA1735" s="195"/>
      <c r="AB1735" s="195"/>
      <c r="AC1735" s="181"/>
      <c r="AD1735" s="195"/>
      <c r="AE1735" s="195"/>
      <c r="AF1735" s="195"/>
      <c r="AG1735" s="195"/>
    </row>
    <row r="1736" spans="13:33" s="6" customFormat="1" ht="15" customHeight="1" x14ac:dyDescent="0.25">
      <c r="M1736" s="42"/>
      <c r="Y1736" s="195"/>
      <c r="Z1736" s="195"/>
      <c r="AA1736" s="195"/>
      <c r="AB1736" s="195"/>
      <c r="AC1736" s="181"/>
      <c r="AD1736" s="195"/>
      <c r="AE1736" s="195"/>
      <c r="AF1736" s="195"/>
      <c r="AG1736" s="195"/>
    </row>
    <row r="1737" spans="13:33" s="6" customFormat="1" ht="15" customHeight="1" x14ac:dyDescent="0.25">
      <c r="M1737" s="42"/>
      <c r="Y1737" s="195"/>
      <c r="Z1737" s="195"/>
      <c r="AA1737" s="195"/>
      <c r="AB1737" s="195"/>
      <c r="AC1737" s="181"/>
      <c r="AD1737" s="195"/>
      <c r="AE1737" s="195"/>
      <c r="AF1737" s="195"/>
      <c r="AG1737" s="195"/>
    </row>
    <row r="1738" spans="13:33" s="6" customFormat="1" ht="15" customHeight="1" x14ac:dyDescent="0.25">
      <c r="M1738" s="42"/>
      <c r="Y1738" s="195"/>
      <c r="Z1738" s="195"/>
      <c r="AA1738" s="195"/>
      <c r="AB1738" s="195"/>
      <c r="AC1738" s="181"/>
      <c r="AD1738" s="195"/>
      <c r="AE1738" s="195"/>
      <c r="AF1738" s="195"/>
      <c r="AG1738" s="195"/>
    </row>
    <row r="1739" spans="13:33" s="6" customFormat="1" ht="15" customHeight="1" x14ac:dyDescent="0.25">
      <c r="M1739" s="42"/>
      <c r="Y1739" s="195"/>
      <c r="Z1739" s="195"/>
      <c r="AA1739" s="195"/>
      <c r="AB1739" s="195"/>
      <c r="AC1739" s="181"/>
      <c r="AD1739" s="195"/>
      <c r="AE1739" s="195"/>
      <c r="AF1739" s="195"/>
      <c r="AG1739" s="195"/>
    </row>
    <row r="1740" spans="13:33" s="6" customFormat="1" ht="15" customHeight="1" x14ac:dyDescent="0.25">
      <c r="M1740" s="42"/>
      <c r="Y1740" s="195"/>
      <c r="Z1740" s="195"/>
      <c r="AA1740" s="195"/>
      <c r="AB1740" s="195"/>
      <c r="AC1740" s="181"/>
      <c r="AD1740" s="195"/>
      <c r="AE1740" s="195"/>
      <c r="AF1740" s="195"/>
      <c r="AG1740" s="195"/>
    </row>
    <row r="1741" spans="13:33" s="6" customFormat="1" ht="15" customHeight="1" x14ac:dyDescent="0.25">
      <c r="M1741" s="42"/>
      <c r="Y1741" s="195"/>
      <c r="Z1741" s="195"/>
      <c r="AA1741" s="195"/>
      <c r="AB1741" s="195"/>
      <c r="AC1741" s="181"/>
      <c r="AD1741" s="195"/>
      <c r="AE1741" s="195"/>
      <c r="AF1741" s="195"/>
      <c r="AG1741" s="195"/>
    </row>
    <row r="1742" spans="13:33" s="6" customFormat="1" ht="15" customHeight="1" x14ac:dyDescent="0.25">
      <c r="M1742" s="42"/>
      <c r="Y1742" s="195"/>
      <c r="Z1742" s="195"/>
      <c r="AA1742" s="195"/>
      <c r="AB1742" s="195"/>
      <c r="AC1742" s="181"/>
      <c r="AD1742" s="195"/>
      <c r="AE1742" s="195"/>
      <c r="AF1742" s="195"/>
      <c r="AG1742" s="195"/>
    </row>
    <row r="1743" spans="13:33" s="6" customFormat="1" ht="15" customHeight="1" x14ac:dyDescent="0.25">
      <c r="M1743" s="42"/>
      <c r="Y1743" s="195"/>
      <c r="Z1743" s="195"/>
      <c r="AA1743" s="195"/>
      <c r="AB1743" s="195"/>
      <c r="AC1743" s="181"/>
      <c r="AD1743" s="195"/>
      <c r="AE1743" s="195"/>
      <c r="AF1743" s="195"/>
      <c r="AG1743" s="195"/>
    </row>
    <row r="1744" spans="13:33" s="6" customFormat="1" ht="15" customHeight="1" x14ac:dyDescent="0.25">
      <c r="M1744" s="42"/>
      <c r="Y1744" s="195"/>
      <c r="Z1744" s="195"/>
      <c r="AA1744" s="195"/>
      <c r="AB1744" s="195"/>
      <c r="AC1744" s="181"/>
      <c r="AD1744" s="195"/>
      <c r="AE1744" s="195"/>
      <c r="AF1744" s="195"/>
      <c r="AG1744" s="195"/>
    </row>
    <row r="1745" spans="13:33" s="6" customFormat="1" ht="15" customHeight="1" x14ac:dyDescent="0.25">
      <c r="M1745" s="42"/>
      <c r="Y1745" s="195"/>
      <c r="Z1745" s="195"/>
      <c r="AA1745" s="195"/>
      <c r="AB1745" s="195"/>
      <c r="AC1745" s="181"/>
      <c r="AD1745" s="195"/>
      <c r="AE1745" s="195"/>
      <c r="AF1745" s="195"/>
      <c r="AG1745" s="195"/>
    </row>
    <row r="1746" spans="13:33" s="6" customFormat="1" ht="15" customHeight="1" x14ac:dyDescent="0.25">
      <c r="M1746" s="42"/>
      <c r="Y1746" s="195"/>
      <c r="Z1746" s="195"/>
      <c r="AA1746" s="195"/>
      <c r="AB1746" s="195"/>
      <c r="AC1746" s="181"/>
      <c r="AD1746" s="195"/>
      <c r="AE1746" s="195"/>
      <c r="AF1746" s="195"/>
      <c r="AG1746" s="195"/>
    </row>
    <row r="1747" spans="13:33" s="6" customFormat="1" ht="15" customHeight="1" x14ac:dyDescent="0.25">
      <c r="M1747" s="42"/>
      <c r="Y1747" s="195"/>
      <c r="Z1747" s="195"/>
      <c r="AA1747" s="195"/>
      <c r="AB1747" s="195"/>
      <c r="AC1747" s="181"/>
      <c r="AD1747" s="195"/>
      <c r="AE1747" s="195"/>
      <c r="AF1747" s="195"/>
      <c r="AG1747" s="195"/>
    </row>
    <row r="1748" spans="13:33" s="6" customFormat="1" ht="15" customHeight="1" x14ac:dyDescent="0.25">
      <c r="M1748" s="42"/>
      <c r="Y1748" s="195"/>
      <c r="Z1748" s="195"/>
      <c r="AA1748" s="195"/>
      <c r="AB1748" s="195"/>
      <c r="AC1748" s="181"/>
      <c r="AD1748" s="195"/>
      <c r="AE1748" s="195"/>
      <c r="AF1748" s="195"/>
      <c r="AG1748" s="195"/>
    </row>
    <row r="1749" spans="13:33" s="6" customFormat="1" ht="15" customHeight="1" x14ac:dyDescent="0.25">
      <c r="M1749" s="42"/>
      <c r="Y1749" s="195"/>
      <c r="Z1749" s="195"/>
      <c r="AA1749" s="195"/>
      <c r="AB1749" s="195"/>
      <c r="AC1749" s="181"/>
      <c r="AD1749" s="195"/>
      <c r="AE1749" s="195"/>
      <c r="AF1749" s="195"/>
      <c r="AG1749" s="195"/>
    </row>
    <row r="1750" spans="13:33" s="6" customFormat="1" ht="15" customHeight="1" x14ac:dyDescent="0.25">
      <c r="M1750" s="42"/>
      <c r="Y1750" s="195"/>
      <c r="Z1750" s="195"/>
      <c r="AA1750" s="195"/>
      <c r="AB1750" s="195"/>
      <c r="AC1750" s="181"/>
      <c r="AD1750" s="195"/>
      <c r="AE1750" s="195"/>
      <c r="AF1750" s="195"/>
      <c r="AG1750" s="195"/>
    </row>
    <row r="1751" spans="13:33" s="6" customFormat="1" ht="15" customHeight="1" x14ac:dyDescent="0.25">
      <c r="M1751" s="42"/>
      <c r="Y1751" s="195"/>
      <c r="Z1751" s="195"/>
      <c r="AA1751" s="195"/>
      <c r="AB1751" s="195"/>
      <c r="AC1751" s="181"/>
      <c r="AD1751" s="195"/>
      <c r="AE1751" s="195"/>
      <c r="AF1751" s="195"/>
      <c r="AG1751" s="195"/>
    </row>
    <row r="1752" spans="13:33" s="6" customFormat="1" ht="15" customHeight="1" x14ac:dyDescent="0.25">
      <c r="M1752" s="42"/>
      <c r="Y1752" s="195"/>
      <c r="Z1752" s="195"/>
      <c r="AA1752" s="195"/>
      <c r="AB1752" s="195"/>
      <c r="AC1752" s="181"/>
      <c r="AD1752" s="195"/>
      <c r="AE1752" s="195"/>
      <c r="AF1752" s="195"/>
      <c r="AG1752" s="195"/>
    </row>
    <row r="1753" spans="13:33" s="6" customFormat="1" ht="15" customHeight="1" x14ac:dyDescent="0.25">
      <c r="M1753" s="42"/>
      <c r="Y1753" s="195"/>
      <c r="Z1753" s="195"/>
      <c r="AA1753" s="195"/>
      <c r="AB1753" s="195"/>
      <c r="AC1753" s="181"/>
      <c r="AD1753" s="195"/>
      <c r="AE1753" s="195"/>
      <c r="AF1753" s="195"/>
      <c r="AG1753" s="195"/>
    </row>
    <row r="1754" spans="13:33" s="6" customFormat="1" ht="15" customHeight="1" x14ac:dyDescent="0.25">
      <c r="M1754" s="42"/>
      <c r="Y1754" s="195"/>
      <c r="Z1754" s="195"/>
      <c r="AA1754" s="195"/>
      <c r="AB1754" s="195"/>
      <c r="AC1754" s="181"/>
      <c r="AD1754" s="195"/>
      <c r="AE1754" s="195"/>
      <c r="AF1754" s="195"/>
      <c r="AG1754" s="195"/>
    </row>
    <row r="1755" spans="13:33" s="6" customFormat="1" ht="15" customHeight="1" x14ac:dyDescent="0.25">
      <c r="M1755" s="42"/>
      <c r="Y1755" s="195"/>
      <c r="Z1755" s="195"/>
      <c r="AA1755" s="195"/>
      <c r="AB1755" s="195"/>
      <c r="AC1755" s="181"/>
      <c r="AD1755" s="195"/>
      <c r="AE1755" s="195"/>
      <c r="AF1755" s="195"/>
      <c r="AG1755" s="195"/>
    </row>
    <row r="1756" spans="13:33" s="6" customFormat="1" ht="15" customHeight="1" x14ac:dyDescent="0.25">
      <c r="M1756" s="42"/>
      <c r="Y1756" s="195"/>
      <c r="Z1756" s="195"/>
      <c r="AA1756" s="195"/>
      <c r="AB1756" s="195"/>
      <c r="AC1756" s="181"/>
      <c r="AD1756" s="195"/>
      <c r="AE1756" s="195"/>
      <c r="AF1756" s="195"/>
      <c r="AG1756" s="195"/>
    </row>
    <row r="1757" spans="13:33" s="6" customFormat="1" ht="15" customHeight="1" x14ac:dyDescent="0.25">
      <c r="M1757" s="42"/>
      <c r="Y1757" s="195"/>
      <c r="Z1757" s="195"/>
      <c r="AA1757" s="195"/>
      <c r="AB1757" s="195"/>
      <c r="AC1757" s="181"/>
      <c r="AD1757" s="195"/>
      <c r="AE1757" s="195"/>
      <c r="AF1757" s="195"/>
      <c r="AG1757" s="195"/>
    </row>
    <row r="1758" spans="13:33" s="6" customFormat="1" ht="15" customHeight="1" x14ac:dyDescent="0.25">
      <c r="M1758" s="42"/>
      <c r="Y1758" s="195"/>
      <c r="Z1758" s="195"/>
      <c r="AA1758" s="195"/>
      <c r="AB1758" s="195"/>
      <c r="AC1758" s="181"/>
      <c r="AD1758" s="195"/>
      <c r="AE1758" s="195"/>
      <c r="AF1758" s="195"/>
      <c r="AG1758" s="195"/>
    </row>
    <row r="1759" spans="13:33" s="6" customFormat="1" ht="15" customHeight="1" x14ac:dyDescent="0.25">
      <c r="M1759" s="42"/>
      <c r="Y1759" s="195"/>
      <c r="Z1759" s="195"/>
      <c r="AA1759" s="195"/>
      <c r="AB1759" s="195"/>
      <c r="AC1759" s="181"/>
      <c r="AD1759" s="195"/>
      <c r="AE1759" s="195"/>
      <c r="AF1759" s="195"/>
      <c r="AG1759" s="195"/>
    </row>
    <row r="1760" spans="13:33" s="6" customFormat="1" ht="15" customHeight="1" x14ac:dyDescent="0.25">
      <c r="M1760" s="42"/>
      <c r="Y1760" s="195"/>
      <c r="Z1760" s="195"/>
      <c r="AA1760" s="195"/>
      <c r="AB1760" s="195"/>
      <c r="AC1760" s="181"/>
      <c r="AD1760" s="195"/>
      <c r="AE1760" s="195"/>
      <c r="AF1760" s="195"/>
      <c r="AG1760" s="195"/>
    </row>
    <row r="1761" spans="13:33" s="6" customFormat="1" ht="15" customHeight="1" x14ac:dyDescent="0.25">
      <c r="M1761" s="42"/>
      <c r="Y1761" s="195"/>
      <c r="Z1761" s="195"/>
      <c r="AA1761" s="195"/>
      <c r="AB1761" s="195"/>
      <c r="AC1761" s="181"/>
      <c r="AD1761" s="195"/>
      <c r="AE1761" s="195"/>
      <c r="AF1761" s="195"/>
      <c r="AG1761" s="195"/>
    </row>
    <row r="1762" spans="13:33" s="6" customFormat="1" ht="15" customHeight="1" x14ac:dyDescent="0.25">
      <c r="M1762" s="42"/>
      <c r="Y1762" s="195"/>
      <c r="Z1762" s="195"/>
      <c r="AA1762" s="195"/>
      <c r="AB1762" s="195"/>
      <c r="AC1762" s="181"/>
      <c r="AD1762" s="195"/>
      <c r="AE1762" s="195"/>
      <c r="AF1762" s="195"/>
      <c r="AG1762" s="195"/>
    </row>
    <row r="1763" spans="13:33" s="6" customFormat="1" ht="15" customHeight="1" x14ac:dyDescent="0.25">
      <c r="M1763" s="42"/>
      <c r="Y1763" s="195"/>
      <c r="Z1763" s="195"/>
      <c r="AA1763" s="195"/>
      <c r="AB1763" s="195"/>
      <c r="AC1763" s="181"/>
      <c r="AD1763" s="195"/>
      <c r="AE1763" s="195"/>
      <c r="AF1763" s="195"/>
      <c r="AG1763" s="195"/>
    </row>
    <row r="1764" spans="13:33" s="6" customFormat="1" ht="15" customHeight="1" x14ac:dyDescent="0.25">
      <c r="M1764" s="42"/>
      <c r="Y1764" s="195"/>
      <c r="Z1764" s="195"/>
      <c r="AA1764" s="195"/>
      <c r="AB1764" s="195"/>
      <c r="AC1764" s="181"/>
      <c r="AD1764" s="195"/>
      <c r="AE1764" s="195"/>
      <c r="AF1764" s="195"/>
      <c r="AG1764" s="195"/>
    </row>
    <row r="1765" spans="13:33" s="6" customFormat="1" ht="15" customHeight="1" x14ac:dyDescent="0.25">
      <c r="M1765" s="42"/>
      <c r="Y1765" s="195"/>
      <c r="Z1765" s="195"/>
      <c r="AA1765" s="195"/>
      <c r="AB1765" s="195"/>
      <c r="AC1765" s="181"/>
      <c r="AD1765" s="195"/>
      <c r="AE1765" s="195"/>
      <c r="AF1765" s="195"/>
      <c r="AG1765" s="195"/>
    </row>
    <row r="1766" spans="13:33" s="6" customFormat="1" ht="15" customHeight="1" x14ac:dyDescent="0.25">
      <c r="M1766" s="42"/>
      <c r="Y1766" s="195"/>
      <c r="Z1766" s="195"/>
      <c r="AA1766" s="195"/>
      <c r="AB1766" s="195"/>
      <c r="AC1766" s="181"/>
      <c r="AD1766" s="195"/>
      <c r="AE1766" s="195"/>
      <c r="AF1766" s="195"/>
      <c r="AG1766" s="195"/>
    </row>
    <row r="1767" spans="13:33" s="6" customFormat="1" ht="15" customHeight="1" x14ac:dyDescent="0.25">
      <c r="M1767" s="42"/>
      <c r="Y1767" s="195"/>
      <c r="Z1767" s="195"/>
      <c r="AA1767" s="195"/>
      <c r="AB1767" s="195"/>
      <c r="AC1767" s="181"/>
      <c r="AD1767" s="195"/>
      <c r="AE1767" s="195"/>
      <c r="AF1767" s="195"/>
      <c r="AG1767" s="195"/>
    </row>
    <row r="1768" spans="13:33" s="6" customFormat="1" ht="15" customHeight="1" x14ac:dyDescent="0.25">
      <c r="M1768" s="42"/>
      <c r="Y1768" s="195"/>
      <c r="Z1768" s="195"/>
      <c r="AA1768" s="195"/>
      <c r="AB1768" s="195"/>
      <c r="AC1768" s="181"/>
      <c r="AD1768" s="195"/>
      <c r="AE1768" s="195"/>
      <c r="AF1768" s="195"/>
      <c r="AG1768" s="195"/>
    </row>
    <row r="1769" spans="13:33" s="6" customFormat="1" ht="15" customHeight="1" x14ac:dyDescent="0.25">
      <c r="M1769" s="42"/>
      <c r="Y1769" s="195"/>
      <c r="Z1769" s="195"/>
      <c r="AA1769" s="195"/>
      <c r="AB1769" s="195"/>
      <c r="AC1769" s="181"/>
      <c r="AD1769" s="195"/>
      <c r="AE1769" s="195"/>
      <c r="AF1769" s="195"/>
      <c r="AG1769" s="195"/>
    </row>
    <row r="1770" spans="13:33" s="6" customFormat="1" ht="15" customHeight="1" x14ac:dyDescent="0.25">
      <c r="M1770" s="42"/>
      <c r="Y1770" s="195"/>
      <c r="Z1770" s="195"/>
      <c r="AA1770" s="195"/>
      <c r="AB1770" s="195"/>
      <c r="AC1770" s="181"/>
      <c r="AD1770" s="195"/>
      <c r="AE1770" s="195"/>
      <c r="AF1770" s="195"/>
      <c r="AG1770" s="195"/>
    </row>
    <row r="1771" spans="13:33" s="6" customFormat="1" ht="15" customHeight="1" x14ac:dyDescent="0.25">
      <c r="M1771" s="42"/>
      <c r="Y1771" s="195"/>
      <c r="Z1771" s="195"/>
      <c r="AA1771" s="195"/>
      <c r="AB1771" s="195"/>
      <c r="AC1771" s="181"/>
      <c r="AD1771" s="195"/>
      <c r="AE1771" s="195"/>
      <c r="AF1771" s="195"/>
      <c r="AG1771" s="195"/>
    </row>
    <row r="1772" spans="13:33" s="6" customFormat="1" ht="15" customHeight="1" x14ac:dyDescent="0.25">
      <c r="M1772" s="42"/>
      <c r="Y1772" s="195"/>
      <c r="Z1772" s="195"/>
      <c r="AA1772" s="195"/>
      <c r="AB1772" s="195"/>
      <c r="AC1772" s="181"/>
      <c r="AD1772" s="195"/>
      <c r="AE1772" s="195"/>
      <c r="AF1772" s="195"/>
      <c r="AG1772" s="195"/>
    </row>
    <row r="1773" spans="13:33" s="6" customFormat="1" ht="15" customHeight="1" x14ac:dyDescent="0.25">
      <c r="M1773" s="42"/>
      <c r="Y1773" s="195"/>
      <c r="Z1773" s="195"/>
      <c r="AA1773" s="195"/>
      <c r="AB1773" s="195"/>
      <c r="AC1773" s="181"/>
      <c r="AD1773" s="195"/>
      <c r="AE1773" s="195"/>
      <c r="AF1773" s="195"/>
      <c r="AG1773" s="195"/>
    </row>
    <row r="1774" spans="13:33" s="6" customFormat="1" ht="15" customHeight="1" x14ac:dyDescent="0.25">
      <c r="M1774" s="42"/>
      <c r="Y1774" s="195"/>
      <c r="Z1774" s="195"/>
      <c r="AA1774" s="195"/>
      <c r="AB1774" s="195"/>
      <c r="AC1774" s="181"/>
      <c r="AD1774" s="195"/>
      <c r="AE1774" s="195"/>
      <c r="AF1774" s="195"/>
      <c r="AG1774" s="195"/>
    </row>
    <row r="1775" spans="13:33" s="6" customFormat="1" ht="15" customHeight="1" x14ac:dyDescent="0.25">
      <c r="M1775" s="42"/>
      <c r="Y1775" s="195"/>
      <c r="Z1775" s="195"/>
      <c r="AA1775" s="195"/>
      <c r="AB1775" s="195"/>
      <c r="AC1775" s="181"/>
      <c r="AD1775" s="195"/>
      <c r="AE1775" s="195"/>
      <c r="AF1775" s="195"/>
      <c r="AG1775" s="195"/>
    </row>
    <row r="1776" spans="13:33" s="6" customFormat="1" ht="15" customHeight="1" x14ac:dyDescent="0.25">
      <c r="M1776" s="42"/>
      <c r="Y1776" s="195"/>
      <c r="Z1776" s="195"/>
      <c r="AA1776" s="195"/>
      <c r="AB1776" s="195"/>
      <c r="AC1776" s="181"/>
      <c r="AD1776" s="195"/>
      <c r="AE1776" s="195"/>
      <c r="AF1776" s="195"/>
      <c r="AG1776" s="195"/>
    </row>
    <row r="1777" spans="13:33" s="6" customFormat="1" ht="15" customHeight="1" x14ac:dyDescent="0.25">
      <c r="M1777" s="42"/>
      <c r="Y1777" s="195"/>
      <c r="Z1777" s="195"/>
      <c r="AA1777" s="195"/>
      <c r="AB1777" s="195"/>
      <c r="AC1777" s="181"/>
      <c r="AD1777" s="195"/>
      <c r="AE1777" s="195"/>
      <c r="AF1777" s="195"/>
      <c r="AG1777" s="195"/>
    </row>
    <row r="1778" spans="13:33" s="6" customFormat="1" ht="15" customHeight="1" x14ac:dyDescent="0.25">
      <c r="M1778" s="42"/>
      <c r="Y1778" s="195"/>
      <c r="Z1778" s="195"/>
      <c r="AA1778" s="195"/>
      <c r="AB1778" s="195"/>
      <c r="AC1778" s="181"/>
      <c r="AD1778" s="195"/>
      <c r="AE1778" s="195"/>
      <c r="AF1778" s="195"/>
      <c r="AG1778" s="195"/>
    </row>
    <row r="1779" spans="13:33" s="6" customFormat="1" ht="15" customHeight="1" x14ac:dyDescent="0.25">
      <c r="M1779" s="42"/>
      <c r="Y1779" s="195"/>
      <c r="Z1779" s="195"/>
      <c r="AA1779" s="195"/>
      <c r="AB1779" s="195"/>
      <c r="AC1779" s="181"/>
      <c r="AD1779" s="195"/>
      <c r="AE1779" s="195"/>
      <c r="AF1779" s="195"/>
      <c r="AG1779" s="195"/>
    </row>
    <row r="1780" spans="13:33" s="6" customFormat="1" ht="15" customHeight="1" x14ac:dyDescent="0.25">
      <c r="M1780" s="42"/>
      <c r="Y1780" s="195"/>
      <c r="Z1780" s="195"/>
      <c r="AA1780" s="195"/>
      <c r="AB1780" s="195"/>
      <c r="AC1780" s="181"/>
      <c r="AD1780" s="195"/>
      <c r="AE1780" s="195"/>
      <c r="AF1780" s="195"/>
      <c r="AG1780" s="195"/>
    </row>
    <row r="1781" spans="13:33" s="6" customFormat="1" ht="15" customHeight="1" x14ac:dyDescent="0.25">
      <c r="M1781" s="42"/>
      <c r="Y1781" s="195"/>
      <c r="Z1781" s="195"/>
      <c r="AA1781" s="195"/>
      <c r="AB1781" s="195"/>
      <c r="AC1781" s="181"/>
      <c r="AD1781" s="195"/>
      <c r="AE1781" s="195"/>
      <c r="AF1781" s="195"/>
      <c r="AG1781" s="195"/>
    </row>
    <row r="1782" spans="13:33" s="6" customFormat="1" ht="15" customHeight="1" x14ac:dyDescent="0.25">
      <c r="M1782" s="42"/>
      <c r="Y1782" s="195"/>
      <c r="Z1782" s="195"/>
      <c r="AA1782" s="195"/>
      <c r="AB1782" s="195"/>
      <c r="AC1782" s="181"/>
      <c r="AD1782" s="195"/>
      <c r="AE1782" s="195"/>
      <c r="AF1782" s="195"/>
      <c r="AG1782" s="195"/>
    </row>
    <row r="1783" spans="13:33" s="6" customFormat="1" ht="15" customHeight="1" x14ac:dyDescent="0.25">
      <c r="M1783" s="42"/>
      <c r="Y1783" s="195"/>
      <c r="Z1783" s="195"/>
      <c r="AA1783" s="195"/>
      <c r="AB1783" s="195"/>
      <c r="AC1783" s="181"/>
      <c r="AD1783" s="195"/>
      <c r="AE1783" s="195"/>
      <c r="AF1783" s="195"/>
      <c r="AG1783" s="195"/>
    </row>
    <row r="1784" spans="13:33" s="6" customFormat="1" ht="15" customHeight="1" x14ac:dyDescent="0.25">
      <c r="M1784" s="42"/>
      <c r="Y1784" s="195"/>
      <c r="Z1784" s="195"/>
      <c r="AA1784" s="195"/>
      <c r="AB1784" s="195"/>
      <c r="AC1784" s="181"/>
      <c r="AD1784" s="195"/>
      <c r="AE1784" s="195"/>
      <c r="AF1784" s="195"/>
      <c r="AG1784" s="195"/>
    </row>
    <row r="1785" spans="13:33" s="6" customFormat="1" ht="15" customHeight="1" x14ac:dyDescent="0.25">
      <c r="M1785" s="42"/>
      <c r="Y1785" s="195"/>
      <c r="Z1785" s="195"/>
      <c r="AA1785" s="195"/>
      <c r="AB1785" s="195"/>
      <c r="AC1785" s="181"/>
      <c r="AD1785" s="195"/>
      <c r="AE1785" s="195"/>
      <c r="AF1785" s="195"/>
      <c r="AG1785" s="195"/>
    </row>
    <row r="1786" spans="13:33" s="6" customFormat="1" ht="15" customHeight="1" x14ac:dyDescent="0.25">
      <c r="M1786" s="42"/>
      <c r="Y1786" s="195"/>
      <c r="Z1786" s="195"/>
      <c r="AA1786" s="195"/>
      <c r="AB1786" s="195"/>
      <c r="AC1786" s="181"/>
      <c r="AD1786" s="195"/>
      <c r="AE1786" s="195"/>
      <c r="AF1786" s="195"/>
      <c r="AG1786" s="195"/>
    </row>
    <row r="1787" spans="13:33" s="6" customFormat="1" ht="15" customHeight="1" x14ac:dyDescent="0.25">
      <c r="M1787" s="42"/>
      <c r="Y1787" s="195"/>
      <c r="Z1787" s="195"/>
      <c r="AA1787" s="195"/>
      <c r="AB1787" s="195"/>
      <c r="AC1787" s="181"/>
      <c r="AD1787" s="195"/>
      <c r="AE1787" s="195"/>
      <c r="AF1787" s="195"/>
      <c r="AG1787" s="195"/>
    </row>
    <row r="1788" spans="13:33" s="6" customFormat="1" ht="15" customHeight="1" x14ac:dyDescent="0.25">
      <c r="M1788" s="42"/>
      <c r="Y1788" s="195"/>
      <c r="Z1788" s="195"/>
      <c r="AA1788" s="195"/>
      <c r="AB1788" s="195"/>
      <c r="AC1788" s="181"/>
      <c r="AD1788" s="195"/>
      <c r="AE1788" s="195"/>
      <c r="AF1788" s="195"/>
      <c r="AG1788" s="195"/>
    </row>
    <row r="1789" spans="13:33" s="6" customFormat="1" ht="15" customHeight="1" x14ac:dyDescent="0.25">
      <c r="M1789" s="42"/>
      <c r="Y1789" s="195"/>
      <c r="Z1789" s="195"/>
      <c r="AA1789" s="195"/>
      <c r="AB1789" s="195"/>
      <c r="AC1789" s="181"/>
      <c r="AD1789" s="195"/>
      <c r="AE1789" s="195"/>
      <c r="AF1789" s="195"/>
      <c r="AG1789" s="195"/>
    </row>
    <row r="1790" spans="13:33" s="6" customFormat="1" ht="15" customHeight="1" x14ac:dyDescent="0.25">
      <c r="M1790" s="42"/>
      <c r="Y1790" s="195"/>
      <c r="Z1790" s="195"/>
      <c r="AA1790" s="195"/>
      <c r="AB1790" s="195"/>
      <c r="AC1790" s="181"/>
      <c r="AD1790" s="195"/>
      <c r="AE1790" s="195"/>
      <c r="AF1790" s="195"/>
      <c r="AG1790" s="195"/>
    </row>
    <row r="1791" spans="13:33" s="6" customFormat="1" ht="15" customHeight="1" x14ac:dyDescent="0.25">
      <c r="M1791" s="42"/>
      <c r="Y1791" s="195"/>
      <c r="Z1791" s="195"/>
      <c r="AA1791" s="195"/>
      <c r="AB1791" s="195"/>
      <c r="AC1791" s="181"/>
      <c r="AD1791" s="195"/>
      <c r="AE1791" s="195"/>
      <c r="AF1791" s="195"/>
      <c r="AG1791" s="195"/>
    </row>
    <row r="1792" spans="13:33" s="6" customFormat="1" ht="15" customHeight="1" x14ac:dyDescent="0.25">
      <c r="M1792" s="42"/>
      <c r="Y1792" s="195"/>
      <c r="Z1792" s="195"/>
      <c r="AA1792" s="195"/>
      <c r="AB1792" s="195"/>
      <c r="AC1792" s="181"/>
      <c r="AD1792" s="195"/>
      <c r="AE1792" s="195"/>
      <c r="AF1792" s="195"/>
      <c r="AG1792" s="195"/>
    </row>
    <row r="1793" spans="13:33" s="6" customFormat="1" ht="15" customHeight="1" x14ac:dyDescent="0.25">
      <c r="M1793" s="42"/>
      <c r="Y1793" s="195"/>
      <c r="Z1793" s="195"/>
      <c r="AA1793" s="195"/>
      <c r="AB1793" s="195"/>
      <c r="AC1793" s="181"/>
      <c r="AD1793" s="195"/>
      <c r="AE1793" s="195"/>
      <c r="AF1793" s="195"/>
      <c r="AG1793" s="195"/>
    </row>
    <row r="1794" spans="13:33" s="6" customFormat="1" ht="15" customHeight="1" x14ac:dyDescent="0.25">
      <c r="M1794" s="42"/>
      <c r="Y1794" s="195"/>
      <c r="Z1794" s="195"/>
      <c r="AA1794" s="195"/>
      <c r="AB1794" s="195"/>
      <c r="AC1794" s="181"/>
      <c r="AD1794" s="195"/>
      <c r="AE1794" s="195"/>
      <c r="AF1794" s="195"/>
      <c r="AG1794" s="195"/>
    </row>
    <row r="1795" spans="13:33" s="6" customFormat="1" ht="15" customHeight="1" x14ac:dyDescent="0.25">
      <c r="M1795" s="42"/>
      <c r="Y1795" s="195"/>
      <c r="Z1795" s="195"/>
      <c r="AA1795" s="195"/>
      <c r="AB1795" s="195"/>
      <c r="AC1795" s="181"/>
      <c r="AD1795" s="195"/>
      <c r="AE1795" s="195"/>
      <c r="AF1795" s="195"/>
      <c r="AG1795" s="195"/>
    </row>
    <row r="1796" spans="13:33" s="6" customFormat="1" ht="15" customHeight="1" x14ac:dyDescent="0.25">
      <c r="M1796" s="42"/>
      <c r="Y1796" s="195"/>
      <c r="Z1796" s="195"/>
      <c r="AA1796" s="195"/>
      <c r="AB1796" s="195"/>
      <c r="AC1796" s="181"/>
      <c r="AD1796" s="195"/>
      <c r="AE1796" s="195"/>
      <c r="AF1796" s="195"/>
      <c r="AG1796" s="195"/>
    </row>
    <row r="1797" spans="13:33" s="6" customFormat="1" ht="15" customHeight="1" x14ac:dyDescent="0.25">
      <c r="M1797" s="42"/>
      <c r="Y1797" s="195"/>
      <c r="Z1797" s="195"/>
      <c r="AA1797" s="195"/>
      <c r="AB1797" s="195"/>
      <c r="AC1797" s="181"/>
      <c r="AD1797" s="195"/>
      <c r="AE1797" s="195"/>
      <c r="AF1797" s="195"/>
      <c r="AG1797" s="195"/>
    </row>
    <row r="1798" spans="13:33" s="6" customFormat="1" ht="15" customHeight="1" x14ac:dyDescent="0.25">
      <c r="M1798" s="42"/>
      <c r="Y1798" s="195"/>
      <c r="Z1798" s="195"/>
      <c r="AA1798" s="195"/>
      <c r="AB1798" s="195"/>
      <c r="AC1798" s="181"/>
      <c r="AD1798" s="195"/>
      <c r="AE1798" s="195"/>
      <c r="AF1798" s="195"/>
      <c r="AG1798" s="195"/>
    </row>
    <row r="1799" spans="13:33" s="6" customFormat="1" ht="15" customHeight="1" x14ac:dyDescent="0.25">
      <c r="M1799" s="42"/>
      <c r="Y1799" s="195"/>
      <c r="Z1799" s="195"/>
      <c r="AA1799" s="195"/>
      <c r="AB1799" s="195"/>
      <c r="AC1799" s="181"/>
      <c r="AD1799" s="195"/>
      <c r="AE1799" s="195"/>
      <c r="AF1799" s="195"/>
      <c r="AG1799" s="195"/>
    </row>
    <row r="1800" spans="13:33" s="6" customFormat="1" ht="15" customHeight="1" x14ac:dyDescent="0.25">
      <c r="M1800" s="42"/>
      <c r="Y1800" s="195"/>
      <c r="Z1800" s="195"/>
      <c r="AA1800" s="195"/>
      <c r="AB1800" s="195"/>
      <c r="AC1800" s="181"/>
      <c r="AD1800" s="195"/>
      <c r="AE1800" s="195"/>
      <c r="AF1800" s="195"/>
      <c r="AG1800" s="195"/>
    </row>
    <row r="1801" spans="13:33" s="6" customFormat="1" ht="15" customHeight="1" x14ac:dyDescent="0.25">
      <c r="M1801" s="42"/>
      <c r="Y1801" s="195"/>
      <c r="Z1801" s="195"/>
      <c r="AA1801" s="195"/>
      <c r="AB1801" s="195"/>
      <c r="AC1801" s="181"/>
      <c r="AD1801" s="195"/>
      <c r="AE1801" s="195"/>
      <c r="AF1801" s="195"/>
      <c r="AG1801" s="195"/>
    </row>
    <row r="1802" spans="13:33" s="6" customFormat="1" ht="15" customHeight="1" x14ac:dyDescent="0.25">
      <c r="M1802" s="42"/>
      <c r="Y1802" s="195"/>
      <c r="Z1802" s="195"/>
      <c r="AA1802" s="195"/>
      <c r="AB1802" s="195"/>
      <c r="AC1802" s="181"/>
      <c r="AD1802" s="195"/>
      <c r="AE1802" s="195"/>
      <c r="AF1802" s="195"/>
      <c r="AG1802" s="195"/>
    </row>
    <row r="1803" spans="13:33" s="6" customFormat="1" ht="15" customHeight="1" x14ac:dyDescent="0.25">
      <c r="M1803" s="42"/>
      <c r="Y1803" s="195"/>
      <c r="Z1803" s="195"/>
      <c r="AA1803" s="195"/>
      <c r="AB1803" s="195"/>
      <c r="AC1803" s="181"/>
      <c r="AD1803" s="195"/>
      <c r="AE1803" s="195"/>
      <c r="AF1803" s="195"/>
      <c r="AG1803" s="195"/>
    </row>
    <row r="1804" spans="13:33" s="6" customFormat="1" ht="15" customHeight="1" x14ac:dyDescent="0.25">
      <c r="M1804" s="42"/>
      <c r="Y1804" s="195"/>
      <c r="Z1804" s="195"/>
      <c r="AA1804" s="195"/>
      <c r="AB1804" s="195"/>
      <c r="AC1804" s="181"/>
      <c r="AD1804" s="195"/>
      <c r="AE1804" s="195"/>
      <c r="AF1804" s="195"/>
      <c r="AG1804" s="195"/>
    </row>
    <row r="1805" spans="13:33" s="6" customFormat="1" ht="15" customHeight="1" x14ac:dyDescent="0.25">
      <c r="M1805" s="42"/>
      <c r="Y1805" s="195"/>
      <c r="Z1805" s="195"/>
      <c r="AA1805" s="195"/>
      <c r="AB1805" s="195"/>
      <c r="AC1805" s="181"/>
      <c r="AD1805" s="195"/>
      <c r="AE1805" s="195"/>
      <c r="AF1805" s="195"/>
      <c r="AG1805" s="195"/>
    </row>
    <row r="1806" spans="13:33" s="6" customFormat="1" ht="15" customHeight="1" x14ac:dyDescent="0.25">
      <c r="M1806" s="42"/>
      <c r="Y1806" s="195"/>
      <c r="Z1806" s="195"/>
      <c r="AA1806" s="195"/>
      <c r="AB1806" s="195"/>
      <c r="AC1806" s="181"/>
      <c r="AD1806" s="195"/>
      <c r="AE1806" s="195"/>
      <c r="AF1806" s="195"/>
      <c r="AG1806" s="195"/>
    </row>
    <row r="1807" spans="13:33" s="6" customFormat="1" ht="15" customHeight="1" x14ac:dyDescent="0.25">
      <c r="M1807" s="42"/>
      <c r="Y1807" s="195"/>
      <c r="Z1807" s="195"/>
      <c r="AA1807" s="195"/>
      <c r="AB1807" s="195"/>
      <c r="AC1807" s="181"/>
      <c r="AD1807" s="195"/>
      <c r="AE1807" s="195"/>
      <c r="AF1807" s="195"/>
      <c r="AG1807" s="195"/>
    </row>
    <row r="1808" spans="13:33" s="6" customFormat="1" ht="15" customHeight="1" x14ac:dyDescent="0.25">
      <c r="M1808" s="42"/>
      <c r="Y1808" s="195"/>
      <c r="Z1808" s="195"/>
      <c r="AA1808" s="195"/>
      <c r="AB1808" s="195"/>
      <c r="AC1808" s="181"/>
      <c r="AD1808" s="195"/>
      <c r="AE1808" s="195"/>
      <c r="AF1808" s="195"/>
      <c r="AG1808" s="195"/>
    </row>
    <row r="1809" spans="13:33" s="6" customFormat="1" ht="15" customHeight="1" x14ac:dyDescent="0.25">
      <c r="M1809" s="42"/>
      <c r="Y1809" s="195"/>
      <c r="Z1809" s="195"/>
      <c r="AA1809" s="195"/>
      <c r="AB1809" s="195"/>
      <c r="AC1809" s="181"/>
      <c r="AD1809" s="195"/>
      <c r="AE1809" s="195"/>
      <c r="AF1809" s="195"/>
      <c r="AG1809" s="195"/>
    </row>
    <row r="1810" spans="13:33" s="6" customFormat="1" ht="15" customHeight="1" x14ac:dyDescent="0.25">
      <c r="M1810" s="42"/>
      <c r="Y1810" s="195"/>
      <c r="Z1810" s="195"/>
      <c r="AA1810" s="195"/>
      <c r="AB1810" s="195"/>
      <c r="AC1810" s="181"/>
      <c r="AD1810" s="195"/>
      <c r="AE1810" s="195"/>
      <c r="AF1810" s="195"/>
      <c r="AG1810" s="195"/>
    </row>
    <row r="1811" spans="13:33" s="6" customFormat="1" ht="15" customHeight="1" x14ac:dyDescent="0.25">
      <c r="M1811" s="42"/>
      <c r="Y1811" s="195"/>
      <c r="Z1811" s="195"/>
      <c r="AA1811" s="195"/>
      <c r="AB1811" s="195"/>
      <c r="AC1811" s="181"/>
      <c r="AD1811" s="195"/>
      <c r="AE1811" s="195"/>
      <c r="AF1811" s="195"/>
      <c r="AG1811" s="195"/>
    </row>
    <row r="1812" spans="13:33" s="6" customFormat="1" ht="15" customHeight="1" x14ac:dyDescent="0.25">
      <c r="M1812" s="42"/>
      <c r="Y1812" s="195"/>
      <c r="Z1812" s="195"/>
      <c r="AA1812" s="195"/>
      <c r="AB1812" s="195"/>
      <c r="AC1812" s="181"/>
      <c r="AD1812" s="195"/>
      <c r="AE1812" s="195"/>
      <c r="AF1812" s="195"/>
      <c r="AG1812" s="195"/>
    </row>
    <row r="1813" spans="13:33" s="6" customFormat="1" ht="15" customHeight="1" x14ac:dyDescent="0.25">
      <c r="M1813" s="42"/>
      <c r="Y1813" s="195"/>
      <c r="Z1813" s="195"/>
      <c r="AA1813" s="195"/>
      <c r="AB1813" s="195"/>
      <c r="AC1813" s="181"/>
      <c r="AD1813" s="195"/>
      <c r="AE1813" s="195"/>
      <c r="AF1813" s="195"/>
      <c r="AG1813" s="195"/>
    </row>
    <row r="1814" spans="13:33" s="6" customFormat="1" ht="15" customHeight="1" x14ac:dyDescent="0.25">
      <c r="M1814" s="42"/>
      <c r="Y1814" s="195"/>
      <c r="Z1814" s="195"/>
      <c r="AA1814" s="195"/>
      <c r="AB1814" s="195"/>
      <c r="AC1814" s="181"/>
      <c r="AD1814" s="195"/>
      <c r="AE1814" s="195"/>
      <c r="AF1814" s="195"/>
      <c r="AG1814" s="195"/>
    </row>
    <row r="1815" spans="13:33" s="6" customFormat="1" ht="15" customHeight="1" x14ac:dyDescent="0.25">
      <c r="M1815" s="42"/>
      <c r="Y1815" s="195"/>
      <c r="Z1815" s="195"/>
      <c r="AA1815" s="195"/>
      <c r="AB1815" s="195"/>
      <c r="AC1815" s="181"/>
      <c r="AD1815" s="195"/>
      <c r="AE1815" s="195"/>
      <c r="AF1815" s="195"/>
      <c r="AG1815" s="195"/>
    </row>
    <row r="1816" spans="13:33" s="6" customFormat="1" ht="15" customHeight="1" x14ac:dyDescent="0.25">
      <c r="M1816" s="42"/>
      <c r="Y1816" s="195"/>
      <c r="Z1816" s="195"/>
      <c r="AA1816" s="195"/>
      <c r="AB1816" s="195"/>
      <c r="AC1816" s="181"/>
      <c r="AD1816" s="195"/>
      <c r="AE1816" s="195"/>
      <c r="AF1816" s="195"/>
      <c r="AG1816" s="195"/>
    </row>
    <row r="1817" spans="13:33" s="6" customFormat="1" ht="15" customHeight="1" x14ac:dyDescent="0.25">
      <c r="M1817" s="42"/>
      <c r="Y1817" s="195"/>
      <c r="Z1817" s="195"/>
      <c r="AA1817" s="195"/>
      <c r="AB1817" s="195"/>
      <c r="AC1817" s="181"/>
      <c r="AD1817" s="195"/>
      <c r="AE1817" s="195"/>
      <c r="AF1817" s="195"/>
      <c r="AG1817" s="195"/>
    </row>
    <row r="1818" spans="13:33" s="6" customFormat="1" ht="15" customHeight="1" x14ac:dyDescent="0.25">
      <c r="M1818" s="42"/>
      <c r="Y1818" s="195"/>
      <c r="Z1818" s="195"/>
      <c r="AA1818" s="195"/>
      <c r="AB1818" s="195"/>
      <c r="AC1818" s="181"/>
      <c r="AD1818" s="195"/>
      <c r="AE1818" s="195"/>
      <c r="AF1818" s="195"/>
      <c r="AG1818" s="195"/>
    </row>
    <row r="1819" spans="13:33" s="6" customFormat="1" ht="15" customHeight="1" x14ac:dyDescent="0.25">
      <c r="M1819" s="42"/>
      <c r="Y1819" s="195"/>
      <c r="Z1819" s="195"/>
      <c r="AA1819" s="195"/>
      <c r="AB1819" s="195"/>
      <c r="AC1819" s="181"/>
      <c r="AD1819" s="195"/>
      <c r="AE1819" s="195"/>
      <c r="AF1819" s="195"/>
      <c r="AG1819" s="195"/>
    </row>
    <row r="1820" spans="13:33" s="6" customFormat="1" ht="15" customHeight="1" x14ac:dyDescent="0.25">
      <c r="M1820" s="42"/>
      <c r="Y1820" s="195"/>
      <c r="Z1820" s="195"/>
      <c r="AA1820" s="195"/>
      <c r="AB1820" s="195"/>
      <c r="AC1820" s="181"/>
      <c r="AD1820" s="195"/>
      <c r="AE1820" s="195"/>
      <c r="AF1820" s="195"/>
      <c r="AG1820" s="195"/>
    </row>
    <row r="1821" spans="13:33" s="6" customFormat="1" ht="15" customHeight="1" x14ac:dyDescent="0.25">
      <c r="M1821" s="42"/>
      <c r="Y1821" s="195"/>
      <c r="Z1821" s="195"/>
      <c r="AA1821" s="195"/>
      <c r="AB1821" s="195"/>
      <c r="AC1821" s="181"/>
      <c r="AD1821" s="195"/>
      <c r="AE1821" s="195"/>
      <c r="AF1821" s="195"/>
      <c r="AG1821" s="195"/>
    </row>
    <row r="1822" spans="13:33" s="6" customFormat="1" ht="15" customHeight="1" x14ac:dyDescent="0.25">
      <c r="M1822" s="42"/>
      <c r="Y1822" s="195"/>
      <c r="Z1822" s="195"/>
      <c r="AA1822" s="195"/>
      <c r="AB1822" s="195"/>
      <c r="AC1822" s="181"/>
      <c r="AD1822" s="195"/>
      <c r="AE1822" s="195"/>
      <c r="AF1822" s="195"/>
      <c r="AG1822" s="195"/>
    </row>
    <row r="1823" spans="13:33" s="6" customFormat="1" ht="15" customHeight="1" x14ac:dyDescent="0.25">
      <c r="M1823" s="42"/>
      <c r="Y1823" s="195"/>
      <c r="Z1823" s="195"/>
      <c r="AA1823" s="195"/>
      <c r="AB1823" s="195"/>
      <c r="AC1823" s="181"/>
      <c r="AD1823" s="195"/>
      <c r="AE1823" s="195"/>
      <c r="AF1823" s="195"/>
      <c r="AG1823" s="195"/>
    </row>
    <row r="1824" spans="13:33" s="6" customFormat="1" ht="15" customHeight="1" x14ac:dyDescent="0.25">
      <c r="M1824" s="42"/>
      <c r="Y1824" s="195"/>
      <c r="Z1824" s="195"/>
      <c r="AA1824" s="195"/>
      <c r="AB1824" s="195"/>
      <c r="AC1824" s="181"/>
      <c r="AD1824" s="195"/>
      <c r="AE1824" s="195"/>
      <c r="AF1824" s="195"/>
      <c r="AG1824" s="195"/>
    </row>
    <row r="1825" spans="13:33" s="6" customFormat="1" ht="15" customHeight="1" x14ac:dyDescent="0.25">
      <c r="M1825" s="42"/>
      <c r="Y1825" s="195"/>
      <c r="Z1825" s="195"/>
      <c r="AA1825" s="195"/>
      <c r="AB1825" s="195"/>
      <c r="AC1825" s="181"/>
      <c r="AD1825" s="195"/>
      <c r="AE1825" s="195"/>
      <c r="AF1825" s="195"/>
      <c r="AG1825" s="195"/>
    </row>
    <row r="1826" spans="13:33" s="6" customFormat="1" ht="15" customHeight="1" x14ac:dyDescent="0.25">
      <c r="M1826" s="42"/>
      <c r="Y1826" s="195"/>
      <c r="Z1826" s="195"/>
      <c r="AA1826" s="195"/>
      <c r="AB1826" s="195"/>
      <c r="AC1826" s="181"/>
      <c r="AD1826" s="195"/>
      <c r="AE1826" s="195"/>
      <c r="AF1826" s="195"/>
      <c r="AG1826" s="195"/>
    </row>
    <row r="1827" spans="13:33" s="6" customFormat="1" ht="15" customHeight="1" x14ac:dyDescent="0.25">
      <c r="M1827" s="42"/>
      <c r="Y1827" s="195"/>
      <c r="Z1827" s="195"/>
      <c r="AA1827" s="195"/>
      <c r="AB1827" s="195"/>
      <c r="AC1827" s="181"/>
      <c r="AD1827" s="195"/>
      <c r="AE1827" s="195"/>
      <c r="AF1827" s="195"/>
      <c r="AG1827" s="195"/>
    </row>
    <row r="1828" spans="13:33" s="6" customFormat="1" ht="15" customHeight="1" x14ac:dyDescent="0.25">
      <c r="M1828" s="42"/>
      <c r="Y1828" s="195"/>
      <c r="Z1828" s="195"/>
      <c r="AA1828" s="195"/>
      <c r="AB1828" s="195"/>
      <c r="AC1828" s="181"/>
      <c r="AD1828" s="195"/>
      <c r="AE1828" s="195"/>
      <c r="AF1828" s="195"/>
      <c r="AG1828" s="195"/>
    </row>
    <row r="1829" spans="13:33" s="6" customFormat="1" ht="15" customHeight="1" x14ac:dyDescent="0.25">
      <c r="M1829" s="42"/>
      <c r="Y1829" s="195"/>
      <c r="Z1829" s="195"/>
      <c r="AA1829" s="195"/>
      <c r="AB1829" s="195"/>
      <c r="AC1829" s="181"/>
      <c r="AD1829" s="195"/>
      <c r="AE1829" s="195"/>
      <c r="AF1829" s="195"/>
      <c r="AG1829" s="195"/>
    </row>
    <row r="1830" spans="13:33" s="6" customFormat="1" ht="15" customHeight="1" x14ac:dyDescent="0.25">
      <c r="M1830" s="42"/>
      <c r="Y1830" s="195"/>
      <c r="Z1830" s="195"/>
      <c r="AA1830" s="195"/>
      <c r="AB1830" s="195"/>
      <c r="AC1830" s="181"/>
      <c r="AD1830" s="195"/>
      <c r="AE1830" s="195"/>
      <c r="AF1830" s="195"/>
      <c r="AG1830" s="195"/>
    </row>
    <row r="1831" spans="13:33" s="6" customFormat="1" ht="15" customHeight="1" x14ac:dyDescent="0.25">
      <c r="M1831" s="42"/>
      <c r="Y1831" s="195"/>
      <c r="Z1831" s="195"/>
      <c r="AA1831" s="195"/>
      <c r="AB1831" s="195"/>
      <c r="AC1831" s="181"/>
      <c r="AD1831" s="195"/>
      <c r="AE1831" s="195"/>
      <c r="AF1831" s="195"/>
      <c r="AG1831" s="195"/>
    </row>
    <row r="1832" spans="13:33" s="6" customFormat="1" ht="15" customHeight="1" x14ac:dyDescent="0.25">
      <c r="M1832" s="42"/>
      <c r="Y1832" s="195"/>
      <c r="Z1832" s="195"/>
      <c r="AA1832" s="195"/>
      <c r="AB1832" s="195"/>
      <c r="AC1832" s="181"/>
      <c r="AD1832" s="195"/>
      <c r="AE1832" s="195"/>
      <c r="AF1832" s="195"/>
      <c r="AG1832" s="195"/>
    </row>
    <row r="1833" spans="13:33" s="6" customFormat="1" ht="15" customHeight="1" x14ac:dyDescent="0.25">
      <c r="M1833" s="42"/>
      <c r="Y1833" s="195"/>
      <c r="Z1833" s="195"/>
      <c r="AA1833" s="195"/>
      <c r="AB1833" s="195"/>
      <c r="AC1833" s="181"/>
      <c r="AD1833" s="195"/>
      <c r="AE1833" s="195"/>
      <c r="AF1833" s="195"/>
      <c r="AG1833" s="195"/>
    </row>
    <row r="1834" spans="13:33" s="6" customFormat="1" ht="15" customHeight="1" x14ac:dyDescent="0.25">
      <c r="M1834" s="42"/>
      <c r="Y1834" s="195"/>
      <c r="Z1834" s="195"/>
      <c r="AA1834" s="195"/>
      <c r="AB1834" s="195"/>
      <c r="AC1834" s="181"/>
      <c r="AD1834" s="195"/>
      <c r="AE1834" s="195"/>
      <c r="AF1834" s="195"/>
      <c r="AG1834" s="195"/>
    </row>
    <row r="1835" spans="13:33" s="6" customFormat="1" ht="15" customHeight="1" x14ac:dyDescent="0.25">
      <c r="M1835" s="42"/>
      <c r="Y1835" s="195"/>
      <c r="Z1835" s="195"/>
      <c r="AA1835" s="195"/>
      <c r="AB1835" s="195"/>
      <c r="AC1835" s="181"/>
      <c r="AD1835" s="195"/>
      <c r="AE1835" s="195"/>
      <c r="AF1835" s="195"/>
      <c r="AG1835" s="195"/>
    </row>
    <row r="1836" spans="13:33" s="6" customFormat="1" ht="15" customHeight="1" x14ac:dyDescent="0.25">
      <c r="M1836" s="42"/>
      <c r="Y1836" s="195"/>
      <c r="Z1836" s="195"/>
      <c r="AA1836" s="195"/>
      <c r="AB1836" s="195"/>
      <c r="AC1836" s="181"/>
      <c r="AD1836" s="195"/>
      <c r="AE1836" s="195"/>
      <c r="AF1836" s="195"/>
      <c r="AG1836" s="195"/>
    </row>
    <row r="1837" spans="13:33" s="6" customFormat="1" ht="15" customHeight="1" x14ac:dyDescent="0.25">
      <c r="M1837" s="42"/>
      <c r="Y1837" s="195"/>
      <c r="Z1837" s="195"/>
      <c r="AA1837" s="195"/>
      <c r="AB1837" s="195"/>
      <c r="AC1837" s="181"/>
      <c r="AD1837" s="195"/>
      <c r="AE1837" s="195"/>
      <c r="AF1837" s="195"/>
      <c r="AG1837" s="195"/>
    </row>
    <row r="1838" spans="13:33" s="6" customFormat="1" ht="15" customHeight="1" x14ac:dyDescent="0.25">
      <c r="M1838" s="42"/>
      <c r="Y1838" s="195"/>
      <c r="Z1838" s="195"/>
      <c r="AA1838" s="195"/>
      <c r="AB1838" s="195"/>
      <c r="AC1838" s="181"/>
      <c r="AD1838" s="195"/>
      <c r="AE1838" s="195"/>
      <c r="AF1838" s="195"/>
      <c r="AG1838" s="195"/>
    </row>
    <row r="1839" spans="13:33" s="6" customFormat="1" ht="15" customHeight="1" x14ac:dyDescent="0.25">
      <c r="M1839" s="42"/>
      <c r="Y1839" s="195"/>
      <c r="Z1839" s="195"/>
      <c r="AA1839" s="195"/>
      <c r="AB1839" s="195"/>
      <c r="AC1839" s="181"/>
      <c r="AD1839" s="195"/>
      <c r="AE1839" s="195"/>
      <c r="AF1839" s="195"/>
      <c r="AG1839" s="195"/>
    </row>
    <row r="1840" spans="13:33" s="6" customFormat="1" ht="15" customHeight="1" x14ac:dyDescent="0.25">
      <c r="M1840" s="42"/>
      <c r="Y1840" s="195"/>
      <c r="Z1840" s="195"/>
      <c r="AA1840" s="195"/>
      <c r="AB1840" s="195"/>
      <c r="AC1840" s="181"/>
      <c r="AD1840" s="195"/>
      <c r="AE1840" s="195"/>
      <c r="AF1840" s="195"/>
      <c r="AG1840" s="195"/>
    </row>
    <row r="1841" spans="13:33" s="6" customFormat="1" ht="15" customHeight="1" x14ac:dyDescent="0.25">
      <c r="M1841" s="42"/>
      <c r="Y1841" s="195"/>
      <c r="Z1841" s="195"/>
      <c r="AA1841" s="195"/>
      <c r="AB1841" s="195"/>
      <c r="AC1841" s="181"/>
      <c r="AD1841" s="195"/>
      <c r="AE1841" s="195"/>
      <c r="AF1841" s="195"/>
      <c r="AG1841" s="195"/>
    </row>
    <row r="1842" spans="13:33" s="6" customFormat="1" ht="15" customHeight="1" x14ac:dyDescent="0.25">
      <c r="M1842" s="42"/>
      <c r="Y1842" s="195"/>
      <c r="Z1842" s="195"/>
      <c r="AA1842" s="195"/>
      <c r="AB1842" s="195"/>
      <c r="AC1842" s="181"/>
      <c r="AD1842" s="195"/>
      <c r="AE1842" s="195"/>
      <c r="AF1842" s="195"/>
      <c r="AG1842" s="195"/>
    </row>
    <row r="1843" spans="13:33" s="6" customFormat="1" ht="15" customHeight="1" x14ac:dyDescent="0.25">
      <c r="M1843" s="42"/>
      <c r="Y1843" s="195"/>
      <c r="Z1843" s="195"/>
      <c r="AA1843" s="195"/>
      <c r="AB1843" s="195"/>
      <c r="AC1843" s="181"/>
      <c r="AD1843" s="195"/>
      <c r="AE1843" s="195"/>
      <c r="AF1843" s="195"/>
      <c r="AG1843" s="195"/>
    </row>
    <row r="1844" spans="13:33" s="6" customFormat="1" ht="15" customHeight="1" x14ac:dyDescent="0.25">
      <c r="M1844" s="42"/>
      <c r="Y1844" s="195"/>
      <c r="Z1844" s="195"/>
      <c r="AA1844" s="195"/>
      <c r="AB1844" s="195"/>
      <c r="AC1844" s="181"/>
      <c r="AD1844" s="195"/>
      <c r="AE1844" s="195"/>
      <c r="AF1844" s="195"/>
      <c r="AG1844" s="195"/>
    </row>
    <row r="1845" spans="13:33" s="6" customFormat="1" ht="15" customHeight="1" x14ac:dyDescent="0.25">
      <c r="M1845" s="42"/>
      <c r="Y1845" s="195"/>
      <c r="Z1845" s="195"/>
      <c r="AA1845" s="195"/>
      <c r="AB1845" s="195"/>
      <c r="AC1845" s="181"/>
      <c r="AD1845" s="195"/>
      <c r="AE1845" s="195"/>
      <c r="AF1845" s="195"/>
      <c r="AG1845" s="195"/>
    </row>
    <row r="1846" spans="13:33" s="6" customFormat="1" ht="15" customHeight="1" x14ac:dyDescent="0.25">
      <c r="M1846" s="42"/>
      <c r="Y1846" s="195"/>
      <c r="Z1846" s="195"/>
      <c r="AA1846" s="195"/>
      <c r="AB1846" s="195"/>
      <c r="AC1846" s="181"/>
      <c r="AD1846" s="195"/>
      <c r="AE1846" s="195"/>
      <c r="AF1846" s="195"/>
      <c r="AG1846" s="195"/>
    </row>
    <row r="1847" spans="13:33" s="6" customFormat="1" ht="15" customHeight="1" x14ac:dyDescent="0.25">
      <c r="M1847" s="42"/>
      <c r="Y1847" s="195"/>
      <c r="Z1847" s="195"/>
      <c r="AA1847" s="195"/>
      <c r="AB1847" s="195"/>
      <c r="AC1847" s="181"/>
      <c r="AD1847" s="195"/>
      <c r="AE1847" s="195"/>
      <c r="AF1847" s="195"/>
      <c r="AG1847" s="195"/>
    </row>
    <row r="1848" spans="13:33" s="6" customFormat="1" ht="15" customHeight="1" x14ac:dyDescent="0.25">
      <c r="M1848" s="42"/>
      <c r="Y1848" s="195"/>
      <c r="Z1848" s="195"/>
      <c r="AA1848" s="195"/>
      <c r="AB1848" s="195"/>
      <c r="AC1848" s="181"/>
      <c r="AD1848" s="195"/>
      <c r="AE1848" s="195"/>
      <c r="AF1848" s="195"/>
      <c r="AG1848" s="195"/>
    </row>
    <row r="1849" spans="13:33" s="6" customFormat="1" ht="15" customHeight="1" x14ac:dyDescent="0.25">
      <c r="M1849" s="42"/>
      <c r="Y1849" s="195"/>
      <c r="Z1849" s="195"/>
      <c r="AA1849" s="195"/>
      <c r="AB1849" s="195"/>
      <c r="AC1849" s="181"/>
      <c r="AD1849" s="195"/>
      <c r="AE1849" s="195"/>
      <c r="AF1849" s="195"/>
      <c r="AG1849" s="195"/>
    </row>
    <row r="1850" spans="13:33" s="6" customFormat="1" ht="15" customHeight="1" x14ac:dyDescent="0.25">
      <c r="M1850" s="42"/>
      <c r="Y1850" s="195"/>
      <c r="Z1850" s="195"/>
      <c r="AA1850" s="195"/>
      <c r="AB1850" s="195"/>
      <c r="AC1850" s="181"/>
      <c r="AD1850" s="195"/>
      <c r="AE1850" s="195"/>
      <c r="AF1850" s="195"/>
      <c r="AG1850" s="195"/>
    </row>
    <row r="1851" spans="13:33" s="6" customFormat="1" ht="15" customHeight="1" x14ac:dyDescent="0.25">
      <c r="M1851" s="42"/>
      <c r="Y1851" s="195"/>
      <c r="Z1851" s="195"/>
      <c r="AA1851" s="195"/>
      <c r="AB1851" s="195"/>
      <c r="AC1851" s="181"/>
      <c r="AD1851" s="195"/>
      <c r="AE1851" s="195"/>
      <c r="AF1851" s="195"/>
      <c r="AG1851" s="195"/>
    </row>
    <row r="1852" spans="13:33" s="6" customFormat="1" ht="15" customHeight="1" x14ac:dyDescent="0.25">
      <c r="M1852" s="42"/>
      <c r="Y1852" s="195"/>
      <c r="Z1852" s="195"/>
      <c r="AA1852" s="195"/>
      <c r="AB1852" s="195"/>
      <c r="AC1852" s="181"/>
      <c r="AD1852" s="195"/>
      <c r="AE1852" s="195"/>
      <c r="AF1852" s="195"/>
      <c r="AG1852" s="195"/>
    </row>
    <row r="1853" spans="13:33" s="6" customFormat="1" ht="15" customHeight="1" x14ac:dyDescent="0.25">
      <c r="M1853" s="42"/>
      <c r="Y1853" s="195"/>
      <c r="Z1853" s="195"/>
      <c r="AA1853" s="195"/>
      <c r="AB1853" s="195"/>
      <c r="AC1853" s="181"/>
      <c r="AD1853" s="195"/>
      <c r="AE1853" s="195"/>
      <c r="AF1853" s="195"/>
      <c r="AG1853" s="195"/>
    </row>
    <row r="1854" spans="13:33" s="6" customFormat="1" ht="15" customHeight="1" x14ac:dyDescent="0.25">
      <c r="M1854" s="42"/>
      <c r="Y1854" s="195"/>
      <c r="Z1854" s="195"/>
      <c r="AA1854" s="195"/>
      <c r="AB1854" s="195"/>
      <c r="AC1854" s="181"/>
      <c r="AD1854" s="195"/>
      <c r="AE1854" s="195"/>
      <c r="AF1854" s="195"/>
      <c r="AG1854" s="195"/>
    </row>
    <row r="1855" spans="13:33" s="6" customFormat="1" ht="15" customHeight="1" x14ac:dyDescent="0.25">
      <c r="M1855" s="42"/>
      <c r="Y1855" s="195"/>
      <c r="Z1855" s="195"/>
      <c r="AA1855" s="195"/>
      <c r="AB1855" s="195"/>
      <c r="AC1855" s="181"/>
      <c r="AD1855" s="195"/>
      <c r="AE1855" s="195"/>
      <c r="AF1855" s="195"/>
      <c r="AG1855" s="195"/>
    </row>
    <row r="1856" spans="13:33" s="6" customFormat="1" ht="15" customHeight="1" x14ac:dyDescent="0.25">
      <c r="M1856" s="42"/>
      <c r="Y1856" s="195"/>
      <c r="Z1856" s="195"/>
      <c r="AA1856" s="195"/>
      <c r="AB1856" s="195"/>
      <c r="AC1856" s="181"/>
      <c r="AD1856" s="195"/>
      <c r="AE1856" s="195"/>
      <c r="AF1856" s="195"/>
      <c r="AG1856" s="195"/>
    </row>
    <row r="1857" spans="13:33" s="6" customFormat="1" ht="15" customHeight="1" x14ac:dyDescent="0.25">
      <c r="M1857" s="42"/>
      <c r="Y1857" s="195"/>
      <c r="Z1857" s="195"/>
      <c r="AA1857" s="195"/>
      <c r="AB1857" s="195"/>
      <c r="AC1857" s="181"/>
      <c r="AD1857" s="195"/>
      <c r="AE1857" s="195"/>
      <c r="AF1857" s="195"/>
      <c r="AG1857" s="195"/>
    </row>
    <row r="1858" spans="13:33" s="6" customFormat="1" ht="15" customHeight="1" x14ac:dyDescent="0.25">
      <c r="M1858" s="42"/>
      <c r="Y1858" s="195"/>
      <c r="Z1858" s="195"/>
      <c r="AA1858" s="195"/>
      <c r="AB1858" s="195"/>
      <c r="AC1858" s="181"/>
      <c r="AD1858" s="195"/>
      <c r="AE1858" s="195"/>
      <c r="AF1858" s="195"/>
      <c r="AG1858" s="195"/>
    </row>
    <row r="1859" spans="13:33" s="6" customFormat="1" ht="15" customHeight="1" x14ac:dyDescent="0.25">
      <c r="M1859" s="42"/>
      <c r="Y1859" s="195"/>
      <c r="Z1859" s="195"/>
      <c r="AA1859" s="195"/>
      <c r="AB1859" s="195"/>
      <c r="AC1859" s="181"/>
      <c r="AD1859" s="195"/>
      <c r="AE1859" s="195"/>
      <c r="AF1859" s="195"/>
      <c r="AG1859" s="195"/>
    </row>
    <row r="1860" spans="13:33" s="6" customFormat="1" ht="15" customHeight="1" x14ac:dyDescent="0.25">
      <c r="M1860" s="42"/>
      <c r="Y1860" s="195"/>
      <c r="Z1860" s="195"/>
      <c r="AA1860" s="195"/>
      <c r="AB1860" s="195"/>
      <c r="AC1860" s="181"/>
      <c r="AD1860" s="195"/>
      <c r="AE1860" s="195"/>
      <c r="AF1860" s="195"/>
      <c r="AG1860" s="195"/>
    </row>
    <row r="1861" spans="13:33" s="6" customFormat="1" ht="15" customHeight="1" x14ac:dyDescent="0.25">
      <c r="M1861" s="42"/>
      <c r="Y1861" s="195"/>
      <c r="Z1861" s="195"/>
      <c r="AA1861" s="195"/>
      <c r="AB1861" s="195"/>
      <c r="AC1861" s="181"/>
      <c r="AD1861" s="195"/>
      <c r="AE1861" s="195"/>
      <c r="AF1861" s="195"/>
      <c r="AG1861" s="195"/>
    </row>
    <row r="1862" spans="13:33" s="6" customFormat="1" ht="15" customHeight="1" x14ac:dyDescent="0.25">
      <c r="M1862" s="42"/>
      <c r="Y1862" s="195"/>
      <c r="Z1862" s="195"/>
      <c r="AA1862" s="195"/>
      <c r="AB1862" s="195"/>
      <c r="AC1862" s="181"/>
      <c r="AD1862" s="195"/>
      <c r="AE1862" s="195"/>
      <c r="AF1862" s="195"/>
      <c r="AG1862" s="195"/>
    </row>
    <row r="1863" spans="13:33" s="6" customFormat="1" ht="15" customHeight="1" x14ac:dyDescent="0.25">
      <c r="M1863" s="42"/>
      <c r="Y1863" s="195"/>
      <c r="Z1863" s="195"/>
      <c r="AA1863" s="195"/>
      <c r="AB1863" s="195"/>
      <c r="AC1863" s="181"/>
      <c r="AD1863" s="195"/>
      <c r="AE1863" s="195"/>
      <c r="AF1863" s="195"/>
      <c r="AG1863" s="195"/>
    </row>
    <row r="1864" spans="13:33" s="6" customFormat="1" ht="15" customHeight="1" x14ac:dyDescent="0.25">
      <c r="M1864" s="42"/>
      <c r="Y1864" s="195"/>
      <c r="Z1864" s="195"/>
      <c r="AA1864" s="195"/>
      <c r="AB1864" s="195"/>
      <c r="AC1864" s="181"/>
      <c r="AD1864" s="195"/>
      <c r="AE1864" s="195"/>
      <c r="AF1864" s="195"/>
      <c r="AG1864" s="195"/>
    </row>
    <row r="1865" spans="13:33" s="6" customFormat="1" ht="15" customHeight="1" x14ac:dyDescent="0.25">
      <c r="M1865" s="42"/>
      <c r="Y1865" s="195"/>
      <c r="Z1865" s="195"/>
      <c r="AA1865" s="195"/>
      <c r="AB1865" s="195"/>
      <c r="AC1865" s="181"/>
      <c r="AD1865" s="195"/>
      <c r="AE1865" s="195"/>
      <c r="AF1865" s="195"/>
      <c r="AG1865" s="195"/>
    </row>
    <row r="1866" spans="13:33" s="6" customFormat="1" ht="15" customHeight="1" x14ac:dyDescent="0.25">
      <c r="M1866" s="42"/>
      <c r="Y1866" s="195"/>
      <c r="Z1866" s="195"/>
      <c r="AA1866" s="195"/>
      <c r="AB1866" s="195"/>
      <c r="AC1866" s="181"/>
      <c r="AD1866" s="195"/>
      <c r="AE1866" s="195"/>
      <c r="AF1866" s="195"/>
      <c r="AG1866" s="195"/>
    </row>
    <row r="1867" spans="13:33" s="6" customFormat="1" ht="15" customHeight="1" x14ac:dyDescent="0.25">
      <c r="M1867" s="42"/>
      <c r="Y1867" s="195"/>
      <c r="Z1867" s="195"/>
      <c r="AA1867" s="195"/>
      <c r="AB1867" s="195"/>
      <c r="AC1867" s="181"/>
      <c r="AD1867" s="195"/>
      <c r="AE1867" s="195"/>
      <c r="AF1867" s="195"/>
      <c r="AG1867" s="195"/>
    </row>
    <row r="1868" spans="13:33" s="6" customFormat="1" ht="15" customHeight="1" x14ac:dyDescent="0.25">
      <c r="M1868" s="42"/>
      <c r="Y1868" s="195"/>
      <c r="Z1868" s="195"/>
      <c r="AA1868" s="195"/>
      <c r="AB1868" s="195"/>
      <c r="AC1868" s="181"/>
      <c r="AD1868" s="195"/>
      <c r="AE1868" s="195"/>
      <c r="AF1868" s="195"/>
      <c r="AG1868" s="195"/>
    </row>
    <row r="1869" spans="13:33" s="6" customFormat="1" ht="15" customHeight="1" x14ac:dyDescent="0.25">
      <c r="M1869" s="42"/>
      <c r="Y1869" s="195"/>
      <c r="Z1869" s="195"/>
      <c r="AA1869" s="195"/>
      <c r="AB1869" s="195"/>
      <c r="AC1869" s="181"/>
      <c r="AD1869" s="195"/>
      <c r="AE1869" s="195"/>
      <c r="AF1869" s="195"/>
      <c r="AG1869" s="195"/>
    </row>
    <row r="1870" spans="13:33" s="6" customFormat="1" ht="15" customHeight="1" x14ac:dyDescent="0.25">
      <c r="M1870" s="42"/>
      <c r="Y1870" s="195"/>
      <c r="Z1870" s="195"/>
      <c r="AA1870" s="195"/>
      <c r="AB1870" s="195"/>
      <c r="AC1870" s="181"/>
      <c r="AD1870" s="195"/>
      <c r="AE1870" s="195"/>
      <c r="AF1870" s="195"/>
      <c r="AG1870" s="195"/>
    </row>
    <row r="1871" spans="13:33" s="6" customFormat="1" ht="15" customHeight="1" x14ac:dyDescent="0.25">
      <c r="M1871" s="42"/>
      <c r="Y1871" s="195"/>
      <c r="Z1871" s="195"/>
      <c r="AA1871" s="195"/>
      <c r="AB1871" s="195"/>
      <c r="AC1871" s="181"/>
      <c r="AD1871" s="195"/>
      <c r="AE1871" s="195"/>
      <c r="AF1871" s="195"/>
      <c r="AG1871" s="195"/>
    </row>
    <row r="1872" spans="13:33" s="6" customFormat="1" ht="15" customHeight="1" x14ac:dyDescent="0.25">
      <c r="M1872" s="42"/>
      <c r="Y1872" s="195"/>
      <c r="Z1872" s="195"/>
      <c r="AA1872" s="195"/>
      <c r="AB1872" s="195"/>
      <c r="AC1872" s="181"/>
      <c r="AD1872" s="195"/>
      <c r="AE1872" s="195"/>
      <c r="AF1872" s="195"/>
      <c r="AG1872" s="195"/>
    </row>
    <row r="1873" spans="13:33" s="6" customFormat="1" ht="15" customHeight="1" x14ac:dyDescent="0.25">
      <c r="M1873" s="42"/>
      <c r="Y1873" s="195"/>
      <c r="Z1873" s="195"/>
      <c r="AA1873" s="195"/>
      <c r="AB1873" s="195"/>
      <c r="AC1873" s="181"/>
      <c r="AD1873" s="195"/>
      <c r="AE1873" s="195"/>
      <c r="AF1873" s="195"/>
      <c r="AG1873" s="195"/>
    </row>
    <row r="1874" spans="13:33" s="6" customFormat="1" ht="15" customHeight="1" x14ac:dyDescent="0.25">
      <c r="M1874" s="42"/>
      <c r="Y1874" s="195"/>
      <c r="Z1874" s="195"/>
      <c r="AA1874" s="195"/>
      <c r="AB1874" s="195"/>
      <c r="AC1874" s="181"/>
      <c r="AD1874" s="195"/>
      <c r="AE1874" s="195"/>
      <c r="AF1874" s="195"/>
      <c r="AG1874" s="195"/>
    </row>
    <row r="1875" spans="13:33" s="6" customFormat="1" ht="15" customHeight="1" x14ac:dyDescent="0.25">
      <c r="M1875" s="42"/>
      <c r="Y1875" s="195"/>
      <c r="Z1875" s="195"/>
      <c r="AA1875" s="195"/>
      <c r="AB1875" s="195"/>
      <c r="AC1875" s="181"/>
      <c r="AD1875" s="195"/>
      <c r="AE1875" s="195"/>
      <c r="AF1875" s="195"/>
      <c r="AG1875" s="195"/>
    </row>
    <row r="1876" spans="13:33" s="6" customFormat="1" ht="15" customHeight="1" x14ac:dyDescent="0.25">
      <c r="M1876" s="42"/>
      <c r="Y1876" s="195"/>
      <c r="Z1876" s="195"/>
      <c r="AA1876" s="195"/>
      <c r="AB1876" s="195"/>
      <c r="AC1876" s="181"/>
      <c r="AD1876" s="195"/>
      <c r="AE1876" s="195"/>
      <c r="AF1876" s="195"/>
      <c r="AG1876" s="195"/>
    </row>
    <row r="1877" spans="13:33" s="6" customFormat="1" ht="15" customHeight="1" x14ac:dyDescent="0.25">
      <c r="M1877" s="42"/>
      <c r="Y1877" s="195"/>
      <c r="Z1877" s="195"/>
      <c r="AA1877" s="195"/>
      <c r="AB1877" s="195"/>
      <c r="AC1877" s="181"/>
      <c r="AD1877" s="195"/>
      <c r="AE1877" s="195"/>
      <c r="AF1877" s="195"/>
      <c r="AG1877" s="195"/>
    </row>
    <row r="1878" spans="13:33" s="6" customFormat="1" ht="15" customHeight="1" x14ac:dyDescent="0.25">
      <c r="M1878" s="42"/>
      <c r="Y1878" s="195"/>
      <c r="Z1878" s="195"/>
      <c r="AA1878" s="195"/>
      <c r="AB1878" s="195"/>
      <c r="AC1878" s="181"/>
      <c r="AD1878" s="195"/>
      <c r="AE1878" s="195"/>
      <c r="AF1878" s="195"/>
      <c r="AG1878" s="195"/>
    </row>
    <row r="1879" spans="13:33" s="6" customFormat="1" ht="15" customHeight="1" x14ac:dyDescent="0.25">
      <c r="M1879" s="42"/>
      <c r="Y1879" s="195"/>
      <c r="Z1879" s="195"/>
      <c r="AA1879" s="195"/>
      <c r="AB1879" s="195"/>
      <c r="AC1879" s="181"/>
      <c r="AD1879" s="195"/>
      <c r="AE1879" s="195"/>
      <c r="AF1879" s="195"/>
      <c r="AG1879" s="195"/>
    </row>
    <row r="1880" spans="13:33" s="6" customFormat="1" ht="15" customHeight="1" x14ac:dyDescent="0.25">
      <c r="M1880" s="42"/>
      <c r="Y1880" s="195"/>
      <c r="Z1880" s="195"/>
      <c r="AA1880" s="195"/>
      <c r="AB1880" s="195"/>
      <c r="AC1880" s="181"/>
      <c r="AD1880" s="195"/>
      <c r="AE1880" s="195"/>
      <c r="AF1880" s="195"/>
      <c r="AG1880" s="195"/>
    </row>
    <row r="1881" spans="13:33" s="6" customFormat="1" ht="15" customHeight="1" x14ac:dyDescent="0.25">
      <c r="M1881" s="42"/>
      <c r="Y1881" s="195"/>
      <c r="Z1881" s="195"/>
      <c r="AA1881" s="195"/>
      <c r="AB1881" s="195"/>
      <c r="AC1881" s="181"/>
      <c r="AD1881" s="195"/>
      <c r="AE1881" s="195"/>
      <c r="AF1881" s="195"/>
      <c r="AG1881" s="195"/>
    </row>
    <row r="1882" spans="13:33" s="6" customFormat="1" ht="15" customHeight="1" x14ac:dyDescent="0.25">
      <c r="M1882" s="42"/>
      <c r="Y1882" s="195"/>
      <c r="Z1882" s="195"/>
      <c r="AA1882" s="195"/>
      <c r="AB1882" s="195"/>
      <c r="AC1882" s="181"/>
      <c r="AD1882" s="195"/>
      <c r="AE1882" s="195"/>
      <c r="AF1882" s="195"/>
      <c r="AG1882" s="195"/>
    </row>
    <row r="1883" spans="13:33" s="6" customFormat="1" ht="15" customHeight="1" x14ac:dyDescent="0.25">
      <c r="M1883" s="42"/>
      <c r="Y1883" s="195"/>
      <c r="Z1883" s="195"/>
      <c r="AA1883" s="195"/>
      <c r="AB1883" s="195"/>
      <c r="AC1883" s="181"/>
      <c r="AD1883" s="195"/>
      <c r="AE1883" s="195"/>
      <c r="AF1883" s="195"/>
      <c r="AG1883" s="195"/>
    </row>
    <row r="1884" spans="13:33" s="6" customFormat="1" ht="15" customHeight="1" x14ac:dyDescent="0.25">
      <c r="M1884" s="42"/>
      <c r="Y1884" s="195"/>
      <c r="Z1884" s="195"/>
      <c r="AA1884" s="195"/>
      <c r="AB1884" s="195"/>
      <c r="AC1884" s="181"/>
      <c r="AD1884" s="195"/>
      <c r="AE1884" s="195"/>
      <c r="AF1884" s="195"/>
      <c r="AG1884" s="195"/>
    </row>
    <row r="1885" spans="13:33" s="6" customFormat="1" ht="15" customHeight="1" x14ac:dyDescent="0.25">
      <c r="M1885" s="42"/>
      <c r="Y1885" s="195"/>
      <c r="Z1885" s="195"/>
      <c r="AA1885" s="195"/>
      <c r="AB1885" s="195"/>
      <c r="AC1885" s="181"/>
      <c r="AD1885" s="195"/>
      <c r="AE1885" s="195"/>
      <c r="AF1885" s="195"/>
      <c r="AG1885" s="195"/>
    </row>
    <row r="1886" spans="13:33" s="6" customFormat="1" ht="15" customHeight="1" x14ac:dyDescent="0.25">
      <c r="M1886" s="42"/>
      <c r="Y1886" s="195"/>
      <c r="Z1886" s="195"/>
      <c r="AA1886" s="195"/>
      <c r="AB1886" s="195"/>
      <c r="AC1886" s="181"/>
      <c r="AD1886" s="195"/>
      <c r="AE1886" s="195"/>
      <c r="AF1886" s="195"/>
      <c r="AG1886" s="195"/>
    </row>
    <row r="1887" spans="13:33" s="6" customFormat="1" ht="15" customHeight="1" x14ac:dyDescent="0.25">
      <c r="M1887" s="42"/>
      <c r="Y1887" s="195"/>
      <c r="Z1887" s="195"/>
      <c r="AA1887" s="195"/>
      <c r="AB1887" s="195"/>
      <c r="AC1887" s="181"/>
      <c r="AD1887" s="195"/>
      <c r="AE1887" s="195"/>
      <c r="AF1887" s="195"/>
      <c r="AG1887" s="195"/>
    </row>
    <row r="1888" spans="13:33" s="6" customFormat="1" ht="15" customHeight="1" x14ac:dyDescent="0.25">
      <c r="M1888" s="42"/>
      <c r="Y1888" s="195"/>
      <c r="Z1888" s="195"/>
      <c r="AA1888" s="195"/>
      <c r="AB1888" s="195"/>
      <c r="AC1888" s="181"/>
      <c r="AD1888" s="195"/>
      <c r="AE1888" s="195"/>
      <c r="AF1888" s="195"/>
      <c r="AG1888" s="195"/>
    </row>
    <row r="1889" spans="13:33" s="6" customFormat="1" ht="15" customHeight="1" x14ac:dyDescent="0.25">
      <c r="M1889" s="42"/>
      <c r="Y1889" s="195"/>
      <c r="Z1889" s="195"/>
      <c r="AA1889" s="195"/>
      <c r="AB1889" s="195"/>
      <c r="AC1889" s="181"/>
      <c r="AD1889" s="195"/>
      <c r="AE1889" s="195"/>
      <c r="AF1889" s="195"/>
      <c r="AG1889" s="195"/>
    </row>
    <row r="1890" spans="13:33" s="6" customFormat="1" ht="15" customHeight="1" x14ac:dyDescent="0.25">
      <c r="M1890" s="42"/>
      <c r="Y1890" s="195"/>
      <c r="Z1890" s="195"/>
      <c r="AA1890" s="195"/>
      <c r="AB1890" s="195"/>
      <c r="AC1890" s="181"/>
      <c r="AD1890" s="195"/>
      <c r="AE1890" s="195"/>
      <c r="AF1890" s="195"/>
      <c r="AG1890" s="195"/>
    </row>
    <row r="1891" spans="13:33" s="6" customFormat="1" ht="15" customHeight="1" x14ac:dyDescent="0.25">
      <c r="M1891" s="42"/>
      <c r="Y1891" s="195"/>
      <c r="Z1891" s="195"/>
      <c r="AA1891" s="195"/>
      <c r="AB1891" s="195"/>
      <c r="AC1891" s="181"/>
      <c r="AD1891" s="195"/>
      <c r="AE1891" s="195"/>
      <c r="AF1891" s="195"/>
      <c r="AG1891" s="195"/>
    </row>
    <row r="1892" spans="13:33" s="6" customFormat="1" ht="15" customHeight="1" x14ac:dyDescent="0.25">
      <c r="M1892" s="42"/>
      <c r="Y1892" s="195"/>
      <c r="Z1892" s="195"/>
      <c r="AA1892" s="195"/>
      <c r="AB1892" s="195"/>
      <c r="AC1892" s="181"/>
      <c r="AD1892" s="195"/>
      <c r="AE1892" s="195"/>
      <c r="AF1892" s="195"/>
      <c r="AG1892" s="195"/>
    </row>
    <row r="1893" spans="13:33" s="6" customFormat="1" ht="15" customHeight="1" x14ac:dyDescent="0.25">
      <c r="M1893" s="42"/>
      <c r="Y1893" s="195"/>
      <c r="Z1893" s="195"/>
      <c r="AA1893" s="195"/>
      <c r="AB1893" s="195"/>
      <c r="AC1893" s="181"/>
      <c r="AD1893" s="195"/>
      <c r="AE1893" s="195"/>
      <c r="AF1893" s="195"/>
      <c r="AG1893" s="195"/>
    </row>
    <row r="1894" spans="13:33" s="6" customFormat="1" ht="15" customHeight="1" x14ac:dyDescent="0.25">
      <c r="M1894" s="42"/>
      <c r="Y1894" s="195"/>
      <c r="Z1894" s="195"/>
      <c r="AA1894" s="195"/>
      <c r="AB1894" s="195"/>
      <c r="AC1894" s="181"/>
      <c r="AD1894" s="195"/>
      <c r="AE1894" s="195"/>
      <c r="AF1894" s="195"/>
      <c r="AG1894" s="195"/>
    </row>
    <row r="1895" spans="13:33" s="6" customFormat="1" ht="15" customHeight="1" x14ac:dyDescent="0.25">
      <c r="M1895" s="42"/>
      <c r="Y1895" s="195"/>
      <c r="Z1895" s="195"/>
      <c r="AA1895" s="195"/>
      <c r="AB1895" s="195"/>
      <c r="AC1895" s="181"/>
      <c r="AD1895" s="195"/>
      <c r="AE1895" s="195"/>
      <c r="AF1895" s="195"/>
      <c r="AG1895" s="195"/>
    </row>
    <row r="1896" spans="13:33" s="6" customFormat="1" ht="15" customHeight="1" x14ac:dyDescent="0.25">
      <c r="M1896" s="42"/>
      <c r="Y1896" s="195"/>
      <c r="Z1896" s="195"/>
      <c r="AA1896" s="195"/>
      <c r="AB1896" s="195"/>
      <c r="AC1896" s="181"/>
      <c r="AD1896" s="195"/>
      <c r="AE1896" s="195"/>
      <c r="AF1896" s="195"/>
      <c r="AG1896" s="195"/>
    </row>
    <row r="1897" spans="13:33" s="6" customFormat="1" ht="15" customHeight="1" x14ac:dyDescent="0.25">
      <c r="M1897" s="42"/>
      <c r="Y1897" s="195"/>
      <c r="Z1897" s="195"/>
      <c r="AA1897" s="195"/>
      <c r="AB1897" s="195"/>
      <c r="AC1897" s="181"/>
      <c r="AD1897" s="195"/>
      <c r="AE1897" s="195"/>
      <c r="AF1897" s="195"/>
      <c r="AG1897" s="195"/>
    </row>
    <row r="1898" spans="13:33" s="6" customFormat="1" ht="15" customHeight="1" x14ac:dyDescent="0.25">
      <c r="M1898" s="42"/>
      <c r="Y1898" s="195"/>
      <c r="Z1898" s="195"/>
      <c r="AA1898" s="195"/>
      <c r="AB1898" s="195"/>
      <c r="AC1898" s="181"/>
      <c r="AD1898" s="195"/>
      <c r="AE1898" s="195"/>
      <c r="AF1898" s="195"/>
      <c r="AG1898" s="195"/>
    </row>
    <row r="1899" spans="13:33" s="6" customFormat="1" ht="15" customHeight="1" x14ac:dyDescent="0.25">
      <c r="M1899" s="42"/>
      <c r="Y1899" s="195"/>
      <c r="Z1899" s="195"/>
      <c r="AA1899" s="195"/>
      <c r="AB1899" s="195"/>
      <c r="AC1899" s="181"/>
      <c r="AD1899" s="195"/>
      <c r="AE1899" s="195"/>
      <c r="AF1899" s="195"/>
      <c r="AG1899" s="195"/>
    </row>
    <row r="1900" spans="13:33" s="6" customFormat="1" ht="15" customHeight="1" x14ac:dyDescent="0.25">
      <c r="M1900" s="42"/>
      <c r="Y1900" s="195"/>
      <c r="Z1900" s="195"/>
      <c r="AA1900" s="195"/>
      <c r="AB1900" s="195"/>
      <c r="AC1900" s="181"/>
      <c r="AD1900" s="195"/>
      <c r="AE1900" s="195"/>
      <c r="AF1900" s="195"/>
      <c r="AG1900" s="195"/>
    </row>
    <row r="1901" spans="13:33" s="6" customFormat="1" ht="15" customHeight="1" x14ac:dyDescent="0.25">
      <c r="M1901" s="42"/>
      <c r="Y1901" s="195"/>
      <c r="Z1901" s="195"/>
      <c r="AA1901" s="195"/>
      <c r="AB1901" s="195"/>
      <c r="AC1901" s="181"/>
      <c r="AD1901" s="195"/>
      <c r="AE1901" s="195"/>
      <c r="AF1901" s="195"/>
      <c r="AG1901" s="195"/>
    </row>
    <row r="1902" spans="13:33" s="6" customFormat="1" ht="15" customHeight="1" x14ac:dyDescent="0.25">
      <c r="M1902" s="42"/>
      <c r="Y1902" s="195"/>
      <c r="Z1902" s="195"/>
      <c r="AA1902" s="195"/>
      <c r="AB1902" s="195"/>
      <c r="AC1902" s="181"/>
      <c r="AD1902" s="195"/>
      <c r="AE1902" s="195"/>
      <c r="AF1902" s="195"/>
      <c r="AG1902" s="195"/>
    </row>
    <row r="1903" spans="13:33" s="6" customFormat="1" ht="15" customHeight="1" x14ac:dyDescent="0.25">
      <c r="M1903" s="42"/>
      <c r="Y1903" s="195"/>
      <c r="Z1903" s="195"/>
      <c r="AA1903" s="195"/>
      <c r="AB1903" s="195"/>
      <c r="AC1903" s="181"/>
      <c r="AD1903" s="195"/>
      <c r="AE1903" s="195"/>
      <c r="AF1903" s="195"/>
      <c r="AG1903" s="195"/>
    </row>
    <row r="1904" spans="13:33" s="6" customFormat="1" ht="15" customHeight="1" x14ac:dyDescent="0.25">
      <c r="M1904" s="42"/>
      <c r="Y1904" s="195"/>
      <c r="Z1904" s="195"/>
      <c r="AA1904" s="195"/>
      <c r="AB1904" s="195"/>
      <c r="AC1904" s="181"/>
      <c r="AD1904" s="195"/>
      <c r="AE1904" s="195"/>
      <c r="AF1904" s="195"/>
      <c r="AG1904" s="195"/>
    </row>
    <row r="1905" spans="13:33" s="6" customFormat="1" ht="15" customHeight="1" x14ac:dyDescent="0.25">
      <c r="M1905" s="42"/>
      <c r="Y1905" s="195"/>
      <c r="Z1905" s="195"/>
      <c r="AA1905" s="195"/>
      <c r="AB1905" s="195"/>
      <c r="AC1905" s="181"/>
      <c r="AD1905" s="195"/>
      <c r="AE1905" s="195"/>
      <c r="AF1905" s="195"/>
      <c r="AG1905" s="195"/>
    </row>
    <row r="1906" spans="13:33" s="6" customFormat="1" ht="15" customHeight="1" x14ac:dyDescent="0.25">
      <c r="M1906" s="42"/>
      <c r="Y1906" s="195"/>
      <c r="Z1906" s="195"/>
      <c r="AA1906" s="195"/>
      <c r="AB1906" s="195"/>
      <c r="AC1906" s="181"/>
      <c r="AD1906" s="195"/>
      <c r="AE1906" s="195"/>
      <c r="AF1906" s="195"/>
      <c r="AG1906" s="195"/>
    </row>
    <row r="1907" spans="13:33" s="6" customFormat="1" ht="15" customHeight="1" x14ac:dyDescent="0.25">
      <c r="M1907" s="42"/>
      <c r="Y1907" s="195"/>
      <c r="Z1907" s="195"/>
      <c r="AA1907" s="195"/>
      <c r="AB1907" s="195"/>
      <c r="AC1907" s="181"/>
      <c r="AD1907" s="195"/>
      <c r="AE1907" s="195"/>
      <c r="AF1907" s="195"/>
      <c r="AG1907" s="195"/>
    </row>
    <row r="1908" spans="13:33" s="6" customFormat="1" ht="15" customHeight="1" x14ac:dyDescent="0.25">
      <c r="M1908" s="42"/>
      <c r="Y1908" s="195"/>
      <c r="Z1908" s="195"/>
      <c r="AA1908" s="195"/>
      <c r="AB1908" s="195"/>
      <c r="AC1908" s="181"/>
      <c r="AD1908" s="195"/>
      <c r="AE1908" s="195"/>
      <c r="AF1908" s="195"/>
      <c r="AG1908" s="195"/>
    </row>
    <row r="1909" spans="13:33" s="6" customFormat="1" ht="15" customHeight="1" x14ac:dyDescent="0.25">
      <c r="M1909" s="42"/>
      <c r="Y1909" s="195"/>
      <c r="Z1909" s="195"/>
      <c r="AA1909" s="195"/>
      <c r="AB1909" s="195"/>
      <c r="AC1909" s="181"/>
      <c r="AD1909" s="195"/>
      <c r="AE1909" s="195"/>
      <c r="AF1909" s="195"/>
      <c r="AG1909" s="195"/>
    </row>
    <row r="1910" spans="13:33" s="6" customFormat="1" ht="15" customHeight="1" x14ac:dyDescent="0.25">
      <c r="M1910" s="42"/>
      <c r="Y1910" s="195"/>
      <c r="Z1910" s="195"/>
      <c r="AA1910" s="195"/>
      <c r="AB1910" s="195"/>
      <c r="AC1910" s="181"/>
      <c r="AD1910" s="195"/>
      <c r="AE1910" s="195"/>
      <c r="AF1910" s="195"/>
      <c r="AG1910" s="195"/>
    </row>
    <row r="1911" spans="13:33" s="6" customFormat="1" ht="15" customHeight="1" x14ac:dyDescent="0.25">
      <c r="M1911" s="42"/>
      <c r="Y1911" s="195"/>
      <c r="Z1911" s="195"/>
      <c r="AA1911" s="195"/>
      <c r="AB1911" s="195"/>
      <c r="AC1911" s="181"/>
      <c r="AD1911" s="195"/>
      <c r="AE1911" s="195"/>
      <c r="AF1911" s="195"/>
      <c r="AG1911" s="195"/>
    </row>
    <row r="1912" spans="13:33" s="6" customFormat="1" ht="15" customHeight="1" x14ac:dyDescent="0.25">
      <c r="M1912" s="42"/>
      <c r="Y1912" s="195"/>
      <c r="Z1912" s="195"/>
      <c r="AA1912" s="195"/>
      <c r="AB1912" s="195"/>
      <c r="AC1912" s="181"/>
      <c r="AD1912" s="195"/>
      <c r="AE1912" s="195"/>
      <c r="AF1912" s="195"/>
      <c r="AG1912" s="195"/>
    </row>
    <row r="1913" spans="13:33" s="6" customFormat="1" ht="15" customHeight="1" x14ac:dyDescent="0.25">
      <c r="M1913" s="42"/>
      <c r="Y1913" s="195"/>
      <c r="Z1913" s="195"/>
      <c r="AA1913" s="195"/>
      <c r="AB1913" s="195"/>
      <c r="AC1913" s="181"/>
      <c r="AD1913" s="195"/>
      <c r="AE1913" s="195"/>
      <c r="AF1913" s="195"/>
      <c r="AG1913" s="195"/>
    </row>
    <row r="1914" spans="13:33" s="6" customFormat="1" ht="15" customHeight="1" x14ac:dyDescent="0.25">
      <c r="M1914" s="42"/>
      <c r="Y1914" s="195"/>
      <c r="Z1914" s="195"/>
      <c r="AA1914" s="195"/>
      <c r="AB1914" s="195"/>
      <c r="AC1914" s="181"/>
      <c r="AD1914" s="195"/>
      <c r="AE1914" s="195"/>
      <c r="AF1914" s="195"/>
      <c r="AG1914" s="195"/>
    </row>
    <row r="1915" spans="13:33" s="6" customFormat="1" ht="15" customHeight="1" x14ac:dyDescent="0.25">
      <c r="M1915" s="42"/>
      <c r="Y1915" s="195"/>
      <c r="Z1915" s="195"/>
      <c r="AA1915" s="195"/>
      <c r="AB1915" s="195"/>
      <c r="AC1915" s="181"/>
      <c r="AD1915" s="195"/>
      <c r="AE1915" s="195"/>
      <c r="AF1915" s="195"/>
      <c r="AG1915" s="195"/>
    </row>
    <row r="1916" spans="13:33" s="6" customFormat="1" ht="15" customHeight="1" x14ac:dyDescent="0.25">
      <c r="M1916" s="42"/>
      <c r="Y1916" s="195"/>
      <c r="Z1916" s="195"/>
      <c r="AA1916" s="195"/>
      <c r="AB1916" s="195"/>
      <c r="AC1916" s="181"/>
      <c r="AD1916" s="195"/>
      <c r="AE1916" s="195"/>
      <c r="AF1916" s="195"/>
      <c r="AG1916" s="195"/>
    </row>
    <row r="1917" spans="13:33" s="6" customFormat="1" ht="15" customHeight="1" x14ac:dyDescent="0.25">
      <c r="M1917" s="42"/>
      <c r="Y1917" s="195"/>
      <c r="Z1917" s="195"/>
      <c r="AA1917" s="195"/>
      <c r="AB1917" s="195"/>
      <c r="AC1917" s="181"/>
      <c r="AD1917" s="195"/>
      <c r="AE1917" s="195"/>
      <c r="AF1917" s="195"/>
      <c r="AG1917" s="195"/>
    </row>
    <row r="1918" spans="13:33" s="6" customFormat="1" ht="15" customHeight="1" x14ac:dyDescent="0.25">
      <c r="M1918" s="42"/>
      <c r="Y1918" s="195"/>
      <c r="Z1918" s="195"/>
      <c r="AA1918" s="195"/>
      <c r="AB1918" s="195"/>
      <c r="AC1918" s="181"/>
      <c r="AD1918" s="195"/>
      <c r="AE1918" s="195"/>
      <c r="AF1918" s="195"/>
      <c r="AG1918" s="195"/>
    </row>
    <row r="1919" spans="13:33" s="6" customFormat="1" ht="15" customHeight="1" x14ac:dyDescent="0.25">
      <c r="M1919" s="42"/>
      <c r="Y1919" s="195"/>
      <c r="Z1919" s="195"/>
      <c r="AA1919" s="195"/>
      <c r="AB1919" s="195"/>
      <c r="AC1919" s="181"/>
      <c r="AD1919" s="195"/>
      <c r="AE1919" s="195"/>
      <c r="AF1919" s="195"/>
      <c r="AG1919" s="195"/>
    </row>
    <row r="1920" spans="13:33" s="6" customFormat="1" ht="15" customHeight="1" x14ac:dyDescent="0.25">
      <c r="M1920" s="42"/>
      <c r="Y1920" s="195"/>
      <c r="Z1920" s="195"/>
      <c r="AA1920" s="195"/>
      <c r="AB1920" s="195"/>
      <c r="AC1920" s="181"/>
      <c r="AD1920" s="195"/>
      <c r="AE1920" s="195"/>
      <c r="AF1920" s="195"/>
      <c r="AG1920" s="195"/>
    </row>
    <row r="1921" spans="13:33" s="6" customFormat="1" ht="15" customHeight="1" x14ac:dyDescent="0.25">
      <c r="M1921" s="42"/>
      <c r="Y1921" s="195"/>
      <c r="Z1921" s="195"/>
      <c r="AA1921" s="195"/>
      <c r="AB1921" s="195"/>
      <c r="AC1921" s="181"/>
      <c r="AD1921" s="195"/>
      <c r="AE1921" s="195"/>
      <c r="AF1921" s="195"/>
      <c r="AG1921" s="195"/>
    </row>
    <row r="1922" spans="13:33" s="6" customFormat="1" ht="15" customHeight="1" x14ac:dyDescent="0.25">
      <c r="M1922" s="42"/>
      <c r="Y1922" s="195"/>
      <c r="Z1922" s="195"/>
      <c r="AA1922" s="195"/>
      <c r="AB1922" s="195"/>
      <c r="AC1922" s="181"/>
      <c r="AD1922" s="195"/>
      <c r="AE1922" s="195"/>
      <c r="AF1922" s="195"/>
      <c r="AG1922" s="195"/>
    </row>
    <row r="1923" spans="13:33" s="6" customFormat="1" ht="15" customHeight="1" x14ac:dyDescent="0.25">
      <c r="M1923" s="42"/>
      <c r="Y1923" s="195"/>
      <c r="Z1923" s="195"/>
      <c r="AA1923" s="195"/>
      <c r="AB1923" s="195"/>
      <c r="AC1923" s="181"/>
      <c r="AD1923" s="195"/>
      <c r="AE1923" s="195"/>
      <c r="AF1923" s="195"/>
      <c r="AG1923" s="195"/>
    </row>
    <row r="1924" spans="13:33" s="6" customFormat="1" ht="15" customHeight="1" x14ac:dyDescent="0.25">
      <c r="M1924" s="42"/>
      <c r="Y1924" s="195"/>
      <c r="Z1924" s="195"/>
      <c r="AA1924" s="195"/>
      <c r="AB1924" s="195"/>
      <c r="AC1924" s="181"/>
      <c r="AD1924" s="195"/>
      <c r="AE1924" s="195"/>
      <c r="AF1924" s="195"/>
      <c r="AG1924" s="195"/>
    </row>
    <row r="1925" spans="13:33" s="6" customFormat="1" ht="15" customHeight="1" x14ac:dyDescent="0.25">
      <c r="M1925" s="42"/>
      <c r="Y1925" s="195"/>
      <c r="Z1925" s="195"/>
      <c r="AA1925" s="195"/>
      <c r="AB1925" s="195"/>
      <c r="AC1925" s="181"/>
      <c r="AD1925" s="195"/>
      <c r="AE1925" s="195"/>
      <c r="AF1925" s="195"/>
      <c r="AG1925" s="195"/>
    </row>
    <row r="1926" spans="13:33" s="6" customFormat="1" ht="15" customHeight="1" x14ac:dyDescent="0.25">
      <c r="M1926" s="42"/>
      <c r="Y1926" s="195"/>
      <c r="Z1926" s="195"/>
      <c r="AA1926" s="195"/>
      <c r="AB1926" s="195"/>
      <c r="AC1926" s="181"/>
      <c r="AD1926" s="195"/>
      <c r="AE1926" s="195"/>
      <c r="AF1926" s="195"/>
      <c r="AG1926" s="195"/>
    </row>
    <row r="1927" spans="13:33" s="6" customFormat="1" ht="15" customHeight="1" x14ac:dyDescent="0.25">
      <c r="M1927" s="42"/>
      <c r="Y1927" s="195"/>
      <c r="Z1927" s="195"/>
      <c r="AA1927" s="195"/>
      <c r="AB1927" s="195"/>
      <c r="AC1927" s="181"/>
      <c r="AD1927" s="195"/>
      <c r="AE1927" s="195"/>
      <c r="AF1927" s="195"/>
      <c r="AG1927" s="195"/>
    </row>
    <row r="1928" spans="13:33" s="6" customFormat="1" ht="15" customHeight="1" x14ac:dyDescent="0.25">
      <c r="M1928" s="42"/>
      <c r="Y1928" s="195"/>
      <c r="Z1928" s="195"/>
      <c r="AA1928" s="195"/>
      <c r="AB1928" s="195"/>
      <c r="AC1928" s="181"/>
      <c r="AD1928" s="195"/>
      <c r="AE1928" s="195"/>
      <c r="AF1928" s="195"/>
      <c r="AG1928" s="195"/>
    </row>
    <row r="1929" spans="13:33" s="6" customFormat="1" ht="15" customHeight="1" x14ac:dyDescent="0.25">
      <c r="M1929" s="42"/>
      <c r="Y1929" s="195"/>
      <c r="Z1929" s="195"/>
      <c r="AA1929" s="195"/>
      <c r="AB1929" s="195"/>
      <c r="AC1929" s="181"/>
      <c r="AD1929" s="195"/>
      <c r="AE1929" s="195"/>
      <c r="AF1929" s="195"/>
      <c r="AG1929" s="195"/>
    </row>
    <row r="1930" spans="13:33" s="6" customFormat="1" ht="15" customHeight="1" x14ac:dyDescent="0.25">
      <c r="M1930" s="42"/>
      <c r="Y1930" s="195"/>
      <c r="Z1930" s="195"/>
      <c r="AA1930" s="195"/>
      <c r="AB1930" s="195"/>
      <c r="AC1930" s="181"/>
      <c r="AD1930" s="195"/>
      <c r="AE1930" s="195"/>
      <c r="AF1930" s="195"/>
      <c r="AG1930" s="195"/>
    </row>
    <row r="1931" spans="13:33" s="6" customFormat="1" ht="15" customHeight="1" x14ac:dyDescent="0.25">
      <c r="M1931" s="42"/>
      <c r="Y1931" s="195"/>
      <c r="Z1931" s="195"/>
      <c r="AA1931" s="195"/>
      <c r="AB1931" s="195"/>
      <c r="AC1931" s="181"/>
      <c r="AD1931" s="195"/>
      <c r="AE1931" s="195"/>
      <c r="AF1931" s="195"/>
      <c r="AG1931" s="195"/>
    </row>
    <row r="1932" spans="13:33" s="6" customFormat="1" ht="15" customHeight="1" x14ac:dyDescent="0.25">
      <c r="M1932" s="42"/>
      <c r="Y1932" s="195"/>
      <c r="Z1932" s="195"/>
      <c r="AA1932" s="195"/>
      <c r="AB1932" s="195"/>
      <c r="AC1932" s="181"/>
      <c r="AD1932" s="195"/>
      <c r="AE1932" s="195"/>
      <c r="AF1932" s="195"/>
      <c r="AG1932" s="195"/>
    </row>
    <row r="1933" spans="13:33" s="6" customFormat="1" ht="15" customHeight="1" x14ac:dyDescent="0.25">
      <c r="M1933" s="42"/>
      <c r="Y1933" s="195"/>
      <c r="Z1933" s="195"/>
      <c r="AA1933" s="195"/>
      <c r="AB1933" s="195"/>
      <c r="AC1933" s="181"/>
      <c r="AD1933" s="195"/>
      <c r="AE1933" s="195"/>
      <c r="AF1933" s="195"/>
      <c r="AG1933" s="195"/>
    </row>
    <row r="1934" spans="13:33" s="6" customFormat="1" ht="15" customHeight="1" x14ac:dyDescent="0.25">
      <c r="M1934" s="42"/>
      <c r="Y1934" s="195"/>
      <c r="Z1934" s="195"/>
      <c r="AA1934" s="195"/>
      <c r="AB1934" s="195"/>
      <c r="AC1934" s="181"/>
      <c r="AD1934" s="195"/>
      <c r="AE1934" s="195"/>
      <c r="AF1934" s="195"/>
      <c r="AG1934" s="195"/>
    </row>
    <row r="1935" spans="13:33" s="6" customFormat="1" ht="15" customHeight="1" x14ac:dyDescent="0.25">
      <c r="M1935" s="42"/>
      <c r="Y1935" s="195"/>
      <c r="Z1935" s="195"/>
      <c r="AA1935" s="195"/>
      <c r="AB1935" s="195"/>
      <c r="AC1935" s="181"/>
      <c r="AD1935" s="195"/>
      <c r="AE1935" s="195"/>
      <c r="AF1935" s="195"/>
      <c r="AG1935" s="195"/>
    </row>
    <row r="1936" spans="13:33" s="6" customFormat="1" ht="15" customHeight="1" x14ac:dyDescent="0.25">
      <c r="M1936" s="42"/>
      <c r="Y1936" s="195"/>
      <c r="Z1936" s="195"/>
      <c r="AA1936" s="195"/>
      <c r="AB1936" s="195"/>
      <c r="AC1936" s="181"/>
      <c r="AD1936" s="195"/>
      <c r="AE1936" s="195"/>
      <c r="AF1936" s="195"/>
      <c r="AG1936" s="195"/>
    </row>
    <row r="1937" spans="13:33" s="6" customFormat="1" ht="15" customHeight="1" x14ac:dyDescent="0.25">
      <c r="M1937" s="42"/>
      <c r="Y1937" s="195"/>
      <c r="Z1937" s="195"/>
      <c r="AA1937" s="195"/>
      <c r="AB1937" s="195"/>
      <c r="AC1937" s="181"/>
      <c r="AD1937" s="195"/>
      <c r="AE1937" s="195"/>
      <c r="AF1937" s="195"/>
      <c r="AG1937" s="195"/>
    </row>
    <row r="1938" spans="13:33" s="6" customFormat="1" ht="15" customHeight="1" x14ac:dyDescent="0.25">
      <c r="M1938" s="42"/>
      <c r="Y1938" s="195"/>
      <c r="Z1938" s="195"/>
      <c r="AA1938" s="195"/>
      <c r="AB1938" s="195"/>
      <c r="AC1938" s="181"/>
      <c r="AD1938" s="195"/>
      <c r="AE1938" s="195"/>
      <c r="AF1938" s="195"/>
      <c r="AG1938" s="195"/>
    </row>
    <row r="1939" spans="13:33" s="6" customFormat="1" ht="15" customHeight="1" x14ac:dyDescent="0.25">
      <c r="M1939" s="42"/>
      <c r="Y1939" s="195"/>
      <c r="Z1939" s="195"/>
      <c r="AA1939" s="195"/>
      <c r="AB1939" s="195"/>
      <c r="AC1939" s="181"/>
      <c r="AD1939" s="195"/>
      <c r="AE1939" s="195"/>
      <c r="AF1939" s="195"/>
      <c r="AG1939" s="195"/>
    </row>
    <row r="1940" spans="13:33" s="6" customFormat="1" ht="15" customHeight="1" x14ac:dyDescent="0.25">
      <c r="M1940" s="42"/>
      <c r="Y1940" s="195"/>
      <c r="Z1940" s="195"/>
      <c r="AA1940" s="195"/>
      <c r="AB1940" s="195"/>
      <c r="AC1940" s="181"/>
      <c r="AD1940" s="195"/>
      <c r="AE1940" s="195"/>
      <c r="AF1940" s="195"/>
      <c r="AG1940" s="195"/>
    </row>
    <row r="1941" spans="13:33" s="6" customFormat="1" ht="15" customHeight="1" x14ac:dyDescent="0.25">
      <c r="M1941" s="42"/>
      <c r="Y1941" s="195"/>
      <c r="Z1941" s="195"/>
      <c r="AA1941" s="195"/>
      <c r="AB1941" s="195"/>
      <c r="AC1941" s="181"/>
      <c r="AD1941" s="195"/>
      <c r="AE1941" s="195"/>
      <c r="AF1941" s="195"/>
      <c r="AG1941" s="195"/>
    </row>
    <row r="1942" spans="13:33" s="6" customFormat="1" ht="15" customHeight="1" x14ac:dyDescent="0.25">
      <c r="M1942" s="42"/>
      <c r="Y1942" s="195"/>
      <c r="Z1942" s="195"/>
      <c r="AA1942" s="195"/>
      <c r="AB1942" s="195"/>
      <c r="AC1942" s="181"/>
      <c r="AD1942" s="195"/>
      <c r="AE1942" s="195"/>
      <c r="AF1942" s="195"/>
      <c r="AG1942" s="195"/>
    </row>
    <row r="1943" spans="13:33" s="6" customFormat="1" ht="15" customHeight="1" x14ac:dyDescent="0.25">
      <c r="M1943" s="42"/>
      <c r="Y1943" s="195"/>
      <c r="Z1943" s="195"/>
      <c r="AA1943" s="195"/>
      <c r="AB1943" s="195"/>
      <c r="AC1943" s="181"/>
      <c r="AD1943" s="195"/>
      <c r="AE1943" s="195"/>
      <c r="AF1943" s="195"/>
      <c r="AG1943" s="195"/>
    </row>
    <row r="1944" spans="13:33" s="6" customFormat="1" ht="15" customHeight="1" x14ac:dyDescent="0.25">
      <c r="M1944" s="42"/>
      <c r="Y1944" s="195"/>
      <c r="Z1944" s="195"/>
      <c r="AA1944" s="195"/>
      <c r="AB1944" s="195"/>
      <c r="AC1944" s="181"/>
      <c r="AD1944" s="195"/>
      <c r="AE1944" s="195"/>
      <c r="AF1944" s="195"/>
      <c r="AG1944" s="195"/>
    </row>
    <row r="1945" spans="13:33" s="6" customFormat="1" ht="15" customHeight="1" x14ac:dyDescent="0.25">
      <c r="M1945" s="42"/>
      <c r="Y1945" s="195"/>
      <c r="Z1945" s="195"/>
      <c r="AA1945" s="195"/>
      <c r="AB1945" s="195"/>
      <c r="AC1945" s="181"/>
      <c r="AD1945" s="195"/>
      <c r="AE1945" s="195"/>
      <c r="AF1945" s="195"/>
      <c r="AG1945" s="195"/>
    </row>
    <row r="1946" spans="13:33" s="6" customFormat="1" ht="15" customHeight="1" x14ac:dyDescent="0.25">
      <c r="M1946" s="42"/>
      <c r="Y1946" s="195"/>
      <c r="Z1946" s="195"/>
      <c r="AA1946" s="195"/>
      <c r="AB1946" s="195"/>
      <c r="AC1946" s="181"/>
      <c r="AD1946" s="195"/>
      <c r="AE1946" s="195"/>
      <c r="AF1946" s="195"/>
      <c r="AG1946" s="195"/>
    </row>
    <row r="1947" spans="13:33" s="6" customFormat="1" ht="15" customHeight="1" x14ac:dyDescent="0.25">
      <c r="M1947" s="42"/>
      <c r="Y1947" s="195"/>
      <c r="Z1947" s="195"/>
      <c r="AA1947" s="195"/>
      <c r="AB1947" s="195"/>
      <c r="AC1947" s="181"/>
      <c r="AD1947" s="195"/>
      <c r="AE1947" s="195"/>
      <c r="AF1947" s="195"/>
      <c r="AG1947" s="195"/>
    </row>
    <row r="1948" spans="13:33" s="6" customFormat="1" ht="15" customHeight="1" x14ac:dyDescent="0.25">
      <c r="M1948" s="42"/>
      <c r="Y1948" s="195"/>
      <c r="Z1948" s="195"/>
      <c r="AA1948" s="195"/>
      <c r="AB1948" s="195"/>
      <c r="AC1948" s="181"/>
      <c r="AD1948" s="195"/>
      <c r="AE1948" s="195"/>
      <c r="AF1948" s="195"/>
      <c r="AG1948" s="195"/>
    </row>
    <row r="1949" spans="13:33" s="6" customFormat="1" ht="15" customHeight="1" x14ac:dyDescent="0.25">
      <c r="M1949" s="42"/>
      <c r="Y1949" s="195"/>
      <c r="Z1949" s="195"/>
      <c r="AA1949" s="195"/>
      <c r="AB1949" s="195"/>
      <c r="AC1949" s="181"/>
      <c r="AD1949" s="195"/>
      <c r="AE1949" s="195"/>
      <c r="AF1949" s="195"/>
      <c r="AG1949" s="195"/>
    </row>
    <row r="1950" spans="13:33" s="6" customFormat="1" ht="15" customHeight="1" x14ac:dyDescent="0.25">
      <c r="M1950" s="42"/>
      <c r="Y1950" s="195"/>
      <c r="Z1950" s="195"/>
      <c r="AA1950" s="195"/>
      <c r="AB1950" s="195"/>
      <c r="AC1950" s="181"/>
      <c r="AD1950" s="195"/>
      <c r="AE1950" s="195"/>
      <c r="AF1950" s="195"/>
      <c r="AG1950" s="195"/>
    </row>
    <row r="1951" spans="13:33" s="6" customFormat="1" ht="15" customHeight="1" x14ac:dyDescent="0.25">
      <c r="M1951" s="42"/>
      <c r="Y1951" s="195"/>
      <c r="Z1951" s="195"/>
      <c r="AA1951" s="195"/>
      <c r="AB1951" s="195"/>
      <c r="AC1951" s="181"/>
      <c r="AD1951" s="195"/>
      <c r="AE1951" s="195"/>
      <c r="AF1951" s="195"/>
      <c r="AG1951" s="195"/>
    </row>
    <row r="1952" spans="13:33" s="6" customFormat="1" ht="15" customHeight="1" x14ac:dyDescent="0.25">
      <c r="M1952" s="42"/>
      <c r="Y1952" s="195"/>
      <c r="Z1952" s="195"/>
      <c r="AA1952" s="195"/>
      <c r="AB1952" s="195"/>
      <c r="AC1952" s="181"/>
      <c r="AD1952" s="195"/>
      <c r="AE1952" s="195"/>
      <c r="AF1952" s="195"/>
      <c r="AG1952" s="195"/>
    </row>
    <row r="1953" spans="13:33" s="6" customFormat="1" ht="15" customHeight="1" x14ac:dyDescent="0.25">
      <c r="M1953" s="42"/>
      <c r="Y1953" s="195"/>
      <c r="Z1953" s="195"/>
      <c r="AA1953" s="195"/>
      <c r="AB1953" s="195"/>
      <c r="AC1953" s="181"/>
      <c r="AD1953" s="195"/>
      <c r="AE1953" s="195"/>
      <c r="AF1953" s="195"/>
      <c r="AG1953" s="195"/>
    </row>
    <row r="1954" spans="13:33" s="6" customFormat="1" ht="15" customHeight="1" x14ac:dyDescent="0.25">
      <c r="M1954" s="42"/>
      <c r="Y1954" s="195"/>
      <c r="Z1954" s="195"/>
      <c r="AA1954" s="195"/>
      <c r="AB1954" s="195"/>
      <c r="AC1954" s="181"/>
      <c r="AD1954" s="195"/>
      <c r="AE1954" s="195"/>
      <c r="AF1954" s="195"/>
      <c r="AG1954" s="195"/>
    </row>
    <row r="1955" spans="13:33" s="6" customFormat="1" ht="15" customHeight="1" x14ac:dyDescent="0.25">
      <c r="M1955" s="42"/>
      <c r="Y1955" s="195"/>
      <c r="Z1955" s="195"/>
      <c r="AA1955" s="195"/>
      <c r="AB1955" s="195"/>
      <c r="AC1955" s="181"/>
      <c r="AD1955" s="195"/>
      <c r="AE1955" s="195"/>
      <c r="AF1955" s="195"/>
      <c r="AG1955" s="195"/>
    </row>
    <row r="1956" spans="13:33" s="6" customFormat="1" ht="15" customHeight="1" x14ac:dyDescent="0.25">
      <c r="M1956" s="42"/>
      <c r="Y1956" s="195"/>
      <c r="Z1956" s="195"/>
      <c r="AA1956" s="195"/>
      <c r="AB1956" s="195"/>
      <c r="AC1956" s="181"/>
      <c r="AD1956" s="195"/>
      <c r="AE1956" s="195"/>
      <c r="AF1956" s="195"/>
      <c r="AG1956" s="195"/>
    </row>
    <row r="1957" spans="13:33" s="6" customFormat="1" ht="15" customHeight="1" x14ac:dyDescent="0.25">
      <c r="M1957" s="42"/>
      <c r="Y1957" s="195"/>
      <c r="Z1957" s="195"/>
      <c r="AA1957" s="195"/>
      <c r="AB1957" s="195"/>
      <c r="AC1957" s="181"/>
      <c r="AD1957" s="195"/>
      <c r="AE1957" s="195"/>
      <c r="AF1957" s="195"/>
      <c r="AG1957" s="195"/>
    </row>
    <row r="1958" spans="13:33" s="6" customFormat="1" ht="15" customHeight="1" x14ac:dyDescent="0.25">
      <c r="M1958" s="42"/>
      <c r="Y1958" s="195"/>
      <c r="Z1958" s="195"/>
      <c r="AA1958" s="195"/>
      <c r="AB1958" s="195"/>
      <c r="AC1958" s="181"/>
      <c r="AD1958" s="195"/>
      <c r="AE1958" s="195"/>
      <c r="AF1958" s="195"/>
      <c r="AG1958" s="195"/>
    </row>
    <row r="1959" spans="13:33" s="6" customFormat="1" ht="15" customHeight="1" x14ac:dyDescent="0.25">
      <c r="M1959" s="42"/>
      <c r="Y1959" s="195"/>
      <c r="Z1959" s="195"/>
      <c r="AA1959" s="195"/>
      <c r="AB1959" s="195"/>
      <c r="AC1959" s="181"/>
      <c r="AD1959" s="195"/>
      <c r="AE1959" s="195"/>
      <c r="AF1959" s="195"/>
      <c r="AG1959" s="195"/>
    </row>
    <row r="1960" spans="13:33" s="6" customFormat="1" ht="15" customHeight="1" x14ac:dyDescent="0.25">
      <c r="M1960" s="42"/>
      <c r="Y1960" s="195"/>
      <c r="Z1960" s="195"/>
      <c r="AA1960" s="195"/>
      <c r="AB1960" s="195"/>
      <c r="AC1960" s="181"/>
      <c r="AD1960" s="195"/>
      <c r="AE1960" s="195"/>
      <c r="AF1960" s="195"/>
      <c r="AG1960" s="195"/>
    </row>
    <row r="1961" spans="13:33" s="6" customFormat="1" ht="15" customHeight="1" x14ac:dyDescent="0.25">
      <c r="M1961" s="42"/>
      <c r="Y1961" s="195"/>
      <c r="Z1961" s="195"/>
      <c r="AA1961" s="195"/>
      <c r="AB1961" s="195"/>
      <c r="AC1961" s="181"/>
      <c r="AD1961" s="195"/>
      <c r="AE1961" s="195"/>
      <c r="AF1961" s="195"/>
      <c r="AG1961" s="195"/>
    </row>
    <row r="1962" spans="13:33" s="6" customFormat="1" ht="15" customHeight="1" x14ac:dyDescent="0.25">
      <c r="M1962" s="42"/>
      <c r="Y1962" s="195"/>
      <c r="Z1962" s="195"/>
      <c r="AA1962" s="195"/>
      <c r="AB1962" s="195"/>
      <c r="AC1962" s="181"/>
      <c r="AD1962" s="195"/>
      <c r="AE1962" s="195"/>
      <c r="AF1962" s="195"/>
      <c r="AG1962" s="195"/>
    </row>
    <row r="1963" spans="13:33" s="6" customFormat="1" ht="15" customHeight="1" x14ac:dyDescent="0.25">
      <c r="M1963" s="42"/>
      <c r="Y1963" s="195"/>
      <c r="Z1963" s="195"/>
      <c r="AA1963" s="195"/>
      <c r="AB1963" s="195"/>
      <c r="AC1963" s="181"/>
      <c r="AD1963" s="195"/>
      <c r="AE1963" s="195"/>
      <c r="AF1963" s="195"/>
      <c r="AG1963" s="195"/>
    </row>
    <row r="1964" spans="13:33" s="6" customFormat="1" ht="15" customHeight="1" x14ac:dyDescent="0.25">
      <c r="M1964" s="42"/>
      <c r="Y1964" s="195"/>
      <c r="Z1964" s="195"/>
      <c r="AA1964" s="195"/>
      <c r="AB1964" s="195"/>
      <c r="AC1964" s="181"/>
      <c r="AD1964" s="195"/>
      <c r="AE1964" s="195"/>
      <c r="AF1964" s="195"/>
      <c r="AG1964" s="195"/>
    </row>
    <row r="1965" spans="13:33" s="6" customFormat="1" ht="15" customHeight="1" x14ac:dyDescent="0.25">
      <c r="M1965" s="42"/>
      <c r="Y1965" s="195"/>
      <c r="Z1965" s="195"/>
      <c r="AA1965" s="195"/>
      <c r="AB1965" s="195"/>
      <c r="AC1965" s="181"/>
      <c r="AD1965" s="195"/>
      <c r="AE1965" s="195"/>
      <c r="AF1965" s="195"/>
      <c r="AG1965" s="195"/>
    </row>
    <row r="1966" spans="13:33" s="6" customFormat="1" ht="15" customHeight="1" x14ac:dyDescent="0.25">
      <c r="M1966" s="42"/>
      <c r="Y1966" s="195"/>
      <c r="Z1966" s="195"/>
      <c r="AA1966" s="195"/>
      <c r="AB1966" s="195"/>
      <c r="AC1966" s="181"/>
      <c r="AD1966" s="195"/>
      <c r="AE1966" s="195"/>
      <c r="AF1966" s="195"/>
      <c r="AG1966" s="195"/>
    </row>
    <row r="1967" spans="13:33" s="6" customFormat="1" ht="15" customHeight="1" x14ac:dyDescent="0.25">
      <c r="M1967" s="42"/>
      <c r="Y1967" s="195"/>
      <c r="Z1967" s="195"/>
      <c r="AA1967" s="195"/>
      <c r="AB1967" s="195"/>
      <c r="AC1967" s="181"/>
      <c r="AD1967" s="195"/>
      <c r="AE1967" s="195"/>
      <c r="AF1967" s="195"/>
      <c r="AG1967" s="195"/>
    </row>
    <row r="1968" spans="13:33" s="6" customFormat="1" ht="15" customHeight="1" x14ac:dyDescent="0.25">
      <c r="M1968" s="42"/>
      <c r="Y1968" s="195"/>
      <c r="Z1968" s="195"/>
      <c r="AA1968" s="195"/>
      <c r="AB1968" s="195"/>
      <c r="AC1968" s="181"/>
      <c r="AD1968" s="195"/>
      <c r="AE1968" s="195"/>
      <c r="AF1968" s="195"/>
      <c r="AG1968" s="195"/>
    </row>
    <row r="1969" spans="13:33" s="6" customFormat="1" ht="15" customHeight="1" x14ac:dyDescent="0.25">
      <c r="M1969" s="42"/>
      <c r="Y1969" s="195"/>
      <c r="Z1969" s="195"/>
      <c r="AA1969" s="195"/>
      <c r="AB1969" s="195"/>
      <c r="AC1969" s="181"/>
      <c r="AD1969" s="195"/>
      <c r="AE1969" s="195"/>
      <c r="AF1969" s="195"/>
      <c r="AG1969" s="195"/>
    </row>
    <row r="1970" spans="13:33" s="6" customFormat="1" ht="15" customHeight="1" x14ac:dyDescent="0.25">
      <c r="M1970" s="42"/>
      <c r="Y1970" s="195"/>
      <c r="Z1970" s="195"/>
      <c r="AA1970" s="195"/>
      <c r="AB1970" s="195"/>
      <c r="AC1970" s="181"/>
      <c r="AD1970" s="195"/>
      <c r="AE1970" s="195"/>
      <c r="AF1970" s="195"/>
      <c r="AG1970" s="195"/>
    </row>
    <row r="1971" spans="13:33" s="6" customFormat="1" ht="15" customHeight="1" x14ac:dyDescent="0.25">
      <c r="M1971" s="42"/>
      <c r="Y1971" s="195"/>
      <c r="Z1971" s="195"/>
      <c r="AA1971" s="195"/>
      <c r="AB1971" s="195"/>
      <c r="AC1971" s="181"/>
      <c r="AD1971" s="195"/>
      <c r="AE1971" s="195"/>
      <c r="AF1971" s="195"/>
      <c r="AG1971" s="195"/>
    </row>
    <row r="1972" spans="13:33" s="6" customFormat="1" ht="15" customHeight="1" x14ac:dyDescent="0.25">
      <c r="M1972" s="42"/>
      <c r="Y1972" s="195"/>
      <c r="Z1972" s="195"/>
      <c r="AA1972" s="195"/>
      <c r="AB1972" s="195"/>
      <c r="AC1972" s="181"/>
      <c r="AD1972" s="195"/>
      <c r="AE1972" s="195"/>
      <c r="AF1972" s="195"/>
      <c r="AG1972" s="195"/>
    </row>
    <row r="1973" spans="13:33" s="6" customFormat="1" ht="15" customHeight="1" x14ac:dyDescent="0.25">
      <c r="M1973" s="42"/>
      <c r="Y1973" s="195"/>
      <c r="Z1973" s="195"/>
      <c r="AA1973" s="195"/>
      <c r="AB1973" s="195"/>
      <c r="AC1973" s="181"/>
      <c r="AD1973" s="195"/>
      <c r="AE1973" s="195"/>
      <c r="AF1973" s="195"/>
      <c r="AG1973" s="195"/>
    </row>
    <row r="1974" spans="13:33" s="6" customFormat="1" ht="15" customHeight="1" x14ac:dyDescent="0.25">
      <c r="M1974" s="42"/>
      <c r="Y1974" s="195"/>
      <c r="Z1974" s="195"/>
      <c r="AA1974" s="195"/>
      <c r="AB1974" s="195"/>
      <c r="AC1974" s="181"/>
      <c r="AD1974" s="195"/>
      <c r="AE1974" s="195"/>
      <c r="AF1974" s="195"/>
      <c r="AG1974" s="195"/>
    </row>
    <row r="1975" spans="13:33" s="6" customFormat="1" ht="15" customHeight="1" x14ac:dyDescent="0.25">
      <c r="M1975" s="42"/>
      <c r="Y1975" s="195"/>
      <c r="Z1975" s="195"/>
      <c r="AA1975" s="195"/>
      <c r="AB1975" s="195"/>
      <c r="AC1975" s="181"/>
      <c r="AD1975" s="195"/>
      <c r="AE1975" s="195"/>
      <c r="AF1975" s="195"/>
      <c r="AG1975" s="195"/>
    </row>
    <row r="1976" spans="13:33" s="6" customFormat="1" ht="15" customHeight="1" x14ac:dyDescent="0.25">
      <c r="M1976" s="42"/>
      <c r="Y1976" s="195"/>
      <c r="Z1976" s="195"/>
      <c r="AA1976" s="195"/>
      <c r="AB1976" s="195"/>
      <c r="AC1976" s="181"/>
      <c r="AD1976" s="195"/>
      <c r="AE1976" s="195"/>
      <c r="AF1976" s="195"/>
      <c r="AG1976" s="195"/>
    </row>
    <row r="1977" spans="13:33" s="6" customFormat="1" ht="15" customHeight="1" x14ac:dyDescent="0.25">
      <c r="M1977" s="42"/>
      <c r="Y1977" s="195"/>
      <c r="Z1977" s="195"/>
      <c r="AA1977" s="195"/>
      <c r="AB1977" s="195"/>
      <c r="AC1977" s="181"/>
      <c r="AD1977" s="195"/>
      <c r="AE1977" s="195"/>
      <c r="AF1977" s="195"/>
      <c r="AG1977" s="195"/>
    </row>
    <row r="1978" spans="13:33" s="6" customFormat="1" ht="15" customHeight="1" x14ac:dyDescent="0.25">
      <c r="M1978" s="42"/>
      <c r="Y1978" s="195"/>
      <c r="Z1978" s="195"/>
      <c r="AA1978" s="195"/>
      <c r="AB1978" s="195"/>
      <c r="AC1978" s="181"/>
      <c r="AD1978" s="195"/>
      <c r="AE1978" s="195"/>
      <c r="AF1978" s="195"/>
      <c r="AG1978" s="195"/>
    </row>
    <row r="1979" spans="13:33" s="6" customFormat="1" ht="15" customHeight="1" x14ac:dyDescent="0.25">
      <c r="M1979" s="42"/>
      <c r="Y1979" s="195"/>
      <c r="Z1979" s="195"/>
      <c r="AA1979" s="195"/>
      <c r="AB1979" s="195"/>
      <c r="AC1979" s="181"/>
      <c r="AD1979" s="195"/>
      <c r="AE1979" s="195"/>
      <c r="AF1979" s="195"/>
      <c r="AG1979" s="195"/>
    </row>
    <row r="1980" spans="13:33" s="6" customFormat="1" ht="15" customHeight="1" x14ac:dyDescent="0.25">
      <c r="M1980" s="42"/>
      <c r="Y1980" s="195"/>
      <c r="Z1980" s="195"/>
      <c r="AA1980" s="195"/>
      <c r="AB1980" s="195"/>
      <c r="AC1980" s="181"/>
      <c r="AD1980" s="195"/>
      <c r="AE1980" s="195"/>
      <c r="AF1980" s="195"/>
      <c r="AG1980" s="195"/>
    </row>
    <row r="1981" spans="13:33" s="6" customFormat="1" ht="15" customHeight="1" x14ac:dyDescent="0.25">
      <c r="M1981" s="42"/>
      <c r="Y1981" s="195"/>
      <c r="Z1981" s="195"/>
      <c r="AA1981" s="195"/>
      <c r="AB1981" s="195"/>
      <c r="AC1981" s="181"/>
      <c r="AD1981" s="195"/>
      <c r="AE1981" s="195"/>
      <c r="AF1981" s="195"/>
      <c r="AG1981" s="195"/>
    </row>
    <row r="1982" spans="13:33" s="6" customFormat="1" ht="15" customHeight="1" x14ac:dyDescent="0.25">
      <c r="M1982" s="42"/>
      <c r="Y1982" s="195"/>
      <c r="Z1982" s="195"/>
      <c r="AA1982" s="195"/>
      <c r="AB1982" s="195"/>
      <c r="AC1982" s="181"/>
      <c r="AD1982" s="195"/>
      <c r="AE1982" s="195"/>
      <c r="AF1982" s="195"/>
      <c r="AG1982" s="195"/>
    </row>
    <row r="1983" spans="13:33" s="6" customFormat="1" ht="15" customHeight="1" x14ac:dyDescent="0.25">
      <c r="M1983" s="42"/>
      <c r="Y1983" s="195"/>
      <c r="Z1983" s="195"/>
      <c r="AA1983" s="195"/>
      <c r="AB1983" s="195"/>
      <c r="AC1983" s="181"/>
      <c r="AD1983" s="195"/>
      <c r="AE1983" s="195"/>
      <c r="AF1983" s="195"/>
      <c r="AG1983" s="195"/>
    </row>
    <row r="1984" spans="13:33" s="6" customFormat="1" ht="15" customHeight="1" x14ac:dyDescent="0.25">
      <c r="M1984" s="42"/>
      <c r="Y1984" s="195"/>
      <c r="Z1984" s="195"/>
      <c r="AA1984" s="195"/>
      <c r="AB1984" s="195"/>
      <c r="AC1984" s="181"/>
      <c r="AD1984" s="195"/>
      <c r="AE1984" s="195"/>
      <c r="AF1984" s="195"/>
      <c r="AG1984" s="195"/>
    </row>
    <row r="1985" spans="13:33" s="6" customFormat="1" ht="15" customHeight="1" x14ac:dyDescent="0.25">
      <c r="M1985" s="42"/>
      <c r="Y1985" s="195"/>
      <c r="Z1985" s="195"/>
      <c r="AA1985" s="195"/>
      <c r="AB1985" s="195"/>
      <c r="AC1985" s="181"/>
      <c r="AD1985" s="195"/>
      <c r="AE1985" s="195"/>
      <c r="AF1985" s="195"/>
      <c r="AG1985" s="195"/>
    </row>
    <row r="1986" spans="13:33" s="6" customFormat="1" ht="15" customHeight="1" x14ac:dyDescent="0.25">
      <c r="M1986" s="42"/>
      <c r="Y1986" s="195"/>
      <c r="Z1986" s="195"/>
      <c r="AA1986" s="195"/>
      <c r="AB1986" s="195"/>
      <c r="AC1986" s="181"/>
      <c r="AD1986" s="195"/>
      <c r="AE1986" s="195"/>
      <c r="AF1986" s="195"/>
      <c r="AG1986" s="195"/>
    </row>
    <row r="1987" spans="13:33" s="6" customFormat="1" ht="15" customHeight="1" x14ac:dyDescent="0.25">
      <c r="M1987" s="42"/>
      <c r="Y1987" s="195"/>
      <c r="Z1987" s="195"/>
      <c r="AA1987" s="195"/>
      <c r="AB1987" s="195"/>
      <c r="AC1987" s="181"/>
      <c r="AD1987" s="195"/>
      <c r="AE1987" s="195"/>
      <c r="AF1987" s="195"/>
      <c r="AG1987" s="195"/>
    </row>
    <row r="1988" spans="13:33" s="6" customFormat="1" ht="15" customHeight="1" x14ac:dyDescent="0.25">
      <c r="M1988" s="42"/>
      <c r="Y1988" s="195"/>
      <c r="Z1988" s="195"/>
      <c r="AA1988" s="195"/>
      <c r="AB1988" s="195"/>
      <c r="AC1988" s="181"/>
      <c r="AD1988" s="195"/>
      <c r="AE1988" s="195"/>
      <c r="AF1988" s="195"/>
      <c r="AG1988" s="195"/>
    </row>
    <row r="1989" spans="13:33" s="6" customFormat="1" ht="15" customHeight="1" x14ac:dyDescent="0.25">
      <c r="M1989" s="42"/>
      <c r="Y1989" s="195"/>
      <c r="Z1989" s="195"/>
      <c r="AA1989" s="195"/>
      <c r="AB1989" s="195"/>
      <c r="AC1989" s="181"/>
      <c r="AD1989" s="195"/>
      <c r="AE1989" s="195"/>
      <c r="AF1989" s="195"/>
      <c r="AG1989" s="195"/>
    </row>
    <row r="1990" spans="13:33" s="6" customFormat="1" ht="15" customHeight="1" x14ac:dyDescent="0.25">
      <c r="M1990" s="42"/>
      <c r="Y1990" s="195"/>
      <c r="Z1990" s="195"/>
      <c r="AA1990" s="195"/>
      <c r="AB1990" s="195"/>
      <c r="AC1990" s="181"/>
      <c r="AD1990" s="195"/>
      <c r="AE1990" s="195"/>
      <c r="AF1990" s="195"/>
      <c r="AG1990" s="195"/>
    </row>
    <row r="1991" spans="13:33" s="6" customFormat="1" ht="15" customHeight="1" x14ac:dyDescent="0.25">
      <c r="M1991" s="42"/>
      <c r="Y1991" s="195"/>
      <c r="Z1991" s="195"/>
      <c r="AA1991" s="195"/>
      <c r="AB1991" s="195"/>
      <c r="AC1991" s="181"/>
      <c r="AD1991" s="195"/>
      <c r="AE1991" s="195"/>
      <c r="AF1991" s="195"/>
      <c r="AG1991" s="195"/>
    </row>
    <row r="1992" spans="13:33" s="6" customFormat="1" ht="15" customHeight="1" x14ac:dyDescent="0.25">
      <c r="M1992" s="42"/>
      <c r="Y1992" s="195"/>
      <c r="Z1992" s="195"/>
      <c r="AA1992" s="195"/>
      <c r="AB1992" s="195"/>
      <c r="AC1992" s="181"/>
      <c r="AD1992" s="195"/>
      <c r="AE1992" s="195"/>
      <c r="AF1992" s="195"/>
      <c r="AG1992" s="195"/>
    </row>
    <row r="1993" spans="13:33" s="6" customFormat="1" ht="15" customHeight="1" x14ac:dyDescent="0.25">
      <c r="M1993" s="42"/>
      <c r="Y1993" s="195"/>
      <c r="Z1993" s="195"/>
      <c r="AA1993" s="195"/>
      <c r="AB1993" s="195"/>
      <c r="AC1993" s="181"/>
      <c r="AD1993" s="195"/>
      <c r="AE1993" s="195"/>
      <c r="AF1993" s="195"/>
      <c r="AG1993" s="195"/>
    </row>
    <row r="1994" spans="13:33" s="6" customFormat="1" ht="15" customHeight="1" x14ac:dyDescent="0.25">
      <c r="M1994" s="42"/>
      <c r="Y1994" s="195"/>
      <c r="Z1994" s="195"/>
      <c r="AA1994" s="195"/>
      <c r="AB1994" s="195"/>
      <c r="AC1994" s="181"/>
      <c r="AD1994" s="195"/>
      <c r="AE1994" s="195"/>
      <c r="AF1994" s="195"/>
      <c r="AG1994" s="195"/>
    </row>
    <row r="1995" spans="13:33" s="6" customFormat="1" ht="15" customHeight="1" x14ac:dyDescent="0.25">
      <c r="M1995" s="42"/>
      <c r="Y1995" s="195"/>
      <c r="Z1995" s="195"/>
      <c r="AA1995" s="195"/>
      <c r="AB1995" s="195"/>
      <c r="AC1995" s="181"/>
      <c r="AD1995" s="195"/>
      <c r="AE1995" s="195"/>
      <c r="AF1995" s="195"/>
      <c r="AG1995" s="195"/>
    </row>
    <row r="1996" spans="13:33" s="6" customFormat="1" ht="15" customHeight="1" x14ac:dyDescent="0.25">
      <c r="M1996" s="42"/>
      <c r="Y1996" s="195"/>
      <c r="Z1996" s="195"/>
      <c r="AA1996" s="195"/>
      <c r="AB1996" s="195"/>
      <c r="AC1996" s="181"/>
      <c r="AD1996" s="195"/>
      <c r="AE1996" s="195"/>
      <c r="AF1996" s="195"/>
      <c r="AG1996" s="195"/>
    </row>
    <row r="1997" spans="13:33" s="6" customFormat="1" ht="15" customHeight="1" x14ac:dyDescent="0.25">
      <c r="M1997" s="42"/>
      <c r="Y1997" s="195"/>
      <c r="Z1997" s="195"/>
      <c r="AA1997" s="195"/>
      <c r="AB1997" s="195"/>
      <c r="AC1997" s="181"/>
      <c r="AD1997" s="195"/>
      <c r="AE1997" s="195"/>
      <c r="AF1997" s="195"/>
      <c r="AG1997" s="195"/>
    </row>
    <row r="1998" spans="13:33" s="6" customFormat="1" ht="15" customHeight="1" x14ac:dyDescent="0.25">
      <c r="M1998" s="42"/>
      <c r="Y1998" s="195"/>
      <c r="Z1998" s="195"/>
      <c r="AA1998" s="195"/>
      <c r="AB1998" s="195"/>
      <c r="AC1998" s="181"/>
      <c r="AD1998" s="195"/>
      <c r="AE1998" s="195"/>
      <c r="AF1998" s="195"/>
      <c r="AG1998" s="195"/>
    </row>
    <row r="1999" spans="13:33" s="6" customFormat="1" ht="15" customHeight="1" x14ac:dyDescent="0.25">
      <c r="M1999" s="42"/>
      <c r="Y1999" s="195"/>
      <c r="Z1999" s="195"/>
      <c r="AA1999" s="195"/>
      <c r="AB1999" s="195"/>
      <c r="AC1999" s="181"/>
      <c r="AD1999" s="195"/>
      <c r="AE1999" s="195"/>
      <c r="AF1999" s="195"/>
      <c r="AG1999" s="195"/>
    </row>
    <row r="2000" spans="13:33" s="6" customFormat="1" ht="15" customHeight="1" x14ac:dyDescent="0.25">
      <c r="M2000" s="42"/>
      <c r="Y2000" s="195"/>
      <c r="Z2000" s="195"/>
      <c r="AA2000" s="195"/>
      <c r="AB2000" s="195"/>
      <c r="AC2000" s="181"/>
      <c r="AD2000" s="195"/>
      <c r="AE2000" s="195"/>
      <c r="AF2000" s="195"/>
      <c r="AG2000" s="195"/>
    </row>
    <row r="2001" spans="13:33" s="6" customFormat="1" ht="15" customHeight="1" x14ac:dyDescent="0.25">
      <c r="M2001" s="42"/>
      <c r="Y2001" s="195"/>
      <c r="Z2001" s="195"/>
      <c r="AA2001" s="195"/>
      <c r="AB2001" s="195"/>
      <c r="AC2001" s="181"/>
      <c r="AD2001" s="195"/>
      <c r="AE2001" s="195"/>
      <c r="AF2001" s="195"/>
      <c r="AG2001" s="195"/>
    </row>
    <row r="2002" spans="13:33" s="6" customFormat="1" ht="15" customHeight="1" x14ac:dyDescent="0.25">
      <c r="M2002" s="42"/>
      <c r="Y2002" s="195"/>
      <c r="Z2002" s="195"/>
      <c r="AA2002" s="195"/>
      <c r="AB2002" s="195"/>
      <c r="AC2002" s="181"/>
      <c r="AD2002" s="195"/>
      <c r="AE2002" s="195"/>
      <c r="AF2002" s="195"/>
      <c r="AG2002" s="195"/>
    </row>
    <row r="2003" spans="13:33" s="6" customFormat="1" ht="15" customHeight="1" x14ac:dyDescent="0.25">
      <c r="M2003" s="42"/>
      <c r="Y2003" s="195"/>
      <c r="Z2003" s="195"/>
      <c r="AA2003" s="195"/>
      <c r="AB2003" s="195"/>
      <c r="AC2003" s="181"/>
      <c r="AD2003" s="195"/>
      <c r="AE2003" s="195"/>
      <c r="AF2003" s="195"/>
      <c r="AG2003" s="195"/>
    </row>
    <row r="2004" spans="13:33" s="6" customFormat="1" ht="15" customHeight="1" x14ac:dyDescent="0.25">
      <c r="M2004" s="42"/>
      <c r="Y2004" s="195"/>
      <c r="Z2004" s="195"/>
      <c r="AA2004" s="195"/>
      <c r="AB2004" s="195"/>
      <c r="AC2004" s="181"/>
      <c r="AD2004" s="195"/>
      <c r="AE2004" s="195"/>
      <c r="AF2004" s="195"/>
      <c r="AG2004" s="195"/>
    </row>
    <row r="2005" spans="13:33" s="6" customFormat="1" ht="15" customHeight="1" x14ac:dyDescent="0.25">
      <c r="M2005" s="42"/>
      <c r="Y2005" s="195"/>
      <c r="Z2005" s="195"/>
      <c r="AA2005" s="195"/>
      <c r="AB2005" s="195"/>
      <c r="AC2005" s="181"/>
      <c r="AD2005" s="195"/>
      <c r="AE2005" s="195"/>
      <c r="AF2005" s="195"/>
      <c r="AG2005" s="195"/>
    </row>
    <row r="2006" spans="13:33" s="6" customFormat="1" ht="15" customHeight="1" x14ac:dyDescent="0.25">
      <c r="M2006" s="42"/>
      <c r="Y2006" s="195"/>
      <c r="Z2006" s="195"/>
      <c r="AA2006" s="195"/>
      <c r="AB2006" s="195"/>
      <c r="AC2006" s="181"/>
      <c r="AD2006" s="195"/>
      <c r="AE2006" s="195"/>
      <c r="AF2006" s="195"/>
      <c r="AG2006" s="195"/>
    </row>
    <row r="2007" spans="13:33" s="6" customFormat="1" ht="15" customHeight="1" x14ac:dyDescent="0.25">
      <c r="M2007" s="42"/>
      <c r="Y2007" s="195"/>
      <c r="Z2007" s="195"/>
      <c r="AA2007" s="195"/>
      <c r="AB2007" s="195"/>
      <c r="AC2007" s="181"/>
      <c r="AD2007" s="195"/>
      <c r="AE2007" s="195"/>
      <c r="AF2007" s="195"/>
      <c r="AG2007" s="195"/>
    </row>
    <row r="2008" spans="13:33" s="6" customFormat="1" ht="15" customHeight="1" x14ac:dyDescent="0.25">
      <c r="M2008" s="42"/>
      <c r="Y2008" s="195"/>
      <c r="Z2008" s="195"/>
      <c r="AA2008" s="195"/>
      <c r="AB2008" s="195"/>
      <c r="AC2008" s="181"/>
      <c r="AD2008" s="195"/>
      <c r="AE2008" s="195"/>
      <c r="AF2008" s="195"/>
      <c r="AG2008" s="195"/>
    </row>
    <row r="2009" spans="13:33" s="6" customFormat="1" ht="15" customHeight="1" x14ac:dyDescent="0.25">
      <c r="M2009" s="42"/>
      <c r="Y2009" s="195"/>
      <c r="Z2009" s="195"/>
      <c r="AA2009" s="195"/>
      <c r="AB2009" s="195"/>
      <c r="AC2009" s="181"/>
      <c r="AD2009" s="195"/>
      <c r="AE2009" s="195"/>
      <c r="AF2009" s="195"/>
      <c r="AG2009" s="195"/>
    </row>
    <row r="2010" spans="13:33" s="6" customFormat="1" ht="15" customHeight="1" x14ac:dyDescent="0.25">
      <c r="M2010" s="42"/>
      <c r="Y2010" s="195"/>
      <c r="Z2010" s="195"/>
      <c r="AA2010" s="195"/>
      <c r="AB2010" s="195"/>
      <c r="AC2010" s="181"/>
      <c r="AD2010" s="195"/>
      <c r="AE2010" s="195"/>
      <c r="AF2010" s="195"/>
      <c r="AG2010" s="195"/>
    </row>
    <row r="2011" spans="13:33" s="6" customFormat="1" ht="15" customHeight="1" x14ac:dyDescent="0.25">
      <c r="M2011" s="42"/>
      <c r="Y2011" s="195"/>
      <c r="Z2011" s="195"/>
      <c r="AA2011" s="195"/>
      <c r="AB2011" s="195"/>
      <c r="AC2011" s="181"/>
      <c r="AD2011" s="195"/>
      <c r="AE2011" s="195"/>
      <c r="AF2011" s="195"/>
      <c r="AG2011" s="195"/>
    </row>
    <row r="2012" spans="13:33" s="6" customFormat="1" ht="15" customHeight="1" x14ac:dyDescent="0.25">
      <c r="M2012" s="42"/>
      <c r="Y2012" s="195"/>
      <c r="Z2012" s="195"/>
      <c r="AA2012" s="195"/>
      <c r="AB2012" s="195"/>
      <c r="AC2012" s="181"/>
      <c r="AD2012" s="195"/>
      <c r="AE2012" s="195"/>
      <c r="AF2012" s="195"/>
      <c r="AG2012" s="195"/>
    </row>
    <row r="2013" spans="13:33" s="6" customFormat="1" ht="15" customHeight="1" x14ac:dyDescent="0.25">
      <c r="M2013" s="42"/>
      <c r="Y2013" s="195"/>
      <c r="Z2013" s="195"/>
      <c r="AA2013" s="195"/>
      <c r="AB2013" s="195"/>
      <c r="AC2013" s="181"/>
      <c r="AD2013" s="195"/>
      <c r="AE2013" s="195"/>
      <c r="AF2013" s="195"/>
      <c r="AG2013" s="195"/>
    </row>
    <row r="2014" spans="13:33" s="6" customFormat="1" ht="15" customHeight="1" x14ac:dyDescent="0.25">
      <c r="M2014" s="42"/>
      <c r="Y2014" s="195"/>
      <c r="Z2014" s="195"/>
      <c r="AA2014" s="195"/>
      <c r="AB2014" s="195"/>
      <c r="AC2014" s="181"/>
      <c r="AD2014" s="195"/>
      <c r="AE2014" s="195"/>
      <c r="AF2014" s="195"/>
      <c r="AG2014" s="195"/>
    </row>
    <row r="2015" spans="13:33" s="6" customFormat="1" ht="15" customHeight="1" x14ac:dyDescent="0.25">
      <c r="M2015" s="42"/>
      <c r="Y2015" s="195"/>
      <c r="Z2015" s="195"/>
      <c r="AA2015" s="195"/>
      <c r="AB2015" s="195"/>
      <c r="AC2015" s="181"/>
      <c r="AD2015" s="195"/>
      <c r="AE2015" s="195"/>
      <c r="AF2015" s="195"/>
      <c r="AG2015" s="195"/>
    </row>
    <row r="2016" spans="13:33" s="6" customFormat="1" ht="15" customHeight="1" x14ac:dyDescent="0.25">
      <c r="M2016" s="42"/>
      <c r="Y2016" s="195"/>
      <c r="Z2016" s="195"/>
      <c r="AA2016" s="195"/>
      <c r="AB2016" s="195"/>
      <c r="AC2016" s="181"/>
      <c r="AD2016" s="195"/>
      <c r="AE2016" s="195"/>
      <c r="AF2016" s="195"/>
      <c r="AG2016" s="195"/>
    </row>
    <row r="2017" spans="13:33" s="6" customFormat="1" ht="15" customHeight="1" x14ac:dyDescent="0.25">
      <c r="M2017" s="42"/>
      <c r="Y2017" s="195"/>
      <c r="Z2017" s="195"/>
      <c r="AA2017" s="195"/>
      <c r="AB2017" s="195"/>
      <c r="AC2017" s="181"/>
      <c r="AD2017" s="195"/>
      <c r="AE2017" s="195"/>
      <c r="AF2017" s="195"/>
      <c r="AG2017" s="195"/>
    </row>
    <row r="2018" spans="13:33" s="6" customFormat="1" ht="15" customHeight="1" x14ac:dyDescent="0.25">
      <c r="M2018" s="42"/>
      <c r="Y2018" s="195"/>
      <c r="Z2018" s="195"/>
      <c r="AA2018" s="195"/>
      <c r="AB2018" s="195"/>
      <c r="AC2018" s="181"/>
      <c r="AD2018" s="195"/>
      <c r="AE2018" s="195"/>
      <c r="AF2018" s="195"/>
      <c r="AG2018" s="195"/>
    </row>
    <row r="2019" spans="13:33" s="6" customFormat="1" ht="15" customHeight="1" x14ac:dyDescent="0.25">
      <c r="M2019" s="42"/>
      <c r="Y2019" s="195"/>
      <c r="Z2019" s="195"/>
      <c r="AA2019" s="195"/>
      <c r="AB2019" s="195"/>
      <c r="AC2019" s="181"/>
      <c r="AD2019" s="195"/>
      <c r="AE2019" s="195"/>
      <c r="AF2019" s="195"/>
      <c r="AG2019" s="195"/>
    </row>
    <row r="2020" spans="13:33" s="6" customFormat="1" ht="15" customHeight="1" x14ac:dyDescent="0.25">
      <c r="M2020" s="42"/>
      <c r="Y2020" s="195"/>
      <c r="Z2020" s="195"/>
      <c r="AA2020" s="195"/>
      <c r="AB2020" s="195"/>
      <c r="AC2020" s="181"/>
      <c r="AD2020" s="195"/>
      <c r="AE2020" s="195"/>
      <c r="AF2020" s="195"/>
      <c r="AG2020" s="195"/>
    </row>
    <row r="2021" spans="13:33" s="6" customFormat="1" ht="15" customHeight="1" x14ac:dyDescent="0.25">
      <c r="M2021" s="42"/>
      <c r="Y2021" s="195"/>
      <c r="Z2021" s="195"/>
      <c r="AA2021" s="195"/>
      <c r="AB2021" s="195"/>
      <c r="AC2021" s="181"/>
      <c r="AD2021" s="195"/>
      <c r="AE2021" s="195"/>
      <c r="AF2021" s="195"/>
      <c r="AG2021" s="195"/>
    </row>
    <row r="2022" spans="13:33" s="6" customFormat="1" ht="15" customHeight="1" x14ac:dyDescent="0.25">
      <c r="M2022" s="42"/>
      <c r="Y2022" s="195"/>
      <c r="Z2022" s="195"/>
      <c r="AA2022" s="195"/>
      <c r="AB2022" s="195"/>
      <c r="AC2022" s="181"/>
      <c r="AD2022" s="195"/>
      <c r="AE2022" s="195"/>
      <c r="AF2022" s="195"/>
      <c r="AG2022" s="195"/>
    </row>
    <row r="2023" spans="13:33" s="6" customFormat="1" ht="15" customHeight="1" x14ac:dyDescent="0.25">
      <c r="M2023" s="42"/>
      <c r="Y2023" s="195"/>
      <c r="Z2023" s="195"/>
      <c r="AA2023" s="195"/>
      <c r="AB2023" s="195"/>
      <c r="AC2023" s="181"/>
      <c r="AD2023" s="195"/>
      <c r="AE2023" s="195"/>
      <c r="AF2023" s="195"/>
      <c r="AG2023" s="195"/>
    </row>
    <row r="2024" spans="13:33" s="6" customFormat="1" ht="15" customHeight="1" x14ac:dyDescent="0.25">
      <c r="M2024" s="42"/>
      <c r="Y2024" s="195"/>
      <c r="Z2024" s="195"/>
      <c r="AA2024" s="195"/>
      <c r="AB2024" s="195"/>
      <c r="AC2024" s="181"/>
      <c r="AD2024" s="195"/>
      <c r="AE2024" s="195"/>
      <c r="AF2024" s="195"/>
      <c r="AG2024" s="195"/>
    </row>
    <row r="2025" spans="13:33" s="6" customFormat="1" ht="15" customHeight="1" x14ac:dyDescent="0.25">
      <c r="M2025" s="42"/>
      <c r="Y2025" s="195"/>
      <c r="Z2025" s="195"/>
      <c r="AA2025" s="195"/>
      <c r="AB2025" s="195"/>
      <c r="AC2025" s="181"/>
      <c r="AD2025" s="195"/>
      <c r="AE2025" s="195"/>
      <c r="AF2025" s="195"/>
      <c r="AG2025" s="195"/>
    </row>
    <row r="2026" spans="13:33" s="6" customFormat="1" ht="15" customHeight="1" x14ac:dyDescent="0.25">
      <c r="M2026" s="42"/>
      <c r="Y2026" s="195"/>
      <c r="Z2026" s="195"/>
      <c r="AA2026" s="195"/>
      <c r="AB2026" s="195"/>
      <c r="AC2026" s="181"/>
      <c r="AD2026" s="195"/>
      <c r="AE2026" s="195"/>
      <c r="AF2026" s="195"/>
      <c r="AG2026" s="195"/>
    </row>
    <row r="2027" spans="13:33" s="6" customFormat="1" ht="15" customHeight="1" x14ac:dyDescent="0.25">
      <c r="M2027" s="42"/>
      <c r="Y2027" s="195"/>
      <c r="Z2027" s="195"/>
      <c r="AA2027" s="195"/>
      <c r="AB2027" s="195"/>
      <c r="AC2027" s="181"/>
      <c r="AD2027" s="195"/>
      <c r="AE2027" s="195"/>
      <c r="AF2027" s="195"/>
      <c r="AG2027" s="195"/>
    </row>
    <row r="2028" spans="13:33" s="6" customFormat="1" ht="15" customHeight="1" x14ac:dyDescent="0.25">
      <c r="M2028" s="42"/>
      <c r="Y2028" s="195"/>
      <c r="Z2028" s="195"/>
      <c r="AA2028" s="195"/>
      <c r="AB2028" s="195"/>
      <c r="AC2028" s="181"/>
      <c r="AD2028" s="195"/>
      <c r="AE2028" s="195"/>
      <c r="AF2028" s="195"/>
      <c r="AG2028" s="195"/>
    </row>
    <row r="2029" spans="13:33" s="6" customFormat="1" ht="15" customHeight="1" x14ac:dyDescent="0.25">
      <c r="M2029" s="42"/>
      <c r="Y2029" s="195"/>
      <c r="Z2029" s="195"/>
      <c r="AA2029" s="195"/>
      <c r="AB2029" s="195"/>
      <c r="AC2029" s="181"/>
      <c r="AD2029" s="195"/>
      <c r="AE2029" s="195"/>
      <c r="AF2029" s="195"/>
      <c r="AG2029" s="195"/>
    </row>
    <row r="2030" spans="13:33" s="6" customFormat="1" ht="15" customHeight="1" x14ac:dyDescent="0.25">
      <c r="M2030" s="42"/>
      <c r="Y2030" s="195"/>
      <c r="Z2030" s="195"/>
      <c r="AA2030" s="195"/>
      <c r="AB2030" s="195"/>
      <c r="AC2030" s="181"/>
      <c r="AD2030" s="195"/>
      <c r="AE2030" s="195"/>
      <c r="AF2030" s="195"/>
      <c r="AG2030" s="195"/>
    </row>
    <row r="2031" spans="13:33" s="6" customFormat="1" ht="15" customHeight="1" x14ac:dyDescent="0.25">
      <c r="M2031" s="42"/>
      <c r="Y2031" s="195"/>
      <c r="Z2031" s="195"/>
      <c r="AA2031" s="195"/>
      <c r="AB2031" s="195"/>
      <c r="AC2031" s="181"/>
      <c r="AD2031" s="195"/>
      <c r="AE2031" s="195"/>
      <c r="AF2031" s="195"/>
      <c r="AG2031" s="195"/>
    </row>
    <row r="2032" spans="13:33" s="6" customFormat="1" ht="15" customHeight="1" x14ac:dyDescent="0.25">
      <c r="M2032" s="42"/>
      <c r="Y2032" s="195"/>
      <c r="Z2032" s="195"/>
      <c r="AA2032" s="195"/>
      <c r="AB2032" s="195"/>
      <c r="AC2032" s="181"/>
      <c r="AD2032" s="195"/>
      <c r="AE2032" s="195"/>
      <c r="AF2032" s="195"/>
      <c r="AG2032" s="195"/>
    </row>
    <row r="2033" spans="13:33" s="6" customFormat="1" ht="15" customHeight="1" x14ac:dyDescent="0.25">
      <c r="M2033" s="42"/>
      <c r="Y2033" s="195"/>
      <c r="Z2033" s="195"/>
      <c r="AA2033" s="195"/>
      <c r="AB2033" s="195"/>
      <c r="AC2033" s="181"/>
      <c r="AD2033" s="195"/>
      <c r="AE2033" s="195"/>
      <c r="AF2033" s="195"/>
      <c r="AG2033" s="195"/>
    </row>
    <row r="2034" spans="13:33" s="6" customFormat="1" ht="15" customHeight="1" x14ac:dyDescent="0.25">
      <c r="M2034" s="42"/>
      <c r="Y2034" s="195"/>
      <c r="Z2034" s="195"/>
      <c r="AA2034" s="195"/>
      <c r="AB2034" s="195"/>
      <c r="AC2034" s="181"/>
      <c r="AD2034" s="195"/>
      <c r="AE2034" s="195"/>
      <c r="AF2034" s="195"/>
      <c r="AG2034" s="195"/>
    </row>
    <row r="2035" spans="13:33" s="6" customFormat="1" ht="15" customHeight="1" x14ac:dyDescent="0.25">
      <c r="M2035" s="42"/>
      <c r="Y2035" s="195"/>
      <c r="Z2035" s="195"/>
      <c r="AA2035" s="195"/>
      <c r="AB2035" s="195"/>
      <c r="AC2035" s="181"/>
      <c r="AD2035" s="195"/>
      <c r="AE2035" s="195"/>
      <c r="AF2035" s="195"/>
      <c r="AG2035" s="195"/>
    </row>
    <row r="2036" spans="13:33" s="6" customFormat="1" ht="15" customHeight="1" x14ac:dyDescent="0.25">
      <c r="M2036" s="42"/>
      <c r="Y2036" s="195"/>
      <c r="Z2036" s="195"/>
      <c r="AA2036" s="195"/>
      <c r="AB2036" s="195"/>
      <c r="AC2036" s="181"/>
      <c r="AD2036" s="195"/>
      <c r="AE2036" s="195"/>
      <c r="AF2036" s="195"/>
      <c r="AG2036" s="195"/>
    </row>
    <row r="2037" spans="13:33" s="6" customFormat="1" ht="15" customHeight="1" x14ac:dyDescent="0.25">
      <c r="M2037" s="42"/>
      <c r="Y2037" s="195"/>
      <c r="Z2037" s="195"/>
      <c r="AA2037" s="195"/>
      <c r="AB2037" s="195"/>
      <c r="AC2037" s="181"/>
      <c r="AD2037" s="195"/>
      <c r="AE2037" s="195"/>
      <c r="AF2037" s="195"/>
      <c r="AG2037" s="195"/>
    </row>
    <row r="2038" spans="13:33" s="6" customFormat="1" ht="15" customHeight="1" x14ac:dyDescent="0.25">
      <c r="M2038" s="42"/>
      <c r="Y2038" s="195"/>
      <c r="Z2038" s="195"/>
      <c r="AA2038" s="195"/>
      <c r="AB2038" s="195"/>
      <c r="AC2038" s="181"/>
      <c r="AD2038" s="195"/>
      <c r="AE2038" s="195"/>
      <c r="AF2038" s="195"/>
      <c r="AG2038" s="195"/>
    </row>
    <row r="2039" spans="13:33" s="6" customFormat="1" ht="15" customHeight="1" x14ac:dyDescent="0.25">
      <c r="M2039" s="42"/>
      <c r="Y2039" s="195"/>
      <c r="Z2039" s="195"/>
      <c r="AA2039" s="195"/>
      <c r="AB2039" s="195"/>
      <c r="AC2039" s="181"/>
      <c r="AD2039" s="195"/>
      <c r="AE2039" s="195"/>
      <c r="AF2039" s="195"/>
      <c r="AG2039" s="195"/>
    </row>
    <row r="2040" spans="13:33" s="6" customFormat="1" ht="15" customHeight="1" x14ac:dyDescent="0.25">
      <c r="M2040" s="42"/>
      <c r="Y2040" s="195"/>
      <c r="Z2040" s="195"/>
      <c r="AA2040" s="195"/>
      <c r="AB2040" s="195"/>
      <c r="AC2040" s="181"/>
      <c r="AD2040" s="195"/>
      <c r="AE2040" s="195"/>
      <c r="AF2040" s="195"/>
      <c r="AG2040" s="195"/>
    </row>
    <row r="2041" spans="13:33" s="6" customFormat="1" ht="15" customHeight="1" x14ac:dyDescent="0.25">
      <c r="M2041" s="42"/>
      <c r="Y2041" s="195"/>
      <c r="Z2041" s="195"/>
      <c r="AA2041" s="195"/>
      <c r="AB2041" s="195"/>
      <c r="AC2041" s="181"/>
      <c r="AD2041" s="195"/>
      <c r="AE2041" s="195"/>
      <c r="AF2041" s="195"/>
      <c r="AG2041" s="195"/>
    </row>
    <row r="2042" spans="13:33" s="6" customFormat="1" ht="15" customHeight="1" x14ac:dyDescent="0.25">
      <c r="M2042" s="42"/>
      <c r="Y2042" s="195"/>
      <c r="Z2042" s="195"/>
      <c r="AA2042" s="195"/>
      <c r="AB2042" s="195"/>
      <c r="AC2042" s="181"/>
      <c r="AD2042" s="195"/>
      <c r="AE2042" s="195"/>
      <c r="AF2042" s="195"/>
      <c r="AG2042" s="195"/>
    </row>
    <row r="2043" spans="13:33" s="6" customFormat="1" ht="15" customHeight="1" x14ac:dyDescent="0.25">
      <c r="M2043" s="42"/>
      <c r="Y2043" s="195"/>
      <c r="Z2043" s="195"/>
      <c r="AA2043" s="195"/>
      <c r="AB2043" s="195"/>
      <c r="AC2043" s="181"/>
      <c r="AD2043" s="195"/>
      <c r="AE2043" s="195"/>
      <c r="AF2043" s="195"/>
      <c r="AG2043" s="195"/>
    </row>
    <row r="2044" spans="13:33" s="6" customFormat="1" ht="15" customHeight="1" x14ac:dyDescent="0.25">
      <c r="M2044" s="42"/>
      <c r="Y2044" s="195"/>
      <c r="Z2044" s="195"/>
      <c r="AA2044" s="195"/>
      <c r="AB2044" s="195"/>
      <c r="AC2044" s="181"/>
      <c r="AD2044" s="195"/>
      <c r="AE2044" s="195"/>
      <c r="AF2044" s="195"/>
      <c r="AG2044" s="195"/>
    </row>
    <row r="2045" spans="13:33" s="6" customFormat="1" ht="15" customHeight="1" x14ac:dyDescent="0.25">
      <c r="M2045" s="42"/>
      <c r="Y2045" s="195"/>
      <c r="Z2045" s="195"/>
      <c r="AA2045" s="195"/>
      <c r="AB2045" s="195"/>
      <c r="AC2045" s="181"/>
      <c r="AD2045" s="195"/>
      <c r="AE2045" s="195"/>
      <c r="AF2045" s="195"/>
      <c r="AG2045" s="195"/>
    </row>
    <row r="2046" spans="13:33" s="6" customFormat="1" ht="15" customHeight="1" x14ac:dyDescent="0.25">
      <c r="M2046" s="42"/>
      <c r="Y2046" s="195"/>
      <c r="Z2046" s="195"/>
      <c r="AA2046" s="195"/>
      <c r="AB2046" s="195"/>
      <c r="AC2046" s="181"/>
      <c r="AD2046" s="195"/>
      <c r="AE2046" s="195"/>
      <c r="AF2046" s="195"/>
      <c r="AG2046" s="195"/>
    </row>
    <row r="2047" spans="13:33" s="6" customFormat="1" ht="15" customHeight="1" x14ac:dyDescent="0.25">
      <c r="M2047" s="42"/>
      <c r="Y2047" s="195"/>
      <c r="Z2047" s="195"/>
      <c r="AA2047" s="195"/>
      <c r="AB2047" s="195"/>
      <c r="AC2047" s="181"/>
      <c r="AD2047" s="195"/>
      <c r="AE2047" s="195"/>
      <c r="AF2047" s="195"/>
      <c r="AG2047" s="195"/>
    </row>
    <row r="2048" spans="13:33" s="6" customFormat="1" ht="15" customHeight="1" x14ac:dyDescent="0.25">
      <c r="M2048" s="42"/>
      <c r="Y2048" s="195"/>
      <c r="Z2048" s="195"/>
      <c r="AA2048" s="195"/>
      <c r="AB2048" s="195"/>
      <c r="AC2048" s="181"/>
      <c r="AD2048" s="195"/>
      <c r="AE2048" s="195"/>
      <c r="AF2048" s="195"/>
      <c r="AG2048" s="195"/>
    </row>
    <row r="2049" spans="13:33" s="6" customFormat="1" ht="15" customHeight="1" x14ac:dyDescent="0.25">
      <c r="M2049" s="42"/>
      <c r="Y2049" s="195"/>
      <c r="Z2049" s="195"/>
      <c r="AA2049" s="195"/>
      <c r="AB2049" s="195"/>
      <c r="AC2049" s="181"/>
      <c r="AD2049" s="195"/>
      <c r="AE2049" s="195"/>
      <c r="AF2049" s="195"/>
      <c r="AG2049" s="195"/>
    </row>
    <row r="2050" spans="13:33" s="6" customFormat="1" ht="15" customHeight="1" x14ac:dyDescent="0.25">
      <c r="M2050" s="42"/>
      <c r="Y2050" s="195"/>
      <c r="Z2050" s="195"/>
      <c r="AA2050" s="195"/>
      <c r="AB2050" s="195"/>
      <c r="AC2050" s="181"/>
      <c r="AD2050" s="195"/>
      <c r="AE2050" s="195"/>
      <c r="AF2050" s="195"/>
      <c r="AG2050" s="195"/>
    </row>
    <row r="2051" spans="13:33" s="6" customFormat="1" ht="15" customHeight="1" x14ac:dyDescent="0.25">
      <c r="M2051" s="42"/>
      <c r="Y2051" s="195"/>
      <c r="Z2051" s="195"/>
      <c r="AA2051" s="195"/>
      <c r="AB2051" s="195"/>
      <c r="AC2051" s="181"/>
      <c r="AD2051" s="195"/>
      <c r="AE2051" s="195"/>
      <c r="AF2051" s="195"/>
      <c r="AG2051" s="195"/>
    </row>
    <row r="2052" spans="13:33" s="6" customFormat="1" ht="15" customHeight="1" x14ac:dyDescent="0.25">
      <c r="M2052" s="42"/>
      <c r="Y2052" s="195"/>
      <c r="Z2052" s="195"/>
      <c r="AA2052" s="195"/>
      <c r="AB2052" s="195"/>
      <c r="AC2052" s="181"/>
      <c r="AD2052" s="195"/>
      <c r="AE2052" s="195"/>
      <c r="AF2052" s="195"/>
      <c r="AG2052" s="195"/>
    </row>
    <row r="2053" spans="13:33" s="6" customFormat="1" ht="15" customHeight="1" x14ac:dyDescent="0.25">
      <c r="M2053" s="42"/>
      <c r="Y2053" s="195"/>
      <c r="Z2053" s="195"/>
      <c r="AA2053" s="195"/>
      <c r="AB2053" s="195"/>
      <c r="AC2053" s="181"/>
      <c r="AD2053" s="195"/>
      <c r="AE2053" s="195"/>
      <c r="AF2053" s="195"/>
      <c r="AG2053" s="195"/>
    </row>
    <row r="2054" spans="13:33" s="6" customFormat="1" ht="15" customHeight="1" x14ac:dyDescent="0.25">
      <c r="M2054" s="42"/>
      <c r="Y2054" s="195"/>
      <c r="Z2054" s="195"/>
      <c r="AA2054" s="195"/>
      <c r="AB2054" s="195"/>
      <c r="AC2054" s="181"/>
      <c r="AD2054" s="195"/>
      <c r="AE2054" s="195"/>
      <c r="AF2054" s="195"/>
      <c r="AG2054" s="195"/>
    </row>
    <row r="2055" spans="13:33" s="6" customFormat="1" ht="15" customHeight="1" x14ac:dyDescent="0.25">
      <c r="M2055" s="42"/>
      <c r="Y2055" s="195"/>
      <c r="Z2055" s="195"/>
      <c r="AA2055" s="195"/>
      <c r="AB2055" s="195"/>
      <c r="AC2055" s="181"/>
      <c r="AD2055" s="195"/>
      <c r="AE2055" s="195"/>
      <c r="AF2055" s="195"/>
      <c r="AG2055" s="195"/>
    </row>
    <row r="2056" spans="13:33" s="6" customFormat="1" ht="15" customHeight="1" x14ac:dyDescent="0.25">
      <c r="M2056" s="42"/>
      <c r="Y2056" s="195"/>
      <c r="Z2056" s="195"/>
      <c r="AA2056" s="195"/>
      <c r="AB2056" s="195"/>
      <c r="AC2056" s="181"/>
      <c r="AD2056" s="195"/>
      <c r="AE2056" s="195"/>
      <c r="AF2056" s="195"/>
      <c r="AG2056" s="195"/>
    </row>
    <row r="2057" spans="13:33" s="6" customFormat="1" ht="15" customHeight="1" x14ac:dyDescent="0.25">
      <c r="M2057" s="42"/>
      <c r="Y2057" s="195"/>
      <c r="Z2057" s="195"/>
      <c r="AA2057" s="195"/>
      <c r="AB2057" s="195"/>
      <c r="AC2057" s="181"/>
      <c r="AD2057" s="195"/>
      <c r="AE2057" s="195"/>
      <c r="AF2057" s="195"/>
      <c r="AG2057" s="195"/>
    </row>
    <row r="2058" spans="13:33" s="6" customFormat="1" ht="15" customHeight="1" x14ac:dyDescent="0.25">
      <c r="M2058" s="42"/>
      <c r="Y2058" s="195"/>
      <c r="Z2058" s="195"/>
      <c r="AA2058" s="195"/>
      <c r="AB2058" s="195"/>
      <c r="AC2058" s="181"/>
      <c r="AD2058" s="195"/>
      <c r="AE2058" s="195"/>
      <c r="AF2058" s="195"/>
      <c r="AG2058" s="195"/>
    </row>
    <row r="2059" spans="13:33" s="6" customFormat="1" ht="15" customHeight="1" x14ac:dyDescent="0.25">
      <c r="M2059" s="42"/>
      <c r="Y2059" s="195"/>
      <c r="Z2059" s="195"/>
      <c r="AA2059" s="195"/>
      <c r="AB2059" s="195"/>
      <c r="AC2059" s="181"/>
      <c r="AD2059" s="195"/>
      <c r="AE2059" s="195"/>
      <c r="AF2059" s="195"/>
      <c r="AG2059" s="195"/>
    </row>
    <row r="2060" spans="13:33" s="6" customFormat="1" ht="15" customHeight="1" x14ac:dyDescent="0.25">
      <c r="M2060" s="42"/>
      <c r="Y2060" s="195"/>
      <c r="Z2060" s="195"/>
      <c r="AA2060" s="195"/>
      <c r="AB2060" s="195"/>
      <c r="AC2060" s="181"/>
      <c r="AD2060" s="195"/>
      <c r="AE2060" s="195"/>
      <c r="AF2060" s="195"/>
      <c r="AG2060" s="195"/>
    </row>
    <row r="2061" spans="13:33" s="6" customFormat="1" ht="15" customHeight="1" x14ac:dyDescent="0.25">
      <c r="M2061" s="42"/>
      <c r="Y2061" s="195"/>
      <c r="Z2061" s="195"/>
      <c r="AA2061" s="195"/>
      <c r="AB2061" s="195"/>
      <c r="AC2061" s="181"/>
      <c r="AD2061" s="195"/>
      <c r="AE2061" s="195"/>
      <c r="AF2061" s="195"/>
      <c r="AG2061" s="195"/>
    </row>
    <row r="2062" spans="13:33" s="6" customFormat="1" ht="15" customHeight="1" x14ac:dyDescent="0.25">
      <c r="M2062" s="42"/>
      <c r="Y2062" s="195"/>
      <c r="Z2062" s="195"/>
      <c r="AA2062" s="195"/>
      <c r="AB2062" s="195"/>
      <c r="AC2062" s="181"/>
      <c r="AD2062" s="195"/>
      <c r="AE2062" s="195"/>
      <c r="AF2062" s="195"/>
      <c r="AG2062" s="195"/>
    </row>
    <row r="2063" spans="13:33" s="6" customFormat="1" ht="15" customHeight="1" x14ac:dyDescent="0.25">
      <c r="M2063" s="42"/>
      <c r="Y2063" s="195"/>
      <c r="Z2063" s="195"/>
      <c r="AA2063" s="195"/>
      <c r="AB2063" s="195"/>
      <c r="AC2063" s="181"/>
      <c r="AD2063" s="195"/>
      <c r="AE2063" s="195"/>
      <c r="AF2063" s="195"/>
      <c r="AG2063" s="195"/>
    </row>
    <row r="2064" spans="13:33" s="6" customFormat="1" ht="15" customHeight="1" x14ac:dyDescent="0.25">
      <c r="M2064" s="42"/>
      <c r="Y2064" s="195"/>
      <c r="Z2064" s="195"/>
      <c r="AA2064" s="195"/>
      <c r="AB2064" s="195"/>
      <c r="AC2064" s="181"/>
      <c r="AD2064" s="195"/>
      <c r="AE2064" s="195"/>
      <c r="AF2064" s="195"/>
      <c r="AG2064" s="195"/>
    </row>
    <row r="2065" spans="13:33" s="6" customFormat="1" ht="15" customHeight="1" x14ac:dyDescent="0.25">
      <c r="M2065" s="42"/>
      <c r="Y2065" s="195"/>
      <c r="Z2065" s="195"/>
      <c r="AA2065" s="195"/>
      <c r="AB2065" s="195"/>
      <c r="AC2065" s="181"/>
      <c r="AD2065" s="195"/>
      <c r="AE2065" s="195"/>
      <c r="AF2065" s="195"/>
      <c r="AG2065" s="195"/>
    </row>
    <row r="2066" spans="13:33" s="6" customFormat="1" ht="15" customHeight="1" x14ac:dyDescent="0.25">
      <c r="M2066" s="42"/>
      <c r="Y2066" s="195"/>
      <c r="Z2066" s="195"/>
      <c r="AA2066" s="195"/>
      <c r="AB2066" s="195"/>
      <c r="AC2066" s="181"/>
      <c r="AD2066" s="195"/>
      <c r="AE2066" s="195"/>
      <c r="AF2066" s="195"/>
      <c r="AG2066" s="195"/>
    </row>
    <row r="2067" spans="13:33" s="6" customFormat="1" ht="15" customHeight="1" x14ac:dyDescent="0.25">
      <c r="M2067" s="42"/>
      <c r="Y2067" s="195"/>
      <c r="Z2067" s="195"/>
      <c r="AA2067" s="195"/>
      <c r="AB2067" s="195"/>
      <c r="AC2067" s="181"/>
      <c r="AD2067" s="195"/>
      <c r="AE2067" s="195"/>
      <c r="AF2067" s="195"/>
      <c r="AG2067" s="195"/>
    </row>
    <row r="2068" spans="13:33" s="6" customFormat="1" ht="15" customHeight="1" x14ac:dyDescent="0.25">
      <c r="M2068" s="42"/>
      <c r="Y2068" s="195"/>
      <c r="Z2068" s="195"/>
      <c r="AA2068" s="195"/>
      <c r="AB2068" s="195"/>
      <c r="AC2068" s="181"/>
      <c r="AD2068" s="195"/>
      <c r="AE2068" s="195"/>
      <c r="AF2068" s="195"/>
      <c r="AG2068" s="195"/>
    </row>
    <row r="2069" spans="13:33" s="6" customFormat="1" ht="15" customHeight="1" x14ac:dyDescent="0.25">
      <c r="M2069" s="42"/>
      <c r="Y2069" s="195"/>
      <c r="Z2069" s="195"/>
      <c r="AA2069" s="195"/>
      <c r="AB2069" s="195"/>
      <c r="AC2069" s="181"/>
      <c r="AD2069" s="195"/>
      <c r="AE2069" s="195"/>
      <c r="AF2069" s="195"/>
      <c r="AG2069" s="195"/>
    </row>
    <row r="2070" spans="13:33" s="6" customFormat="1" ht="15" customHeight="1" x14ac:dyDescent="0.25">
      <c r="M2070" s="42"/>
      <c r="Y2070" s="195"/>
      <c r="Z2070" s="195"/>
      <c r="AA2070" s="195"/>
      <c r="AB2070" s="195"/>
      <c r="AC2070" s="181"/>
      <c r="AD2070" s="195"/>
      <c r="AE2070" s="195"/>
      <c r="AF2070" s="195"/>
      <c r="AG2070" s="195"/>
    </row>
    <row r="2071" spans="13:33" s="6" customFormat="1" ht="15" customHeight="1" x14ac:dyDescent="0.25">
      <c r="M2071" s="42"/>
      <c r="Y2071" s="195"/>
      <c r="Z2071" s="195"/>
      <c r="AA2071" s="195"/>
      <c r="AB2071" s="195"/>
      <c r="AC2071" s="181"/>
      <c r="AD2071" s="195"/>
      <c r="AE2071" s="195"/>
      <c r="AF2071" s="195"/>
      <c r="AG2071" s="195"/>
    </row>
    <row r="2072" spans="13:33" s="6" customFormat="1" ht="15" customHeight="1" x14ac:dyDescent="0.25">
      <c r="M2072" s="42"/>
      <c r="Y2072" s="195"/>
      <c r="Z2072" s="195"/>
      <c r="AA2072" s="195"/>
      <c r="AB2072" s="195"/>
      <c r="AC2072" s="181"/>
      <c r="AD2072" s="195"/>
      <c r="AE2072" s="195"/>
      <c r="AF2072" s="195"/>
      <c r="AG2072" s="195"/>
    </row>
    <row r="2073" spans="13:33" s="6" customFormat="1" ht="15" customHeight="1" x14ac:dyDescent="0.25">
      <c r="M2073" s="42"/>
      <c r="Y2073" s="195"/>
      <c r="Z2073" s="195"/>
      <c r="AA2073" s="195"/>
      <c r="AB2073" s="195"/>
      <c r="AC2073" s="181"/>
      <c r="AD2073" s="195"/>
      <c r="AE2073" s="195"/>
      <c r="AF2073" s="195"/>
      <c r="AG2073" s="195"/>
    </row>
    <row r="2074" spans="13:33" s="6" customFormat="1" ht="15" customHeight="1" x14ac:dyDescent="0.25">
      <c r="M2074" s="42"/>
      <c r="Y2074" s="195"/>
      <c r="Z2074" s="195"/>
      <c r="AA2074" s="195"/>
      <c r="AB2074" s="195"/>
      <c r="AC2074" s="181"/>
      <c r="AD2074" s="195"/>
      <c r="AE2074" s="195"/>
      <c r="AF2074" s="195"/>
      <c r="AG2074" s="195"/>
    </row>
    <row r="2075" spans="13:33" s="6" customFormat="1" ht="15" customHeight="1" x14ac:dyDescent="0.25">
      <c r="M2075" s="42"/>
      <c r="Y2075" s="195"/>
      <c r="Z2075" s="195"/>
      <c r="AA2075" s="195"/>
      <c r="AB2075" s="195"/>
      <c r="AC2075" s="181"/>
      <c r="AD2075" s="195"/>
      <c r="AE2075" s="195"/>
      <c r="AF2075" s="195"/>
      <c r="AG2075" s="195"/>
    </row>
    <row r="2076" spans="13:33" s="6" customFormat="1" ht="15" customHeight="1" x14ac:dyDescent="0.25">
      <c r="M2076" s="42"/>
      <c r="Y2076" s="195"/>
      <c r="Z2076" s="195"/>
      <c r="AA2076" s="195"/>
      <c r="AB2076" s="195"/>
      <c r="AC2076" s="181"/>
      <c r="AD2076" s="195"/>
      <c r="AE2076" s="195"/>
      <c r="AF2076" s="195"/>
      <c r="AG2076" s="195"/>
    </row>
    <row r="2077" spans="13:33" s="6" customFormat="1" ht="15" customHeight="1" x14ac:dyDescent="0.25">
      <c r="M2077" s="42"/>
      <c r="Y2077" s="195"/>
      <c r="Z2077" s="195"/>
      <c r="AA2077" s="195"/>
      <c r="AB2077" s="195"/>
      <c r="AC2077" s="181"/>
      <c r="AD2077" s="195"/>
      <c r="AE2077" s="195"/>
      <c r="AF2077" s="195"/>
      <c r="AG2077" s="195"/>
    </row>
    <row r="2078" spans="13:33" s="6" customFormat="1" ht="15" customHeight="1" x14ac:dyDescent="0.25">
      <c r="M2078" s="42"/>
      <c r="Y2078" s="195"/>
      <c r="Z2078" s="195"/>
      <c r="AA2078" s="195"/>
      <c r="AB2078" s="195"/>
      <c r="AC2078" s="181"/>
      <c r="AD2078" s="195"/>
      <c r="AE2078" s="195"/>
      <c r="AF2078" s="195"/>
      <c r="AG2078" s="195"/>
    </row>
    <row r="2079" spans="13:33" s="6" customFormat="1" ht="15" customHeight="1" x14ac:dyDescent="0.25">
      <c r="M2079" s="42"/>
      <c r="Y2079" s="195"/>
      <c r="Z2079" s="195"/>
      <c r="AA2079" s="195"/>
      <c r="AB2079" s="195"/>
      <c r="AC2079" s="181"/>
      <c r="AD2079" s="195"/>
      <c r="AE2079" s="195"/>
      <c r="AF2079" s="195"/>
      <c r="AG2079" s="195"/>
    </row>
    <row r="2080" spans="13:33" s="6" customFormat="1" ht="15" customHeight="1" x14ac:dyDescent="0.25">
      <c r="M2080" s="42"/>
      <c r="Y2080" s="195"/>
      <c r="Z2080" s="195"/>
      <c r="AA2080" s="195"/>
      <c r="AB2080" s="195"/>
      <c r="AC2080" s="181"/>
      <c r="AD2080" s="195"/>
      <c r="AE2080" s="195"/>
      <c r="AF2080" s="195"/>
      <c r="AG2080" s="195"/>
    </row>
    <row r="2081" spans="13:33" s="6" customFormat="1" ht="15" customHeight="1" x14ac:dyDescent="0.25">
      <c r="M2081" s="42"/>
      <c r="Y2081" s="195"/>
      <c r="Z2081" s="195"/>
      <c r="AA2081" s="195"/>
      <c r="AB2081" s="195"/>
      <c r="AC2081" s="181"/>
      <c r="AD2081" s="195"/>
      <c r="AE2081" s="195"/>
      <c r="AF2081" s="195"/>
      <c r="AG2081" s="195"/>
    </row>
    <row r="2082" spans="13:33" s="6" customFormat="1" ht="15" customHeight="1" x14ac:dyDescent="0.25">
      <c r="M2082" s="42"/>
      <c r="Y2082" s="195"/>
      <c r="Z2082" s="195"/>
      <c r="AA2082" s="195"/>
      <c r="AB2082" s="195"/>
      <c r="AC2082" s="181"/>
      <c r="AD2082" s="195"/>
      <c r="AE2082" s="195"/>
      <c r="AF2082" s="195"/>
      <c r="AG2082" s="195"/>
    </row>
    <row r="2083" spans="13:33" s="6" customFormat="1" ht="15" customHeight="1" x14ac:dyDescent="0.25">
      <c r="M2083" s="42"/>
      <c r="Y2083" s="195"/>
      <c r="Z2083" s="195"/>
      <c r="AA2083" s="195"/>
      <c r="AB2083" s="195"/>
      <c r="AC2083" s="181"/>
      <c r="AD2083" s="195"/>
      <c r="AE2083" s="195"/>
      <c r="AF2083" s="195"/>
      <c r="AG2083" s="195"/>
    </row>
    <row r="2084" spans="13:33" s="6" customFormat="1" ht="15" customHeight="1" x14ac:dyDescent="0.25">
      <c r="M2084" s="42"/>
      <c r="Y2084" s="195"/>
      <c r="Z2084" s="195"/>
      <c r="AA2084" s="195"/>
      <c r="AB2084" s="195"/>
      <c r="AC2084" s="181"/>
      <c r="AD2084" s="195"/>
      <c r="AE2084" s="195"/>
      <c r="AF2084" s="195"/>
      <c r="AG2084" s="195"/>
    </row>
    <row r="2085" spans="13:33" s="6" customFormat="1" ht="15" customHeight="1" x14ac:dyDescent="0.25">
      <c r="M2085" s="42"/>
      <c r="Y2085" s="195"/>
      <c r="Z2085" s="195"/>
      <c r="AA2085" s="195"/>
      <c r="AB2085" s="195"/>
      <c r="AC2085" s="181"/>
      <c r="AD2085" s="195"/>
      <c r="AE2085" s="195"/>
      <c r="AF2085" s="195"/>
      <c r="AG2085" s="195"/>
    </row>
    <row r="2086" spans="13:33" s="6" customFormat="1" ht="15" customHeight="1" x14ac:dyDescent="0.25">
      <c r="M2086" s="42"/>
      <c r="Y2086" s="195"/>
      <c r="Z2086" s="195"/>
      <c r="AA2086" s="195"/>
      <c r="AB2086" s="195"/>
      <c r="AC2086" s="181"/>
      <c r="AD2086" s="195"/>
      <c r="AE2086" s="195"/>
      <c r="AF2086" s="195"/>
      <c r="AG2086" s="195"/>
    </row>
    <row r="2087" spans="13:33" s="6" customFormat="1" ht="15" customHeight="1" x14ac:dyDescent="0.25">
      <c r="M2087" s="42"/>
      <c r="Y2087" s="195"/>
      <c r="Z2087" s="195"/>
      <c r="AA2087" s="195"/>
      <c r="AB2087" s="195"/>
      <c r="AC2087" s="181"/>
      <c r="AD2087" s="195"/>
      <c r="AE2087" s="195"/>
      <c r="AF2087" s="195"/>
      <c r="AG2087" s="195"/>
    </row>
    <row r="2088" spans="13:33" s="6" customFormat="1" ht="15" customHeight="1" x14ac:dyDescent="0.25">
      <c r="M2088" s="42"/>
      <c r="Y2088" s="195"/>
      <c r="Z2088" s="195"/>
      <c r="AA2088" s="195"/>
      <c r="AB2088" s="195"/>
      <c r="AC2088" s="181"/>
      <c r="AD2088" s="195"/>
      <c r="AE2088" s="195"/>
      <c r="AF2088" s="195"/>
      <c r="AG2088" s="195"/>
    </row>
    <row r="2089" spans="13:33" s="6" customFormat="1" ht="15" customHeight="1" x14ac:dyDescent="0.25">
      <c r="M2089" s="42"/>
      <c r="Y2089" s="195"/>
      <c r="Z2089" s="195"/>
      <c r="AA2089" s="195"/>
      <c r="AB2089" s="195"/>
      <c r="AC2089" s="181"/>
      <c r="AD2089" s="195"/>
      <c r="AE2089" s="195"/>
      <c r="AF2089" s="195"/>
      <c r="AG2089" s="195"/>
    </row>
    <row r="2090" spans="13:33" s="6" customFormat="1" ht="15" customHeight="1" x14ac:dyDescent="0.25">
      <c r="M2090" s="42"/>
      <c r="Y2090" s="195"/>
      <c r="Z2090" s="195"/>
      <c r="AA2090" s="195"/>
      <c r="AB2090" s="195"/>
      <c r="AC2090" s="181"/>
      <c r="AD2090" s="195"/>
      <c r="AE2090" s="195"/>
      <c r="AF2090" s="195"/>
      <c r="AG2090" s="195"/>
    </row>
    <row r="2091" spans="13:33" s="6" customFormat="1" ht="15" customHeight="1" x14ac:dyDescent="0.25">
      <c r="M2091" s="42"/>
      <c r="Y2091" s="195"/>
      <c r="Z2091" s="195"/>
      <c r="AA2091" s="195"/>
      <c r="AB2091" s="195"/>
      <c r="AC2091" s="181"/>
      <c r="AD2091" s="195"/>
      <c r="AE2091" s="195"/>
      <c r="AF2091" s="195"/>
      <c r="AG2091" s="195"/>
    </row>
    <row r="2092" spans="13:33" s="6" customFormat="1" ht="15" customHeight="1" x14ac:dyDescent="0.25">
      <c r="M2092" s="42"/>
      <c r="Y2092" s="195"/>
      <c r="Z2092" s="195"/>
      <c r="AA2092" s="195"/>
      <c r="AB2092" s="195"/>
      <c r="AC2092" s="181"/>
      <c r="AD2092" s="195"/>
      <c r="AE2092" s="195"/>
      <c r="AF2092" s="195"/>
      <c r="AG2092" s="195"/>
    </row>
    <row r="2093" spans="13:33" s="6" customFormat="1" ht="15" customHeight="1" x14ac:dyDescent="0.25">
      <c r="M2093" s="42"/>
      <c r="Y2093" s="195"/>
      <c r="Z2093" s="195"/>
      <c r="AA2093" s="195"/>
      <c r="AB2093" s="195"/>
      <c r="AC2093" s="181"/>
      <c r="AD2093" s="195"/>
      <c r="AE2093" s="195"/>
      <c r="AF2093" s="195"/>
      <c r="AG2093" s="195"/>
    </row>
    <row r="2094" spans="13:33" s="6" customFormat="1" ht="15" customHeight="1" x14ac:dyDescent="0.25">
      <c r="M2094" s="42"/>
      <c r="Y2094" s="195"/>
      <c r="Z2094" s="195"/>
      <c r="AA2094" s="195"/>
      <c r="AB2094" s="195"/>
      <c r="AC2094" s="181"/>
      <c r="AD2094" s="195"/>
      <c r="AE2094" s="195"/>
      <c r="AF2094" s="195"/>
      <c r="AG2094" s="195"/>
    </row>
    <row r="2095" spans="13:33" s="6" customFormat="1" ht="15" customHeight="1" x14ac:dyDescent="0.25">
      <c r="M2095" s="42"/>
      <c r="Y2095" s="195"/>
      <c r="Z2095" s="195"/>
      <c r="AA2095" s="195"/>
      <c r="AB2095" s="195"/>
      <c r="AC2095" s="181"/>
      <c r="AD2095" s="195"/>
      <c r="AE2095" s="195"/>
      <c r="AF2095" s="195"/>
      <c r="AG2095" s="195"/>
    </row>
    <row r="2096" spans="13:33" s="6" customFormat="1" ht="15" customHeight="1" x14ac:dyDescent="0.25">
      <c r="M2096" s="42"/>
      <c r="Y2096" s="195"/>
      <c r="Z2096" s="195"/>
      <c r="AA2096" s="195"/>
      <c r="AB2096" s="195"/>
      <c r="AC2096" s="181"/>
      <c r="AD2096" s="195"/>
      <c r="AE2096" s="195"/>
      <c r="AF2096" s="195"/>
      <c r="AG2096" s="195"/>
    </row>
    <row r="2097" spans="13:33" s="6" customFormat="1" ht="15" customHeight="1" x14ac:dyDescent="0.25">
      <c r="M2097" s="42"/>
      <c r="Y2097" s="195"/>
      <c r="Z2097" s="195"/>
      <c r="AA2097" s="195"/>
      <c r="AB2097" s="195"/>
      <c r="AC2097" s="181"/>
      <c r="AD2097" s="195"/>
      <c r="AE2097" s="195"/>
      <c r="AF2097" s="195"/>
      <c r="AG2097" s="195"/>
    </row>
    <row r="2098" spans="13:33" s="6" customFormat="1" ht="15" customHeight="1" x14ac:dyDescent="0.25">
      <c r="M2098" s="42"/>
      <c r="Y2098" s="195"/>
      <c r="Z2098" s="195"/>
      <c r="AA2098" s="195"/>
      <c r="AB2098" s="195"/>
      <c r="AC2098" s="181"/>
      <c r="AD2098" s="195"/>
      <c r="AE2098" s="195"/>
      <c r="AF2098" s="195"/>
      <c r="AG2098" s="195"/>
    </row>
    <row r="2099" spans="13:33" s="6" customFormat="1" ht="15" customHeight="1" x14ac:dyDescent="0.25">
      <c r="M2099" s="42"/>
      <c r="Y2099" s="195"/>
      <c r="Z2099" s="195"/>
      <c r="AA2099" s="195"/>
      <c r="AB2099" s="195"/>
      <c r="AC2099" s="181"/>
      <c r="AD2099" s="195"/>
      <c r="AE2099" s="195"/>
      <c r="AF2099" s="195"/>
      <c r="AG2099" s="195"/>
    </row>
    <row r="2100" spans="13:33" s="6" customFormat="1" ht="15" customHeight="1" x14ac:dyDescent="0.25">
      <c r="M2100" s="42"/>
      <c r="Y2100" s="195"/>
      <c r="Z2100" s="195"/>
      <c r="AA2100" s="195"/>
      <c r="AB2100" s="195"/>
      <c r="AC2100" s="181"/>
      <c r="AD2100" s="195"/>
      <c r="AE2100" s="195"/>
      <c r="AF2100" s="195"/>
      <c r="AG2100" s="195"/>
    </row>
    <row r="2101" spans="13:33" s="6" customFormat="1" ht="15" customHeight="1" x14ac:dyDescent="0.25">
      <c r="M2101" s="42"/>
      <c r="Y2101" s="195"/>
      <c r="Z2101" s="195"/>
      <c r="AA2101" s="195"/>
      <c r="AB2101" s="195"/>
      <c r="AC2101" s="181"/>
      <c r="AD2101" s="195"/>
      <c r="AE2101" s="195"/>
      <c r="AF2101" s="195"/>
      <c r="AG2101" s="195"/>
    </row>
    <row r="2102" spans="13:33" s="6" customFormat="1" ht="15" customHeight="1" x14ac:dyDescent="0.25">
      <c r="M2102" s="42"/>
      <c r="Y2102" s="195"/>
      <c r="Z2102" s="195"/>
      <c r="AA2102" s="195"/>
      <c r="AB2102" s="195"/>
      <c r="AC2102" s="181"/>
      <c r="AD2102" s="195"/>
      <c r="AE2102" s="195"/>
      <c r="AF2102" s="195"/>
      <c r="AG2102" s="195"/>
    </row>
    <row r="2103" spans="13:33" s="6" customFormat="1" ht="15" customHeight="1" x14ac:dyDescent="0.25">
      <c r="M2103" s="42"/>
      <c r="Y2103" s="195"/>
      <c r="Z2103" s="195"/>
      <c r="AA2103" s="195"/>
      <c r="AB2103" s="195"/>
      <c r="AC2103" s="181"/>
      <c r="AD2103" s="195"/>
      <c r="AE2103" s="195"/>
      <c r="AF2103" s="195"/>
      <c r="AG2103" s="195"/>
    </row>
    <row r="2104" spans="13:33" s="6" customFormat="1" ht="15" customHeight="1" x14ac:dyDescent="0.25">
      <c r="M2104" s="42"/>
      <c r="Y2104" s="195"/>
      <c r="Z2104" s="195"/>
      <c r="AA2104" s="195"/>
      <c r="AB2104" s="195"/>
      <c r="AC2104" s="181"/>
      <c r="AD2104" s="195"/>
      <c r="AE2104" s="195"/>
      <c r="AF2104" s="195"/>
      <c r="AG2104" s="195"/>
    </row>
    <row r="2105" spans="13:33" s="6" customFormat="1" ht="15" customHeight="1" x14ac:dyDescent="0.25">
      <c r="M2105" s="42"/>
      <c r="Y2105" s="195"/>
      <c r="Z2105" s="195"/>
      <c r="AA2105" s="195"/>
      <c r="AB2105" s="195"/>
      <c r="AC2105" s="181"/>
      <c r="AD2105" s="195"/>
      <c r="AE2105" s="195"/>
      <c r="AF2105" s="195"/>
      <c r="AG2105" s="195"/>
    </row>
    <row r="2106" spans="13:33" s="6" customFormat="1" ht="15" customHeight="1" x14ac:dyDescent="0.25">
      <c r="M2106" s="42"/>
      <c r="Y2106" s="195"/>
      <c r="Z2106" s="195"/>
      <c r="AA2106" s="195"/>
      <c r="AB2106" s="195"/>
      <c r="AC2106" s="181"/>
      <c r="AD2106" s="195"/>
      <c r="AE2106" s="195"/>
      <c r="AF2106" s="195"/>
      <c r="AG2106" s="195"/>
    </row>
    <row r="2107" spans="13:33" s="6" customFormat="1" ht="15" customHeight="1" x14ac:dyDescent="0.25">
      <c r="M2107" s="42"/>
      <c r="Y2107" s="195"/>
      <c r="Z2107" s="195"/>
      <c r="AA2107" s="195"/>
      <c r="AB2107" s="195"/>
      <c r="AC2107" s="181"/>
      <c r="AD2107" s="195"/>
      <c r="AE2107" s="195"/>
      <c r="AF2107" s="195"/>
      <c r="AG2107" s="195"/>
    </row>
    <row r="2108" spans="13:33" s="6" customFormat="1" ht="15" customHeight="1" x14ac:dyDescent="0.25">
      <c r="M2108" s="42"/>
      <c r="Y2108" s="195"/>
      <c r="Z2108" s="195"/>
      <c r="AA2108" s="195"/>
      <c r="AB2108" s="195"/>
      <c r="AC2108" s="181"/>
      <c r="AD2108" s="195"/>
      <c r="AE2108" s="195"/>
      <c r="AF2108" s="195"/>
      <c r="AG2108" s="195"/>
    </row>
    <row r="2109" spans="13:33" s="6" customFormat="1" ht="15" customHeight="1" x14ac:dyDescent="0.25">
      <c r="M2109" s="42"/>
      <c r="Y2109" s="195"/>
      <c r="Z2109" s="195"/>
      <c r="AA2109" s="195"/>
      <c r="AB2109" s="195"/>
      <c r="AC2109" s="181"/>
      <c r="AD2109" s="195"/>
      <c r="AE2109" s="195"/>
      <c r="AF2109" s="195"/>
      <c r="AG2109" s="195"/>
    </row>
    <row r="2110" spans="13:33" s="6" customFormat="1" ht="15" customHeight="1" x14ac:dyDescent="0.25">
      <c r="M2110" s="42"/>
      <c r="Y2110" s="195"/>
      <c r="Z2110" s="195"/>
      <c r="AA2110" s="195"/>
      <c r="AB2110" s="195"/>
      <c r="AC2110" s="181"/>
      <c r="AD2110" s="195"/>
      <c r="AE2110" s="195"/>
      <c r="AF2110" s="195"/>
      <c r="AG2110" s="195"/>
    </row>
    <row r="2111" spans="13:33" s="6" customFormat="1" ht="15" customHeight="1" x14ac:dyDescent="0.25">
      <c r="M2111" s="42"/>
      <c r="Y2111" s="195"/>
      <c r="Z2111" s="195"/>
      <c r="AA2111" s="195"/>
      <c r="AB2111" s="195"/>
      <c r="AC2111" s="181"/>
      <c r="AD2111" s="195"/>
      <c r="AE2111" s="195"/>
      <c r="AF2111" s="195"/>
      <c r="AG2111" s="195"/>
    </row>
    <row r="2112" spans="13:33" s="6" customFormat="1" ht="15" customHeight="1" x14ac:dyDescent="0.25">
      <c r="M2112" s="42"/>
      <c r="Y2112" s="195"/>
      <c r="Z2112" s="195"/>
      <c r="AA2112" s="195"/>
      <c r="AB2112" s="195"/>
      <c r="AC2112" s="181"/>
      <c r="AD2112" s="195"/>
      <c r="AE2112" s="195"/>
      <c r="AF2112" s="195"/>
      <c r="AG2112" s="195"/>
    </row>
    <row r="2113" spans="13:33" s="6" customFormat="1" ht="15" customHeight="1" x14ac:dyDescent="0.25">
      <c r="M2113" s="42"/>
      <c r="Y2113" s="195"/>
      <c r="Z2113" s="195"/>
      <c r="AA2113" s="195"/>
      <c r="AB2113" s="195"/>
      <c r="AC2113" s="181"/>
      <c r="AD2113" s="195"/>
      <c r="AE2113" s="195"/>
      <c r="AF2113" s="195"/>
      <c r="AG2113" s="195"/>
    </row>
    <row r="2114" spans="13:33" s="6" customFormat="1" ht="15" customHeight="1" x14ac:dyDescent="0.25">
      <c r="M2114" s="42"/>
      <c r="Y2114" s="195"/>
      <c r="Z2114" s="195"/>
      <c r="AA2114" s="195"/>
      <c r="AB2114" s="195"/>
      <c r="AC2114" s="181"/>
      <c r="AD2114" s="195"/>
      <c r="AE2114" s="195"/>
      <c r="AF2114" s="195"/>
      <c r="AG2114" s="195"/>
    </row>
    <row r="2115" spans="13:33" s="6" customFormat="1" ht="15" customHeight="1" x14ac:dyDescent="0.25">
      <c r="M2115" s="42"/>
      <c r="Y2115" s="195"/>
      <c r="Z2115" s="195"/>
      <c r="AA2115" s="195"/>
      <c r="AB2115" s="195"/>
      <c r="AC2115" s="181"/>
      <c r="AD2115" s="195"/>
      <c r="AE2115" s="195"/>
      <c r="AF2115" s="195"/>
      <c r="AG2115" s="195"/>
    </row>
    <row r="2116" spans="13:33" s="6" customFormat="1" ht="15" customHeight="1" x14ac:dyDescent="0.25">
      <c r="M2116" s="42"/>
      <c r="Y2116" s="195"/>
      <c r="Z2116" s="195"/>
      <c r="AA2116" s="195"/>
      <c r="AB2116" s="195"/>
      <c r="AC2116" s="181"/>
      <c r="AD2116" s="195"/>
      <c r="AE2116" s="195"/>
      <c r="AF2116" s="195"/>
      <c r="AG2116" s="195"/>
    </row>
    <row r="2117" spans="13:33" s="6" customFormat="1" ht="15" customHeight="1" x14ac:dyDescent="0.25">
      <c r="M2117" s="42"/>
      <c r="Y2117" s="195"/>
      <c r="Z2117" s="195"/>
      <c r="AA2117" s="195"/>
      <c r="AB2117" s="195"/>
      <c r="AC2117" s="181"/>
      <c r="AD2117" s="195"/>
      <c r="AE2117" s="195"/>
      <c r="AF2117" s="195"/>
      <c r="AG2117" s="195"/>
    </row>
    <row r="2118" spans="13:33" s="6" customFormat="1" ht="15" customHeight="1" x14ac:dyDescent="0.25">
      <c r="M2118" s="42"/>
      <c r="Y2118" s="195"/>
      <c r="Z2118" s="195"/>
      <c r="AA2118" s="195"/>
      <c r="AB2118" s="195"/>
      <c r="AC2118" s="181"/>
      <c r="AD2118" s="195"/>
      <c r="AE2118" s="195"/>
      <c r="AF2118" s="195"/>
      <c r="AG2118" s="195"/>
    </row>
    <row r="2119" spans="13:33" s="6" customFormat="1" ht="15" customHeight="1" x14ac:dyDescent="0.25">
      <c r="M2119" s="42"/>
      <c r="Y2119" s="195"/>
      <c r="Z2119" s="195"/>
      <c r="AA2119" s="195"/>
      <c r="AB2119" s="195"/>
      <c r="AC2119" s="181"/>
      <c r="AD2119" s="195"/>
      <c r="AE2119" s="195"/>
      <c r="AF2119" s="195"/>
      <c r="AG2119" s="195"/>
    </row>
    <row r="2120" spans="13:33" s="6" customFormat="1" ht="15" customHeight="1" x14ac:dyDescent="0.25">
      <c r="M2120" s="42"/>
      <c r="Y2120" s="195"/>
      <c r="Z2120" s="195"/>
      <c r="AA2120" s="195"/>
      <c r="AB2120" s="195"/>
      <c r="AC2120" s="181"/>
      <c r="AD2120" s="195"/>
      <c r="AE2120" s="195"/>
      <c r="AF2120" s="195"/>
      <c r="AG2120" s="195"/>
    </row>
    <row r="2121" spans="13:33" s="6" customFormat="1" ht="15" customHeight="1" x14ac:dyDescent="0.25">
      <c r="M2121" s="42"/>
      <c r="Y2121" s="195"/>
      <c r="Z2121" s="195"/>
      <c r="AA2121" s="195"/>
      <c r="AB2121" s="195"/>
      <c r="AC2121" s="181"/>
      <c r="AD2121" s="195"/>
      <c r="AE2121" s="195"/>
      <c r="AF2121" s="195"/>
      <c r="AG2121" s="195"/>
    </row>
    <row r="2122" spans="13:33" s="6" customFormat="1" ht="15" customHeight="1" x14ac:dyDescent="0.25">
      <c r="M2122" s="42"/>
      <c r="Y2122" s="195"/>
      <c r="Z2122" s="195"/>
      <c r="AA2122" s="195"/>
      <c r="AB2122" s="195"/>
      <c r="AC2122" s="181"/>
      <c r="AD2122" s="195"/>
      <c r="AE2122" s="195"/>
      <c r="AF2122" s="195"/>
      <c r="AG2122" s="195"/>
    </row>
    <row r="2123" spans="13:33" s="6" customFormat="1" ht="15" customHeight="1" x14ac:dyDescent="0.25">
      <c r="M2123" s="42"/>
      <c r="Y2123" s="195"/>
      <c r="Z2123" s="195"/>
      <c r="AA2123" s="195"/>
      <c r="AB2123" s="195"/>
      <c r="AC2123" s="181"/>
      <c r="AD2123" s="195"/>
      <c r="AE2123" s="195"/>
      <c r="AF2123" s="195"/>
      <c r="AG2123" s="195"/>
    </row>
    <row r="2124" spans="13:33" s="6" customFormat="1" ht="15" customHeight="1" x14ac:dyDescent="0.25">
      <c r="M2124" s="42"/>
      <c r="Y2124" s="195"/>
      <c r="Z2124" s="195"/>
      <c r="AA2124" s="195"/>
      <c r="AB2124" s="195"/>
      <c r="AC2124" s="181"/>
      <c r="AD2124" s="195"/>
      <c r="AE2124" s="195"/>
      <c r="AF2124" s="195"/>
      <c r="AG2124" s="195"/>
    </row>
    <row r="2125" spans="13:33" s="6" customFormat="1" ht="15" customHeight="1" x14ac:dyDescent="0.25">
      <c r="M2125" s="42"/>
      <c r="Y2125" s="195"/>
      <c r="Z2125" s="195"/>
      <c r="AA2125" s="195"/>
      <c r="AB2125" s="195"/>
      <c r="AC2125" s="181"/>
      <c r="AD2125" s="195"/>
      <c r="AE2125" s="195"/>
      <c r="AF2125" s="195"/>
      <c r="AG2125" s="195"/>
    </row>
    <row r="2126" spans="13:33" s="6" customFormat="1" ht="15" customHeight="1" x14ac:dyDescent="0.25">
      <c r="M2126" s="42"/>
      <c r="Y2126" s="195"/>
      <c r="Z2126" s="195"/>
      <c r="AA2126" s="195"/>
      <c r="AB2126" s="195"/>
      <c r="AC2126" s="181"/>
      <c r="AD2126" s="195"/>
      <c r="AE2126" s="195"/>
      <c r="AF2126" s="195"/>
      <c r="AG2126" s="195"/>
    </row>
    <row r="2127" spans="13:33" s="6" customFormat="1" ht="15" customHeight="1" x14ac:dyDescent="0.25">
      <c r="M2127" s="42"/>
      <c r="Y2127" s="195"/>
      <c r="Z2127" s="195"/>
      <c r="AA2127" s="195"/>
      <c r="AB2127" s="195"/>
      <c r="AC2127" s="181"/>
      <c r="AD2127" s="195"/>
      <c r="AE2127" s="195"/>
      <c r="AF2127" s="195"/>
      <c r="AG2127" s="195"/>
    </row>
    <row r="2128" spans="13:33" s="6" customFormat="1" ht="15" customHeight="1" x14ac:dyDescent="0.25">
      <c r="M2128" s="42"/>
      <c r="Y2128" s="195"/>
      <c r="Z2128" s="195"/>
      <c r="AA2128" s="195"/>
      <c r="AB2128" s="195"/>
      <c r="AC2128" s="181"/>
      <c r="AD2128" s="195"/>
      <c r="AE2128" s="195"/>
      <c r="AF2128" s="195"/>
      <c r="AG2128" s="195"/>
    </row>
    <row r="2129" spans="13:33" s="6" customFormat="1" ht="15" customHeight="1" x14ac:dyDescent="0.25">
      <c r="M2129" s="42"/>
      <c r="Y2129" s="195"/>
      <c r="Z2129" s="195"/>
      <c r="AA2129" s="195"/>
      <c r="AB2129" s="195"/>
      <c r="AC2129" s="181"/>
      <c r="AD2129" s="195"/>
      <c r="AE2129" s="195"/>
      <c r="AF2129" s="195"/>
      <c r="AG2129" s="195"/>
    </row>
    <row r="2130" spans="13:33" s="6" customFormat="1" ht="15" customHeight="1" x14ac:dyDescent="0.25">
      <c r="M2130" s="42"/>
      <c r="Y2130" s="195"/>
      <c r="Z2130" s="195"/>
      <c r="AA2130" s="195"/>
      <c r="AB2130" s="195"/>
      <c r="AC2130" s="181"/>
      <c r="AD2130" s="195"/>
      <c r="AE2130" s="195"/>
      <c r="AF2130" s="195"/>
      <c r="AG2130" s="195"/>
    </row>
    <row r="2131" spans="13:33" s="6" customFormat="1" ht="15" customHeight="1" x14ac:dyDescent="0.25">
      <c r="M2131" s="42"/>
      <c r="Y2131" s="195"/>
      <c r="Z2131" s="195"/>
      <c r="AA2131" s="195"/>
      <c r="AB2131" s="195"/>
      <c r="AC2131" s="181"/>
      <c r="AD2131" s="195"/>
      <c r="AE2131" s="195"/>
      <c r="AF2131" s="195"/>
      <c r="AG2131" s="195"/>
    </row>
    <row r="2132" spans="13:33" s="6" customFormat="1" ht="15" customHeight="1" x14ac:dyDescent="0.25">
      <c r="M2132" s="42"/>
      <c r="Y2132" s="195"/>
      <c r="Z2132" s="195"/>
      <c r="AA2132" s="195"/>
      <c r="AB2132" s="195"/>
      <c r="AC2132" s="181"/>
      <c r="AD2132" s="195"/>
      <c r="AE2132" s="195"/>
      <c r="AF2132" s="195"/>
      <c r="AG2132" s="195"/>
    </row>
    <row r="2133" spans="13:33" s="6" customFormat="1" ht="15" customHeight="1" x14ac:dyDescent="0.25">
      <c r="M2133" s="42"/>
      <c r="Y2133" s="195"/>
      <c r="Z2133" s="195"/>
      <c r="AA2133" s="195"/>
      <c r="AB2133" s="195"/>
      <c r="AC2133" s="181"/>
      <c r="AD2133" s="195"/>
      <c r="AE2133" s="195"/>
      <c r="AF2133" s="195"/>
      <c r="AG2133" s="195"/>
    </row>
    <row r="2134" spans="13:33" s="6" customFormat="1" ht="15" customHeight="1" x14ac:dyDescent="0.25">
      <c r="M2134" s="42"/>
      <c r="Y2134" s="195"/>
      <c r="Z2134" s="195"/>
      <c r="AA2134" s="195"/>
      <c r="AB2134" s="195"/>
      <c r="AC2134" s="181"/>
      <c r="AD2134" s="195"/>
      <c r="AE2134" s="195"/>
      <c r="AF2134" s="195"/>
      <c r="AG2134" s="195"/>
    </row>
    <row r="2135" spans="13:33" s="6" customFormat="1" ht="15" customHeight="1" x14ac:dyDescent="0.25">
      <c r="M2135" s="42"/>
      <c r="Y2135" s="195"/>
      <c r="Z2135" s="195"/>
      <c r="AA2135" s="195"/>
      <c r="AB2135" s="195"/>
      <c r="AC2135" s="181"/>
      <c r="AD2135" s="195"/>
      <c r="AE2135" s="195"/>
      <c r="AF2135" s="195"/>
      <c r="AG2135" s="195"/>
    </row>
    <row r="2136" spans="13:33" s="6" customFormat="1" ht="15" customHeight="1" x14ac:dyDescent="0.25">
      <c r="M2136" s="42"/>
      <c r="Y2136" s="195"/>
      <c r="Z2136" s="195"/>
      <c r="AA2136" s="195"/>
      <c r="AB2136" s="195"/>
      <c r="AC2136" s="181"/>
      <c r="AD2136" s="195"/>
      <c r="AE2136" s="195"/>
      <c r="AF2136" s="195"/>
      <c r="AG2136" s="195"/>
    </row>
    <row r="2137" spans="13:33" s="6" customFormat="1" ht="15" customHeight="1" x14ac:dyDescent="0.25">
      <c r="M2137" s="42"/>
      <c r="Y2137" s="195"/>
      <c r="Z2137" s="195"/>
      <c r="AA2137" s="195"/>
      <c r="AB2137" s="195"/>
      <c r="AC2137" s="181"/>
      <c r="AD2137" s="195"/>
      <c r="AE2137" s="195"/>
      <c r="AF2137" s="195"/>
      <c r="AG2137" s="195"/>
    </row>
    <row r="2138" spans="13:33" s="6" customFormat="1" ht="15" customHeight="1" x14ac:dyDescent="0.25">
      <c r="M2138" s="42"/>
      <c r="Y2138" s="195"/>
      <c r="Z2138" s="195"/>
      <c r="AA2138" s="195"/>
      <c r="AB2138" s="195"/>
      <c r="AC2138" s="181"/>
      <c r="AD2138" s="195"/>
      <c r="AE2138" s="195"/>
      <c r="AF2138" s="195"/>
      <c r="AG2138" s="195"/>
    </row>
    <row r="2139" spans="13:33" s="6" customFormat="1" ht="15" customHeight="1" x14ac:dyDescent="0.25">
      <c r="M2139" s="42"/>
      <c r="Y2139" s="195"/>
      <c r="Z2139" s="195"/>
      <c r="AA2139" s="195"/>
      <c r="AB2139" s="195"/>
      <c r="AC2139" s="181"/>
      <c r="AD2139" s="195"/>
      <c r="AE2139" s="195"/>
      <c r="AF2139" s="195"/>
      <c r="AG2139" s="195"/>
    </row>
    <row r="2140" spans="13:33" s="6" customFormat="1" ht="15" customHeight="1" x14ac:dyDescent="0.25">
      <c r="M2140" s="42"/>
      <c r="Y2140" s="195"/>
      <c r="Z2140" s="195"/>
      <c r="AA2140" s="195"/>
      <c r="AB2140" s="195"/>
      <c r="AC2140" s="181"/>
      <c r="AD2140" s="195"/>
      <c r="AE2140" s="195"/>
      <c r="AF2140" s="195"/>
      <c r="AG2140" s="195"/>
    </row>
    <row r="2141" spans="13:33" s="6" customFormat="1" ht="15" customHeight="1" x14ac:dyDescent="0.25">
      <c r="M2141" s="42"/>
      <c r="Y2141" s="195"/>
      <c r="Z2141" s="195"/>
      <c r="AA2141" s="195"/>
      <c r="AB2141" s="195"/>
      <c r="AC2141" s="181"/>
      <c r="AD2141" s="195"/>
      <c r="AE2141" s="195"/>
      <c r="AF2141" s="195"/>
      <c r="AG2141" s="195"/>
    </row>
    <row r="2142" spans="13:33" s="6" customFormat="1" ht="15" customHeight="1" x14ac:dyDescent="0.25">
      <c r="M2142" s="42"/>
      <c r="Y2142" s="195"/>
      <c r="Z2142" s="195"/>
      <c r="AA2142" s="195"/>
      <c r="AB2142" s="195"/>
      <c r="AC2142" s="181"/>
      <c r="AD2142" s="195"/>
      <c r="AE2142" s="195"/>
      <c r="AF2142" s="195"/>
      <c r="AG2142" s="195"/>
    </row>
    <row r="2143" spans="13:33" s="6" customFormat="1" ht="15" customHeight="1" x14ac:dyDescent="0.25">
      <c r="M2143" s="42"/>
      <c r="Y2143" s="195"/>
      <c r="Z2143" s="195"/>
      <c r="AA2143" s="195"/>
      <c r="AB2143" s="195"/>
      <c r="AC2143" s="181"/>
      <c r="AD2143" s="195"/>
      <c r="AE2143" s="195"/>
      <c r="AF2143" s="195"/>
      <c r="AG2143" s="195"/>
    </row>
    <row r="2144" spans="13:33" s="6" customFormat="1" ht="15" customHeight="1" x14ac:dyDescent="0.25">
      <c r="M2144" s="42"/>
      <c r="Y2144" s="195"/>
      <c r="Z2144" s="195"/>
      <c r="AA2144" s="195"/>
      <c r="AB2144" s="195"/>
      <c r="AC2144" s="181"/>
      <c r="AD2144" s="195"/>
      <c r="AE2144" s="195"/>
      <c r="AF2144" s="195"/>
      <c r="AG2144" s="195"/>
    </row>
    <row r="2145" spans="13:33" s="6" customFormat="1" ht="15" customHeight="1" x14ac:dyDescent="0.25">
      <c r="M2145" s="42"/>
      <c r="Y2145" s="195"/>
      <c r="Z2145" s="195"/>
      <c r="AA2145" s="195"/>
      <c r="AB2145" s="195"/>
      <c r="AC2145" s="181"/>
      <c r="AD2145" s="195"/>
      <c r="AE2145" s="195"/>
      <c r="AF2145" s="195"/>
      <c r="AG2145" s="195"/>
    </row>
    <row r="2146" spans="13:33" s="6" customFormat="1" ht="15" customHeight="1" x14ac:dyDescent="0.25">
      <c r="M2146" s="42"/>
      <c r="Y2146" s="195"/>
      <c r="Z2146" s="195"/>
      <c r="AA2146" s="195"/>
      <c r="AB2146" s="195"/>
      <c r="AC2146" s="181"/>
      <c r="AD2146" s="195"/>
      <c r="AE2146" s="195"/>
      <c r="AF2146" s="195"/>
      <c r="AG2146" s="195"/>
    </row>
    <row r="2147" spans="13:33" s="6" customFormat="1" ht="15" customHeight="1" x14ac:dyDescent="0.25">
      <c r="M2147" s="42"/>
      <c r="Y2147" s="195"/>
      <c r="Z2147" s="195"/>
      <c r="AA2147" s="195"/>
      <c r="AB2147" s="195"/>
      <c r="AC2147" s="181"/>
      <c r="AD2147" s="195"/>
      <c r="AE2147" s="195"/>
      <c r="AF2147" s="195"/>
      <c r="AG2147" s="195"/>
    </row>
    <row r="2148" spans="13:33" s="6" customFormat="1" ht="15" customHeight="1" x14ac:dyDescent="0.25">
      <c r="M2148" s="42"/>
      <c r="Y2148" s="195"/>
      <c r="Z2148" s="195"/>
      <c r="AA2148" s="195"/>
      <c r="AB2148" s="195"/>
      <c r="AC2148" s="181"/>
      <c r="AD2148" s="195"/>
      <c r="AE2148" s="195"/>
      <c r="AF2148" s="195"/>
      <c r="AG2148" s="195"/>
    </row>
    <row r="2149" spans="13:33" s="6" customFormat="1" ht="15" customHeight="1" x14ac:dyDescent="0.25">
      <c r="M2149" s="42"/>
      <c r="Y2149" s="195"/>
      <c r="Z2149" s="195"/>
      <c r="AA2149" s="195"/>
      <c r="AB2149" s="195"/>
      <c r="AC2149" s="181"/>
      <c r="AD2149" s="195"/>
      <c r="AE2149" s="195"/>
      <c r="AF2149" s="195"/>
      <c r="AG2149" s="195"/>
    </row>
    <row r="2150" spans="13:33" s="6" customFormat="1" ht="15" customHeight="1" x14ac:dyDescent="0.25">
      <c r="M2150" s="42"/>
      <c r="Y2150" s="195"/>
      <c r="Z2150" s="195"/>
      <c r="AA2150" s="195"/>
      <c r="AB2150" s="195"/>
      <c r="AC2150" s="181"/>
      <c r="AD2150" s="195"/>
      <c r="AE2150" s="195"/>
      <c r="AF2150" s="195"/>
      <c r="AG2150" s="195"/>
    </row>
    <row r="2151" spans="13:33" s="6" customFormat="1" ht="15" customHeight="1" x14ac:dyDescent="0.25">
      <c r="M2151" s="42"/>
      <c r="Y2151" s="195"/>
      <c r="Z2151" s="195"/>
      <c r="AA2151" s="195"/>
      <c r="AB2151" s="195"/>
      <c r="AC2151" s="181"/>
      <c r="AD2151" s="195"/>
      <c r="AE2151" s="195"/>
      <c r="AF2151" s="195"/>
      <c r="AG2151" s="195"/>
    </row>
    <row r="2152" spans="13:33" s="6" customFormat="1" ht="15" customHeight="1" x14ac:dyDescent="0.25">
      <c r="M2152" s="42"/>
      <c r="Y2152" s="195"/>
      <c r="Z2152" s="195"/>
      <c r="AA2152" s="195"/>
      <c r="AB2152" s="195"/>
      <c r="AC2152" s="181"/>
      <c r="AD2152" s="195"/>
      <c r="AE2152" s="195"/>
      <c r="AF2152" s="195"/>
      <c r="AG2152" s="195"/>
    </row>
    <row r="2153" spans="13:33" s="6" customFormat="1" ht="15" customHeight="1" x14ac:dyDescent="0.25">
      <c r="M2153" s="42"/>
      <c r="Y2153" s="195"/>
      <c r="Z2153" s="195"/>
      <c r="AA2153" s="195"/>
      <c r="AB2153" s="195"/>
      <c r="AC2153" s="181"/>
      <c r="AD2153" s="195"/>
      <c r="AE2153" s="195"/>
      <c r="AF2153" s="195"/>
      <c r="AG2153" s="195"/>
    </row>
    <row r="2154" spans="13:33" s="6" customFormat="1" ht="15" customHeight="1" x14ac:dyDescent="0.25">
      <c r="M2154" s="42"/>
      <c r="Y2154" s="195"/>
      <c r="Z2154" s="195"/>
      <c r="AA2154" s="195"/>
      <c r="AB2154" s="195"/>
      <c r="AC2154" s="181"/>
      <c r="AD2154" s="195"/>
      <c r="AE2154" s="195"/>
      <c r="AF2154" s="195"/>
      <c r="AG2154" s="195"/>
    </row>
    <row r="2155" spans="13:33" s="6" customFormat="1" ht="15" customHeight="1" x14ac:dyDescent="0.25">
      <c r="M2155" s="42"/>
      <c r="Y2155" s="195"/>
      <c r="Z2155" s="195"/>
      <c r="AA2155" s="195"/>
      <c r="AB2155" s="195"/>
      <c r="AC2155" s="181"/>
      <c r="AD2155" s="195"/>
      <c r="AE2155" s="195"/>
      <c r="AF2155" s="195"/>
      <c r="AG2155" s="195"/>
    </row>
    <row r="2156" spans="13:33" s="6" customFormat="1" ht="15" customHeight="1" x14ac:dyDescent="0.25">
      <c r="M2156" s="42"/>
      <c r="Y2156" s="195"/>
      <c r="Z2156" s="195"/>
      <c r="AA2156" s="195"/>
      <c r="AB2156" s="195"/>
      <c r="AC2156" s="181"/>
      <c r="AD2156" s="195"/>
      <c r="AE2156" s="195"/>
      <c r="AF2156" s="195"/>
      <c r="AG2156" s="195"/>
    </row>
    <row r="2157" spans="13:33" s="6" customFormat="1" ht="15" customHeight="1" x14ac:dyDescent="0.25">
      <c r="M2157" s="42"/>
      <c r="Y2157" s="195"/>
      <c r="Z2157" s="195"/>
      <c r="AA2157" s="195"/>
      <c r="AB2157" s="195"/>
      <c r="AC2157" s="181"/>
      <c r="AD2157" s="195"/>
      <c r="AE2157" s="195"/>
      <c r="AF2157" s="195"/>
      <c r="AG2157" s="195"/>
    </row>
    <row r="2158" spans="13:33" s="6" customFormat="1" ht="15" customHeight="1" x14ac:dyDescent="0.25">
      <c r="M2158" s="42"/>
      <c r="Y2158" s="195"/>
      <c r="Z2158" s="195"/>
      <c r="AA2158" s="195"/>
      <c r="AB2158" s="195"/>
      <c r="AC2158" s="181"/>
      <c r="AD2158" s="195"/>
      <c r="AE2158" s="195"/>
      <c r="AF2158" s="195"/>
      <c r="AG2158" s="195"/>
    </row>
    <row r="2159" spans="13:33" s="6" customFormat="1" ht="15" customHeight="1" x14ac:dyDescent="0.25">
      <c r="M2159" s="42"/>
      <c r="Y2159" s="195"/>
      <c r="Z2159" s="195"/>
      <c r="AA2159" s="195"/>
      <c r="AB2159" s="195"/>
      <c r="AC2159" s="181"/>
      <c r="AD2159" s="195"/>
      <c r="AE2159" s="195"/>
      <c r="AF2159" s="195"/>
      <c r="AG2159" s="195"/>
    </row>
    <row r="2160" spans="13:33" s="6" customFormat="1" ht="15" customHeight="1" x14ac:dyDescent="0.25">
      <c r="M2160" s="42"/>
      <c r="Y2160" s="195"/>
      <c r="Z2160" s="195"/>
      <c r="AA2160" s="195"/>
      <c r="AB2160" s="195"/>
      <c r="AC2160" s="181"/>
      <c r="AD2160" s="195"/>
      <c r="AE2160" s="195"/>
      <c r="AF2160" s="195"/>
      <c r="AG2160" s="195"/>
    </row>
    <row r="2161" spans="13:33" s="6" customFormat="1" ht="15" customHeight="1" x14ac:dyDescent="0.25">
      <c r="M2161" s="42"/>
      <c r="Y2161" s="195"/>
      <c r="Z2161" s="195"/>
      <c r="AA2161" s="195"/>
      <c r="AB2161" s="195"/>
      <c r="AC2161" s="181"/>
      <c r="AD2161" s="195"/>
      <c r="AE2161" s="195"/>
      <c r="AF2161" s="195"/>
      <c r="AG2161" s="195"/>
    </row>
    <row r="2162" spans="13:33" s="6" customFormat="1" ht="15" customHeight="1" x14ac:dyDescent="0.25">
      <c r="M2162" s="42"/>
      <c r="Y2162" s="195"/>
      <c r="Z2162" s="195"/>
      <c r="AA2162" s="195"/>
      <c r="AB2162" s="195"/>
      <c r="AC2162" s="181"/>
      <c r="AD2162" s="195"/>
      <c r="AE2162" s="195"/>
      <c r="AF2162" s="195"/>
      <c r="AG2162" s="195"/>
    </row>
    <row r="2163" spans="13:33" s="6" customFormat="1" ht="15" customHeight="1" x14ac:dyDescent="0.25">
      <c r="M2163" s="42"/>
      <c r="Y2163" s="195"/>
      <c r="Z2163" s="195"/>
      <c r="AA2163" s="195"/>
      <c r="AB2163" s="195"/>
      <c r="AC2163" s="181"/>
      <c r="AD2163" s="195"/>
      <c r="AE2163" s="195"/>
      <c r="AF2163" s="195"/>
      <c r="AG2163" s="195"/>
    </row>
    <row r="2164" spans="13:33" s="6" customFormat="1" ht="15" customHeight="1" x14ac:dyDescent="0.25">
      <c r="M2164" s="42"/>
      <c r="Y2164" s="195"/>
      <c r="Z2164" s="195"/>
      <c r="AA2164" s="195"/>
      <c r="AB2164" s="195"/>
      <c r="AC2164" s="181"/>
      <c r="AD2164" s="195"/>
      <c r="AE2164" s="195"/>
      <c r="AF2164" s="195"/>
      <c r="AG2164" s="195"/>
    </row>
    <row r="2165" spans="13:33" s="6" customFormat="1" ht="15" customHeight="1" x14ac:dyDescent="0.25">
      <c r="M2165" s="42"/>
      <c r="Y2165" s="195"/>
      <c r="Z2165" s="195"/>
      <c r="AA2165" s="195"/>
      <c r="AB2165" s="195"/>
      <c r="AC2165" s="181"/>
      <c r="AD2165" s="195"/>
      <c r="AE2165" s="195"/>
      <c r="AF2165" s="195"/>
      <c r="AG2165" s="195"/>
    </row>
    <row r="2166" spans="13:33" s="6" customFormat="1" ht="15" customHeight="1" x14ac:dyDescent="0.25">
      <c r="M2166" s="42"/>
      <c r="Y2166" s="195"/>
      <c r="Z2166" s="195"/>
      <c r="AA2166" s="195"/>
      <c r="AB2166" s="195"/>
      <c r="AC2166" s="181"/>
      <c r="AD2166" s="195"/>
      <c r="AE2166" s="195"/>
      <c r="AF2166" s="195"/>
      <c r="AG2166" s="195"/>
    </row>
    <row r="2167" spans="13:33" s="6" customFormat="1" ht="15" customHeight="1" x14ac:dyDescent="0.25">
      <c r="M2167" s="42"/>
      <c r="Y2167" s="195"/>
      <c r="Z2167" s="195"/>
      <c r="AA2167" s="195"/>
      <c r="AB2167" s="195"/>
      <c r="AC2167" s="181"/>
      <c r="AD2167" s="195"/>
      <c r="AE2167" s="195"/>
      <c r="AF2167" s="195"/>
      <c r="AG2167" s="195"/>
    </row>
    <row r="2168" spans="13:33" s="6" customFormat="1" ht="15" customHeight="1" x14ac:dyDescent="0.25">
      <c r="M2168" s="42"/>
      <c r="Y2168" s="195"/>
      <c r="Z2168" s="195"/>
      <c r="AA2168" s="195"/>
      <c r="AB2168" s="195"/>
      <c r="AC2168" s="181"/>
      <c r="AD2168" s="195"/>
      <c r="AE2168" s="195"/>
      <c r="AF2168" s="195"/>
      <c r="AG2168" s="195"/>
    </row>
    <row r="2169" spans="13:33" s="6" customFormat="1" ht="15" customHeight="1" x14ac:dyDescent="0.25">
      <c r="M2169" s="42"/>
      <c r="Y2169" s="195"/>
      <c r="Z2169" s="195"/>
      <c r="AA2169" s="195"/>
      <c r="AB2169" s="195"/>
      <c r="AC2169" s="181"/>
      <c r="AD2169" s="195"/>
      <c r="AE2169" s="195"/>
      <c r="AF2169" s="195"/>
      <c r="AG2169" s="195"/>
    </row>
    <row r="2170" spans="13:33" s="6" customFormat="1" ht="15" customHeight="1" x14ac:dyDescent="0.25">
      <c r="M2170" s="42"/>
      <c r="Y2170" s="195"/>
      <c r="Z2170" s="195"/>
      <c r="AA2170" s="195"/>
      <c r="AB2170" s="195"/>
      <c r="AC2170" s="181"/>
      <c r="AD2170" s="195"/>
      <c r="AE2170" s="195"/>
      <c r="AF2170" s="195"/>
      <c r="AG2170" s="195"/>
    </row>
    <row r="2171" spans="13:33" s="6" customFormat="1" ht="15" customHeight="1" x14ac:dyDescent="0.25">
      <c r="M2171" s="42"/>
      <c r="Y2171" s="195"/>
      <c r="Z2171" s="195"/>
      <c r="AA2171" s="195"/>
      <c r="AB2171" s="195"/>
      <c r="AC2171" s="181"/>
      <c r="AD2171" s="195"/>
      <c r="AE2171" s="195"/>
      <c r="AF2171" s="195"/>
      <c r="AG2171" s="195"/>
    </row>
    <row r="2172" spans="13:33" s="6" customFormat="1" ht="15" customHeight="1" x14ac:dyDescent="0.25">
      <c r="M2172" s="42"/>
      <c r="Y2172" s="195"/>
      <c r="Z2172" s="195"/>
      <c r="AA2172" s="195"/>
      <c r="AB2172" s="195"/>
      <c r="AC2172" s="181"/>
      <c r="AD2172" s="195"/>
      <c r="AE2172" s="195"/>
      <c r="AF2172" s="195"/>
      <c r="AG2172" s="195"/>
    </row>
    <row r="2173" spans="13:33" s="6" customFormat="1" ht="15" customHeight="1" x14ac:dyDescent="0.25">
      <c r="M2173" s="42"/>
      <c r="Y2173" s="195"/>
      <c r="Z2173" s="195"/>
      <c r="AA2173" s="195"/>
      <c r="AB2173" s="195"/>
      <c r="AC2173" s="181"/>
      <c r="AD2173" s="195"/>
      <c r="AE2173" s="195"/>
      <c r="AF2173" s="195"/>
      <c r="AG2173" s="195"/>
    </row>
    <row r="2174" spans="13:33" s="6" customFormat="1" ht="15" customHeight="1" x14ac:dyDescent="0.25">
      <c r="M2174" s="42"/>
      <c r="Y2174" s="195"/>
      <c r="Z2174" s="195"/>
      <c r="AA2174" s="195"/>
      <c r="AB2174" s="195"/>
      <c r="AC2174" s="181"/>
      <c r="AD2174" s="195"/>
      <c r="AE2174" s="195"/>
      <c r="AF2174" s="195"/>
      <c r="AG2174" s="195"/>
    </row>
    <row r="2175" spans="13:33" s="6" customFormat="1" ht="15" customHeight="1" x14ac:dyDescent="0.25">
      <c r="M2175" s="42"/>
      <c r="Y2175" s="195"/>
      <c r="Z2175" s="195"/>
      <c r="AA2175" s="195"/>
      <c r="AB2175" s="195"/>
      <c r="AC2175" s="181"/>
      <c r="AD2175" s="195"/>
      <c r="AE2175" s="195"/>
      <c r="AF2175" s="195"/>
      <c r="AG2175" s="195"/>
    </row>
    <row r="2176" spans="13:33" s="6" customFormat="1" ht="15" customHeight="1" x14ac:dyDescent="0.25">
      <c r="M2176" s="42"/>
      <c r="Y2176" s="195"/>
      <c r="Z2176" s="195"/>
      <c r="AA2176" s="195"/>
      <c r="AB2176" s="195"/>
      <c r="AC2176" s="181"/>
      <c r="AD2176" s="195"/>
      <c r="AE2176" s="195"/>
      <c r="AF2176" s="195"/>
      <c r="AG2176" s="195"/>
    </row>
    <row r="2177" spans="13:33" s="6" customFormat="1" ht="15" customHeight="1" x14ac:dyDescent="0.25">
      <c r="M2177" s="42"/>
      <c r="Y2177" s="195"/>
      <c r="Z2177" s="195"/>
      <c r="AA2177" s="195"/>
      <c r="AB2177" s="195"/>
      <c r="AC2177" s="181"/>
      <c r="AD2177" s="195"/>
      <c r="AE2177" s="195"/>
      <c r="AF2177" s="195"/>
      <c r="AG2177" s="195"/>
    </row>
    <row r="2178" spans="13:33" s="6" customFormat="1" ht="15" customHeight="1" x14ac:dyDescent="0.25">
      <c r="M2178" s="42"/>
      <c r="Y2178" s="195"/>
      <c r="Z2178" s="195"/>
      <c r="AA2178" s="195"/>
      <c r="AB2178" s="195"/>
      <c r="AC2178" s="181"/>
      <c r="AD2178" s="195"/>
      <c r="AE2178" s="195"/>
      <c r="AF2178" s="195"/>
      <c r="AG2178" s="195"/>
    </row>
    <row r="2179" spans="13:33" s="6" customFormat="1" ht="15" customHeight="1" x14ac:dyDescent="0.25">
      <c r="M2179" s="42"/>
      <c r="Y2179" s="195"/>
      <c r="Z2179" s="195"/>
      <c r="AA2179" s="195"/>
      <c r="AB2179" s="195"/>
      <c r="AC2179" s="181"/>
      <c r="AD2179" s="195"/>
      <c r="AE2179" s="195"/>
      <c r="AF2179" s="195"/>
      <c r="AG2179" s="195"/>
    </row>
    <row r="2180" spans="13:33" s="6" customFormat="1" ht="15" customHeight="1" x14ac:dyDescent="0.25">
      <c r="M2180" s="42"/>
      <c r="Y2180" s="195"/>
      <c r="Z2180" s="195"/>
      <c r="AA2180" s="195"/>
      <c r="AB2180" s="195"/>
      <c r="AC2180" s="181"/>
      <c r="AD2180" s="195"/>
      <c r="AE2180" s="195"/>
      <c r="AF2180" s="195"/>
      <c r="AG2180" s="195"/>
    </row>
    <row r="2181" spans="13:33" s="6" customFormat="1" ht="15" customHeight="1" x14ac:dyDescent="0.25">
      <c r="M2181" s="42"/>
      <c r="Y2181" s="195"/>
      <c r="Z2181" s="195"/>
      <c r="AA2181" s="195"/>
      <c r="AB2181" s="195"/>
      <c r="AC2181" s="181"/>
      <c r="AD2181" s="195"/>
      <c r="AE2181" s="195"/>
      <c r="AF2181" s="195"/>
      <c r="AG2181" s="195"/>
    </row>
    <row r="2182" spans="13:33" s="6" customFormat="1" ht="15" customHeight="1" x14ac:dyDescent="0.25">
      <c r="M2182" s="42"/>
      <c r="Y2182" s="195"/>
      <c r="Z2182" s="195"/>
      <c r="AA2182" s="195"/>
      <c r="AB2182" s="195"/>
      <c r="AC2182" s="181"/>
      <c r="AD2182" s="195"/>
      <c r="AE2182" s="195"/>
      <c r="AF2182" s="195"/>
      <c r="AG2182" s="195"/>
    </row>
    <row r="2183" spans="13:33" s="6" customFormat="1" ht="15" customHeight="1" x14ac:dyDescent="0.25">
      <c r="M2183" s="42"/>
      <c r="Y2183" s="195"/>
      <c r="Z2183" s="195"/>
      <c r="AA2183" s="195"/>
      <c r="AB2183" s="195"/>
      <c r="AC2183" s="181"/>
      <c r="AD2183" s="195"/>
      <c r="AE2183" s="195"/>
      <c r="AF2183" s="195"/>
      <c r="AG2183" s="195"/>
    </row>
    <row r="2184" spans="13:33" s="6" customFormat="1" ht="15" customHeight="1" x14ac:dyDescent="0.25">
      <c r="M2184" s="42"/>
      <c r="Y2184" s="195"/>
      <c r="Z2184" s="195"/>
      <c r="AA2184" s="195"/>
      <c r="AB2184" s="195"/>
      <c r="AC2184" s="181"/>
      <c r="AD2184" s="195"/>
      <c r="AE2184" s="195"/>
      <c r="AF2184" s="195"/>
      <c r="AG2184" s="195"/>
    </row>
    <row r="2185" spans="13:33" s="6" customFormat="1" ht="15" customHeight="1" x14ac:dyDescent="0.25">
      <c r="M2185" s="42"/>
      <c r="Y2185" s="195"/>
      <c r="Z2185" s="195"/>
      <c r="AA2185" s="195"/>
      <c r="AB2185" s="195"/>
      <c r="AC2185" s="181"/>
      <c r="AD2185" s="195"/>
      <c r="AE2185" s="195"/>
      <c r="AF2185" s="195"/>
      <c r="AG2185" s="195"/>
    </row>
    <row r="2186" spans="13:33" s="6" customFormat="1" ht="15" customHeight="1" x14ac:dyDescent="0.25">
      <c r="M2186" s="42"/>
      <c r="Y2186" s="195"/>
      <c r="Z2186" s="195"/>
      <c r="AA2186" s="195"/>
      <c r="AB2186" s="195"/>
      <c r="AC2186" s="181"/>
      <c r="AD2186" s="195"/>
      <c r="AE2186" s="195"/>
      <c r="AF2186" s="195"/>
      <c r="AG2186" s="195"/>
    </row>
    <row r="2187" spans="13:33" s="6" customFormat="1" ht="15" customHeight="1" x14ac:dyDescent="0.25">
      <c r="M2187" s="42"/>
      <c r="Y2187" s="195"/>
      <c r="Z2187" s="195"/>
      <c r="AA2187" s="195"/>
      <c r="AB2187" s="195"/>
      <c r="AC2187" s="181"/>
      <c r="AD2187" s="195"/>
      <c r="AE2187" s="195"/>
      <c r="AF2187" s="195"/>
      <c r="AG2187" s="195"/>
    </row>
    <row r="2188" spans="13:33" s="6" customFormat="1" ht="15" customHeight="1" x14ac:dyDescent="0.25">
      <c r="M2188" s="42"/>
      <c r="Y2188" s="195"/>
      <c r="Z2188" s="195"/>
      <c r="AA2188" s="195"/>
      <c r="AB2188" s="195"/>
      <c r="AC2188" s="181"/>
      <c r="AD2188" s="195"/>
      <c r="AE2188" s="195"/>
      <c r="AF2188" s="195"/>
      <c r="AG2188" s="195"/>
    </row>
    <row r="2189" spans="13:33" s="6" customFormat="1" ht="15" customHeight="1" x14ac:dyDescent="0.25">
      <c r="M2189" s="42"/>
      <c r="Y2189" s="195"/>
      <c r="Z2189" s="195"/>
      <c r="AA2189" s="195"/>
      <c r="AB2189" s="195"/>
      <c r="AC2189" s="181"/>
      <c r="AD2189" s="195"/>
      <c r="AE2189" s="195"/>
      <c r="AF2189" s="195"/>
      <c r="AG2189" s="195"/>
    </row>
    <row r="2190" spans="13:33" s="6" customFormat="1" ht="15" customHeight="1" x14ac:dyDescent="0.25">
      <c r="M2190" s="42"/>
      <c r="Y2190" s="195"/>
      <c r="Z2190" s="195"/>
      <c r="AA2190" s="195"/>
      <c r="AB2190" s="195"/>
      <c r="AC2190" s="181"/>
      <c r="AD2190" s="195"/>
      <c r="AE2190" s="195"/>
      <c r="AF2190" s="195"/>
      <c r="AG2190" s="195"/>
    </row>
    <row r="2191" spans="13:33" s="6" customFormat="1" ht="15" customHeight="1" x14ac:dyDescent="0.25">
      <c r="M2191" s="42"/>
      <c r="Y2191" s="195"/>
      <c r="Z2191" s="195"/>
      <c r="AA2191" s="195"/>
      <c r="AB2191" s="195"/>
      <c r="AC2191" s="181"/>
      <c r="AD2191" s="195"/>
      <c r="AE2191" s="195"/>
      <c r="AF2191" s="195"/>
      <c r="AG2191" s="195"/>
    </row>
    <row r="2192" spans="13:33" s="6" customFormat="1" ht="15" customHeight="1" x14ac:dyDescent="0.25">
      <c r="M2192" s="42"/>
      <c r="Y2192" s="195"/>
      <c r="Z2192" s="195"/>
      <c r="AA2192" s="195"/>
      <c r="AB2192" s="195"/>
      <c r="AC2192" s="181"/>
      <c r="AD2192" s="195"/>
      <c r="AE2192" s="195"/>
      <c r="AF2192" s="195"/>
      <c r="AG2192" s="195"/>
    </row>
    <row r="2193" spans="13:33" s="6" customFormat="1" ht="15" customHeight="1" x14ac:dyDescent="0.25">
      <c r="M2193" s="42"/>
      <c r="Y2193" s="195"/>
      <c r="Z2193" s="195"/>
      <c r="AA2193" s="195"/>
      <c r="AB2193" s="195"/>
      <c r="AC2193" s="181"/>
      <c r="AD2193" s="195"/>
      <c r="AE2193" s="195"/>
      <c r="AF2193" s="195"/>
      <c r="AG2193" s="195"/>
    </row>
    <row r="2194" spans="13:33" s="6" customFormat="1" ht="15" customHeight="1" x14ac:dyDescent="0.25">
      <c r="M2194" s="42"/>
      <c r="Y2194" s="195"/>
      <c r="Z2194" s="195"/>
      <c r="AA2194" s="195"/>
      <c r="AB2194" s="195"/>
      <c r="AC2194" s="181"/>
      <c r="AD2194" s="195"/>
      <c r="AE2194" s="195"/>
      <c r="AF2194" s="195"/>
      <c r="AG2194" s="195"/>
    </row>
    <row r="2195" spans="13:33" s="6" customFormat="1" ht="15" customHeight="1" x14ac:dyDescent="0.25">
      <c r="M2195" s="42"/>
      <c r="Y2195" s="195"/>
      <c r="Z2195" s="195"/>
      <c r="AA2195" s="195"/>
      <c r="AB2195" s="195"/>
      <c r="AC2195" s="181"/>
      <c r="AD2195" s="195"/>
      <c r="AE2195" s="195"/>
      <c r="AF2195" s="195"/>
      <c r="AG2195" s="195"/>
    </row>
    <row r="2196" spans="13:33" s="6" customFormat="1" ht="15" customHeight="1" x14ac:dyDescent="0.25">
      <c r="M2196" s="42"/>
      <c r="Y2196" s="195"/>
      <c r="Z2196" s="195"/>
      <c r="AA2196" s="195"/>
      <c r="AB2196" s="195"/>
      <c r="AC2196" s="181"/>
      <c r="AD2196" s="195"/>
      <c r="AE2196" s="195"/>
      <c r="AF2196" s="195"/>
      <c r="AG2196" s="195"/>
    </row>
    <row r="2197" spans="13:33" s="6" customFormat="1" ht="15" customHeight="1" x14ac:dyDescent="0.25">
      <c r="M2197" s="42"/>
      <c r="Y2197" s="195"/>
      <c r="Z2197" s="195"/>
      <c r="AA2197" s="195"/>
      <c r="AB2197" s="195"/>
      <c r="AC2197" s="181"/>
      <c r="AD2197" s="195"/>
      <c r="AE2197" s="195"/>
      <c r="AF2197" s="195"/>
      <c r="AG2197" s="195"/>
    </row>
    <row r="2198" spans="13:33" s="6" customFormat="1" ht="15" customHeight="1" x14ac:dyDescent="0.25">
      <c r="M2198" s="42"/>
      <c r="Y2198" s="195"/>
      <c r="Z2198" s="195"/>
      <c r="AA2198" s="195"/>
      <c r="AB2198" s="195"/>
      <c r="AC2198" s="181"/>
      <c r="AD2198" s="195"/>
      <c r="AE2198" s="195"/>
      <c r="AF2198" s="195"/>
      <c r="AG2198" s="195"/>
    </row>
    <row r="2199" spans="13:33" s="6" customFormat="1" ht="15" customHeight="1" x14ac:dyDescent="0.25">
      <c r="M2199" s="42"/>
      <c r="Y2199" s="195"/>
      <c r="Z2199" s="195"/>
      <c r="AA2199" s="195"/>
      <c r="AB2199" s="195"/>
      <c r="AC2199" s="181"/>
      <c r="AD2199" s="195"/>
      <c r="AE2199" s="195"/>
      <c r="AF2199" s="195"/>
      <c r="AG2199" s="195"/>
    </row>
    <row r="2200" spans="13:33" s="6" customFormat="1" ht="15" customHeight="1" x14ac:dyDescent="0.25">
      <c r="M2200" s="42"/>
      <c r="Y2200" s="195"/>
      <c r="Z2200" s="195"/>
      <c r="AA2200" s="195"/>
      <c r="AB2200" s="195"/>
      <c r="AC2200" s="181"/>
      <c r="AD2200" s="195"/>
      <c r="AE2200" s="195"/>
      <c r="AF2200" s="195"/>
      <c r="AG2200" s="195"/>
    </row>
    <row r="2201" spans="13:33" s="6" customFormat="1" ht="15" customHeight="1" x14ac:dyDescent="0.25">
      <c r="M2201" s="42"/>
      <c r="Y2201" s="195"/>
      <c r="Z2201" s="195"/>
      <c r="AA2201" s="195"/>
      <c r="AB2201" s="195"/>
      <c r="AC2201" s="181"/>
      <c r="AD2201" s="195"/>
      <c r="AE2201" s="195"/>
      <c r="AF2201" s="195"/>
      <c r="AG2201" s="195"/>
    </row>
    <row r="2202" spans="13:33" s="6" customFormat="1" ht="15" customHeight="1" x14ac:dyDescent="0.25">
      <c r="M2202" s="42"/>
      <c r="Y2202" s="195"/>
      <c r="Z2202" s="195"/>
      <c r="AA2202" s="195"/>
      <c r="AB2202" s="195"/>
      <c r="AC2202" s="181"/>
      <c r="AD2202" s="195"/>
      <c r="AE2202" s="195"/>
      <c r="AF2202" s="195"/>
      <c r="AG2202" s="195"/>
    </row>
    <row r="2203" spans="13:33" s="6" customFormat="1" ht="15" customHeight="1" x14ac:dyDescent="0.25">
      <c r="M2203" s="42"/>
      <c r="Y2203" s="195"/>
      <c r="Z2203" s="195"/>
      <c r="AA2203" s="195"/>
      <c r="AB2203" s="195"/>
      <c r="AC2203" s="181"/>
      <c r="AD2203" s="195"/>
      <c r="AE2203" s="195"/>
      <c r="AF2203" s="195"/>
      <c r="AG2203" s="195"/>
    </row>
    <row r="2204" spans="13:33" s="6" customFormat="1" ht="15" customHeight="1" x14ac:dyDescent="0.25">
      <c r="M2204" s="42"/>
      <c r="Y2204" s="195"/>
      <c r="Z2204" s="195"/>
      <c r="AA2204" s="195"/>
      <c r="AB2204" s="195"/>
      <c r="AC2204" s="181"/>
      <c r="AD2204" s="195"/>
      <c r="AE2204" s="195"/>
      <c r="AF2204" s="195"/>
      <c r="AG2204" s="195"/>
    </row>
    <row r="2205" spans="13:33" s="6" customFormat="1" ht="15" customHeight="1" x14ac:dyDescent="0.25">
      <c r="M2205" s="42"/>
      <c r="Y2205" s="195"/>
      <c r="Z2205" s="195"/>
      <c r="AA2205" s="195"/>
      <c r="AB2205" s="195"/>
      <c r="AC2205" s="181"/>
      <c r="AD2205" s="195"/>
      <c r="AE2205" s="195"/>
      <c r="AF2205" s="195"/>
      <c r="AG2205" s="195"/>
    </row>
    <row r="2206" spans="13:33" s="6" customFormat="1" ht="15" customHeight="1" x14ac:dyDescent="0.25">
      <c r="M2206" s="42"/>
      <c r="Y2206" s="195"/>
      <c r="Z2206" s="195"/>
      <c r="AA2206" s="195"/>
      <c r="AB2206" s="195"/>
      <c r="AC2206" s="181"/>
      <c r="AD2206" s="195"/>
      <c r="AE2206" s="195"/>
      <c r="AF2206" s="195"/>
      <c r="AG2206" s="195"/>
    </row>
    <row r="2207" spans="13:33" s="6" customFormat="1" ht="15" customHeight="1" x14ac:dyDescent="0.25">
      <c r="M2207" s="42"/>
      <c r="Y2207" s="195"/>
      <c r="Z2207" s="195"/>
      <c r="AA2207" s="195"/>
      <c r="AB2207" s="195"/>
      <c r="AC2207" s="181"/>
      <c r="AD2207" s="195"/>
      <c r="AE2207" s="195"/>
      <c r="AF2207" s="195"/>
      <c r="AG2207" s="195"/>
    </row>
    <row r="2208" spans="13:33" s="6" customFormat="1" ht="15" customHeight="1" x14ac:dyDescent="0.25">
      <c r="M2208" s="42"/>
      <c r="Y2208" s="195"/>
      <c r="Z2208" s="195"/>
      <c r="AA2208" s="195"/>
      <c r="AB2208" s="195"/>
      <c r="AC2208" s="181"/>
      <c r="AD2208" s="195"/>
      <c r="AE2208" s="195"/>
      <c r="AF2208" s="195"/>
      <c r="AG2208" s="195"/>
    </row>
    <row r="2209" spans="13:33" s="6" customFormat="1" ht="15" customHeight="1" x14ac:dyDescent="0.25">
      <c r="M2209" s="42"/>
      <c r="Y2209" s="195"/>
      <c r="Z2209" s="195"/>
      <c r="AA2209" s="195"/>
      <c r="AB2209" s="195"/>
      <c r="AC2209" s="181"/>
      <c r="AD2209" s="195"/>
      <c r="AE2209" s="195"/>
      <c r="AF2209" s="195"/>
      <c r="AG2209" s="195"/>
    </row>
    <row r="2210" spans="13:33" s="6" customFormat="1" ht="15" customHeight="1" x14ac:dyDescent="0.25">
      <c r="M2210" s="42"/>
      <c r="Y2210" s="195"/>
      <c r="Z2210" s="195"/>
      <c r="AA2210" s="195"/>
      <c r="AB2210" s="195"/>
      <c r="AC2210" s="181"/>
      <c r="AD2210" s="195"/>
      <c r="AE2210" s="195"/>
      <c r="AF2210" s="195"/>
      <c r="AG2210" s="195"/>
    </row>
    <row r="2211" spans="13:33" s="6" customFormat="1" ht="15" customHeight="1" x14ac:dyDescent="0.25">
      <c r="M2211" s="42"/>
      <c r="Y2211" s="195"/>
      <c r="Z2211" s="195"/>
      <c r="AA2211" s="195"/>
      <c r="AB2211" s="195"/>
      <c r="AC2211" s="181"/>
      <c r="AD2211" s="195"/>
      <c r="AE2211" s="195"/>
      <c r="AF2211" s="195"/>
      <c r="AG2211" s="195"/>
    </row>
    <row r="2212" spans="13:33" s="6" customFormat="1" ht="15" customHeight="1" x14ac:dyDescent="0.25">
      <c r="M2212" s="42"/>
      <c r="Y2212" s="195"/>
      <c r="Z2212" s="195"/>
      <c r="AA2212" s="195"/>
      <c r="AB2212" s="195"/>
      <c r="AC2212" s="181"/>
      <c r="AD2212" s="195"/>
      <c r="AE2212" s="195"/>
      <c r="AF2212" s="195"/>
      <c r="AG2212" s="195"/>
    </row>
    <row r="2213" spans="13:33" s="6" customFormat="1" ht="15" customHeight="1" x14ac:dyDescent="0.25">
      <c r="M2213" s="42"/>
      <c r="Y2213" s="195"/>
      <c r="Z2213" s="195"/>
      <c r="AA2213" s="195"/>
      <c r="AB2213" s="195"/>
      <c r="AC2213" s="181"/>
      <c r="AD2213" s="195"/>
      <c r="AE2213" s="195"/>
      <c r="AF2213" s="195"/>
      <c r="AG2213" s="195"/>
    </row>
    <row r="2214" spans="13:33" s="6" customFormat="1" ht="15" customHeight="1" x14ac:dyDescent="0.25">
      <c r="M2214" s="42"/>
      <c r="Y2214" s="195"/>
      <c r="Z2214" s="195"/>
      <c r="AA2214" s="195"/>
      <c r="AB2214" s="195"/>
      <c r="AC2214" s="181"/>
      <c r="AD2214" s="195"/>
      <c r="AE2214" s="195"/>
      <c r="AF2214" s="195"/>
      <c r="AG2214" s="195"/>
    </row>
    <row r="2215" spans="13:33" s="6" customFormat="1" ht="15" customHeight="1" x14ac:dyDescent="0.25">
      <c r="M2215" s="42"/>
      <c r="Y2215" s="195"/>
      <c r="Z2215" s="195"/>
      <c r="AA2215" s="195"/>
      <c r="AB2215" s="195"/>
      <c r="AC2215" s="181"/>
      <c r="AD2215" s="195"/>
      <c r="AE2215" s="195"/>
      <c r="AF2215" s="195"/>
      <c r="AG2215" s="195"/>
    </row>
    <row r="2216" spans="13:33" s="6" customFormat="1" ht="15" customHeight="1" x14ac:dyDescent="0.25">
      <c r="M2216" s="42"/>
      <c r="Y2216" s="195"/>
      <c r="Z2216" s="195"/>
      <c r="AA2216" s="195"/>
      <c r="AB2216" s="195"/>
      <c r="AC2216" s="181"/>
      <c r="AD2216" s="195"/>
      <c r="AE2216" s="195"/>
      <c r="AF2216" s="195"/>
      <c r="AG2216" s="195"/>
    </row>
    <row r="2217" spans="13:33" s="6" customFormat="1" ht="15" customHeight="1" x14ac:dyDescent="0.25">
      <c r="M2217" s="42"/>
      <c r="Y2217" s="195"/>
      <c r="Z2217" s="195"/>
      <c r="AA2217" s="195"/>
      <c r="AB2217" s="195"/>
      <c r="AC2217" s="181"/>
      <c r="AD2217" s="195"/>
      <c r="AE2217" s="195"/>
      <c r="AF2217" s="195"/>
      <c r="AG2217" s="195"/>
    </row>
    <row r="2218" spans="13:33" s="6" customFormat="1" ht="15" customHeight="1" x14ac:dyDescent="0.25">
      <c r="M2218" s="42"/>
      <c r="Y2218" s="195"/>
      <c r="Z2218" s="195"/>
      <c r="AA2218" s="195"/>
      <c r="AB2218" s="195"/>
      <c r="AC2218" s="181"/>
      <c r="AD2218" s="195"/>
      <c r="AE2218" s="195"/>
      <c r="AF2218" s="195"/>
      <c r="AG2218" s="195"/>
    </row>
    <row r="2219" spans="13:33" s="6" customFormat="1" ht="15" customHeight="1" x14ac:dyDescent="0.25">
      <c r="M2219" s="42"/>
      <c r="Y2219" s="195"/>
      <c r="Z2219" s="195"/>
      <c r="AA2219" s="195"/>
      <c r="AB2219" s="195"/>
      <c r="AC2219" s="181"/>
      <c r="AD2219" s="195"/>
      <c r="AE2219" s="195"/>
      <c r="AF2219" s="195"/>
      <c r="AG2219" s="195"/>
    </row>
    <row r="2220" spans="13:33" s="6" customFormat="1" ht="15" customHeight="1" x14ac:dyDescent="0.25">
      <c r="M2220" s="42"/>
      <c r="Y2220" s="195"/>
      <c r="Z2220" s="195"/>
      <c r="AA2220" s="195"/>
      <c r="AB2220" s="195"/>
      <c r="AC2220" s="181"/>
      <c r="AD2220" s="195"/>
      <c r="AE2220" s="195"/>
      <c r="AF2220" s="195"/>
      <c r="AG2220" s="195"/>
    </row>
    <row r="2221" spans="13:33" s="6" customFormat="1" ht="15" customHeight="1" x14ac:dyDescent="0.25">
      <c r="M2221" s="42"/>
      <c r="Y2221" s="195"/>
      <c r="Z2221" s="195"/>
      <c r="AA2221" s="195"/>
      <c r="AB2221" s="195"/>
      <c r="AC2221" s="181"/>
      <c r="AD2221" s="195"/>
      <c r="AE2221" s="195"/>
      <c r="AF2221" s="195"/>
      <c r="AG2221" s="195"/>
    </row>
    <row r="2222" spans="13:33" s="6" customFormat="1" ht="15" customHeight="1" x14ac:dyDescent="0.25">
      <c r="M2222" s="42"/>
      <c r="Y2222" s="195"/>
      <c r="Z2222" s="195"/>
      <c r="AA2222" s="195"/>
      <c r="AB2222" s="195"/>
      <c r="AC2222" s="181"/>
      <c r="AD2222" s="195"/>
      <c r="AE2222" s="195"/>
      <c r="AF2222" s="195"/>
      <c r="AG2222" s="195"/>
    </row>
    <row r="2223" spans="13:33" s="6" customFormat="1" ht="15" customHeight="1" x14ac:dyDescent="0.25">
      <c r="M2223" s="42"/>
      <c r="Y2223" s="195"/>
      <c r="Z2223" s="195"/>
      <c r="AA2223" s="195"/>
      <c r="AB2223" s="195"/>
      <c r="AC2223" s="181"/>
      <c r="AD2223" s="195"/>
      <c r="AE2223" s="195"/>
      <c r="AF2223" s="195"/>
      <c r="AG2223" s="195"/>
    </row>
    <row r="2224" spans="13:33" s="6" customFormat="1" ht="15" customHeight="1" x14ac:dyDescent="0.25">
      <c r="M2224" s="42"/>
      <c r="Y2224" s="195"/>
      <c r="Z2224" s="195"/>
      <c r="AA2224" s="195"/>
      <c r="AB2224" s="195"/>
      <c r="AC2224" s="181"/>
      <c r="AD2224" s="195"/>
      <c r="AE2224" s="195"/>
      <c r="AF2224" s="195"/>
      <c r="AG2224" s="195"/>
    </row>
    <row r="2225" spans="13:33" s="6" customFormat="1" ht="15" customHeight="1" x14ac:dyDescent="0.25">
      <c r="M2225" s="42"/>
      <c r="Y2225" s="195"/>
      <c r="Z2225" s="195"/>
      <c r="AA2225" s="195"/>
      <c r="AB2225" s="195"/>
      <c r="AC2225" s="181"/>
      <c r="AD2225" s="195"/>
      <c r="AE2225" s="195"/>
      <c r="AF2225" s="195"/>
      <c r="AG2225" s="195"/>
    </row>
    <row r="2226" spans="13:33" s="6" customFormat="1" ht="15" customHeight="1" x14ac:dyDescent="0.25">
      <c r="M2226" s="42"/>
      <c r="Y2226" s="195"/>
      <c r="Z2226" s="195"/>
      <c r="AA2226" s="195"/>
      <c r="AB2226" s="195"/>
      <c r="AC2226" s="181"/>
      <c r="AD2226" s="195"/>
      <c r="AE2226" s="195"/>
      <c r="AF2226" s="195"/>
      <c r="AG2226" s="195"/>
    </row>
    <row r="2227" spans="13:33" s="6" customFormat="1" ht="15" customHeight="1" x14ac:dyDescent="0.25">
      <c r="M2227" s="42"/>
      <c r="Y2227" s="195"/>
      <c r="Z2227" s="195"/>
      <c r="AA2227" s="195"/>
      <c r="AB2227" s="195"/>
      <c r="AC2227" s="181"/>
      <c r="AD2227" s="195"/>
      <c r="AE2227" s="195"/>
      <c r="AF2227" s="195"/>
      <c r="AG2227" s="195"/>
    </row>
    <row r="2228" spans="13:33" s="6" customFormat="1" ht="15" customHeight="1" x14ac:dyDescent="0.25">
      <c r="M2228" s="42"/>
      <c r="Y2228" s="195"/>
      <c r="Z2228" s="195"/>
      <c r="AA2228" s="195"/>
      <c r="AB2228" s="195"/>
      <c r="AC2228" s="181"/>
      <c r="AD2228" s="195"/>
      <c r="AE2228" s="195"/>
      <c r="AF2228" s="195"/>
      <c r="AG2228" s="195"/>
    </row>
    <row r="2229" spans="13:33" s="6" customFormat="1" ht="15" customHeight="1" x14ac:dyDescent="0.25">
      <c r="M2229" s="42"/>
      <c r="Y2229" s="195"/>
      <c r="Z2229" s="195"/>
      <c r="AA2229" s="195"/>
      <c r="AB2229" s="195"/>
      <c r="AC2229" s="181"/>
      <c r="AD2229" s="195"/>
      <c r="AE2229" s="195"/>
      <c r="AF2229" s="195"/>
      <c r="AG2229" s="195"/>
    </row>
    <row r="2230" spans="13:33" s="6" customFormat="1" ht="15" customHeight="1" x14ac:dyDescent="0.25">
      <c r="M2230" s="42"/>
      <c r="Y2230" s="195"/>
      <c r="Z2230" s="195"/>
      <c r="AA2230" s="195"/>
      <c r="AB2230" s="195"/>
      <c r="AC2230" s="181"/>
      <c r="AD2230" s="195"/>
      <c r="AE2230" s="195"/>
      <c r="AF2230" s="195"/>
      <c r="AG2230" s="195"/>
    </row>
    <row r="2231" spans="13:33" s="6" customFormat="1" ht="15" customHeight="1" x14ac:dyDescent="0.25">
      <c r="M2231" s="42"/>
      <c r="Y2231" s="195"/>
      <c r="Z2231" s="195"/>
      <c r="AA2231" s="195"/>
      <c r="AB2231" s="195"/>
      <c r="AC2231" s="181"/>
      <c r="AD2231" s="195"/>
      <c r="AE2231" s="195"/>
      <c r="AF2231" s="195"/>
      <c r="AG2231" s="195"/>
    </row>
    <row r="2232" spans="13:33" s="6" customFormat="1" ht="15" customHeight="1" x14ac:dyDescent="0.25">
      <c r="M2232" s="42"/>
      <c r="Y2232" s="195"/>
      <c r="Z2232" s="195"/>
      <c r="AA2232" s="195"/>
      <c r="AB2232" s="195"/>
      <c r="AC2232" s="181"/>
      <c r="AD2232" s="195"/>
      <c r="AE2232" s="195"/>
      <c r="AF2232" s="195"/>
      <c r="AG2232" s="195"/>
    </row>
    <row r="2233" spans="13:33" s="6" customFormat="1" ht="15" customHeight="1" x14ac:dyDescent="0.25">
      <c r="M2233" s="42"/>
      <c r="Y2233" s="195"/>
      <c r="Z2233" s="195"/>
      <c r="AA2233" s="195"/>
      <c r="AB2233" s="195"/>
      <c r="AC2233" s="181"/>
      <c r="AD2233" s="195"/>
      <c r="AE2233" s="195"/>
      <c r="AF2233" s="195"/>
      <c r="AG2233" s="195"/>
    </row>
    <row r="2234" spans="13:33" s="6" customFormat="1" ht="15" customHeight="1" x14ac:dyDescent="0.25">
      <c r="M2234" s="42"/>
      <c r="Y2234" s="195"/>
      <c r="Z2234" s="195"/>
      <c r="AA2234" s="195"/>
      <c r="AB2234" s="195"/>
      <c r="AC2234" s="181"/>
      <c r="AD2234" s="195"/>
      <c r="AE2234" s="195"/>
      <c r="AF2234" s="195"/>
      <c r="AG2234" s="195"/>
    </row>
    <row r="2235" spans="13:33" s="6" customFormat="1" ht="15" customHeight="1" x14ac:dyDescent="0.25">
      <c r="M2235" s="42"/>
      <c r="Y2235" s="195"/>
      <c r="Z2235" s="195"/>
      <c r="AA2235" s="195"/>
      <c r="AB2235" s="195"/>
      <c r="AC2235" s="181"/>
      <c r="AD2235" s="195"/>
      <c r="AE2235" s="195"/>
      <c r="AF2235" s="195"/>
      <c r="AG2235" s="195"/>
    </row>
    <row r="2236" spans="13:33" s="6" customFormat="1" ht="15" customHeight="1" x14ac:dyDescent="0.25">
      <c r="M2236" s="42"/>
      <c r="Y2236" s="195"/>
      <c r="Z2236" s="195"/>
      <c r="AA2236" s="195"/>
      <c r="AB2236" s="195"/>
      <c r="AC2236" s="181"/>
      <c r="AD2236" s="195"/>
      <c r="AE2236" s="195"/>
      <c r="AF2236" s="195"/>
      <c r="AG2236" s="195"/>
    </row>
    <row r="2237" spans="13:33" s="6" customFormat="1" ht="15" customHeight="1" x14ac:dyDescent="0.25">
      <c r="M2237" s="42"/>
      <c r="Y2237" s="195"/>
      <c r="Z2237" s="195"/>
      <c r="AA2237" s="195"/>
      <c r="AB2237" s="195"/>
      <c r="AC2237" s="181"/>
      <c r="AD2237" s="195"/>
      <c r="AE2237" s="195"/>
      <c r="AF2237" s="195"/>
      <c r="AG2237" s="195"/>
    </row>
    <row r="2238" spans="13:33" s="6" customFormat="1" ht="15" customHeight="1" x14ac:dyDescent="0.25">
      <c r="M2238" s="42"/>
      <c r="Y2238" s="195"/>
      <c r="Z2238" s="195"/>
      <c r="AA2238" s="195"/>
      <c r="AB2238" s="195"/>
      <c r="AC2238" s="181"/>
      <c r="AD2238" s="195"/>
      <c r="AE2238" s="195"/>
      <c r="AF2238" s="195"/>
      <c r="AG2238" s="195"/>
    </row>
    <row r="2239" spans="13:33" s="6" customFormat="1" ht="15" customHeight="1" x14ac:dyDescent="0.25">
      <c r="M2239" s="42"/>
      <c r="Y2239" s="195"/>
      <c r="Z2239" s="195"/>
      <c r="AA2239" s="195"/>
      <c r="AB2239" s="195"/>
      <c r="AC2239" s="181"/>
      <c r="AD2239" s="195"/>
      <c r="AE2239" s="195"/>
      <c r="AF2239" s="195"/>
      <c r="AG2239" s="195"/>
    </row>
    <row r="2240" spans="13:33" s="6" customFormat="1" ht="15" customHeight="1" x14ac:dyDescent="0.25">
      <c r="M2240" s="42"/>
      <c r="Y2240" s="195"/>
      <c r="Z2240" s="195"/>
      <c r="AA2240" s="195"/>
      <c r="AB2240" s="195"/>
      <c r="AC2240" s="181"/>
      <c r="AD2240" s="195"/>
      <c r="AE2240" s="195"/>
      <c r="AF2240" s="195"/>
      <c r="AG2240" s="195"/>
    </row>
    <row r="2241" spans="13:33" s="6" customFormat="1" ht="15" customHeight="1" x14ac:dyDescent="0.25">
      <c r="M2241" s="42"/>
      <c r="Y2241" s="195"/>
      <c r="Z2241" s="195"/>
      <c r="AA2241" s="195"/>
      <c r="AB2241" s="195"/>
      <c r="AC2241" s="181"/>
      <c r="AD2241" s="195"/>
      <c r="AE2241" s="195"/>
      <c r="AF2241" s="195"/>
      <c r="AG2241" s="195"/>
    </row>
    <row r="2242" spans="13:33" s="6" customFormat="1" ht="15" customHeight="1" x14ac:dyDescent="0.25">
      <c r="M2242" s="42"/>
      <c r="Y2242" s="195"/>
      <c r="Z2242" s="195"/>
      <c r="AA2242" s="195"/>
      <c r="AB2242" s="195"/>
      <c r="AC2242" s="181"/>
      <c r="AD2242" s="195"/>
      <c r="AE2242" s="195"/>
      <c r="AF2242" s="195"/>
      <c r="AG2242" s="195"/>
    </row>
    <row r="2243" spans="13:33" s="6" customFormat="1" ht="15" customHeight="1" x14ac:dyDescent="0.25">
      <c r="M2243" s="42"/>
      <c r="Y2243" s="195"/>
      <c r="Z2243" s="195"/>
      <c r="AA2243" s="195"/>
      <c r="AB2243" s="195"/>
      <c r="AC2243" s="181"/>
      <c r="AD2243" s="195"/>
      <c r="AE2243" s="195"/>
      <c r="AF2243" s="195"/>
      <c r="AG2243" s="195"/>
    </row>
    <row r="2244" spans="13:33" s="6" customFormat="1" ht="15" customHeight="1" x14ac:dyDescent="0.25">
      <c r="M2244" s="42"/>
      <c r="Y2244" s="195"/>
      <c r="Z2244" s="195"/>
      <c r="AA2244" s="195"/>
      <c r="AB2244" s="195"/>
      <c r="AC2244" s="181"/>
      <c r="AD2244" s="195"/>
      <c r="AE2244" s="195"/>
      <c r="AF2244" s="195"/>
      <c r="AG2244" s="195"/>
    </row>
    <row r="2245" spans="13:33" s="6" customFormat="1" ht="15" customHeight="1" x14ac:dyDescent="0.25">
      <c r="M2245" s="42"/>
      <c r="Y2245" s="195"/>
      <c r="Z2245" s="195"/>
      <c r="AA2245" s="195"/>
      <c r="AB2245" s="195"/>
      <c r="AC2245" s="181"/>
      <c r="AD2245" s="195"/>
      <c r="AE2245" s="195"/>
      <c r="AF2245" s="195"/>
      <c r="AG2245" s="195"/>
    </row>
    <row r="2246" spans="13:33" s="6" customFormat="1" ht="15" customHeight="1" x14ac:dyDescent="0.25">
      <c r="M2246" s="42"/>
      <c r="Y2246" s="195"/>
      <c r="Z2246" s="195"/>
      <c r="AA2246" s="195"/>
      <c r="AB2246" s="195"/>
      <c r="AC2246" s="181"/>
      <c r="AD2246" s="195"/>
      <c r="AE2246" s="195"/>
      <c r="AF2246" s="195"/>
      <c r="AG2246" s="195"/>
    </row>
    <row r="2247" spans="13:33" s="6" customFormat="1" ht="15" customHeight="1" x14ac:dyDescent="0.25">
      <c r="M2247" s="42"/>
      <c r="Y2247" s="195"/>
      <c r="Z2247" s="195"/>
      <c r="AA2247" s="195"/>
      <c r="AB2247" s="195"/>
      <c r="AC2247" s="181"/>
      <c r="AD2247" s="195"/>
      <c r="AE2247" s="195"/>
      <c r="AF2247" s="195"/>
      <c r="AG2247" s="195"/>
    </row>
    <row r="2248" spans="13:33" s="6" customFormat="1" ht="15" customHeight="1" x14ac:dyDescent="0.25">
      <c r="M2248" s="42"/>
      <c r="Y2248" s="195"/>
      <c r="Z2248" s="195"/>
      <c r="AA2248" s="195"/>
      <c r="AB2248" s="195"/>
      <c r="AC2248" s="181"/>
      <c r="AD2248" s="195"/>
      <c r="AE2248" s="195"/>
      <c r="AF2248" s="195"/>
      <c r="AG2248" s="195"/>
    </row>
    <row r="2249" spans="13:33" s="6" customFormat="1" ht="15" customHeight="1" x14ac:dyDescent="0.25">
      <c r="M2249" s="42"/>
      <c r="Y2249" s="195"/>
      <c r="Z2249" s="195"/>
      <c r="AA2249" s="195"/>
      <c r="AB2249" s="195"/>
      <c r="AC2249" s="181"/>
      <c r="AD2249" s="195"/>
      <c r="AE2249" s="195"/>
      <c r="AF2249" s="195"/>
      <c r="AG2249" s="195"/>
    </row>
    <row r="2250" spans="13:33" s="6" customFormat="1" ht="15" customHeight="1" x14ac:dyDescent="0.25">
      <c r="M2250" s="42"/>
      <c r="Y2250" s="195"/>
      <c r="Z2250" s="195"/>
      <c r="AA2250" s="195"/>
      <c r="AB2250" s="195"/>
      <c r="AC2250" s="181"/>
      <c r="AD2250" s="195"/>
      <c r="AE2250" s="195"/>
      <c r="AF2250" s="195"/>
      <c r="AG2250" s="195"/>
    </row>
    <row r="2251" spans="13:33" s="6" customFormat="1" ht="15" customHeight="1" x14ac:dyDescent="0.25">
      <c r="M2251" s="42"/>
      <c r="Y2251" s="195"/>
      <c r="Z2251" s="195"/>
      <c r="AA2251" s="195"/>
      <c r="AB2251" s="195"/>
      <c r="AC2251" s="181"/>
      <c r="AD2251" s="195"/>
      <c r="AE2251" s="195"/>
      <c r="AF2251" s="195"/>
      <c r="AG2251" s="195"/>
    </row>
    <row r="2252" spans="13:33" s="6" customFormat="1" ht="15" customHeight="1" x14ac:dyDescent="0.25">
      <c r="M2252" s="42"/>
      <c r="Y2252" s="195"/>
      <c r="Z2252" s="195"/>
      <c r="AA2252" s="195"/>
      <c r="AB2252" s="195"/>
      <c r="AC2252" s="181"/>
      <c r="AD2252" s="195"/>
      <c r="AE2252" s="195"/>
      <c r="AF2252" s="195"/>
      <c r="AG2252" s="195"/>
    </row>
    <row r="2253" spans="13:33" s="6" customFormat="1" ht="15" customHeight="1" x14ac:dyDescent="0.25">
      <c r="M2253" s="42"/>
      <c r="Y2253" s="195"/>
      <c r="Z2253" s="195"/>
      <c r="AA2253" s="195"/>
      <c r="AB2253" s="195"/>
      <c r="AC2253" s="181"/>
      <c r="AD2253" s="195"/>
      <c r="AE2253" s="195"/>
      <c r="AF2253" s="195"/>
      <c r="AG2253" s="195"/>
    </row>
    <row r="2254" spans="13:33" s="6" customFormat="1" ht="15" customHeight="1" x14ac:dyDescent="0.25">
      <c r="M2254" s="42"/>
      <c r="Y2254" s="195"/>
      <c r="Z2254" s="195"/>
      <c r="AA2254" s="195"/>
      <c r="AB2254" s="195"/>
      <c r="AC2254" s="181"/>
      <c r="AD2254" s="195"/>
      <c r="AE2254" s="195"/>
      <c r="AF2254" s="195"/>
      <c r="AG2254" s="195"/>
    </row>
    <row r="2255" spans="13:33" s="6" customFormat="1" ht="15" customHeight="1" x14ac:dyDescent="0.25">
      <c r="M2255" s="42"/>
      <c r="Y2255" s="195"/>
      <c r="Z2255" s="195"/>
      <c r="AA2255" s="195"/>
      <c r="AB2255" s="195"/>
      <c r="AC2255" s="181"/>
      <c r="AD2255" s="195"/>
      <c r="AE2255" s="195"/>
      <c r="AF2255" s="195"/>
      <c r="AG2255" s="195"/>
    </row>
    <row r="2256" spans="13:33" s="6" customFormat="1" ht="15" customHeight="1" x14ac:dyDescent="0.25">
      <c r="M2256" s="42"/>
      <c r="Y2256" s="195"/>
      <c r="Z2256" s="195"/>
      <c r="AA2256" s="195"/>
      <c r="AB2256" s="195"/>
      <c r="AC2256" s="181"/>
      <c r="AD2256" s="195"/>
      <c r="AE2256" s="195"/>
      <c r="AF2256" s="195"/>
      <c r="AG2256" s="195"/>
    </row>
    <row r="2257" spans="13:33" s="6" customFormat="1" ht="15" customHeight="1" x14ac:dyDescent="0.25">
      <c r="M2257" s="42"/>
      <c r="Y2257" s="195"/>
      <c r="Z2257" s="195"/>
      <c r="AA2257" s="195"/>
      <c r="AB2257" s="195"/>
      <c r="AC2257" s="181"/>
      <c r="AD2257" s="195"/>
      <c r="AE2257" s="195"/>
      <c r="AF2257" s="195"/>
      <c r="AG2257" s="195"/>
    </row>
    <row r="2258" spans="13:33" s="6" customFormat="1" ht="15" customHeight="1" x14ac:dyDescent="0.25">
      <c r="M2258" s="42"/>
      <c r="Y2258" s="195"/>
      <c r="Z2258" s="195"/>
      <c r="AA2258" s="195"/>
      <c r="AB2258" s="195"/>
      <c r="AC2258" s="181"/>
      <c r="AD2258" s="195"/>
      <c r="AE2258" s="195"/>
      <c r="AF2258" s="195"/>
      <c r="AG2258" s="195"/>
    </row>
    <row r="2259" spans="13:33" s="6" customFormat="1" ht="15" customHeight="1" x14ac:dyDescent="0.25">
      <c r="M2259" s="42"/>
      <c r="Y2259" s="195"/>
      <c r="Z2259" s="195"/>
      <c r="AA2259" s="195"/>
      <c r="AB2259" s="195"/>
      <c r="AC2259" s="181"/>
      <c r="AD2259" s="195"/>
      <c r="AE2259" s="195"/>
      <c r="AF2259" s="195"/>
      <c r="AG2259" s="195"/>
    </row>
    <row r="2260" spans="13:33" s="6" customFormat="1" ht="15" customHeight="1" x14ac:dyDescent="0.25">
      <c r="M2260" s="42"/>
      <c r="Y2260" s="195"/>
      <c r="Z2260" s="195"/>
      <c r="AA2260" s="195"/>
      <c r="AB2260" s="195"/>
      <c r="AC2260" s="181"/>
      <c r="AD2260" s="195"/>
      <c r="AE2260" s="195"/>
      <c r="AF2260" s="195"/>
      <c r="AG2260" s="195"/>
    </row>
    <row r="2261" spans="13:33" s="6" customFormat="1" ht="15" customHeight="1" x14ac:dyDescent="0.25">
      <c r="M2261" s="42"/>
      <c r="Y2261" s="195"/>
      <c r="Z2261" s="195"/>
      <c r="AA2261" s="195"/>
      <c r="AB2261" s="195"/>
      <c r="AC2261" s="181"/>
      <c r="AD2261" s="195"/>
      <c r="AE2261" s="195"/>
      <c r="AF2261" s="195"/>
      <c r="AG2261" s="195"/>
    </row>
    <row r="2262" spans="13:33" s="6" customFormat="1" ht="15" customHeight="1" x14ac:dyDescent="0.25">
      <c r="M2262" s="42"/>
      <c r="Y2262" s="195"/>
      <c r="Z2262" s="195"/>
      <c r="AA2262" s="195"/>
      <c r="AB2262" s="195"/>
      <c r="AC2262" s="181"/>
      <c r="AD2262" s="195"/>
      <c r="AE2262" s="195"/>
      <c r="AF2262" s="195"/>
      <c r="AG2262" s="195"/>
    </row>
    <row r="2263" spans="13:33" s="6" customFormat="1" ht="15" customHeight="1" x14ac:dyDescent="0.25">
      <c r="M2263" s="42"/>
      <c r="Y2263" s="195"/>
      <c r="Z2263" s="195"/>
      <c r="AA2263" s="195"/>
      <c r="AB2263" s="195"/>
      <c r="AC2263" s="181"/>
      <c r="AD2263" s="195"/>
      <c r="AE2263" s="195"/>
      <c r="AF2263" s="195"/>
      <c r="AG2263" s="195"/>
    </row>
    <row r="2264" spans="13:33" s="6" customFormat="1" ht="15" customHeight="1" x14ac:dyDescent="0.25">
      <c r="M2264" s="42"/>
      <c r="Y2264" s="195"/>
      <c r="Z2264" s="195"/>
      <c r="AA2264" s="195"/>
      <c r="AB2264" s="195"/>
      <c r="AC2264" s="181"/>
      <c r="AD2264" s="195"/>
      <c r="AE2264" s="195"/>
      <c r="AF2264" s="195"/>
      <c r="AG2264" s="195"/>
    </row>
    <row r="2265" spans="13:33" s="6" customFormat="1" ht="15" customHeight="1" x14ac:dyDescent="0.25">
      <c r="M2265" s="42"/>
      <c r="Y2265" s="195"/>
      <c r="Z2265" s="195"/>
      <c r="AA2265" s="195"/>
      <c r="AB2265" s="195"/>
      <c r="AC2265" s="181"/>
      <c r="AD2265" s="195"/>
      <c r="AE2265" s="195"/>
      <c r="AF2265" s="195"/>
      <c r="AG2265" s="195"/>
    </row>
    <row r="2266" spans="13:33" s="6" customFormat="1" ht="15" customHeight="1" x14ac:dyDescent="0.25">
      <c r="M2266" s="42"/>
      <c r="Y2266" s="195"/>
      <c r="Z2266" s="195"/>
      <c r="AA2266" s="195"/>
      <c r="AB2266" s="195"/>
      <c r="AC2266" s="181"/>
      <c r="AD2266" s="195"/>
      <c r="AE2266" s="195"/>
      <c r="AF2266" s="195"/>
      <c r="AG2266" s="195"/>
    </row>
    <row r="2267" spans="13:33" s="6" customFormat="1" ht="15" customHeight="1" x14ac:dyDescent="0.25">
      <c r="M2267" s="42"/>
      <c r="Y2267" s="195"/>
      <c r="Z2267" s="195"/>
      <c r="AA2267" s="195"/>
      <c r="AB2267" s="195"/>
      <c r="AC2267" s="181"/>
      <c r="AD2267" s="195"/>
      <c r="AE2267" s="195"/>
      <c r="AF2267" s="195"/>
      <c r="AG2267" s="195"/>
    </row>
    <row r="2268" spans="13:33" s="6" customFormat="1" ht="15" customHeight="1" x14ac:dyDescent="0.25">
      <c r="M2268" s="42"/>
      <c r="Y2268" s="195"/>
      <c r="Z2268" s="195"/>
      <c r="AA2268" s="195"/>
      <c r="AB2268" s="195"/>
      <c r="AC2268" s="181"/>
      <c r="AD2268" s="195"/>
      <c r="AE2268" s="195"/>
      <c r="AF2268" s="195"/>
      <c r="AG2268" s="195"/>
    </row>
    <row r="2269" spans="13:33" s="6" customFormat="1" ht="15" customHeight="1" x14ac:dyDescent="0.25">
      <c r="M2269" s="42"/>
      <c r="Y2269" s="195"/>
      <c r="Z2269" s="195"/>
      <c r="AA2269" s="195"/>
      <c r="AB2269" s="195"/>
      <c r="AC2269" s="181"/>
      <c r="AD2269" s="195"/>
      <c r="AE2269" s="195"/>
      <c r="AF2269" s="195"/>
      <c r="AG2269" s="195"/>
    </row>
    <row r="2270" spans="13:33" s="6" customFormat="1" ht="15" customHeight="1" x14ac:dyDescent="0.25">
      <c r="M2270" s="42"/>
      <c r="Y2270" s="195"/>
      <c r="Z2270" s="195"/>
      <c r="AA2270" s="195"/>
      <c r="AB2270" s="195"/>
      <c r="AC2270" s="181"/>
      <c r="AD2270" s="195"/>
      <c r="AE2270" s="195"/>
      <c r="AF2270" s="195"/>
      <c r="AG2270" s="195"/>
    </row>
    <row r="2271" spans="13:33" s="6" customFormat="1" ht="15" customHeight="1" x14ac:dyDescent="0.25">
      <c r="M2271" s="42"/>
      <c r="Y2271" s="195"/>
      <c r="Z2271" s="195"/>
      <c r="AA2271" s="195"/>
      <c r="AB2271" s="195"/>
      <c r="AC2271" s="181"/>
      <c r="AD2271" s="195"/>
      <c r="AE2271" s="195"/>
      <c r="AF2271" s="195"/>
      <c r="AG2271" s="195"/>
    </row>
    <row r="2272" spans="13:33" s="6" customFormat="1" ht="15" customHeight="1" x14ac:dyDescent="0.25">
      <c r="M2272" s="42"/>
      <c r="Y2272" s="195"/>
      <c r="Z2272" s="195"/>
      <c r="AA2272" s="195"/>
      <c r="AB2272" s="195"/>
      <c r="AC2272" s="181"/>
      <c r="AD2272" s="195"/>
      <c r="AE2272" s="195"/>
      <c r="AF2272" s="195"/>
      <c r="AG2272" s="195"/>
    </row>
    <row r="2273" spans="13:33" s="6" customFormat="1" ht="15" customHeight="1" x14ac:dyDescent="0.25">
      <c r="M2273" s="42"/>
      <c r="Y2273" s="195"/>
      <c r="Z2273" s="195"/>
      <c r="AA2273" s="195"/>
      <c r="AB2273" s="195"/>
      <c r="AC2273" s="181"/>
      <c r="AD2273" s="195"/>
      <c r="AE2273" s="195"/>
      <c r="AF2273" s="195"/>
      <c r="AG2273" s="195"/>
    </row>
    <row r="2274" spans="13:33" s="6" customFormat="1" ht="15" customHeight="1" x14ac:dyDescent="0.25">
      <c r="M2274" s="42"/>
      <c r="Y2274" s="195"/>
      <c r="Z2274" s="195"/>
      <c r="AA2274" s="195"/>
      <c r="AB2274" s="195"/>
      <c r="AC2274" s="181"/>
      <c r="AD2274" s="195"/>
      <c r="AE2274" s="195"/>
      <c r="AF2274" s="195"/>
      <c r="AG2274" s="195"/>
    </row>
    <row r="2275" spans="13:33" s="6" customFormat="1" ht="15" customHeight="1" x14ac:dyDescent="0.25">
      <c r="M2275" s="42"/>
      <c r="Y2275" s="195"/>
      <c r="Z2275" s="195"/>
      <c r="AA2275" s="195"/>
      <c r="AB2275" s="195"/>
      <c r="AC2275" s="181"/>
      <c r="AD2275" s="195"/>
      <c r="AE2275" s="195"/>
      <c r="AF2275" s="195"/>
      <c r="AG2275" s="195"/>
    </row>
    <row r="2276" spans="13:33" s="6" customFormat="1" ht="15" customHeight="1" x14ac:dyDescent="0.25">
      <c r="M2276" s="42"/>
      <c r="Y2276" s="195"/>
      <c r="Z2276" s="195"/>
      <c r="AA2276" s="195"/>
      <c r="AB2276" s="195"/>
      <c r="AC2276" s="181"/>
      <c r="AD2276" s="195"/>
      <c r="AE2276" s="195"/>
      <c r="AF2276" s="195"/>
      <c r="AG2276" s="195"/>
    </row>
    <row r="2277" spans="13:33" s="6" customFormat="1" ht="15" customHeight="1" x14ac:dyDescent="0.25">
      <c r="M2277" s="42"/>
      <c r="Y2277" s="195"/>
      <c r="Z2277" s="195"/>
      <c r="AA2277" s="195"/>
      <c r="AB2277" s="195"/>
      <c r="AC2277" s="181"/>
      <c r="AD2277" s="195"/>
      <c r="AE2277" s="195"/>
      <c r="AF2277" s="195"/>
      <c r="AG2277" s="195"/>
    </row>
    <row r="2278" spans="13:33" s="6" customFormat="1" ht="15" customHeight="1" x14ac:dyDescent="0.25">
      <c r="M2278" s="42"/>
      <c r="Y2278" s="195"/>
      <c r="Z2278" s="195"/>
      <c r="AA2278" s="195"/>
      <c r="AB2278" s="195"/>
      <c r="AC2278" s="181"/>
      <c r="AD2278" s="195"/>
      <c r="AE2278" s="195"/>
      <c r="AF2278" s="195"/>
      <c r="AG2278" s="195"/>
    </row>
    <row r="2279" spans="13:33" s="6" customFormat="1" ht="15" customHeight="1" x14ac:dyDescent="0.25">
      <c r="M2279" s="42"/>
      <c r="Y2279" s="195"/>
      <c r="Z2279" s="195"/>
      <c r="AA2279" s="195"/>
      <c r="AB2279" s="195"/>
      <c r="AC2279" s="181"/>
      <c r="AD2279" s="195"/>
      <c r="AE2279" s="195"/>
      <c r="AF2279" s="195"/>
      <c r="AG2279" s="195"/>
    </row>
    <row r="2280" spans="13:33" s="6" customFormat="1" ht="15" customHeight="1" x14ac:dyDescent="0.25">
      <c r="M2280" s="42"/>
      <c r="Y2280" s="195"/>
      <c r="Z2280" s="195"/>
      <c r="AA2280" s="195"/>
      <c r="AB2280" s="195"/>
      <c r="AC2280" s="181"/>
      <c r="AD2280" s="195"/>
      <c r="AE2280" s="195"/>
      <c r="AF2280" s="195"/>
      <c r="AG2280" s="195"/>
    </row>
    <row r="2281" spans="13:33" s="6" customFormat="1" ht="15" customHeight="1" x14ac:dyDescent="0.25">
      <c r="M2281" s="42"/>
      <c r="Y2281" s="195"/>
      <c r="Z2281" s="195"/>
      <c r="AA2281" s="195"/>
      <c r="AB2281" s="195"/>
      <c r="AC2281" s="181"/>
      <c r="AD2281" s="195"/>
      <c r="AE2281" s="195"/>
      <c r="AF2281" s="195"/>
      <c r="AG2281" s="195"/>
    </row>
    <row r="2282" spans="13:33" s="6" customFormat="1" ht="15" customHeight="1" x14ac:dyDescent="0.25">
      <c r="M2282" s="42"/>
      <c r="Y2282" s="195"/>
      <c r="Z2282" s="195"/>
      <c r="AA2282" s="195"/>
      <c r="AB2282" s="195"/>
      <c r="AC2282" s="181"/>
      <c r="AD2282" s="195"/>
      <c r="AE2282" s="195"/>
      <c r="AF2282" s="195"/>
      <c r="AG2282" s="195"/>
    </row>
    <row r="2283" spans="13:33" s="6" customFormat="1" ht="15" customHeight="1" x14ac:dyDescent="0.25">
      <c r="M2283" s="42"/>
      <c r="Y2283" s="195"/>
      <c r="Z2283" s="195"/>
      <c r="AA2283" s="195"/>
      <c r="AB2283" s="195"/>
      <c r="AC2283" s="181"/>
      <c r="AD2283" s="195"/>
      <c r="AE2283" s="195"/>
      <c r="AF2283" s="195"/>
      <c r="AG2283" s="195"/>
    </row>
    <row r="2284" spans="13:33" s="6" customFormat="1" ht="15" customHeight="1" x14ac:dyDescent="0.25">
      <c r="M2284" s="42"/>
      <c r="Y2284" s="195"/>
      <c r="Z2284" s="195"/>
      <c r="AA2284" s="195"/>
      <c r="AB2284" s="195"/>
      <c r="AC2284" s="181"/>
      <c r="AD2284" s="195"/>
      <c r="AE2284" s="195"/>
      <c r="AF2284" s="195"/>
      <c r="AG2284" s="195"/>
    </row>
    <row r="2285" spans="13:33" s="6" customFormat="1" ht="15" customHeight="1" x14ac:dyDescent="0.25">
      <c r="M2285" s="42"/>
      <c r="Y2285" s="195"/>
      <c r="Z2285" s="195"/>
      <c r="AA2285" s="195"/>
      <c r="AB2285" s="195"/>
      <c r="AC2285" s="181"/>
      <c r="AD2285" s="195"/>
      <c r="AE2285" s="195"/>
      <c r="AF2285" s="195"/>
      <c r="AG2285" s="195"/>
    </row>
    <row r="2286" spans="13:33" s="6" customFormat="1" ht="15" customHeight="1" x14ac:dyDescent="0.25">
      <c r="M2286" s="42"/>
      <c r="Y2286" s="195"/>
      <c r="Z2286" s="195"/>
      <c r="AA2286" s="195"/>
      <c r="AB2286" s="195"/>
      <c r="AC2286" s="181"/>
      <c r="AD2286" s="195"/>
      <c r="AE2286" s="195"/>
      <c r="AF2286" s="195"/>
      <c r="AG2286" s="195"/>
    </row>
    <row r="2287" spans="13:33" s="6" customFormat="1" ht="15" customHeight="1" x14ac:dyDescent="0.25">
      <c r="M2287" s="42"/>
      <c r="Y2287" s="195"/>
      <c r="Z2287" s="195"/>
      <c r="AA2287" s="195"/>
      <c r="AB2287" s="195"/>
      <c r="AC2287" s="181"/>
      <c r="AD2287" s="195"/>
      <c r="AE2287" s="195"/>
      <c r="AF2287" s="195"/>
      <c r="AG2287" s="195"/>
    </row>
    <row r="2288" spans="13:33" s="6" customFormat="1" ht="15" customHeight="1" x14ac:dyDescent="0.25">
      <c r="M2288" s="42"/>
      <c r="Y2288" s="195"/>
      <c r="Z2288" s="195"/>
      <c r="AA2288" s="195"/>
      <c r="AB2288" s="195"/>
      <c r="AC2288" s="181"/>
      <c r="AD2288" s="195"/>
      <c r="AE2288" s="195"/>
      <c r="AF2288" s="195"/>
      <c r="AG2288" s="195"/>
    </row>
    <row r="2289" spans="13:33" s="6" customFormat="1" ht="15" customHeight="1" x14ac:dyDescent="0.25">
      <c r="M2289" s="42"/>
      <c r="Y2289" s="195"/>
      <c r="Z2289" s="195"/>
      <c r="AA2289" s="195"/>
      <c r="AB2289" s="195"/>
      <c r="AC2289" s="181"/>
      <c r="AD2289" s="195"/>
      <c r="AE2289" s="195"/>
      <c r="AF2289" s="195"/>
      <c r="AG2289" s="195"/>
    </row>
    <row r="2290" spans="13:33" s="6" customFormat="1" ht="15" customHeight="1" x14ac:dyDescent="0.25">
      <c r="M2290" s="42"/>
      <c r="Y2290" s="195"/>
      <c r="Z2290" s="195"/>
      <c r="AA2290" s="195"/>
      <c r="AB2290" s="195"/>
      <c r="AC2290" s="181"/>
      <c r="AD2290" s="195"/>
      <c r="AE2290" s="195"/>
      <c r="AF2290" s="195"/>
      <c r="AG2290" s="195"/>
    </row>
    <row r="2291" spans="13:33" s="6" customFormat="1" ht="15" customHeight="1" x14ac:dyDescent="0.25">
      <c r="M2291" s="42"/>
      <c r="Y2291" s="195"/>
      <c r="Z2291" s="195"/>
      <c r="AA2291" s="195"/>
      <c r="AB2291" s="195"/>
      <c r="AC2291" s="181"/>
      <c r="AD2291" s="195"/>
      <c r="AE2291" s="195"/>
      <c r="AF2291" s="195"/>
      <c r="AG2291" s="195"/>
    </row>
    <row r="2292" spans="13:33" s="6" customFormat="1" ht="15" customHeight="1" x14ac:dyDescent="0.25">
      <c r="M2292" s="42"/>
      <c r="Y2292" s="195"/>
      <c r="Z2292" s="195"/>
      <c r="AA2292" s="195"/>
      <c r="AB2292" s="195"/>
      <c r="AC2292" s="181"/>
      <c r="AD2292" s="195"/>
      <c r="AE2292" s="195"/>
      <c r="AF2292" s="195"/>
      <c r="AG2292" s="195"/>
    </row>
    <row r="2293" spans="13:33" s="6" customFormat="1" ht="15" customHeight="1" x14ac:dyDescent="0.25">
      <c r="M2293" s="42"/>
      <c r="Y2293" s="195"/>
      <c r="Z2293" s="195"/>
      <c r="AA2293" s="195"/>
      <c r="AB2293" s="195"/>
      <c r="AC2293" s="181"/>
      <c r="AD2293" s="195"/>
      <c r="AE2293" s="195"/>
      <c r="AF2293" s="195"/>
      <c r="AG2293" s="195"/>
    </row>
    <row r="2294" spans="13:33" s="6" customFormat="1" ht="15" customHeight="1" x14ac:dyDescent="0.25">
      <c r="M2294" s="42"/>
      <c r="Y2294" s="195"/>
      <c r="Z2294" s="195"/>
      <c r="AA2294" s="195"/>
      <c r="AB2294" s="195"/>
      <c r="AC2294" s="181"/>
      <c r="AD2294" s="195"/>
      <c r="AE2294" s="195"/>
      <c r="AF2294" s="195"/>
      <c r="AG2294" s="195"/>
    </row>
    <row r="2295" spans="13:33" s="6" customFormat="1" ht="15" customHeight="1" x14ac:dyDescent="0.25">
      <c r="M2295" s="42"/>
      <c r="Y2295" s="195"/>
      <c r="Z2295" s="195"/>
      <c r="AA2295" s="195"/>
      <c r="AB2295" s="195"/>
      <c r="AC2295" s="181"/>
      <c r="AD2295" s="195"/>
      <c r="AE2295" s="195"/>
      <c r="AF2295" s="195"/>
      <c r="AG2295" s="195"/>
    </row>
    <row r="2296" spans="13:33" s="6" customFormat="1" ht="15" customHeight="1" x14ac:dyDescent="0.25">
      <c r="M2296" s="42"/>
      <c r="Y2296" s="195"/>
      <c r="Z2296" s="195"/>
      <c r="AA2296" s="195"/>
      <c r="AB2296" s="195"/>
      <c r="AC2296" s="181"/>
      <c r="AD2296" s="195"/>
      <c r="AE2296" s="195"/>
      <c r="AF2296" s="195"/>
      <c r="AG2296" s="195"/>
    </row>
    <row r="2297" spans="13:33" s="6" customFormat="1" ht="15" customHeight="1" x14ac:dyDescent="0.25">
      <c r="M2297" s="42"/>
      <c r="Y2297" s="195"/>
      <c r="Z2297" s="195"/>
      <c r="AA2297" s="195"/>
      <c r="AB2297" s="195"/>
      <c r="AC2297" s="181"/>
      <c r="AD2297" s="195"/>
      <c r="AE2297" s="195"/>
      <c r="AF2297" s="195"/>
      <c r="AG2297" s="195"/>
    </row>
    <row r="2298" spans="13:33" s="6" customFormat="1" ht="15" customHeight="1" x14ac:dyDescent="0.25">
      <c r="M2298" s="42"/>
      <c r="Y2298" s="195"/>
      <c r="Z2298" s="195"/>
      <c r="AA2298" s="195"/>
      <c r="AB2298" s="195"/>
      <c r="AC2298" s="181"/>
      <c r="AD2298" s="195"/>
      <c r="AE2298" s="195"/>
      <c r="AF2298" s="195"/>
      <c r="AG2298" s="195"/>
    </row>
    <row r="2299" spans="13:33" s="6" customFormat="1" ht="15" customHeight="1" x14ac:dyDescent="0.25">
      <c r="M2299" s="42"/>
      <c r="Y2299" s="195"/>
      <c r="Z2299" s="195"/>
      <c r="AA2299" s="195"/>
      <c r="AB2299" s="195"/>
      <c r="AC2299" s="181"/>
      <c r="AD2299" s="195"/>
      <c r="AE2299" s="195"/>
      <c r="AF2299" s="195"/>
      <c r="AG2299" s="195"/>
    </row>
    <row r="2300" spans="13:33" s="6" customFormat="1" ht="15" customHeight="1" x14ac:dyDescent="0.25">
      <c r="M2300" s="42"/>
      <c r="Y2300" s="195"/>
      <c r="Z2300" s="195"/>
      <c r="AA2300" s="195"/>
      <c r="AB2300" s="195"/>
      <c r="AC2300" s="181"/>
      <c r="AD2300" s="195"/>
      <c r="AE2300" s="195"/>
      <c r="AF2300" s="195"/>
      <c r="AG2300" s="195"/>
    </row>
    <row r="2301" spans="13:33" s="6" customFormat="1" ht="15" customHeight="1" x14ac:dyDescent="0.25">
      <c r="M2301" s="42"/>
      <c r="Y2301" s="195"/>
      <c r="Z2301" s="195"/>
      <c r="AA2301" s="195"/>
      <c r="AB2301" s="195"/>
      <c r="AC2301" s="181"/>
      <c r="AD2301" s="195"/>
      <c r="AE2301" s="195"/>
      <c r="AF2301" s="195"/>
      <c r="AG2301" s="195"/>
    </row>
    <row r="2302" spans="13:33" s="6" customFormat="1" ht="15" customHeight="1" x14ac:dyDescent="0.25">
      <c r="M2302" s="42"/>
      <c r="Y2302" s="195"/>
      <c r="Z2302" s="195"/>
      <c r="AA2302" s="195"/>
      <c r="AB2302" s="195"/>
      <c r="AC2302" s="181"/>
      <c r="AD2302" s="195"/>
      <c r="AE2302" s="195"/>
      <c r="AF2302" s="195"/>
      <c r="AG2302" s="195"/>
    </row>
    <row r="2303" spans="13:33" s="6" customFormat="1" ht="15" customHeight="1" x14ac:dyDescent="0.25">
      <c r="M2303" s="42"/>
      <c r="Y2303" s="195"/>
      <c r="Z2303" s="195"/>
      <c r="AA2303" s="195"/>
      <c r="AB2303" s="195"/>
      <c r="AC2303" s="181"/>
      <c r="AD2303" s="195"/>
      <c r="AE2303" s="195"/>
      <c r="AF2303" s="195"/>
      <c r="AG2303" s="195"/>
    </row>
    <row r="2304" spans="13:33" s="6" customFormat="1" ht="15" customHeight="1" x14ac:dyDescent="0.25">
      <c r="M2304" s="42"/>
      <c r="Y2304" s="195"/>
      <c r="Z2304" s="195"/>
      <c r="AA2304" s="195"/>
      <c r="AB2304" s="195"/>
      <c r="AC2304" s="181"/>
      <c r="AD2304" s="195"/>
      <c r="AE2304" s="195"/>
      <c r="AF2304" s="195"/>
      <c r="AG2304" s="195"/>
    </row>
    <row r="2305" spans="13:33" s="6" customFormat="1" ht="15" customHeight="1" x14ac:dyDescent="0.25">
      <c r="M2305" s="42"/>
      <c r="Y2305" s="195"/>
      <c r="Z2305" s="195"/>
      <c r="AA2305" s="195"/>
      <c r="AB2305" s="195"/>
      <c r="AC2305" s="181"/>
      <c r="AD2305" s="195"/>
      <c r="AE2305" s="195"/>
      <c r="AF2305" s="195"/>
      <c r="AG2305" s="195"/>
    </row>
    <row r="2306" spans="13:33" s="6" customFormat="1" ht="15" customHeight="1" x14ac:dyDescent="0.25">
      <c r="M2306" s="42"/>
      <c r="Y2306" s="195"/>
      <c r="Z2306" s="195"/>
      <c r="AA2306" s="195"/>
      <c r="AB2306" s="195"/>
      <c r="AC2306" s="181"/>
      <c r="AD2306" s="195"/>
      <c r="AE2306" s="195"/>
      <c r="AF2306" s="195"/>
      <c r="AG2306" s="195"/>
    </row>
    <row r="2307" spans="13:33" s="6" customFormat="1" ht="15" customHeight="1" x14ac:dyDescent="0.25">
      <c r="M2307" s="42"/>
      <c r="Y2307" s="195"/>
      <c r="Z2307" s="195"/>
      <c r="AA2307" s="195"/>
      <c r="AB2307" s="195"/>
      <c r="AC2307" s="181"/>
      <c r="AD2307" s="195"/>
      <c r="AE2307" s="195"/>
      <c r="AF2307" s="195"/>
      <c r="AG2307" s="195"/>
    </row>
    <row r="2308" spans="13:33" s="6" customFormat="1" ht="15" customHeight="1" x14ac:dyDescent="0.25">
      <c r="M2308" s="42"/>
      <c r="Y2308" s="195"/>
      <c r="Z2308" s="195"/>
      <c r="AA2308" s="195"/>
      <c r="AB2308" s="195"/>
      <c r="AC2308" s="181"/>
      <c r="AD2308" s="195"/>
      <c r="AE2308" s="195"/>
      <c r="AF2308" s="195"/>
      <c r="AG2308" s="195"/>
    </row>
    <row r="2309" spans="13:33" s="6" customFormat="1" ht="15" customHeight="1" x14ac:dyDescent="0.25">
      <c r="M2309" s="42"/>
      <c r="Y2309" s="195"/>
      <c r="Z2309" s="195"/>
      <c r="AA2309" s="195"/>
      <c r="AB2309" s="195"/>
      <c r="AC2309" s="181"/>
      <c r="AD2309" s="195"/>
      <c r="AE2309" s="195"/>
      <c r="AF2309" s="195"/>
      <c r="AG2309" s="195"/>
    </row>
    <row r="2310" spans="13:33" s="6" customFormat="1" ht="15" customHeight="1" x14ac:dyDescent="0.25">
      <c r="M2310" s="42"/>
      <c r="Y2310" s="195"/>
      <c r="Z2310" s="195"/>
      <c r="AA2310" s="195"/>
      <c r="AB2310" s="195"/>
      <c r="AC2310" s="181"/>
      <c r="AD2310" s="195"/>
      <c r="AE2310" s="195"/>
      <c r="AF2310" s="195"/>
      <c r="AG2310" s="195"/>
    </row>
    <row r="2311" spans="13:33" s="6" customFormat="1" ht="15" customHeight="1" x14ac:dyDescent="0.25">
      <c r="M2311" s="42"/>
      <c r="Y2311" s="195"/>
      <c r="Z2311" s="195"/>
      <c r="AA2311" s="195"/>
      <c r="AB2311" s="195"/>
      <c r="AC2311" s="181"/>
      <c r="AD2311" s="195"/>
      <c r="AE2311" s="195"/>
      <c r="AF2311" s="195"/>
      <c r="AG2311" s="195"/>
    </row>
    <row r="2312" spans="13:33" s="6" customFormat="1" ht="15" customHeight="1" x14ac:dyDescent="0.25">
      <c r="M2312" s="42"/>
      <c r="Y2312" s="195"/>
      <c r="Z2312" s="195"/>
      <c r="AA2312" s="195"/>
      <c r="AB2312" s="195"/>
      <c r="AC2312" s="181"/>
      <c r="AD2312" s="195"/>
      <c r="AE2312" s="195"/>
      <c r="AF2312" s="195"/>
      <c r="AG2312" s="195"/>
    </row>
    <row r="2313" spans="13:33" s="6" customFormat="1" ht="15" customHeight="1" x14ac:dyDescent="0.25">
      <c r="M2313" s="42"/>
      <c r="Y2313" s="195"/>
      <c r="Z2313" s="195"/>
      <c r="AA2313" s="195"/>
      <c r="AB2313" s="195"/>
      <c r="AC2313" s="181"/>
      <c r="AD2313" s="195"/>
      <c r="AE2313" s="195"/>
      <c r="AF2313" s="195"/>
      <c r="AG2313" s="195"/>
    </row>
    <row r="2314" spans="13:33" s="6" customFormat="1" ht="15" customHeight="1" x14ac:dyDescent="0.25">
      <c r="M2314" s="42"/>
      <c r="Y2314" s="195"/>
      <c r="Z2314" s="195"/>
      <c r="AA2314" s="195"/>
      <c r="AB2314" s="195"/>
      <c r="AC2314" s="181"/>
      <c r="AD2314" s="195"/>
      <c r="AE2314" s="195"/>
      <c r="AF2314" s="195"/>
      <c r="AG2314" s="195"/>
    </row>
    <row r="2315" spans="13:33" s="6" customFormat="1" ht="15" customHeight="1" x14ac:dyDescent="0.25">
      <c r="M2315" s="42"/>
      <c r="Y2315" s="195"/>
      <c r="Z2315" s="195"/>
      <c r="AA2315" s="195"/>
      <c r="AB2315" s="195"/>
      <c r="AC2315" s="181"/>
      <c r="AD2315" s="195"/>
      <c r="AE2315" s="195"/>
      <c r="AF2315" s="195"/>
      <c r="AG2315" s="195"/>
    </row>
    <row r="2316" spans="13:33" s="6" customFormat="1" ht="15" customHeight="1" x14ac:dyDescent="0.25">
      <c r="M2316" s="42"/>
      <c r="Y2316" s="195"/>
      <c r="Z2316" s="195"/>
      <c r="AA2316" s="195"/>
      <c r="AB2316" s="195"/>
      <c r="AC2316" s="181"/>
      <c r="AD2316" s="195"/>
      <c r="AE2316" s="195"/>
      <c r="AF2316" s="195"/>
      <c r="AG2316" s="195"/>
    </row>
    <row r="2317" spans="13:33" s="6" customFormat="1" ht="15" customHeight="1" x14ac:dyDescent="0.25">
      <c r="M2317" s="42"/>
      <c r="Y2317" s="195"/>
      <c r="Z2317" s="195"/>
      <c r="AA2317" s="195"/>
      <c r="AB2317" s="195"/>
      <c r="AC2317" s="181"/>
      <c r="AD2317" s="195"/>
      <c r="AE2317" s="195"/>
      <c r="AF2317" s="195"/>
      <c r="AG2317" s="195"/>
    </row>
    <row r="2318" spans="13:33" s="6" customFormat="1" ht="15" customHeight="1" x14ac:dyDescent="0.25">
      <c r="M2318" s="42"/>
      <c r="Y2318" s="195"/>
      <c r="Z2318" s="195"/>
      <c r="AA2318" s="195"/>
      <c r="AB2318" s="195"/>
      <c r="AC2318" s="181"/>
      <c r="AD2318" s="195"/>
      <c r="AE2318" s="195"/>
      <c r="AF2318" s="195"/>
      <c r="AG2318" s="195"/>
    </row>
    <row r="2319" spans="13:33" s="6" customFormat="1" ht="15" customHeight="1" x14ac:dyDescent="0.25">
      <c r="M2319" s="42"/>
      <c r="Y2319" s="195"/>
      <c r="Z2319" s="195"/>
      <c r="AA2319" s="195"/>
      <c r="AB2319" s="195"/>
      <c r="AC2319" s="181"/>
      <c r="AD2319" s="195"/>
      <c r="AE2319" s="195"/>
      <c r="AF2319" s="195"/>
      <c r="AG2319" s="195"/>
    </row>
    <row r="2320" spans="13:33" s="6" customFormat="1" ht="15" customHeight="1" x14ac:dyDescent="0.25">
      <c r="M2320" s="42"/>
      <c r="Y2320" s="195"/>
      <c r="Z2320" s="195"/>
      <c r="AA2320" s="195"/>
      <c r="AB2320" s="195"/>
      <c r="AC2320" s="181"/>
      <c r="AD2320" s="195"/>
      <c r="AE2320" s="195"/>
      <c r="AF2320" s="195"/>
      <c r="AG2320" s="195"/>
    </row>
    <row r="2321" spans="13:33" s="6" customFormat="1" ht="15" customHeight="1" x14ac:dyDescent="0.25">
      <c r="M2321" s="42"/>
      <c r="Y2321" s="195"/>
      <c r="Z2321" s="195"/>
      <c r="AA2321" s="195"/>
      <c r="AB2321" s="195"/>
      <c r="AC2321" s="181"/>
      <c r="AD2321" s="195"/>
      <c r="AE2321" s="195"/>
      <c r="AF2321" s="195"/>
      <c r="AG2321" s="195"/>
    </row>
    <row r="2322" spans="13:33" s="6" customFormat="1" ht="15" customHeight="1" x14ac:dyDescent="0.25">
      <c r="M2322" s="42"/>
      <c r="Y2322" s="195"/>
      <c r="Z2322" s="195"/>
      <c r="AA2322" s="195"/>
      <c r="AB2322" s="195"/>
      <c r="AC2322" s="181"/>
      <c r="AD2322" s="195"/>
      <c r="AE2322" s="195"/>
      <c r="AF2322" s="195"/>
      <c r="AG2322" s="195"/>
    </row>
    <row r="2323" spans="13:33" s="6" customFormat="1" ht="15" customHeight="1" x14ac:dyDescent="0.25">
      <c r="M2323" s="42"/>
      <c r="Y2323" s="195"/>
      <c r="Z2323" s="195"/>
      <c r="AA2323" s="195"/>
      <c r="AB2323" s="195"/>
      <c r="AC2323" s="181"/>
      <c r="AD2323" s="195"/>
      <c r="AE2323" s="195"/>
      <c r="AF2323" s="195"/>
      <c r="AG2323" s="195"/>
    </row>
    <row r="2324" spans="13:33" s="6" customFormat="1" ht="15" customHeight="1" x14ac:dyDescent="0.25">
      <c r="M2324" s="42"/>
      <c r="Y2324" s="195"/>
      <c r="Z2324" s="195"/>
      <c r="AA2324" s="195"/>
      <c r="AB2324" s="195"/>
      <c r="AC2324" s="181"/>
      <c r="AD2324" s="195"/>
      <c r="AE2324" s="195"/>
      <c r="AF2324" s="195"/>
      <c r="AG2324" s="195"/>
    </row>
    <row r="2325" spans="13:33" s="6" customFormat="1" ht="15" customHeight="1" x14ac:dyDescent="0.25">
      <c r="M2325" s="42"/>
      <c r="Y2325" s="195"/>
      <c r="Z2325" s="195"/>
      <c r="AA2325" s="195"/>
      <c r="AB2325" s="195"/>
      <c r="AC2325" s="181"/>
      <c r="AD2325" s="195"/>
      <c r="AE2325" s="195"/>
      <c r="AF2325" s="195"/>
      <c r="AG2325" s="195"/>
    </row>
    <row r="2326" spans="13:33" s="6" customFormat="1" ht="15" customHeight="1" x14ac:dyDescent="0.25">
      <c r="M2326" s="42"/>
      <c r="Y2326" s="195"/>
      <c r="Z2326" s="195"/>
      <c r="AA2326" s="195"/>
      <c r="AB2326" s="195"/>
      <c r="AC2326" s="181"/>
      <c r="AD2326" s="195"/>
      <c r="AE2326" s="195"/>
      <c r="AF2326" s="195"/>
      <c r="AG2326" s="195"/>
    </row>
    <row r="2327" spans="13:33" s="6" customFormat="1" ht="15" customHeight="1" x14ac:dyDescent="0.25">
      <c r="M2327" s="42"/>
      <c r="Y2327" s="195"/>
      <c r="Z2327" s="195"/>
      <c r="AA2327" s="195"/>
      <c r="AB2327" s="195"/>
      <c r="AC2327" s="181"/>
      <c r="AD2327" s="195"/>
      <c r="AE2327" s="195"/>
      <c r="AF2327" s="195"/>
      <c r="AG2327" s="195"/>
    </row>
    <row r="2328" spans="13:33" s="6" customFormat="1" ht="15" customHeight="1" x14ac:dyDescent="0.25">
      <c r="M2328" s="42"/>
      <c r="Y2328" s="195"/>
      <c r="Z2328" s="195"/>
      <c r="AA2328" s="195"/>
      <c r="AB2328" s="195"/>
      <c r="AC2328" s="181"/>
      <c r="AD2328" s="195"/>
      <c r="AE2328" s="195"/>
      <c r="AF2328" s="195"/>
      <c r="AG2328" s="195"/>
    </row>
    <row r="2329" spans="13:33" s="6" customFormat="1" ht="15" customHeight="1" x14ac:dyDescent="0.25">
      <c r="M2329" s="42"/>
      <c r="Y2329" s="195"/>
      <c r="Z2329" s="195"/>
      <c r="AA2329" s="195"/>
      <c r="AB2329" s="195"/>
      <c r="AC2329" s="181"/>
      <c r="AD2329" s="195"/>
      <c r="AE2329" s="195"/>
      <c r="AF2329" s="195"/>
      <c r="AG2329" s="195"/>
    </row>
    <row r="2330" spans="13:33" s="6" customFormat="1" ht="15" customHeight="1" x14ac:dyDescent="0.25">
      <c r="M2330" s="42"/>
      <c r="Y2330" s="195"/>
      <c r="Z2330" s="195"/>
      <c r="AA2330" s="195"/>
      <c r="AB2330" s="195"/>
      <c r="AC2330" s="181"/>
      <c r="AD2330" s="195"/>
      <c r="AE2330" s="195"/>
      <c r="AF2330" s="195"/>
      <c r="AG2330" s="195"/>
    </row>
    <row r="2331" spans="13:33" s="6" customFormat="1" ht="15" customHeight="1" x14ac:dyDescent="0.25">
      <c r="M2331" s="42"/>
      <c r="Y2331" s="195"/>
      <c r="Z2331" s="195"/>
      <c r="AA2331" s="195"/>
      <c r="AB2331" s="195"/>
      <c r="AC2331" s="181"/>
      <c r="AD2331" s="195"/>
      <c r="AE2331" s="195"/>
      <c r="AF2331" s="195"/>
      <c r="AG2331" s="195"/>
    </row>
    <row r="2332" spans="13:33" s="6" customFormat="1" ht="15" customHeight="1" x14ac:dyDescent="0.25">
      <c r="M2332" s="42"/>
      <c r="Y2332" s="195"/>
      <c r="Z2332" s="195"/>
      <c r="AA2332" s="195"/>
      <c r="AB2332" s="195"/>
      <c r="AC2332" s="181"/>
      <c r="AD2332" s="195"/>
      <c r="AE2332" s="195"/>
      <c r="AF2332" s="195"/>
      <c r="AG2332" s="195"/>
    </row>
    <row r="2333" spans="13:33" s="6" customFormat="1" ht="15" customHeight="1" x14ac:dyDescent="0.25">
      <c r="M2333" s="42"/>
      <c r="Y2333" s="195"/>
      <c r="Z2333" s="195"/>
      <c r="AA2333" s="195"/>
      <c r="AB2333" s="195"/>
      <c r="AC2333" s="181"/>
      <c r="AD2333" s="195"/>
      <c r="AE2333" s="195"/>
      <c r="AF2333" s="195"/>
      <c r="AG2333" s="195"/>
    </row>
    <row r="2334" spans="13:33" s="6" customFormat="1" ht="15" customHeight="1" x14ac:dyDescent="0.25">
      <c r="M2334" s="42"/>
      <c r="Y2334" s="195"/>
      <c r="Z2334" s="195"/>
      <c r="AA2334" s="195"/>
      <c r="AB2334" s="195"/>
      <c r="AC2334" s="181"/>
      <c r="AD2334" s="195"/>
      <c r="AE2334" s="195"/>
      <c r="AF2334" s="195"/>
      <c r="AG2334" s="195"/>
    </row>
    <row r="2335" spans="13:33" s="6" customFormat="1" ht="15" customHeight="1" x14ac:dyDescent="0.25">
      <c r="M2335" s="42"/>
      <c r="Y2335" s="195"/>
      <c r="Z2335" s="195"/>
      <c r="AA2335" s="195"/>
      <c r="AB2335" s="195"/>
      <c r="AC2335" s="181"/>
      <c r="AD2335" s="195"/>
      <c r="AE2335" s="195"/>
      <c r="AF2335" s="195"/>
      <c r="AG2335" s="195"/>
    </row>
    <row r="2336" spans="13:33" s="6" customFormat="1" ht="15" customHeight="1" x14ac:dyDescent="0.25">
      <c r="M2336" s="42"/>
      <c r="Y2336" s="195"/>
      <c r="Z2336" s="195"/>
      <c r="AA2336" s="195"/>
      <c r="AB2336" s="195"/>
      <c r="AC2336" s="181"/>
      <c r="AD2336" s="195"/>
      <c r="AE2336" s="195"/>
      <c r="AF2336" s="195"/>
      <c r="AG2336" s="195"/>
    </row>
    <row r="2337" spans="13:33" s="6" customFormat="1" ht="15" customHeight="1" x14ac:dyDescent="0.25">
      <c r="M2337" s="42"/>
      <c r="Y2337" s="195"/>
      <c r="Z2337" s="195"/>
      <c r="AA2337" s="195"/>
      <c r="AB2337" s="195"/>
      <c r="AC2337" s="181"/>
      <c r="AD2337" s="195"/>
      <c r="AE2337" s="195"/>
      <c r="AF2337" s="195"/>
      <c r="AG2337" s="195"/>
    </row>
    <row r="2338" spans="13:33" s="6" customFormat="1" ht="15" customHeight="1" x14ac:dyDescent="0.25">
      <c r="M2338" s="42"/>
      <c r="Y2338" s="195"/>
      <c r="Z2338" s="195"/>
      <c r="AA2338" s="195"/>
      <c r="AB2338" s="195"/>
      <c r="AC2338" s="181"/>
      <c r="AD2338" s="195"/>
      <c r="AE2338" s="195"/>
      <c r="AF2338" s="195"/>
      <c r="AG2338" s="195"/>
    </row>
    <row r="2339" spans="13:33" s="6" customFormat="1" ht="15" customHeight="1" x14ac:dyDescent="0.25">
      <c r="M2339" s="42"/>
      <c r="Y2339" s="195"/>
      <c r="Z2339" s="195"/>
      <c r="AA2339" s="195"/>
      <c r="AB2339" s="195"/>
      <c r="AC2339" s="181"/>
      <c r="AD2339" s="195"/>
      <c r="AE2339" s="195"/>
      <c r="AF2339" s="195"/>
      <c r="AG2339" s="195"/>
    </row>
    <row r="2340" spans="13:33" s="6" customFormat="1" ht="15" customHeight="1" x14ac:dyDescent="0.25">
      <c r="M2340" s="42"/>
      <c r="Y2340" s="195"/>
      <c r="Z2340" s="195"/>
      <c r="AA2340" s="195"/>
      <c r="AB2340" s="195"/>
      <c r="AC2340" s="181"/>
      <c r="AD2340" s="195"/>
      <c r="AE2340" s="195"/>
      <c r="AF2340" s="195"/>
      <c r="AG2340" s="195"/>
    </row>
    <row r="2341" spans="13:33" s="6" customFormat="1" ht="15" customHeight="1" x14ac:dyDescent="0.25">
      <c r="M2341" s="42"/>
      <c r="Y2341" s="195"/>
      <c r="Z2341" s="195"/>
      <c r="AA2341" s="195"/>
      <c r="AB2341" s="195"/>
      <c r="AC2341" s="181"/>
      <c r="AD2341" s="195"/>
      <c r="AE2341" s="195"/>
      <c r="AF2341" s="195"/>
      <c r="AG2341" s="195"/>
    </row>
    <row r="2342" spans="13:33" s="6" customFormat="1" ht="15" customHeight="1" x14ac:dyDescent="0.25">
      <c r="M2342" s="42"/>
      <c r="Y2342" s="195"/>
      <c r="Z2342" s="195"/>
      <c r="AA2342" s="195"/>
      <c r="AB2342" s="195"/>
      <c r="AC2342" s="181"/>
      <c r="AD2342" s="195"/>
      <c r="AE2342" s="195"/>
      <c r="AF2342" s="195"/>
      <c r="AG2342" s="195"/>
    </row>
    <row r="2343" spans="13:33" s="6" customFormat="1" ht="15" customHeight="1" x14ac:dyDescent="0.25">
      <c r="M2343" s="42"/>
      <c r="Y2343" s="195"/>
      <c r="Z2343" s="195"/>
      <c r="AA2343" s="195"/>
      <c r="AB2343" s="195"/>
      <c r="AC2343" s="181"/>
      <c r="AD2343" s="195"/>
      <c r="AE2343" s="195"/>
      <c r="AF2343" s="195"/>
      <c r="AG2343" s="195"/>
    </row>
    <row r="2344" spans="13:33" s="6" customFormat="1" ht="15" customHeight="1" x14ac:dyDescent="0.25">
      <c r="M2344" s="42"/>
      <c r="Y2344" s="195"/>
      <c r="Z2344" s="195"/>
      <c r="AA2344" s="195"/>
      <c r="AB2344" s="195"/>
      <c r="AC2344" s="181"/>
      <c r="AD2344" s="195"/>
      <c r="AE2344" s="195"/>
      <c r="AF2344" s="195"/>
      <c r="AG2344" s="195"/>
    </row>
    <row r="2345" spans="13:33" s="6" customFormat="1" ht="15" customHeight="1" x14ac:dyDescent="0.25">
      <c r="M2345" s="42"/>
      <c r="Y2345" s="195"/>
      <c r="Z2345" s="195"/>
      <c r="AA2345" s="195"/>
      <c r="AB2345" s="195"/>
      <c r="AC2345" s="181"/>
      <c r="AD2345" s="195"/>
      <c r="AE2345" s="195"/>
      <c r="AF2345" s="195"/>
      <c r="AG2345" s="195"/>
    </row>
    <row r="2346" spans="13:33" s="6" customFormat="1" ht="15" customHeight="1" x14ac:dyDescent="0.25">
      <c r="M2346" s="42"/>
      <c r="Y2346" s="195"/>
      <c r="Z2346" s="195"/>
      <c r="AA2346" s="195"/>
      <c r="AB2346" s="195"/>
      <c r="AC2346" s="181"/>
      <c r="AD2346" s="195"/>
      <c r="AE2346" s="195"/>
      <c r="AF2346" s="195"/>
      <c r="AG2346" s="195"/>
    </row>
    <row r="2347" spans="13:33" s="6" customFormat="1" ht="15" customHeight="1" x14ac:dyDescent="0.25">
      <c r="M2347" s="42"/>
      <c r="Y2347" s="195"/>
      <c r="Z2347" s="195"/>
      <c r="AA2347" s="195"/>
      <c r="AB2347" s="195"/>
      <c r="AC2347" s="181"/>
      <c r="AD2347" s="195"/>
      <c r="AE2347" s="195"/>
      <c r="AF2347" s="195"/>
      <c r="AG2347" s="195"/>
    </row>
    <row r="2348" spans="13:33" s="6" customFormat="1" ht="15" customHeight="1" x14ac:dyDescent="0.25">
      <c r="M2348" s="42"/>
      <c r="Y2348" s="195"/>
      <c r="Z2348" s="195"/>
      <c r="AA2348" s="195"/>
      <c r="AB2348" s="195"/>
      <c r="AC2348" s="181"/>
      <c r="AD2348" s="195"/>
      <c r="AE2348" s="195"/>
      <c r="AF2348" s="195"/>
      <c r="AG2348" s="195"/>
    </row>
    <row r="2349" spans="13:33" s="6" customFormat="1" ht="15" customHeight="1" x14ac:dyDescent="0.25">
      <c r="M2349" s="42"/>
      <c r="Y2349" s="195"/>
      <c r="Z2349" s="195"/>
      <c r="AA2349" s="195"/>
      <c r="AB2349" s="195"/>
      <c r="AC2349" s="181"/>
      <c r="AD2349" s="195"/>
      <c r="AE2349" s="195"/>
      <c r="AF2349" s="195"/>
      <c r="AG2349" s="195"/>
    </row>
    <row r="2350" spans="13:33" s="6" customFormat="1" ht="15" customHeight="1" x14ac:dyDescent="0.25">
      <c r="M2350" s="42"/>
      <c r="Y2350" s="195"/>
      <c r="Z2350" s="195"/>
      <c r="AA2350" s="195"/>
      <c r="AB2350" s="195"/>
      <c r="AC2350" s="181"/>
      <c r="AD2350" s="195"/>
      <c r="AE2350" s="195"/>
      <c r="AF2350" s="195"/>
      <c r="AG2350" s="195"/>
    </row>
    <row r="2351" spans="13:33" s="6" customFormat="1" ht="15" customHeight="1" x14ac:dyDescent="0.25">
      <c r="M2351" s="42"/>
      <c r="Y2351" s="195"/>
      <c r="Z2351" s="195"/>
      <c r="AA2351" s="195"/>
      <c r="AB2351" s="195"/>
      <c r="AC2351" s="181"/>
      <c r="AD2351" s="195"/>
      <c r="AE2351" s="195"/>
      <c r="AF2351" s="195"/>
      <c r="AG2351" s="195"/>
    </row>
    <row r="2352" spans="13:33" s="6" customFormat="1" ht="15" customHeight="1" x14ac:dyDescent="0.25">
      <c r="M2352" s="42"/>
      <c r="Y2352" s="195"/>
      <c r="Z2352" s="195"/>
      <c r="AA2352" s="195"/>
      <c r="AB2352" s="195"/>
      <c r="AC2352" s="181"/>
      <c r="AD2352" s="195"/>
      <c r="AE2352" s="195"/>
      <c r="AF2352" s="195"/>
      <c r="AG2352" s="195"/>
    </row>
    <row r="2353" spans="13:33" s="6" customFormat="1" ht="15" customHeight="1" x14ac:dyDescent="0.25">
      <c r="M2353" s="42"/>
      <c r="Y2353" s="195"/>
      <c r="Z2353" s="195"/>
      <c r="AA2353" s="195"/>
      <c r="AB2353" s="195"/>
      <c r="AC2353" s="181"/>
      <c r="AD2353" s="195"/>
      <c r="AE2353" s="195"/>
      <c r="AF2353" s="195"/>
      <c r="AG2353" s="195"/>
    </row>
    <row r="2354" spans="13:33" s="6" customFormat="1" ht="15" customHeight="1" x14ac:dyDescent="0.25">
      <c r="M2354" s="42"/>
      <c r="Y2354" s="195"/>
      <c r="Z2354" s="195"/>
      <c r="AA2354" s="195"/>
      <c r="AB2354" s="195"/>
      <c r="AC2354" s="181"/>
      <c r="AD2354" s="195"/>
      <c r="AE2354" s="195"/>
      <c r="AF2354" s="195"/>
      <c r="AG2354" s="195"/>
    </row>
    <row r="2355" spans="13:33" s="6" customFormat="1" ht="15" customHeight="1" x14ac:dyDescent="0.25">
      <c r="M2355" s="42"/>
      <c r="Y2355" s="195"/>
      <c r="Z2355" s="195"/>
      <c r="AA2355" s="195"/>
      <c r="AB2355" s="195"/>
      <c r="AC2355" s="181"/>
      <c r="AD2355" s="195"/>
      <c r="AE2355" s="195"/>
      <c r="AF2355" s="195"/>
      <c r="AG2355" s="195"/>
    </row>
    <row r="2356" spans="13:33" s="6" customFormat="1" ht="15" customHeight="1" x14ac:dyDescent="0.25">
      <c r="M2356" s="42"/>
      <c r="Y2356" s="195"/>
      <c r="Z2356" s="195"/>
      <c r="AA2356" s="195"/>
      <c r="AB2356" s="195"/>
      <c r="AC2356" s="181"/>
      <c r="AD2356" s="195"/>
      <c r="AE2356" s="195"/>
      <c r="AF2356" s="195"/>
      <c r="AG2356" s="195"/>
    </row>
    <row r="2357" spans="13:33" s="6" customFormat="1" ht="15" customHeight="1" x14ac:dyDescent="0.25">
      <c r="M2357" s="42"/>
      <c r="Y2357" s="195"/>
      <c r="Z2357" s="195"/>
      <c r="AA2357" s="195"/>
      <c r="AB2357" s="195"/>
      <c r="AC2357" s="181"/>
      <c r="AD2357" s="195"/>
      <c r="AE2357" s="195"/>
      <c r="AF2357" s="195"/>
      <c r="AG2357" s="195"/>
    </row>
    <row r="2358" spans="13:33" s="6" customFormat="1" ht="15" customHeight="1" x14ac:dyDescent="0.25">
      <c r="M2358" s="42"/>
      <c r="Y2358" s="195"/>
      <c r="Z2358" s="195"/>
      <c r="AA2358" s="195"/>
      <c r="AB2358" s="195"/>
      <c r="AC2358" s="181"/>
      <c r="AD2358" s="195"/>
      <c r="AE2358" s="195"/>
      <c r="AF2358" s="195"/>
      <c r="AG2358" s="195"/>
    </row>
    <row r="2359" spans="13:33" s="6" customFormat="1" ht="15" customHeight="1" x14ac:dyDescent="0.25">
      <c r="M2359" s="42"/>
      <c r="Y2359" s="195"/>
      <c r="Z2359" s="195"/>
      <c r="AA2359" s="195"/>
      <c r="AB2359" s="195"/>
      <c r="AC2359" s="181"/>
      <c r="AD2359" s="195"/>
      <c r="AE2359" s="195"/>
      <c r="AF2359" s="195"/>
      <c r="AG2359" s="195"/>
    </row>
    <row r="2360" spans="13:33" s="6" customFormat="1" ht="15" customHeight="1" x14ac:dyDescent="0.25">
      <c r="M2360" s="42"/>
      <c r="Y2360" s="195"/>
      <c r="Z2360" s="195"/>
      <c r="AA2360" s="195"/>
      <c r="AB2360" s="195"/>
      <c r="AC2360" s="181"/>
      <c r="AD2360" s="195"/>
      <c r="AE2360" s="195"/>
      <c r="AF2360" s="195"/>
      <c r="AG2360" s="195"/>
    </row>
    <row r="2361" spans="13:33" s="6" customFormat="1" ht="15" customHeight="1" x14ac:dyDescent="0.25">
      <c r="M2361" s="42"/>
      <c r="Y2361" s="195"/>
      <c r="Z2361" s="195"/>
      <c r="AA2361" s="195"/>
      <c r="AB2361" s="195"/>
      <c r="AC2361" s="181"/>
      <c r="AD2361" s="195"/>
      <c r="AE2361" s="195"/>
      <c r="AF2361" s="195"/>
      <c r="AG2361" s="195"/>
    </row>
    <row r="2362" spans="13:33" s="6" customFormat="1" ht="15" customHeight="1" x14ac:dyDescent="0.25">
      <c r="M2362" s="42"/>
      <c r="Y2362" s="195"/>
      <c r="Z2362" s="195"/>
      <c r="AA2362" s="195"/>
      <c r="AB2362" s="195"/>
      <c r="AC2362" s="181"/>
      <c r="AD2362" s="195"/>
      <c r="AE2362" s="195"/>
      <c r="AF2362" s="195"/>
      <c r="AG2362" s="195"/>
    </row>
    <row r="2363" spans="13:33" s="6" customFormat="1" ht="15" customHeight="1" x14ac:dyDescent="0.25">
      <c r="M2363" s="42"/>
      <c r="Y2363" s="195"/>
      <c r="Z2363" s="195"/>
      <c r="AA2363" s="195"/>
      <c r="AB2363" s="195"/>
      <c r="AC2363" s="181"/>
      <c r="AD2363" s="195"/>
      <c r="AE2363" s="195"/>
      <c r="AF2363" s="195"/>
      <c r="AG2363" s="195"/>
    </row>
    <row r="2364" spans="13:33" s="6" customFormat="1" ht="15" customHeight="1" x14ac:dyDescent="0.25">
      <c r="M2364" s="42"/>
      <c r="Y2364" s="195"/>
      <c r="Z2364" s="195"/>
      <c r="AA2364" s="195"/>
      <c r="AB2364" s="195"/>
      <c r="AC2364" s="181"/>
      <c r="AD2364" s="195"/>
      <c r="AE2364" s="195"/>
      <c r="AF2364" s="195"/>
      <c r="AG2364" s="195"/>
    </row>
    <row r="2365" spans="13:33" s="6" customFormat="1" ht="15" customHeight="1" x14ac:dyDescent="0.25">
      <c r="M2365" s="42"/>
      <c r="Y2365" s="195"/>
      <c r="Z2365" s="195"/>
      <c r="AA2365" s="195"/>
      <c r="AB2365" s="195"/>
      <c r="AC2365" s="181"/>
      <c r="AD2365" s="195"/>
      <c r="AE2365" s="195"/>
      <c r="AF2365" s="195"/>
      <c r="AG2365" s="195"/>
    </row>
    <row r="2366" spans="13:33" s="6" customFormat="1" ht="15" customHeight="1" x14ac:dyDescent="0.25">
      <c r="M2366" s="42"/>
      <c r="Y2366" s="195"/>
      <c r="Z2366" s="195"/>
      <c r="AA2366" s="195"/>
      <c r="AB2366" s="195"/>
      <c r="AC2366" s="181"/>
      <c r="AD2366" s="195"/>
      <c r="AE2366" s="195"/>
      <c r="AF2366" s="195"/>
      <c r="AG2366" s="195"/>
    </row>
    <row r="2367" spans="13:33" s="6" customFormat="1" ht="15" customHeight="1" x14ac:dyDescent="0.25">
      <c r="M2367" s="42"/>
      <c r="Y2367" s="195"/>
      <c r="Z2367" s="195"/>
      <c r="AA2367" s="195"/>
      <c r="AB2367" s="195"/>
      <c r="AC2367" s="181"/>
      <c r="AD2367" s="195"/>
      <c r="AE2367" s="195"/>
      <c r="AF2367" s="195"/>
      <c r="AG2367" s="195"/>
    </row>
    <row r="2368" spans="13:33" s="6" customFormat="1" ht="15" customHeight="1" x14ac:dyDescent="0.25">
      <c r="M2368" s="42"/>
      <c r="Y2368" s="195"/>
      <c r="Z2368" s="195"/>
      <c r="AA2368" s="195"/>
      <c r="AB2368" s="195"/>
      <c r="AC2368" s="181"/>
      <c r="AD2368" s="195"/>
      <c r="AE2368" s="195"/>
      <c r="AF2368" s="195"/>
      <c r="AG2368" s="195"/>
    </row>
    <row r="2369" spans="13:33" s="6" customFormat="1" ht="15" customHeight="1" x14ac:dyDescent="0.25">
      <c r="M2369" s="42"/>
      <c r="Y2369" s="195"/>
      <c r="Z2369" s="195"/>
      <c r="AA2369" s="195"/>
      <c r="AB2369" s="195"/>
      <c r="AC2369" s="181"/>
      <c r="AD2369" s="195"/>
      <c r="AE2369" s="195"/>
      <c r="AF2369" s="195"/>
      <c r="AG2369" s="195"/>
    </row>
    <row r="2370" spans="13:33" s="6" customFormat="1" ht="15" customHeight="1" x14ac:dyDescent="0.25">
      <c r="M2370" s="42"/>
      <c r="Y2370" s="195"/>
      <c r="Z2370" s="195"/>
      <c r="AA2370" s="195"/>
      <c r="AB2370" s="195"/>
      <c r="AC2370" s="181"/>
      <c r="AD2370" s="195"/>
      <c r="AE2370" s="195"/>
      <c r="AF2370" s="195"/>
      <c r="AG2370" s="195"/>
    </row>
    <row r="2371" spans="13:33" s="6" customFormat="1" ht="15" customHeight="1" x14ac:dyDescent="0.25">
      <c r="M2371" s="42"/>
      <c r="Y2371" s="195"/>
      <c r="Z2371" s="195"/>
      <c r="AA2371" s="195"/>
      <c r="AB2371" s="195"/>
      <c r="AC2371" s="181"/>
      <c r="AD2371" s="195"/>
      <c r="AE2371" s="195"/>
      <c r="AF2371" s="195"/>
      <c r="AG2371" s="195"/>
    </row>
    <row r="2372" spans="13:33" s="6" customFormat="1" ht="15" customHeight="1" x14ac:dyDescent="0.25">
      <c r="M2372" s="42"/>
      <c r="Y2372" s="195"/>
      <c r="Z2372" s="195"/>
      <c r="AA2372" s="195"/>
      <c r="AB2372" s="195"/>
      <c r="AC2372" s="181"/>
      <c r="AD2372" s="195"/>
      <c r="AE2372" s="195"/>
      <c r="AF2372" s="195"/>
      <c r="AG2372" s="195"/>
    </row>
    <row r="2373" spans="13:33" s="6" customFormat="1" ht="15" customHeight="1" x14ac:dyDescent="0.25">
      <c r="M2373" s="42"/>
      <c r="Y2373" s="195"/>
      <c r="Z2373" s="195"/>
      <c r="AA2373" s="195"/>
      <c r="AB2373" s="195"/>
      <c r="AC2373" s="181"/>
      <c r="AD2373" s="195"/>
      <c r="AE2373" s="195"/>
      <c r="AF2373" s="195"/>
      <c r="AG2373" s="195"/>
    </row>
    <row r="2374" spans="13:33" s="6" customFormat="1" ht="15" customHeight="1" x14ac:dyDescent="0.25">
      <c r="M2374" s="42"/>
      <c r="Y2374" s="195"/>
      <c r="Z2374" s="195"/>
      <c r="AA2374" s="195"/>
      <c r="AB2374" s="195"/>
      <c r="AC2374" s="181"/>
      <c r="AD2374" s="195"/>
      <c r="AE2374" s="195"/>
      <c r="AF2374" s="195"/>
      <c r="AG2374" s="195"/>
    </row>
    <row r="2375" spans="13:33" s="6" customFormat="1" ht="15" customHeight="1" x14ac:dyDescent="0.25">
      <c r="M2375" s="42"/>
      <c r="Y2375" s="195"/>
      <c r="Z2375" s="195"/>
      <c r="AA2375" s="195"/>
      <c r="AB2375" s="195"/>
      <c r="AC2375" s="181"/>
      <c r="AD2375" s="195"/>
      <c r="AE2375" s="195"/>
      <c r="AF2375" s="195"/>
      <c r="AG2375" s="195"/>
    </row>
    <row r="2376" spans="13:33" s="6" customFormat="1" ht="15" customHeight="1" x14ac:dyDescent="0.25">
      <c r="M2376" s="42"/>
      <c r="Y2376" s="195"/>
      <c r="Z2376" s="195"/>
      <c r="AA2376" s="195"/>
      <c r="AB2376" s="195"/>
      <c r="AC2376" s="181"/>
      <c r="AD2376" s="195"/>
      <c r="AE2376" s="195"/>
      <c r="AF2376" s="195"/>
      <c r="AG2376" s="195"/>
    </row>
    <row r="2377" spans="13:33" s="6" customFormat="1" ht="15" customHeight="1" x14ac:dyDescent="0.25">
      <c r="M2377" s="42"/>
      <c r="Y2377" s="195"/>
      <c r="Z2377" s="195"/>
      <c r="AA2377" s="195"/>
      <c r="AB2377" s="195"/>
      <c r="AC2377" s="181"/>
      <c r="AD2377" s="195"/>
      <c r="AE2377" s="195"/>
      <c r="AF2377" s="195"/>
      <c r="AG2377" s="195"/>
    </row>
    <row r="2378" spans="13:33" s="6" customFormat="1" ht="15" customHeight="1" x14ac:dyDescent="0.25">
      <c r="M2378" s="42"/>
      <c r="Y2378" s="195"/>
      <c r="Z2378" s="195"/>
      <c r="AA2378" s="195"/>
      <c r="AB2378" s="195"/>
      <c r="AC2378" s="181"/>
      <c r="AD2378" s="195"/>
      <c r="AE2378" s="195"/>
      <c r="AF2378" s="195"/>
      <c r="AG2378" s="195"/>
    </row>
    <row r="2379" spans="13:33" s="6" customFormat="1" ht="15" customHeight="1" x14ac:dyDescent="0.25">
      <c r="M2379" s="42"/>
      <c r="Y2379" s="195"/>
      <c r="Z2379" s="195"/>
      <c r="AA2379" s="195"/>
      <c r="AB2379" s="195"/>
      <c r="AC2379" s="181"/>
      <c r="AD2379" s="195"/>
      <c r="AE2379" s="195"/>
      <c r="AF2379" s="195"/>
      <c r="AG2379" s="195"/>
    </row>
    <row r="2380" spans="13:33" s="6" customFormat="1" ht="15" customHeight="1" x14ac:dyDescent="0.25">
      <c r="M2380" s="42"/>
      <c r="Y2380" s="195"/>
      <c r="Z2380" s="195"/>
      <c r="AA2380" s="195"/>
      <c r="AB2380" s="195"/>
      <c r="AC2380" s="181"/>
      <c r="AD2380" s="195"/>
      <c r="AE2380" s="195"/>
      <c r="AF2380" s="195"/>
      <c r="AG2380" s="195"/>
    </row>
    <row r="2381" spans="13:33" s="6" customFormat="1" ht="15" customHeight="1" x14ac:dyDescent="0.25">
      <c r="M2381" s="42"/>
      <c r="Y2381" s="195"/>
      <c r="Z2381" s="195"/>
      <c r="AA2381" s="195"/>
      <c r="AB2381" s="195"/>
      <c r="AC2381" s="181"/>
      <c r="AD2381" s="195"/>
      <c r="AE2381" s="195"/>
      <c r="AF2381" s="195"/>
      <c r="AG2381" s="195"/>
    </row>
    <row r="2382" spans="13:33" s="6" customFormat="1" ht="15" customHeight="1" x14ac:dyDescent="0.25">
      <c r="M2382" s="42"/>
      <c r="Y2382" s="195"/>
      <c r="Z2382" s="195"/>
      <c r="AA2382" s="195"/>
      <c r="AB2382" s="195"/>
      <c r="AC2382" s="181"/>
      <c r="AD2382" s="195"/>
      <c r="AE2382" s="195"/>
      <c r="AF2382" s="195"/>
      <c r="AG2382" s="195"/>
    </row>
    <row r="2383" spans="13:33" s="6" customFormat="1" ht="15" customHeight="1" x14ac:dyDescent="0.25">
      <c r="M2383" s="42"/>
      <c r="Y2383" s="195"/>
      <c r="Z2383" s="195"/>
      <c r="AA2383" s="195"/>
      <c r="AB2383" s="195"/>
      <c r="AC2383" s="181"/>
      <c r="AD2383" s="195"/>
      <c r="AE2383" s="195"/>
      <c r="AF2383" s="195"/>
      <c r="AG2383" s="195"/>
    </row>
    <row r="2384" spans="13:33" s="6" customFormat="1" ht="15" customHeight="1" x14ac:dyDescent="0.25">
      <c r="M2384" s="42"/>
      <c r="Y2384" s="195"/>
      <c r="Z2384" s="195"/>
      <c r="AA2384" s="195"/>
      <c r="AB2384" s="195"/>
      <c r="AC2384" s="181"/>
      <c r="AD2384" s="195"/>
      <c r="AE2384" s="195"/>
      <c r="AF2384" s="195"/>
      <c r="AG2384" s="195"/>
    </row>
    <row r="2385" spans="13:33" s="6" customFormat="1" ht="15" customHeight="1" x14ac:dyDescent="0.25">
      <c r="M2385" s="42"/>
      <c r="Y2385" s="195"/>
      <c r="Z2385" s="195"/>
      <c r="AA2385" s="195"/>
      <c r="AB2385" s="195"/>
      <c r="AC2385" s="181"/>
      <c r="AD2385" s="195"/>
      <c r="AE2385" s="195"/>
      <c r="AF2385" s="195"/>
      <c r="AG2385" s="195"/>
    </row>
    <row r="2386" spans="13:33" s="6" customFormat="1" ht="15" customHeight="1" x14ac:dyDescent="0.25">
      <c r="M2386" s="42"/>
      <c r="Y2386" s="195"/>
      <c r="Z2386" s="195"/>
      <c r="AA2386" s="195"/>
      <c r="AB2386" s="195"/>
      <c r="AC2386" s="181"/>
      <c r="AD2386" s="195"/>
      <c r="AE2386" s="195"/>
      <c r="AF2386" s="195"/>
      <c r="AG2386" s="195"/>
    </row>
    <row r="2387" spans="13:33" s="6" customFormat="1" ht="15" customHeight="1" x14ac:dyDescent="0.25">
      <c r="M2387" s="42"/>
      <c r="Y2387" s="195"/>
      <c r="Z2387" s="195"/>
      <c r="AA2387" s="195"/>
      <c r="AB2387" s="195"/>
      <c r="AC2387" s="181"/>
      <c r="AD2387" s="195"/>
      <c r="AE2387" s="195"/>
      <c r="AF2387" s="195"/>
      <c r="AG2387" s="195"/>
    </row>
    <row r="2388" spans="13:33" s="6" customFormat="1" ht="15" customHeight="1" x14ac:dyDescent="0.25">
      <c r="M2388" s="42"/>
      <c r="Y2388" s="195"/>
      <c r="Z2388" s="195"/>
      <c r="AA2388" s="195"/>
      <c r="AB2388" s="195"/>
      <c r="AC2388" s="181"/>
      <c r="AD2388" s="195"/>
      <c r="AE2388" s="195"/>
      <c r="AF2388" s="195"/>
      <c r="AG2388" s="195"/>
    </row>
    <row r="2389" spans="13:33" s="6" customFormat="1" ht="15" customHeight="1" x14ac:dyDescent="0.25">
      <c r="M2389" s="42"/>
      <c r="Y2389" s="195"/>
      <c r="Z2389" s="195"/>
      <c r="AA2389" s="195"/>
      <c r="AB2389" s="195"/>
      <c r="AC2389" s="181"/>
      <c r="AD2389" s="195"/>
      <c r="AE2389" s="195"/>
      <c r="AF2389" s="195"/>
      <c r="AG2389" s="195"/>
    </row>
    <row r="2390" spans="13:33" s="6" customFormat="1" ht="15" customHeight="1" x14ac:dyDescent="0.25">
      <c r="M2390" s="42"/>
      <c r="Y2390" s="195"/>
      <c r="Z2390" s="195"/>
      <c r="AA2390" s="195"/>
      <c r="AB2390" s="195"/>
      <c r="AC2390" s="181"/>
      <c r="AD2390" s="195"/>
      <c r="AE2390" s="195"/>
      <c r="AF2390" s="195"/>
      <c r="AG2390" s="195"/>
    </row>
    <row r="2391" spans="13:33" s="6" customFormat="1" ht="15" customHeight="1" x14ac:dyDescent="0.25">
      <c r="M2391" s="42"/>
      <c r="Y2391" s="195"/>
      <c r="Z2391" s="195"/>
      <c r="AA2391" s="195"/>
      <c r="AB2391" s="195"/>
      <c r="AC2391" s="181"/>
      <c r="AD2391" s="195"/>
      <c r="AE2391" s="195"/>
      <c r="AF2391" s="195"/>
      <c r="AG2391" s="195"/>
    </row>
    <row r="2392" spans="13:33" s="6" customFormat="1" ht="15" customHeight="1" x14ac:dyDescent="0.25">
      <c r="M2392" s="42"/>
      <c r="Y2392" s="195"/>
      <c r="Z2392" s="195"/>
      <c r="AA2392" s="195"/>
      <c r="AB2392" s="195"/>
      <c r="AC2392" s="181"/>
      <c r="AD2392" s="195"/>
      <c r="AE2392" s="195"/>
      <c r="AF2392" s="195"/>
      <c r="AG2392" s="195"/>
    </row>
    <row r="2393" spans="13:33" s="6" customFormat="1" ht="15" customHeight="1" x14ac:dyDescent="0.25">
      <c r="M2393" s="42"/>
      <c r="Y2393" s="195"/>
      <c r="Z2393" s="195"/>
      <c r="AA2393" s="195"/>
      <c r="AB2393" s="195"/>
      <c r="AC2393" s="181"/>
      <c r="AD2393" s="195"/>
      <c r="AE2393" s="195"/>
      <c r="AF2393" s="195"/>
      <c r="AG2393" s="195"/>
    </row>
    <row r="2394" spans="13:33" s="6" customFormat="1" ht="15" customHeight="1" x14ac:dyDescent="0.25">
      <c r="M2394" s="42"/>
      <c r="Y2394" s="195"/>
      <c r="Z2394" s="195"/>
      <c r="AA2394" s="195"/>
      <c r="AB2394" s="195"/>
      <c r="AC2394" s="181"/>
      <c r="AD2394" s="195"/>
      <c r="AE2394" s="195"/>
      <c r="AF2394" s="195"/>
      <c r="AG2394" s="195"/>
    </row>
    <row r="2395" spans="13:33" s="6" customFormat="1" ht="15" customHeight="1" x14ac:dyDescent="0.25">
      <c r="M2395" s="42"/>
      <c r="Y2395" s="195"/>
      <c r="Z2395" s="195"/>
      <c r="AA2395" s="195"/>
      <c r="AB2395" s="195"/>
      <c r="AC2395" s="181"/>
      <c r="AD2395" s="195"/>
      <c r="AE2395" s="195"/>
      <c r="AF2395" s="195"/>
      <c r="AG2395" s="195"/>
    </row>
    <row r="2396" spans="13:33" s="6" customFormat="1" ht="15" customHeight="1" x14ac:dyDescent="0.25">
      <c r="M2396" s="42"/>
      <c r="Y2396" s="195"/>
      <c r="Z2396" s="195"/>
      <c r="AA2396" s="195"/>
      <c r="AB2396" s="195"/>
      <c r="AC2396" s="181"/>
      <c r="AD2396" s="195"/>
      <c r="AE2396" s="195"/>
      <c r="AF2396" s="195"/>
      <c r="AG2396" s="195"/>
    </row>
    <row r="2397" spans="13:33" s="6" customFormat="1" ht="15" customHeight="1" x14ac:dyDescent="0.25">
      <c r="M2397" s="42"/>
      <c r="Y2397" s="195"/>
      <c r="Z2397" s="195"/>
      <c r="AA2397" s="195"/>
      <c r="AB2397" s="195"/>
      <c r="AC2397" s="181"/>
      <c r="AD2397" s="195"/>
      <c r="AE2397" s="195"/>
      <c r="AF2397" s="195"/>
      <c r="AG2397" s="195"/>
    </row>
    <row r="2398" spans="13:33" s="6" customFormat="1" ht="15" customHeight="1" x14ac:dyDescent="0.25">
      <c r="M2398" s="42"/>
      <c r="Y2398" s="195"/>
      <c r="Z2398" s="195"/>
      <c r="AA2398" s="195"/>
      <c r="AB2398" s="195"/>
      <c r="AC2398" s="181"/>
      <c r="AD2398" s="195"/>
      <c r="AE2398" s="195"/>
      <c r="AF2398" s="195"/>
      <c r="AG2398" s="195"/>
    </row>
    <row r="2399" spans="13:33" s="6" customFormat="1" ht="15" customHeight="1" x14ac:dyDescent="0.25">
      <c r="M2399" s="42"/>
      <c r="Y2399" s="195"/>
      <c r="Z2399" s="195"/>
      <c r="AA2399" s="195"/>
      <c r="AB2399" s="195"/>
      <c r="AC2399" s="181"/>
      <c r="AD2399" s="195"/>
      <c r="AE2399" s="195"/>
      <c r="AF2399" s="195"/>
      <c r="AG2399" s="195"/>
    </row>
    <row r="2400" spans="13:33" s="6" customFormat="1" ht="15" customHeight="1" x14ac:dyDescent="0.25">
      <c r="M2400" s="42"/>
      <c r="Y2400" s="195"/>
      <c r="Z2400" s="195"/>
      <c r="AA2400" s="195"/>
      <c r="AB2400" s="195"/>
      <c r="AC2400" s="181"/>
      <c r="AD2400" s="195"/>
      <c r="AE2400" s="195"/>
      <c r="AF2400" s="195"/>
      <c r="AG2400" s="195"/>
    </row>
    <row r="2401" spans="13:33" s="6" customFormat="1" ht="15" customHeight="1" x14ac:dyDescent="0.25">
      <c r="M2401" s="42"/>
      <c r="Y2401" s="195"/>
      <c r="Z2401" s="195"/>
      <c r="AA2401" s="195"/>
      <c r="AB2401" s="195"/>
      <c r="AC2401" s="181"/>
      <c r="AD2401" s="195"/>
      <c r="AE2401" s="195"/>
      <c r="AF2401" s="195"/>
      <c r="AG2401" s="195"/>
    </row>
    <row r="2402" spans="13:33" s="6" customFormat="1" ht="15" customHeight="1" x14ac:dyDescent="0.25">
      <c r="M2402" s="42"/>
      <c r="Y2402" s="195"/>
      <c r="Z2402" s="195"/>
      <c r="AA2402" s="195"/>
      <c r="AB2402" s="195"/>
      <c r="AC2402" s="181"/>
      <c r="AD2402" s="195"/>
      <c r="AE2402" s="195"/>
      <c r="AF2402" s="195"/>
      <c r="AG2402" s="195"/>
    </row>
    <row r="2403" spans="13:33" s="6" customFormat="1" ht="15" customHeight="1" x14ac:dyDescent="0.25">
      <c r="M2403" s="42"/>
      <c r="Y2403" s="195"/>
      <c r="Z2403" s="195"/>
      <c r="AA2403" s="195"/>
      <c r="AB2403" s="195"/>
      <c r="AC2403" s="181"/>
      <c r="AD2403" s="195"/>
      <c r="AE2403" s="195"/>
      <c r="AF2403" s="195"/>
      <c r="AG2403" s="195"/>
    </row>
    <row r="2404" spans="13:33" s="6" customFormat="1" ht="15" customHeight="1" x14ac:dyDescent="0.25">
      <c r="M2404" s="42"/>
      <c r="Y2404" s="195"/>
      <c r="Z2404" s="195"/>
      <c r="AA2404" s="195"/>
      <c r="AB2404" s="195"/>
      <c r="AC2404" s="181"/>
      <c r="AD2404" s="195"/>
      <c r="AE2404" s="195"/>
      <c r="AF2404" s="195"/>
      <c r="AG2404" s="195"/>
    </row>
    <row r="2405" spans="13:33" s="6" customFormat="1" ht="15" customHeight="1" x14ac:dyDescent="0.25">
      <c r="M2405" s="42"/>
      <c r="Y2405" s="195"/>
      <c r="Z2405" s="195"/>
      <c r="AA2405" s="195"/>
      <c r="AB2405" s="195"/>
      <c r="AC2405" s="181"/>
      <c r="AD2405" s="195"/>
      <c r="AE2405" s="195"/>
      <c r="AF2405" s="195"/>
      <c r="AG2405" s="195"/>
    </row>
    <row r="2406" spans="13:33" s="6" customFormat="1" ht="15" customHeight="1" x14ac:dyDescent="0.25">
      <c r="M2406" s="42"/>
      <c r="Y2406" s="195"/>
      <c r="Z2406" s="195"/>
      <c r="AA2406" s="195"/>
      <c r="AB2406" s="195"/>
      <c r="AC2406" s="181"/>
      <c r="AD2406" s="195"/>
      <c r="AE2406" s="195"/>
      <c r="AF2406" s="195"/>
      <c r="AG2406" s="195"/>
    </row>
    <row r="2407" spans="13:33" s="6" customFormat="1" ht="15" customHeight="1" x14ac:dyDescent="0.25">
      <c r="M2407" s="42"/>
      <c r="Y2407" s="195"/>
      <c r="Z2407" s="195"/>
      <c r="AA2407" s="195"/>
      <c r="AB2407" s="195"/>
      <c r="AC2407" s="181"/>
      <c r="AD2407" s="195"/>
      <c r="AE2407" s="195"/>
      <c r="AF2407" s="195"/>
      <c r="AG2407" s="195"/>
    </row>
    <row r="2408" spans="13:33" s="6" customFormat="1" ht="15" customHeight="1" x14ac:dyDescent="0.25">
      <c r="M2408" s="42"/>
      <c r="Y2408" s="195"/>
      <c r="Z2408" s="195"/>
      <c r="AA2408" s="195"/>
      <c r="AB2408" s="195"/>
      <c r="AC2408" s="181"/>
      <c r="AD2408" s="195"/>
      <c r="AE2408" s="195"/>
      <c r="AF2408" s="195"/>
      <c r="AG2408" s="195"/>
    </row>
    <row r="2409" spans="13:33" s="6" customFormat="1" ht="15" customHeight="1" x14ac:dyDescent="0.25">
      <c r="M2409" s="42"/>
      <c r="Y2409" s="195"/>
      <c r="Z2409" s="195"/>
      <c r="AA2409" s="195"/>
      <c r="AB2409" s="195"/>
      <c r="AC2409" s="181"/>
      <c r="AD2409" s="195"/>
      <c r="AE2409" s="195"/>
      <c r="AF2409" s="195"/>
      <c r="AG2409" s="195"/>
    </row>
    <row r="2410" spans="13:33" s="6" customFormat="1" ht="15" customHeight="1" x14ac:dyDescent="0.25">
      <c r="M2410" s="42"/>
      <c r="Y2410" s="195"/>
      <c r="Z2410" s="195"/>
      <c r="AA2410" s="195"/>
      <c r="AB2410" s="195"/>
      <c r="AC2410" s="181"/>
      <c r="AD2410" s="195"/>
      <c r="AE2410" s="195"/>
      <c r="AF2410" s="195"/>
      <c r="AG2410" s="195"/>
    </row>
    <row r="2411" spans="13:33" s="6" customFormat="1" ht="15" customHeight="1" x14ac:dyDescent="0.25">
      <c r="M2411" s="42"/>
      <c r="Y2411" s="195"/>
      <c r="Z2411" s="195"/>
      <c r="AA2411" s="195"/>
      <c r="AB2411" s="195"/>
      <c r="AC2411" s="181"/>
      <c r="AD2411" s="195"/>
      <c r="AE2411" s="195"/>
      <c r="AF2411" s="195"/>
      <c r="AG2411" s="195"/>
    </row>
    <row r="2412" spans="13:33" s="6" customFormat="1" ht="15" customHeight="1" x14ac:dyDescent="0.25">
      <c r="M2412" s="42"/>
      <c r="Y2412" s="195"/>
      <c r="Z2412" s="195"/>
      <c r="AA2412" s="195"/>
      <c r="AB2412" s="195"/>
      <c r="AC2412" s="181"/>
      <c r="AD2412" s="195"/>
      <c r="AE2412" s="195"/>
      <c r="AF2412" s="195"/>
      <c r="AG2412" s="195"/>
    </row>
    <row r="2413" spans="13:33" s="6" customFormat="1" ht="15" customHeight="1" x14ac:dyDescent="0.25">
      <c r="M2413" s="42"/>
      <c r="Y2413" s="195"/>
      <c r="Z2413" s="195"/>
      <c r="AA2413" s="195"/>
      <c r="AB2413" s="195"/>
      <c r="AC2413" s="181"/>
      <c r="AD2413" s="195"/>
      <c r="AE2413" s="195"/>
      <c r="AF2413" s="195"/>
      <c r="AG2413" s="195"/>
    </row>
    <row r="2414" spans="13:33" s="6" customFormat="1" ht="15" customHeight="1" x14ac:dyDescent="0.25">
      <c r="M2414" s="42"/>
      <c r="Y2414" s="195"/>
      <c r="Z2414" s="195"/>
      <c r="AA2414" s="195"/>
      <c r="AB2414" s="195"/>
      <c r="AC2414" s="181"/>
      <c r="AD2414" s="195"/>
      <c r="AE2414" s="195"/>
      <c r="AF2414" s="195"/>
      <c r="AG2414" s="195"/>
    </row>
    <row r="2415" spans="13:33" s="6" customFormat="1" ht="15" customHeight="1" x14ac:dyDescent="0.25">
      <c r="M2415" s="42"/>
      <c r="Y2415" s="195"/>
      <c r="Z2415" s="195"/>
      <c r="AA2415" s="195"/>
      <c r="AB2415" s="195"/>
      <c r="AC2415" s="181"/>
      <c r="AD2415" s="195"/>
      <c r="AE2415" s="195"/>
      <c r="AF2415" s="195"/>
      <c r="AG2415" s="195"/>
    </row>
    <row r="2416" spans="13:33" s="6" customFormat="1" ht="15" customHeight="1" x14ac:dyDescent="0.25">
      <c r="M2416" s="42"/>
      <c r="Y2416" s="195"/>
      <c r="Z2416" s="195"/>
      <c r="AA2416" s="195"/>
      <c r="AB2416" s="195"/>
      <c r="AC2416" s="181"/>
      <c r="AD2416" s="195"/>
      <c r="AE2416" s="195"/>
      <c r="AF2416" s="195"/>
      <c r="AG2416" s="195"/>
    </row>
    <row r="2417" spans="13:33" s="6" customFormat="1" ht="15" customHeight="1" x14ac:dyDescent="0.25">
      <c r="M2417" s="42"/>
      <c r="Y2417" s="195"/>
      <c r="Z2417" s="195"/>
      <c r="AA2417" s="195"/>
      <c r="AB2417" s="195"/>
      <c r="AC2417" s="181"/>
      <c r="AD2417" s="195"/>
      <c r="AE2417" s="195"/>
      <c r="AF2417" s="195"/>
      <c r="AG2417" s="195"/>
    </row>
    <row r="2418" spans="13:33" s="6" customFormat="1" ht="15" customHeight="1" x14ac:dyDescent="0.25">
      <c r="M2418" s="42"/>
      <c r="Y2418" s="195"/>
      <c r="Z2418" s="195"/>
      <c r="AA2418" s="195"/>
      <c r="AB2418" s="195"/>
      <c r="AC2418" s="181"/>
      <c r="AD2418" s="195"/>
      <c r="AE2418" s="195"/>
      <c r="AF2418" s="195"/>
      <c r="AG2418" s="195"/>
    </row>
    <row r="2419" spans="13:33" s="6" customFormat="1" ht="15" customHeight="1" x14ac:dyDescent="0.25">
      <c r="M2419" s="42"/>
      <c r="Y2419" s="195"/>
      <c r="Z2419" s="195"/>
      <c r="AA2419" s="195"/>
      <c r="AB2419" s="195"/>
      <c r="AC2419" s="181"/>
      <c r="AD2419" s="195"/>
      <c r="AE2419" s="195"/>
      <c r="AF2419" s="195"/>
      <c r="AG2419" s="195"/>
    </row>
    <row r="2420" spans="13:33" s="6" customFormat="1" ht="15" customHeight="1" x14ac:dyDescent="0.25">
      <c r="M2420" s="42"/>
      <c r="Y2420" s="195"/>
      <c r="Z2420" s="195"/>
      <c r="AA2420" s="195"/>
      <c r="AB2420" s="195"/>
      <c r="AC2420" s="181"/>
      <c r="AD2420" s="195"/>
      <c r="AE2420" s="195"/>
      <c r="AF2420" s="195"/>
      <c r="AG2420" s="195"/>
    </row>
    <row r="2421" spans="13:33" s="6" customFormat="1" ht="15" customHeight="1" x14ac:dyDescent="0.25">
      <c r="M2421" s="42"/>
      <c r="Y2421" s="195"/>
      <c r="Z2421" s="195"/>
      <c r="AA2421" s="195"/>
      <c r="AB2421" s="195"/>
      <c r="AC2421" s="181"/>
      <c r="AD2421" s="195"/>
      <c r="AE2421" s="195"/>
      <c r="AF2421" s="195"/>
      <c r="AG2421" s="195"/>
    </row>
    <row r="2422" spans="13:33" s="6" customFormat="1" ht="15" customHeight="1" x14ac:dyDescent="0.25">
      <c r="M2422" s="42"/>
      <c r="Y2422" s="195"/>
      <c r="Z2422" s="195"/>
      <c r="AA2422" s="195"/>
      <c r="AB2422" s="195"/>
      <c r="AC2422" s="181"/>
      <c r="AD2422" s="195"/>
      <c r="AE2422" s="195"/>
      <c r="AF2422" s="195"/>
      <c r="AG2422" s="195"/>
    </row>
    <row r="2423" spans="13:33" s="6" customFormat="1" ht="15" customHeight="1" x14ac:dyDescent="0.25">
      <c r="M2423" s="42"/>
      <c r="Y2423" s="195"/>
      <c r="Z2423" s="195"/>
      <c r="AA2423" s="195"/>
      <c r="AB2423" s="195"/>
      <c r="AC2423" s="181"/>
      <c r="AD2423" s="195"/>
      <c r="AE2423" s="195"/>
      <c r="AF2423" s="195"/>
      <c r="AG2423" s="195"/>
    </row>
    <row r="2424" spans="13:33" s="6" customFormat="1" ht="15" customHeight="1" x14ac:dyDescent="0.25">
      <c r="M2424" s="42"/>
      <c r="Y2424" s="195"/>
      <c r="Z2424" s="195"/>
      <c r="AA2424" s="195"/>
      <c r="AB2424" s="195"/>
      <c r="AC2424" s="181"/>
      <c r="AD2424" s="195"/>
      <c r="AE2424" s="195"/>
      <c r="AF2424" s="195"/>
      <c r="AG2424" s="195"/>
    </row>
    <row r="2425" spans="13:33" s="6" customFormat="1" ht="15" customHeight="1" x14ac:dyDescent="0.25">
      <c r="M2425" s="42"/>
      <c r="Y2425" s="195"/>
      <c r="Z2425" s="195"/>
      <c r="AA2425" s="195"/>
      <c r="AB2425" s="195"/>
      <c r="AC2425" s="181"/>
      <c r="AD2425" s="195"/>
      <c r="AE2425" s="195"/>
      <c r="AF2425" s="195"/>
      <c r="AG2425" s="195"/>
    </row>
    <row r="2426" spans="13:33" s="6" customFormat="1" ht="15" customHeight="1" x14ac:dyDescent="0.25">
      <c r="M2426" s="42"/>
      <c r="Y2426" s="195"/>
      <c r="Z2426" s="195"/>
      <c r="AA2426" s="195"/>
      <c r="AB2426" s="195"/>
      <c r="AC2426" s="181"/>
      <c r="AD2426" s="195"/>
      <c r="AE2426" s="195"/>
      <c r="AF2426" s="195"/>
      <c r="AG2426" s="195"/>
    </row>
    <row r="2427" spans="13:33" s="6" customFormat="1" ht="15" customHeight="1" x14ac:dyDescent="0.25">
      <c r="M2427" s="42"/>
      <c r="Y2427" s="195"/>
      <c r="Z2427" s="195"/>
      <c r="AA2427" s="195"/>
      <c r="AB2427" s="195"/>
      <c r="AC2427" s="181"/>
      <c r="AD2427" s="195"/>
      <c r="AE2427" s="195"/>
      <c r="AF2427" s="195"/>
      <c r="AG2427" s="195"/>
    </row>
    <row r="2428" spans="13:33" s="6" customFormat="1" ht="15" customHeight="1" x14ac:dyDescent="0.25">
      <c r="M2428" s="42"/>
      <c r="Y2428" s="195"/>
      <c r="Z2428" s="195"/>
      <c r="AA2428" s="195"/>
      <c r="AB2428" s="195"/>
      <c r="AC2428" s="181"/>
      <c r="AD2428" s="195"/>
      <c r="AE2428" s="195"/>
      <c r="AF2428" s="195"/>
      <c r="AG2428" s="195"/>
    </row>
    <row r="2429" spans="13:33" s="6" customFormat="1" ht="15" customHeight="1" x14ac:dyDescent="0.25">
      <c r="M2429" s="42"/>
      <c r="Y2429" s="195"/>
      <c r="Z2429" s="195"/>
      <c r="AA2429" s="195"/>
      <c r="AB2429" s="195"/>
      <c r="AC2429" s="181"/>
      <c r="AD2429" s="195"/>
      <c r="AE2429" s="195"/>
      <c r="AF2429" s="195"/>
      <c r="AG2429" s="195"/>
    </row>
    <row r="2430" spans="13:33" s="6" customFormat="1" ht="15" customHeight="1" x14ac:dyDescent="0.25">
      <c r="M2430" s="42"/>
      <c r="Y2430" s="195"/>
      <c r="Z2430" s="195"/>
      <c r="AA2430" s="195"/>
      <c r="AB2430" s="195"/>
      <c r="AC2430" s="181"/>
      <c r="AD2430" s="195"/>
      <c r="AE2430" s="195"/>
      <c r="AF2430" s="195"/>
      <c r="AG2430" s="195"/>
    </row>
    <row r="2431" spans="13:33" s="6" customFormat="1" ht="15" customHeight="1" x14ac:dyDescent="0.25">
      <c r="M2431" s="42"/>
      <c r="Y2431" s="195"/>
      <c r="Z2431" s="195"/>
      <c r="AA2431" s="195"/>
      <c r="AB2431" s="195"/>
      <c r="AC2431" s="181"/>
      <c r="AD2431" s="195"/>
      <c r="AE2431" s="195"/>
      <c r="AF2431" s="195"/>
      <c r="AG2431" s="195"/>
    </row>
    <row r="2432" spans="13:33" s="6" customFormat="1" ht="15" customHeight="1" x14ac:dyDescent="0.25">
      <c r="M2432" s="42"/>
      <c r="Y2432" s="195"/>
      <c r="Z2432" s="195"/>
      <c r="AA2432" s="195"/>
      <c r="AB2432" s="195"/>
      <c r="AC2432" s="181"/>
      <c r="AD2432" s="195"/>
      <c r="AE2432" s="195"/>
      <c r="AF2432" s="195"/>
      <c r="AG2432" s="195"/>
    </row>
    <row r="2433" spans="13:33" s="6" customFormat="1" ht="15" customHeight="1" x14ac:dyDescent="0.25">
      <c r="M2433" s="42"/>
      <c r="Y2433" s="195"/>
      <c r="Z2433" s="195"/>
      <c r="AA2433" s="195"/>
      <c r="AB2433" s="195"/>
      <c r="AC2433" s="181"/>
      <c r="AD2433" s="195"/>
      <c r="AE2433" s="195"/>
      <c r="AF2433" s="195"/>
      <c r="AG2433" s="195"/>
    </row>
    <row r="2434" spans="13:33" s="6" customFormat="1" ht="15" customHeight="1" x14ac:dyDescent="0.25">
      <c r="M2434" s="42"/>
      <c r="Y2434" s="195"/>
      <c r="Z2434" s="195"/>
      <c r="AA2434" s="195"/>
      <c r="AB2434" s="195"/>
      <c r="AC2434" s="181"/>
      <c r="AD2434" s="195"/>
      <c r="AE2434" s="195"/>
      <c r="AF2434" s="195"/>
      <c r="AG2434" s="195"/>
    </row>
    <row r="2435" spans="13:33" s="6" customFormat="1" ht="15" customHeight="1" x14ac:dyDescent="0.25">
      <c r="M2435" s="42"/>
      <c r="Y2435" s="195"/>
      <c r="Z2435" s="195"/>
      <c r="AA2435" s="195"/>
      <c r="AB2435" s="195"/>
      <c r="AC2435" s="181"/>
      <c r="AD2435" s="195"/>
      <c r="AE2435" s="195"/>
      <c r="AF2435" s="195"/>
      <c r="AG2435" s="195"/>
    </row>
    <row r="2436" spans="13:33" s="6" customFormat="1" ht="15" customHeight="1" x14ac:dyDescent="0.25">
      <c r="M2436" s="42"/>
      <c r="Y2436" s="195"/>
      <c r="Z2436" s="195"/>
      <c r="AA2436" s="195"/>
      <c r="AB2436" s="195"/>
      <c r="AC2436" s="181"/>
      <c r="AD2436" s="195"/>
      <c r="AE2436" s="195"/>
      <c r="AF2436" s="195"/>
      <c r="AG2436" s="195"/>
    </row>
    <row r="2437" spans="13:33" s="6" customFormat="1" ht="15" customHeight="1" x14ac:dyDescent="0.25">
      <c r="M2437" s="42"/>
      <c r="Y2437" s="195"/>
      <c r="Z2437" s="195"/>
      <c r="AA2437" s="195"/>
      <c r="AB2437" s="195"/>
      <c r="AC2437" s="181"/>
      <c r="AD2437" s="195"/>
      <c r="AE2437" s="195"/>
      <c r="AF2437" s="195"/>
      <c r="AG2437" s="195"/>
    </row>
    <row r="2438" spans="13:33" s="6" customFormat="1" ht="15" customHeight="1" x14ac:dyDescent="0.25">
      <c r="M2438" s="42"/>
      <c r="Y2438" s="195"/>
      <c r="Z2438" s="195"/>
      <c r="AA2438" s="195"/>
      <c r="AB2438" s="195"/>
      <c r="AC2438" s="181"/>
      <c r="AD2438" s="195"/>
      <c r="AE2438" s="195"/>
      <c r="AF2438" s="195"/>
      <c r="AG2438" s="195"/>
    </row>
    <row r="2439" spans="13:33" s="6" customFormat="1" ht="15" customHeight="1" x14ac:dyDescent="0.25">
      <c r="M2439" s="42"/>
      <c r="Y2439" s="195"/>
      <c r="Z2439" s="195"/>
      <c r="AA2439" s="195"/>
      <c r="AB2439" s="195"/>
      <c r="AC2439" s="181"/>
      <c r="AD2439" s="195"/>
      <c r="AE2439" s="195"/>
      <c r="AF2439" s="195"/>
      <c r="AG2439" s="195"/>
    </row>
    <row r="2440" spans="13:33" s="6" customFormat="1" ht="15" customHeight="1" x14ac:dyDescent="0.25">
      <c r="M2440" s="42"/>
      <c r="Y2440" s="195"/>
      <c r="Z2440" s="195"/>
      <c r="AA2440" s="195"/>
      <c r="AB2440" s="195"/>
      <c r="AC2440" s="181"/>
      <c r="AD2440" s="195"/>
      <c r="AE2440" s="195"/>
      <c r="AF2440" s="195"/>
      <c r="AG2440" s="195"/>
    </row>
    <row r="2441" spans="13:33" s="6" customFormat="1" ht="15" customHeight="1" x14ac:dyDescent="0.25">
      <c r="M2441" s="42"/>
      <c r="Y2441" s="195"/>
      <c r="Z2441" s="195"/>
      <c r="AA2441" s="195"/>
      <c r="AB2441" s="195"/>
      <c r="AC2441" s="181"/>
      <c r="AD2441" s="195"/>
      <c r="AE2441" s="195"/>
      <c r="AF2441" s="195"/>
      <c r="AG2441" s="195"/>
    </row>
    <row r="2442" spans="13:33" s="6" customFormat="1" ht="15" customHeight="1" x14ac:dyDescent="0.25">
      <c r="M2442" s="42"/>
      <c r="Y2442" s="195"/>
      <c r="Z2442" s="195"/>
      <c r="AA2442" s="195"/>
      <c r="AB2442" s="195"/>
      <c r="AC2442" s="181"/>
      <c r="AD2442" s="195"/>
      <c r="AE2442" s="195"/>
      <c r="AF2442" s="195"/>
      <c r="AG2442" s="195"/>
    </row>
    <row r="2443" spans="13:33" s="6" customFormat="1" ht="15" customHeight="1" x14ac:dyDescent="0.25">
      <c r="M2443" s="42"/>
      <c r="Y2443" s="195"/>
      <c r="Z2443" s="195"/>
      <c r="AA2443" s="195"/>
      <c r="AB2443" s="195"/>
      <c r="AC2443" s="181"/>
      <c r="AD2443" s="195"/>
      <c r="AE2443" s="195"/>
      <c r="AF2443" s="195"/>
      <c r="AG2443" s="195"/>
    </row>
    <row r="2444" spans="13:33" s="6" customFormat="1" ht="15" customHeight="1" x14ac:dyDescent="0.25">
      <c r="M2444" s="42"/>
      <c r="Y2444" s="195"/>
      <c r="Z2444" s="195"/>
      <c r="AA2444" s="195"/>
      <c r="AB2444" s="195"/>
      <c r="AC2444" s="181"/>
      <c r="AD2444" s="195"/>
      <c r="AE2444" s="195"/>
      <c r="AF2444" s="195"/>
      <c r="AG2444" s="195"/>
    </row>
    <row r="2445" spans="13:33" s="6" customFormat="1" ht="15" customHeight="1" x14ac:dyDescent="0.25">
      <c r="M2445" s="42"/>
      <c r="Y2445" s="195"/>
      <c r="Z2445" s="195"/>
      <c r="AA2445" s="195"/>
      <c r="AB2445" s="195"/>
      <c r="AC2445" s="181"/>
      <c r="AD2445" s="195"/>
      <c r="AE2445" s="195"/>
      <c r="AF2445" s="195"/>
      <c r="AG2445" s="195"/>
    </row>
    <row r="2446" spans="13:33" s="6" customFormat="1" ht="15" customHeight="1" x14ac:dyDescent="0.25">
      <c r="M2446" s="42"/>
      <c r="Y2446" s="195"/>
      <c r="Z2446" s="195"/>
      <c r="AA2446" s="195"/>
      <c r="AB2446" s="195"/>
      <c r="AC2446" s="181"/>
      <c r="AD2446" s="195"/>
      <c r="AE2446" s="195"/>
      <c r="AF2446" s="195"/>
      <c r="AG2446" s="195"/>
    </row>
    <row r="2447" spans="13:33" s="6" customFormat="1" ht="15" customHeight="1" x14ac:dyDescent="0.25">
      <c r="M2447" s="42"/>
      <c r="Y2447" s="195"/>
      <c r="Z2447" s="195"/>
      <c r="AA2447" s="195"/>
      <c r="AB2447" s="195"/>
      <c r="AC2447" s="181"/>
      <c r="AD2447" s="195"/>
      <c r="AE2447" s="195"/>
      <c r="AF2447" s="195"/>
      <c r="AG2447" s="195"/>
    </row>
    <row r="2448" spans="13:33" s="6" customFormat="1" ht="15" customHeight="1" x14ac:dyDescent="0.25">
      <c r="M2448" s="42"/>
      <c r="Y2448" s="195"/>
      <c r="Z2448" s="195"/>
      <c r="AA2448" s="195"/>
      <c r="AB2448" s="195"/>
      <c r="AC2448" s="181"/>
      <c r="AD2448" s="195"/>
      <c r="AE2448" s="195"/>
      <c r="AF2448" s="195"/>
      <c r="AG2448" s="195"/>
    </row>
    <row r="2449" spans="13:33" s="6" customFormat="1" ht="15" customHeight="1" x14ac:dyDescent="0.25">
      <c r="M2449" s="42"/>
      <c r="Y2449" s="195"/>
      <c r="Z2449" s="195"/>
      <c r="AA2449" s="195"/>
      <c r="AB2449" s="195"/>
      <c r="AC2449" s="181"/>
      <c r="AD2449" s="195"/>
      <c r="AE2449" s="195"/>
      <c r="AF2449" s="195"/>
      <c r="AG2449" s="195"/>
    </row>
    <row r="2450" spans="13:33" s="6" customFormat="1" ht="15" customHeight="1" x14ac:dyDescent="0.25">
      <c r="M2450" s="42"/>
      <c r="Y2450" s="195"/>
      <c r="Z2450" s="195"/>
      <c r="AA2450" s="195"/>
      <c r="AB2450" s="195"/>
      <c r="AC2450" s="181"/>
      <c r="AD2450" s="195"/>
      <c r="AE2450" s="195"/>
      <c r="AF2450" s="195"/>
      <c r="AG2450" s="195"/>
    </row>
    <row r="2451" spans="13:33" s="6" customFormat="1" ht="15" customHeight="1" x14ac:dyDescent="0.25">
      <c r="M2451" s="42"/>
      <c r="Y2451" s="195"/>
      <c r="Z2451" s="195"/>
      <c r="AA2451" s="195"/>
      <c r="AB2451" s="195"/>
      <c r="AC2451" s="181"/>
      <c r="AD2451" s="195"/>
      <c r="AE2451" s="195"/>
      <c r="AF2451" s="195"/>
      <c r="AG2451" s="195"/>
    </row>
    <row r="2452" spans="13:33" s="6" customFormat="1" ht="15" customHeight="1" x14ac:dyDescent="0.25">
      <c r="M2452" s="42"/>
      <c r="Y2452" s="195"/>
      <c r="Z2452" s="195"/>
      <c r="AA2452" s="195"/>
      <c r="AB2452" s="195"/>
      <c r="AC2452" s="181"/>
      <c r="AD2452" s="195"/>
      <c r="AE2452" s="195"/>
      <c r="AF2452" s="195"/>
      <c r="AG2452" s="195"/>
    </row>
    <row r="2453" spans="13:33" s="6" customFormat="1" ht="15" customHeight="1" x14ac:dyDescent="0.25">
      <c r="M2453" s="42"/>
      <c r="Y2453" s="195"/>
      <c r="Z2453" s="195"/>
      <c r="AA2453" s="195"/>
      <c r="AB2453" s="195"/>
      <c r="AC2453" s="181"/>
      <c r="AD2453" s="195"/>
      <c r="AE2453" s="195"/>
      <c r="AF2453" s="195"/>
      <c r="AG2453" s="195"/>
    </row>
    <row r="2454" spans="13:33" s="6" customFormat="1" ht="15" customHeight="1" x14ac:dyDescent="0.25">
      <c r="M2454" s="42"/>
      <c r="Y2454" s="195"/>
      <c r="Z2454" s="195"/>
      <c r="AA2454" s="195"/>
      <c r="AB2454" s="195"/>
      <c r="AC2454" s="181"/>
      <c r="AD2454" s="195"/>
      <c r="AE2454" s="195"/>
      <c r="AF2454" s="195"/>
      <c r="AG2454" s="195"/>
    </row>
    <row r="2455" spans="13:33" s="6" customFormat="1" ht="15" customHeight="1" x14ac:dyDescent="0.25">
      <c r="M2455" s="42"/>
      <c r="Y2455" s="195"/>
      <c r="Z2455" s="195"/>
      <c r="AA2455" s="195"/>
      <c r="AB2455" s="195"/>
      <c r="AC2455" s="181"/>
      <c r="AD2455" s="195"/>
      <c r="AE2455" s="195"/>
      <c r="AF2455" s="195"/>
      <c r="AG2455" s="195"/>
    </row>
    <row r="2456" spans="13:33" s="6" customFormat="1" ht="15" customHeight="1" x14ac:dyDescent="0.25">
      <c r="M2456" s="42"/>
      <c r="Y2456" s="195"/>
      <c r="Z2456" s="195"/>
      <c r="AA2456" s="195"/>
      <c r="AB2456" s="195"/>
      <c r="AC2456" s="181"/>
      <c r="AD2456" s="195"/>
      <c r="AE2456" s="195"/>
      <c r="AF2456" s="195"/>
      <c r="AG2456" s="195"/>
    </row>
    <row r="2457" spans="13:33" s="6" customFormat="1" ht="15" customHeight="1" x14ac:dyDescent="0.25">
      <c r="M2457" s="42"/>
      <c r="Y2457" s="195"/>
      <c r="Z2457" s="195"/>
      <c r="AA2457" s="195"/>
      <c r="AB2457" s="195"/>
      <c r="AC2457" s="181"/>
      <c r="AD2457" s="195"/>
      <c r="AE2457" s="195"/>
      <c r="AF2457" s="195"/>
      <c r="AG2457" s="195"/>
    </row>
    <row r="2458" spans="13:33" s="6" customFormat="1" ht="15" customHeight="1" x14ac:dyDescent="0.25">
      <c r="M2458" s="42"/>
      <c r="Y2458" s="195"/>
      <c r="Z2458" s="195"/>
      <c r="AA2458" s="195"/>
      <c r="AB2458" s="195"/>
      <c r="AC2458" s="181"/>
      <c r="AD2458" s="195"/>
      <c r="AE2458" s="195"/>
      <c r="AF2458" s="195"/>
      <c r="AG2458" s="195"/>
    </row>
    <row r="2459" spans="13:33" s="6" customFormat="1" ht="15" customHeight="1" x14ac:dyDescent="0.25">
      <c r="M2459" s="42"/>
      <c r="Y2459" s="195"/>
      <c r="Z2459" s="195"/>
      <c r="AA2459" s="195"/>
      <c r="AB2459" s="195"/>
      <c r="AC2459" s="181"/>
      <c r="AD2459" s="195"/>
      <c r="AE2459" s="195"/>
      <c r="AF2459" s="195"/>
      <c r="AG2459" s="195"/>
    </row>
    <row r="2460" spans="13:33" s="6" customFormat="1" ht="15" customHeight="1" x14ac:dyDescent="0.25">
      <c r="M2460" s="42"/>
      <c r="Y2460" s="195"/>
      <c r="Z2460" s="195"/>
      <c r="AA2460" s="195"/>
      <c r="AB2460" s="195"/>
      <c r="AC2460" s="181"/>
      <c r="AD2460" s="195"/>
      <c r="AE2460" s="195"/>
      <c r="AF2460" s="195"/>
      <c r="AG2460" s="195"/>
    </row>
    <row r="2461" spans="13:33" s="6" customFormat="1" ht="15" customHeight="1" x14ac:dyDescent="0.25">
      <c r="M2461" s="42"/>
      <c r="Y2461" s="195"/>
      <c r="Z2461" s="195"/>
      <c r="AA2461" s="195"/>
      <c r="AB2461" s="195"/>
      <c r="AC2461" s="181"/>
      <c r="AD2461" s="195"/>
      <c r="AE2461" s="195"/>
      <c r="AF2461" s="195"/>
      <c r="AG2461" s="195"/>
    </row>
    <row r="2462" spans="13:33" s="6" customFormat="1" ht="15" customHeight="1" x14ac:dyDescent="0.25">
      <c r="M2462" s="42"/>
      <c r="Y2462" s="195"/>
      <c r="Z2462" s="195"/>
      <c r="AA2462" s="195"/>
      <c r="AB2462" s="195"/>
      <c r="AC2462" s="181"/>
      <c r="AD2462" s="195"/>
      <c r="AE2462" s="195"/>
      <c r="AF2462" s="195"/>
      <c r="AG2462" s="195"/>
    </row>
    <row r="2463" spans="13:33" s="6" customFormat="1" ht="15" customHeight="1" x14ac:dyDescent="0.25">
      <c r="M2463" s="42"/>
      <c r="Y2463" s="195"/>
      <c r="Z2463" s="195"/>
      <c r="AA2463" s="195"/>
      <c r="AB2463" s="195"/>
      <c r="AC2463" s="181"/>
      <c r="AD2463" s="195"/>
      <c r="AE2463" s="195"/>
      <c r="AF2463" s="195"/>
      <c r="AG2463" s="195"/>
    </row>
    <row r="2464" spans="13:33" s="6" customFormat="1" ht="15" customHeight="1" x14ac:dyDescent="0.25">
      <c r="M2464" s="42"/>
      <c r="Y2464" s="195"/>
      <c r="Z2464" s="195"/>
      <c r="AA2464" s="195"/>
      <c r="AB2464" s="195"/>
      <c r="AC2464" s="181"/>
      <c r="AD2464" s="195"/>
      <c r="AE2464" s="195"/>
      <c r="AF2464" s="195"/>
      <c r="AG2464" s="195"/>
    </row>
    <row r="2465" spans="13:33" s="6" customFormat="1" ht="15" customHeight="1" x14ac:dyDescent="0.25">
      <c r="M2465" s="42"/>
      <c r="Y2465" s="195"/>
      <c r="Z2465" s="195"/>
      <c r="AA2465" s="195"/>
      <c r="AB2465" s="195"/>
      <c r="AC2465" s="181"/>
      <c r="AD2465" s="195"/>
      <c r="AE2465" s="195"/>
      <c r="AF2465" s="195"/>
      <c r="AG2465" s="195"/>
    </row>
    <row r="2466" spans="13:33" s="6" customFormat="1" ht="15" customHeight="1" x14ac:dyDescent="0.25">
      <c r="M2466" s="42"/>
      <c r="Y2466" s="195"/>
      <c r="Z2466" s="195"/>
      <c r="AA2466" s="195"/>
      <c r="AB2466" s="195"/>
      <c r="AC2466" s="181"/>
      <c r="AD2466" s="195"/>
      <c r="AE2466" s="195"/>
      <c r="AF2466" s="195"/>
      <c r="AG2466" s="195"/>
    </row>
    <row r="2467" spans="13:33" s="6" customFormat="1" ht="15" customHeight="1" x14ac:dyDescent="0.25">
      <c r="M2467" s="42"/>
      <c r="Y2467" s="195"/>
      <c r="Z2467" s="195"/>
      <c r="AA2467" s="195"/>
      <c r="AB2467" s="195"/>
      <c r="AC2467" s="181"/>
      <c r="AD2467" s="195"/>
      <c r="AE2467" s="195"/>
      <c r="AF2467" s="195"/>
      <c r="AG2467" s="195"/>
    </row>
    <row r="2468" spans="13:33" s="6" customFormat="1" ht="15" customHeight="1" x14ac:dyDescent="0.25">
      <c r="M2468" s="42"/>
      <c r="Y2468" s="195"/>
      <c r="Z2468" s="195"/>
      <c r="AA2468" s="195"/>
      <c r="AB2468" s="195"/>
      <c r="AC2468" s="181"/>
      <c r="AD2468" s="195"/>
      <c r="AE2468" s="195"/>
      <c r="AF2468" s="195"/>
      <c r="AG2468" s="195"/>
    </row>
    <row r="2469" spans="13:33" s="6" customFormat="1" ht="15" customHeight="1" x14ac:dyDescent="0.25">
      <c r="M2469" s="42"/>
      <c r="Y2469" s="195"/>
      <c r="Z2469" s="195"/>
      <c r="AA2469" s="195"/>
      <c r="AB2469" s="195"/>
      <c r="AC2469" s="181"/>
      <c r="AD2469" s="195"/>
      <c r="AE2469" s="195"/>
      <c r="AF2469" s="195"/>
      <c r="AG2469" s="195"/>
    </row>
    <row r="2470" spans="13:33" s="6" customFormat="1" ht="15" customHeight="1" x14ac:dyDescent="0.25">
      <c r="M2470" s="42"/>
      <c r="Y2470" s="195"/>
      <c r="Z2470" s="195"/>
      <c r="AA2470" s="195"/>
      <c r="AB2470" s="195"/>
      <c r="AC2470" s="181"/>
      <c r="AD2470" s="195"/>
      <c r="AE2470" s="195"/>
      <c r="AF2470" s="195"/>
      <c r="AG2470" s="195"/>
    </row>
    <row r="2471" spans="13:33" s="6" customFormat="1" ht="15" customHeight="1" x14ac:dyDescent="0.25">
      <c r="M2471" s="42"/>
      <c r="Y2471" s="195"/>
      <c r="Z2471" s="195"/>
      <c r="AA2471" s="195"/>
      <c r="AB2471" s="195"/>
      <c r="AC2471" s="181"/>
      <c r="AD2471" s="195"/>
      <c r="AE2471" s="195"/>
      <c r="AF2471" s="195"/>
      <c r="AG2471" s="195"/>
    </row>
    <row r="2472" spans="13:33" s="6" customFormat="1" ht="15" customHeight="1" x14ac:dyDescent="0.25">
      <c r="M2472" s="42"/>
      <c r="Y2472" s="195"/>
      <c r="Z2472" s="195"/>
      <c r="AA2472" s="195"/>
      <c r="AB2472" s="195"/>
      <c r="AC2472" s="181"/>
      <c r="AD2472" s="195"/>
      <c r="AE2472" s="195"/>
      <c r="AF2472" s="195"/>
      <c r="AG2472" s="195"/>
    </row>
    <row r="2473" spans="13:33" s="6" customFormat="1" ht="15" customHeight="1" x14ac:dyDescent="0.25">
      <c r="M2473" s="42"/>
      <c r="Y2473" s="195"/>
      <c r="Z2473" s="195"/>
      <c r="AA2473" s="195"/>
      <c r="AB2473" s="195"/>
      <c r="AC2473" s="181"/>
      <c r="AD2473" s="195"/>
      <c r="AE2473" s="195"/>
      <c r="AF2473" s="195"/>
      <c r="AG2473" s="195"/>
    </row>
    <row r="2474" spans="13:33" s="6" customFormat="1" ht="15" customHeight="1" x14ac:dyDescent="0.25">
      <c r="M2474" s="42"/>
      <c r="Y2474" s="195"/>
      <c r="Z2474" s="195"/>
      <c r="AA2474" s="195"/>
      <c r="AB2474" s="195"/>
      <c r="AC2474" s="181"/>
      <c r="AD2474" s="195"/>
      <c r="AE2474" s="195"/>
      <c r="AF2474" s="195"/>
      <c r="AG2474" s="195"/>
    </row>
    <row r="2475" spans="13:33" s="6" customFormat="1" ht="15" customHeight="1" x14ac:dyDescent="0.25">
      <c r="M2475" s="42"/>
      <c r="Y2475" s="195"/>
      <c r="Z2475" s="195"/>
      <c r="AA2475" s="195"/>
      <c r="AB2475" s="195"/>
      <c r="AC2475" s="181"/>
      <c r="AD2475" s="195"/>
      <c r="AE2475" s="195"/>
      <c r="AF2475" s="195"/>
      <c r="AG2475" s="195"/>
    </row>
    <row r="2476" spans="13:33" s="6" customFormat="1" ht="15" customHeight="1" x14ac:dyDescent="0.25">
      <c r="M2476" s="42"/>
      <c r="Y2476" s="195"/>
      <c r="Z2476" s="195"/>
      <c r="AA2476" s="195"/>
      <c r="AB2476" s="195"/>
      <c r="AC2476" s="181"/>
      <c r="AD2476" s="195"/>
      <c r="AE2476" s="195"/>
      <c r="AF2476" s="195"/>
      <c r="AG2476" s="195"/>
    </row>
    <row r="2477" spans="13:33" s="6" customFormat="1" ht="15" customHeight="1" x14ac:dyDescent="0.25">
      <c r="M2477" s="42"/>
      <c r="Y2477" s="195"/>
      <c r="Z2477" s="195"/>
      <c r="AA2477" s="195"/>
      <c r="AB2477" s="195"/>
      <c r="AC2477" s="181"/>
      <c r="AD2477" s="195"/>
      <c r="AE2477" s="195"/>
      <c r="AF2477" s="195"/>
      <c r="AG2477" s="195"/>
    </row>
    <row r="2478" spans="13:33" s="6" customFormat="1" ht="15" customHeight="1" x14ac:dyDescent="0.25">
      <c r="M2478" s="42"/>
      <c r="Y2478" s="195"/>
      <c r="Z2478" s="195"/>
      <c r="AA2478" s="195"/>
      <c r="AB2478" s="195"/>
      <c r="AC2478" s="181"/>
      <c r="AD2478" s="195"/>
      <c r="AE2478" s="195"/>
      <c r="AF2478" s="195"/>
      <c r="AG2478" s="195"/>
    </row>
    <row r="2479" spans="13:33" s="6" customFormat="1" ht="15" customHeight="1" x14ac:dyDescent="0.25">
      <c r="M2479" s="42"/>
      <c r="Y2479" s="195"/>
      <c r="Z2479" s="195"/>
      <c r="AA2479" s="195"/>
      <c r="AB2479" s="195"/>
      <c r="AC2479" s="181"/>
      <c r="AD2479" s="195"/>
      <c r="AE2479" s="195"/>
      <c r="AF2479" s="195"/>
      <c r="AG2479" s="195"/>
    </row>
    <row r="2480" spans="13:33" s="6" customFormat="1" ht="15" customHeight="1" x14ac:dyDescent="0.25">
      <c r="M2480" s="42"/>
      <c r="Y2480" s="195"/>
      <c r="Z2480" s="195"/>
      <c r="AA2480" s="195"/>
      <c r="AB2480" s="195"/>
      <c r="AC2480" s="181"/>
      <c r="AD2480" s="195"/>
      <c r="AE2480" s="195"/>
      <c r="AF2480" s="195"/>
      <c r="AG2480" s="195"/>
    </row>
    <row r="2481" spans="13:33" s="6" customFormat="1" ht="15" customHeight="1" x14ac:dyDescent="0.25">
      <c r="M2481" s="42"/>
      <c r="Y2481" s="195"/>
      <c r="Z2481" s="195"/>
      <c r="AA2481" s="195"/>
      <c r="AB2481" s="195"/>
      <c r="AC2481" s="181"/>
      <c r="AD2481" s="195"/>
      <c r="AE2481" s="195"/>
      <c r="AF2481" s="195"/>
      <c r="AG2481" s="195"/>
    </row>
    <row r="2482" spans="13:33" s="6" customFormat="1" ht="15" customHeight="1" x14ac:dyDescent="0.25">
      <c r="M2482" s="42"/>
      <c r="Y2482" s="195"/>
      <c r="Z2482" s="195"/>
      <c r="AA2482" s="195"/>
      <c r="AB2482" s="195"/>
      <c r="AC2482" s="181"/>
      <c r="AD2482" s="195"/>
      <c r="AE2482" s="195"/>
      <c r="AF2482" s="195"/>
      <c r="AG2482" s="195"/>
    </row>
    <row r="2483" spans="13:33" s="6" customFormat="1" ht="15" customHeight="1" x14ac:dyDescent="0.25">
      <c r="M2483" s="42"/>
      <c r="Y2483" s="195"/>
      <c r="Z2483" s="195"/>
      <c r="AA2483" s="195"/>
      <c r="AB2483" s="195"/>
      <c r="AC2483" s="181"/>
      <c r="AD2483" s="195"/>
      <c r="AE2483" s="195"/>
      <c r="AF2483" s="195"/>
      <c r="AG2483" s="195"/>
    </row>
    <row r="2484" spans="13:33" s="6" customFormat="1" ht="15" customHeight="1" x14ac:dyDescent="0.25">
      <c r="M2484" s="42"/>
      <c r="Y2484" s="195"/>
      <c r="Z2484" s="195"/>
      <c r="AA2484" s="195"/>
      <c r="AB2484" s="195"/>
      <c r="AC2484" s="181"/>
      <c r="AD2484" s="195"/>
      <c r="AE2484" s="195"/>
      <c r="AF2484" s="195"/>
      <c r="AG2484" s="195"/>
    </row>
    <row r="2485" spans="13:33" s="6" customFormat="1" ht="15" customHeight="1" x14ac:dyDescent="0.25">
      <c r="M2485" s="42"/>
      <c r="Y2485" s="195"/>
      <c r="Z2485" s="195"/>
      <c r="AA2485" s="195"/>
      <c r="AB2485" s="195"/>
      <c r="AC2485" s="181"/>
      <c r="AD2485" s="195"/>
      <c r="AE2485" s="195"/>
      <c r="AF2485" s="195"/>
      <c r="AG2485" s="195"/>
    </row>
    <row r="2486" spans="13:33" s="6" customFormat="1" ht="15" customHeight="1" x14ac:dyDescent="0.25">
      <c r="M2486" s="42"/>
      <c r="Y2486" s="195"/>
      <c r="Z2486" s="195"/>
      <c r="AA2486" s="195"/>
      <c r="AB2486" s="195"/>
      <c r="AC2486" s="181"/>
      <c r="AD2486" s="195"/>
      <c r="AE2486" s="195"/>
      <c r="AF2486" s="195"/>
      <c r="AG2486" s="195"/>
    </row>
    <row r="2487" spans="13:33" s="6" customFormat="1" ht="15" customHeight="1" x14ac:dyDescent="0.25">
      <c r="M2487" s="42"/>
      <c r="Y2487" s="195"/>
      <c r="Z2487" s="195"/>
      <c r="AA2487" s="195"/>
      <c r="AB2487" s="195"/>
      <c r="AC2487" s="181"/>
      <c r="AD2487" s="195"/>
      <c r="AE2487" s="195"/>
      <c r="AF2487" s="195"/>
      <c r="AG2487" s="195"/>
    </row>
    <row r="2488" spans="13:33" s="6" customFormat="1" ht="15" customHeight="1" x14ac:dyDescent="0.25">
      <c r="M2488" s="42"/>
      <c r="Y2488" s="195"/>
      <c r="Z2488" s="195"/>
      <c r="AA2488" s="195"/>
      <c r="AB2488" s="195"/>
      <c r="AC2488" s="181"/>
      <c r="AD2488" s="195"/>
      <c r="AE2488" s="195"/>
      <c r="AF2488" s="195"/>
      <c r="AG2488" s="195"/>
    </row>
    <row r="2489" spans="13:33" s="6" customFormat="1" ht="15" customHeight="1" x14ac:dyDescent="0.25">
      <c r="M2489" s="42"/>
      <c r="Y2489" s="195"/>
      <c r="Z2489" s="195"/>
      <c r="AA2489" s="195"/>
      <c r="AB2489" s="195"/>
      <c r="AC2489" s="181"/>
      <c r="AD2489" s="195"/>
      <c r="AE2489" s="195"/>
      <c r="AF2489" s="195"/>
      <c r="AG2489" s="195"/>
    </row>
    <row r="2490" spans="13:33" s="6" customFormat="1" ht="15" customHeight="1" x14ac:dyDescent="0.25">
      <c r="M2490" s="42"/>
      <c r="Y2490" s="195"/>
      <c r="Z2490" s="195"/>
      <c r="AA2490" s="195"/>
      <c r="AB2490" s="195"/>
      <c r="AC2490" s="181"/>
      <c r="AD2490" s="195"/>
      <c r="AE2490" s="195"/>
      <c r="AF2490" s="195"/>
      <c r="AG2490" s="195"/>
    </row>
    <row r="2491" spans="13:33" s="6" customFormat="1" ht="15" customHeight="1" x14ac:dyDescent="0.25">
      <c r="M2491" s="42"/>
      <c r="Y2491" s="195"/>
      <c r="Z2491" s="195"/>
      <c r="AA2491" s="195"/>
      <c r="AB2491" s="195"/>
      <c r="AC2491" s="181"/>
      <c r="AD2491" s="195"/>
      <c r="AE2491" s="195"/>
      <c r="AF2491" s="195"/>
      <c r="AG2491" s="195"/>
    </row>
    <row r="2492" spans="13:33" s="6" customFormat="1" ht="15" customHeight="1" x14ac:dyDescent="0.25">
      <c r="M2492" s="42"/>
      <c r="Y2492" s="195"/>
      <c r="Z2492" s="195"/>
      <c r="AA2492" s="195"/>
      <c r="AB2492" s="195"/>
      <c r="AC2492" s="181"/>
      <c r="AD2492" s="195"/>
      <c r="AE2492" s="195"/>
      <c r="AF2492" s="195"/>
      <c r="AG2492" s="195"/>
    </row>
    <row r="2493" spans="13:33" s="6" customFormat="1" ht="15" customHeight="1" x14ac:dyDescent="0.25">
      <c r="M2493" s="42"/>
      <c r="Y2493" s="195"/>
      <c r="Z2493" s="195"/>
      <c r="AA2493" s="195"/>
      <c r="AB2493" s="195"/>
      <c r="AC2493" s="181"/>
      <c r="AD2493" s="195"/>
      <c r="AE2493" s="195"/>
      <c r="AF2493" s="195"/>
      <c r="AG2493" s="195"/>
    </row>
    <row r="2494" spans="13:33" s="6" customFormat="1" ht="15" customHeight="1" x14ac:dyDescent="0.25">
      <c r="M2494" s="42"/>
      <c r="Y2494" s="195"/>
      <c r="Z2494" s="195"/>
      <c r="AA2494" s="195"/>
      <c r="AB2494" s="195"/>
      <c r="AC2494" s="181"/>
      <c r="AD2494" s="195"/>
      <c r="AE2494" s="195"/>
      <c r="AF2494" s="195"/>
      <c r="AG2494" s="195"/>
    </row>
    <row r="2495" spans="13:33" s="6" customFormat="1" ht="15" customHeight="1" x14ac:dyDescent="0.25">
      <c r="M2495" s="42"/>
      <c r="Y2495" s="195"/>
      <c r="Z2495" s="195"/>
      <c r="AA2495" s="195"/>
      <c r="AB2495" s="195"/>
      <c r="AC2495" s="181"/>
      <c r="AD2495" s="195"/>
      <c r="AE2495" s="195"/>
      <c r="AF2495" s="195"/>
      <c r="AG2495" s="195"/>
    </row>
    <row r="2496" spans="13:33" s="6" customFormat="1" ht="15" customHeight="1" x14ac:dyDescent="0.25">
      <c r="M2496" s="42"/>
      <c r="Y2496" s="195"/>
      <c r="Z2496" s="195"/>
      <c r="AA2496" s="195"/>
      <c r="AB2496" s="195"/>
      <c r="AC2496" s="181"/>
      <c r="AD2496" s="195"/>
      <c r="AE2496" s="195"/>
      <c r="AF2496" s="195"/>
      <c r="AG2496" s="195"/>
    </row>
    <row r="2497" spans="13:33" s="6" customFormat="1" ht="15" customHeight="1" x14ac:dyDescent="0.25">
      <c r="M2497" s="42"/>
      <c r="Y2497" s="195"/>
      <c r="Z2497" s="195"/>
      <c r="AA2497" s="195"/>
      <c r="AB2497" s="195"/>
      <c r="AC2497" s="181"/>
      <c r="AD2497" s="195"/>
      <c r="AE2497" s="195"/>
      <c r="AF2497" s="195"/>
      <c r="AG2497" s="195"/>
    </row>
    <row r="2498" spans="13:33" s="6" customFormat="1" ht="15" customHeight="1" x14ac:dyDescent="0.25">
      <c r="M2498" s="42"/>
      <c r="Y2498" s="195"/>
      <c r="Z2498" s="195"/>
      <c r="AA2498" s="195"/>
      <c r="AB2498" s="195"/>
      <c r="AC2498" s="181"/>
      <c r="AD2498" s="195"/>
      <c r="AE2498" s="195"/>
      <c r="AF2498" s="195"/>
      <c r="AG2498" s="195"/>
    </row>
    <row r="2499" spans="13:33" s="6" customFormat="1" ht="15" customHeight="1" x14ac:dyDescent="0.25">
      <c r="M2499" s="42"/>
      <c r="Y2499" s="195"/>
      <c r="Z2499" s="195"/>
      <c r="AA2499" s="195"/>
      <c r="AB2499" s="195"/>
      <c r="AC2499" s="181"/>
      <c r="AD2499" s="195"/>
      <c r="AE2499" s="195"/>
      <c r="AF2499" s="195"/>
      <c r="AG2499" s="195"/>
    </row>
    <row r="2500" spans="13:33" s="6" customFormat="1" ht="15" customHeight="1" x14ac:dyDescent="0.25">
      <c r="M2500" s="42"/>
      <c r="Y2500" s="195"/>
      <c r="Z2500" s="195"/>
      <c r="AA2500" s="195"/>
      <c r="AB2500" s="195"/>
      <c r="AC2500" s="181"/>
      <c r="AD2500" s="195"/>
      <c r="AE2500" s="195"/>
      <c r="AF2500" s="195"/>
      <c r="AG2500" s="195"/>
    </row>
    <row r="2501" spans="13:33" s="6" customFormat="1" ht="15" customHeight="1" x14ac:dyDescent="0.25">
      <c r="M2501" s="42"/>
      <c r="Y2501" s="195"/>
      <c r="Z2501" s="195"/>
      <c r="AA2501" s="195"/>
      <c r="AB2501" s="195"/>
      <c r="AC2501" s="181"/>
      <c r="AD2501" s="195"/>
      <c r="AE2501" s="195"/>
      <c r="AF2501" s="195"/>
      <c r="AG2501" s="195"/>
    </row>
    <row r="2502" spans="13:33" s="6" customFormat="1" ht="15" customHeight="1" x14ac:dyDescent="0.25">
      <c r="M2502" s="42"/>
      <c r="Y2502" s="195"/>
      <c r="Z2502" s="195"/>
      <c r="AA2502" s="195"/>
      <c r="AB2502" s="195"/>
      <c r="AC2502" s="181"/>
      <c r="AD2502" s="195"/>
      <c r="AE2502" s="195"/>
      <c r="AF2502" s="195"/>
      <c r="AG2502" s="195"/>
    </row>
    <row r="2503" spans="13:33" s="6" customFormat="1" ht="15" customHeight="1" x14ac:dyDescent="0.25">
      <c r="M2503" s="42"/>
      <c r="Y2503" s="195"/>
      <c r="Z2503" s="195"/>
      <c r="AA2503" s="195"/>
      <c r="AB2503" s="195"/>
      <c r="AC2503" s="181"/>
      <c r="AD2503" s="195"/>
      <c r="AE2503" s="195"/>
      <c r="AF2503" s="195"/>
      <c r="AG2503" s="195"/>
    </row>
    <row r="2504" spans="13:33" s="6" customFormat="1" ht="15" customHeight="1" x14ac:dyDescent="0.25">
      <c r="M2504" s="42"/>
      <c r="Y2504" s="195"/>
      <c r="Z2504" s="195"/>
      <c r="AA2504" s="195"/>
      <c r="AB2504" s="195"/>
      <c r="AC2504" s="181"/>
      <c r="AD2504" s="195"/>
      <c r="AE2504" s="195"/>
      <c r="AF2504" s="195"/>
      <c r="AG2504" s="195"/>
    </row>
    <row r="2505" spans="13:33" s="6" customFormat="1" ht="15" customHeight="1" x14ac:dyDescent="0.25">
      <c r="M2505" s="42"/>
      <c r="Y2505" s="195"/>
      <c r="Z2505" s="195"/>
      <c r="AA2505" s="195"/>
      <c r="AB2505" s="195"/>
      <c r="AC2505" s="181"/>
      <c r="AD2505" s="195"/>
      <c r="AE2505" s="195"/>
      <c r="AF2505" s="195"/>
      <c r="AG2505" s="195"/>
    </row>
    <row r="2506" spans="13:33" s="6" customFormat="1" ht="15" customHeight="1" x14ac:dyDescent="0.25">
      <c r="M2506" s="42"/>
      <c r="Y2506" s="195"/>
      <c r="Z2506" s="195"/>
      <c r="AA2506" s="195"/>
      <c r="AB2506" s="195"/>
      <c r="AC2506" s="181"/>
      <c r="AD2506" s="195"/>
      <c r="AE2506" s="195"/>
      <c r="AF2506" s="195"/>
      <c r="AG2506" s="195"/>
    </row>
    <row r="2507" spans="13:33" s="6" customFormat="1" ht="15" customHeight="1" x14ac:dyDescent="0.25">
      <c r="M2507" s="42"/>
      <c r="Y2507" s="195"/>
      <c r="Z2507" s="195"/>
      <c r="AA2507" s="195"/>
      <c r="AB2507" s="195"/>
      <c r="AC2507" s="181"/>
      <c r="AD2507" s="195"/>
      <c r="AE2507" s="195"/>
      <c r="AF2507" s="195"/>
      <c r="AG2507" s="195"/>
    </row>
    <row r="2508" spans="13:33" s="6" customFormat="1" ht="15" customHeight="1" x14ac:dyDescent="0.25">
      <c r="M2508" s="42"/>
      <c r="Y2508" s="195"/>
      <c r="Z2508" s="195"/>
      <c r="AA2508" s="195"/>
      <c r="AB2508" s="195"/>
      <c r="AC2508" s="181"/>
      <c r="AD2508" s="195"/>
      <c r="AE2508" s="195"/>
      <c r="AF2508" s="195"/>
      <c r="AG2508" s="195"/>
    </row>
    <row r="2509" spans="13:33" s="6" customFormat="1" ht="15" customHeight="1" x14ac:dyDescent="0.25">
      <c r="M2509" s="42"/>
      <c r="Y2509" s="195"/>
      <c r="Z2509" s="195"/>
      <c r="AA2509" s="195"/>
      <c r="AB2509" s="195"/>
      <c r="AC2509" s="181"/>
      <c r="AD2509" s="195"/>
      <c r="AE2509" s="195"/>
      <c r="AF2509" s="195"/>
      <c r="AG2509" s="195"/>
    </row>
    <row r="2510" spans="13:33" s="6" customFormat="1" ht="15" customHeight="1" x14ac:dyDescent="0.25">
      <c r="M2510" s="42"/>
      <c r="Y2510" s="195"/>
      <c r="Z2510" s="195"/>
      <c r="AA2510" s="195"/>
      <c r="AB2510" s="195"/>
      <c r="AC2510" s="181"/>
      <c r="AD2510" s="195"/>
      <c r="AE2510" s="195"/>
      <c r="AF2510" s="195"/>
      <c r="AG2510" s="195"/>
    </row>
    <row r="2511" spans="13:33" s="6" customFormat="1" ht="15" customHeight="1" x14ac:dyDescent="0.25">
      <c r="M2511" s="42"/>
      <c r="Y2511" s="195"/>
      <c r="Z2511" s="195"/>
      <c r="AA2511" s="195"/>
      <c r="AB2511" s="195"/>
      <c r="AC2511" s="181"/>
      <c r="AD2511" s="195"/>
      <c r="AE2511" s="195"/>
      <c r="AF2511" s="195"/>
      <c r="AG2511" s="195"/>
    </row>
    <row r="2512" spans="13:33" s="6" customFormat="1" ht="15" customHeight="1" x14ac:dyDescent="0.25">
      <c r="M2512" s="42"/>
      <c r="Y2512" s="195"/>
      <c r="Z2512" s="195"/>
      <c r="AA2512" s="195"/>
      <c r="AB2512" s="195"/>
      <c r="AC2512" s="181"/>
      <c r="AD2512" s="195"/>
      <c r="AE2512" s="195"/>
      <c r="AF2512" s="195"/>
      <c r="AG2512" s="195"/>
    </row>
    <row r="2513" spans="13:33" s="6" customFormat="1" ht="15" customHeight="1" x14ac:dyDescent="0.25">
      <c r="M2513" s="42"/>
      <c r="Y2513" s="195"/>
      <c r="Z2513" s="195"/>
      <c r="AA2513" s="195"/>
      <c r="AB2513" s="195"/>
      <c r="AC2513" s="181"/>
      <c r="AD2513" s="195"/>
      <c r="AE2513" s="195"/>
      <c r="AF2513" s="195"/>
      <c r="AG2513" s="195"/>
    </row>
    <row r="2514" spans="13:33" s="6" customFormat="1" ht="15" customHeight="1" x14ac:dyDescent="0.25">
      <c r="M2514" s="42"/>
      <c r="Y2514" s="195"/>
      <c r="Z2514" s="195"/>
      <c r="AA2514" s="195"/>
      <c r="AB2514" s="195"/>
      <c r="AC2514" s="181"/>
      <c r="AD2514" s="195"/>
      <c r="AE2514" s="195"/>
      <c r="AF2514" s="195"/>
      <c r="AG2514" s="195"/>
    </row>
    <row r="2515" spans="13:33" s="6" customFormat="1" ht="15" customHeight="1" x14ac:dyDescent="0.25">
      <c r="M2515" s="42"/>
      <c r="Y2515" s="195"/>
      <c r="Z2515" s="195"/>
      <c r="AA2515" s="195"/>
      <c r="AB2515" s="195"/>
      <c r="AC2515" s="181"/>
      <c r="AD2515" s="195"/>
      <c r="AE2515" s="195"/>
      <c r="AF2515" s="195"/>
      <c r="AG2515" s="195"/>
    </row>
    <row r="2516" spans="13:33" s="6" customFormat="1" ht="15" customHeight="1" x14ac:dyDescent="0.25">
      <c r="M2516" s="42"/>
      <c r="Y2516" s="195"/>
      <c r="Z2516" s="195"/>
      <c r="AA2516" s="195"/>
      <c r="AB2516" s="195"/>
      <c r="AC2516" s="181"/>
      <c r="AD2516" s="195"/>
      <c r="AE2516" s="195"/>
      <c r="AF2516" s="195"/>
      <c r="AG2516" s="195"/>
    </row>
    <row r="2517" spans="13:33" s="6" customFormat="1" ht="15" customHeight="1" x14ac:dyDescent="0.25">
      <c r="M2517" s="42"/>
      <c r="Y2517" s="195"/>
      <c r="Z2517" s="195"/>
      <c r="AA2517" s="195"/>
      <c r="AB2517" s="195"/>
      <c r="AC2517" s="181"/>
      <c r="AD2517" s="195"/>
      <c r="AE2517" s="195"/>
      <c r="AF2517" s="195"/>
      <c r="AG2517" s="195"/>
    </row>
    <row r="2518" spans="13:33" s="6" customFormat="1" ht="15" customHeight="1" x14ac:dyDescent="0.25">
      <c r="M2518" s="42"/>
      <c r="Y2518" s="195"/>
      <c r="Z2518" s="195"/>
      <c r="AA2518" s="195"/>
      <c r="AB2518" s="195"/>
      <c r="AC2518" s="181"/>
      <c r="AD2518" s="195"/>
      <c r="AE2518" s="195"/>
      <c r="AF2518" s="195"/>
      <c r="AG2518" s="195"/>
    </row>
    <row r="2519" spans="13:33" s="6" customFormat="1" ht="15" customHeight="1" x14ac:dyDescent="0.25">
      <c r="M2519" s="42"/>
      <c r="Y2519" s="195"/>
      <c r="Z2519" s="195"/>
      <c r="AA2519" s="195"/>
      <c r="AB2519" s="195"/>
      <c r="AC2519" s="181"/>
      <c r="AD2519" s="195"/>
      <c r="AE2519" s="195"/>
      <c r="AF2519" s="195"/>
      <c r="AG2519" s="195"/>
    </row>
    <row r="2520" spans="13:33" s="6" customFormat="1" ht="15" customHeight="1" x14ac:dyDescent="0.25">
      <c r="M2520" s="42"/>
      <c r="Y2520" s="195"/>
      <c r="Z2520" s="195"/>
      <c r="AA2520" s="195"/>
      <c r="AB2520" s="195"/>
      <c r="AC2520" s="181"/>
      <c r="AD2520" s="195"/>
      <c r="AE2520" s="195"/>
      <c r="AF2520" s="195"/>
      <c r="AG2520" s="195"/>
    </row>
    <row r="2521" spans="13:33" s="6" customFormat="1" ht="15" customHeight="1" x14ac:dyDescent="0.25">
      <c r="M2521" s="42"/>
      <c r="Y2521" s="195"/>
      <c r="Z2521" s="195"/>
      <c r="AA2521" s="195"/>
      <c r="AB2521" s="195"/>
      <c r="AC2521" s="181"/>
      <c r="AD2521" s="195"/>
      <c r="AE2521" s="195"/>
      <c r="AF2521" s="195"/>
      <c r="AG2521" s="195"/>
    </row>
    <row r="2522" spans="13:33" s="6" customFormat="1" ht="15" customHeight="1" x14ac:dyDescent="0.25">
      <c r="M2522" s="42"/>
      <c r="Y2522" s="195"/>
      <c r="Z2522" s="195"/>
      <c r="AA2522" s="195"/>
      <c r="AB2522" s="195"/>
      <c r="AC2522" s="181"/>
      <c r="AD2522" s="195"/>
      <c r="AE2522" s="195"/>
      <c r="AF2522" s="195"/>
      <c r="AG2522" s="195"/>
    </row>
    <row r="2523" spans="13:33" s="6" customFormat="1" ht="15" customHeight="1" x14ac:dyDescent="0.25">
      <c r="M2523" s="42"/>
      <c r="Y2523" s="195"/>
      <c r="Z2523" s="195"/>
      <c r="AA2523" s="195"/>
      <c r="AB2523" s="195"/>
      <c r="AC2523" s="181"/>
      <c r="AD2523" s="195"/>
      <c r="AE2523" s="195"/>
      <c r="AF2523" s="195"/>
      <c r="AG2523" s="195"/>
    </row>
    <row r="2524" spans="13:33" s="6" customFormat="1" ht="15" customHeight="1" x14ac:dyDescent="0.25">
      <c r="M2524" s="42"/>
      <c r="Y2524" s="195"/>
      <c r="Z2524" s="195"/>
      <c r="AA2524" s="195"/>
      <c r="AB2524" s="195"/>
      <c r="AC2524" s="181"/>
      <c r="AD2524" s="195"/>
      <c r="AE2524" s="195"/>
      <c r="AF2524" s="195"/>
      <c r="AG2524" s="195"/>
    </row>
    <row r="2525" spans="13:33" s="6" customFormat="1" ht="15" customHeight="1" x14ac:dyDescent="0.25">
      <c r="M2525" s="42"/>
      <c r="Y2525" s="195"/>
      <c r="Z2525" s="195"/>
      <c r="AA2525" s="195"/>
      <c r="AB2525" s="195"/>
      <c r="AC2525" s="181"/>
      <c r="AD2525" s="195"/>
      <c r="AE2525" s="195"/>
      <c r="AF2525" s="195"/>
      <c r="AG2525" s="195"/>
    </row>
    <row r="2526" spans="13:33" s="6" customFormat="1" ht="15" customHeight="1" x14ac:dyDescent="0.25">
      <c r="M2526" s="42"/>
      <c r="Y2526" s="195"/>
      <c r="Z2526" s="195"/>
      <c r="AA2526" s="195"/>
      <c r="AB2526" s="195"/>
      <c r="AC2526" s="181"/>
      <c r="AD2526" s="195"/>
      <c r="AE2526" s="195"/>
      <c r="AF2526" s="195"/>
      <c r="AG2526" s="195"/>
    </row>
    <row r="2527" spans="13:33" s="6" customFormat="1" ht="15" customHeight="1" x14ac:dyDescent="0.25">
      <c r="M2527" s="42"/>
      <c r="Y2527" s="195"/>
      <c r="Z2527" s="195"/>
      <c r="AA2527" s="195"/>
      <c r="AB2527" s="195"/>
      <c r="AC2527" s="181"/>
      <c r="AD2527" s="195"/>
      <c r="AE2527" s="195"/>
      <c r="AF2527" s="195"/>
      <c r="AG2527" s="195"/>
    </row>
    <row r="2528" spans="13:33" s="6" customFormat="1" ht="15" customHeight="1" x14ac:dyDescent="0.25">
      <c r="M2528" s="42"/>
      <c r="Y2528" s="195"/>
      <c r="Z2528" s="195"/>
      <c r="AA2528" s="195"/>
      <c r="AB2528" s="195"/>
      <c r="AC2528" s="181"/>
      <c r="AD2528" s="195"/>
      <c r="AE2528" s="195"/>
      <c r="AF2528" s="195"/>
      <c r="AG2528" s="195"/>
    </row>
    <row r="2529" spans="13:33" s="6" customFormat="1" ht="15" customHeight="1" x14ac:dyDescent="0.25">
      <c r="M2529" s="42"/>
      <c r="Y2529" s="195"/>
      <c r="Z2529" s="195"/>
      <c r="AA2529" s="195"/>
      <c r="AB2529" s="195"/>
      <c r="AC2529" s="181"/>
      <c r="AD2529" s="195"/>
      <c r="AE2529" s="195"/>
      <c r="AF2529" s="195"/>
      <c r="AG2529" s="195"/>
    </row>
    <row r="2530" spans="13:33" s="6" customFormat="1" ht="15" customHeight="1" x14ac:dyDescent="0.25">
      <c r="M2530" s="42"/>
      <c r="Y2530" s="195"/>
      <c r="Z2530" s="195"/>
      <c r="AA2530" s="195"/>
      <c r="AB2530" s="195"/>
      <c r="AC2530" s="181"/>
      <c r="AD2530" s="195"/>
      <c r="AE2530" s="195"/>
      <c r="AF2530" s="195"/>
      <c r="AG2530" s="195"/>
    </row>
    <row r="2531" spans="13:33" s="6" customFormat="1" ht="15" customHeight="1" x14ac:dyDescent="0.25">
      <c r="M2531" s="42"/>
      <c r="Y2531" s="195"/>
      <c r="Z2531" s="195"/>
      <c r="AA2531" s="195"/>
      <c r="AB2531" s="195"/>
      <c r="AC2531" s="181"/>
      <c r="AD2531" s="195"/>
      <c r="AE2531" s="195"/>
      <c r="AF2531" s="195"/>
      <c r="AG2531" s="195"/>
    </row>
    <row r="2532" spans="13:33" s="6" customFormat="1" ht="15" customHeight="1" x14ac:dyDescent="0.25">
      <c r="M2532" s="42"/>
      <c r="Y2532" s="195"/>
      <c r="Z2532" s="195"/>
      <c r="AA2532" s="195"/>
      <c r="AB2532" s="195"/>
      <c r="AC2532" s="181"/>
      <c r="AD2532" s="195"/>
      <c r="AE2532" s="195"/>
      <c r="AF2532" s="195"/>
      <c r="AG2532" s="195"/>
    </row>
    <row r="2533" spans="13:33" s="6" customFormat="1" ht="15" customHeight="1" x14ac:dyDescent="0.25">
      <c r="M2533" s="42"/>
      <c r="Y2533" s="195"/>
      <c r="Z2533" s="195"/>
      <c r="AA2533" s="195"/>
      <c r="AB2533" s="195"/>
      <c r="AC2533" s="181"/>
      <c r="AD2533" s="195"/>
      <c r="AE2533" s="195"/>
      <c r="AF2533" s="195"/>
      <c r="AG2533" s="195"/>
    </row>
    <row r="2534" spans="13:33" s="6" customFormat="1" ht="15" customHeight="1" x14ac:dyDescent="0.25">
      <c r="M2534" s="42"/>
      <c r="Y2534" s="195"/>
      <c r="Z2534" s="195"/>
      <c r="AA2534" s="195"/>
      <c r="AB2534" s="195"/>
      <c r="AC2534" s="181"/>
      <c r="AD2534" s="195"/>
      <c r="AE2534" s="195"/>
      <c r="AF2534" s="195"/>
      <c r="AG2534" s="195"/>
    </row>
    <row r="2535" spans="13:33" s="6" customFormat="1" ht="15" customHeight="1" x14ac:dyDescent="0.25">
      <c r="M2535" s="42"/>
      <c r="Y2535" s="195"/>
      <c r="Z2535" s="195"/>
      <c r="AA2535" s="195"/>
      <c r="AB2535" s="195"/>
      <c r="AC2535" s="181"/>
      <c r="AD2535" s="195"/>
      <c r="AE2535" s="195"/>
      <c r="AF2535" s="195"/>
      <c r="AG2535" s="195"/>
    </row>
    <row r="2536" spans="13:33" s="6" customFormat="1" ht="15" customHeight="1" x14ac:dyDescent="0.25">
      <c r="M2536" s="42"/>
      <c r="Y2536" s="195"/>
      <c r="Z2536" s="195"/>
      <c r="AA2536" s="195"/>
      <c r="AB2536" s="195"/>
      <c r="AC2536" s="181"/>
      <c r="AD2536" s="195"/>
      <c r="AE2536" s="195"/>
      <c r="AF2536" s="195"/>
      <c r="AG2536" s="195"/>
    </row>
  </sheetData>
  <mergeCells count="20">
    <mergeCell ref="A28:A31"/>
    <mergeCell ref="A33:A36"/>
    <mergeCell ref="A15:A17"/>
    <mergeCell ref="M15:M17"/>
    <mergeCell ref="A21:C22"/>
    <mergeCell ref="D21:H21"/>
    <mergeCell ref="O21:Q21"/>
    <mergeCell ref="A23:A26"/>
    <mergeCell ref="A3:A5"/>
    <mergeCell ref="M3:M5"/>
    <mergeCell ref="A7:A9"/>
    <mergeCell ref="M7:M9"/>
    <mergeCell ref="A11:A13"/>
    <mergeCell ref="M11:M13"/>
    <mergeCell ref="AD2:AG2"/>
    <mergeCell ref="A1:C2"/>
    <mergeCell ref="D1:G1"/>
    <mergeCell ref="M1:O2"/>
    <mergeCell ref="P1:S1"/>
    <mergeCell ref="Y2:AB2"/>
  </mergeCells>
  <conditionalFormatting sqref="G3:G5 S3:S5 G7:G9 S7:S9 G11:G13 S11:S13 G15:G17 S15:S17">
    <cfRule type="cellIs" dxfId="3" priority="1" stopIfTrue="1" operator="equal">
      <formula>1</formula>
    </cfRule>
  </conditionalFormatting>
  <pageMargins left="0.11811023622047245" right="0.19685039370078741" top="0.62992125984251968" bottom="0.35433070866141736" header="0.31496062992125984" footer="0.19685039370078741"/>
  <pageSetup orientation="landscape" r:id="rId1"/>
  <headerFooter>
    <oddHeader>&amp;C&amp;"Times New Roman,Normal"&amp;18&amp;U&amp;K000000TOUNOI DE FINALES TERRITORIALES 2024</oddHeader>
    <oddFooter>&amp;C&amp;"Helvetica,Regular"&amp;12&amp;K000000&amp;P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IV2545"/>
  <sheetViews>
    <sheetView defaultGridColor="0" colorId="12" zoomScale="80" zoomScaleNormal="80" workbookViewId="0">
      <selection activeCell="C5" sqref="C5"/>
    </sheetView>
  </sheetViews>
  <sheetFormatPr baseColWidth="10" defaultColWidth="10.85546875" defaultRowHeight="15" customHeight="1" x14ac:dyDescent="0.25"/>
  <cols>
    <col min="1" max="1" width="3.28515625" style="77" customWidth="1"/>
    <col min="2" max="2" width="3" style="77" customWidth="1"/>
    <col min="3" max="3" width="26.5703125" style="77" customWidth="1"/>
    <col min="4" max="9" width="9.7109375" style="77" customWidth="1"/>
    <col min="10" max="10" width="6.140625" style="77" customWidth="1"/>
    <col min="11" max="11" width="4.28515625" style="77" customWidth="1"/>
    <col min="12" max="12" width="4.42578125" style="77" customWidth="1"/>
    <col min="13" max="13" width="4.7109375" style="77" customWidth="1"/>
    <col min="14" max="14" width="11.28515625" style="77" customWidth="1"/>
    <col min="15" max="15" width="2.42578125" style="77" customWidth="1"/>
    <col min="16" max="17" width="3" style="77" customWidth="1"/>
    <col min="18" max="18" width="26.7109375" style="77" customWidth="1"/>
    <col min="19" max="24" width="9.7109375" style="77" customWidth="1"/>
    <col min="25" max="25" width="6.42578125" style="77" customWidth="1"/>
    <col min="26" max="26" width="4.28515625" style="77" customWidth="1"/>
    <col min="27" max="27" width="5.85546875" style="77" customWidth="1"/>
    <col min="28" max="28" width="4.7109375" style="77" customWidth="1"/>
    <col min="29" max="29" width="11.28515625" style="77" customWidth="1"/>
    <col min="30" max="30" width="3" style="77" customWidth="1"/>
    <col min="31" max="34" width="4" style="197" customWidth="1"/>
    <col min="35" max="35" width="13.7109375" style="197" customWidth="1"/>
    <col min="36" max="39" width="4" style="197" customWidth="1"/>
    <col min="40" max="256" width="10.85546875" style="78" customWidth="1"/>
    <col min="257" max="16384" width="10.85546875" style="79"/>
  </cols>
  <sheetData>
    <row r="1" spans="1:40" s="6" customFormat="1" ht="19.5" customHeight="1" thickBot="1" x14ac:dyDescent="0.3">
      <c r="A1" s="631" t="s">
        <v>25</v>
      </c>
      <c r="B1" s="632"/>
      <c r="C1" s="633"/>
      <c r="D1" s="657" t="s">
        <v>25</v>
      </c>
      <c r="E1" s="637"/>
      <c r="F1" s="637"/>
      <c r="G1" s="637"/>
      <c r="H1" s="637"/>
      <c r="I1" s="637"/>
      <c r="J1" s="637"/>
      <c r="K1" s="4"/>
      <c r="L1" s="5" t="s">
        <v>26</v>
      </c>
      <c r="P1" s="631" t="s">
        <v>27</v>
      </c>
      <c r="Q1" s="632"/>
      <c r="R1" s="633"/>
      <c r="S1" s="657" t="s">
        <v>27</v>
      </c>
      <c r="T1" s="637"/>
      <c r="U1" s="637"/>
      <c r="V1" s="637"/>
      <c r="W1" s="637"/>
      <c r="X1" s="637"/>
      <c r="Y1" s="637"/>
      <c r="Z1" s="4"/>
      <c r="AA1" s="5" t="s">
        <v>26</v>
      </c>
      <c r="AE1" s="180"/>
      <c r="AF1" s="180"/>
      <c r="AG1" s="180"/>
      <c r="AH1" s="180"/>
      <c r="AI1" s="181"/>
      <c r="AJ1" s="180"/>
      <c r="AK1" s="180"/>
      <c r="AL1" s="180"/>
      <c r="AM1" s="180"/>
    </row>
    <row r="2" spans="1:40" s="6" customFormat="1" ht="15" customHeight="1" x14ac:dyDescent="0.25">
      <c r="A2" s="654"/>
      <c r="B2" s="655"/>
      <c r="C2" s="656"/>
      <c r="D2" s="8" t="s">
        <v>28</v>
      </c>
      <c r="E2" s="8" t="s">
        <v>29</v>
      </c>
      <c r="F2" s="8" t="s">
        <v>30</v>
      </c>
      <c r="G2" s="8" t="s">
        <v>31</v>
      </c>
      <c r="H2" s="8" t="s">
        <v>32</v>
      </c>
      <c r="I2" s="8" t="s">
        <v>33</v>
      </c>
      <c r="J2" s="8" t="s">
        <v>34</v>
      </c>
      <c r="K2" s="8" t="s">
        <v>35</v>
      </c>
      <c r="L2" s="5" t="s">
        <v>36</v>
      </c>
      <c r="M2" s="8" t="s">
        <v>37</v>
      </c>
      <c r="N2" s="8" t="s">
        <v>38</v>
      </c>
      <c r="O2" s="9"/>
      <c r="P2" s="654"/>
      <c r="Q2" s="655"/>
      <c r="R2" s="656"/>
      <c r="S2" s="8" t="s">
        <v>28</v>
      </c>
      <c r="T2" s="8" t="s">
        <v>29</v>
      </c>
      <c r="U2" s="8" t="s">
        <v>30</v>
      </c>
      <c r="V2" s="8" t="s">
        <v>31</v>
      </c>
      <c r="W2" s="8" t="s">
        <v>32</v>
      </c>
      <c r="X2" s="8" t="s">
        <v>33</v>
      </c>
      <c r="Y2" s="8" t="s">
        <v>34</v>
      </c>
      <c r="Z2" s="8" t="s">
        <v>35</v>
      </c>
      <c r="AA2" s="5" t="s">
        <v>36</v>
      </c>
      <c r="AB2" s="8" t="s">
        <v>37</v>
      </c>
      <c r="AC2" s="8" t="s">
        <v>38</v>
      </c>
      <c r="AD2" s="10"/>
      <c r="AE2" s="627" t="s">
        <v>39</v>
      </c>
      <c r="AF2" s="629"/>
      <c r="AG2" s="629"/>
      <c r="AH2" s="630"/>
      <c r="AI2" s="11"/>
      <c r="AJ2" s="627" t="s">
        <v>40</v>
      </c>
      <c r="AK2" s="628"/>
      <c r="AL2" s="629"/>
      <c r="AM2" s="630"/>
      <c r="AN2" s="12"/>
    </row>
    <row r="3" spans="1:40" s="6" customFormat="1" ht="20.100000000000001" customHeight="1" x14ac:dyDescent="0.25">
      <c r="A3" s="643">
        <v>1</v>
      </c>
      <c r="B3" s="13">
        <v>1</v>
      </c>
      <c r="C3" s="32" t="s">
        <v>41</v>
      </c>
      <c r="D3" s="14"/>
      <c r="E3" s="15"/>
      <c r="F3" s="14"/>
      <c r="G3" s="15"/>
      <c r="H3" s="15"/>
      <c r="I3" s="14"/>
      <c r="J3" s="1">
        <f>SUM(AE3:AG3)</f>
        <v>3</v>
      </c>
      <c r="K3" s="2">
        <f>RANK(J3,$J$3:$J$6,0)</f>
        <v>1</v>
      </c>
      <c r="L3" s="3">
        <f>SUM(D3:I3)</f>
        <v>0</v>
      </c>
      <c r="M3" s="3">
        <f>(E3-E5)+(G3-G6)+(H3-H4)</f>
        <v>0</v>
      </c>
      <c r="N3" s="16"/>
      <c r="O3" s="17"/>
      <c r="P3" s="658" t="s">
        <v>42</v>
      </c>
      <c r="Q3" s="18">
        <v>1</v>
      </c>
      <c r="R3" s="80" t="str">
        <f>IF($N$3=1,$C$3,IF($N$4=1,$C$4,IF($N$5=1,$C$5,IF($N$6=1,$C$6,""))))</f>
        <v/>
      </c>
      <c r="S3" s="14"/>
      <c r="T3" s="15"/>
      <c r="U3" s="14"/>
      <c r="V3" s="15"/>
      <c r="W3" s="15"/>
      <c r="X3" s="14"/>
      <c r="Y3" s="81">
        <f>SUM(AJ3:AL3)</f>
        <v>3</v>
      </c>
      <c r="Z3" s="2">
        <f>RANK(Y3,$Y$3:$Y$6,0)</f>
        <v>1</v>
      </c>
      <c r="AA3" s="3">
        <f>SUM(S3:X3)</f>
        <v>0</v>
      </c>
      <c r="AB3" s="3">
        <f>(T3-T5)+(V3-V6)+(W3-W4)</f>
        <v>0</v>
      </c>
      <c r="AC3" s="16"/>
      <c r="AD3" s="19"/>
      <c r="AE3" s="182">
        <f>IF(E3&gt;E5,2,IF(E3=E5,1,IF(E3&lt;E5,0)))</f>
        <v>1</v>
      </c>
      <c r="AF3" s="183">
        <f>IF(G3&gt;G6,2,IF(G3=G6,1,IF(G3&lt;G6,0)))</f>
        <v>1</v>
      </c>
      <c r="AG3" s="183">
        <f>IF(H3&gt;H4,2,IF(H3=H4,1,IF(H3&lt;H4,0)))</f>
        <v>1</v>
      </c>
      <c r="AH3" s="184">
        <f>SUM(AE3:AG3)</f>
        <v>3</v>
      </c>
      <c r="AI3" s="185"/>
      <c r="AJ3" s="182">
        <f>IF(T3&gt;T5,2,IF(T3=T5,1,IF(T3&lt;T5,0)))</f>
        <v>1</v>
      </c>
      <c r="AK3" s="183">
        <f>IF(V3&gt;V6,2,IF(V3=V6,1,IF(V3&lt;V6,0)))</f>
        <v>1</v>
      </c>
      <c r="AL3" s="183">
        <f>IF(W3&gt;W4,2,IF(W3=W4,1,IF(W3&lt;W4,0)))</f>
        <v>1</v>
      </c>
      <c r="AM3" s="184">
        <f>SUM(AJ3:AL3)</f>
        <v>3</v>
      </c>
      <c r="AN3" s="12"/>
    </row>
    <row r="4" spans="1:40" s="6" customFormat="1" ht="20.100000000000001" customHeight="1" x14ac:dyDescent="0.25">
      <c r="A4" s="644"/>
      <c r="B4" s="13">
        <v>2</v>
      </c>
      <c r="C4" s="32" t="s">
        <v>43</v>
      </c>
      <c r="D4" s="15"/>
      <c r="E4" s="14"/>
      <c r="F4" s="15"/>
      <c r="G4" s="14"/>
      <c r="H4" s="15"/>
      <c r="I4" s="14"/>
      <c r="J4" s="1">
        <f>SUM(AE4:AG4)</f>
        <v>3</v>
      </c>
      <c r="K4" s="2">
        <f>RANK(J4,$J$3:$J$6,0)</f>
        <v>1</v>
      </c>
      <c r="L4" s="3">
        <f>SUM(D4:I4)</f>
        <v>0</v>
      </c>
      <c r="M4" s="3">
        <f>(D4-D6)+(F4-F5)+(H4-H3)</f>
        <v>0</v>
      </c>
      <c r="N4" s="16"/>
      <c r="O4" s="17"/>
      <c r="P4" s="644"/>
      <c r="Q4" s="18">
        <v>2</v>
      </c>
      <c r="R4" s="80" t="str">
        <f>IF($N$8=1,$C$8,IF($N$9=1,$C$9,IF($N$10=1,$C$10,IF($N$11=1,$C$11,""))))</f>
        <v/>
      </c>
      <c r="S4" s="15"/>
      <c r="T4" s="14"/>
      <c r="U4" s="15"/>
      <c r="V4" s="14"/>
      <c r="W4" s="15"/>
      <c r="X4" s="14"/>
      <c r="Y4" s="81">
        <f>SUM(AJ4:AL4)</f>
        <v>3</v>
      </c>
      <c r="Z4" s="2">
        <f>RANK(Y4,$Y$3:$Y$6,0)</f>
        <v>1</v>
      </c>
      <c r="AA4" s="3">
        <f>SUM(S4:X4)</f>
        <v>0</v>
      </c>
      <c r="AB4" s="3">
        <f>(S4-S6)+(U4-U5)+(W4-W3)</f>
        <v>0</v>
      </c>
      <c r="AC4" s="16"/>
      <c r="AD4" s="19"/>
      <c r="AE4" s="182">
        <f>IF(D4&gt;D6,2,IF(D4=D6,1,IF(D4&lt;D6,0)))</f>
        <v>1</v>
      </c>
      <c r="AF4" s="183">
        <f>IF(F4&gt;F5,2,IF(F4=F5,1,IF(F4&lt;F5,0)))</f>
        <v>1</v>
      </c>
      <c r="AG4" s="183">
        <f>IF(H3&gt;H4,0,IF(H3=H4,1,IF(H3&lt;H4,2)))</f>
        <v>1</v>
      </c>
      <c r="AH4" s="186">
        <f>SUM(AE4:AG4)</f>
        <v>3</v>
      </c>
      <c r="AI4" s="185"/>
      <c r="AJ4" s="187">
        <f>IF(S4&gt;S6,2,IF(S4=S6,1,IF(S4&lt;S6,0)))</f>
        <v>1</v>
      </c>
      <c r="AK4" s="188">
        <f>IF(U4&gt;U5,2,IF(U4=U5,1,IF(U4&lt;U5,0)))</f>
        <v>1</v>
      </c>
      <c r="AL4" s="188">
        <f>IF(W3&gt;W4,0,IF(W3=W4,1,IF(W3&lt;W4,2)))</f>
        <v>1</v>
      </c>
      <c r="AM4" s="186">
        <f>SUM(AJ4:AL4)</f>
        <v>3</v>
      </c>
      <c r="AN4" s="12"/>
    </row>
    <row r="5" spans="1:40" s="6" customFormat="1" ht="20.100000000000001" customHeight="1" x14ac:dyDescent="0.25">
      <c r="A5" s="644"/>
      <c r="B5" s="13">
        <v>3</v>
      </c>
      <c r="C5" s="32" t="s">
        <v>44</v>
      </c>
      <c r="D5" s="20"/>
      <c r="E5" s="21"/>
      <c r="F5" s="21"/>
      <c r="G5" s="20"/>
      <c r="H5" s="20"/>
      <c r="I5" s="21"/>
      <c r="J5" s="1">
        <f>SUM(AE5:AG5)</f>
        <v>3</v>
      </c>
      <c r="K5" s="2">
        <f>RANK(J5,$J$3:$J$6,0)</f>
        <v>1</v>
      </c>
      <c r="L5" s="3">
        <f>SUM(D5:I5)</f>
        <v>0</v>
      </c>
      <c r="M5" s="3">
        <f>(E5-E3)+(F5-F4)+(I5-I6)</f>
        <v>0</v>
      </c>
      <c r="N5" s="16"/>
      <c r="O5" s="17"/>
      <c r="P5" s="644"/>
      <c r="Q5" s="13">
        <v>3</v>
      </c>
      <c r="R5" s="80" t="str">
        <f>IF($N$13=4,$C$13,IF($N$14=4,$C$14,IF($N$15=4,$C$15,IF($N$16=4,$C$16,""))))</f>
        <v/>
      </c>
      <c r="S5" s="20"/>
      <c r="T5" s="21"/>
      <c r="U5" s="21"/>
      <c r="V5" s="20"/>
      <c r="W5" s="20"/>
      <c r="X5" s="21"/>
      <c r="Y5" s="81">
        <f>SUM(AJ5:AL5)</f>
        <v>3</v>
      </c>
      <c r="Z5" s="2">
        <f>RANK(Y5,$Y$3:$Y$6,0)</f>
        <v>1</v>
      </c>
      <c r="AA5" s="3">
        <f>SUM(S5:X5)</f>
        <v>0</v>
      </c>
      <c r="AB5" s="3">
        <f>(T5-T3)+(U5-U4)+(X5-X6)</f>
        <v>0</v>
      </c>
      <c r="AC5" s="16"/>
      <c r="AD5" s="22"/>
      <c r="AE5" s="182">
        <f>IF(E5&gt;E3,2,IF(E5=E3,1,IF(E5&lt;E3,0)))</f>
        <v>1</v>
      </c>
      <c r="AF5" s="183">
        <f>IF(F5&gt;F4,2,IF(F5=F4,1,IF(F5&lt;F4,0)))</f>
        <v>1</v>
      </c>
      <c r="AG5" s="183">
        <f>IF(I5&gt;I6,2,IF(I5=I6,1,IF(I5&lt;I6,0)))</f>
        <v>1</v>
      </c>
      <c r="AH5" s="186">
        <f>SUM(AE5:AG5)</f>
        <v>3</v>
      </c>
      <c r="AI5" s="185"/>
      <c r="AJ5" s="187">
        <f>IF(T5&gt;T3,2,IF(T5=T3,1,IF(T5&lt;T3,0)))</f>
        <v>1</v>
      </c>
      <c r="AK5" s="188">
        <f>IF(U5&gt;U4,2,IF(U5=U4,1,IF(U5&lt;U4,0)))</f>
        <v>1</v>
      </c>
      <c r="AL5" s="188">
        <f>IF(X5&gt;X6,2,IF(X5=X6,1,IF(X5&lt;X6,0)))</f>
        <v>1</v>
      </c>
      <c r="AM5" s="186">
        <f>SUM(AJ5:AL5)</f>
        <v>3</v>
      </c>
      <c r="AN5" s="12"/>
    </row>
    <row r="6" spans="1:40" s="6" customFormat="1" ht="20.100000000000001" customHeight="1" x14ac:dyDescent="0.25">
      <c r="A6" s="644"/>
      <c r="B6" s="13">
        <v>4</v>
      </c>
      <c r="C6" s="32" t="s">
        <v>45</v>
      </c>
      <c r="D6" s="21"/>
      <c r="E6" s="20"/>
      <c r="F6" s="20"/>
      <c r="G6" s="21"/>
      <c r="H6" s="20"/>
      <c r="I6" s="21"/>
      <c r="J6" s="1">
        <f>SUM(AE6:AG6)</f>
        <v>3</v>
      </c>
      <c r="K6" s="2">
        <f>RANK(J6,$J$3:$J$6,0)</f>
        <v>1</v>
      </c>
      <c r="L6" s="3">
        <f>SUM(D6:I6)</f>
        <v>0</v>
      </c>
      <c r="M6" s="3">
        <f>(D6-D4)+(G6-G3)+(I6-I5)</f>
        <v>0</v>
      </c>
      <c r="N6" s="16"/>
      <c r="O6" s="17"/>
      <c r="P6" s="644"/>
      <c r="Q6" s="13">
        <v>4</v>
      </c>
      <c r="R6" s="80" t="str">
        <f>IF($N$18=4,$C$18,IF($N$19=4,$C$19,IF($N$20=4,$C$20,IF($N$21=4,$C$21,""))))</f>
        <v/>
      </c>
      <c r="S6" s="21"/>
      <c r="T6" s="20"/>
      <c r="U6" s="20"/>
      <c r="V6" s="21"/>
      <c r="W6" s="20"/>
      <c r="X6" s="21"/>
      <c r="Y6" s="81">
        <f>SUM(AJ6:AL6)</f>
        <v>3</v>
      </c>
      <c r="Z6" s="2">
        <f>RANK(Y6,$Y$3:$Y$6,0)</f>
        <v>1</v>
      </c>
      <c r="AA6" s="3">
        <f>SUM(S6:X6)</f>
        <v>0</v>
      </c>
      <c r="AB6" s="3">
        <f>(S6-S4)+(V6-V3)+(X6-X5)</f>
        <v>0</v>
      </c>
      <c r="AC6" s="16"/>
      <c r="AD6" s="23"/>
      <c r="AE6" s="182">
        <f>IF(D6&gt;D4,2,IF(D6=D4,1,IF(D6&lt;D4,0)))</f>
        <v>1</v>
      </c>
      <c r="AF6" s="183">
        <f>IF(G6&gt;G3,2,IF(G6=G3,1,IF(G6&lt;G3,0)))</f>
        <v>1</v>
      </c>
      <c r="AG6" s="183">
        <f>IF(I6&gt;I5,2,IF(I6=I5,1,IF(I6&lt;I5,0)))</f>
        <v>1</v>
      </c>
      <c r="AH6" s="186">
        <f>SUM(AE6:AG6)</f>
        <v>3</v>
      </c>
      <c r="AI6" s="185"/>
      <c r="AJ6" s="187">
        <f>IF(S6&gt;IS4,2,IF(S6=S4,1,IF(S6&lt;S4,0)))</f>
        <v>1</v>
      </c>
      <c r="AK6" s="188">
        <f>IF(V6&gt;V3,2,IF(V6=V3,1,IF(V6&lt;V3,0)))</f>
        <v>1</v>
      </c>
      <c r="AL6" s="188">
        <f>IF(X6&gt;X5,2,IF(X6=X5,1,IF(X6&lt;X5,0)))</f>
        <v>1</v>
      </c>
      <c r="AM6" s="186">
        <f>SUM(AJ6:AL6)</f>
        <v>3</v>
      </c>
      <c r="AN6" s="12"/>
    </row>
    <row r="7" spans="1:40" s="29" customFormat="1" ht="20.100000000000001" customHeight="1" x14ac:dyDescent="0.25">
      <c r="A7" s="24"/>
      <c r="B7" s="25"/>
      <c r="C7" s="357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8"/>
    </row>
    <row r="8" spans="1:40" s="6" customFormat="1" ht="20.100000000000001" customHeight="1" x14ac:dyDescent="0.25">
      <c r="A8" s="643">
        <v>2</v>
      </c>
      <c r="B8" s="13">
        <v>1</v>
      </c>
      <c r="C8" s="32" t="s">
        <v>46</v>
      </c>
      <c r="D8" s="14"/>
      <c r="E8" s="15"/>
      <c r="F8" s="14"/>
      <c r="G8" s="15"/>
      <c r="H8" s="15"/>
      <c r="I8" s="14"/>
      <c r="J8" s="1">
        <f>SUM(AE8:AG8)</f>
        <v>3</v>
      </c>
      <c r="K8" s="2">
        <f>RANK(J8,$J$8:$J$11,0)</f>
        <v>1</v>
      </c>
      <c r="L8" s="3">
        <f>SUM(D8:I8)</f>
        <v>0</v>
      </c>
      <c r="M8" s="3">
        <f>(E8-E10)+(G8-G11)+(H8-H9)</f>
        <v>0</v>
      </c>
      <c r="N8" s="16"/>
      <c r="O8" s="17"/>
      <c r="P8" s="658" t="s">
        <v>47</v>
      </c>
      <c r="Q8" s="13">
        <v>1</v>
      </c>
      <c r="R8" s="80" t="str">
        <f>IF($N$13=1,$C$13,IF($N$14=1,$C$14,IF($N$15=1,$C$15,IF($N$16=1,$C$16,""))))</f>
        <v/>
      </c>
      <c r="S8" s="14"/>
      <c r="T8" s="15"/>
      <c r="U8" s="14"/>
      <c r="V8" s="15"/>
      <c r="W8" s="15"/>
      <c r="X8" s="14"/>
      <c r="Y8" s="81">
        <f>SUM(AJ8:AL8)</f>
        <v>3</v>
      </c>
      <c r="Z8" s="2">
        <f>RANK(Y8,$Y$8:$Y$11,0)</f>
        <v>1</v>
      </c>
      <c r="AA8" s="3">
        <f>SUM(S8:X8)</f>
        <v>0</v>
      </c>
      <c r="AB8" s="3">
        <f>(T8-T10)+(V8-V11)+(W8-W9)</f>
        <v>0</v>
      </c>
      <c r="AC8" s="16"/>
      <c r="AD8" s="19"/>
      <c r="AE8" s="187">
        <f>IF(E8&gt;E10,2,IF(E8=E10,1,IF(E8&lt;E10,0)))</f>
        <v>1</v>
      </c>
      <c r="AF8" s="188">
        <f>IF(G8&gt;G11,2,IF(G8=G11,1,IF(G8&lt;G11,0)))</f>
        <v>1</v>
      </c>
      <c r="AG8" s="188">
        <f>IF(H8&gt;H9,2,IF(H8=H9,1,IF(H8&lt;H9,0)))</f>
        <v>1</v>
      </c>
      <c r="AH8" s="186">
        <f>SUM(AE8:AG8)</f>
        <v>3</v>
      </c>
      <c r="AI8" s="185"/>
      <c r="AJ8" s="187">
        <f>IF(T8&gt;T10,2,IF(T8=T10,1,IF(T8&lt;T10,0)))</f>
        <v>1</v>
      </c>
      <c r="AK8" s="188">
        <f>IF(V8&gt;V11,2,IF(V8=V11,1,IF(V8&lt;V11,0)))</f>
        <v>1</v>
      </c>
      <c r="AL8" s="188">
        <f>IF(W8&gt;W9,2,IF(W8=W9,1,IF(W8&lt;W9,0)))</f>
        <v>1</v>
      </c>
      <c r="AM8" s="186">
        <f>SUM(AJ8:AL8)</f>
        <v>3</v>
      </c>
      <c r="AN8" s="12"/>
    </row>
    <row r="9" spans="1:40" s="6" customFormat="1" ht="20.100000000000001" customHeight="1" x14ac:dyDescent="0.25">
      <c r="A9" s="644"/>
      <c r="B9" s="13">
        <v>2</v>
      </c>
      <c r="C9" s="32" t="s">
        <v>19</v>
      </c>
      <c r="D9" s="15"/>
      <c r="E9" s="14"/>
      <c r="F9" s="15"/>
      <c r="G9" s="14"/>
      <c r="H9" s="15"/>
      <c r="I9" s="14"/>
      <c r="J9" s="1">
        <f>SUM(AE9:AG9)</f>
        <v>3</v>
      </c>
      <c r="K9" s="2">
        <f>RANK(J9,$J$8:$J$11,0)</f>
        <v>1</v>
      </c>
      <c r="L9" s="3">
        <f>SUM(D9:I9)</f>
        <v>0</v>
      </c>
      <c r="M9" s="3">
        <f>(D9-D11)+(F9-F10)+(H9-H8)</f>
        <v>0</v>
      </c>
      <c r="N9" s="16"/>
      <c r="O9" s="17"/>
      <c r="P9" s="644"/>
      <c r="Q9" s="13">
        <v>2</v>
      </c>
      <c r="R9" s="80" t="str">
        <f>IF($N$18=1,$C$18,IF($N$19=1,$C$19,IF($N$20=1,$C$20,IF($N$21=1,$C$21,""))))</f>
        <v/>
      </c>
      <c r="S9" s="15"/>
      <c r="T9" s="14"/>
      <c r="U9" s="15"/>
      <c r="V9" s="14"/>
      <c r="W9" s="15"/>
      <c r="X9" s="14"/>
      <c r="Y9" s="81">
        <f>SUM(AJ9:AL9)</f>
        <v>3</v>
      </c>
      <c r="Z9" s="2">
        <f>RANK(Y9,$Y$8:$Y$11,0)</f>
        <v>1</v>
      </c>
      <c r="AA9" s="3">
        <f>SUM(S9:X9)</f>
        <v>0</v>
      </c>
      <c r="AB9" s="3">
        <f>(S9-S11)+(U9-U10)+(W9-W8)</f>
        <v>0</v>
      </c>
      <c r="AC9" s="16"/>
      <c r="AD9" s="30"/>
      <c r="AE9" s="187">
        <f>IF(D9&gt;D11,2,IF(D9=D11,1,IF(D9&lt;D11,0)))</f>
        <v>1</v>
      </c>
      <c r="AF9" s="188">
        <f>IF(F9&gt;F10,2,IF(F9=F10,1,IF(F9&lt;F10,0)))</f>
        <v>1</v>
      </c>
      <c r="AG9" s="188">
        <f>IF(H8&gt;H9,0,IF(H8=H9,1,IF(H8&lt;H9,2)))</f>
        <v>1</v>
      </c>
      <c r="AH9" s="186">
        <f>SUM(AE9:AG9)</f>
        <v>3</v>
      </c>
      <c r="AI9" s="185"/>
      <c r="AJ9" s="187">
        <f>IF(S9&gt;S11,2,IF(S9=S11,1,IF(S9&lt;S11,0)))</f>
        <v>1</v>
      </c>
      <c r="AK9" s="188">
        <f>IF(U9&gt;U10,2,IF(U9=U10,1,IF(U9&lt;U10,0)))</f>
        <v>1</v>
      </c>
      <c r="AL9" s="188">
        <f>IF(W8&gt;W9,0,IF(W8=W9,1,IF(W8&lt;W9,2)))</f>
        <v>1</v>
      </c>
      <c r="AM9" s="186">
        <f>SUM(AJ9:AL9)</f>
        <v>3</v>
      </c>
      <c r="AN9" s="12"/>
    </row>
    <row r="10" spans="1:40" s="6" customFormat="1" ht="20.100000000000001" customHeight="1" x14ac:dyDescent="0.25">
      <c r="A10" s="644"/>
      <c r="B10" s="13">
        <v>3</v>
      </c>
      <c r="C10" s="32" t="s">
        <v>17</v>
      </c>
      <c r="D10" s="20"/>
      <c r="E10" s="21"/>
      <c r="F10" s="21"/>
      <c r="G10" s="20"/>
      <c r="H10" s="20"/>
      <c r="I10" s="21"/>
      <c r="J10" s="1">
        <f>SUM(AE10:AG10)</f>
        <v>3</v>
      </c>
      <c r="K10" s="2">
        <f>RANK(J10,$J$8:$J$11,0)</f>
        <v>1</v>
      </c>
      <c r="L10" s="3">
        <f>SUM(D10:I10)</f>
        <v>0</v>
      </c>
      <c r="M10" s="3">
        <f>(E10-E8)+(F10-F9)+(I10-I11)</f>
        <v>0</v>
      </c>
      <c r="N10" s="16"/>
      <c r="O10" s="17"/>
      <c r="P10" s="644"/>
      <c r="Q10" s="13">
        <v>3</v>
      </c>
      <c r="R10" s="80" t="str">
        <f>IF($N$3=4,$C$3,IF($N$4=4,$C$4,IF($N$5=4,$C$5,IF($N$6=4,$C$6,""))))</f>
        <v/>
      </c>
      <c r="S10" s="20"/>
      <c r="T10" s="21"/>
      <c r="U10" s="21"/>
      <c r="V10" s="20"/>
      <c r="W10" s="20"/>
      <c r="X10" s="21"/>
      <c r="Y10" s="81">
        <f>SUM(AJ10:AL10)</f>
        <v>3</v>
      </c>
      <c r="Z10" s="2">
        <f>RANK(Y10,$Y$8:$Y$11,0)</f>
        <v>1</v>
      </c>
      <c r="AA10" s="3">
        <f>SUM(S10:X10)</f>
        <v>0</v>
      </c>
      <c r="AB10" s="3">
        <f>(T10-T8)+(U10-U9)+(X10-X11)</f>
        <v>0</v>
      </c>
      <c r="AC10" s="16"/>
      <c r="AD10" s="31"/>
      <c r="AE10" s="187">
        <f>IF(E10&gt;E8,2,IF(E10=E8,1,IF(E10&lt;E8,0)))</f>
        <v>1</v>
      </c>
      <c r="AF10" s="188">
        <f>IF(F10&gt;F9,2,IF(F10=F9,1,IF(F10&lt;F9,0)))</f>
        <v>1</v>
      </c>
      <c r="AG10" s="188">
        <f>IF(I10&gt;I11,2,IF(I10=I11,1,IF(I10&lt;I11,0)))</f>
        <v>1</v>
      </c>
      <c r="AH10" s="186">
        <f>SUM(AE10:AG10)</f>
        <v>3</v>
      </c>
      <c r="AI10" s="11"/>
      <c r="AJ10" s="187">
        <f>IF(T10&gt;T8,2,IF(T10=T8,1,IF(T10&lt;T8,0)))</f>
        <v>1</v>
      </c>
      <c r="AK10" s="188">
        <f>IF(U10&gt;U9,2,IF(U10=U9,1,IF(U10&lt;U9,0)))</f>
        <v>1</v>
      </c>
      <c r="AL10" s="188">
        <f>IF(X10&gt;X11,2,IF(X10=X11,1,IF(X10&lt;X11,0)))</f>
        <v>1</v>
      </c>
      <c r="AM10" s="186">
        <f>SUM(AJ10:AL10)</f>
        <v>3</v>
      </c>
      <c r="AN10" s="12"/>
    </row>
    <row r="11" spans="1:40" s="6" customFormat="1" ht="20.100000000000001" customHeight="1" x14ac:dyDescent="0.25">
      <c r="A11" s="644"/>
      <c r="B11" s="13">
        <v>4</v>
      </c>
      <c r="C11" s="32" t="s">
        <v>18</v>
      </c>
      <c r="D11" s="21"/>
      <c r="E11" s="20"/>
      <c r="F11" s="20"/>
      <c r="G11" s="21"/>
      <c r="H11" s="20"/>
      <c r="I11" s="21"/>
      <c r="J11" s="1">
        <f>SUM(AE11:AG11)</f>
        <v>3</v>
      </c>
      <c r="K11" s="2">
        <f>RANK(J11,$J$8:$J$11,0)</f>
        <v>1</v>
      </c>
      <c r="L11" s="3">
        <f>SUM(D11:I11)</f>
        <v>0</v>
      </c>
      <c r="M11" s="3">
        <f>(D11-D9)+(G11-G8)+(I11-I10)</f>
        <v>0</v>
      </c>
      <c r="N11" s="16"/>
      <c r="O11" s="17"/>
      <c r="P11" s="644"/>
      <c r="Q11" s="13">
        <v>4</v>
      </c>
      <c r="R11" s="80" t="str">
        <f>IF($N$8=4,$C$8,IF($N$9=4,$C$9,IF($N$10=4,$C$10,IF($N$11=4,$C$11,""))))</f>
        <v/>
      </c>
      <c r="S11" s="21"/>
      <c r="T11" s="20"/>
      <c r="U11" s="20"/>
      <c r="V11" s="21"/>
      <c r="W11" s="20"/>
      <c r="X11" s="21"/>
      <c r="Y11" s="81">
        <f>SUM(AJ11:AL11)</f>
        <v>3</v>
      </c>
      <c r="Z11" s="2">
        <f>RANK(Y11,$Y$8:$Y$11,0)</f>
        <v>1</v>
      </c>
      <c r="AA11" s="3">
        <f>SUM(S11:X11)</f>
        <v>0</v>
      </c>
      <c r="AB11" s="3">
        <f>(S11-S9)+(V11-V8)+(X11-X10)</f>
        <v>0</v>
      </c>
      <c r="AC11" s="16"/>
      <c r="AD11" s="30"/>
      <c r="AE11" s="187">
        <f>IF(D11&gt;D9,2,IF(D11=D9,1,IF(D11&lt;D9,0)))</f>
        <v>1</v>
      </c>
      <c r="AF11" s="188">
        <f>IF(G11&gt;G8,2,IF(G11=G8,1,IF(G11&lt;G8,0)))</f>
        <v>1</v>
      </c>
      <c r="AG11" s="188">
        <f>IF(I11&gt;I10,2,IF(I11=I10,1,IF(I11&lt;I10,0)))</f>
        <v>1</v>
      </c>
      <c r="AH11" s="186">
        <f>SUM(AE11:AG11)</f>
        <v>3</v>
      </c>
      <c r="AI11" s="185"/>
      <c r="AJ11" s="187">
        <f>IF(S11&gt;IS9,2,IF(S11=S9,1,IF(S11&lt;S9,0)))</f>
        <v>1</v>
      </c>
      <c r="AK11" s="188">
        <f>IF(V11&gt;V8,2,IF(V11=V8,1,IF(V11&lt;V8,0)))</f>
        <v>1</v>
      </c>
      <c r="AL11" s="188">
        <f>IF(X11&gt;X10,2,IF(X11=X10,1,IF(X11&lt;X10,0)))</f>
        <v>1</v>
      </c>
      <c r="AM11" s="186">
        <f>SUM(AJ11:AL11)</f>
        <v>3</v>
      </c>
      <c r="AN11" s="12"/>
    </row>
    <row r="12" spans="1:40" s="29" customFormat="1" ht="20.100000000000001" customHeight="1" x14ac:dyDescent="0.25">
      <c r="A12" s="24"/>
      <c r="B12" s="25"/>
      <c r="C12" s="357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8"/>
    </row>
    <row r="13" spans="1:40" s="6" customFormat="1" ht="20.100000000000001" customHeight="1" x14ac:dyDescent="0.25">
      <c r="A13" s="643">
        <v>3</v>
      </c>
      <c r="B13" s="13">
        <v>1</v>
      </c>
      <c r="C13" s="32" t="s">
        <v>7</v>
      </c>
      <c r="D13" s="14"/>
      <c r="E13" s="15"/>
      <c r="F13" s="14"/>
      <c r="G13" s="15"/>
      <c r="H13" s="15"/>
      <c r="I13" s="14"/>
      <c r="J13" s="1">
        <f>SUM(AE13:AG13)</f>
        <v>3</v>
      </c>
      <c r="K13" s="2">
        <f>RANK(J13,$J$13:$J$16,0)</f>
        <v>1</v>
      </c>
      <c r="L13" s="3">
        <f>SUM(D13:I13)</f>
        <v>0</v>
      </c>
      <c r="M13" s="3">
        <f>(E13-E15)+(G13-G16)+(H13-H14)</f>
        <v>0</v>
      </c>
      <c r="N13" s="16"/>
      <c r="O13" s="17"/>
      <c r="P13" s="658" t="s">
        <v>48</v>
      </c>
      <c r="Q13" s="13">
        <v>1</v>
      </c>
      <c r="R13" s="80" t="str">
        <f>IF($N$3=2,$C$3,IF($N$4=2,$C$4,IF($N$5=2,$C$5,IF($N$6=2,$C$6,""))))</f>
        <v/>
      </c>
      <c r="S13" s="14"/>
      <c r="T13" s="15"/>
      <c r="U13" s="14"/>
      <c r="V13" s="15"/>
      <c r="W13" s="15"/>
      <c r="X13" s="14"/>
      <c r="Y13" s="81">
        <f>SUM(AJ13:AL13)</f>
        <v>3</v>
      </c>
      <c r="Z13" s="2">
        <f>RANK(Y13,$Y$13:$Y$16,0)</f>
        <v>1</v>
      </c>
      <c r="AA13" s="3">
        <f>SUM(S13:X13)</f>
        <v>0</v>
      </c>
      <c r="AB13" s="3">
        <f>(T13-T15)+(V13-V16)+(W13-W14)</f>
        <v>0</v>
      </c>
      <c r="AC13" s="21"/>
      <c r="AD13" s="31"/>
      <c r="AE13" s="187">
        <f>IF(E13&gt;E15,2,IF(E13=E15,1,IF(E13&lt;E15,0)))</f>
        <v>1</v>
      </c>
      <c r="AF13" s="188">
        <f>IF(G13&gt;G16,2,IF(G13=G16,1,IF(G13&lt;G16,0)))</f>
        <v>1</v>
      </c>
      <c r="AG13" s="188">
        <f>IF(H13&gt;H14,2,IF(H13=H14,1,IF(H13&lt;H14,0)))</f>
        <v>1</v>
      </c>
      <c r="AH13" s="186">
        <f>SUM(AE13:AG13)</f>
        <v>3</v>
      </c>
      <c r="AI13" s="185"/>
      <c r="AJ13" s="187">
        <f>IF(T13&gt;T15,2,IF(T13=T15,1,IF(T13&lt;T15,0)))</f>
        <v>1</v>
      </c>
      <c r="AK13" s="188">
        <f>IF(V13&gt;V16,2,IF(V13=V16,1,IF(V13&lt;V16,0)))</f>
        <v>1</v>
      </c>
      <c r="AL13" s="188">
        <f>IF(W13&gt;W14,2,IF(W13=W14,1,IF(W13&lt;W14,0)))</f>
        <v>1</v>
      </c>
      <c r="AM13" s="186">
        <f>SUM(AJ13:AL13)</f>
        <v>3</v>
      </c>
      <c r="AN13" s="12"/>
    </row>
    <row r="14" spans="1:40" s="6" customFormat="1" ht="20.100000000000001" customHeight="1" x14ac:dyDescent="0.25">
      <c r="A14" s="644"/>
      <c r="B14" s="13">
        <v>2</v>
      </c>
      <c r="C14" s="32" t="s">
        <v>10</v>
      </c>
      <c r="D14" s="15"/>
      <c r="E14" s="14"/>
      <c r="F14" s="15"/>
      <c r="G14" s="14"/>
      <c r="H14" s="15"/>
      <c r="I14" s="14"/>
      <c r="J14" s="1">
        <f>SUM(AE14:AG14)</f>
        <v>3</v>
      </c>
      <c r="K14" s="2">
        <f>RANK(J14,$J$13:$J$16,0)</f>
        <v>1</v>
      </c>
      <c r="L14" s="3">
        <f>SUM(D14:I14)</f>
        <v>0</v>
      </c>
      <c r="M14" s="3">
        <f>(D14-D16)+(F14-F15)+(H14-H13)</f>
        <v>0</v>
      </c>
      <c r="N14" s="16"/>
      <c r="O14" s="17"/>
      <c r="P14" s="644"/>
      <c r="Q14" s="13">
        <v>2</v>
      </c>
      <c r="R14" s="80" t="str">
        <f>IF($N$8=2,$C$8,IF($N$9=2,$C$9,IF($N$10=2,$C$10,IF($N$11=2,$C$11,""))))</f>
        <v/>
      </c>
      <c r="S14" s="15"/>
      <c r="T14" s="14"/>
      <c r="U14" s="15"/>
      <c r="V14" s="14"/>
      <c r="W14" s="15"/>
      <c r="X14" s="14"/>
      <c r="Y14" s="81">
        <f>SUM(AJ14:AL14)</f>
        <v>3</v>
      </c>
      <c r="Z14" s="2">
        <f>RANK(Y14,$Y$13:$Y$16,0)</f>
        <v>1</v>
      </c>
      <c r="AA14" s="3">
        <f>SUM(S14:X14)</f>
        <v>0</v>
      </c>
      <c r="AB14" s="3">
        <f>(S14-S16)+(U14-U15)+(W14-W13)</f>
        <v>0</v>
      </c>
      <c r="AC14" s="21"/>
      <c r="AD14" s="31"/>
      <c r="AE14" s="187">
        <f>IF(D14&gt;D16,2,IF(D14=D16,1,IF(D14&lt;D16,0)))</f>
        <v>1</v>
      </c>
      <c r="AF14" s="188">
        <f>IF(F14&gt;F15,2,IF(F14=F15,1,IF(F14&lt;F15,0)))</f>
        <v>1</v>
      </c>
      <c r="AG14" s="188">
        <f>IF(H13&gt;H14,0,IF(H13=H14,1,IF(H13&lt;H14,2)))</f>
        <v>1</v>
      </c>
      <c r="AH14" s="186">
        <f>SUM(AE14:AG14)</f>
        <v>3</v>
      </c>
      <c r="AI14" s="185"/>
      <c r="AJ14" s="187">
        <f>IF(S14&gt;S16,2,IF(S14=S16,1,IF(S14&lt;S16,0)))</f>
        <v>1</v>
      </c>
      <c r="AK14" s="188">
        <f>IF(U14&gt;U15,2,IF(U14=U15,1,IF(U14&lt;U15,0)))</f>
        <v>1</v>
      </c>
      <c r="AL14" s="188">
        <f>IF(W13&gt;W14,0,IF(W13=W14,1,IF(W13&lt;W14,2)))</f>
        <v>1</v>
      </c>
      <c r="AM14" s="186">
        <f>SUM(AJ14:AL14)</f>
        <v>3</v>
      </c>
      <c r="AN14" s="12"/>
    </row>
    <row r="15" spans="1:40" s="6" customFormat="1" ht="20.100000000000001" customHeight="1" x14ac:dyDescent="0.25">
      <c r="A15" s="644"/>
      <c r="B15" s="13">
        <v>3</v>
      </c>
      <c r="C15" s="32" t="s">
        <v>11</v>
      </c>
      <c r="D15" s="20"/>
      <c r="E15" s="21"/>
      <c r="F15" s="21"/>
      <c r="G15" s="20"/>
      <c r="H15" s="20"/>
      <c r="I15" s="21"/>
      <c r="J15" s="1">
        <f>SUM(AE15:AG15)</f>
        <v>3</v>
      </c>
      <c r="K15" s="2">
        <f>RANK(J15,$J$13:$J$16,0)</f>
        <v>1</v>
      </c>
      <c r="L15" s="3">
        <f>SUM(D15:I15)</f>
        <v>0</v>
      </c>
      <c r="M15" s="3">
        <f>(E15-E13)+(F15-F14)+(I15-I16)</f>
        <v>0</v>
      </c>
      <c r="N15" s="16"/>
      <c r="O15" s="17"/>
      <c r="P15" s="644"/>
      <c r="Q15" s="13">
        <v>3</v>
      </c>
      <c r="R15" s="80" t="str">
        <f>IF($N$13=3,$C$13,IF($N$14=3,$C$14,IF($N$15=3,$C$15,IF($N$16=3,$C$16,""))))</f>
        <v/>
      </c>
      <c r="S15" s="20"/>
      <c r="T15" s="21"/>
      <c r="U15" s="21"/>
      <c r="V15" s="20"/>
      <c r="W15" s="20"/>
      <c r="X15" s="21"/>
      <c r="Y15" s="81">
        <f>SUM(AJ15:AL15)</f>
        <v>3</v>
      </c>
      <c r="Z15" s="2">
        <f>RANK(Y15,$Y$13:$Y$16,0)</f>
        <v>1</v>
      </c>
      <c r="AA15" s="3">
        <f>SUM(S15:X15)</f>
        <v>0</v>
      </c>
      <c r="AB15" s="3">
        <f>(T15-T13)+(U15-U14)+(X15-X16)</f>
        <v>0</v>
      </c>
      <c r="AC15" s="21"/>
      <c r="AD15" s="22"/>
      <c r="AE15" s="187">
        <f>IF(E15&gt;E13,2,IF(E15=E13,1,IF(E15&lt;E13,0)))</f>
        <v>1</v>
      </c>
      <c r="AF15" s="188">
        <f>IF(F15&gt;F14,2,IF(F15=F14,1,IF(F15&lt;F14,0)))</f>
        <v>1</v>
      </c>
      <c r="AG15" s="188">
        <f>IF(I15&gt;I16,2,IF(I15=I16,1,IF(I15&lt;I16,0)))</f>
        <v>1</v>
      </c>
      <c r="AH15" s="186">
        <f>SUM(AE15:AG15)</f>
        <v>3</v>
      </c>
      <c r="AI15" s="185"/>
      <c r="AJ15" s="187">
        <f>IF(T15&gt;T13,2,IF(T15=T13,1,IF(T15&lt;T13,0)))</f>
        <v>1</v>
      </c>
      <c r="AK15" s="188">
        <f>IF(U15&gt;U14,2,IF(U15=U14,1,IF(U15&lt;U14,0)))</f>
        <v>1</v>
      </c>
      <c r="AL15" s="188">
        <f>IF(X15&gt;X16,2,IF(X15=X16,1,IF(X15&lt;X16,0)))</f>
        <v>1</v>
      </c>
      <c r="AM15" s="186">
        <f>SUM(AJ15:AL15)</f>
        <v>3</v>
      </c>
      <c r="AN15" s="12"/>
    </row>
    <row r="16" spans="1:40" s="6" customFormat="1" ht="20.100000000000001" customHeight="1" x14ac:dyDescent="0.25">
      <c r="A16" s="644"/>
      <c r="B16" s="13">
        <v>4</v>
      </c>
      <c r="C16" s="32" t="s">
        <v>12</v>
      </c>
      <c r="D16" s="21"/>
      <c r="E16" s="20"/>
      <c r="F16" s="20"/>
      <c r="G16" s="21"/>
      <c r="H16" s="20"/>
      <c r="I16" s="21"/>
      <c r="J16" s="1">
        <f>SUM(AE16:AG16)</f>
        <v>3</v>
      </c>
      <c r="K16" s="2">
        <f>RANK(J16,$J$13:$J$16,0)</f>
        <v>1</v>
      </c>
      <c r="L16" s="3">
        <f>SUM(D16:I16)</f>
        <v>0</v>
      </c>
      <c r="M16" s="3">
        <f>(D16-D14)+(G16-G13)+(I16-I15)</f>
        <v>0</v>
      </c>
      <c r="N16" s="16"/>
      <c r="O16" s="17"/>
      <c r="P16" s="644"/>
      <c r="Q16" s="13">
        <v>4</v>
      </c>
      <c r="R16" s="80" t="str">
        <f>IF($N$18=3,$C$18,IF($N$19=3,$C$19,IF($N$20=3,$C$20,IF($N$21=3,$C$21,""))))</f>
        <v/>
      </c>
      <c r="S16" s="21"/>
      <c r="T16" s="20"/>
      <c r="U16" s="20"/>
      <c r="V16" s="21"/>
      <c r="W16" s="20"/>
      <c r="X16" s="21"/>
      <c r="Y16" s="81">
        <f>SUM(AJ16:AL16)</f>
        <v>3</v>
      </c>
      <c r="Z16" s="2">
        <f>RANK(Y16,$Y$13:$Y$16,0)</f>
        <v>1</v>
      </c>
      <c r="AA16" s="3">
        <f>SUM(S16:X16)</f>
        <v>0</v>
      </c>
      <c r="AB16" s="3">
        <f>(S16-S14)+(V16-V13)+(X16-X15)</f>
        <v>0</v>
      </c>
      <c r="AC16" s="21"/>
      <c r="AD16" s="19"/>
      <c r="AE16" s="187">
        <f>IF(D16&gt;D14,2,IF(D16=D14,1,IF(D16&lt;D14,0)))</f>
        <v>1</v>
      </c>
      <c r="AF16" s="188">
        <f>IF(G16&gt;G13,2,IF(G16=G13,1,IF(G16&lt;G13,0)))</f>
        <v>1</v>
      </c>
      <c r="AG16" s="188">
        <f>IF(I16&gt;I15,2,IF(I16=I15,1,IF(I16&lt;I15,0)))</f>
        <v>1</v>
      </c>
      <c r="AH16" s="186">
        <f>SUM(AE16:AG16)</f>
        <v>3</v>
      </c>
      <c r="AI16" s="185"/>
      <c r="AJ16" s="187">
        <f>IF(S16&gt;IS14,2,IF(S16=S14,1,IF(S16&lt;S14,0)))</f>
        <v>1</v>
      </c>
      <c r="AK16" s="188">
        <f>IF(V16&gt;V13,2,IF(V16=V13,1,IF(V16&lt;V13,0)))</f>
        <v>1</v>
      </c>
      <c r="AL16" s="188">
        <f>IF(X16&gt;X15,2,IF(X16=X15,1,IF(X16&lt;X15,0)))</f>
        <v>1</v>
      </c>
      <c r="AM16" s="186">
        <f>SUM(AJ16:AL16)</f>
        <v>3</v>
      </c>
      <c r="AN16" s="12"/>
    </row>
    <row r="17" spans="1:40" s="29" customFormat="1" ht="20.100000000000001" customHeight="1" x14ac:dyDescent="0.25">
      <c r="A17" s="24"/>
      <c r="B17" s="25"/>
      <c r="C17" s="357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8"/>
    </row>
    <row r="18" spans="1:40" s="6" customFormat="1" ht="20.100000000000001" customHeight="1" x14ac:dyDescent="0.25">
      <c r="A18" s="643">
        <v>4</v>
      </c>
      <c r="B18" s="13">
        <v>1</v>
      </c>
      <c r="C18" s="32" t="s">
        <v>13</v>
      </c>
      <c r="D18" s="14"/>
      <c r="E18" s="15"/>
      <c r="F18" s="14"/>
      <c r="G18" s="15"/>
      <c r="H18" s="15"/>
      <c r="I18" s="14"/>
      <c r="J18" s="1">
        <f>SUM(AE18:AG18)</f>
        <v>3</v>
      </c>
      <c r="K18" s="2">
        <f>RANK(J18,$J$18:$J$21,0)</f>
        <v>1</v>
      </c>
      <c r="L18" s="3">
        <f>SUM(D18:I18)</f>
        <v>0</v>
      </c>
      <c r="M18" s="3">
        <f>(E18-E20)+(G18-G21)+(H18-H19)</f>
        <v>0</v>
      </c>
      <c r="N18" s="16"/>
      <c r="O18" s="17"/>
      <c r="P18" s="658" t="s">
        <v>49</v>
      </c>
      <c r="Q18" s="13">
        <v>1</v>
      </c>
      <c r="R18" s="80" t="str">
        <f>IF($N$13=2,$C$13,IF($N$14=2,$C$14,IF($N$15=2,$C$15,IF($N$16=2,$C$16,""))))</f>
        <v/>
      </c>
      <c r="S18" s="14"/>
      <c r="T18" s="15"/>
      <c r="U18" s="14"/>
      <c r="V18" s="15"/>
      <c r="W18" s="15"/>
      <c r="X18" s="14"/>
      <c r="Y18" s="81">
        <f>SUM(AJ18:AL18)</f>
        <v>3</v>
      </c>
      <c r="Z18" s="2">
        <f>RANK(Y18,$Y$18:$Y$21,0)</f>
        <v>1</v>
      </c>
      <c r="AA18" s="3">
        <f>SUM(S18:X18)</f>
        <v>0</v>
      </c>
      <c r="AB18" s="3">
        <f>(T18-T20)+(V18-V21)+(W18-W19)</f>
        <v>0</v>
      </c>
      <c r="AC18" s="21"/>
      <c r="AD18" s="19"/>
      <c r="AE18" s="187">
        <f>IF(E18&gt;E20,2,IF(E18=E20,1,IF(E18&lt;E20,0)))</f>
        <v>1</v>
      </c>
      <c r="AF18" s="188">
        <f>IF(G18&gt;G21,2,IF(G18=G21,1,IF(G18&lt;G21,0)))</f>
        <v>1</v>
      </c>
      <c r="AG18" s="188">
        <f>IF(H18&gt;H19,2,IF(H18=H19,1,IF(H18&lt;H19,0)))</f>
        <v>1</v>
      </c>
      <c r="AH18" s="186">
        <f>SUM(AE18:AG18)</f>
        <v>3</v>
      </c>
      <c r="AI18" s="185"/>
      <c r="AJ18" s="187">
        <f>IF(T18&gt;T20,2,IF(T18=T20,1,IF(T18&lt;T20,0)))</f>
        <v>1</v>
      </c>
      <c r="AK18" s="188">
        <f>IF(V18&gt;V21,2,IF(V18=V21,1,IF(V18&lt;V21,0)))</f>
        <v>1</v>
      </c>
      <c r="AL18" s="188">
        <f>IF(W18&gt;W19,2,IF(W18=W19,1,IF(W18&lt;W19,0)))</f>
        <v>1</v>
      </c>
      <c r="AM18" s="186">
        <f>SUM(AJ18:AL18)</f>
        <v>3</v>
      </c>
      <c r="AN18" s="12"/>
    </row>
    <row r="19" spans="1:40" s="6" customFormat="1" ht="20.100000000000001" customHeight="1" x14ac:dyDescent="0.25">
      <c r="A19" s="644"/>
      <c r="B19" s="13">
        <v>2</v>
      </c>
      <c r="C19" s="32" t="s">
        <v>14</v>
      </c>
      <c r="D19" s="15"/>
      <c r="E19" s="14"/>
      <c r="F19" s="15"/>
      <c r="G19" s="14"/>
      <c r="H19" s="15"/>
      <c r="I19" s="14"/>
      <c r="J19" s="1">
        <f>SUM(AE19:AG19)</f>
        <v>3</v>
      </c>
      <c r="K19" s="2">
        <f>RANK(J19,$J$18:$J$21,0)</f>
        <v>1</v>
      </c>
      <c r="L19" s="3">
        <f>SUM(D19:I19)</f>
        <v>0</v>
      </c>
      <c r="M19" s="3">
        <f>(D19-D21)+(F19-F20)+(H19-H18)</f>
        <v>0</v>
      </c>
      <c r="N19" s="16"/>
      <c r="O19" s="17"/>
      <c r="P19" s="644"/>
      <c r="Q19" s="13">
        <v>2</v>
      </c>
      <c r="R19" s="80" t="str">
        <f>IF($N$18=2,$C$18,IF($N$19=2,$C$19,IF($N$20=2,$C$20,IF($N$21=2,$C$21,""))))</f>
        <v/>
      </c>
      <c r="S19" s="15"/>
      <c r="T19" s="14"/>
      <c r="U19" s="15"/>
      <c r="V19" s="14"/>
      <c r="W19" s="15"/>
      <c r="X19" s="14"/>
      <c r="Y19" s="81">
        <f>SUM(AJ19:AL19)</f>
        <v>3</v>
      </c>
      <c r="Z19" s="2">
        <f>RANK(Y19,$Y$18:$Y$21,0)</f>
        <v>1</v>
      </c>
      <c r="AA19" s="3">
        <f>SUM(S19:X19)</f>
        <v>0</v>
      </c>
      <c r="AB19" s="3">
        <f>(S19-S21)+(U19-U20)+(W19-W18)</f>
        <v>0</v>
      </c>
      <c r="AC19" s="21"/>
      <c r="AD19" s="19"/>
      <c r="AE19" s="187">
        <f>IF(D19&gt;D21,2,IF(D19=D21,1,IF(D19&lt;D21,0)))</f>
        <v>1</v>
      </c>
      <c r="AF19" s="188">
        <f>IF(F19&gt;F20,2,IF(F19=F20,1,IF(F19&lt;F20,0)))</f>
        <v>1</v>
      </c>
      <c r="AG19" s="188">
        <f>IF(H18&gt;H19,0,IF(H18=H19,1,IF(H18&lt;H19,2)))</f>
        <v>1</v>
      </c>
      <c r="AH19" s="186">
        <f>SUM(AE19:AG19)</f>
        <v>3</v>
      </c>
      <c r="AI19" s="185"/>
      <c r="AJ19" s="187">
        <f>IF(S19&gt;S21,2,IF(S19=S21,1,IF(S19&lt;S21,0)))</f>
        <v>1</v>
      </c>
      <c r="AK19" s="188">
        <f>IF(U19&gt;U20,2,IF(U19=U20,1,IF(U19&lt;U20,0)))</f>
        <v>1</v>
      </c>
      <c r="AL19" s="188">
        <f>IF(W18&gt;W19,0,IF(W18=W19,1,IF(W18&lt;W19,2)))</f>
        <v>1</v>
      </c>
      <c r="AM19" s="186">
        <f>SUM(AJ19:AL19)</f>
        <v>3</v>
      </c>
      <c r="AN19" s="12"/>
    </row>
    <row r="20" spans="1:40" s="6" customFormat="1" ht="20.100000000000001" customHeight="1" x14ac:dyDescent="0.25">
      <c r="A20" s="644"/>
      <c r="B20" s="13">
        <v>3</v>
      </c>
      <c r="C20" s="32" t="s">
        <v>15</v>
      </c>
      <c r="D20" s="20"/>
      <c r="E20" s="21"/>
      <c r="F20" s="21"/>
      <c r="G20" s="20"/>
      <c r="H20" s="20"/>
      <c r="I20" s="21"/>
      <c r="J20" s="1">
        <f>SUM(AE20:AG20)</f>
        <v>3</v>
      </c>
      <c r="K20" s="2">
        <f>RANK(J20,$J$18:$J$21,0)</f>
        <v>1</v>
      </c>
      <c r="L20" s="3">
        <f>SUM(D20:I20)</f>
        <v>0</v>
      </c>
      <c r="M20" s="3">
        <f>(E20-E18)+(F20-F19)+(I20-I21)</f>
        <v>0</v>
      </c>
      <c r="N20" s="16"/>
      <c r="O20" s="17"/>
      <c r="P20" s="644"/>
      <c r="Q20" s="13">
        <v>3</v>
      </c>
      <c r="R20" s="80" t="str">
        <f>IF($N$3=3,$C$3,IF($N$4=3,$C$4,IF($N$5=3,$C$5,IF($N$6=3,$C$6,""))))</f>
        <v/>
      </c>
      <c r="S20" s="20"/>
      <c r="T20" s="21"/>
      <c r="U20" s="21"/>
      <c r="V20" s="20"/>
      <c r="W20" s="20"/>
      <c r="X20" s="21"/>
      <c r="Y20" s="81">
        <f>SUM(AJ20:AL20)</f>
        <v>3</v>
      </c>
      <c r="Z20" s="2">
        <f>RANK(Y20,$Y$18:$Y$21,0)</f>
        <v>1</v>
      </c>
      <c r="AA20" s="3">
        <f>SUM(S20:X20)</f>
        <v>0</v>
      </c>
      <c r="AB20" s="3">
        <f>(T20-T18)+(U20-U19)+(X20-X21)</f>
        <v>0</v>
      </c>
      <c r="AC20" s="21"/>
      <c r="AD20" s="19"/>
      <c r="AE20" s="187">
        <f>IF(E20&gt;E18,2,IF(E20=E18,1,IF(E20&lt;E18,0)))</f>
        <v>1</v>
      </c>
      <c r="AF20" s="188">
        <f>IF(F20&gt;F19,2,IF(F20=F19,1,IF(F20&lt;F19,0)))</f>
        <v>1</v>
      </c>
      <c r="AG20" s="188">
        <f>IF(I20&gt;I21,2,IF(I20=I21,1,IF(I20&lt;I21,0)))</f>
        <v>1</v>
      </c>
      <c r="AH20" s="186">
        <f>SUM(AE20:AG20)</f>
        <v>3</v>
      </c>
      <c r="AI20" s="185"/>
      <c r="AJ20" s="187">
        <f>IF(T20&gt;T18,2,IF(T20=T18,1,IF(T20&lt;T18,0)))</f>
        <v>1</v>
      </c>
      <c r="AK20" s="188">
        <f>IF(U20&gt;U19,2,IF(U20=U19,1,IF(U20&lt;U19,0)))</f>
        <v>1</v>
      </c>
      <c r="AL20" s="188">
        <f>IF(X20&gt;X21,2,IF(X20=X21,1,IF(X20&lt;X21,0)))</f>
        <v>1</v>
      </c>
      <c r="AM20" s="186">
        <f>SUM(AJ20:AL20)</f>
        <v>3</v>
      </c>
      <c r="AN20" s="12"/>
    </row>
    <row r="21" spans="1:40" s="6" customFormat="1" ht="20.100000000000001" customHeight="1" thickBot="1" x14ac:dyDescent="0.3">
      <c r="A21" s="644"/>
      <c r="B21" s="13">
        <v>4</v>
      </c>
      <c r="C21" s="32" t="s">
        <v>16</v>
      </c>
      <c r="D21" s="21"/>
      <c r="E21" s="20"/>
      <c r="F21" s="20"/>
      <c r="G21" s="21"/>
      <c r="H21" s="20"/>
      <c r="I21" s="21"/>
      <c r="J21" s="1">
        <f>SUM(AE21:AG21)</f>
        <v>3</v>
      </c>
      <c r="K21" s="2">
        <f>RANK(J21,$J$18:$J$21,0)</f>
        <v>1</v>
      </c>
      <c r="L21" s="3">
        <f>SUM(D21:I21)</f>
        <v>0</v>
      </c>
      <c r="M21" s="3">
        <f>(D21-D19)+(G21-G18)+(I21-I20)</f>
        <v>0</v>
      </c>
      <c r="N21" s="16"/>
      <c r="O21" s="17"/>
      <c r="P21" s="644"/>
      <c r="Q21" s="13">
        <v>4</v>
      </c>
      <c r="R21" s="80" t="str">
        <f>IF($N$8=3,$C$8,IF($N$9=3,$C$9,IF($N$10=3,$C$10,IF($N$11=3,$C$11,""))))</f>
        <v/>
      </c>
      <c r="S21" s="21"/>
      <c r="T21" s="20"/>
      <c r="U21" s="20"/>
      <c r="V21" s="21"/>
      <c r="W21" s="20"/>
      <c r="X21" s="21"/>
      <c r="Y21" s="81">
        <f>SUM(AJ21:AL21)</f>
        <v>3</v>
      </c>
      <c r="Z21" s="2">
        <f>RANK(Y21,$Y$18:$Y$21,0)</f>
        <v>1</v>
      </c>
      <c r="AA21" s="3">
        <f>SUM(S21:X21)</f>
        <v>0</v>
      </c>
      <c r="AB21" s="3">
        <f>(S21-S19)+(V21-V18)+(X21-X20)</f>
        <v>0</v>
      </c>
      <c r="AC21" s="21"/>
      <c r="AD21" s="31"/>
      <c r="AE21" s="189">
        <f>IF(D21&gt;D19,2,IF(D21=D19,1,IF(D21&lt;D19,0)))</f>
        <v>1</v>
      </c>
      <c r="AF21" s="190">
        <f>IF(G21&gt;G18,2,IF(G21=G18,1,IF(G21&lt;G18,0)))</f>
        <v>1</v>
      </c>
      <c r="AG21" s="190">
        <f>IF(I21&gt;I20,2,IF(I21=I20,1,IF(I21&lt;I20,0)))</f>
        <v>1</v>
      </c>
      <c r="AH21" s="191">
        <f>SUM(AE21:AG21)</f>
        <v>3</v>
      </c>
      <c r="AI21" s="185"/>
      <c r="AJ21" s="189">
        <f>IF(S21&gt;IS19,2,IF(S21=S19,1,IF(S21&lt;S19,0)))</f>
        <v>1</v>
      </c>
      <c r="AK21" s="190">
        <f>IF(V21&gt;V18,2,IF(V21=V18,1,IF(V21&lt;V18,0)))</f>
        <v>1</v>
      </c>
      <c r="AL21" s="190">
        <f>IF(X21&gt;X20,2,IF(X21=X20,1,IF(X21&lt;X20,0)))</f>
        <v>1</v>
      </c>
      <c r="AM21" s="191">
        <f>SUM(AJ21:AL21)</f>
        <v>3</v>
      </c>
      <c r="AN21" s="12"/>
    </row>
    <row r="22" spans="1:40" s="6" customFormat="1" ht="18.75" customHeight="1" x14ac:dyDescent="0.25">
      <c r="P22" s="33"/>
      <c r="AE22" s="192"/>
      <c r="AF22" s="192"/>
      <c r="AG22" s="192"/>
      <c r="AH22" s="192"/>
      <c r="AI22" s="193"/>
      <c r="AJ22" s="192"/>
      <c r="AK22" s="194"/>
      <c r="AL22" s="192"/>
      <c r="AM22" s="192"/>
    </row>
    <row r="23" spans="1:40" s="6" customFormat="1" ht="18.75" customHeight="1" x14ac:dyDescent="0.25">
      <c r="AE23" s="195"/>
      <c r="AF23" s="195"/>
      <c r="AG23" s="195"/>
      <c r="AH23" s="195"/>
      <c r="AI23" s="181"/>
      <c r="AJ23" s="195"/>
      <c r="AK23" s="179"/>
      <c r="AL23" s="195"/>
      <c r="AM23" s="195"/>
    </row>
    <row r="24" spans="1:40" s="6" customFormat="1" ht="18.75" customHeight="1" x14ac:dyDescent="0.25">
      <c r="I24" s="7"/>
      <c r="J24" s="7"/>
      <c r="K24" s="7"/>
      <c r="L24" s="7"/>
      <c r="M24" s="7"/>
      <c r="N24" s="7"/>
      <c r="P24" s="38"/>
      <c r="AE24" s="195"/>
      <c r="AF24" s="195"/>
      <c r="AG24" s="195"/>
      <c r="AH24" s="195"/>
      <c r="AI24" s="181"/>
      <c r="AJ24" s="195"/>
      <c r="AK24" s="179"/>
      <c r="AL24" s="195"/>
      <c r="AM24" s="195"/>
    </row>
    <row r="25" spans="1:40" s="6" customFormat="1" ht="18.75" customHeight="1" x14ac:dyDescent="0.25">
      <c r="A25" s="631" t="s">
        <v>50</v>
      </c>
      <c r="B25" s="632"/>
      <c r="C25" s="633"/>
      <c r="D25" s="651" t="s">
        <v>51</v>
      </c>
      <c r="E25" s="652"/>
      <c r="F25" s="652"/>
      <c r="G25" s="652"/>
      <c r="H25" s="659"/>
      <c r="I25" s="39"/>
      <c r="J25" s="40"/>
      <c r="K25" s="41"/>
      <c r="L25" s="41"/>
      <c r="M25" s="39"/>
      <c r="N25" s="39"/>
      <c r="O25" s="12"/>
      <c r="P25" s="42"/>
      <c r="R25" s="638" t="s">
        <v>81</v>
      </c>
      <c r="S25" s="639"/>
      <c r="T25" s="639"/>
      <c r="U25" s="43"/>
      <c r="V25" s="44"/>
      <c r="AE25" s="195"/>
      <c r="AF25" s="195"/>
      <c r="AG25" s="195"/>
      <c r="AH25" s="195"/>
      <c r="AI25" s="181"/>
      <c r="AJ25" s="195"/>
      <c r="AK25" s="179"/>
      <c r="AL25" s="195"/>
      <c r="AM25" s="195"/>
    </row>
    <row r="26" spans="1:40" s="6" customFormat="1" ht="18.75" customHeight="1" x14ac:dyDescent="0.25">
      <c r="A26" s="654"/>
      <c r="B26" s="655"/>
      <c r="C26" s="656"/>
      <c r="D26" s="8" t="s">
        <v>53</v>
      </c>
      <c r="E26" s="8" t="s">
        <v>54</v>
      </c>
      <c r="F26" s="8" t="s">
        <v>55</v>
      </c>
      <c r="G26" s="8" t="s">
        <v>56</v>
      </c>
      <c r="H26" s="45" t="s">
        <v>57</v>
      </c>
      <c r="I26" s="46"/>
      <c r="J26" s="40"/>
      <c r="K26" s="41"/>
      <c r="L26" s="41"/>
      <c r="M26" s="39"/>
      <c r="N26" s="39"/>
      <c r="O26" s="12"/>
      <c r="R26" s="47" t="s">
        <v>4</v>
      </c>
      <c r="S26" s="47" t="s">
        <v>58</v>
      </c>
      <c r="T26" s="47" t="s">
        <v>57</v>
      </c>
      <c r="AE26" s="195"/>
      <c r="AF26" s="195"/>
      <c r="AG26" s="195"/>
      <c r="AH26" s="195"/>
      <c r="AI26" s="181"/>
      <c r="AJ26" s="195"/>
      <c r="AK26" s="195"/>
      <c r="AL26" s="195"/>
      <c r="AM26" s="195"/>
    </row>
    <row r="27" spans="1:40" s="6" customFormat="1" ht="18.75" customHeight="1" x14ac:dyDescent="0.25">
      <c r="A27" s="643">
        <v>1</v>
      </c>
      <c r="B27" s="48" t="s">
        <v>59</v>
      </c>
      <c r="C27" s="82" t="str">
        <f>IF($AC$3=1,$R$3,IF($AC$4=1,$R$4,IF($AC$5=1,$R$5,IF($AC$6=1,$R$6,""))))</f>
        <v/>
      </c>
      <c r="D27" s="358"/>
      <c r="E27" s="359"/>
      <c r="F27" s="358"/>
      <c r="G27" s="358"/>
      <c r="H27" s="49"/>
      <c r="I27" s="50"/>
      <c r="J27" s="40"/>
      <c r="K27" s="41"/>
      <c r="L27" s="41"/>
      <c r="M27" s="50"/>
      <c r="N27" s="39"/>
      <c r="O27" s="51"/>
      <c r="R27" s="82" t="str">
        <f>IF($H$27=1,$C$27,IF($H$28=1,$C$28,IF($H$29=1,$C$29,IF($H$30=1,$C$30,""))))</f>
        <v/>
      </c>
      <c r="S27" s="52"/>
      <c r="T27" s="53">
        <v>1</v>
      </c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54"/>
      <c r="AJ27" s="195"/>
      <c r="AK27" s="195"/>
      <c r="AL27" s="195"/>
      <c r="AM27" s="195"/>
    </row>
    <row r="28" spans="1:40" s="6" customFormat="1" ht="18.75" customHeight="1" x14ac:dyDescent="0.25">
      <c r="A28" s="644"/>
      <c r="B28" s="48" t="s">
        <v>60</v>
      </c>
      <c r="C28" s="82" t="str">
        <f>IF($AC$8=2,$R$8,IF($AC$9=2,$R$9,IF($AC$10=2,$R$10,IF($AC$11=2,$R$11,""))))</f>
        <v/>
      </c>
      <c r="D28" s="358"/>
      <c r="E28" s="359"/>
      <c r="F28" s="358"/>
      <c r="G28" s="358"/>
      <c r="H28" s="49"/>
      <c r="I28" s="50"/>
      <c r="J28" s="40"/>
      <c r="K28" s="41"/>
      <c r="L28" s="41"/>
      <c r="M28" s="50"/>
      <c r="N28" s="39"/>
      <c r="O28" s="51"/>
      <c r="R28" s="82" t="str">
        <f>IF($H$27=2,$C$27,IF($H$28=2,$C$28,IF($H$29=2,$C$29,IF($H$30=2,$C$30,""))))</f>
        <v/>
      </c>
      <c r="S28" s="55"/>
      <c r="T28" s="56">
        <v>2</v>
      </c>
      <c r="X28" s="57"/>
      <c r="Y28" s="37"/>
      <c r="Z28" s="37"/>
      <c r="AA28" s="37"/>
      <c r="AB28" s="37"/>
      <c r="AC28" s="37"/>
      <c r="AD28" s="37"/>
      <c r="AE28" s="179"/>
      <c r="AF28" s="179"/>
      <c r="AG28" s="179"/>
      <c r="AH28" s="179"/>
      <c r="AI28" s="181"/>
      <c r="AJ28" s="27"/>
      <c r="AK28" s="195"/>
      <c r="AL28" s="195"/>
      <c r="AM28" s="195"/>
    </row>
    <row r="29" spans="1:40" s="6" customFormat="1" ht="18.75" customHeight="1" x14ac:dyDescent="0.25">
      <c r="A29" s="644"/>
      <c r="B29" s="48" t="s">
        <v>61</v>
      </c>
      <c r="C29" s="82" t="str">
        <f>IF($AC$8=1,$R$8,IF($AC$9=1,$R$9,IF($AC$10=1,$R$10,IF($AC$11=1,$R$11,""))))</f>
        <v/>
      </c>
      <c r="D29" s="359"/>
      <c r="E29" s="358"/>
      <c r="F29" s="358"/>
      <c r="G29" s="358"/>
      <c r="H29" s="49"/>
      <c r="I29" s="50"/>
      <c r="J29" s="40"/>
      <c r="K29" s="41"/>
      <c r="L29" s="41"/>
      <c r="M29" s="50"/>
      <c r="N29" s="39"/>
      <c r="O29" s="51"/>
      <c r="R29" s="82" t="str">
        <f>IF($H$27=3,$C$27,IF($H$28=3,$C$28,IF($H$29=3,$C$29,IF($H$30=3,$C$30,""))))</f>
        <v/>
      </c>
      <c r="S29" s="58"/>
      <c r="T29" s="59">
        <v>3</v>
      </c>
      <c r="X29" s="57"/>
      <c r="Y29" s="37"/>
      <c r="Z29" s="37"/>
      <c r="AA29" s="37"/>
      <c r="AB29" s="37"/>
      <c r="AC29" s="37"/>
      <c r="AD29" s="37"/>
      <c r="AE29" s="179"/>
      <c r="AF29" s="179"/>
      <c r="AG29" s="179"/>
      <c r="AH29" s="179"/>
      <c r="AI29" s="181"/>
      <c r="AJ29" s="179"/>
      <c r="AK29" s="27"/>
      <c r="AL29" s="195"/>
      <c r="AM29" s="195"/>
    </row>
    <row r="30" spans="1:40" s="6" customFormat="1" ht="18.75" customHeight="1" x14ac:dyDescent="0.25">
      <c r="A30" s="644"/>
      <c r="B30" s="48" t="s">
        <v>62</v>
      </c>
      <c r="C30" s="82" t="str">
        <f>IF($AC$3=2,$R$3,IF($AC$4=2,$R$4,IF($AC$5=2,$R$5,IF($AC$6=2,$R$6,""))))</f>
        <v/>
      </c>
      <c r="D30" s="359"/>
      <c r="E30" s="358"/>
      <c r="F30" s="358"/>
      <c r="G30" s="358"/>
      <c r="H30" s="49"/>
      <c r="I30" s="50"/>
      <c r="J30" s="40"/>
      <c r="K30" s="41"/>
      <c r="L30" s="41"/>
      <c r="M30" s="50"/>
      <c r="N30" s="39"/>
      <c r="O30" s="51"/>
      <c r="R30" s="82" t="str">
        <f>IF($H$27=4,$C$27,IF($H$28=4,$C$28,IF($H$29=4,$C$29,IF($H$30=4,$C$30,""))))</f>
        <v/>
      </c>
      <c r="S30" s="60"/>
      <c r="T30" s="61">
        <v>4</v>
      </c>
      <c r="X30" s="57"/>
      <c r="Y30" s="37"/>
      <c r="Z30" s="37"/>
      <c r="AA30" s="37"/>
      <c r="AB30" s="37"/>
      <c r="AC30" s="37"/>
      <c r="AD30" s="37"/>
      <c r="AE30" s="179"/>
      <c r="AF30" s="179"/>
      <c r="AG30" s="179"/>
      <c r="AH30" s="179"/>
      <c r="AI30" s="181"/>
      <c r="AJ30" s="179"/>
      <c r="AK30" s="179"/>
      <c r="AL30" s="195"/>
      <c r="AM30" s="195"/>
    </row>
    <row r="31" spans="1:40" s="29" customFormat="1" ht="17.649999999999999" customHeight="1" x14ac:dyDescent="0.25">
      <c r="A31" s="24"/>
      <c r="B31" s="25"/>
      <c r="C31" s="25"/>
      <c r="D31" s="8" t="s">
        <v>53</v>
      </c>
      <c r="E31" s="8" t="s">
        <v>54</v>
      </c>
      <c r="F31" s="8" t="s">
        <v>63</v>
      </c>
      <c r="G31" s="8" t="s">
        <v>64</v>
      </c>
      <c r="H31" s="45" t="s">
        <v>57</v>
      </c>
      <c r="I31" s="62"/>
      <c r="J31" s="63"/>
      <c r="K31" s="63"/>
      <c r="L31" s="64"/>
      <c r="M31" s="62"/>
      <c r="N31" s="50"/>
      <c r="O31" s="50"/>
      <c r="P31" s="50"/>
      <c r="Q31" s="50"/>
      <c r="R31" s="50"/>
      <c r="S31" s="50"/>
      <c r="T31" s="50"/>
      <c r="U31" s="50"/>
      <c r="Y31" s="37"/>
      <c r="Z31" s="37"/>
      <c r="AA31" s="37"/>
      <c r="AB31" s="37"/>
      <c r="AC31" s="37"/>
      <c r="AD31" s="37"/>
      <c r="AE31" s="179"/>
      <c r="AF31" s="179"/>
      <c r="AG31" s="179"/>
      <c r="AH31" s="179"/>
      <c r="AI31" s="181"/>
      <c r="AJ31" s="179"/>
      <c r="AK31" s="179"/>
      <c r="AL31" s="196"/>
      <c r="AM31" s="196"/>
    </row>
    <row r="32" spans="1:40" s="6" customFormat="1" ht="18.75" customHeight="1" x14ac:dyDescent="0.25">
      <c r="A32" s="643">
        <v>2</v>
      </c>
      <c r="B32" s="48" t="s">
        <v>65</v>
      </c>
      <c r="C32" s="82" t="str">
        <f>IF($AC$13=1,$R$13,IF($AC$14=1,$R$14,IF($AC$15=1,$R$15,IF($AC$16=1,$R$16,""))))</f>
        <v/>
      </c>
      <c r="D32" s="358"/>
      <c r="E32" s="359"/>
      <c r="F32" s="358"/>
      <c r="G32" s="358"/>
      <c r="H32" s="49"/>
      <c r="I32" s="50"/>
      <c r="J32" s="40"/>
      <c r="K32" s="41"/>
      <c r="L32" s="41"/>
      <c r="M32" s="50"/>
      <c r="N32" s="39"/>
      <c r="O32" s="51"/>
      <c r="R32" s="82" t="str">
        <f>IF($H$32=1,$C$32,IF($H$33=1,$C$33,IF($H$34=1,$C$34,IF($H$35=1,$C$35,""))))</f>
        <v/>
      </c>
      <c r="S32" s="60"/>
      <c r="T32" s="61">
        <v>5</v>
      </c>
      <c r="X32" s="57"/>
      <c r="Y32" s="42"/>
      <c r="Z32" s="42"/>
      <c r="AA32" s="42"/>
      <c r="AB32" s="42"/>
      <c r="AC32" s="42"/>
      <c r="AD32" s="42"/>
      <c r="AE32" s="27"/>
      <c r="AF32" s="27"/>
      <c r="AG32" s="27"/>
      <c r="AH32" s="27"/>
      <c r="AI32" s="54"/>
      <c r="AJ32" s="179"/>
      <c r="AK32" s="179"/>
      <c r="AL32" s="195"/>
      <c r="AM32" s="195"/>
    </row>
    <row r="33" spans="1:39" s="6" customFormat="1" ht="18.75" customHeight="1" x14ac:dyDescent="0.25">
      <c r="A33" s="644"/>
      <c r="B33" s="48" t="s">
        <v>66</v>
      </c>
      <c r="C33" s="82" t="str">
        <f>IF($AC$18=2,$R$18,IF($AC$19=2,$R$19,IF($AC$20=2,$R$20,IF($AC$21=2,$R$21,""))))</f>
        <v/>
      </c>
      <c r="D33" s="358"/>
      <c r="E33" s="359"/>
      <c r="F33" s="358"/>
      <c r="G33" s="358"/>
      <c r="H33" s="49"/>
      <c r="I33" s="50"/>
      <c r="J33" s="67"/>
      <c r="K33" s="41"/>
      <c r="L33" s="41"/>
      <c r="M33" s="50"/>
      <c r="N33" s="39"/>
      <c r="O33" s="51"/>
      <c r="R33" s="82" t="str">
        <f>IF($H$32=2,$C$32,IF($H$33=2,$C$33,IF($H$34=2,$C$34,IF($H$35=2,$C$35,""))))</f>
        <v/>
      </c>
      <c r="S33" s="60"/>
      <c r="T33" s="61">
        <v>6</v>
      </c>
      <c r="X33" s="57"/>
      <c r="Y33" s="42"/>
      <c r="Z33" s="42"/>
      <c r="AA33" s="42"/>
      <c r="AB33" s="42"/>
      <c r="AC33" s="42"/>
      <c r="AD33" s="42"/>
      <c r="AE33" s="27"/>
      <c r="AF33" s="27"/>
      <c r="AG33" s="27"/>
      <c r="AH33" s="27"/>
      <c r="AI33" s="54"/>
      <c r="AJ33" s="27"/>
      <c r="AK33" s="179"/>
      <c r="AL33" s="195"/>
      <c r="AM33" s="195"/>
    </row>
    <row r="34" spans="1:39" s="6" customFormat="1" ht="18.75" customHeight="1" x14ac:dyDescent="0.25">
      <c r="A34" s="644"/>
      <c r="B34" s="48" t="s">
        <v>67</v>
      </c>
      <c r="C34" s="82" t="str">
        <f>IF($AC$18=1,$R$18,IF($AC$19=1,$R$19,IF($AC$20=1,$R$20,IF($AC$21=1,$R$21,""))))</f>
        <v/>
      </c>
      <c r="D34" s="359"/>
      <c r="E34" s="358"/>
      <c r="F34" s="358"/>
      <c r="G34" s="358"/>
      <c r="H34" s="49"/>
      <c r="I34" s="50"/>
      <c r="J34" s="67"/>
      <c r="K34" s="41"/>
      <c r="L34" s="41"/>
      <c r="M34" s="50"/>
      <c r="N34" s="39"/>
      <c r="O34" s="51"/>
      <c r="R34" s="82" t="str">
        <f>IF($H$32=3,$C$32,IF($H$33=3,$C$33,IF($H$34=3,$C$34,IF($H$35=3,$C$35,""))))</f>
        <v/>
      </c>
      <c r="S34" s="60"/>
      <c r="T34" s="61">
        <v>7</v>
      </c>
      <c r="X34" s="57"/>
      <c r="Y34" s="37"/>
      <c r="Z34" s="37"/>
      <c r="AA34" s="37"/>
      <c r="AB34" s="37"/>
      <c r="AC34" s="37"/>
      <c r="AD34" s="37"/>
      <c r="AE34" s="179"/>
      <c r="AF34" s="179"/>
      <c r="AG34" s="179"/>
      <c r="AH34" s="179"/>
      <c r="AI34" s="181"/>
      <c r="AJ34" s="27"/>
      <c r="AK34" s="179"/>
      <c r="AL34" s="195"/>
      <c r="AM34" s="195"/>
    </row>
    <row r="35" spans="1:39" s="6" customFormat="1" ht="18.75" customHeight="1" x14ac:dyDescent="0.25">
      <c r="A35" s="644"/>
      <c r="B35" s="48" t="s">
        <v>68</v>
      </c>
      <c r="C35" s="82" t="str">
        <f>IF($AC$13=2,$R$13,IF($AC$14=2,$R$14,IF($AC$15=2,$R$15,IF($AC$16=2,$R$16,""))))</f>
        <v/>
      </c>
      <c r="D35" s="359"/>
      <c r="E35" s="358"/>
      <c r="F35" s="358"/>
      <c r="G35" s="358"/>
      <c r="H35" s="49"/>
      <c r="I35" s="50"/>
      <c r="J35" s="50"/>
      <c r="K35" s="50"/>
      <c r="L35" s="50"/>
      <c r="M35" s="50"/>
      <c r="N35" s="39"/>
      <c r="O35" s="51"/>
      <c r="R35" s="82" t="str">
        <f>IF($H$32=4,$C$32,IF($H$33=4,$C$33,IF($H$34=4,$C$34,IF($H$35=4,$C$35,""))))</f>
        <v/>
      </c>
      <c r="S35" s="60"/>
      <c r="T35" s="61">
        <v>8</v>
      </c>
      <c r="X35" s="57"/>
      <c r="Y35" s="37"/>
      <c r="Z35" s="37"/>
      <c r="AA35" s="37"/>
      <c r="AB35" s="37"/>
      <c r="AC35" s="37"/>
      <c r="AD35" s="37"/>
      <c r="AE35" s="179"/>
      <c r="AF35" s="179"/>
      <c r="AG35" s="179"/>
      <c r="AH35" s="179"/>
      <c r="AI35" s="181"/>
      <c r="AJ35" s="179"/>
      <c r="AK35" s="179"/>
      <c r="AL35" s="195"/>
      <c r="AM35" s="195"/>
    </row>
    <row r="36" spans="1:39" s="29" customFormat="1" ht="19.350000000000001" customHeight="1" x14ac:dyDescent="0.25">
      <c r="A36" s="24"/>
      <c r="B36" s="25"/>
      <c r="C36" s="25"/>
      <c r="D36" s="8" t="s">
        <v>53</v>
      </c>
      <c r="E36" s="8" t="s">
        <v>54</v>
      </c>
      <c r="F36" s="68" t="s">
        <v>69</v>
      </c>
      <c r="G36" s="68" t="s">
        <v>70</v>
      </c>
      <c r="H36" s="45" t="s">
        <v>57</v>
      </c>
      <c r="I36" s="62"/>
      <c r="J36" s="62"/>
      <c r="K36" s="62"/>
      <c r="L36" s="62"/>
      <c r="M36" s="62"/>
      <c r="N36" s="50"/>
      <c r="O36" s="50"/>
      <c r="P36" s="50"/>
      <c r="Q36" s="50"/>
      <c r="R36" s="50"/>
      <c r="S36" s="50"/>
      <c r="T36" s="50"/>
      <c r="U36" s="50"/>
      <c r="Y36" s="37"/>
      <c r="Z36" s="37"/>
      <c r="AA36" s="37"/>
      <c r="AB36" s="37"/>
      <c r="AC36" s="37"/>
      <c r="AD36" s="37"/>
      <c r="AE36" s="179"/>
      <c r="AF36" s="179"/>
      <c r="AG36" s="179"/>
      <c r="AH36" s="179"/>
      <c r="AI36" s="181"/>
      <c r="AJ36" s="179"/>
      <c r="AK36" s="196"/>
      <c r="AL36" s="196"/>
      <c r="AM36" s="196"/>
    </row>
    <row r="37" spans="1:39" s="6" customFormat="1" ht="18.75" customHeight="1" x14ac:dyDescent="0.25">
      <c r="A37" s="643">
        <v>3</v>
      </c>
      <c r="B37" s="48" t="s">
        <v>71</v>
      </c>
      <c r="C37" s="82" t="str">
        <f>IF($AC$13=3,$R$13,IF($AC$14=3,$R$14,IF($AC$15=3,$R$15,IF($AC$16=3,$R$16,""))))</f>
        <v/>
      </c>
      <c r="D37" s="358"/>
      <c r="E37" s="359"/>
      <c r="F37" s="358"/>
      <c r="G37" s="358"/>
      <c r="H37" s="49"/>
      <c r="I37" s="70"/>
      <c r="J37" s="70"/>
      <c r="K37" s="70"/>
      <c r="L37" s="70"/>
      <c r="M37" s="70"/>
      <c r="N37" s="34"/>
      <c r="O37" s="51"/>
      <c r="R37" s="82" t="str">
        <f>IF($H$37=1,$C$37,IF($H$38=1,$C$38,IF($H$39=1,$C$39,IF($H$40=1,$C$40,""))))</f>
        <v/>
      </c>
      <c r="S37" s="60"/>
      <c r="T37" s="61">
        <v>9</v>
      </c>
      <c r="Y37" s="57"/>
      <c r="Z37" s="57"/>
      <c r="AA37" s="57"/>
      <c r="AB37" s="57"/>
      <c r="AC37" s="57"/>
      <c r="AD37" s="57"/>
      <c r="AE37" s="179"/>
      <c r="AF37" s="179"/>
      <c r="AG37" s="179"/>
      <c r="AH37" s="179"/>
      <c r="AI37" s="181"/>
      <c r="AJ37" s="179"/>
      <c r="AK37" s="179"/>
      <c r="AL37" s="195"/>
      <c r="AM37" s="195"/>
    </row>
    <row r="38" spans="1:39" s="6" customFormat="1" ht="18.75" customHeight="1" x14ac:dyDescent="0.25">
      <c r="A38" s="644"/>
      <c r="B38" s="48" t="s">
        <v>72</v>
      </c>
      <c r="C38" s="82" t="str">
        <f>IF($AC$18=4,$R$18,IF($AC$19=4,$R$19,IF($AC$20=4,$R$20,IF($AC$21=4,$R$21,""))))</f>
        <v/>
      </c>
      <c r="D38" s="358"/>
      <c r="E38" s="359"/>
      <c r="F38" s="358"/>
      <c r="G38" s="358"/>
      <c r="H38" s="49"/>
      <c r="R38" s="82" t="str">
        <f>IF($H$37=2,$C$37,IF($H$38=2,$C$38,IF($H$39=2,$C$39,IF($H$40=2,$C$40,""))))</f>
        <v/>
      </c>
      <c r="S38" s="60"/>
      <c r="T38" s="61">
        <v>10</v>
      </c>
      <c r="Y38" s="57"/>
      <c r="Z38" s="57"/>
      <c r="AA38" s="57"/>
      <c r="AB38" s="57"/>
      <c r="AC38" s="57"/>
      <c r="AD38" s="57"/>
      <c r="AE38" s="179"/>
      <c r="AF38" s="179"/>
      <c r="AG38" s="179"/>
      <c r="AH38" s="179"/>
      <c r="AI38" s="181"/>
      <c r="AJ38" s="195"/>
      <c r="AK38" s="179"/>
      <c r="AL38" s="195"/>
      <c r="AM38" s="195"/>
    </row>
    <row r="39" spans="1:39" s="6" customFormat="1" ht="18.75" customHeight="1" x14ac:dyDescent="0.25">
      <c r="A39" s="644"/>
      <c r="B39" s="48" t="s">
        <v>73</v>
      </c>
      <c r="C39" s="82" t="str">
        <f>IF($AC$18=3,$R$18,IF($AC$19=3,$R$19,IF($AC$20=3,$R$20,IF($AC$21=3,$R$21,""))))</f>
        <v/>
      </c>
      <c r="D39" s="359"/>
      <c r="E39" s="358"/>
      <c r="F39" s="358"/>
      <c r="G39" s="358"/>
      <c r="H39" s="49"/>
      <c r="R39" s="82" t="str">
        <f>IF($H$37=3,$C$37,IF($H$38=3,$C$38,IF($H$39=3,$C$39,IF($H$40=3,$C$40,""))))</f>
        <v/>
      </c>
      <c r="S39" s="60"/>
      <c r="T39" s="61">
        <v>11</v>
      </c>
      <c r="Y39" s="57"/>
      <c r="Z39" s="57"/>
      <c r="AA39" s="57"/>
      <c r="AB39" s="57"/>
      <c r="AC39" s="57"/>
      <c r="AD39" s="57"/>
      <c r="AE39" s="179"/>
      <c r="AF39" s="179"/>
      <c r="AG39" s="179"/>
      <c r="AH39" s="179"/>
      <c r="AI39" s="181"/>
      <c r="AJ39" s="195"/>
      <c r="AK39" s="179"/>
      <c r="AL39" s="195"/>
      <c r="AM39" s="195"/>
    </row>
    <row r="40" spans="1:39" s="6" customFormat="1" ht="18.75" customHeight="1" x14ac:dyDescent="0.25">
      <c r="A40" s="644"/>
      <c r="B40" s="48" t="s">
        <v>74</v>
      </c>
      <c r="C40" s="82" t="str">
        <f>IF($AC$13=4,$R$13,IF($AC$14=4,$R$14,IF($AC$15=4,$R$15,IF($AC$16=4,$R$16,""))))</f>
        <v/>
      </c>
      <c r="D40" s="359"/>
      <c r="E40" s="358"/>
      <c r="F40" s="358"/>
      <c r="G40" s="358"/>
      <c r="H40" s="49"/>
      <c r="R40" s="82" t="str">
        <f>IF($H$37=4,$C$37,IF($H$38=4,$C$38,IF($H$39=4,$C$39,IF($H$40=4,$C$40,""))))</f>
        <v/>
      </c>
      <c r="S40" s="60"/>
      <c r="T40" s="61">
        <v>12</v>
      </c>
      <c r="Y40" s="57"/>
      <c r="Z40" s="57"/>
      <c r="AA40" s="57"/>
      <c r="AB40" s="57"/>
      <c r="AC40" s="57"/>
      <c r="AD40" s="57"/>
      <c r="AE40" s="179"/>
      <c r="AF40" s="179"/>
      <c r="AG40" s="179"/>
      <c r="AH40" s="179"/>
      <c r="AI40" s="181"/>
      <c r="AJ40" s="195"/>
      <c r="AK40" s="179"/>
      <c r="AL40" s="195"/>
      <c r="AM40" s="195"/>
    </row>
    <row r="41" spans="1:39" s="29" customFormat="1" ht="17.100000000000001" customHeight="1" x14ac:dyDescent="0.25">
      <c r="A41" s="24"/>
      <c r="B41" s="25"/>
      <c r="C41" s="25"/>
      <c r="D41" s="8" t="s">
        <v>53</v>
      </c>
      <c r="E41" s="8" t="s">
        <v>54</v>
      </c>
      <c r="F41" s="68" t="s">
        <v>75</v>
      </c>
      <c r="G41" s="68" t="s">
        <v>76</v>
      </c>
      <c r="H41" s="8" t="s">
        <v>57</v>
      </c>
      <c r="N41" s="70"/>
      <c r="O41" s="70"/>
      <c r="P41" s="70"/>
      <c r="Q41" s="70"/>
      <c r="R41" s="70"/>
      <c r="S41" s="70"/>
      <c r="T41" s="70"/>
      <c r="AE41" s="196"/>
      <c r="AF41" s="196"/>
      <c r="AG41" s="196"/>
      <c r="AH41" s="196"/>
      <c r="AI41" s="181"/>
      <c r="AJ41" s="196"/>
      <c r="AK41" s="196"/>
      <c r="AL41" s="196"/>
      <c r="AM41" s="196"/>
    </row>
    <row r="42" spans="1:39" s="6" customFormat="1" ht="18.75" customHeight="1" x14ac:dyDescent="0.25">
      <c r="A42" s="643">
        <v>4</v>
      </c>
      <c r="B42" s="48" t="s">
        <v>77</v>
      </c>
      <c r="C42" s="82" t="str">
        <f>IF($AC$3=3,$R$3,IF($AC$4=3,$R$4,IF($AC$5=3,$R$5,IF($AC$6=3,$R$6,""))))</f>
        <v/>
      </c>
      <c r="D42" s="358"/>
      <c r="E42" s="359"/>
      <c r="F42" s="358"/>
      <c r="G42" s="358"/>
      <c r="H42" s="49"/>
      <c r="R42" s="82" t="str">
        <f>IF($H$42=1,$C$42,IF($H$43=1,$C$43,IF($H$44=1,$C$44,IF($H$45=1,$C$45,""))))</f>
        <v/>
      </c>
      <c r="S42" s="60"/>
      <c r="T42" s="61">
        <v>13</v>
      </c>
      <c r="Y42" s="57"/>
      <c r="Z42" s="57"/>
      <c r="AA42" s="57"/>
      <c r="AB42" s="57"/>
      <c r="AC42" s="57"/>
      <c r="AD42" s="57"/>
      <c r="AE42" s="179"/>
      <c r="AF42" s="179"/>
      <c r="AG42" s="179"/>
      <c r="AH42" s="179"/>
      <c r="AI42" s="181"/>
      <c r="AJ42" s="195"/>
      <c r="AK42" s="179"/>
      <c r="AL42" s="195"/>
      <c r="AM42" s="195"/>
    </row>
    <row r="43" spans="1:39" s="6" customFormat="1" ht="18.75" customHeight="1" x14ac:dyDescent="0.25">
      <c r="A43" s="644"/>
      <c r="B43" s="48" t="s">
        <v>78</v>
      </c>
      <c r="C43" s="82" t="str">
        <f>IF($AC$8=4,$R$8,IF($AC$9=4,$R$9,IF($AC$10=4,$R$10,IF($AC$11=4,$R$11,""))))</f>
        <v/>
      </c>
      <c r="D43" s="358"/>
      <c r="E43" s="359"/>
      <c r="F43" s="358"/>
      <c r="G43" s="358"/>
      <c r="H43" s="49"/>
      <c r="R43" s="82" t="str">
        <f>IF($H$42=2,$C$42,IF($H$43=2,$C$43,IF($H$44=2,$C$44,IF($H$45=2,$C$45,""))))</f>
        <v/>
      </c>
      <c r="S43" s="60"/>
      <c r="T43" s="61">
        <v>14</v>
      </c>
      <c r="Y43" s="57"/>
      <c r="Z43" s="57"/>
      <c r="AA43" s="57"/>
      <c r="AB43" s="57"/>
      <c r="AC43" s="57"/>
      <c r="AD43" s="57"/>
      <c r="AE43" s="179"/>
      <c r="AF43" s="179"/>
      <c r="AG43" s="179"/>
      <c r="AH43" s="179"/>
      <c r="AI43" s="181"/>
      <c r="AJ43" s="195"/>
      <c r="AK43" s="195"/>
      <c r="AL43" s="195"/>
      <c r="AM43" s="195"/>
    </row>
    <row r="44" spans="1:39" s="6" customFormat="1" ht="18.75" customHeight="1" x14ac:dyDescent="0.25">
      <c r="A44" s="644"/>
      <c r="B44" s="48" t="s">
        <v>79</v>
      </c>
      <c r="C44" s="82" t="str">
        <f>IF($AC$8=3,$R$8,IF($AC$9=3,$R$9,IF($AC$10=3,$R$10,IF($AC$11=3,$R$11,""))))</f>
        <v/>
      </c>
      <c r="D44" s="359"/>
      <c r="E44" s="358"/>
      <c r="F44" s="358"/>
      <c r="G44" s="358"/>
      <c r="H44" s="49"/>
      <c r="R44" s="82" t="str">
        <f>IF($H$42=3,$C$42,IF($H$43=3,$C$43,IF($H$44=3,$C$44,IF($H$45=3,$C$45,""))))</f>
        <v/>
      </c>
      <c r="S44" s="60"/>
      <c r="T44" s="61">
        <v>15</v>
      </c>
      <c r="Y44" s="57"/>
      <c r="Z44" s="57"/>
      <c r="AA44" s="57"/>
      <c r="AB44" s="57"/>
      <c r="AC44" s="57"/>
      <c r="AD44" s="57"/>
      <c r="AE44" s="179"/>
      <c r="AF44" s="179"/>
      <c r="AG44" s="179"/>
      <c r="AH44" s="179"/>
      <c r="AI44" s="181"/>
      <c r="AJ44" s="195"/>
      <c r="AK44" s="195"/>
      <c r="AL44" s="195"/>
      <c r="AM44" s="195"/>
    </row>
    <row r="45" spans="1:39" s="6" customFormat="1" ht="18.75" customHeight="1" x14ac:dyDescent="0.25">
      <c r="A45" s="644"/>
      <c r="B45" s="48" t="s">
        <v>80</v>
      </c>
      <c r="C45" s="82" t="str">
        <f>IF($AC$3=4,$R$3,IF($AC$4=4,$R$4,IF($AC$5=4,$R$5,IF($AC$6=4,$R$6,""))))</f>
        <v/>
      </c>
      <c r="D45" s="359"/>
      <c r="E45" s="358"/>
      <c r="F45" s="358"/>
      <c r="G45" s="358"/>
      <c r="H45" s="49"/>
      <c r="R45" s="82" t="str">
        <f>IF($H$42=4,$C$42,IF($H$43=4,$C$43,IF($H$44=4,$C$44,IF($H$45=4,$C$45,""))))</f>
        <v/>
      </c>
      <c r="S45" s="60"/>
      <c r="T45" s="61">
        <v>16</v>
      </c>
      <c r="Y45" s="57"/>
      <c r="Z45" s="57"/>
      <c r="AA45" s="57"/>
      <c r="AB45" s="57"/>
      <c r="AC45" s="57"/>
      <c r="AD45" s="57"/>
      <c r="AE45" s="179"/>
      <c r="AF45" s="179"/>
      <c r="AG45" s="179"/>
      <c r="AH45" s="179"/>
      <c r="AI45" s="181"/>
      <c r="AJ45" s="195"/>
      <c r="AK45" s="195"/>
      <c r="AL45" s="195"/>
      <c r="AM45" s="195"/>
    </row>
    <row r="46" spans="1:39" s="6" customFormat="1" ht="15" customHeight="1" x14ac:dyDescent="0.25">
      <c r="P46" s="42"/>
      <c r="AE46" s="195"/>
      <c r="AF46" s="195"/>
      <c r="AG46" s="195"/>
      <c r="AH46" s="195"/>
      <c r="AI46" s="181"/>
      <c r="AJ46" s="195"/>
      <c r="AK46" s="195"/>
      <c r="AL46" s="195"/>
      <c r="AM46" s="195"/>
    </row>
    <row r="47" spans="1:39" s="6" customFormat="1" ht="15" customHeight="1" x14ac:dyDescent="0.25">
      <c r="C47" s="71"/>
      <c r="D47" s="57"/>
      <c r="E47" s="57"/>
      <c r="F47" s="57"/>
      <c r="G47" s="57"/>
      <c r="P47" s="42"/>
      <c r="AE47" s="195"/>
      <c r="AF47" s="195"/>
      <c r="AG47" s="195"/>
      <c r="AH47" s="195"/>
      <c r="AI47" s="181"/>
      <c r="AJ47" s="195"/>
      <c r="AK47" s="195"/>
      <c r="AL47" s="195"/>
      <c r="AM47" s="195"/>
    </row>
    <row r="48" spans="1:39" s="6" customFormat="1" ht="15" customHeight="1" x14ac:dyDescent="0.25">
      <c r="C48" s="71"/>
      <c r="D48" s="57"/>
      <c r="E48" s="57"/>
      <c r="F48" s="57"/>
      <c r="G48" s="57"/>
      <c r="P48" s="42"/>
      <c r="AE48" s="195"/>
      <c r="AF48" s="195"/>
      <c r="AG48" s="195"/>
      <c r="AH48" s="195"/>
      <c r="AI48" s="181"/>
      <c r="AJ48" s="195"/>
      <c r="AK48" s="195"/>
      <c r="AL48" s="195"/>
      <c r="AM48" s="195"/>
    </row>
    <row r="49" spans="3:39" s="6" customFormat="1" ht="15" customHeight="1" x14ac:dyDescent="0.25">
      <c r="C49" s="71"/>
      <c r="D49" s="57"/>
      <c r="E49" s="57"/>
      <c r="F49" s="57"/>
      <c r="G49" s="57"/>
      <c r="P49" s="42"/>
      <c r="AE49" s="195"/>
      <c r="AF49" s="195"/>
      <c r="AG49" s="195"/>
      <c r="AH49" s="195"/>
      <c r="AI49" s="181"/>
      <c r="AJ49" s="195"/>
      <c r="AK49" s="195"/>
      <c r="AL49" s="195"/>
      <c r="AM49" s="195"/>
    </row>
    <row r="50" spans="3:39" s="6" customFormat="1" ht="15" customHeight="1" x14ac:dyDescent="0.25">
      <c r="C50" s="72"/>
      <c r="D50" s="57"/>
      <c r="E50" s="57"/>
      <c r="F50" s="57"/>
      <c r="G50" s="57"/>
      <c r="P50" s="42"/>
      <c r="AE50" s="195"/>
      <c r="AF50" s="195"/>
      <c r="AG50" s="195"/>
      <c r="AH50" s="195"/>
      <c r="AI50" s="181"/>
      <c r="AJ50" s="195"/>
      <c r="AK50" s="195"/>
      <c r="AL50" s="195"/>
      <c r="AM50" s="195"/>
    </row>
    <row r="51" spans="3:39" s="6" customFormat="1" ht="15" customHeight="1" x14ac:dyDescent="0.25">
      <c r="C51" s="71"/>
      <c r="D51" s="57"/>
      <c r="E51" s="57"/>
      <c r="F51" s="57"/>
      <c r="G51" s="57"/>
      <c r="P51" s="42"/>
      <c r="AE51" s="195"/>
      <c r="AF51" s="195"/>
      <c r="AG51" s="195"/>
      <c r="AH51" s="195"/>
      <c r="AI51" s="181"/>
      <c r="AJ51" s="195"/>
      <c r="AK51" s="195"/>
      <c r="AL51" s="195"/>
      <c r="AM51" s="195"/>
    </row>
    <row r="52" spans="3:39" s="6" customFormat="1" ht="15" customHeight="1" x14ac:dyDescent="0.25">
      <c r="C52" s="73"/>
      <c r="D52" s="57"/>
      <c r="E52" s="57"/>
      <c r="F52" s="57"/>
      <c r="G52" s="57"/>
      <c r="P52" s="42"/>
      <c r="AE52" s="195"/>
      <c r="AF52" s="195"/>
      <c r="AG52" s="195"/>
      <c r="AH52" s="195"/>
      <c r="AI52" s="181"/>
      <c r="AJ52" s="195"/>
      <c r="AK52" s="195"/>
      <c r="AL52" s="195"/>
      <c r="AM52" s="195"/>
    </row>
    <row r="53" spans="3:39" s="6" customFormat="1" ht="15" customHeight="1" x14ac:dyDescent="0.25">
      <c r="C53" s="71"/>
      <c r="D53" s="74"/>
      <c r="E53" s="57"/>
      <c r="F53" s="57"/>
      <c r="G53" s="57"/>
      <c r="P53" s="42"/>
      <c r="AE53" s="195"/>
      <c r="AF53" s="195"/>
      <c r="AG53" s="195"/>
      <c r="AH53" s="195"/>
      <c r="AI53" s="181"/>
      <c r="AJ53" s="195"/>
      <c r="AK53" s="195"/>
      <c r="AL53" s="195"/>
      <c r="AM53" s="195"/>
    </row>
    <row r="54" spans="3:39" s="6" customFormat="1" ht="15" customHeight="1" x14ac:dyDescent="0.25">
      <c r="C54" s="71"/>
      <c r="D54" s="57"/>
      <c r="E54" s="57"/>
      <c r="F54" s="57"/>
      <c r="G54" s="57"/>
      <c r="H54" s="57"/>
      <c r="P54" s="42"/>
      <c r="AE54" s="195"/>
      <c r="AF54" s="195"/>
      <c r="AG54" s="195"/>
      <c r="AH54" s="195"/>
      <c r="AI54" s="181"/>
      <c r="AJ54" s="195"/>
      <c r="AK54" s="195"/>
      <c r="AL54" s="195"/>
      <c r="AM54" s="195"/>
    </row>
    <row r="55" spans="3:39" s="6" customFormat="1" ht="15" customHeight="1" x14ac:dyDescent="0.25">
      <c r="C55" s="71"/>
      <c r="D55" s="57"/>
      <c r="E55" s="57"/>
      <c r="F55" s="57"/>
      <c r="G55" s="57"/>
      <c r="H55" s="57"/>
      <c r="P55" s="42"/>
      <c r="AE55" s="195"/>
      <c r="AF55" s="195"/>
      <c r="AG55" s="195"/>
      <c r="AH55" s="195"/>
      <c r="AI55" s="181"/>
      <c r="AJ55" s="195"/>
      <c r="AK55" s="195"/>
      <c r="AL55" s="195"/>
      <c r="AM55" s="195"/>
    </row>
    <row r="56" spans="3:39" s="6" customFormat="1" ht="15" customHeight="1" x14ac:dyDescent="0.25">
      <c r="C56" s="71"/>
      <c r="D56" s="57"/>
      <c r="E56" s="57"/>
      <c r="F56" s="57"/>
      <c r="G56" s="57"/>
      <c r="H56" s="57"/>
      <c r="P56" s="42"/>
      <c r="AE56" s="195"/>
      <c r="AF56" s="195"/>
      <c r="AG56" s="195"/>
      <c r="AH56" s="195"/>
      <c r="AI56" s="181"/>
      <c r="AJ56" s="195"/>
      <c r="AK56" s="195"/>
      <c r="AL56" s="195"/>
      <c r="AM56" s="195"/>
    </row>
    <row r="57" spans="3:39" s="6" customFormat="1" ht="15" customHeight="1" x14ac:dyDescent="0.25">
      <c r="C57" s="71"/>
      <c r="D57" s="57"/>
      <c r="E57" s="57"/>
      <c r="F57" s="57"/>
      <c r="G57" s="57"/>
      <c r="P57" s="42"/>
      <c r="AE57" s="195"/>
      <c r="AF57" s="195"/>
      <c r="AG57" s="195"/>
      <c r="AH57" s="195"/>
      <c r="AI57" s="181"/>
      <c r="AJ57" s="195"/>
      <c r="AK57" s="195"/>
      <c r="AL57" s="195"/>
      <c r="AM57" s="195"/>
    </row>
    <row r="58" spans="3:39" s="6" customFormat="1" ht="15" customHeight="1" x14ac:dyDescent="0.25">
      <c r="C58" s="71"/>
      <c r="D58" s="57"/>
      <c r="E58" s="57"/>
      <c r="F58" s="57"/>
      <c r="G58" s="57"/>
      <c r="P58" s="42"/>
      <c r="AE58" s="195"/>
      <c r="AF58" s="195"/>
      <c r="AG58" s="195"/>
      <c r="AH58" s="195"/>
      <c r="AI58" s="181"/>
      <c r="AJ58" s="195"/>
      <c r="AK58" s="195"/>
      <c r="AL58" s="195"/>
      <c r="AM58" s="195"/>
    </row>
    <row r="59" spans="3:39" s="6" customFormat="1" ht="15" customHeight="1" x14ac:dyDescent="0.25">
      <c r="C59" s="75"/>
      <c r="D59" s="57"/>
      <c r="E59" s="57"/>
      <c r="F59" s="57"/>
      <c r="G59" s="57"/>
      <c r="P59" s="42"/>
      <c r="AE59" s="195"/>
      <c r="AF59" s="195"/>
      <c r="AG59" s="195"/>
      <c r="AH59" s="195"/>
      <c r="AI59" s="181"/>
      <c r="AJ59" s="195"/>
      <c r="AK59" s="195"/>
      <c r="AL59" s="195"/>
      <c r="AM59" s="195"/>
    </row>
    <row r="60" spans="3:39" s="6" customFormat="1" ht="15" customHeight="1" x14ac:dyDescent="0.25">
      <c r="C60" s="71"/>
      <c r="D60" s="57"/>
      <c r="E60" s="57"/>
      <c r="F60" s="57"/>
      <c r="G60" s="57"/>
      <c r="P60" s="42"/>
      <c r="AE60" s="195"/>
      <c r="AF60" s="195"/>
      <c r="AG60" s="195"/>
      <c r="AH60" s="195"/>
      <c r="AI60" s="181"/>
      <c r="AJ60" s="195"/>
      <c r="AK60" s="195"/>
      <c r="AL60" s="195"/>
      <c r="AM60" s="195"/>
    </row>
    <row r="61" spans="3:39" s="6" customFormat="1" ht="15" customHeight="1" x14ac:dyDescent="0.25">
      <c r="C61" s="71"/>
      <c r="D61" s="57"/>
      <c r="E61" s="57"/>
      <c r="F61" s="57"/>
      <c r="G61" s="57"/>
      <c r="P61" s="42"/>
      <c r="AE61" s="195"/>
      <c r="AF61" s="195"/>
      <c r="AG61" s="195"/>
      <c r="AH61" s="195"/>
      <c r="AI61" s="181"/>
      <c r="AJ61" s="195"/>
      <c r="AK61" s="195"/>
      <c r="AL61" s="195"/>
      <c r="AM61" s="195"/>
    </row>
    <row r="62" spans="3:39" s="6" customFormat="1" ht="15" customHeight="1" x14ac:dyDescent="0.25">
      <c r="C62" s="72"/>
      <c r="D62" s="57"/>
      <c r="E62" s="57"/>
      <c r="F62" s="57"/>
      <c r="G62" s="57"/>
      <c r="P62" s="42"/>
      <c r="AE62" s="195"/>
      <c r="AF62" s="195"/>
      <c r="AG62" s="195"/>
      <c r="AH62" s="195"/>
      <c r="AI62" s="181"/>
      <c r="AJ62" s="195"/>
      <c r="AK62" s="195"/>
      <c r="AL62" s="195"/>
      <c r="AM62" s="195"/>
    </row>
    <row r="63" spans="3:39" s="6" customFormat="1" ht="15" customHeight="1" x14ac:dyDescent="0.25">
      <c r="C63" s="76"/>
      <c r="D63" s="57"/>
      <c r="E63" s="57"/>
      <c r="F63" s="57"/>
      <c r="G63" s="57"/>
      <c r="P63" s="42"/>
      <c r="AE63" s="195"/>
      <c r="AF63" s="195"/>
      <c r="AG63" s="195"/>
      <c r="AH63" s="195"/>
      <c r="AI63" s="181"/>
      <c r="AJ63" s="195"/>
      <c r="AK63" s="195"/>
      <c r="AL63" s="195"/>
      <c r="AM63" s="195"/>
    </row>
    <row r="64" spans="3:39" s="6" customFormat="1" ht="15" customHeight="1" x14ac:dyDescent="0.25">
      <c r="C64" s="71"/>
      <c r="D64" s="57"/>
      <c r="E64" s="57"/>
      <c r="F64" s="57"/>
      <c r="G64" s="57"/>
      <c r="P64" s="42"/>
      <c r="AE64" s="195"/>
      <c r="AF64" s="195"/>
      <c r="AG64" s="195"/>
      <c r="AH64" s="195"/>
      <c r="AI64" s="181"/>
      <c r="AJ64" s="195"/>
      <c r="AK64" s="195"/>
      <c r="AL64" s="195"/>
      <c r="AM64" s="195"/>
    </row>
    <row r="65" spans="3:39" s="6" customFormat="1" ht="15" customHeight="1" x14ac:dyDescent="0.25">
      <c r="C65" s="71"/>
      <c r="D65" s="57"/>
      <c r="E65" s="57"/>
      <c r="F65" s="57"/>
      <c r="G65" s="57"/>
      <c r="P65" s="42"/>
      <c r="AE65" s="195"/>
      <c r="AF65" s="195"/>
      <c r="AG65" s="195"/>
      <c r="AH65" s="195"/>
      <c r="AI65" s="181"/>
      <c r="AJ65" s="195"/>
      <c r="AK65" s="195"/>
      <c r="AL65" s="195"/>
      <c r="AM65" s="195"/>
    </row>
    <row r="66" spans="3:39" s="6" customFormat="1" ht="15" customHeight="1" x14ac:dyDescent="0.25">
      <c r="C66" s="72"/>
      <c r="D66" s="57"/>
      <c r="E66" s="57"/>
      <c r="F66" s="57"/>
      <c r="G66" s="57"/>
      <c r="P66" s="42"/>
      <c r="AE66" s="195"/>
      <c r="AF66" s="195"/>
      <c r="AG66" s="195"/>
      <c r="AH66" s="195"/>
      <c r="AI66" s="181"/>
      <c r="AJ66" s="195"/>
      <c r="AK66" s="195"/>
      <c r="AL66" s="195"/>
      <c r="AM66" s="195"/>
    </row>
    <row r="67" spans="3:39" s="6" customFormat="1" ht="15" customHeight="1" x14ac:dyDescent="0.25">
      <c r="C67" s="75"/>
      <c r="D67" s="57"/>
      <c r="E67" s="57"/>
      <c r="F67" s="57"/>
      <c r="G67" s="57"/>
      <c r="P67" s="42"/>
      <c r="AE67" s="195"/>
      <c r="AF67" s="195"/>
      <c r="AG67" s="195"/>
      <c r="AH67" s="195"/>
      <c r="AI67" s="181"/>
      <c r="AJ67" s="195"/>
      <c r="AK67" s="195"/>
      <c r="AL67" s="195"/>
      <c r="AM67" s="195"/>
    </row>
    <row r="68" spans="3:39" s="6" customFormat="1" ht="15" customHeight="1" x14ac:dyDescent="0.25">
      <c r="C68" s="73"/>
      <c r="D68" s="57"/>
      <c r="E68" s="57"/>
      <c r="F68" s="57"/>
      <c r="G68" s="57"/>
      <c r="P68" s="42"/>
      <c r="AE68" s="195"/>
      <c r="AF68" s="195"/>
      <c r="AG68" s="195"/>
      <c r="AH68" s="195"/>
      <c r="AI68" s="181"/>
      <c r="AJ68" s="195"/>
      <c r="AK68" s="195"/>
      <c r="AL68" s="195"/>
      <c r="AM68" s="195"/>
    </row>
    <row r="69" spans="3:39" s="6" customFormat="1" ht="15" customHeight="1" x14ac:dyDescent="0.25">
      <c r="C69" s="71"/>
      <c r="D69" s="57"/>
      <c r="E69" s="57"/>
      <c r="F69" s="57"/>
      <c r="G69" s="57"/>
      <c r="P69" s="42"/>
      <c r="AE69" s="195"/>
      <c r="AF69" s="195"/>
      <c r="AG69" s="195"/>
      <c r="AH69" s="195"/>
      <c r="AI69" s="181"/>
      <c r="AJ69" s="195"/>
      <c r="AK69" s="195"/>
      <c r="AL69" s="195"/>
      <c r="AM69" s="195"/>
    </row>
    <row r="70" spans="3:39" s="6" customFormat="1" ht="15" customHeight="1" x14ac:dyDescent="0.25">
      <c r="C70" s="72"/>
      <c r="D70" s="57"/>
      <c r="E70" s="57"/>
      <c r="F70" s="57"/>
      <c r="G70" s="57"/>
      <c r="P70" s="42"/>
      <c r="AE70" s="195"/>
      <c r="AF70" s="195"/>
      <c r="AG70" s="195"/>
      <c r="AH70" s="195"/>
      <c r="AI70" s="181"/>
      <c r="AJ70" s="195"/>
      <c r="AK70" s="195"/>
      <c r="AL70" s="195"/>
      <c r="AM70" s="195"/>
    </row>
    <row r="71" spans="3:39" s="6" customFormat="1" ht="15" customHeight="1" x14ac:dyDescent="0.25">
      <c r="C71" s="57"/>
      <c r="D71" s="57"/>
      <c r="E71" s="57"/>
      <c r="F71" s="57"/>
      <c r="G71" s="57"/>
      <c r="P71" s="42"/>
      <c r="AE71" s="195"/>
      <c r="AF71" s="195"/>
      <c r="AG71" s="195"/>
      <c r="AH71" s="195"/>
      <c r="AI71" s="181"/>
      <c r="AJ71" s="195"/>
      <c r="AK71" s="195"/>
      <c r="AL71" s="195"/>
      <c r="AM71" s="195"/>
    </row>
    <row r="72" spans="3:39" s="6" customFormat="1" ht="15" customHeight="1" x14ac:dyDescent="0.25">
      <c r="C72" s="57"/>
      <c r="D72" s="57"/>
      <c r="E72" s="57"/>
      <c r="F72" s="57"/>
      <c r="G72" s="57"/>
      <c r="P72" s="42"/>
      <c r="AE72" s="195"/>
      <c r="AF72" s="195"/>
      <c r="AG72" s="195"/>
      <c r="AH72" s="195"/>
      <c r="AI72" s="181"/>
      <c r="AJ72" s="195"/>
      <c r="AK72" s="195"/>
      <c r="AL72" s="195"/>
      <c r="AM72" s="195"/>
    </row>
    <row r="73" spans="3:39" s="6" customFormat="1" ht="15" customHeight="1" x14ac:dyDescent="0.25">
      <c r="C73" s="57"/>
      <c r="D73" s="57"/>
      <c r="E73" s="57"/>
      <c r="F73" s="57"/>
      <c r="G73" s="57"/>
      <c r="P73" s="42"/>
      <c r="AE73" s="195"/>
      <c r="AF73" s="195"/>
      <c r="AG73" s="195"/>
      <c r="AH73" s="195"/>
      <c r="AI73" s="181"/>
      <c r="AJ73" s="195"/>
      <c r="AK73" s="195"/>
      <c r="AL73" s="195"/>
      <c r="AM73" s="195"/>
    </row>
    <row r="74" spans="3:39" s="6" customFormat="1" ht="15" customHeight="1" x14ac:dyDescent="0.25">
      <c r="C74" s="57"/>
      <c r="D74" s="57"/>
      <c r="E74" s="57"/>
      <c r="F74" s="57"/>
      <c r="G74" s="57"/>
      <c r="P74" s="42"/>
      <c r="AE74" s="195"/>
      <c r="AF74" s="195"/>
      <c r="AG74" s="195"/>
      <c r="AH74" s="195"/>
      <c r="AI74" s="181"/>
      <c r="AJ74" s="195"/>
      <c r="AK74" s="195"/>
      <c r="AL74" s="195"/>
      <c r="AM74" s="195"/>
    </row>
    <row r="75" spans="3:39" s="6" customFormat="1" ht="15" customHeight="1" x14ac:dyDescent="0.25">
      <c r="P75" s="42"/>
      <c r="AE75" s="195"/>
      <c r="AF75" s="195"/>
      <c r="AG75" s="195"/>
      <c r="AH75" s="195"/>
      <c r="AI75" s="181"/>
      <c r="AJ75" s="195"/>
      <c r="AK75" s="195"/>
      <c r="AL75" s="195"/>
      <c r="AM75" s="195"/>
    </row>
    <row r="76" spans="3:39" s="6" customFormat="1" ht="15" customHeight="1" x14ac:dyDescent="0.25">
      <c r="P76" s="42"/>
      <c r="AE76" s="195"/>
      <c r="AF76" s="195"/>
      <c r="AG76" s="195"/>
      <c r="AH76" s="195"/>
      <c r="AI76" s="181"/>
      <c r="AJ76" s="195"/>
      <c r="AK76" s="195"/>
      <c r="AL76" s="195"/>
      <c r="AM76" s="195"/>
    </row>
    <row r="77" spans="3:39" s="6" customFormat="1" ht="15" customHeight="1" x14ac:dyDescent="0.25">
      <c r="P77" s="42"/>
      <c r="AE77" s="195"/>
      <c r="AF77" s="195"/>
      <c r="AG77" s="195"/>
      <c r="AH77" s="195"/>
      <c r="AI77" s="181"/>
      <c r="AJ77" s="195"/>
      <c r="AK77" s="195"/>
      <c r="AL77" s="195"/>
      <c r="AM77" s="195"/>
    </row>
    <row r="78" spans="3:39" s="6" customFormat="1" ht="15" customHeight="1" x14ac:dyDescent="0.25">
      <c r="P78" s="42"/>
      <c r="AE78" s="195"/>
      <c r="AF78" s="195"/>
      <c r="AG78" s="195"/>
      <c r="AH78" s="195"/>
      <c r="AI78" s="181"/>
      <c r="AJ78" s="195"/>
      <c r="AK78" s="195"/>
      <c r="AL78" s="195"/>
      <c r="AM78" s="195"/>
    </row>
    <row r="79" spans="3:39" s="6" customFormat="1" ht="15" customHeight="1" x14ac:dyDescent="0.25">
      <c r="P79" s="42"/>
      <c r="AE79" s="195"/>
      <c r="AF79" s="195"/>
      <c r="AG79" s="195"/>
      <c r="AH79" s="195"/>
      <c r="AI79" s="181"/>
      <c r="AJ79" s="195"/>
      <c r="AK79" s="195"/>
      <c r="AL79" s="195"/>
      <c r="AM79" s="195"/>
    </row>
    <row r="80" spans="3:39" s="6" customFormat="1" ht="15" customHeight="1" x14ac:dyDescent="0.25">
      <c r="P80" s="42"/>
      <c r="AE80" s="195"/>
      <c r="AF80" s="195"/>
      <c r="AG80" s="195"/>
      <c r="AH80" s="195"/>
      <c r="AI80" s="181"/>
      <c r="AJ80" s="195"/>
      <c r="AK80" s="195"/>
      <c r="AL80" s="195"/>
      <c r="AM80" s="195"/>
    </row>
    <row r="81" spans="16:39" s="6" customFormat="1" ht="15" customHeight="1" x14ac:dyDescent="0.25">
      <c r="P81" s="42"/>
      <c r="AE81" s="195"/>
      <c r="AF81" s="195"/>
      <c r="AG81" s="195"/>
      <c r="AH81" s="195"/>
      <c r="AI81" s="181"/>
      <c r="AJ81" s="195"/>
      <c r="AK81" s="195"/>
      <c r="AL81" s="195"/>
      <c r="AM81" s="195"/>
    </row>
    <row r="82" spans="16:39" s="6" customFormat="1" ht="15" customHeight="1" x14ac:dyDescent="0.25">
      <c r="P82" s="42"/>
      <c r="AE82" s="195"/>
      <c r="AF82" s="195"/>
      <c r="AG82" s="195"/>
      <c r="AH82" s="195"/>
      <c r="AI82" s="181"/>
      <c r="AJ82" s="195"/>
      <c r="AK82" s="195"/>
      <c r="AL82" s="195"/>
      <c r="AM82" s="195"/>
    </row>
    <row r="83" spans="16:39" s="6" customFormat="1" ht="15" customHeight="1" x14ac:dyDescent="0.25">
      <c r="P83" s="42"/>
      <c r="AE83" s="195"/>
      <c r="AF83" s="195"/>
      <c r="AG83" s="195"/>
      <c r="AH83" s="195"/>
      <c r="AI83" s="181"/>
      <c r="AJ83" s="195"/>
      <c r="AK83" s="195"/>
      <c r="AL83" s="195"/>
      <c r="AM83" s="195"/>
    </row>
    <row r="84" spans="16:39" s="6" customFormat="1" ht="15" customHeight="1" x14ac:dyDescent="0.25">
      <c r="P84" s="42"/>
      <c r="AE84" s="195"/>
      <c r="AF84" s="195"/>
      <c r="AG84" s="195"/>
      <c r="AH84" s="195"/>
      <c r="AI84" s="181"/>
      <c r="AJ84" s="195"/>
      <c r="AK84" s="195"/>
      <c r="AL84" s="195"/>
      <c r="AM84" s="195"/>
    </row>
    <row r="85" spans="16:39" s="6" customFormat="1" ht="15" customHeight="1" x14ac:dyDescent="0.25">
      <c r="P85" s="42"/>
      <c r="AE85" s="195"/>
      <c r="AF85" s="195"/>
      <c r="AG85" s="195"/>
      <c r="AH85" s="195"/>
      <c r="AI85" s="181"/>
      <c r="AJ85" s="195"/>
      <c r="AK85" s="195"/>
      <c r="AL85" s="195"/>
      <c r="AM85" s="195"/>
    </row>
    <row r="86" spans="16:39" s="6" customFormat="1" ht="15" customHeight="1" x14ac:dyDescent="0.25">
      <c r="P86" s="42"/>
      <c r="AE86" s="195"/>
      <c r="AF86" s="195"/>
      <c r="AG86" s="195"/>
      <c r="AH86" s="195"/>
      <c r="AI86" s="181"/>
      <c r="AJ86" s="195"/>
      <c r="AK86" s="195"/>
      <c r="AL86" s="195"/>
      <c r="AM86" s="195"/>
    </row>
    <row r="87" spans="16:39" s="6" customFormat="1" ht="15" customHeight="1" x14ac:dyDescent="0.25">
      <c r="P87" s="42"/>
      <c r="AE87" s="195"/>
      <c r="AF87" s="195"/>
      <c r="AG87" s="195"/>
      <c r="AH87" s="195"/>
      <c r="AI87" s="181"/>
      <c r="AJ87" s="195"/>
      <c r="AK87" s="195"/>
      <c r="AL87" s="195"/>
      <c r="AM87" s="195"/>
    </row>
    <row r="88" spans="16:39" s="6" customFormat="1" ht="15" customHeight="1" x14ac:dyDescent="0.25">
      <c r="P88" s="42"/>
      <c r="AE88" s="195"/>
      <c r="AF88" s="195"/>
      <c r="AG88" s="195"/>
      <c r="AH88" s="195"/>
      <c r="AI88" s="181"/>
      <c r="AJ88" s="195"/>
      <c r="AK88" s="195"/>
      <c r="AL88" s="195"/>
      <c r="AM88" s="195"/>
    </row>
    <row r="89" spans="16:39" s="6" customFormat="1" ht="15" customHeight="1" x14ac:dyDescent="0.25">
      <c r="P89" s="42"/>
      <c r="AE89" s="195"/>
      <c r="AF89" s="195"/>
      <c r="AG89" s="195"/>
      <c r="AH89" s="195"/>
      <c r="AI89" s="181"/>
      <c r="AJ89" s="195"/>
      <c r="AK89" s="195"/>
      <c r="AL89" s="195"/>
      <c r="AM89" s="195"/>
    </row>
    <row r="90" spans="16:39" s="6" customFormat="1" ht="15" customHeight="1" x14ac:dyDescent="0.25">
      <c r="P90" s="42"/>
      <c r="AE90" s="195"/>
      <c r="AF90" s="195"/>
      <c r="AG90" s="195"/>
      <c r="AH90" s="195"/>
      <c r="AI90" s="181"/>
      <c r="AJ90" s="195"/>
      <c r="AK90" s="195"/>
      <c r="AL90" s="195"/>
      <c r="AM90" s="195"/>
    </row>
    <row r="91" spans="16:39" s="6" customFormat="1" ht="15" customHeight="1" x14ac:dyDescent="0.25">
      <c r="P91" s="42"/>
      <c r="AE91" s="195"/>
      <c r="AF91" s="195"/>
      <c r="AG91" s="195"/>
      <c r="AH91" s="195"/>
      <c r="AI91" s="181"/>
      <c r="AJ91" s="195"/>
      <c r="AK91" s="195"/>
      <c r="AL91" s="195"/>
      <c r="AM91" s="195"/>
    </row>
    <row r="92" spans="16:39" s="6" customFormat="1" ht="15" customHeight="1" x14ac:dyDescent="0.25">
      <c r="P92" s="42"/>
      <c r="AE92" s="195"/>
      <c r="AF92" s="195"/>
      <c r="AG92" s="195"/>
      <c r="AH92" s="195"/>
      <c r="AI92" s="181"/>
      <c r="AJ92" s="195"/>
      <c r="AK92" s="195"/>
      <c r="AL92" s="195"/>
      <c r="AM92" s="195"/>
    </row>
    <row r="93" spans="16:39" s="6" customFormat="1" ht="15" customHeight="1" x14ac:dyDescent="0.25">
      <c r="P93" s="42"/>
      <c r="AE93" s="195"/>
      <c r="AF93" s="195"/>
      <c r="AG93" s="195"/>
      <c r="AH93" s="195"/>
      <c r="AI93" s="181"/>
      <c r="AJ93" s="195"/>
      <c r="AK93" s="195"/>
      <c r="AL93" s="195"/>
      <c r="AM93" s="195"/>
    </row>
    <row r="94" spans="16:39" s="6" customFormat="1" ht="15" customHeight="1" x14ac:dyDescent="0.25">
      <c r="P94" s="42"/>
      <c r="AE94" s="195"/>
      <c r="AF94" s="195"/>
      <c r="AG94" s="195"/>
      <c r="AH94" s="195"/>
      <c r="AI94" s="181"/>
      <c r="AJ94" s="195"/>
      <c r="AK94" s="195"/>
      <c r="AL94" s="195"/>
      <c r="AM94" s="195"/>
    </row>
    <row r="95" spans="16:39" s="6" customFormat="1" ht="15" customHeight="1" x14ac:dyDescent="0.25">
      <c r="P95" s="42"/>
      <c r="AE95" s="195"/>
      <c r="AF95" s="195"/>
      <c r="AG95" s="195"/>
      <c r="AH95" s="195"/>
      <c r="AI95" s="181"/>
      <c r="AJ95" s="195"/>
      <c r="AK95" s="195"/>
      <c r="AL95" s="195"/>
      <c r="AM95" s="195"/>
    </row>
    <row r="96" spans="16:39" s="6" customFormat="1" ht="15" customHeight="1" x14ac:dyDescent="0.25">
      <c r="P96" s="42"/>
      <c r="AE96" s="195"/>
      <c r="AF96" s="195"/>
      <c r="AG96" s="195"/>
      <c r="AH96" s="195"/>
      <c r="AI96" s="181"/>
      <c r="AJ96" s="195"/>
      <c r="AK96" s="195"/>
      <c r="AL96" s="195"/>
      <c r="AM96" s="195"/>
    </row>
    <row r="97" spans="16:39" s="6" customFormat="1" ht="15" customHeight="1" x14ac:dyDescent="0.25">
      <c r="P97" s="42"/>
      <c r="AE97" s="195"/>
      <c r="AF97" s="195"/>
      <c r="AG97" s="195"/>
      <c r="AH97" s="195"/>
      <c r="AI97" s="181"/>
      <c r="AJ97" s="195"/>
      <c r="AK97" s="195"/>
      <c r="AL97" s="195"/>
      <c r="AM97" s="195"/>
    </row>
    <row r="98" spans="16:39" s="6" customFormat="1" ht="15" customHeight="1" x14ac:dyDescent="0.25">
      <c r="P98" s="42"/>
      <c r="AE98" s="195"/>
      <c r="AF98" s="195"/>
      <c r="AG98" s="195"/>
      <c r="AH98" s="195"/>
      <c r="AI98" s="181"/>
      <c r="AJ98" s="195"/>
      <c r="AK98" s="195"/>
      <c r="AL98" s="195"/>
      <c r="AM98" s="195"/>
    </row>
    <row r="99" spans="16:39" s="6" customFormat="1" ht="15" customHeight="1" x14ac:dyDescent="0.25">
      <c r="P99" s="42"/>
      <c r="AE99" s="195"/>
      <c r="AF99" s="195"/>
      <c r="AG99" s="195"/>
      <c r="AH99" s="195"/>
      <c r="AI99" s="181"/>
      <c r="AJ99" s="195"/>
      <c r="AK99" s="195"/>
      <c r="AL99" s="195"/>
      <c r="AM99" s="195"/>
    </row>
    <row r="100" spans="16:39" s="6" customFormat="1" ht="15" customHeight="1" x14ac:dyDescent="0.25">
      <c r="P100" s="42"/>
      <c r="AE100" s="195"/>
      <c r="AF100" s="195"/>
      <c r="AG100" s="195"/>
      <c r="AH100" s="195"/>
      <c r="AI100" s="181"/>
      <c r="AJ100" s="195"/>
      <c r="AK100" s="195"/>
      <c r="AL100" s="195"/>
      <c r="AM100" s="195"/>
    </row>
    <row r="101" spans="16:39" s="6" customFormat="1" ht="15" customHeight="1" x14ac:dyDescent="0.25">
      <c r="P101" s="42"/>
      <c r="AE101" s="195"/>
      <c r="AF101" s="195"/>
      <c r="AG101" s="195"/>
      <c r="AH101" s="195"/>
      <c r="AI101" s="181"/>
      <c r="AJ101" s="195"/>
      <c r="AK101" s="195"/>
      <c r="AL101" s="195"/>
      <c r="AM101" s="195"/>
    </row>
    <row r="102" spans="16:39" s="6" customFormat="1" ht="15" customHeight="1" x14ac:dyDescent="0.25">
      <c r="P102" s="42"/>
      <c r="AE102" s="195"/>
      <c r="AF102" s="195"/>
      <c r="AG102" s="195"/>
      <c r="AH102" s="195"/>
      <c r="AI102" s="181"/>
      <c r="AJ102" s="195"/>
      <c r="AK102" s="195"/>
      <c r="AL102" s="195"/>
      <c r="AM102" s="195"/>
    </row>
    <row r="103" spans="16:39" s="6" customFormat="1" ht="15" customHeight="1" x14ac:dyDescent="0.25">
      <c r="P103" s="42"/>
      <c r="AE103" s="195"/>
      <c r="AF103" s="195"/>
      <c r="AG103" s="195"/>
      <c r="AH103" s="195"/>
      <c r="AI103" s="181"/>
      <c r="AJ103" s="195"/>
      <c r="AK103" s="195"/>
      <c r="AL103" s="195"/>
      <c r="AM103" s="195"/>
    </row>
    <row r="104" spans="16:39" s="6" customFormat="1" ht="15" customHeight="1" x14ac:dyDescent="0.25">
      <c r="P104" s="42"/>
      <c r="AE104" s="195"/>
      <c r="AF104" s="195"/>
      <c r="AG104" s="195"/>
      <c r="AH104" s="195"/>
      <c r="AI104" s="181"/>
      <c r="AJ104" s="195"/>
      <c r="AK104" s="195"/>
      <c r="AL104" s="195"/>
      <c r="AM104" s="195"/>
    </row>
    <row r="105" spans="16:39" s="6" customFormat="1" ht="15" customHeight="1" x14ac:dyDescent="0.25">
      <c r="P105" s="42"/>
      <c r="AE105" s="195"/>
      <c r="AF105" s="195"/>
      <c r="AG105" s="195"/>
      <c r="AH105" s="195"/>
      <c r="AI105" s="181"/>
      <c r="AJ105" s="195"/>
      <c r="AK105" s="195"/>
      <c r="AL105" s="195"/>
      <c r="AM105" s="195"/>
    </row>
    <row r="106" spans="16:39" s="6" customFormat="1" ht="15" customHeight="1" x14ac:dyDescent="0.25">
      <c r="P106" s="42"/>
      <c r="AE106" s="195"/>
      <c r="AF106" s="195"/>
      <c r="AG106" s="195"/>
      <c r="AH106" s="195"/>
      <c r="AI106" s="181"/>
      <c r="AJ106" s="195"/>
      <c r="AK106" s="195"/>
      <c r="AL106" s="195"/>
      <c r="AM106" s="195"/>
    </row>
    <row r="107" spans="16:39" s="6" customFormat="1" ht="15" customHeight="1" x14ac:dyDescent="0.25">
      <c r="P107" s="42"/>
      <c r="AE107" s="195"/>
      <c r="AF107" s="195"/>
      <c r="AG107" s="195"/>
      <c r="AH107" s="195"/>
      <c r="AI107" s="181"/>
      <c r="AJ107" s="195"/>
      <c r="AK107" s="195"/>
      <c r="AL107" s="195"/>
      <c r="AM107" s="195"/>
    </row>
    <row r="108" spans="16:39" s="6" customFormat="1" ht="15" customHeight="1" x14ac:dyDescent="0.25">
      <c r="P108" s="42"/>
      <c r="AE108" s="195"/>
      <c r="AF108" s="195"/>
      <c r="AG108" s="195"/>
      <c r="AH108" s="195"/>
      <c r="AI108" s="181"/>
      <c r="AJ108" s="195"/>
      <c r="AK108" s="195"/>
      <c r="AL108" s="195"/>
      <c r="AM108" s="195"/>
    </row>
    <row r="109" spans="16:39" s="6" customFormat="1" ht="15" customHeight="1" x14ac:dyDescent="0.25">
      <c r="P109" s="42"/>
      <c r="AE109" s="195"/>
      <c r="AF109" s="195"/>
      <c r="AG109" s="195"/>
      <c r="AH109" s="195"/>
      <c r="AI109" s="181"/>
      <c r="AJ109" s="195"/>
      <c r="AK109" s="195"/>
      <c r="AL109" s="195"/>
      <c r="AM109" s="195"/>
    </row>
    <row r="110" spans="16:39" s="6" customFormat="1" ht="15" customHeight="1" x14ac:dyDescent="0.25">
      <c r="P110" s="42"/>
      <c r="AE110" s="195"/>
      <c r="AF110" s="195"/>
      <c r="AG110" s="195"/>
      <c r="AH110" s="195"/>
      <c r="AI110" s="181"/>
      <c r="AJ110" s="195"/>
      <c r="AK110" s="195"/>
      <c r="AL110" s="195"/>
      <c r="AM110" s="195"/>
    </row>
    <row r="111" spans="16:39" s="6" customFormat="1" ht="15" customHeight="1" x14ac:dyDescent="0.25">
      <c r="P111" s="42"/>
      <c r="AE111" s="195"/>
      <c r="AF111" s="195"/>
      <c r="AG111" s="195"/>
      <c r="AH111" s="195"/>
      <c r="AI111" s="181"/>
      <c r="AJ111" s="195"/>
      <c r="AK111" s="195"/>
      <c r="AL111" s="195"/>
      <c r="AM111" s="195"/>
    </row>
    <row r="112" spans="16:39" s="6" customFormat="1" ht="15" customHeight="1" x14ac:dyDescent="0.25">
      <c r="P112" s="42"/>
      <c r="AE112" s="195"/>
      <c r="AF112" s="195"/>
      <c r="AG112" s="195"/>
      <c r="AH112" s="195"/>
      <c r="AI112" s="181"/>
      <c r="AJ112" s="195"/>
      <c r="AK112" s="195"/>
      <c r="AL112" s="195"/>
      <c r="AM112" s="195"/>
    </row>
    <row r="113" spans="16:39" s="6" customFormat="1" ht="15" customHeight="1" x14ac:dyDescent="0.25">
      <c r="P113" s="42"/>
      <c r="AE113" s="195"/>
      <c r="AF113" s="195"/>
      <c r="AG113" s="195"/>
      <c r="AH113" s="195"/>
      <c r="AI113" s="181"/>
      <c r="AJ113" s="195"/>
      <c r="AK113" s="195"/>
      <c r="AL113" s="195"/>
      <c r="AM113" s="195"/>
    </row>
    <row r="114" spans="16:39" s="6" customFormat="1" ht="15" customHeight="1" x14ac:dyDescent="0.25">
      <c r="P114" s="42"/>
      <c r="AE114" s="195"/>
      <c r="AF114" s="195"/>
      <c r="AG114" s="195"/>
      <c r="AH114" s="195"/>
      <c r="AI114" s="181"/>
      <c r="AJ114" s="195"/>
      <c r="AK114" s="195"/>
      <c r="AL114" s="195"/>
      <c r="AM114" s="195"/>
    </row>
    <row r="115" spans="16:39" s="6" customFormat="1" ht="15" customHeight="1" x14ac:dyDescent="0.25">
      <c r="P115" s="42"/>
      <c r="AE115" s="195"/>
      <c r="AF115" s="195"/>
      <c r="AG115" s="195"/>
      <c r="AH115" s="195"/>
      <c r="AI115" s="181"/>
      <c r="AJ115" s="195"/>
      <c r="AK115" s="195"/>
      <c r="AL115" s="195"/>
      <c r="AM115" s="195"/>
    </row>
    <row r="116" spans="16:39" s="6" customFormat="1" ht="15" customHeight="1" x14ac:dyDescent="0.25">
      <c r="P116" s="42"/>
      <c r="AE116" s="195"/>
      <c r="AF116" s="195"/>
      <c r="AG116" s="195"/>
      <c r="AH116" s="195"/>
      <c r="AI116" s="181"/>
      <c r="AJ116" s="195"/>
      <c r="AK116" s="195"/>
      <c r="AL116" s="195"/>
      <c r="AM116" s="195"/>
    </row>
    <row r="117" spans="16:39" s="6" customFormat="1" ht="15" customHeight="1" x14ac:dyDescent="0.25">
      <c r="P117" s="42"/>
      <c r="AE117" s="195"/>
      <c r="AF117" s="195"/>
      <c r="AG117" s="195"/>
      <c r="AH117" s="195"/>
      <c r="AI117" s="181"/>
      <c r="AJ117" s="195"/>
      <c r="AK117" s="195"/>
      <c r="AL117" s="195"/>
      <c r="AM117" s="195"/>
    </row>
    <row r="118" spans="16:39" s="6" customFormat="1" ht="15" customHeight="1" x14ac:dyDescent="0.25">
      <c r="P118" s="42"/>
      <c r="AE118" s="195"/>
      <c r="AF118" s="195"/>
      <c r="AG118" s="195"/>
      <c r="AH118" s="195"/>
      <c r="AI118" s="181"/>
      <c r="AJ118" s="195"/>
      <c r="AK118" s="195"/>
      <c r="AL118" s="195"/>
      <c r="AM118" s="195"/>
    </row>
    <row r="119" spans="16:39" s="6" customFormat="1" ht="15" customHeight="1" x14ac:dyDescent="0.25">
      <c r="P119" s="42"/>
      <c r="AE119" s="195"/>
      <c r="AF119" s="195"/>
      <c r="AG119" s="195"/>
      <c r="AH119" s="195"/>
      <c r="AI119" s="181"/>
      <c r="AJ119" s="195"/>
      <c r="AK119" s="195"/>
      <c r="AL119" s="195"/>
      <c r="AM119" s="195"/>
    </row>
    <row r="120" spans="16:39" s="6" customFormat="1" ht="15" customHeight="1" x14ac:dyDescent="0.25">
      <c r="P120" s="42"/>
      <c r="AE120" s="195"/>
      <c r="AF120" s="195"/>
      <c r="AG120" s="195"/>
      <c r="AH120" s="195"/>
      <c r="AI120" s="181"/>
      <c r="AJ120" s="195"/>
      <c r="AK120" s="195"/>
      <c r="AL120" s="195"/>
      <c r="AM120" s="195"/>
    </row>
    <row r="121" spans="16:39" s="6" customFormat="1" ht="15" customHeight="1" x14ac:dyDescent="0.25">
      <c r="P121" s="42"/>
      <c r="AE121" s="195"/>
      <c r="AF121" s="195"/>
      <c r="AG121" s="195"/>
      <c r="AH121" s="195"/>
      <c r="AI121" s="181"/>
      <c r="AJ121" s="195"/>
      <c r="AK121" s="195"/>
      <c r="AL121" s="195"/>
      <c r="AM121" s="195"/>
    </row>
    <row r="122" spans="16:39" s="6" customFormat="1" ht="15" customHeight="1" x14ac:dyDescent="0.25">
      <c r="P122" s="42"/>
      <c r="AE122" s="195"/>
      <c r="AF122" s="195"/>
      <c r="AG122" s="195"/>
      <c r="AH122" s="195"/>
      <c r="AI122" s="181"/>
      <c r="AJ122" s="195"/>
      <c r="AK122" s="195"/>
      <c r="AL122" s="195"/>
      <c r="AM122" s="195"/>
    </row>
    <row r="123" spans="16:39" s="6" customFormat="1" ht="15" customHeight="1" x14ac:dyDescent="0.25">
      <c r="P123" s="42"/>
      <c r="AE123" s="195"/>
      <c r="AF123" s="195"/>
      <c r="AG123" s="195"/>
      <c r="AH123" s="195"/>
      <c r="AI123" s="181"/>
      <c r="AJ123" s="195"/>
      <c r="AK123" s="195"/>
      <c r="AL123" s="195"/>
      <c r="AM123" s="195"/>
    </row>
    <row r="124" spans="16:39" s="6" customFormat="1" ht="15" customHeight="1" x14ac:dyDescent="0.25">
      <c r="P124" s="42"/>
      <c r="AE124" s="195"/>
      <c r="AF124" s="195"/>
      <c r="AG124" s="195"/>
      <c r="AH124" s="195"/>
      <c r="AI124" s="181"/>
      <c r="AJ124" s="195"/>
      <c r="AK124" s="195"/>
      <c r="AL124" s="195"/>
      <c r="AM124" s="195"/>
    </row>
    <row r="125" spans="16:39" s="6" customFormat="1" ht="15" customHeight="1" x14ac:dyDescent="0.25">
      <c r="P125" s="42"/>
      <c r="AE125" s="195"/>
      <c r="AF125" s="195"/>
      <c r="AG125" s="195"/>
      <c r="AH125" s="195"/>
      <c r="AI125" s="181"/>
      <c r="AJ125" s="195"/>
      <c r="AK125" s="195"/>
      <c r="AL125" s="195"/>
      <c r="AM125" s="195"/>
    </row>
    <row r="126" spans="16:39" s="6" customFormat="1" ht="15" customHeight="1" x14ac:dyDescent="0.25">
      <c r="P126" s="42"/>
      <c r="AE126" s="195"/>
      <c r="AF126" s="195"/>
      <c r="AG126" s="195"/>
      <c r="AH126" s="195"/>
      <c r="AI126" s="181"/>
      <c r="AJ126" s="195"/>
      <c r="AK126" s="195"/>
      <c r="AL126" s="195"/>
      <c r="AM126" s="195"/>
    </row>
    <row r="127" spans="16:39" s="6" customFormat="1" ht="15" customHeight="1" x14ac:dyDescent="0.25">
      <c r="P127" s="42"/>
      <c r="AE127" s="195"/>
      <c r="AF127" s="195"/>
      <c r="AG127" s="195"/>
      <c r="AH127" s="195"/>
      <c r="AI127" s="181"/>
      <c r="AJ127" s="195"/>
      <c r="AK127" s="195"/>
      <c r="AL127" s="195"/>
      <c r="AM127" s="195"/>
    </row>
    <row r="128" spans="16:39" s="6" customFormat="1" ht="15" customHeight="1" x14ac:dyDescent="0.25">
      <c r="P128" s="42"/>
      <c r="AE128" s="195"/>
      <c r="AF128" s="195"/>
      <c r="AG128" s="195"/>
      <c r="AH128" s="195"/>
      <c r="AI128" s="181"/>
      <c r="AJ128" s="195"/>
      <c r="AK128" s="195"/>
      <c r="AL128" s="195"/>
      <c r="AM128" s="195"/>
    </row>
    <row r="129" spans="16:39" s="6" customFormat="1" ht="15" customHeight="1" x14ac:dyDescent="0.25">
      <c r="P129" s="42"/>
      <c r="AE129" s="195"/>
      <c r="AF129" s="195"/>
      <c r="AG129" s="195"/>
      <c r="AH129" s="195"/>
      <c r="AI129" s="181"/>
      <c r="AJ129" s="195"/>
      <c r="AK129" s="195"/>
      <c r="AL129" s="195"/>
      <c r="AM129" s="195"/>
    </row>
    <row r="130" spans="16:39" s="6" customFormat="1" ht="15" customHeight="1" x14ac:dyDescent="0.25">
      <c r="P130" s="42"/>
      <c r="AE130" s="195"/>
      <c r="AF130" s="195"/>
      <c r="AG130" s="195"/>
      <c r="AH130" s="195"/>
      <c r="AI130" s="181"/>
      <c r="AJ130" s="195"/>
      <c r="AK130" s="195"/>
      <c r="AL130" s="195"/>
      <c r="AM130" s="195"/>
    </row>
    <row r="131" spans="16:39" s="6" customFormat="1" ht="15" customHeight="1" x14ac:dyDescent="0.25">
      <c r="P131" s="42"/>
      <c r="AE131" s="195"/>
      <c r="AF131" s="195"/>
      <c r="AG131" s="195"/>
      <c r="AH131" s="195"/>
      <c r="AI131" s="181"/>
      <c r="AJ131" s="195"/>
      <c r="AK131" s="195"/>
      <c r="AL131" s="195"/>
      <c r="AM131" s="195"/>
    </row>
    <row r="132" spans="16:39" s="6" customFormat="1" ht="15" customHeight="1" x14ac:dyDescent="0.25">
      <c r="P132" s="42"/>
      <c r="AE132" s="195"/>
      <c r="AF132" s="195"/>
      <c r="AG132" s="195"/>
      <c r="AH132" s="195"/>
      <c r="AI132" s="181"/>
      <c r="AJ132" s="195"/>
      <c r="AK132" s="195"/>
      <c r="AL132" s="195"/>
      <c r="AM132" s="195"/>
    </row>
    <row r="133" spans="16:39" s="6" customFormat="1" ht="15" customHeight="1" x14ac:dyDescent="0.25">
      <c r="P133" s="42"/>
      <c r="AE133" s="195"/>
      <c r="AF133" s="195"/>
      <c r="AG133" s="195"/>
      <c r="AH133" s="195"/>
      <c r="AI133" s="181"/>
      <c r="AJ133" s="195"/>
      <c r="AK133" s="195"/>
      <c r="AL133" s="195"/>
      <c r="AM133" s="195"/>
    </row>
    <row r="134" spans="16:39" s="6" customFormat="1" ht="15" customHeight="1" x14ac:dyDescent="0.25">
      <c r="P134" s="42"/>
      <c r="AE134" s="195"/>
      <c r="AF134" s="195"/>
      <c r="AG134" s="195"/>
      <c r="AH134" s="195"/>
      <c r="AI134" s="181"/>
      <c r="AJ134" s="195"/>
      <c r="AK134" s="195"/>
      <c r="AL134" s="195"/>
      <c r="AM134" s="195"/>
    </row>
    <row r="135" spans="16:39" s="6" customFormat="1" ht="15" customHeight="1" x14ac:dyDescent="0.25">
      <c r="P135" s="42"/>
      <c r="AE135" s="195"/>
      <c r="AF135" s="195"/>
      <c r="AG135" s="195"/>
      <c r="AH135" s="195"/>
      <c r="AI135" s="181"/>
      <c r="AJ135" s="195"/>
      <c r="AK135" s="195"/>
      <c r="AL135" s="195"/>
      <c r="AM135" s="195"/>
    </row>
    <row r="136" spans="16:39" s="6" customFormat="1" ht="15" customHeight="1" x14ac:dyDescent="0.25">
      <c r="P136" s="42"/>
      <c r="AE136" s="195"/>
      <c r="AF136" s="195"/>
      <c r="AG136" s="195"/>
      <c r="AH136" s="195"/>
      <c r="AI136" s="181"/>
      <c r="AJ136" s="195"/>
      <c r="AK136" s="195"/>
      <c r="AL136" s="195"/>
      <c r="AM136" s="195"/>
    </row>
    <row r="137" spans="16:39" s="6" customFormat="1" ht="15" customHeight="1" x14ac:dyDescent="0.25">
      <c r="P137" s="42"/>
      <c r="AE137" s="195"/>
      <c r="AF137" s="195"/>
      <c r="AG137" s="195"/>
      <c r="AH137" s="195"/>
      <c r="AI137" s="181"/>
      <c r="AJ137" s="195"/>
      <c r="AK137" s="195"/>
      <c r="AL137" s="195"/>
      <c r="AM137" s="195"/>
    </row>
    <row r="138" spans="16:39" s="6" customFormat="1" ht="15" customHeight="1" x14ac:dyDescent="0.25">
      <c r="P138" s="42"/>
      <c r="AE138" s="195"/>
      <c r="AF138" s="195"/>
      <c r="AG138" s="195"/>
      <c r="AH138" s="195"/>
      <c r="AI138" s="181"/>
      <c r="AJ138" s="195"/>
      <c r="AK138" s="195"/>
      <c r="AL138" s="195"/>
      <c r="AM138" s="195"/>
    </row>
    <row r="139" spans="16:39" s="6" customFormat="1" ht="15" customHeight="1" x14ac:dyDescent="0.25">
      <c r="P139" s="42"/>
      <c r="AE139" s="195"/>
      <c r="AF139" s="195"/>
      <c r="AG139" s="195"/>
      <c r="AH139" s="195"/>
      <c r="AI139" s="181"/>
      <c r="AJ139" s="195"/>
      <c r="AK139" s="195"/>
      <c r="AL139" s="195"/>
      <c r="AM139" s="195"/>
    </row>
    <row r="140" spans="16:39" s="6" customFormat="1" ht="15" customHeight="1" x14ac:dyDescent="0.25">
      <c r="P140" s="42"/>
      <c r="AE140" s="195"/>
      <c r="AF140" s="195"/>
      <c r="AG140" s="195"/>
      <c r="AH140" s="195"/>
      <c r="AI140" s="181"/>
      <c r="AJ140" s="195"/>
      <c r="AK140" s="195"/>
      <c r="AL140" s="195"/>
      <c r="AM140" s="195"/>
    </row>
    <row r="141" spans="16:39" s="6" customFormat="1" ht="15" customHeight="1" x14ac:dyDescent="0.25">
      <c r="P141" s="42"/>
      <c r="AE141" s="195"/>
      <c r="AF141" s="195"/>
      <c r="AG141" s="195"/>
      <c r="AH141" s="195"/>
      <c r="AI141" s="181"/>
      <c r="AJ141" s="195"/>
      <c r="AK141" s="195"/>
      <c r="AL141" s="195"/>
      <c r="AM141" s="195"/>
    </row>
    <row r="142" spans="16:39" s="6" customFormat="1" ht="15" customHeight="1" x14ac:dyDescent="0.25">
      <c r="P142" s="42"/>
      <c r="AE142" s="195"/>
      <c r="AF142" s="195"/>
      <c r="AG142" s="195"/>
      <c r="AH142" s="195"/>
      <c r="AI142" s="181"/>
      <c r="AJ142" s="195"/>
      <c r="AK142" s="195"/>
      <c r="AL142" s="195"/>
      <c r="AM142" s="195"/>
    </row>
    <row r="143" spans="16:39" s="6" customFormat="1" ht="15" customHeight="1" x14ac:dyDescent="0.25">
      <c r="P143" s="42"/>
      <c r="AE143" s="195"/>
      <c r="AF143" s="195"/>
      <c r="AG143" s="195"/>
      <c r="AH143" s="195"/>
      <c r="AI143" s="181"/>
      <c r="AJ143" s="195"/>
      <c r="AK143" s="195"/>
      <c r="AL143" s="195"/>
      <c r="AM143" s="195"/>
    </row>
    <row r="144" spans="16:39" s="6" customFormat="1" ht="15" customHeight="1" x14ac:dyDescent="0.25">
      <c r="P144" s="42"/>
      <c r="AE144" s="195"/>
      <c r="AF144" s="195"/>
      <c r="AG144" s="195"/>
      <c r="AH144" s="195"/>
      <c r="AI144" s="181"/>
      <c r="AJ144" s="195"/>
      <c r="AK144" s="195"/>
      <c r="AL144" s="195"/>
      <c r="AM144" s="195"/>
    </row>
    <row r="145" spans="16:39" s="6" customFormat="1" ht="15" customHeight="1" x14ac:dyDescent="0.25">
      <c r="P145" s="42"/>
      <c r="AE145" s="195"/>
      <c r="AF145" s="195"/>
      <c r="AG145" s="195"/>
      <c r="AH145" s="195"/>
      <c r="AI145" s="181"/>
      <c r="AJ145" s="195"/>
      <c r="AK145" s="195"/>
      <c r="AL145" s="195"/>
      <c r="AM145" s="195"/>
    </row>
    <row r="146" spans="16:39" s="6" customFormat="1" ht="15" customHeight="1" x14ac:dyDescent="0.25">
      <c r="P146" s="42"/>
      <c r="AE146" s="195"/>
      <c r="AF146" s="195"/>
      <c r="AG146" s="195"/>
      <c r="AH146" s="195"/>
      <c r="AI146" s="181"/>
      <c r="AJ146" s="195"/>
      <c r="AK146" s="195"/>
      <c r="AL146" s="195"/>
      <c r="AM146" s="195"/>
    </row>
    <row r="147" spans="16:39" s="6" customFormat="1" ht="15" customHeight="1" x14ac:dyDescent="0.25">
      <c r="P147" s="42"/>
      <c r="AE147" s="195"/>
      <c r="AF147" s="195"/>
      <c r="AG147" s="195"/>
      <c r="AH147" s="195"/>
      <c r="AI147" s="181"/>
      <c r="AJ147" s="195"/>
      <c r="AK147" s="195"/>
      <c r="AL147" s="195"/>
      <c r="AM147" s="195"/>
    </row>
    <row r="148" spans="16:39" s="6" customFormat="1" ht="15" customHeight="1" x14ac:dyDescent="0.25">
      <c r="P148" s="42"/>
      <c r="AE148" s="195"/>
      <c r="AF148" s="195"/>
      <c r="AG148" s="195"/>
      <c r="AH148" s="195"/>
      <c r="AI148" s="181"/>
      <c r="AJ148" s="195"/>
      <c r="AK148" s="195"/>
      <c r="AL148" s="195"/>
      <c r="AM148" s="195"/>
    </row>
    <row r="149" spans="16:39" s="6" customFormat="1" ht="15" customHeight="1" x14ac:dyDescent="0.25">
      <c r="P149" s="42"/>
      <c r="AE149" s="195"/>
      <c r="AF149" s="195"/>
      <c r="AG149" s="195"/>
      <c r="AH149" s="195"/>
      <c r="AI149" s="181"/>
      <c r="AJ149" s="195"/>
      <c r="AK149" s="195"/>
      <c r="AL149" s="195"/>
      <c r="AM149" s="195"/>
    </row>
    <row r="150" spans="16:39" s="6" customFormat="1" ht="15" customHeight="1" x14ac:dyDescent="0.25">
      <c r="P150" s="42"/>
      <c r="AE150" s="195"/>
      <c r="AF150" s="195"/>
      <c r="AG150" s="195"/>
      <c r="AH150" s="195"/>
      <c r="AI150" s="181"/>
      <c r="AJ150" s="195"/>
      <c r="AK150" s="195"/>
      <c r="AL150" s="195"/>
      <c r="AM150" s="195"/>
    </row>
    <row r="151" spans="16:39" s="6" customFormat="1" ht="15" customHeight="1" x14ac:dyDescent="0.25">
      <c r="P151" s="42"/>
      <c r="AE151" s="195"/>
      <c r="AF151" s="195"/>
      <c r="AG151" s="195"/>
      <c r="AH151" s="195"/>
      <c r="AI151" s="181"/>
      <c r="AJ151" s="195"/>
      <c r="AK151" s="195"/>
      <c r="AL151" s="195"/>
      <c r="AM151" s="195"/>
    </row>
    <row r="152" spans="16:39" s="6" customFormat="1" ht="15" customHeight="1" x14ac:dyDescent="0.25">
      <c r="P152" s="42"/>
      <c r="AE152" s="195"/>
      <c r="AF152" s="195"/>
      <c r="AG152" s="195"/>
      <c r="AH152" s="195"/>
      <c r="AI152" s="181"/>
      <c r="AJ152" s="195"/>
      <c r="AK152" s="195"/>
      <c r="AL152" s="195"/>
      <c r="AM152" s="195"/>
    </row>
    <row r="153" spans="16:39" s="6" customFormat="1" ht="15" customHeight="1" x14ac:dyDescent="0.25">
      <c r="P153" s="42"/>
      <c r="AE153" s="195"/>
      <c r="AF153" s="195"/>
      <c r="AG153" s="195"/>
      <c r="AH153" s="195"/>
      <c r="AI153" s="181"/>
      <c r="AJ153" s="195"/>
      <c r="AK153" s="195"/>
      <c r="AL153" s="195"/>
      <c r="AM153" s="195"/>
    </row>
    <row r="154" spans="16:39" s="6" customFormat="1" ht="15" customHeight="1" x14ac:dyDescent="0.25">
      <c r="P154" s="42"/>
      <c r="AE154" s="195"/>
      <c r="AF154" s="195"/>
      <c r="AG154" s="195"/>
      <c r="AH154" s="195"/>
      <c r="AI154" s="181"/>
      <c r="AJ154" s="195"/>
      <c r="AK154" s="195"/>
      <c r="AL154" s="195"/>
      <c r="AM154" s="195"/>
    </row>
    <row r="155" spans="16:39" s="6" customFormat="1" ht="15" customHeight="1" x14ac:dyDescent="0.25">
      <c r="P155" s="42"/>
      <c r="AE155" s="195"/>
      <c r="AF155" s="195"/>
      <c r="AG155" s="195"/>
      <c r="AH155" s="195"/>
      <c r="AI155" s="181"/>
      <c r="AJ155" s="195"/>
      <c r="AK155" s="195"/>
      <c r="AL155" s="195"/>
      <c r="AM155" s="195"/>
    </row>
    <row r="156" spans="16:39" s="6" customFormat="1" ht="15" customHeight="1" x14ac:dyDescent="0.25">
      <c r="P156" s="42"/>
      <c r="AE156" s="195"/>
      <c r="AF156" s="195"/>
      <c r="AG156" s="195"/>
      <c r="AH156" s="195"/>
      <c r="AI156" s="181"/>
      <c r="AJ156" s="195"/>
      <c r="AK156" s="195"/>
      <c r="AL156" s="195"/>
      <c r="AM156" s="195"/>
    </row>
    <row r="157" spans="16:39" s="6" customFormat="1" ht="15" customHeight="1" x14ac:dyDescent="0.25">
      <c r="P157" s="42"/>
      <c r="AE157" s="195"/>
      <c r="AF157" s="195"/>
      <c r="AG157" s="195"/>
      <c r="AH157" s="195"/>
      <c r="AI157" s="181"/>
      <c r="AJ157" s="195"/>
      <c r="AK157" s="195"/>
      <c r="AL157" s="195"/>
      <c r="AM157" s="195"/>
    </row>
    <row r="158" spans="16:39" s="6" customFormat="1" ht="15" customHeight="1" x14ac:dyDescent="0.25">
      <c r="P158" s="42"/>
      <c r="AE158" s="195"/>
      <c r="AF158" s="195"/>
      <c r="AG158" s="195"/>
      <c r="AH158" s="195"/>
      <c r="AI158" s="181"/>
      <c r="AJ158" s="195"/>
      <c r="AK158" s="195"/>
      <c r="AL158" s="195"/>
      <c r="AM158" s="195"/>
    </row>
    <row r="159" spans="16:39" s="6" customFormat="1" ht="15" customHeight="1" x14ac:dyDescent="0.25">
      <c r="P159" s="42"/>
      <c r="AE159" s="195"/>
      <c r="AF159" s="195"/>
      <c r="AG159" s="195"/>
      <c r="AH159" s="195"/>
      <c r="AI159" s="181"/>
      <c r="AJ159" s="195"/>
      <c r="AK159" s="195"/>
      <c r="AL159" s="195"/>
      <c r="AM159" s="195"/>
    </row>
    <row r="160" spans="16:39" s="6" customFormat="1" ht="15" customHeight="1" x14ac:dyDescent="0.25">
      <c r="P160" s="42"/>
      <c r="AE160" s="195"/>
      <c r="AF160" s="195"/>
      <c r="AG160" s="195"/>
      <c r="AH160" s="195"/>
      <c r="AI160" s="181"/>
      <c r="AJ160" s="195"/>
      <c r="AK160" s="195"/>
      <c r="AL160" s="195"/>
      <c r="AM160" s="195"/>
    </row>
    <row r="161" spans="16:39" s="6" customFormat="1" ht="15" customHeight="1" x14ac:dyDescent="0.25">
      <c r="P161" s="42"/>
      <c r="AE161" s="195"/>
      <c r="AF161" s="195"/>
      <c r="AG161" s="195"/>
      <c r="AH161" s="195"/>
      <c r="AI161" s="181"/>
      <c r="AJ161" s="195"/>
      <c r="AK161" s="195"/>
      <c r="AL161" s="195"/>
      <c r="AM161" s="195"/>
    </row>
    <row r="162" spans="16:39" s="6" customFormat="1" ht="15" customHeight="1" x14ac:dyDescent="0.25">
      <c r="P162" s="42"/>
      <c r="AE162" s="195"/>
      <c r="AF162" s="195"/>
      <c r="AG162" s="195"/>
      <c r="AH162" s="195"/>
      <c r="AI162" s="181"/>
      <c r="AJ162" s="195"/>
      <c r="AK162" s="195"/>
      <c r="AL162" s="195"/>
      <c r="AM162" s="195"/>
    </row>
    <row r="163" spans="16:39" s="6" customFormat="1" ht="15" customHeight="1" x14ac:dyDescent="0.25">
      <c r="P163" s="42"/>
      <c r="AE163" s="195"/>
      <c r="AF163" s="195"/>
      <c r="AG163" s="195"/>
      <c r="AH163" s="195"/>
      <c r="AI163" s="181"/>
      <c r="AJ163" s="195"/>
      <c r="AK163" s="195"/>
      <c r="AL163" s="195"/>
      <c r="AM163" s="195"/>
    </row>
    <row r="164" spans="16:39" s="6" customFormat="1" ht="15" customHeight="1" x14ac:dyDescent="0.25">
      <c r="P164" s="42"/>
      <c r="AE164" s="195"/>
      <c r="AF164" s="195"/>
      <c r="AG164" s="195"/>
      <c r="AH164" s="195"/>
      <c r="AI164" s="181"/>
      <c r="AJ164" s="195"/>
      <c r="AK164" s="195"/>
      <c r="AL164" s="195"/>
      <c r="AM164" s="195"/>
    </row>
    <row r="165" spans="16:39" s="6" customFormat="1" ht="15" customHeight="1" x14ac:dyDescent="0.25">
      <c r="P165" s="42"/>
      <c r="AE165" s="195"/>
      <c r="AF165" s="195"/>
      <c r="AG165" s="195"/>
      <c r="AH165" s="195"/>
      <c r="AI165" s="181"/>
      <c r="AJ165" s="195"/>
      <c r="AK165" s="195"/>
      <c r="AL165" s="195"/>
      <c r="AM165" s="195"/>
    </row>
    <row r="166" spans="16:39" s="6" customFormat="1" ht="15" customHeight="1" x14ac:dyDescent="0.25">
      <c r="P166" s="42"/>
      <c r="AE166" s="195"/>
      <c r="AF166" s="195"/>
      <c r="AG166" s="195"/>
      <c r="AH166" s="195"/>
      <c r="AI166" s="181"/>
      <c r="AJ166" s="195"/>
      <c r="AK166" s="195"/>
      <c r="AL166" s="195"/>
      <c r="AM166" s="195"/>
    </row>
    <row r="167" spans="16:39" s="6" customFormat="1" ht="15" customHeight="1" x14ac:dyDescent="0.25">
      <c r="P167" s="42"/>
      <c r="AE167" s="195"/>
      <c r="AF167" s="195"/>
      <c r="AG167" s="195"/>
      <c r="AH167" s="195"/>
      <c r="AI167" s="181"/>
      <c r="AJ167" s="195"/>
      <c r="AK167" s="195"/>
      <c r="AL167" s="195"/>
      <c r="AM167" s="195"/>
    </row>
    <row r="168" spans="16:39" s="6" customFormat="1" ht="15" customHeight="1" x14ac:dyDescent="0.25">
      <c r="P168" s="42"/>
      <c r="AE168" s="195"/>
      <c r="AF168" s="195"/>
      <c r="AG168" s="195"/>
      <c r="AH168" s="195"/>
      <c r="AI168" s="181"/>
      <c r="AJ168" s="195"/>
      <c r="AK168" s="195"/>
      <c r="AL168" s="195"/>
      <c r="AM168" s="195"/>
    </row>
    <row r="169" spans="16:39" s="6" customFormat="1" ht="15" customHeight="1" x14ac:dyDescent="0.25">
      <c r="P169" s="42"/>
      <c r="AE169" s="195"/>
      <c r="AF169" s="195"/>
      <c r="AG169" s="195"/>
      <c r="AH169" s="195"/>
      <c r="AI169" s="181"/>
      <c r="AJ169" s="195"/>
      <c r="AK169" s="195"/>
      <c r="AL169" s="195"/>
      <c r="AM169" s="195"/>
    </row>
    <row r="170" spans="16:39" s="6" customFormat="1" ht="15" customHeight="1" x14ac:dyDescent="0.25">
      <c r="P170" s="42"/>
      <c r="AE170" s="195"/>
      <c r="AF170" s="195"/>
      <c r="AG170" s="195"/>
      <c r="AH170" s="195"/>
      <c r="AI170" s="181"/>
      <c r="AJ170" s="195"/>
      <c r="AK170" s="195"/>
      <c r="AL170" s="195"/>
      <c r="AM170" s="195"/>
    </row>
    <row r="171" spans="16:39" s="6" customFormat="1" ht="15" customHeight="1" x14ac:dyDescent="0.25">
      <c r="P171" s="42"/>
      <c r="AE171" s="195"/>
      <c r="AF171" s="195"/>
      <c r="AG171" s="195"/>
      <c r="AH171" s="195"/>
      <c r="AI171" s="181"/>
      <c r="AJ171" s="195"/>
      <c r="AK171" s="195"/>
      <c r="AL171" s="195"/>
      <c r="AM171" s="195"/>
    </row>
    <row r="172" spans="16:39" s="6" customFormat="1" ht="15" customHeight="1" x14ac:dyDescent="0.25">
      <c r="P172" s="42"/>
      <c r="AE172" s="195"/>
      <c r="AF172" s="195"/>
      <c r="AG172" s="195"/>
      <c r="AH172" s="195"/>
      <c r="AI172" s="181"/>
      <c r="AJ172" s="195"/>
      <c r="AK172" s="195"/>
      <c r="AL172" s="195"/>
      <c r="AM172" s="195"/>
    </row>
    <row r="173" spans="16:39" s="6" customFormat="1" ht="15" customHeight="1" x14ac:dyDescent="0.25">
      <c r="P173" s="42"/>
      <c r="AE173" s="195"/>
      <c r="AF173" s="195"/>
      <c r="AG173" s="195"/>
      <c r="AH173" s="195"/>
      <c r="AI173" s="181"/>
      <c r="AJ173" s="195"/>
      <c r="AK173" s="195"/>
      <c r="AL173" s="195"/>
      <c r="AM173" s="195"/>
    </row>
    <row r="174" spans="16:39" s="6" customFormat="1" ht="15" customHeight="1" x14ac:dyDescent="0.25">
      <c r="P174" s="42"/>
      <c r="AE174" s="195"/>
      <c r="AF174" s="195"/>
      <c r="AG174" s="195"/>
      <c r="AH174" s="195"/>
      <c r="AI174" s="181"/>
      <c r="AJ174" s="195"/>
      <c r="AK174" s="195"/>
      <c r="AL174" s="195"/>
      <c r="AM174" s="195"/>
    </row>
    <row r="175" spans="16:39" s="6" customFormat="1" ht="15" customHeight="1" x14ac:dyDescent="0.25">
      <c r="P175" s="42"/>
      <c r="AE175" s="195"/>
      <c r="AF175" s="195"/>
      <c r="AG175" s="195"/>
      <c r="AH175" s="195"/>
      <c r="AI175" s="181"/>
      <c r="AJ175" s="195"/>
      <c r="AK175" s="195"/>
      <c r="AL175" s="195"/>
      <c r="AM175" s="195"/>
    </row>
    <row r="176" spans="16:39" s="6" customFormat="1" ht="15" customHeight="1" x14ac:dyDescent="0.25">
      <c r="P176" s="42"/>
      <c r="AE176" s="195"/>
      <c r="AF176" s="195"/>
      <c r="AG176" s="195"/>
      <c r="AH176" s="195"/>
      <c r="AI176" s="181"/>
      <c r="AJ176" s="195"/>
      <c r="AK176" s="195"/>
      <c r="AL176" s="195"/>
      <c r="AM176" s="195"/>
    </row>
    <row r="177" spans="16:39" s="6" customFormat="1" ht="15" customHeight="1" x14ac:dyDescent="0.25">
      <c r="P177" s="42"/>
      <c r="AE177" s="195"/>
      <c r="AF177" s="195"/>
      <c r="AG177" s="195"/>
      <c r="AH177" s="195"/>
      <c r="AI177" s="181"/>
      <c r="AJ177" s="195"/>
      <c r="AK177" s="195"/>
      <c r="AL177" s="195"/>
      <c r="AM177" s="195"/>
    </row>
    <row r="178" spans="16:39" s="6" customFormat="1" ht="15" customHeight="1" x14ac:dyDescent="0.25">
      <c r="P178" s="42"/>
      <c r="AE178" s="195"/>
      <c r="AF178" s="195"/>
      <c r="AG178" s="195"/>
      <c r="AH178" s="195"/>
      <c r="AI178" s="181"/>
      <c r="AJ178" s="195"/>
      <c r="AK178" s="195"/>
      <c r="AL178" s="195"/>
      <c r="AM178" s="195"/>
    </row>
    <row r="179" spans="16:39" s="6" customFormat="1" ht="15" customHeight="1" x14ac:dyDescent="0.25">
      <c r="P179" s="42"/>
      <c r="AE179" s="195"/>
      <c r="AF179" s="195"/>
      <c r="AG179" s="195"/>
      <c r="AH179" s="195"/>
      <c r="AI179" s="181"/>
      <c r="AJ179" s="195"/>
      <c r="AK179" s="195"/>
      <c r="AL179" s="195"/>
      <c r="AM179" s="195"/>
    </row>
    <row r="180" spans="16:39" s="6" customFormat="1" ht="15" customHeight="1" x14ac:dyDescent="0.25">
      <c r="P180" s="42"/>
      <c r="AE180" s="195"/>
      <c r="AF180" s="195"/>
      <c r="AG180" s="195"/>
      <c r="AH180" s="195"/>
      <c r="AI180" s="181"/>
      <c r="AJ180" s="195"/>
      <c r="AK180" s="195"/>
      <c r="AL180" s="195"/>
      <c r="AM180" s="195"/>
    </row>
    <row r="181" spans="16:39" s="6" customFormat="1" ht="15" customHeight="1" x14ac:dyDescent="0.25">
      <c r="P181" s="42"/>
      <c r="AE181" s="195"/>
      <c r="AF181" s="195"/>
      <c r="AG181" s="195"/>
      <c r="AH181" s="195"/>
      <c r="AI181" s="181"/>
      <c r="AJ181" s="195"/>
      <c r="AK181" s="195"/>
      <c r="AL181" s="195"/>
      <c r="AM181" s="195"/>
    </row>
    <row r="182" spans="16:39" s="6" customFormat="1" ht="15" customHeight="1" x14ac:dyDescent="0.25">
      <c r="P182" s="42"/>
      <c r="AE182" s="195"/>
      <c r="AF182" s="195"/>
      <c r="AG182" s="195"/>
      <c r="AH182" s="195"/>
      <c r="AI182" s="181"/>
      <c r="AJ182" s="195"/>
      <c r="AK182" s="195"/>
      <c r="AL182" s="195"/>
      <c r="AM182" s="195"/>
    </row>
    <row r="183" spans="16:39" s="6" customFormat="1" ht="15" customHeight="1" x14ac:dyDescent="0.25">
      <c r="P183" s="42"/>
      <c r="AE183" s="195"/>
      <c r="AF183" s="195"/>
      <c r="AG183" s="195"/>
      <c r="AH183" s="195"/>
      <c r="AI183" s="181"/>
      <c r="AJ183" s="195"/>
      <c r="AK183" s="195"/>
      <c r="AL183" s="195"/>
      <c r="AM183" s="195"/>
    </row>
    <row r="184" spans="16:39" s="6" customFormat="1" ht="15" customHeight="1" x14ac:dyDescent="0.25">
      <c r="P184" s="42"/>
      <c r="AE184" s="195"/>
      <c r="AF184" s="195"/>
      <c r="AG184" s="195"/>
      <c r="AH184" s="195"/>
      <c r="AI184" s="181"/>
      <c r="AJ184" s="195"/>
      <c r="AK184" s="195"/>
      <c r="AL184" s="195"/>
      <c r="AM184" s="195"/>
    </row>
    <row r="185" spans="16:39" s="6" customFormat="1" ht="15" customHeight="1" x14ac:dyDescent="0.25">
      <c r="P185" s="42"/>
      <c r="AE185" s="195"/>
      <c r="AF185" s="195"/>
      <c r="AG185" s="195"/>
      <c r="AH185" s="195"/>
      <c r="AI185" s="181"/>
      <c r="AJ185" s="195"/>
      <c r="AK185" s="195"/>
      <c r="AL185" s="195"/>
      <c r="AM185" s="195"/>
    </row>
    <row r="186" spans="16:39" s="6" customFormat="1" ht="15" customHeight="1" x14ac:dyDescent="0.25">
      <c r="P186" s="42"/>
      <c r="AE186" s="195"/>
      <c r="AF186" s="195"/>
      <c r="AG186" s="195"/>
      <c r="AH186" s="195"/>
      <c r="AI186" s="181"/>
      <c r="AJ186" s="195"/>
      <c r="AK186" s="195"/>
      <c r="AL186" s="195"/>
      <c r="AM186" s="195"/>
    </row>
    <row r="187" spans="16:39" s="6" customFormat="1" ht="15" customHeight="1" x14ac:dyDescent="0.25">
      <c r="P187" s="42"/>
      <c r="AE187" s="195"/>
      <c r="AF187" s="195"/>
      <c r="AG187" s="195"/>
      <c r="AH187" s="195"/>
      <c r="AI187" s="181"/>
      <c r="AJ187" s="195"/>
      <c r="AK187" s="195"/>
      <c r="AL187" s="195"/>
      <c r="AM187" s="195"/>
    </row>
    <row r="188" spans="16:39" s="6" customFormat="1" ht="15" customHeight="1" x14ac:dyDescent="0.25">
      <c r="P188" s="42"/>
      <c r="AE188" s="195"/>
      <c r="AF188" s="195"/>
      <c r="AG188" s="195"/>
      <c r="AH188" s="195"/>
      <c r="AI188" s="181"/>
      <c r="AJ188" s="195"/>
      <c r="AK188" s="195"/>
      <c r="AL188" s="195"/>
      <c r="AM188" s="195"/>
    </row>
    <row r="189" spans="16:39" s="6" customFormat="1" ht="15" customHeight="1" x14ac:dyDescent="0.25">
      <c r="P189" s="42"/>
      <c r="AE189" s="195"/>
      <c r="AF189" s="195"/>
      <c r="AG189" s="195"/>
      <c r="AH189" s="195"/>
      <c r="AI189" s="181"/>
      <c r="AJ189" s="195"/>
      <c r="AK189" s="195"/>
      <c r="AL189" s="195"/>
      <c r="AM189" s="195"/>
    </row>
    <row r="190" spans="16:39" s="6" customFormat="1" ht="15" customHeight="1" x14ac:dyDescent="0.25">
      <c r="P190" s="42"/>
      <c r="AE190" s="195"/>
      <c r="AF190" s="195"/>
      <c r="AG190" s="195"/>
      <c r="AH190" s="195"/>
      <c r="AI190" s="181"/>
      <c r="AJ190" s="195"/>
      <c r="AK190" s="195"/>
      <c r="AL190" s="195"/>
      <c r="AM190" s="195"/>
    </row>
    <row r="191" spans="16:39" s="6" customFormat="1" ht="15" customHeight="1" x14ac:dyDescent="0.25">
      <c r="P191" s="42"/>
      <c r="AE191" s="195"/>
      <c r="AF191" s="195"/>
      <c r="AG191" s="195"/>
      <c r="AH191" s="195"/>
      <c r="AI191" s="181"/>
      <c r="AJ191" s="195"/>
      <c r="AK191" s="195"/>
      <c r="AL191" s="195"/>
      <c r="AM191" s="195"/>
    </row>
    <row r="192" spans="16:39" s="6" customFormat="1" ht="15" customHeight="1" x14ac:dyDescent="0.25">
      <c r="P192" s="42"/>
      <c r="AE192" s="195"/>
      <c r="AF192" s="195"/>
      <c r="AG192" s="195"/>
      <c r="AH192" s="195"/>
      <c r="AI192" s="181"/>
      <c r="AJ192" s="195"/>
      <c r="AK192" s="195"/>
      <c r="AL192" s="195"/>
      <c r="AM192" s="195"/>
    </row>
    <row r="193" spans="16:39" s="6" customFormat="1" ht="15" customHeight="1" x14ac:dyDescent="0.25">
      <c r="P193" s="42"/>
      <c r="AE193" s="195"/>
      <c r="AF193" s="195"/>
      <c r="AG193" s="195"/>
      <c r="AH193" s="195"/>
      <c r="AI193" s="181"/>
      <c r="AJ193" s="195"/>
      <c r="AK193" s="195"/>
      <c r="AL193" s="195"/>
      <c r="AM193" s="195"/>
    </row>
    <row r="194" spans="16:39" s="6" customFormat="1" ht="15" customHeight="1" x14ac:dyDescent="0.25">
      <c r="P194" s="42"/>
      <c r="AE194" s="195"/>
      <c r="AF194" s="195"/>
      <c r="AG194" s="195"/>
      <c r="AH194" s="195"/>
      <c r="AI194" s="181"/>
      <c r="AJ194" s="195"/>
      <c r="AK194" s="195"/>
      <c r="AL194" s="195"/>
      <c r="AM194" s="195"/>
    </row>
    <row r="195" spans="16:39" s="6" customFormat="1" ht="15" customHeight="1" x14ac:dyDescent="0.25">
      <c r="P195" s="42"/>
      <c r="AE195" s="195"/>
      <c r="AF195" s="195"/>
      <c r="AG195" s="195"/>
      <c r="AH195" s="195"/>
      <c r="AI195" s="181"/>
      <c r="AJ195" s="195"/>
      <c r="AK195" s="195"/>
      <c r="AL195" s="195"/>
      <c r="AM195" s="195"/>
    </row>
    <row r="196" spans="16:39" s="6" customFormat="1" ht="15" customHeight="1" x14ac:dyDescent="0.25">
      <c r="P196" s="42"/>
      <c r="AE196" s="195"/>
      <c r="AF196" s="195"/>
      <c r="AG196" s="195"/>
      <c r="AH196" s="195"/>
      <c r="AI196" s="181"/>
      <c r="AJ196" s="195"/>
      <c r="AK196" s="195"/>
      <c r="AL196" s="195"/>
      <c r="AM196" s="195"/>
    </row>
    <row r="197" spans="16:39" s="6" customFormat="1" ht="15" customHeight="1" x14ac:dyDescent="0.25">
      <c r="P197" s="42"/>
      <c r="AE197" s="195"/>
      <c r="AF197" s="195"/>
      <c r="AG197" s="195"/>
      <c r="AH197" s="195"/>
      <c r="AI197" s="181"/>
      <c r="AJ197" s="195"/>
      <c r="AK197" s="195"/>
      <c r="AL197" s="195"/>
      <c r="AM197" s="195"/>
    </row>
    <row r="198" spans="16:39" s="6" customFormat="1" ht="15" customHeight="1" x14ac:dyDescent="0.25">
      <c r="P198" s="42"/>
      <c r="AE198" s="195"/>
      <c r="AF198" s="195"/>
      <c r="AG198" s="195"/>
      <c r="AH198" s="195"/>
      <c r="AI198" s="181"/>
      <c r="AJ198" s="195"/>
      <c r="AK198" s="195"/>
      <c r="AL198" s="195"/>
      <c r="AM198" s="195"/>
    </row>
    <row r="199" spans="16:39" s="6" customFormat="1" ht="15" customHeight="1" x14ac:dyDescent="0.25">
      <c r="P199" s="42"/>
      <c r="AE199" s="195"/>
      <c r="AF199" s="195"/>
      <c r="AG199" s="195"/>
      <c r="AH199" s="195"/>
      <c r="AI199" s="181"/>
      <c r="AJ199" s="195"/>
      <c r="AK199" s="195"/>
      <c r="AL199" s="195"/>
      <c r="AM199" s="195"/>
    </row>
    <row r="200" spans="16:39" s="6" customFormat="1" ht="15" customHeight="1" x14ac:dyDescent="0.25">
      <c r="P200" s="42"/>
      <c r="AE200" s="195"/>
      <c r="AF200" s="195"/>
      <c r="AG200" s="195"/>
      <c r="AH200" s="195"/>
      <c r="AI200" s="181"/>
      <c r="AJ200" s="195"/>
      <c r="AK200" s="195"/>
      <c r="AL200" s="195"/>
      <c r="AM200" s="195"/>
    </row>
    <row r="201" spans="16:39" s="6" customFormat="1" ht="15" customHeight="1" x14ac:dyDescent="0.25">
      <c r="P201" s="42"/>
      <c r="AE201" s="195"/>
      <c r="AF201" s="195"/>
      <c r="AG201" s="195"/>
      <c r="AH201" s="195"/>
      <c r="AI201" s="181"/>
      <c r="AJ201" s="195"/>
      <c r="AK201" s="195"/>
      <c r="AL201" s="195"/>
      <c r="AM201" s="195"/>
    </row>
    <row r="202" spans="16:39" s="6" customFormat="1" ht="15" customHeight="1" x14ac:dyDescent="0.25">
      <c r="P202" s="42"/>
      <c r="AE202" s="195"/>
      <c r="AF202" s="195"/>
      <c r="AG202" s="195"/>
      <c r="AH202" s="195"/>
      <c r="AI202" s="181"/>
      <c r="AJ202" s="195"/>
      <c r="AK202" s="195"/>
      <c r="AL202" s="195"/>
      <c r="AM202" s="195"/>
    </row>
    <row r="203" spans="16:39" s="6" customFormat="1" ht="15" customHeight="1" x14ac:dyDescent="0.25">
      <c r="P203" s="42"/>
      <c r="AE203" s="195"/>
      <c r="AF203" s="195"/>
      <c r="AG203" s="195"/>
      <c r="AH203" s="195"/>
      <c r="AI203" s="181"/>
      <c r="AJ203" s="195"/>
      <c r="AK203" s="195"/>
      <c r="AL203" s="195"/>
      <c r="AM203" s="195"/>
    </row>
    <row r="204" spans="16:39" s="6" customFormat="1" ht="15" customHeight="1" x14ac:dyDescent="0.25">
      <c r="P204" s="42"/>
      <c r="AE204" s="195"/>
      <c r="AF204" s="195"/>
      <c r="AG204" s="195"/>
      <c r="AH204" s="195"/>
      <c r="AI204" s="181"/>
      <c r="AJ204" s="195"/>
      <c r="AK204" s="195"/>
      <c r="AL204" s="195"/>
      <c r="AM204" s="195"/>
    </row>
    <row r="205" spans="16:39" s="6" customFormat="1" ht="15" customHeight="1" x14ac:dyDescent="0.25">
      <c r="P205" s="42"/>
      <c r="AE205" s="195"/>
      <c r="AF205" s="195"/>
      <c r="AG205" s="195"/>
      <c r="AH205" s="195"/>
      <c r="AI205" s="181"/>
      <c r="AJ205" s="195"/>
      <c r="AK205" s="195"/>
      <c r="AL205" s="195"/>
      <c r="AM205" s="195"/>
    </row>
    <row r="206" spans="16:39" s="6" customFormat="1" ht="15" customHeight="1" x14ac:dyDescent="0.25">
      <c r="P206" s="42"/>
      <c r="AE206" s="195"/>
      <c r="AF206" s="195"/>
      <c r="AG206" s="195"/>
      <c r="AH206" s="195"/>
      <c r="AI206" s="181"/>
      <c r="AJ206" s="195"/>
      <c r="AK206" s="195"/>
      <c r="AL206" s="195"/>
      <c r="AM206" s="195"/>
    </row>
    <row r="207" spans="16:39" s="6" customFormat="1" ht="15" customHeight="1" x14ac:dyDescent="0.25">
      <c r="P207" s="42"/>
      <c r="AE207" s="195"/>
      <c r="AF207" s="195"/>
      <c r="AG207" s="195"/>
      <c r="AH207" s="195"/>
      <c r="AI207" s="181"/>
      <c r="AJ207" s="195"/>
      <c r="AK207" s="195"/>
      <c r="AL207" s="195"/>
      <c r="AM207" s="195"/>
    </row>
    <row r="208" spans="16:39" s="6" customFormat="1" ht="15" customHeight="1" x14ac:dyDescent="0.25">
      <c r="P208" s="42"/>
      <c r="AE208" s="195"/>
      <c r="AF208" s="195"/>
      <c r="AG208" s="195"/>
      <c r="AH208" s="195"/>
      <c r="AI208" s="181"/>
      <c r="AJ208" s="195"/>
      <c r="AK208" s="195"/>
      <c r="AL208" s="195"/>
      <c r="AM208" s="195"/>
    </row>
    <row r="209" spans="16:39" s="6" customFormat="1" ht="15" customHeight="1" x14ac:dyDescent="0.25">
      <c r="P209" s="42"/>
      <c r="AE209" s="195"/>
      <c r="AF209" s="195"/>
      <c r="AG209" s="195"/>
      <c r="AH209" s="195"/>
      <c r="AI209" s="181"/>
      <c r="AJ209" s="195"/>
      <c r="AK209" s="195"/>
      <c r="AL209" s="195"/>
      <c r="AM209" s="195"/>
    </row>
    <row r="210" spans="16:39" s="6" customFormat="1" ht="15" customHeight="1" x14ac:dyDescent="0.25">
      <c r="P210" s="42"/>
      <c r="AE210" s="195"/>
      <c r="AF210" s="195"/>
      <c r="AG210" s="195"/>
      <c r="AH210" s="195"/>
      <c r="AI210" s="181"/>
      <c r="AJ210" s="195"/>
      <c r="AK210" s="195"/>
      <c r="AL210" s="195"/>
      <c r="AM210" s="195"/>
    </row>
    <row r="211" spans="16:39" s="6" customFormat="1" ht="15" customHeight="1" x14ac:dyDescent="0.25">
      <c r="P211" s="42"/>
      <c r="AE211" s="195"/>
      <c r="AF211" s="195"/>
      <c r="AG211" s="195"/>
      <c r="AH211" s="195"/>
      <c r="AI211" s="181"/>
      <c r="AJ211" s="195"/>
      <c r="AK211" s="195"/>
      <c r="AL211" s="195"/>
      <c r="AM211" s="195"/>
    </row>
    <row r="212" spans="16:39" s="6" customFormat="1" ht="15" customHeight="1" x14ac:dyDescent="0.25">
      <c r="P212" s="42"/>
      <c r="AE212" s="195"/>
      <c r="AF212" s="195"/>
      <c r="AG212" s="195"/>
      <c r="AH212" s="195"/>
      <c r="AI212" s="181"/>
      <c r="AJ212" s="195"/>
      <c r="AK212" s="195"/>
      <c r="AL212" s="195"/>
      <c r="AM212" s="195"/>
    </row>
    <row r="213" spans="16:39" s="6" customFormat="1" ht="15" customHeight="1" x14ac:dyDescent="0.25">
      <c r="P213" s="42"/>
      <c r="AE213" s="195"/>
      <c r="AF213" s="195"/>
      <c r="AG213" s="195"/>
      <c r="AH213" s="195"/>
      <c r="AI213" s="181"/>
      <c r="AJ213" s="195"/>
      <c r="AK213" s="195"/>
      <c r="AL213" s="195"/>
      <c r="AM213" s="195"/>
    </row>
    <row r="214" spans="16:39" s="6" customFormat="1" ht="15" customHeight="1" x14ac:dyDescent="0.25">
      <c r="P214" s="42"/>
      <c r="AE214" s="195"/>
      <c r="AF214" s="195"/>
      <c r="AG214" s="195"/>
      <c r="AH214" s="195"/>
      <c r="AI214" s="181"/>
      <c r="AJ214" s="195"/>
      <c r="AK214" s="195"/>
      <c r="AL214" s="195"/>
      <c r="AM214" s="195"/>
    </row>
    <row r="215" spans="16:39" s="6" customFormat="1" ht="15" customHeight="1" x14ac:dyDescent="0.25">
      <c r="P215" s="42"/>
      <c r="AE215" s="195"/>
      <c r="AF215" s="195"/>
      <c r="AG215" s="195"/>
      <c r="AH215" s="195"/>
      <c r="AI215" s="181"/>
      <c r="AJ215" s="195"/>
      <c r="AK215" s="195"/>
      <c r="AL215" s="195"/>
      <c r="AM215" s="195"/>
    </row>
    <row r="216" spans="16:39" s="6" customFormat="1" ht="15" customHeight="1" x14ac:dyDescent="0.25">
      <c r="P216" s="42"/>
      <c r="AE216" s="195"/>
      <c r="AF216" s="195"/>
      <c r="AG216" s="195"/>
      <c r="AH216" s="195"/>
      <c r="AI216" s="181"/>
      <c r="AJ216" s="195"/>
      <c r="AK216" s="195"/>
      <c r="AL216" s="195"/>
      <c r="AM216" s="195"/>
    </row>
    <row r="217" spans="16:39" s="6" customFormat="1" ht="15" customHeight="1" x14ac:dyDescent="0.25">
      <c r="P217" s="42"/>
      <c r="AE217" s="195"/>
      <c r="AF217" s="195"/>
      <c r="AG217" s="195"/>
      <c r="AH217" s="195"/>
      <c r="AI217" s="181"/>
      <c r="AJ217" s="195"/>
      <c r="AK217" s="195"/>
      <c r="AL217" s="195"/>
      <c r="AM217" s="195"/>
    </row>
    <row r="218" spans="16:39" s="6" customFormat="1" ht="15" customHeight="1" x14ac:dyDescent="0.25">
      <c r="P218" s="42"/>
      <c r="AE218" s="195"/>
      <c r="AF218" s="195"/>
      <c r="AG218" s="195"/>
      <c r="AH218" s="195"/>
      <c r="AI218" s="181"/>
      <c r="AJ218" s="195"/>
      <c r="AK218" s="195"/>
      <c r="AL218" s="195"/>
      <c r="AM218" s="195"/>
    </row>
    <row r="219" spans="16:39" s="6" customFormat="1" ht="15" customHeight="1" x14ac:dyDescent="0.25">
      <c r="P219" s="42"/>
      <c r="AE219" s="195"/>
      <c r="AF219" s="195"/>
      <c r="AG219" s="195"/>
      <c r="AH219" s="195"/>
      <c r="AI219" s="181"/>
      <c r="AJ219" s="195"/>
      <c r="AK219" s="195"/>
      <c r="AL219" s="195"/>
      <c r="AM219" s="195"/>
    </row>
    <row r="220" spans="16:39" s="6" customFormat="1" ht="15" customHeight="1" x14ac:dyDescent="0.25">
      <c r="P220" s="42"/>
      <c r="AE220" s="195"/>
      <c r="AF220" s="195"/>
      <c r="AG220" s="195"/>
      <c r="AH220" s="195"/>
      <c r="AI220" s="181"/>
      <c r="AJ220" s="195"/>
      <c r="AK220" s="195"/>
      <c r="AL220" s="195"/>
      <c r="AM220" s="195"/>
    </row>
    <row r="221" spans="16:39" s="6" customFormat="1" ht="15" customHeight="1" x14ac:dyDescent="0.25">
      <c r="P221" s="42"/>
      <c r="AE221" s="195"/>
      <c r="AF221" s="195"/>
      <c r="AG221" s="195"/>
      <c r="AH221" s="195"/>
      <c r="AI221" s="181"/>
      <c r="AJ221" s="195"/>
      <c r="AK221" s="195"/>
      <c r="AL221" s="195"/>
      <c r="AM221" s="195"/>
    </row>
    <row r="222" spans="16:39" s="6" customFormat="1" ht="15" customHeight="1" x14ac:dyDescent="0.25">
      <c r="P222" s="42"/>
      <c r="AE222" s="195"/>
      <c r="AF222" s="195"/>
      <c r="AG222" s="195"/>
      <c r="AH222" s="195"/>
      <c r="AI222" s="181"/>
      <c r="AJ222" s="195"/>
      <c r="AK222" s="195"/>
      <c r="AL222" s="195"/>
      <c r="AM222" s="195"/>
    </row>
    <row r="223" spans="16:39" s="6" customFormat="1" ht="15" customHeight="1" x14ac:dyDescent="0.25">
      <c r="P223" s="42"/>
      <c r="AE223" s="195"/>
      <c r="AF223" s="195"/>
      <c r="AG223" s="195"/>
      <c r="AH223" s="195"/>
      <c r="AI223" s="181"/>
      <c r="AJ223" s="195"/>
      <c r="AK223" s="195"/>
      <c r="AL223" s="195"/>
      <c r="AM223" s="195"/>
    </row>
    <row r="224" spans="16:39" s="6" customFormat="1" ht="15" customHeight="1" x14ac:dyDescent="0.25">
      <c r="P224" s="42"/>
      <c r="AE224" s="195"/>
      <c r="AF224" s="195"/>
      <c r="AG224" s="195"/>
      <c r="AH224" s="195"/>
      <c r="AI224" s="181"/>
      <c r="AJ224" s="195"/>
      <c r="AK224" s="195"/>
      <c r="AL224" s="195"/>
      <c r="AM224" s="195"/>
    </row>
    <row r="225" spans="16:39" s="6" customFormat="1" ht="15" customHeight="1" x14ac:dyDescent="0.25">
      <c r="P225" s="42"/>
      <c r="AE225" s="195"/>
      <c r="AF225" s="195"/>
      <c r="AG225" s="195"/>
      <c r="AH225" s="195"/>
      <c r="AI225" s="181"/>
      <c r="AJ225" s="195"/>
      <c r="AK225" s="195"/>
      <c r="AL225" s="195"/>
      <c r="AM225" s="195"/>
    </row>
    <row r="226" spans="16:39" s="6" customFormat="1" ht="15" customHeight="1" x14ac:dyDescent="0.25">
      <c r="P226" s="42"/>
      <c r="AE226" s="195"/>
      <c r="AF226" s="195"/>
      <c r="AG226" s="195"/>
      <c r="AH226" s="195"/>
      <c r="AI226" s="181"/>
      <c r="AJ226" s="195"/>
      <c r="AK226" s="195"/>
      <c r="AL226" s="195"/>
      <c r="AM226" s="195"/>
    </row>
    <row r="227" spans="16:39" s="6" customFormat="1" ht="15" customHeight="1" x14ac:dyDescent="0.25">
      <c r="P227" s="42"/>
      <c r="AE227" s="195"/>
      <c r="AF227" s="195"/>
      <c r="AG227" s="195"/>
      <c r="AH227" s="195"/>
      <c r="AI227" s="181"/>
      <c r="AJ227" s="195"/>
      <c r="AK227" s="195"/>
      <c r="AL227" s="195"/>
      <c r="AM227" s="195"/>
    </row>
    <row r="228" spans="16:39" s="6" customFormat="1" ht="15" customHeight="1" x14ac:dyDescent="0.25">
      <c r="P228" s="42"/>
      <c r="AE228" s="195"/>
      <c r="AF228" s="195"/>
      <c r="AG228" s="195"/>
      <c r="AH228" s="195"/>
      <c r="AI228" s="181"/>
      <c r="AJ228" s="195"/>
      <c r="AK228" s="195"/>
      <c r="AL228" s="195"/>
      <c r="AM228" s="195"/>
    </row>
    <row r="229" spans="16:39" s="6" customFormat="1" ht="15" customHeight="1" x14ac:dyDescent="0.25">
      <c r="P229" s="42"/>
      <c r="AE229" s="195"/>
      <c r="AF229" s="195"/>
      <c r="AG229" s="195"/>
      <c r="AH229" s="195"/>
      <c r="AI229" s="181"/>
      <c r="AJ229" s="195"/>
      <c r="AK229" s="195"/>
      <c r="AL229" s="195"/>
      <c r="AM229" s="195"/>
    </row>
    <row r="230" spans="16:39" s="6" customFormat="1" ht="15" customHeight="1" x14ac:dyDescent="0.25">
      <c r="P230" s="42"/>
      <c r="AE230" s="195"/>
      <c r="AF230" s="195"/>
      <c r="AG230" s="195"/>
      <c r="AH230" s="195"/>
      <c r="AI230" s="181"/>
      <c r="AJ230" s="195"/>
      <c r="AK230" s="195"/>
      <c r="AL230" s="195"/>
      <c r="AM230" s="195"/>
    </row>
    <row r="231" spans="16:39" s="6" customFormat="1" ht="15" customHeight="1" x14ac:dyDescent="0.25">
      <c r="P231" s="42"/>
      <c r="AE231" s="195"/>
      <c r="AF231" s="195"/>
      <c r="AG231" s="195"/>
      <c r="AH231" s="195"/>
      <c r="AI231" s="181"/>
      <c r="AJ231" s="195"/>
      <c r="AK231" s="195"/>
      <c r="AL231" s="195"/>
      <c r="AM231" s="195"/>
    </row>
    <row r="232" spans="16:39" s="6" customFormat="1" ht="15" customHeight="1" x14ac:dyDescent="0.25">
      <c r="P232" s="42"/>
      <c r="AE232" s="195"/>
      <c r="AF232" s="195"/>
      <c r="AG232" s="195"/>
      <c r="AH232" s="195"/>
      <c r="AI232" s="181"/>
      <c r="AJ232" s="195"/>
      <c r="AK232" s="195"/>
      <c r="AL232" s="195"/>
      <c r="AM232" s="195"/>
    </row>
    <row r="233" spans="16:39" s="6" customFormat="1" ht="15" customHeight="1" x14ac:dyDescent="0.25">
      <c r="P233" s="42"/>
      <c r="AE233" s="195"/>
      <c r="AF233" s="195"/>
      <c r="AG233" s="195"/>
      <c r="AH233" s="195"/>
      <c r="AI233" s="181"/>
      <c r="AJ233" s="195"/>
      <c r="AK233" s="195"/>
      <c r="AL233" s="195"/>
      <c r="AM233" s="195"/>
    </row>
    <row r="234" spans="16:39" s="6" customFormat="1" ht="15" customHeight="1" x14ac:dyDescent="0.25">
      <c r="P234" s="42"/>
      <c r="AE234" s="195"/>
      <c r="AF234" s="195"/>
      <c r="AG234" s="195"/>
      <c r="AH234" s="195"/>
      <c r="AI234" s="181"/>
      <c r="AJ234" s="195"/>
      <c r="AK234" s="195"/>
      <c r="AL234" s="195"/>
      <c r="AM234" s="195"/>
    </row>
    <row r="235" spans="16:39" s="6" customFormat="1" ht="15" customHeight="1" x14ac:dyDescent="0.25">
      <c r="P235" s="42"/>
      <c r="AE235" s="195"/>
      <c r="AF235" s="195"/>
      <c r="AG235" s="195"/>
      <c r="AH235" s="195"/>
      <c r="AI235" s="181"/>
      <c r="AJ235" s="195"/>
      <c r="AK235" s="195"/>
      <c r="AL235" s="195"/>
      <c r="AM235" s="195"/>
    </row>
    <row r="236" spans="16:39" s="6" customFormat="1" ht="15" customHeight="1" x14ac:dyDescent="0.25">
      <c r="P236" s="42"/>
      <c r="AE236" s="195"/>
      <c r="AF236" s="195"/>
      <c r="AG236" s="195"/>
      <c r="AH236" s="195"/>
      <c r="AI236" s="181"/>
      <c r="AJ236" s="195"/>
      <c r="AK236" s="195"/>
      <c r="AL236" s="195"/>
      <c r="AM236" s="195"/>
    </row>
    <row r="237" spans="16:39" s="6" customFormat="1" ht="15" customHeight="1" x14ac:dyDescent="0.25">
      <c r="P237" s="42"/>
      <c r="AE237" s="195"/>
      <c r="AF237" s="195"/>
      <c r="AG237" s="195"/>
      <c r="AH237" s="195"/>
      <c r="AI237" s="181"/>
      <c r="AJ237" s="195"/>
      <c r="AK237" s="195"/>
      <c r="AL237" s="195"/>
      <c r="AM237" s="195"/>
    </row>
    <row r="238" spans="16:39" s="6" customFormat="1" ht="15" customHeight="1" x14ac:dyDescent="0.25">
      <c r="P238" s="42"/>
      <c r="AE238" s="195"/>
      <c r="AF238" s="195"/>
      <c r="AG238" s="195"/>
      <c r="AH238" s="195"/>
      <c r="AI238" s="181"/>
      <c r="AJ238" s="195"/>
      <c r="AK238" s="195"/>
      <c r="AL238" s="195"/>
      <c r="AM238" s="195"/>
    </row>
    <row r="239" spans="16:39" s="6" customFormat="1" ht="15" customHeight="1" x14ac:dyDescent="0.25">
      <c r="P239" s="42"/>
      <c r="AE239" s="195"/>
      <c r="AF239" s="195"/>
      <c r="AG239" s="195"/>
      <c r="AH239" s="195"/>
      <c r="AI239" s="181"/>
      <c r="AJ239" s="195"/>
      <c r="AK239" s="195"/>
      <c r="AL239" s="195"/>
      <c r="AM239" s="195"/>
    </row>
    <row r="240" spans="16:39" s="6" customFormat="1" ht="15" customHeight="1" x14ac:dyDescent="0.25">
      <c r="P240" s="42"/>
      <c r="AE240" s="195"/>
      <c r="AF240" s="195"/>
      <c r="AG240" s="195"/>
      <c r="AH240" s="195"/>
      <c r="AI240" s="181"/>
      <c r="AJ240" s="195"/>
      <c r="AK240" s="195"/>
      <c r="AL240" s="195"/>
      <c r="AM240" s="195"/>
    </row>
    <row r="241" spans="16:39" s="6" customFormat="1" ht="15" customHeight="1" x14ac:dyDescent="0.25">
      <c r="P241" s="42"/>
      <c r="AE241" s="195"/>
      <c r="AF241" s="195"/>
      <c r="AG241" s="195"/>
      <c r="AH241" s="195"/>
      <c r="AI241" s="181"/>
      <c r="AJ241" s="195"/>
      <c r="AK241" s="195"/>
      <c r="AL241" s="195"/>
      <c r="AM241" s="195"/>
    </row>
    <row r="242" spans="16:39" s="6" customFormat="1" ht="15" customHeight="1" x14ac:dyDescent="0.25">
      <c r="P242" s="42"/>
      <c r="AE242" s="195"/>
      <c r="AF242" s="195"/>
      <c r="AG242" s="195"/>
      <c r="AH242" s="195"/>
      <c r="AI242" s="181"/>
      <c r="AJ242" s="195"/>
      <c r="AK242" s="195"/>
      <c r="AL242" s="195"/>
      <c r="AM242" s="195"/>
    </row>
    <row r="243" spans="16:39" s="6" customFormat="1" ht="15" customHeight="1" x14ac:dyDescent="0.25">
      <c r="P243" s="42"/>
      <c r="AE243" s="195"/>
      <c r="AF243" s="195"/>
      <c r="AG243" s="195"/>
      <c r="AH243" s="195"/>
      <c r="AI243" s="181"/>
      <c r="AJ243" s="195"/>
      <c r="AK243" s="195"/>
      <c r="AL243" s="195"/>
      <c r="AM243" s="195"/>
    </row>
    <row r="244" spans="16:39" s="6" customFormat="1" ht="15" customHeight="1" x14ac:dyDescent="0.25">
      <c r="P244" s="42"/>
      <c r="AE244" s="195"/>
      <c r="AF244" s="195"/>
      <c r="AG244" s="195"/>
      <c r="AH244" s="195"/>
      <c r="AI244" s="181"/>
      <c r="AJ244" s="195"/>
      <c r="AK244" s="195"/>
      <c r="AL244" s="195"/>
      <c r="AM244" s="195"/>
    </row>
    <row r="245" spans="16:39" s="6" customFormat="1" ht="15" customHeight="1" x14ac:dyDescent="0.25">
      <c r="P245" s="42"/>
      <c r="AE245" s="195"/>
      <c r="AF245" s="195"/>
      <c r="AG245" s="195"/>
      <c r="AH245" s="195"/>
      <c r="AI245" s="181"/>
      <c r="AJ245" s="195"/>
      <c r="AK245" s="195"/>
      <c r="AL245" s="195"/>
      <c r="AM245" s="195"/>
    </row>
    <row r="246" spans="16:39" s="6" customFormat="1" ht="15" customHeight="1" x14ac:dyDescent="0.25">
      <c r="P246" s="42"/>
      <c r="AE246" s="195"/>
      <c r="AF246" s="195"/>
      <c r="AG246" s="195"/>
      <c r="AH246" s="195"/>
      <c r="AI246" s="181"/>
      <c r="AJ246" s="195"/>
      <c r="AK246" s="195"/>
      <c r="AL246" s="195"/>
      <c r="AM246" s="195"/>
    </row>
    <row r="247" spans="16:39" s="6" customFormat="1" ht="15" customHeight="1" x14ac:dyDescent="0.25">
      <c r="P247" s="42"/>
      <c r="AE247" s="195"/>
      <c r="AF247" s="195"/>
      <c r="AG247" s="195"/>
      <c r="AH247" s="195"/>
      <c r="AI247" s="181"/>
      <c r="AJ247" s="195"/>
      <c r="AK247" s="195"/>
      <c r="AL247" s="195"/>
      <c r="AM247" s="195"/>
    </row>
    <row r="248" spans="16:39" s="6" customFormat="1" ht="15" customHeight="1" x14ac:dyDescent="0.25">
      <c r="P248" s="42"/>
      <c r="AE248" s="195"/>
      <c r="AF248" s="195"/>
      <c r="AG248" s="195"/>
      <c r="AH248" s="195"/>
      <c r="AI248" s="181"/>
      <c r="AJ248" s="195"/>
      <c r="AK248" s="195"/>
      <c r="AL248" s="195"/>
      <c r="AM248" s="195"/>
    </row>
    <row r="249" spans="16:39" s="6" customFormat="1" ht="15" customHeight="1" x14ac:dyDescent="0.25">
      <c r="P249" s="42"/>
      <c r="AE249" s="195"/>
      <c r="AF249" s="195"/>
      <c r="AG249" s="195"/>
      <c r="AH249" s="195"/>
      <c r="AI249" s="181"/>
      <c r="AJ249" s="195"/>
      <c r="AK249" s="195"/>
      <c r="AL249" s="195"/>
      <c r="AM249" s="195"/>
    </row>
    <row r="250" spans="16:39" s="6" customFormat="1" ht="15" customHeight="1" x14ac:dyDescent="0.25">
      <c r="P250" s="42"/>
      <c r="AE250" s="195"/>
      <c r="AF250" s="195"/>
      <c r="AG250" s="195"/>
      <c r="AH250" s="195"/>
      <c r="AI250" s="181"/>
      <c r="AJ250" s="195"/>
      <c r="AK250" s="195"/>
      <c r="AL250" s="195"/>
      <c r="AM250" s="195"/>
    </row>
    <row r="251" spans="16:39" s="6" customFormat="1" ht="15" customHeight="1" x14ac:dyDescent="0.25">
      <c r="P251" s="42"/>
      <c r="AE251" s="195"/>
      <c r="AF251" s="195"/>
      <c r="AG251" s="195"/>
      <c r="AH251" s="195"/>
      <c r="AI251" s="181"/>
      <c r="AJ251" s="195"/>
      <c r="AK251" s="195"/>
      <c r="AL251" s="195"/>
      <c r="AM251" s="195"/>
    </row>
    <row r="252" spans="16:39" s="6" customFormat="1" ht="15" customHeight="1" x14ac:dyDescent="0.25">
      <c r="P252" s="42"/>
      <c r="AE252" s="195"/>
      <c r="AF252" s="195"/>
      <c r="AG252" s="195"/>
      <c r="AH252" s="195"/>
      <c r="AI252" s="181"/>
      <c r="AJ252" s="195"/>
      <c r="AK252" s="195"/>
      <c r="AL252" s="195"/>
      <c r="AM252" s="195"/>
    </row>
    <row r="253" spans="16:39" s="6" customFormat="1" ht="15" customHeight="1" x14ac:dyDescent="0.25">
      <c r="P253" s="42"/>
      <c r="AE253" s="195"/>
      <c r="AF253" s="195"/>
      <c r="AG253" s="195"/>
      <c r="AH253" s="195"/>
      <c r="AI253" s="181"/>
      <c r="AJ253" s="195"/>
      <c r="AK253" s="195"/>
      <c r="AL253" s="195"/>
      <c r="AM253" s="195"/>
    </row>
    <row r="254" spans="16:39" s="6" customFormat="1" ht="15" customHeight="1" x14ac:dyDescent="0.25">
      <c r="P254" s="42"/>
      <c r="AE254" s="195"/>
      <c r="AF254" s="195"/>
      <c r="AG254" s="195"/>
      <c r="AH254" s="195"/>
      <c r="AI254" s="181"/>
      <c r="AJ254" s="195"/>
      <c r="AK254" s="195"/>
      <c r="AL254" s="195"/>
      <c r="AM254" s="195"/>
    </row>
    <row r="255" spans="16:39" s="6" customFormat="1" ht="15" customHeight="1" x14ac:dyDescent="0.25">
      <c r="P255" s="42"/>
      <c r="AE255" s="195"/>
      <c r="AF255" s="195"/>
      <c r="AG255" s="195"/>
      <c r="AH255" s="195"/>
      <c r="AI255" s="181"/>
      <c r="AJ255" s="195"/>
      <c r="AK255" s="195"/>
      <c r="AL255" s="195"/>
      <c r="AM255" s="195"/>
    </row>
    <row r="256" spans="16:39" s="6" customFormat="1" ht="15" customHeight="1" x14ac:dyDescent="0.25">
      <c r="P256" s="42"/>
      <c r="AE256" s="195"/>
      <c r="AF256" s="195"/>
      <c r="AG256" s="195"/>
      <c r="AH256" s="195"/>
      <c r="AI256" s="181"/>
      <c r="AJ256" s="195"/>
      <c r="AK256" s="195"/>
      <c r="AL256" s="195"/>
      <c r="AM256" s="195"/>
    </row>
    <row r="257" spans="16:39" s="6" customFormat="1" ht="15" customHeight="1" x14ac:dyDescent="0.25">
      <c r="P257" s="42"/>
      <c r="AE257" s="195"/>
      <c r="AF257" s="195"/>
      <c r="AG257" s="195"/>
      <c r="AH257" s="195"/>
      <c r="AI257" s="181"/>
      <c r="AJ257" s="195"/>
      <c r="AK257" s="195"/>
      <c r="AL257" s="195"/>
      <c r="AM257" s="195"/>
    </row>
    <row r="258" spans="16:39" s="6" customFormat="1" ht="15" customHeight="1" x14ac:dyDescent="0.25">
      <c r="P258" s="42"/>
      <c r="AE258" s="195"/>
      <c r="AF258" s="195"/>
      <c r="AG258" s="195"/>
      <c r="AH258" s="195"/>
      <c r="AI258" s="181"/>
      <c r="AJ258" s="195"/>
      <c r="AK258" s="195"/>
      <c r="AL258" s="195"/>
      <c r="AM258" s="195"/>
    </row>
    <row r="259" spans="16:39" s="6" customFormat="1" ht="15" customHeight="1" x14ac:dyDescent="0.25">
      <c r="P259" s="42"/>
      <c r="AE259" s="195"/>
      <c r="AF259" s="195"/>
      <c r="AG259" s="195"/>
      <c r="AH259" s="195"/>
      <c r="AI259" s="181"/>
      <c r="AJ259" s="195"/>
      <c r="AK259" s="195"/>
      <c r="AL259" s="195"/>
      <c r="AM259" s="195"/>
    </row>
    <row r="260" spans="16:39" s="6" customFormat="1" ht="15" customHeight="1" x14ac:dyDescent="0.25">
      <c r="P260" s="42"/>
      <c r="AE260" s="195"/>
      <c r="AF260" s="195"/>
      <c r="AG260" s="195"/>
      <c r="AH260" s="195"/>
      <c r="AI260" s="181"/>
      <c r="AJ260" s="195"/>
      <c r="AK260" s="195"/>
      <c r="AL260" s="195"/>
      <c r="AM260" s="195"/>
    </row>
    <row r="261" spans="16:39" s="6" customFormat="1" ht="15" customHeight="1" x14ac:dyDescent="0.25">
      <c r="P261" s="42"/>
      <c r="AE261" s="195"/>
      <c r="AF261" s="195"/>
      <c r="AG261" s="195"/>
      <c r="AH261" s="195"/>
      <c r="AI261" s="181"/>
      <c r="AJ261" s="195"/>
      <c r="AK261" s="195"/>
      <c r="AL261" s="195"/>
      <c r="AM261" s="195"/>
    </row>
    <row r="262" spans="16:39" s="6" customFormat="1" ht="15" customHeight="1" x14ac:dyDescent="0.25">
      <c r="P262" s="42"/>
      <c r="AE262" s="195"/>
      <c r="AF262" s="195"/>
      <c r="AG262" s="195"/>
      <c r="AH262" s="195"/>
      <c r="AI262" s="181"/>
      <c r="AJ262" s="195"/>
      <c r="AK262" s="195"/>
      <c r="AL262" s="195"/>
      <c r="AM262" s="195"/>
    </row>
    <row r="263" spans="16:39" s="6" customFormat="1" ht="15" customHeight="1" x14ac:dyDescent="0.25">
      <c r="P263" s="42"/>
      <c r="AE263" s="195"/>
      <c r="AF263" s="195"/>
      <c r="AG263" s="195"/>
      <c r="AH263" s="195"/>
      <c r="AI263" s="181"/>
      <c r="AJ263" s="195"/>
      <c r="AK263" s="195"/>
      <c r="AL263" s="195"/>
      <c r="AM263" s="195"/>
    </row>
    <row r="264" spans="16:39" s="6" customFormat="1" ht="15" customHeight="1" x14ac:dyDescent="0.25">
      <c r="P264" s="42"/>
      <c r="AE264" s="195"/>
      <c r="AF264" s="195"/>
      <c r="AG264" s="195"/>
      <c r="AH264" s="195"/>
      <c r="AI264" s="181"/>
      <c r="AJ264" s="195"/>
      <c r="AK264" s="195"/>
      <c r="AL264" s="195"/>
      <c r="AM264" s="195"/>
    </row>
    <row r="265" spans="16:39" s="6" customFormat="1" ht="15" customHeight="1" x14ac:dyDescent="0.25">
      <c r="P265" s="42"/>
      <c r="AE265" s="195"/>
      <c r="AF265" s="195"/>
      <c r="AG265" s="195"/>
      <c r="AH265" s="195"/>
      <c r="AI265" s="181"/>
      <c r="AJ265" s="195"/>
      <c r="AK265" s="195"/>
      <c r="AL265" s="195"/>
      <c r="AM265" s="195"/>
    </row>
    <row r="266" spans="16:39" s="6" customFormat="1" ht="15" customHeight="1" x14ac:dyDescent="0.25">
      <c r="P266" s="42"/>
      <c r="AE266" s="195"/>
      <c r="AF266" s="195"/>
      <c r="AG266" s="195"/>
      <c r="AH266" s="195"/>
      <c r="AI266" s="181"/>
      <c r="AJ266" s="195"/>
      <c r="AK266" s="195"/>
      <c r="AL266" s="195"/>
      <c r="AM266" s="195"/>
    </row>
    <row r="267" spans="16:39" s="6" customFormat="1" ht="15" customHeight="1" x14ac:dyDescent="0.25">
      <c r="P267" s="42"/>
      <c r="AE267" s="195"/>
      <c r="AF267" s="195"/>
      <c r="AG267" s="195"/>
      <c r="AH267" s="195"/>
      <c r="AI267" s="181"/>
      <c r="AJ267" s="195"/>
      <c r="AK267" s="195"/>
      <c r="AL267" s="195"/>
      <c r="AM267" s="195"/>
    </row>
    <row r="268" spans="16:39" s="6" customFormat="1" ht="15" customHeight="1" x14ac:dyDescent="0.25">
      <c r="P268" s="42"/>
      <c r="AE268" s="195"/>
      <c r="AF268" s="195"/>
      <c r="AG268" s="195"/>
      <c r="AH268" s="195"/>
      <c r="AI268" s="181"/>
      <c r="AJ268" s="195"/>
      <c r="AK268" s="195"/>
      <c r="AL268" s="195"/>
      <c r="AM268" s="195"/>
    </row>
    <row r="269" spans="16:39" s="6" customFormat="1" ht="15" customHeight="1" x14ac:dyDescent="0.25">
      <c r="P269" s="42"/>
      <c r="AE269" s="195"/>
      <c r="AF269" s="195"/>
      <c r="AG269" s="195"/>
      <c r="AH269" s="195"/>
      <c r="AI269" s="181"/>
      <c r="AJ269" s="195"/>
      <c r="AK269" s="195"/>
      <c r="AL269" s="195"/>
      <c r="AM269" s="195"/>
    </row>
    <row r="270" spans="16:39" s="6" customFormat="1" ht="15" customHeight="1" x14ac:dyDescent="0.25">
      <c r="P270" s="42"/>
      <c r="AE270" s="195"/>
      <c r="AF270" s="195"/>
      <c r="AG270" s="195"/>
      <c r="AH270" s="195"/>
      <c r="AI270" s="181"/>
      <c r="AJ270" s="195"/>
      <c r="AK270" s="195"/>
      <c r="AL270" s="195"/>
      <c r="AM270" s="195"/>
    </row>
    <row r="271" spans="16:39" s="6" customFormat="1" ht="15" customHeight="1" x14ac:dyDescent="0.25">
      <c r="P271" s="42"/>
      <c r="AE271" s="195"/>
      <c r="AF271" s="195"/>
      <c r="AG271" s="195"/>
      <c r="AH271" s="195"/>
      <c r="AI271" s="181"/>
      <c r="AJ271" s="195"/>
      <c r="AK271" s="195"/>
      <c r="AL271" s="195"/>
      <c r="AM271" s="195"/>
    </row>
    <row r="272" spans="16:39" s="6" customFormat="1" ht="15" customHeight="1" x14ac:dyDescent="0.25">
      <c r="P272" s="42"/>
      <c r="AE272" s="195"/>
      <c r="AF272" s="195"/>
      <c r="AG272" s="195"/>
      <c r="AH272" s="195"/>
      <c r="AI272" s="181"/>
      <c r="AJ272" s="195"/>
      <c r="AK272" s="195"/>
      <c r="AL272" s="195"/>
      <c r="AM272" s="195"/>
    </row>
    <row r="273" spans="16:39" s="6" customFormat="1" ht="15" customHeight="1" x14ac:dyDescent="0.25">
      <c r="P273" s="42"/>
      <c r="AE273" s="195"/>
      <c r="AF273" s="195"/>
      <c r="AG273" s="195"/>
      <c r="AH273" s="195"/>
      <c r="AI273" s="181"/>
      <c r="AJ273" s="195"/>
      <c r="AK273" s="195"/>
      <c r="AL273" s="195"/>
      <c r="AM273" s="195"/>
    </row>
    <row r="274" spans="16:39" s="6" customFormat="1" ht="15" customHeight="1" x14ac:dyDescent="0.25">
      <c r="P274" s="42"/>
      <c r="AE274" s="195"/>
      <c r="AF274" s="195"/>
      <c r="AG274" s="195"/>
      <c r="AH274" s="195"/>
      <c r="AI274" s="181"/>
      <c r="AJ274" s="195"/>
      <c r="AK274" s="195"/>
      <c r="AL274" s="195"/>
      <c r="AM274" s="195"/>
    </row>
    <row r="275" spans="16:39" s="6" customFormat="1" ht="15" customHeight="1" x14ac:dyDescent="0.25">
      <c r="P275" s="42"/>
      <c r="AE275" s="195"/>
      <c r="AF275" s="195"/>
      <c r="AG275" s="195"/>
      <c r="AH275" s="195"/>
      <c r="AI275" s="181"/>
      <c r="AJ275" s="195"/>
      <c r="AK275" s="195"/>
      <c r="AL275" s="195"/>
      <c r="AM275" s="195"/>
    </row>
    <row r="276" spans="16:39" s="6" customFormat="1" ht="15" customHeight="1" x14ac:dyDescent="0.25">
      <c r="P276" s="42"/>
      <c r="AE276" s="195"/>
      <c r="AF276" s="195"/>
      <c r="AG276" s="195"/>
      <c r="AH276" s="195"/>
      <c r="AI276" s="181"/>
      <c r="AJ276" s="195"/>
      <c r="AK276" s="195"/>
      <c r="AL276" s="195"/>
      <c r="AM276" s="195"/>
    </row>
    <row r="277" spans="16:39" s="6" customFormat="1" ht="15" customHeight="1" x14ac:dyDescent="0.25">
      <c r="P277" s="42"/>
      <c r="AE277" s="195"/>
      <c r="AF277" s="195"/>
      <c r="AG277" s="195"/>
      <c r="AH277" s="195"/>
      <c r="AI277" s="181"/>
      <c r="AJ277" s="195"/>
      <c r="AK277" s="195"/>
      <c r="AL277" s="195"/>
      <c r="AM277" s="195"/>
    </row>
    <row r="278" spans="16:39" s="6" customFormat="1" ht="15" customHeight="1" x14ac:dyDescent="0.25">
      <c r="P278" s="42"/>
      <c r="AE278" s="195"/>
      <c r="AF278" s="195"/>
      <c r="AG278" s="195"/>
      <c r="AH278" s="195"/>
      <c r="AI278" s="181"/>
      <c r="AJ278" s="195"/>
      <c r="AK278" s="195"/>
      <c r="AL278" s="195"/>
      <c r="AM278" s="195"/>
    </row>
    <row r="279" spans="16:39" s="6" customFormat="1" ht="15" customHeight="1" x14ac:dyDescent="0.25">
      <c r="P279" s="42"/>
      <c r="AE279" s="195"/>
      <c r="AF279" s="195"/>
      <c r="AG279" s="195"/>
      <c r="AH279" s="195"/>
      <c r="AI279" s="181"/>
      <c r="AJ279" s="195"/>
      <c r="AK279" s="195"/>
      <c r="AL279" s="195"/>
      <c r="AM279" s="195"/>
    </row>
    <row r="280" spans="16:39" s="6" customFormat="1" ht="15" customHeight="1" x14ac:dyDescent="0.25">
      <c r="P280" s="42"/>
      <c r="AE280" s="195"/>
      <c r="AF280" s="195"/>
      <c r="AG280" s="195"/>
      <c r="AH280" s="195"/>
      <c r="AI280" s="181"/>
      <c r="AJ280" s="195"/>
      <c r="AK280" s="195"/>
      <c r="AL280" s="195"/>
      <c r="AM280" s="195"/>
    </row>
    <row r="281" spans="16:39" s="6" customFormat="1" ht="15" customHeight="1" x14ac:dyDescent="0.25">
      <c r="P281" s="42"/>
      <c r="AE281" s="195"/>
      <c r="AF281" s="195"/>
      <c r="AG281" s="195"/>
      <c r="AH281" s="195"/>
      <c r="AI281" s="181"/>
      <c r="AJ281" s="195"/>
      <c r="AK281" s="195"/>
      <c r="AL281" s="195"/>
      <c r="AM281" s="195"/>
    </row>
    <row r="282" spans="16:39" s="6" customFormat="1" ht="15" customHeight="1" x14ac:dyDescent="0.25">
      <c r="P282" s="42"/>
      <c r="AE282" s="195"/>
      <c r="AF282" s="195"/>
      <c r="AG282" s="195"/>
      <c r="AH282" s="195"/>
      <c r="AI282" s="181"/>
      <c r="AJ282" s="195"/>
      <c r="AK282" s="195"/>
      <c r="AL282" s="195"/>
      <c r="AM282" s="195"/>
    </row>
    <row r="283" spans="16:39" s="6" customFormat="1" ht="15" customHeight="1" x14ac:dyDescent="0.25">
      <c r="P283" s="42"/>
      <c r="AE283" s="195"/>
      <c r="AF283" s="195"/>
      <c r="AG283" s="195"/>
      <c r="AH283" s="195"/>
      <c r="AI283" s="181"/>
      <c r="AJ283" s="195"/>
      <c r="AK283" s="195"/>
      <c r="AL283" s="195"/>
      <c r="AM283" s="195"/>
    </row>
    <row r="284" spans="16:39" s="6" customFormat="1" ht="15" customHeight="1" x14ac:dyDescent="0.25">
      <c r="P284" s="42"/>
      <c r="AE284" s="195"/>
      <c r="AF284" s="195"/>
      <c r="AG284" s="195"/>
      <c r="AH284" s="195"/>
      <c r="AI284" s="181"/>
      <c r="AJ284" s="195"/>
      <c r="AK284" s="195"/>
      <c r="AL284" s="195"/>
      <c r="AM284" s="195"/>
    </row>
    <row r="285" spans="16:39" s="6" customFormat="1" ht="15" customHeight="1" x14ac:dyDescent="0.25">
      <c r="P285" s="42"/>
      <c r="AE285" s="195"/>
      <c r="AF285" s="195"/>
      <c r="AG285" s="195"/>
      <c r="AH285" s="195"/>
      <c r="AI285" s="181"/>
      <c r="AJ285" s="195"/>
      <c r="AK285" s="195"/>
      <c r="AL285" s="195"/>
      <c r="AM285" s="195"/>
    </row>
    <row r="286" spans="16:39" s="6" customFormat="1" ht="15" customHeight="1" x14ac:dyDescent="0.25">
      <c r="P286" s="42"/>
      <c r="AE286" s="195"/>
      <c r="AF286" s="195"/>
      <c r="AG286" s="195"/>
      <c r="AH286" s="195"/>
      <c r="AI286" s="181"/>
      <c r="AJ286" s="195"/>
      <c r="AK286" s="195"/>
      <c r="AL286" s="195"/>
      <c r="AM286" s="195"/>
    </row>
    <row r="287" spans="16:39" s="6" customFormat="1" ht="15" customHeight="1" x14ac:dyDescent="0.25">
      <c r="P287" s="42"/>
      <c r="AE287" s="195"/>
      <c r="AF287" s="195"/>
      <c r="AG287" s="195"/>
      <c r="AH287" s="195"/>
      <c r="AI287" s="181"/>
      <c r="AJ287" s="195"/>
      <c r="AK287" s="195"/>
      <c r="AL287" s="195"/>
      <c r="AM287" s="195"/>
    </row>
    <row r="288" spans="16:39" s="6" customFormat="1" ht="15" customHeight="1" x14ac:dyDescent="0.25">
      <c r="P288" s="42"/>
      <c r="AE288" s="195"/>
      <c r="AF288" s="195"/>
      <c r="AG288" s="195"/>
      <c r="AH288" s="195"/>
      <c r="AI288" s="181"/>
      <c r="AJ288" s="195"/>
      <c r="AK288" s="195"/>
      <c r="AL288" s="195"/>
      <c r="AM288" s="195"/>
    </row>
    <row r="289" spans="16:39" s="6" customFormat="1" ht="15" customHeight="1" x14ac:dyDescent="0.25">
      <c r="P289" s="42"/>
      <c r="AE289" s="195"/>
      <c r="AF289" s="195"/>
      <c r="AG289" s="195"/>
      <c r="AH289" s="195"/>
      <c r="AI289" s="181"/>
      <c r="AJ289" s="195"/>
      <c r="AK289" s="195"/>
      <c r="AL289" s="195"/>
      <c r="AM289" s="195"/>
    </row>
    <row r="290" spans="16:39" s="6" customFormat="1" ht="15" customHeight="1" x14ac:dyDescent="0.25">
      <c r="P290" s="42"/>
      <c r="AE290" s="195"/>
      <c r="AF290" s="195"/>
      <c r="AG290" s="195"/>
      <c r="AH290" s="195"/>
      <c r="AI290" s="181"/>
      <c r="AJ290" s="195"/>
      <c r="AK290" s="195"/>
      <c r="AL290" s="195"/>
      <c r="AM290" s="195"/>
    </row>
    <row r="291" spans="16:39" s="6" customFormat="1" ht="15" customHeight="1" x14ac:dyDescent="0.25">
      <c r="P291" s="42"/>
      <c r="AE291" s="195"/>
      <c r="AF291" s="195"/>
      <c r="AG291" s="195"/>
      <c r="AH291" s="195"/>
      <c r="AI291" s="181"/>
      <c r="AJ291" s="195"/>
      <c r="AK291" s="195"/>
      <c r="AL291" s="195"/>
      <c r="AM291" s="195"/>
    </row>
    <row r="292" spans="16:39" s="6" customFormat="1" ht="15" customHeight="1" x14ac:dyDescent="0.25">
      <c r="P292" s="42"/>
      <c r="AE292" s="195"/>
      <c r="AF292" s="195"/>
      <c r="AG292" s="195"/>
      <c r="AH292" s="195"/>
      <c r="AI292" s="181"/>
      <c r="AJ292" s="195"/>
      <c r="AK292" s="195"/>
      <c r="AL292" s="195"/>
      <c r="AM292" s="195"/>
    </row>
    <row r="293" spans="16:39" s="6" customFormat="1" ht="15" customHeight="1" x14ac:dyDescent="0.25">
      <c r="P293" s="42"/>
      <c r="AE293" s="195"/>
      <c r="AF293" s="195"/>
      <c r="AG293" s="195"/>
      <c r="AH293" s="195"/>
      <c r="AI293" s="181"/>
      <c r="AJ293" s="195"/>
      <c r="AK293" s="195"/>
      <c r="AL293" s="195"/>
      <c r="AM293" s="195"/>
    </row>
    <row r="294" spans="16:39" s="6" customFormat="1" ht="15" customHeight="1" x14ac:dyDescent="0.25">
      <c r="P294" s="42"/>
      <c r="AE294" s="195"/>
      <c r="AF294" s="195"/>
      <c r="AG294" s="195"/>
      <c r="AH294" s="195"/>
      <c r="AI294" s="181"/>
      <c r="AJ294" s="195"/>
      <c r="AK294" s="195"/>
      <c r="AL294" s="195"/>
      <c r="AM294" s="195"/>
    </row>
    <row r="295" spans="16:39" s="6" customFormat="1" ht="15" customHeight="1" x14ac:dyDescent="0.25">
      <c r="P295" s="42"/>
      <c r="AE295" s="195"/>
      <c r="AF295" s="195"/>
      <c r="AG295" s="195"/>
      <c r="AH295" s="195"/>
      <c r="AI295" s="181"/>
      <c r="AJ295" s="195"/>
      <c r="AK295" s="195"/>
      <c r="AL295" s="195"/>
      <c r="AM295" s="195"/>
    </row>
    <row r="296" spans="16:39" s="6" customFormat="1" ht="15" customHeight="1" x14ac:dyDescent="0.25">
      <c r="P296" s="42"/>
      <c r="AE296" s="195"/>
      <c r="AF296" s="195"/>
      <c r="AG296" s="195"/>
      <c r="AH296" s="195"/>
      <c r="AI296" s="181"/>
      <c r="AJ296" s="195"/>
      <c r="AK296" s="195"/>
      <c r="AL296" s="195"/>
      <c r="AM296" s="195"/>
    </row>
    <row r="297" spans="16:39" s="6" customFormat="1" ht="15" customHeight="1" x14ac:dyDescent="0.25">
      <c r="P297" s="42"/>
      <c r="AE297" s="195"/>
      <c r="AF297" s="195"/>
      <c r="AG297" s="195"/>
      <c r="AH297" s="195"/>
      <c r="AI297" s="181"/>
      <c r="AJ297" s="195"/>
      <c r="AK297" s="195"/>
      <c r="AL297" s="195"/>
      <c r="AM297" s="195"/>
    </row>
    <row r="298" spans="16:39" s="6" customFormat="1" ht="15" customHeight="1" x14ac:dyDescent="0.25">
      <c r="P298" s="42"/>
      <c r="AE298" s="195"/>
      <c r="AF298" s="195"/>
      <c r="AG298" s="195"/>
      <c r="AH298" s="195"/>
      <c r="AI298" s="181"/>
      <c r="AJ298" s="195"/>
      <c r="AK298" s="195"/>
      <c r="AL298" s="195"/>
      <c r="AM298" s="195"/>
    </row>
    <row r="299" spans="16:39" s="6" customFormat="1" ht="15" customHeight="1" x14ac:dyDescent="0.25">
      <c r="P299" s="42"/>
      <c r="AE299" s="195"/>
      <c r="AF299" s="195"/>
      <c r="AG299" s="195"/>
      <c r="AH299" s="195"/>
      <c r="AI299" s="181"/>
      <c r="AJ299" s="195"/>
      <c r="AK299" s="195"/>
      <c r="AL299" s="195"/>
      <c r="AM299" s="195"/>
    </row>
    <row r="300" spans="16:39" s="6" customFormat="1" ht="15" customHeight="1" x14ac:dyDescent="0.25">
      <c r="P300" s="42"/>
      <c r="AE300" s="195"/>
      <c r="AF300" s="195"/>
      <c r="AG300" s="195"/>
      <c r="AH300" s="195"/>
      <c r="AI300" s="181"/>
      <c r="AJ300" s="195"/>
      <c r="AK300" s="195"/>
      <c r="AL300" s="195"/>
      <c r="AM300" s="195"/>
    </row>
    <row r="301" spans="16:39" s="6" customFormat="1" ht="15" customHeight="1" x14ac:dyDescent="0.25">
      <c r="P301" s="42"/>
      <c r="AE301" s="195"/>
      <c r="AF301" s="195"/>
      <c r="AG301" s="195"/>
      <c r="AH301" s="195"/>
      <c r="AI301" s="181"/>
      <c r="AJ301" s="195"/>
      <c r="AK301" s="195"/>
      <c r="AL301" s="195"/>
      <c r="AM301" s="195"/>
    </row>
    <row r="302" spans="16:39" s="6" customFormat="1" ht="15" customHeight="1" x14ac:dyDescent="0.25">
      <c r="P302" s="42"/>
      <c r="AE302" s="195"/>
      <c r="AF302" s="195"/>
      <c r="AG302" s="195"/>
      <c r="AH302" s="195"/>
      <c r="AI302" s="181"/>
      <c r="AJ302" s="195"/>
      <c r="AK302" s="195"/>
      <c r="AL302" s="195"/>
      <c r="AM302" s="195"/>
    </row>
    <row r="303" spans="16:39" s="6" customFormat="1" ht="15" customHeight="1" x14ac:dyDescent="0.25">
      <c r="P303" s="42"/>
      <c r="AE303" s="195"/>
      <c r="AF303" s="195"/>
      <c r="AG303" s="195"/>
      <c r="AH303" s="195"/>
      <c r="AI303" s="181"/>
      <c r="AJ303" s="195"/>
      <c r="AK303" s="195"/>
      <c r="AL303" s="195"/>
      <c r="AM303" s="195"/>
    </row>
    <row r="304" spans="16:39" s="6" customFormat="1" ht="15" customHeight="1" x14ac:dyDescent="0.25">
      <c r="P304" s="42"/>
      <c r="AE304" s="195"/>
      <c r="AF304" s="195"/>
      <c r="AG304" s="195"/>
      <c r="AH304" s="195"/>
      <c r="AI304" s="181"/>
      <c r="AJ304" s="195"/>
      <c r="AK304" s="195"/>
      <c r="AL304" s="195"/>
      <c r="AM304" s="195"/>
    </row>
    <row r="305" spans="16:39" s="6" customFormat="1" ht="15" customHeight="1" x14ac:dyDescent="0.25">
      <c r="P305" s="42"/>
      <c r="AE305" s="195"/>
      <c r="AF305" s="195"/>
      <c r="AG305" s="195"/>
      <c r="AH305" s="195"/>
      <c r="AI305" s="181"/>
      <c r="AJ305" s="195"/>
      <c r="AK305" s="195"/>
      <c r="AL305" s="195"/>
      <c r="AM305" s="195"/>
    </row>
    <row r="306" spans="16:39" s="6" customFormat="1" ht="15" customHeight="1" x14ac:dyDescent="0.25">
      <c r="P306" s="42"/>
      <c r="AE306" s="195"/>
      <c r="AF306" s="195"/>
      <c r="AG306" s="195"/>
      <c r="AH306" s="195"/>
      <c r="AI306" s="181"/>
      <c r="AJ306" s="195"/>
      <c r="AK306" s="195"/>
      <c r="AL306" s="195"/>
      <c r="AM306" s="195"/>
    </row>
    <row r="307" spans="16:39" s="6" customFormat="1" ht="15" customHeight="1" x14ac:dyDescent="0.25">
      <c r="P307" s="42"/>
      <c r="AE307" s="195"/>
      <c r="AF307" s="195"/>
      <c r="AG307" s="195"/>
      <c r="AH307" s="195"/>
      <c r="AI307" s="181"/>
      <c r="AJ307" s="195"/>
      <c r="AK307" s="195"/>
      <c r="AL307" s="195"/>
      <c r="AM307" s="195"/>
    </row>
    <row r="308" spans="16:39" s="6" customFormat="1" ht="15" customHeight="1" x14ac:dyDescent="0.25">
      <c r="P308" s="42"/>
      <c r="AE308" s="195"/>
      <c r="AF308" s="195"/>
      <c r="AG308" s="195"/>
      <c r="AH308" s="195"/>
      <c r="AI308" s="181"/>
      <c r="AJ308" s="195"/>
      <c r="AK308" s="195"/>
      <c r="AL308" s="195"/>
      <c r="AM308" s="195"/>
    </row>
    <row r="309" spans="16:39" s="6" customFormat="1" ht="15" customHeight="1" x14ac:dyDescent="0.25">
      <c r="P309" s="42"/>
      <c r="AE309" s="195"/>
      <c r="AF309" s="195"/>
      <c r="AG309" s="195"/>
      <c r="AH309" s="195"/>
      <c r="AI309" s="181"/>
      <c r="AJ309" s="195"/>
      <c r="AK309" s="195"/>
      <c r="AL309" s="195"/>
      <c r="AM309" s="195"/>
    </row>
    <row r="310" spans="16:39" s="6" customFormat="1" ht="15" customHeight="1" x14ac:dyDescent="0.25">
      <c r="P310" s="42"/>
      <c r="AE310" s="195"/>
      <c r="AF310" s="195"/>
      <c r="AG310" s="195"/>
      <c r="AH310" s="195"/>
      <c r="AI310" s="181"/>
      <c r="AJ310" s="195"/>
      <c r="AK310" s="195"/>
      <c r="AL310" s="195"/>
      <c r="AM310" s="195"/>
    </row>
    <row r="311" spans="16:39" s="6" customFormat="1" ht="15" customHeight="1" x14ac:dyDescent="0.25">
      <c r="P311" s="42"/>
      <c r="AE311" s="195"/>
      <c r="AF311" s="195"/>
      <c r="AG311" s="195"/>
      <c r="AH311" s="195"/>
      <c r="AI311" s="181"/>
      <c r="AJ311" s="195"/>
      <c r="AK311" s="195"/>
      <c r="AL311" s="195"/>
      <c r="AM311" s="195"/>
    </row>
    <row r="312" spans="16:39" s="6" customFormat="1" ht="15" customHeight="1" x14ac:dyDescent="0.25">
      <c r="P312" s="42"/>
      <c r="AE312" s="195"/>
      <c r="AF312" s="195"/>
      <c r="AG312" s="195"/>
      <c r="AH312" s="195"/>
      <c r="AI312" s="181"/>
      <c r="AJ312" s="195"/>
      <c r="AK312" s="195"/>
      <c r="AL312" s="195"/>
      <c r="AM312" s="195"/>
    </row>
    <row r="313" spans="16:39" s="6" customFormat="1" ht="15" customHeight="1" x14ac:dyDescent="0.25">
      <c r="P313" s="42"/>
      <c r="AE313" s="195"/>
      <c r="AF313" s="195"/>
      <c r="AG313" s="195"/>
      <c r="AH313" s="195"/>
      <c r="AI313" s="181"/>
      <c r="AJ313" s="195"/>
      <c r="AK313" s="195"/>
      <c r="AL313" s="195"/>
      <c r="AM313" s="195"/>
    </row>
    <row r="314" spans="16:39" s="6" customFormat="1" ht="15" customHeight="1" x14ac:dyDescent="0.25">
      <c r="P314" s="42"/>
      <c r="AE314" s="195"/>
      <c r="AF314" s="195"/>
      <c r="AG314" s="195"/>
      <c r="AH314" s="195"/>
      <c r="AI314" s="181"/>
      <c r="AJ314" s="195"/>
      <c r="AK314" s="195"/>
      <c r="AL314" s="195"/>
      <c r="AM314" s="195"/>
    </row>
    <row r="315" spans="16:39" s="6" customFormat="1" ht="15" customHeight="1" x14ac:dyDescent="0.25">
      <c r="P315" s="42"/>
      <c r="AE315" s="195"/>
      <c r="AF315" s="195"/>
      <c r="AG315" s="195"/>
      <c r="AH315" s="195"/>
      <c r="AI315" s="181"/>
      <c r="AJ315" s="195"/>
      <c r="AK315" s="195"/>
      <c r="AL315" s="195"/>
      <c r="AM315" s="195"/>
    </row>
    <row r="316" spans="16:39" s="6" customFormat="1" ht="15" customHeight="1" x14ac:dyDescent="0.25">
      <c r="P316" s="42"/>
      <c r="AE316" s="195"/>
      <c r="AF316" s="195"/>
      <c r="AG316" s="195"/>
      <c r="AH316" s="195"/>
      <c r="AI316" s="181"/>
      <c r="AJ316" s="195"/>
      <c r="AK316" s="195"/>
      <c r="AL316" s="195"/>
      <c r="AM316" s="195"/>
    </row>
    <row r="317" spans="16:39" s="6" customFormat="1" ht="15" customHeight="1" x14ac:dyDescent="0.25">
      <c r="P317" s="42"/>
      <c r="AE317" s="195"/>
      <c r="AF317" s="195"/>
      <c r="AG317" s="195"/>
      <c r="AH317" s="195"/>
      <c r="AI317" s="181"/>
      <c r="AJ317" s="195"/>
      <c r="AK317" s="195"/>
      <c r="AL317" s="195"/>
      <c r="AM317" s="195"/>
    </row>
    <row r="318" spans="16:39" s="6" customFormat="1" ht="15" customHeight="1" x14ac:dyDescent="0.25">
      <c r="P318" s="42"/>
      <c r="AE318" s="195"/>
      <c r="AF318" s="195"/>
      <c r="AG318" s="195"/>
      <c r="AH318" s="195"/>
      <c r="AI318" s="181"/>
      <c r="AJ318" s="195"/>
      <c r="AK318" s="195"/>
      <c r="AL318" s="195"/>
      <c r="AM318" s="195"/>
    </row>
    <row r="319" spans="16:39" s="6" customFormat="1" ht="15" customHeight="1" x14ac:dyDescent="0.25">
      <c r="P319" s="42"/>
      <c r="AE319" s="195"/>
      <c r="AF319" s="195"/>
      <c r="AG319" s="195"/>
      <c r="AH319" s="195"/>
      <c r="AI319" s="181"/>
      <c r="AJ319" s="195"/>
      <c r="AK319" s="195"/>
      <c r="AL319" s="195"/>
      <c r="AM319" s="195"/>
    </row>
    <row r="320" spans="16:39" s="6" customFormat="1" ht="15" customHeight="1" x14ac:dyDescent="0.25">
      <c r="P320" s="42"/>
      <c r="AE320" s="195"/>
      <c r="AF320" s="195"/>
      <c r="AG320" s="195"/>
      <c r="AH320" s="195"/>
      <c r="AI320" s="181"/>
      <c r="AJ320" s="195"/>
      <c r="AK320" s="195"/>
      <c r="AL320" s="195"/>
      <c r="AM320" s="195"/>
    </row>
    <row r="321" spans="16:39" s="6" customFormat="1" ht="15" customHeight="1" x14ac:dyDescent="0.25">
      <c r="P321" s="42"/>
      <c r="AE321" s="195"/>
      <c r="AF321" s="195"/>
      <c r="AG321" s="195"/>
      <c r="AH321" s="195"/>
      <c r="AI321" s="181"/>
      <c r="AJ321" s="195"/>
      <c r="AK321" s="195"/>
      <c r="AL321" s="195"/>
      <c r="AM321" s="195"/>
    </row>
    <row r="322" spans="16:39" s="6" customFormat="1" ht="15" customHeight="1" x14ac:dyDescent="0.25">
      <c r="P322" s="42"/>
      <c r="AE322" s="195"/>
      <c r="AF322" s="195"/>
      <c r="AG322" s="195"/>
      <c r="AH322" s="195"/>
      <c r="AI322" s="181"/>
      <c r="AJ322" s="195"/>
      <c r="AK322" s="195"/>
      <c r="AL322" s="195"/>
      <c r="AM322" s="195"/>
    </row>
    <row r="323" spans="16:39" s="6" customFormat="1" ht="15" customHeight="1" x14ac:dyDescent="0.25">
      <c r="P323" s="42"/>
      <c r="AE323" s="195"/>
      <c r="AF323" s="195"/>
      <c r="AG323" s="195"/>
      <c r="AH323" s="195"/>
      <c r="AI323" s="181"/>
      <c r="AJ323" s="195"/>
      <c r="AK323" s="195"/>
      <c r="AL323" s="195"/>
      <c r="AM323" s="195"/>
    </row>
    <row r="324" spans="16:39" s="6" customFormat="1" ht="15" customHeight="1" x14ac:dyDescent="0.25">
      <c r="P324" s="42"/>
      <c r="AE324" s="195"/>
      <c r="AF324" s="195"/>
      <c r="AG324" s="195"/>
      <c r="AH324" s="195"/>
      <c r="AI324" s="181"/>
      <c r="AJ324" s="195"/>
      <c r="AK324" s="195"/>
      <c r="AL324" s="195"/>
      <c r="AM324" s="195"/>
    </row>
    <row r="325" spans="16:39" s="6" customFormat="1" ht="15" customHeight="1" x14ac:dyDescent="0.25">
      <c r="P325" s="42"/>
      <c r="AE325" s="195"/>
      <c r="AF325" s="195"/>
      <c r="AG325" s="195"/>
      <c r="AH325" s="195"/>
      <c r="AI325" s="181"/>
      <c r="AJ325" s="195"/>
      <c r="AK325" s="195"/>
      <c r="AL325" s="195"/>
      <c r="AM325" s="195"/>
    </row>
    <row r="326" spans="16:39" s="6" customFormat="1" ht="15" customHeight="1" x14ac:dyDescent="0.25">
      <c r="P326" s="42"/>
      <c r="AE326" s="195"/>
      <c r="AF326" s="195"/>
      <c r="AG326" s="195"/>
      <c r="AH326" s="195"/>
      <c r="AI326" s="181"/>
      <c r="AJ326" s="195"/>
      <c r="AK326" s="195"/>
      <c r="AL326" s="195"/>
      <c r="AM326" s="195"/>
    </row>
    <row r="327" spans="16:39" s="6" customFormat="1" ht="15" customHeight="1" x14ac:dyDescent="0.25">
      <c r="P327" s="42"/>
      <c r="AE327" s="195"/>
      <c r="AF327" s="195"/>
      <c r="AG327" s="195"/>
      <c r="AH327" s="195"/>
      <c r="AI327" s="181"/>
      <c r="AJ327" s="195"/>
      <c r="AK327" s="195"/>
      <c r="AL327" s="195"/>
      <c r="AM327" s="195"/>
    </row>
    <row r="328" spans="16:39" s="6" customFormat="1" ht="15" customHeight="1" x14ac:dyDescent="0.25">
      <c r="P328" s="42"/>
      <c r="AE328" s="195"/>
      <c r="AF328" s="195"/>
      <c r="AG328" s="195"/>
      <c r="AH328" s="195"/>
      <c r="AI328" s="181"/>
      <c r="AJ328" s="195"/>
      <c r="AK328" s="195"/>
      <c r="AL328" s="195"/>
      <c r="AM328" s="195"/>
    </row>
    <row r="329" spans="16:39" s="6" customFormat="1" ht="15" customHeight="1" x14ac:dyDescent="0.25">
      <c r="P329" s="42"/>
      <c r="AE329" s="195"/>
      <c r="AF329" s="195"/>
      <c r="AG329" s="195"/>
      <c r="AH329" s="195"/>
      <c r="AI329" s="181"/>
      <c r="AJ329" s="195"/>
      <c r="AK329" s="195"/>
      <c r="AL329" s="195"/>
      <c r="AM329" s="195"/>
    </row>
    <row r="330" spans="16:39" s="6" customFormat="1" ht="15" customHeight="1" x14ac:dyDescent="0.25">
      <c r="P330" s="42"/>
      <c r="AE330" s="195"/>
      <c r="AF330" s="195"/>
      <c r="AG330" s="195"/>
      <c r="AH330" s="195"/>
      <c r="AI330" s="181"/>
      <c r="AJ330" s="195"/>
      <c r="AK330" s="195"/>
      <c r="AL330" s="195"/>
      <c r="AM330" s="195"/>
    </row>
    <row r="331" spans="16:39" s="6" customFormat="1" ht="15" customHeight="1" x14ac:dyDescent="0.25">
      <c r="P331" s="42"/>
      <c r="AE331" s="195"/>
      <c r="AF331" s="195"/>
      <c r="AG331" s="195"/>
      <c r="AH331" s="195"/>
      <c r="AI331" s="181"/>
      <c r="AJ331" s="195"/>
      <c r="AK331" s="195"/>
      <c r="AL331" s="195"/>
      <c r="AM331" s="195"/>
    </row>
    <row r="332" spans="16:39" s="6" customFormat="1" ht="15" customHeight="1" x14ac:dyDescent="0.25">
      <c r="P332" s="42"/>
      <c r="AE332" s="195"/>
      <c r="AF332" s="195"/>
      <c r="AG332" s="195"/>
      <c r="AH332" s="195"/>
      <c r="AI332" s="181"/>
      <c r="AJ332" s="195"/>
      <c r="AK332" s="195"/>
      <c r="AL332" s="195"/>
      <c r="AM332" s="195"/>
    </row>
    <row r="333" spans="16:39" s="6" customFormat="1" ht="15" customHeight="1" x14ac:dyDescent="0.25">
      <c r="P333" s="42"/>
      <c r="AE333" s="195"/>
      <c r="AF333" s="195"/>
      <c r="AG333" s="195"/>
      <c r="AH333" s="195"/>
      <c r="AI333" s="181"/>
      <c r="AJ333" s="195"/>
      <c r="AK333" s="195"/>
      <c r="AL333" s="195"/>
      <c r="AM333" s="195"/>
    </row>
    <row r="334" spans="16:39" s="6" customFormat="1" ht="15" customHeight="1" x14ac:dyDescent="0.25">
      <c r="P334" s="42"/>
      <c r="AE334" s="195"/>
      <c r="AF334" s="195"/>
      <c r="AG334" s="195"/>
      <c r="AH334" s="195"/>
      <c r="AI334" s="181"/>
      <c r="AJ334" s="195"/>
      <c r="AK334" s="195"/>
      <c r="AL334" s="195"/>
      <c r="AM334" s="195"/>
    </row>
    <row r="335" spans="16:39" s="6" customFormat="1" ht="15" customHeight="1" x14ac:dyDescent="0.25">
      <c r="P335" s="42"/>
      <c r="AE335" s="195"/>
      <c r="AF335" s="195"/>
      <c r="AG335" s="195"/>
      <c r="AH335" s="195"/>
      <c r="AI335" s="181"/>
      <c r="AJ335" s="195"/>
      <c r="AK335" s="195"/>
      <c r="AL335" s="195"/>
      <c r="AM335" s="195"/>
    </row>
    <row r="336" spans="16:39" s="6" customFormat="1" ht="15" customHeight="1" x14ac:dyDescent="0.25">
      <c r="P336" s="42"/>
      <c r="AE336" s="195"/>
      <c r="AF336" s="195"/>
      <c r="AG336" s="195"/>
      <c r="AH336" s="195"/>
      <c r="AI336" s="181"/>
      <c r="AJ336" s="195"/>
      <c r="AK336" s="195"/>
      <c r="AL336" s="195"/>
      <c r="AM336" s="195"/>
    </row>
    <row r="337" spans="16:39" s="6" customFormat="1" ht="15" customHeight="1" x14ac:dyDescent="0.25">
      <c r="P337" s="42"/>
      <c r="AE337" s="195"/>
      <c r="AF337" s="195"/>
      <c r="AG337" s="195"/>
      <c r="AH337" s="195"/>
      <c r="AI337" s="181"/>
      <c r="AJ337" s="195"/>
      <c r="AK337" s="195"/>
      <c r="AL337" s="195"/>
      <c r="AM337" s="195"/>
    </row>
    <row r="338" spans="16:39" s="6" customFormat="1" ht="15" customHeight="1" x14ac:dyDescent="0.25">
      <c r="P338" s="42"/>
      <c r="AE338" s="195"/>
      <c r="AF338" s="195"/>
      <c r="AG338" s="195"/>
      <c r="AH338" s="195"/>
      <c r="AI338" s="181"/>
      <c r="AJ338" s="195"/>
      <c r="AK338" s="195"/>
      <c r="AL338" s="195"/>
      <c r="AM338" s="195"/>
    </row>
    <row r="339" spans="16:39" s="6" customFormat="1" ht="15" customHeight="1" x14ac:dyDescent="0.25">
      <c r="P339" s="42"/>
      <c r="AE339" s="195"/>
      <c r="AF339" s="195"/>
      <c r="AG339" s="195"/>
      <c r="AH339" s="195"/>
      <c r="AI339" s="181"/>
      <c r="AJ339" s="195"/>
      <c r="AK339" s="195"/>
      <c r="AL339" s="195"/>
      <c r="AM339" s="195"/>
    </row>
    <row r="340" spans="16:39" s="6" customFormat="1" ht="15" customHeight="1" x14ac:dyDescent="0.25">
      <c r="P340" s="42"/>
      <c r="AE340" s="195"/>
      <c r="AF340" s="195"/>
      <c r="AG340" s="195"/>
      <c r="AH340" s="195"/>
      <c r="AI340" s="181"/>
      <c r="AJ340" s="195"/>
      <c r="AK340" s="195"/>
      <c r="AL340" s="195"/>
      <c r="AM340" s="195"/>
    </row>
    <row r="341" spans="16:39" s="6" customFormat="1" ht="15" customHeight="1" x14ac:dyDescent="0.25">
      <c r="P341" s="42"/>
      <c r="AE341" s="195"/>
      <c r="AF341" s="195"/>
      <c r="AG341" s="195"/>
      <c r="AH341" s="195"/>
      <c r="AI341" s="181"/>
      <c r="AJ341" s="195"/>
      <c r="AK341" s="195"/>
      <c r="AL341" s="195"/>
      <c r="AM341" s="195"/>
    </row>
    <row r="342" spans="16:39" s="6" customFormat="1" ht="15" customHeight="1" x14ac:dyDescent="0.25">
      <c r="P342" s="42"/>
      <c r="AE342" s="195"/>
      <c r="AF342" s="195"/>
      <c r="AG342" s="195"/>
      <c r="AH342" s="195"/>
      <c r="AI342" s="181"/>
      <c r="AJ342" s="195"/>
      <c r="AK342" s="195"/>
      <c r="AL342" s="195"/>
      <c r="AM342" s="195"/>
    </row>
    <row r="343" spans="16:39" s="6" customFormat="1" ht="15" customHeight="1" x14ac:dyDescent="0.25">
      <c r="P343" s="42"/>
      <c r="AE343" s="195"/>
      <c r="AF343" s="195"/>
      <c r="AG343" s="195"/>
      <c r="AH343" s="195"/>
      <c r="AI343" s="181"/>
      <c r="AJ343" s="195"/>
      <c r="AK343" s="195"/>
      <c r="AL343" s="195"/>
      <c r="AM343" s="195"/>
    </row>
    <row r="344" spans="16:39" s="6" customFormat="1" ht="15" customHeight="1" x14ac:dyDescent="0.25">
      <c r="P344" s="42"/>
      <c r="AE344" s="195"/>
      <c r="AF344" s="195"/>
      <c r="AG344" s="195"/>
      <c r="AH344" s="195"/>
      <c r="AI344" s="181"/>
      <c r="AJ344" s="195"/>
      <c r="AK344" s="195"/>
      <c r="AL344" s="195"/>
      <c r="AM344" s="195"/>
    </row>
    <row r="345" spans="16:39" s="6" customFormat="1" ht="15" customHeight="1" x14ac:dyDescent="0.25">
      <c r="P345" s="42"/>
      <c r="AE345" s="195"/>
      <c r="AF345" s="195"/>
      <c r="AG345" s="195"/>
      <c r="AH345" s="195"/>
      <c r="AI345" s="181"/>
      <c r="AJ345" s="195"/>
      <c r="AK345" s="195"/>
      <c r="AL345" s="195"/>
      <c r="AM345" s="195"/>
    </row>
    <row r="346" spans="16:39" s="6" customFormat="1" ht="15" customHeight="1" x14ac:dyDescent="0.25">
      <c r="P346" s="42"/>
      <c r="AE346" s="195"/>
      <c r="AF346" s="195"/>
      <c r="AG346" s="195"/>
      <c r="AH346" s="195"/>
      <c r="AI346" s="181"/>
      <c r="AJ346" s="195"/>
      <c r="AK346" s="195"/>
      <c r="AL346" s="195"/>
      <c r="AM346" s="195"/>
    </row>
    <row r="347" spans="16:39" s="6" customFormat="1" ht="15" customHeight="1" x14ac:dyDescent="0.25">
      <c r="P347" s="42"/>
      <c r="AE347" s="195"/>
      <c r="AF347" s="195"/>
      <c r="AG347" s="195"/>
      <c r="AH347" s="195"/>
      <c r="AI347" s="181"/>
      <c r="AJ347" s="195"/>
      <c r="AK347" s="195"/>
      <c r="AL347" s="195"/>
      <c r="AM347" s="195"/>
    </row>
    <row r="348" spans="16:39" s="6" customFormat="1" ht="15" customHeight="1" x14ac:dyDescent="0.25">
      <c r="P348" s="42"/>
      <c r="AE348" s="195"/>
      <c r="AF348" s="195"/>
      <c r="AG348" s="195"/>
      <c r="AH348" s="195"/>
      <c r="AI348" s="181"/>
      <c r="AJ348" s="195"/>
      <c r="AK348" s="195"/>
      <c r="AL348" s="195"/>
      <c r="AM348" s="195"/>
    </row>
    <row r="349" spans="16:39" s="6" customFormat="1" ht="15" customHeight="1" x14ac:dyDescent="0.25">
      <c r="P349" s="42"/>
      <c r="AE349" s="195"/>
      <c r="AF349" s="195"/>
      <c r="AG349" s="195"/>
      <c r="AH349" s="195"/>
      <c r="AI349" s="181"/>
      <c r="AJ349" s="195"/>
      <c r="AK349" s="195"/>
      <c r="AL349" s="195"/>
      <c r="AM349" s="195"/>
    </row>
    <row r="350" spans="16:39" s="6" customFormat="1" ht="15" customHeight="1" x14ac:dyDescent="0.25">
      <c r="P350" s="42"/>
      <c r="AE350" s="195"/>
      <c r="AF350" s="195"/>
      <c r="AG350" s="195"/>
      <c r="AH350" s="195"/>
      <c r="AI350" s="181"/>
      <c r="AJ350" s="195"/>
      <c r="AK350" s="195"/>
      <c r="AL350" s="195"/>
      <c r="AM350" s="195"/>
    </row>
    <row r="351" spans="16:39" s="6" customFormat="1" ht="15" customHeight="1" x14ac:dyDescent="0.25">
      <c r="P351" s="42"/>
      <c r="AE351" s="195"/>
      <c r="AF351" s="195"/>
      <c r="AG351" s="195"/>
      <c r="AH351" s="195"/>
      <c r="AI351" s="181"/>
      <c r="AJ351" s="195"/>
      <c r="AK351" s="195"/>
      <c r="AL351" s="195"/>
      <c r="AM351" s="195"/>
    </row>
    <row r="352" spans="16:39" s="6" customFormat="1" ht="15" customHeight="1" x14ac:dyDescent="0.25">
      <c r="P352" s="42"/>
      <c r="AE352" s="195"/>
      <c r="AF352" s="195"/>
      <c r="AG352" s="195"/>
      <c r="AH352" s="195"/>
      <c r="AI352" s="181"/>
      <c r="AJ352" s="195"/>
      <c r="AK352" s="195"/>
      <c r="AL352" s="195"/>
      <c r="AM352" s="195"/>
    </row>
    <row r="353" spans="16:39" s="6" customFormat="1" ht="15" customHeight="1" x14ac:dyDescent="0.25">
      <c r="P353" s="42"/>
      <c r="AE353" s="195"/>
      <c r="AF353" s="195"/>
      <c r="AG353" s="195"/>
      <c r="AH353" s="195"/>
      <c r="AI353" s="181"/>
      <c r="AJ353" s="195"/>
      <c r="AK353" s="195"/>
      <c r="AL353" s="195"/>
      <c r="AM353" s="195"/>
    </row>
    <row r="354" spans="16:39" s="6" customFormat="1" ht="15" customHeight="1" x14ac:dyDescent="0.25">
      <c r="P354" s="42"/>
      <c r="AE354" s="195"/>
      <c r="AF354" s="195"/>
      <c r="AG354" s="195"/>
      <c r="AH354" s="195"/>
      <c r="AI354" s="181"/>
      <c r="AJ354" s="195"/>
      <c r="AK354" s="195"/>
      <c r="AL354" s="195"/>
      <c r="AM354" s="195"/>
    </row>
    <row r="355" spans="16:39" s="6" customFormat="1" ht="15" customHeight="1" x14ac:dyDescent="0.25">
      <c r="P355" s="42"/>
      <c r="AE355" s="195"/>
      <c r="AF355" s="195"/>
      <c r="AG355" s="195"/>
      <c r="AH355" s="195"/>
      <c r="AI355" s="181"/>
      <c r="AJ355" s="195"/>
      <c r="AK355" s="195"/>
      <c r="AL355" s="195"/>
      <c r="AM355" s="195"/>
    </row>
    <row r="356" spans="16:39" s="6" customFormat="1" ht="15" customHeight="1" x14ac:dyDescent="0.25">
      <c r="P356" s="42"/>
      <c r="AE356" s="195"/>
      <c r="AF356" s="195"/>
      <c r="AG356" s="195"/>
      <c r="AH356" s="195"/>
      <c r="AI356" s="181"/>
      <c r="AJ356" s="195"/>
      <c r="AK356" s="195"/>
      <c r="AL356" s="195"/>
      <c r="AM356" s="195"/>
    </row>
    <row r="357" spans="16:39" s="6" customFormat="1" ht="15" customHeight="1" x14ac:dyDescent="0.25">
      <c r="P357" s="42"/>
      <c r="AE357" s="195"/>
      <c r="AF357" s="195"/>
      <c r="AG357" s="195"/>
      <c r="AH357" s="195"/>
      <c r="AI357" s="181"/>
      <c r="AJ357" s="195"/>
      <c r="AK357" s="195"/>
      <c r="AL357" s="195"/>
      <c r="AM357" s="195"/>
    </row>
    <row r="358" spans="16:39" s="6" customFormat="1" ht="15" customHeight="1" x14ac:dyDescent="0.25">
      <c r="P358" s="42"/>
      <c r="AE358" s="195"/>
      <c r="AF358" s="195"/>
      <c r="AG358" s="195"/>
      <c r="AH358" s="195"/>
      <c r="AI358" s="181"/>
      <c r="AJ358" s="195"/>
      <c r="AK358" s="195"/>
      <c r="AL358" s="195"/>
      <c r="AM358" s="195"/>
    </row>
    <row r="359" spans="16:39" s="6" customFormat="1" ht="15" customHeight="1" x14ac:dyDescent="0.25">
      <c r="P359" s="42"/>
      <c r="AE359" s="195"/>
      <c r="AF359" s="195"/>
      <c r="AG359" s="195"/>
      <c r="AH359" s="195"/>
      <c r="AI359" s="181"/>
      <c r="AJ359" s="195"/>
      <c r="AK359" s="195"/>
      <c r="AL359" s="195"/>
      <c r="AM359" s="195"/>
    </row>
    <row r="360" spans="16:39" s="6" customFormat="1" ht="15" customHeight="1" x14ac:dyDescent="0.25">
      <c r="P360" s="42"/>
      <c r="AE360" s="195"/>
      <c r="AF360" s="195"/>
      <c r="AG360" s="195"/>
      <c r="AH360" s="195"/>
      <c r="AI360" s="181"/>
      <c r="AJ360" s="195"/>
      <c r="AK360" s="195"/>
      <c r="AL360" s="195"/>
      <c r="AM360" s="195"/>
    </row>
    <row r="361" spans="16:39" s="6" customFormat="1" ht="15" customHeight="1" x14ac:dyDescent="0.25">
      <c r="P361" s="42"/>
      <c r="AE361" s="195"/>
      <c r="AF361" s="195"/>
      <c r="AG361" s="195"/>
      <c r="AH361" s="195"/>
      <c r="AI361" s="181"/>
      <c r="AJ361" s="195"/>
      <c r="AK361" s="195"/>
      <c r="AL361" s="195"/>
      <c r="AM361" s="195"/>
    </row>
    <row r="362" spans="16:39" s="6" customFormat="1" ht="15" customHeight="1" x14ac:dyDescent="0.25">
      <c r="P362" s="42"/>
      <c r="AE362" s="195"/>
      <c r="AF362" s="195"/>
      <c r="AG362" s="195"/>
      <c r="AH362" s="195"/>
      <c r="AI362" s="181"/>
      <c r="AJ362" s="195"/>
      <c r="AK362" s="195"/>
      <c r="AL362" s="195"/>
      <c r="AM362" s="195"/>
    </row>
    <row r="363" spans="16:39" s="6" customFormat="1" ht="15" customHeight="1" x14ac:dyDescent="0.25">
      <c r="P363" s="42"/>
      <c r="AE363" s="195"/>
      <c r="AF363" s="195"/>
      <c r="AG363" s="195"/>
      <c r="AH363" s="195"/>
      <c r="AI363" s="181"/>
      <c r="AJ363" s="195"/>
      <c r="AK363" s="195"/>
      <c r="AL363" s="195"/>
      <c r="AM363" s="195"/>
    </row>
    <row r="364" spans="16:39" s="6" customFormat="1" ht="15" customHeight="1" x14ac:dyDescent="0.25">
      <c r="P364" s="42"/>
      <c r="AE364" s="195"/>
      <c r="AF364" s="195"/>
      <c r="AG364" s="195"/>
      <c r="AH364" s="195"/>
      <c r="AI364" s="181"/>
      <c r="AJ364" s="195"/>
      <c r="AK364" s="195"/>
      <c r="AL364" s="195"/>
      <c r="AM364" s="195"/>
    </row>
    <row r="365" spans="16:39" s="6" customFormat="1" ht="15" customHeight="1" x14ac:dyDescent="0.25">
      <c r="P365" s="42"/>
      <c r="AE365" s="195"/>
      <c r="AF365" s="195"/>
      <c r="AG365" s="195"/>
      <c r="AH365" s="195"/>
      <c r="AI365" s="181"/>
      <c r="AJ365" s="195"/>
      <c r="AK365" s="195"/>
      <c r="AL365" s="195"/>
      <c r="AM365" s="195"/>
    </row>
    <row r="366" spans="16:39" s="6" customFormat="1" ht="15" customHeight="1" x14ac:dyDescent="0.25">
      <c r="P366" s="42"/>
      <c r="AE366" s="195"/>
      <c r="AF366" s="195"/>
      <c r="AG366" s="195"/>
      <c r="AH366" s="195"/>
      <c r="AI366" s="181"/>
      <c r="AJ366" s="195"/>
      <c r="AK366" s="195"/>
      <c r="AL366" s="195"/>
      <c r="AM366" s="195"/>
    </row>
    <row r="367" spans="16:39" s="6" customFormat="1" ht="15" customHeight="1" x14ac:dyDescent="0.25">
      <c r="P367" s="42"/>
      <c r="AE367" s="195"/>
      <c r="AF367" s="195"/>
      <c r="AG367" s="195"/>
      <c r="AH367" s="195"/>
      <c r="AI367" s="181"/>
      <c r="AJ367" s="195"/>
      <c r="AK367" s="195"/>
      <c r="AL367" s="195"/>
      <c r="AM367" s="195"/>
    </row>
    <row r="368" spans="16:39" s="6" customFormat="1" ht="15" customHeight="1" x14ac:dyDescent="0.25">
      <c r="P368" s="42"/>
      <c r="AE368" s="195"/>
      <c r="AF368" s="195"/>
      <c r="AG368" s="195"/>
      <c r="AH368" s="195"/>
      <c r="AI368" s="181"/>
      <c r="AJ368" s="195"/>
      <c r="AK368" s="195"/>
      <c r="AL368" s="195"/>
      <c r="AM368" s="195"/>
    </row>
    <row r="369" spans="16:39" s="6" customFormat="1" ht="15" customHeight="1" x14ac:dyDescent="0.25">
      <c r="P369" s="42"/>
      <c r="AE369" s="195"/>
      <c r="AF369" s="195"/>
      <c r="AG369" s="195"/>
      <c r="AH369" s="195"/>
      <c r="AI369" s="181"/>
      <c r="AJ369" s="195"/>
      <c r="AK369" s="195"/>
      <c r="AL369" s="195"/>
      <c r="AM369" s="195"/>
    </row>
    <row r="370" spans="16:39" s="6" customFormat="1" ht="15" customHeight="1" x14ac:dyDescent="0.25">
      <c r="P370" s="42"/>
      <c r="AE370" s="195"/>
      <c r="AF370" s="195"/>
      <c r="AG370" s="195"/>
      <c r="AH370" s="195"/>
      <c r="AI370" s="181"/>
      <c r="AJ370" s="195"/>
      <c r="AK370" s="195"/>
      <c r="AL370" s="195"/>
      <c r="AM370" s="195"/>
    </row>
    <row r="371" spans="16:39" s="6" customFormat="1" ht="15" customHeight="1" x14ac:dyDescent="0.25">
      <c r="P371" s="42"/>
      <c r="AE371" s="195"/>
      <c r="AF371" s="195"/>
      <c r="AG371" s="195"/>
      <c r="AH371" s="195"/>
      <c r="AI371" s="181"/>
      <c r="AJ371" s="195"/>
      <c r="AK371" s="195"/>
      <c r="AL371" s="195"/>
      <c r="AM371" s="195"/>
    </row>
    <row r="372" spans="16:39" s="6" customFormat="1" ht="15" customHeight="1" x14ac:dyDescent="0.25">
      <c r="P372" s="42"/>
      <c r="AE372" s="195"/>
      <c r="AF372" s="195"/>
      <c r="AG372" s="195"/>
      <c r="AH372" s="195"/>
      <c r="AI372" s="181"/>
      <c r="AJ372" s="195"/>
      <c r="AK372" s="195"/>
      <c r="AL372" s="195"/>
      <c r="AM372" s="195"/>
    </row>
    <row r="373" spans="16:39" s="6" customFormat="1" ht="15" customHeight="1" x14ac:dyDescent="0.25">
      <c r="P373" s="42"/>
      <c r="AE373" s="195"/>
      <c r="AF373" s="195"/>
      <c r="AG373" s="195"/>
      <c r="AH373" s="195"/>
      <c r="AI373" s="181"/>
      <c r="AJ373" s="195"/>
      <c r="AK373" s="195"/>
      <c r="AL373" s="195"/>
      <c r="AM373" s="195"/>
    </row>
    <row r="374" spans="16:39" s="6" customFormat="1" ht="15" customHeight="1" x14ac:dyDescent="0.25">
      <c r="P374" s="42"/>
      <c r="AE374" s="195"/>
      <c r="AF374" s="195"/>
      <c r="AG374" s="195"/>
      <c r="AH374" s="195"/>
      <c r="AI374" s="181"/>
      <c r="AJ374" s="195"/>
      <c r="AK374" s="195"/>
      <c r="AL374" s="195"/>
      <c r="AM374" s="195"/>
    </row>
    <row r="375" spans="16:39" s="6" customFormat="1" ht="15" customHeight="1" x14ac:dyDescent="0.25">
      <c r="P375" s="42"/>
      <c r="AE375" s="195"/>
      <c r="AF375" s="195"/>
      <c r="AG375" s="195"/>
      <c r="AH375" s="195"/>
      <c r="AI375" s="181"/>
      <c r="AJ375" s="195"/>
      <c r="AK375" s="195"/>
      <c r="AL375" s="195"/>
      <c r="AM375" s="195"/>
    </row>
    <row r="376" spans="16:39" s="6" customFormat="1" ht="15" customHeight="1" x14ac:dyDescent="0.25">
      <c r="P376" s="42"/>
      <c r="AE376" s="195"/>
      <c r="AF376" s="195"/>
      <c r="AG376" s="195"/>
      <c r="AH376" s="195"/>
      <c r="AI376" s="181"/>
      <c r="AJ376" s="195"/>
      <c r="AK376" s="195"/>
      <c r="AL376" s="195"/>
      <c r="AM376" s="195"/>
    </row>
    <row r="377" spans="16:39" s="6" customFormat="1" ht="15" customHeight="1" x14ac:dyDescent="0.25">
      <c r="P377" s="42"/>
      <c r="AE377" s="195"/>
      <c r="AF377" s="195"/>
      <c r="AG377" s="195"/>
      <c r="AH377" s="195"/>
      <c r="AI377" s="181"/>
      <c r="AJ377" s="195"/>
      <c r="AK377" s="195"/>
      <c r="AL377" s="195"/>
      <c r="AM377" s="195"/>
    </row>
    <row r="378" spans="16:39" s="6" customFormat="1" ht="15" customHeight="1" x14ac:dyDescent="0.25">
      <c r="P378" s="42"/>
      <c r="AE378" s="195"/>
      <c r="AF378" s="195"/>
      <c r="AG378" s="195"/>
      <c r="AH378" s="195"/>
      <c r="AI378" s="181"/>
      <c r="AJ378" s="195"/>
      <c r="AK378" s="195"/>
      <c r="AL378" s="195"/>
      <c r="AM378" s="195"/>
    </row>
    <row r="379" spans="16:39" s="6" customFormat="1" ht="15" customHeight="1" x14ac:dyDescent="0.25">
      <c r="P379" s="42"/>
      <c r="AE379" s="195"/>
      <c r="AF379" s="195"/>
      <c r="AG379" s="195"/>
      <c r="AH379" s="195"/>
      <c r="AI379" s="181"/>
      <c r="AJ379" s="195"/>
      <c r="AK379" s="195"/>
      <c r="AL379" s="195"/>
      <c r="AM379" s="195"/>
    </row>
    <row r="380" spans="16:39" s="6" customFormat="1" ht="15" customHeight="1" x14ac:dyDescent="0.25">
      <c r="P380" s="42"/>
      <c r="AE380" s="195"/>
      <c r="AF380" s="195"/>
      <c r="AG380" s="195"/>
      <c r="AH380" s="195"/>
      <c r="AI380" s="181"/>
      <c r="AJ380" s="195"/>
      <c r="AK380" s="195"/>
      <c r="AL380" s="195"/>
      <c r="AM380" s="195"/>
    </row>
    <row r="381" spans="16:39" s="6" customFormat="1" ht="15" customHeight="1" x14ac:dyDescent="0.25">
      <c r="P381" s="42"/>
      <c r="AE381" s="195"/>
      <c r="AF381" s="195"/>
      <c r="AG381" s="195"/>
      <c r="AH381" s="195"/>
      <c r="AI381" s="181"/>
      <c r="AJ381" s="195"/>
      <c r="AK381" s="195"/>
      <c r="AL381" s="195"/>
      <c r="AM381" s="195"/>
    </row>
    <row r="382" spans="16:39" s="6" customFormat="1" ht="15" customHeight="1" x14ac:dyDescent="0.25">
      <c r="P382" s="42"/>
      <c r="AE382" s="195"/>
      <c r="AF382" s="195"/>
      <c r="AG382" s="195"/>
      <c r="AH382" s="195"/>
      <c r="AI382" s="181"/>
      <c r="AJ382" s="195"/>
      <c r="AK382" s="195"/>
      <c r="AL382" s="195"/>
      <c r="AM382" s="195"/>
    </row>
    <row r="383" spans="16:39" s="6" customFormat="1" ht="15" customHeight="1" x14ac:dyDescent="0.25">
      <c r="P383" s="42"/>
      <c r="AE383" s="195"/>
      <c r="AF383" s="195"/>
      <c r="AG383" s="195"/>
      <c r="AH383" s="195"/>
      <c r="AI383" s="181"/>
      <c r="AJ383" s="195"/>
      <c r="AK383" s="195"/>
      <c r="AL383" s="195"/>
      <c r="AM383" s="195"/>
    </row>
    <row r="384" spans="16:39" s="6" customFormat="1" ht="15" customHeight="1" x14ac:dyDescent="0.25">
      <c r="P384" s="42"/>
      <c r="AE384" s="195"/>
      <c r="AF384" s="195"/>
      <c r="AG384" s="195"/>
      <c r="AH384" s="195"/>
      <c r="AI384" s="181"/>
      <c r="AJ384" s="195"/>
      <c r="AK384" s="195"/>
      <c r="AL384" s="195"/>
      <c r="AM384" s="195"/>
    </row>
    <row r="385" spans="16:39" s="6" customFormat="1" ht="15" customHeight="1" x14ac:dyDescent="0.25">
      <c r="P385" s="42"/>
      <c r="AE385" s="195"/>
      <c r="AF385" s="195"/>
      <c r="AG385" s="195"/>
      <c r="AH385" s="195"/>
      <c r="AI385" s="181"/>
      <c r="AJ385" s="195"/>
      <c r="AK385" s="195"/>
      <c r="AL385" s="195"/>
      <c r="AM385" s="195"/>
    </row>
    <row r="386" spans="16:39" s="6" customFormat="1" ht="15" customHeight="1" x14ac:dyDescent="0.25">
      <c r="P386" s="42"/>
      <c r="AE386" s="195"/>
      <c r="AF386" s="195"/>
      <c r="AG386" s="195"/>
      <c r="AH386" s="195"/>
      <c r="AI386" s="181"/>
      <c r="AJ386" s="195"/>
      <c r="AK386" s="195"/>
      <c r="AL386" s="195"/>
      <c r="AM386" s="195"/>
    </row>
    <row r="387" spans="16:39" s="6" customFormat="1" ht="15" customHeight="1" x14ac:dyDescent="0.25">
      <c r="P387" s="42"/>
      <c r="AE387" s="195"/>
      <c r="AF387" s="195"/>
      <c r="AG387" s="195"/>
      <c r="AH387" s="195"/>
      <c r="AI387" s="181"/>
      <c r="AJ387" s="195"/>
      <c r="AK387" s="195"/>
      <c r="AL387" s="195"/>
      <c r="AM387" s="195"/>
    </row>
    <row r="388" spans="16:39" s="6" customFormat="1" ht="15" customHeight="1" x14ac:dyDescent="0.25">
      <c r="P388" s="42"/>
      <c r="AE388" s="195"/>
      <c r="AF388" s="195"/>
      <c r="AG388" s="195"/>
      <c r="AH388" s="195"/>
      <c r="AI388" s="181"/>
      <c r="AJ388" s="195"/>
      <c r="AK388" s="195"/>
      <c r="AL388" s="195"/>
      <c r="AM388" s="195"/>
    </row>
    <row r="389" spans="16:39" s="6" customFormat="1" ht="15" customHeight="1" x14ac:dyDescent="0.25">
      <c r="P389" s="42"/>
      <c r="AE389" s="195"/>
      <c r="AF389" s="195"/>
      <c r="AG389" s="195"/>
      <c r="AH389" s="195"/>
      <c r="AI389" s="181"/>
      <c r="AJ389" s="195"/>
      <c r="AK389" s="195"/>
      <c r="AL389" s="195"/>
      <c r="AM389" s="195"/>
    </row>
    <row r="390" spans="16:39" s="6" customFormat="1" ht="15" customHeight="1" x14ac:dyDescent="0.25">
      <c r="P390" s="42"/>
      <c r="AE390" s="195"/>
      <c r="AF390" s="195"/>
      <c r="AG390" s="195"/>
      <c r="AH390" s="195"/>
      <c r="AI390" s="181"/>
      <c r="AJ390" s="195"/>
      <c r="AK390" s="195"/>
      <c r="AL390" s="195"/>
      <c r="AM390" s="195"/>
    </row>
    <row r="391" spans="16:39" s="6" customFormat="1" ht="15" customHeight="1" x14ac:dyDescent="0.25">
      <c r="P391" s="42"/>
      <c r="AE391" s="195"/>
      <c r="AF391" s="195"/>
      <c r="AG391" s="195"/>
      <c r="AH391" s="195"/>
      <c r="AI391" s="181"/>
      <c r="AJ391" s="195"/>
      <c r="AK391" s="195"/>
      <c r="AL391" s="195"/>
      <c r="AM391" s="195"/>
    </row>
    <row r="392" spans="16:39" s="6" customFormat="1" ht="15" customHeight="1" x14ac:dyDescent="0.25">
      <c r="P392" s="42"/>
      <c r="AE392" s="195"/>
      <c r="AF392" s="195"/>
      <c r="AG392" s="195"/>
      <c r="AH392" s="195"/>
      <c r="AI392" s="181"/>
      <c r="AJ392" s="195"/>
      <c r="AK392" s="195"/>
      <c r="AL392" s="195"/>
      <c r="AM392" s="195"/>
    </row>
    <row r="393" spans="16:39" s="6" customFormat="1" ht="15" customHeight="1" x14ac:dyDescent="0.25">
      <c r="P393" s="42"/>
      <c r="AE393" s="195"/>
      <c r="AF393" s="195"/>
      <c r="AG393" s="195"/>
      <c r="AH393" s="195"/>
      <c r="AI393" s="181"/>
      <c r="AJ393" s="195"/>
      <c r="AK393" s="195"/>
      <c r="AL393" s="195"/>
      <c r="AM393" s="195"/>
    </row>
    <row r="394" spans="16:39" s="6" customFormat="1" ht="15" customHeight="1" x14ac:dyDescent="0.25">
      <c r="P394" s="42"/>
      <c r="AE394" s="195"/>
      <c r="AF394" s="195"/>
      <c r="AG394" s="195"/>
      <c r="AH394" s="195"/>
      <c r="AI394" s="181"/>
      <c r="AJ394" s="195"/>
      <c r="AK394" s="195"/>
      <c r="AL394" s="195"/>
      <c r="AM394" s="195"/>
    </row>
    <row r="395" spans="16:39" s="6" customFormat="1" ht="15" customHeight="1" x14ac:dyDescent="0.25">
      <c r="P395" s="42"/>
      <c r="AE395" s="195"/>
      <c r="AF395" s="195"/>
      <c r="AG395" s="195"/>
      <c r="AH395" s="195"/>
      <c r="AI395" s="181"/>
      <c r="AJ395" s="195"/>
      <c r="AK395" s="195"/>
      <c r="AL395" s="195"/>
      <c r="AM395" s="195"/>
    </row>
    <row r="396" spans="16:39" s="6" customFormat="1" ht="15" customHeight="1" x14ac:dyDescent="0.25">
      <c r="P396" s="42"/>
      <c r="AE396" s="195"/>
      <c r="AF396" s="195"/>
      <c r="AG396" s="195"/>
      <c r="AH396" s="195"/>
      <c r="AI396" s="181"/>
      <c r="AJ396" s="195"/>
      <c r="AK396" s="195"/>
      <c r="AL396" s="195"/>
      <c r="AM396" s="195"/>
    </row>
    <row r="397" spans="16:39" s="6" customFormat="1" ht="15" customHeight="1" x14ac:dyDescent="0.25">
      <c r="P397" s="42"/>
      <c r="AE397" s="195"/>
      <c r="AF397" s="195"/>
      <c r="AG397" s="195"/>
      <c r="AH397" s="195"/>
      <c r="AI397" s="181"/>
      <c r="AJ397" s="195"/>
      <c r="AK397" s="195"/>
      <c r="AL397" s="195"/>
      <c r="AM397" s="195"/>
    </row>
    <row r="398" spans="16:39" s="6" customFormat="1" ht="15" customHeight="1" x14ac:dyDescent="0.25">
      <c r="P398" s="42"/>
      <c r="AE398" s="195"/>
      <c r="AF398" s="195"/>
      <c r="AG398" s="195"/>
      <c r="AH398" s="195"/>
      <c r="AI398" s="181"/>
      <c r="AJ398" s="195"/>
      <c r="AK398" s="195"/>
      <c r="AL398" s="195"/>
      <c r="AM398" s="195"/>
    </row>
    <row r="399" spans="16:39" s="6" customFormat="1" ht="15" customHeight="1" x14ac:dyDescent="0.25">
      <c r="P399" s="42"/>
      <c r="AE399" s="195"/>
      <c r="AF399" s="195"/>
      <c r="AG399" s="195"/>
      <c r="AH399" s="195"/>
      <c r="AI399" s="181"/>
      <c r="AJ399" s="195"/>
      <c r="AK399" s="195"/>
      <c r="AL399" s="195"/>
      <c r="AM399" s="195"/>
    </row>
    <row r="400" spans="16:39" s="6" customFormat="1" ht="15" customHeight="1" x14ac:dyDescent="0.25">
      <c r="P400" s="42"/>
      <c r="AE400" s="195"/>
      <c r="AF400" s="195"/>
      <c r="AG400" s="195"/>
      <c r="AH400" s="195"/>
      <c r="AI400" s="181"/>
      <c r="AJ400" s="195"/>
      <c r="AK400" s="195"/>
      <c r="AL400" s="195"/>
      <c r="AM400" s="195"/>
    </row>
    <row r="401" spans="16:39" s="6" customFormat="1" ht="15" customHeight="1" x14ac:dyDescent="0.25">
      <c r="P401" s="42"/>
      <c r="AE401" s="195"/>
      <c r="AF401" s="195"/>
      <c r="AG401" s="195"/>
      <c r="AH401" s="195"/>
      <c r="AI401" s="181"/>
      <c r="AJ401" s="195"/>
      <c r="AK401" s="195"/>
      <c r="AL401" s="195"/>
      <c r="AM401" s="195"/>
    </row>
    <row r="402" spans="16:39" s="6" customFormat="1" ht="15" customHeight="1" x14ac:dyDescent="0.25">
      <c r="P402" s="42"/>
      <c r="AE402" s="195"/>
      <c r="AF402" s="195"/>
      <c r="AG402" s="195"/>
      <c r="AH402" s="195"/>
      <c r="AI402" s="181"/>
      <c r="AJ402" s="195"/>
      <c r="AK402" s="195"/>
      <c r="AL402" s="195"/>
      <c r="AM402" s="195"/>
    </row>
    <row r="403" spans="16:39" s="6" customFormat="1" ht="15" customHeight="1" x14ac:dyDescent="0.25">
      <c r="P403" s="42"/>
      <c r="AE403" s="195"/>
      <c r="AF403" s="195"/>
      <c r="AG403" s="195"/>
      <c r="AH403" s="195"/>
      <c r="AI403" s="181"/>
      <c r="AJ403" s="195"/>
      <c r="AK403" s="195"/>
      <c r="AL403" s="195"/>
      <c r="AM403" s="195"/>
    </row>
    <row r="404" spans="16:39" s="6" customFormat="1" ht="15" customHeight="1" x14ac:dyDescent="0.25">
      <c r="P404" s="42"/>
      <c r="AE404" s="195"/>
      <c r="AF404" s="195"/>
      <c r="AG404" s="195"/>
      <c r="AH404" s="195"/>
      <c r="AI404" s="181"/>
      <c r="AJ404" s="195"/>
      <c r="AK404" s="195"/>
      <c r="AL404" s="195"/>
      <c r="AM404" s="195"/>
    </row>
    <row r="405" spans="16:39" s="6" customFormat="1" ht="15" customHeight="1" x14ac:dyDescent="0.25">
      <c r="P405" s="42"/>
      <c r="AE405" s="195"/>
      <c r="AF405" s="195"/>
      <c r="AG405" s="195"/>
      <c r="AH405" s="195"/>
      <c r="AI405" s="181"/>
      <c r="AJ405" s="195"/>
      <c r="AK405" s="195"/>
      <c r="AL405" s="195"/>
      <c r="AM405" s="195"/>
    </row>
    <row r="406" spans="16:39" s="6" customFormat="1" ht="15" customHeight="1" x14ac:dyDescent="0.25">
      <c r="P406" s="42"/>
      <c r="AE406" s="195"/>
      <c r="AF406" s="195"/>
      <c r="AG406" s="195"/>
      <c r="AH406" s="195"/>
      <c r="AI406" s="181"/>
      <c r="AJ406" s="195"/>
      <c r="AK406" s="195"/>
      <c r="AL406" s="195"/>
      <c r="AM406" s="195"/>
    </row>
    <row r="407" spans="16:39" s="6" customFormat="1" ht="15" customHeight="1" x14ac:dyDescent="0.25">
      <c r="P407" s="42"/>
      <c r="AE407" s="195"/>
      <c r="AF407" s="195"/>
      <c r="AG407" s="195"/>
      <c r="AH407" s="195"/>
      <c r="AI407" s="181"/>
      <c r="AJ407" s="195"/>
      <c r="AK407" s="195"/>
      <c r="AL407" s="195"/>
      <c r="AM407" s="195"/>
    </row>
    <row r="408" spans="16:39" s="6" customFormat="1" ht="15" customHeight="1" x14ac:dyDescent="0.25">
      <c r="P408" s="42"/>
      <c r="AE408" s="195"/>
      <c r="AF408" s="195"/>
      <c r="AG408" s="195"/>
      <c r="AH408" s="195"/>
      <c r="AI408" s="181"/>
      <c r="AJ408" s="195"/>
      <c r="AK408" s="195"/>
      <c r="AL408" s="195"/>
      <c r="AM408" s="195"/>
    </row>
    <row r="409" spans="16:39" s="6" customFormat="1" ht="15" customHeight="1" x14ac:dyDescent="0.25">
      <c r="P409" s="42"/>
      <c r="AE409" s="195"/>
      <c r="AF409" s="195"/>
      <c r="AG409" s="195"/>
      <c r="AH409" s="195"/>
      <c r="AI409" s="181"/>
      <c r="AJ409" s="195"/>
      <c r="AK409" s="195"/>
      <c r="AL409" s="195"/>
      <c r="AM409" s="195"/>
    </row>
    <row r="410" spans="16:39" s="6" customFormat="1" ht="15" customHeight="1" x14ac:dyDescent="0.25">
      <c r="P410" s="42"/>
      <c r="AE410" s="195"/>
      <c r="AF410" s="195"/>
      <c r="AG410" s="195"/>
      <c r="AH410" s="195"/>
      <c r="AI410" s="181"/>
      <c r="AJ410" s="195"/>
      <c r="AK410" s="195"/>
      <c r="AL410" s="195"/>
      <c r="AM410" s="195"/>
    </row>
    <row r="411" spans="16:39" s="6" customFormat="1" ht="15" customHeight="1" x14ac:dyDescent="0.25">
      <c r="P411" s="42"/>
      <c r="AE411" s="195"/>
      <c r="AF411" s="195"/>
      <c r="AG411" s="195"/>
      <c r="AH411" s="195"/>
      <c r="AI411" s="181"/>
      <c r="AJ411" s="195"/>
      <c r="AK411" s="195"/>
      <c r="AL411" s="195"/>
      <c r="AM411" s="195"/>
    </row>
    <row r="412" spans="16:39" s="6" customFormat="1" ht="15" customHeight="1" x14ac:dyDescent="0.25">
      <c r="P412" s="42"/>
      <c r="AE412" s="195"/>
      <c r="AF412" s="195"/>
      <c r="AG412" s="195"/>
      <c r="AH412" s="195"/>
      <c r="AI412" s="181"/>
      <c r="AJ412" s="195"/>
      <c r="AK412" s="195"/>
      <c r="AL412" s="195"/>
      <c r="AM412" s="195"/>
    </row>
    <row r="413" spans="16:39" s="6" customFormat="1" ht="15" customHeight="1" x14ac:dyDescent="0.25">
      <c r="P413" s="42"/>
      <c r="AE413" s="195"/>
      <c r="AF413" s="195"/>
      <c r="AG413" s="195"/>
      <c r="AH413" s="195"/>
      <c r="AI413" s="181"/>
      <c r="AJ413" s="195"/>
      <c r="AK413" s="195"/>
      <c r="AL413" s="195"/>
      <c r="AM413" s="195"/>
    </row>
    <row r="414" spans="16:39" s="6" customFormat="1" ht="15" customHeight="1" x14ac:dyDescent="0.25">
      <c r="P414" s="42"/>
      <c r="AE414" s="195"/>
      <c r="AF414" s="195"/>
      <c r="AG414" s="195"/>
      <c r="AH414" s="195"/>
      <c r="AI414" s="181"/>
      <c r="AJ414" s="195"/>
      <c r="AK414" s="195"/>
      <c r="AL414" s="195"/>
      <c r="AM414" s="195"/>
    </row>
    <row r="415" spans="16:39" s="6" customFormat="1" ht="15" customHeight="1" x14ac:dyDescent="0.25">
      <c r="P415" s="42"/>
      <c r="AE415" s="195"/>
      <c r="AF415" s="195"/>
      <c r="AG415" s="195"/>
      <c r="AH415" s="195"/>
      <c r="AI415" s="181"/>
      <c r="AJ415" s="195"/>
      <c r="AK415" s="195"/>
      <c r="AL415" s="195"/>
      <c r="AM415" s="195"/>
    </row>
    <row r="416" spans="16:39" s="6" customFormat="1" ht="15" customHeight="1" x14ac:dyDescent="0.25">
      <c r="P416" s="42"/>
      <c r="AE416" s="195"/>
      <c r="AF416" s="195"/>
      <c r="AG416" s="195"/>
      <c r="AH416" s="195"/>
      <c r="AI416" s="181"/>
      <c r="AJ416" s="195"/>
      <c r="AK416" s="195"/>
      <c r="AL416" s="195"/>
      <c r="AM416" s="195"/>
    </row>
    <row r="417" spans="16:39" s="6" customFormat="1" ht="15" customHeight="1" x14ac:dyDescent="0.25">
      <c r="P417" s="42"/>
      <c r="AE417" s="195"/>
      <c r="AF417" s="195"/>
      <c r="AG417" s="195"/>
      <c r="AH417" s="195"/>
      <c r="AI417" s="181"/>
      <c r="AJ417" s="195"/>
      <c r="AK417" s="195"/>
      <c r="AL417" s="195"/>
      <c r="AM417" s="195"/>
    </row>
    <row r="418" spans="16:39" s="6" customFormat="1" ht="15" customHeight="1" x14ac:dyDescent="0.25">
      <c r="P418" s="42"/>
      <c r="AE418" s="195"/>
      <c r="AF418" s="195"/>
      <c r="AG418" s="195"/>
      <c r="AH418" s="195"/>
      <c r="AI418" s="181"/>
      <c r="AJ418" s="195"/>
      <c r="AK418" s="195"/>
      <c r="AL418" s="195"/>
      <c r="AM418" s="195"/>
    </row>
    <row r="419" spans="16:39" s="6" customFormat="1" ht="15" customHeight="1" x14ac:dyDescent="0.25">
      <c r="P419" s="42"/>
      <c r="AE419" s="195"/>
      <c r="AF419" s="195"/>
      <c r="AG419" s="195"/>
      <c r="AH419" s="195"/>
      <c r="AI419" s="181"/>
      <c r="AJ419" s="195"/>
      <c r="AK419" s="195"/>
      <c r="AL419" s="195"/>
      <c r="AM419" s="195"/>
    </row>
    <row r="420" spans="16:39" s="6" customFormat="1" ht="15" customHeight="1" x14ac:dyDescent="0.25">
      <c r="P420" s="42"/>
      <c r="AE420" s="195"/>
      <c r="AF420" s="195"/>
      <c r="AG420" s="195"/>
      <c r="AH420" s="195"/>
      <c r="AI420" s="181"/>
      <c r="AJ420" s="195"/>
      <c r="AK420" s="195"/>
      <c r="AL420" s="195"/>
      <c r="AM420" s="195"/>
    </row>
    <row r="421" spans="16:39" s="6" customFormat="1" ht="15" customHeight="1" x14ac:dyDescent="0.25">
      <c r="P421" s="42"/>
      <c r="AE421" s="195"/>
      <c r="AF421" s="195"/>
      <c r="AG421" s="195"/>
      <c r="AH421" s="195"/>
      <c r="AI421" s="181"/>
      <c r="AJ421" s="195"/>
      <c r="AK421" s="195"/>
      <c r="AL421" s="195"/>
      <c r="AM421" s="195"/>
    </row>
    <row r="422" spans="16:39" s="6" customFormat="1" ht="15" customHeight="1" x14ac:dyDescent="0.25">
      <c r="P422" s="42"/>
      <c r="AE422" s="195"/>
      <c r="AF422" s="195"/>
      <c r="AG422" s="195"/>
      <c r="AH422" s="195"/>
      <c r="AI422" s="181"/>
      <c r="AJ422" s="195"/>
      <c r="AK422" s="195"/>
      <c r="AL422" s="195"/>
      <c r="AM422" s="195"/>
    </row>
    <row r="423" spans="16:39" s="6" customFormat="1" ht="15" customHeight="1" x14ac:dyDescent="0.25">
      <c r="P423" s="42"/>
      <c r="AE423" s="195"/>
      <c r="AF423" s="195"/>
      <c r="AG423" s="195"/>
      <c r="AH423" s="195"/>
      <c r="AI423" s="181"/>
      <c r="AJ423" s="195"/>
      <c r="AK423" s="195"/>
      <c r="AL423" s="195"/>
      <c r="AM423" s="195"/>
    </row>
    <row r="424" spans="16:39" s="6" customFormat="1" ht="15" customHeight="1" x14ac:dyDescent="0.25">
      <c r="P424" s="42"/>
      <c r="AE424" s="195"/>
      <c r="AF424" s="195"/>
      <c r="AG424" s="195"/>
      <c r="AH424" s="195"/>
      <c r="AI424" s="181"/>
      <c r="AJ424" s="195"/>
      <c r="AK424" s="195"/>
      <c r="AL424" s="195"/>
      <c r="AM424" s="195"/>
    </row>
    <row r="425" spans="16:39" s="6" customFormat="1" ht="15" customHeight="1" x14ac:dyDescent="0.25">
      <c r="P425" s="42"/>
      <c r="AE425" s="195"/>
      <c r="AF425" s="195"/>
      <c r="AG425" s="195"/>
      <c r="AH425" s="195"/>
      <c r="AI425" s="181"/>
      <c r="AJ425" s="195"/>
      <c r="AK425" s="195"/>
      <c r="AL425" s="195"/>
      <c r="AM425" s="195"/>
    </row>
    <row r="426" spans="16:39" s="6" customFormat="1" ht="15" customHeight="1" x14ac:dyDescent="0.25">
      <c r="P426" s="42"/>
      <c r="AE426" s="195"/>
      <c r="AF426" s="195"/>
      <c r="AG426" s="195"/>
      <c r="AH426" s="195"/>
      <c r="AI426" s="181"/>
      <c r="AJ426" s="195"/>
      <c r="AK426" s="195"/>
      <c r="AL426" s="195"/>
      <c r="AM426" s="195"/>
    </row>
    <row r="427" spans="16:39" s="6" customFormat="1" ht="15" customHeight="1" x14ac:dyDescent="0.25">
      <c r="P427" s="42"/>
      <c r="AE427" s="195"/>
      <c r="AF427" s="195"/>
      <c r="AG427" s="195"/>
      <c r="AH427" s="195"/>
      <c r="AI427" s="181"/>
      <c r="AJ427" s="195"/>
      <c r="AK427" s="195"/>
      <c r="AL427" s="195"/>
      <c r="AM427" s="195"/>
    </row>
    <row r="428" spans="16:39" s="6" customFormat="1" ht="15" customHeight="1" x14ac:dyDescent="0.25">
      <c r="P428" s="42"/>
      <c r="AE428" s="195"/>
      <c r="AF428" s="195"/>
      <c r="AG428" s="195"/>
      <c r="AH428" s="195"/>
      <c r="AI428" s="181"/>
      <c r="AJ428" s="195"/>
      <c r="AK428" s="195"/>
      <c r="AL428" s="195"/>
      <c r="AM428" s="195"/>
    </row>
    <row r="429" spans="16:39" s="6" customFormat="1" ht="15" customHeight="1" x14ac:dyDescent="0.25">
      <c r="P429" s="42"/>
      <c r="AE429" s="195"/>
      <c r="AF429" s="195"/>
      <c r="AG429" s="195"/>
      <c r="AH429" s="195"/>
      <c r="AI429" s="181"/>
      <c r="AJ429" s="195"/>
      <c r="AK429" s="195"/>
      <c r="AL429" s="195"/>
      <c r="AM429" s="195"/>
    </row>
    <row r="430" spans="16:39" s="6" customFormat="1" ht="15" customHeight="1" x14ac:dyDescent="0.25">
      <c r="P430" s="42"/>
      <c r="AE430" s="195"/>
      <c r="AF430" s="195"/>
      <c r="AG430" s="195"/>
      <c r="AH430" s="195"/>
      <c r="AI430" s="181"/>
      <c r="AJ430" s="195"/>
      <c r="AK430" s="195"/>
      <c r="AL430" s="195"/>
      <c r="AM430" s="195"/>
    </row>
    <row r="431" spans="16:39" s="6" customFormat="1" ht="15" customHeight="1" x14ac:dyDescent="0.25">
      <c r="P431" s="42"/>
      <c r="AE431" s="195"/>
      <c r="AF431" s="195"/>
      <c r="AG431" s="195"/>
      <c r="AH431" s="195"/>
      <c r="AI431" s="181"/>
      <c r="AJ431" s="195"/>
      <c r="AK431" s="195"/>
      <c r="AL431" s="195"/>
      <c r="AM431" s="195"/>
    </row>
    <row r="432" spans="16:39" s="6" customFormat="1" ht="15" customHeight="1" x14ac:dyDescent="0.25">
      <c r="P432" s="42"/>
      <c r="AE432" s="195"/>
      <c r="AF432" s="195"/>
      <c r="AG432" s="195"/>
      <c r="AH432" s="195"/>
      <c r="AI432" s="181"/>
      <c r="AJ432" s="195"/>
      <c r="AK432" s="195"/>
      <c r="AL432" s="195"/>
      <c r="AM432" s="195"/>
    </row>
    <row r="433" spans="16:39" s="6" customFormat="1" ht="15" customHeight="1" x14ac:dyDescent="0.25">
      <c r="P433" s="42"/>
      <c r="AE433" s="195"/>
      <c r="AF433" s="195"/>
      <c r="AG433" s="195"/>
      <c r="AH433" s="195"/>
      <c r="AI433" s="181"/>
      <c r="AJ433" s="195"/>
      <c r="AK433" s="195"/>
      <c r="AL433" s="195"/>
      <c r="AM433" s="195"/>
    </row>
    <row r="434" spans="16:39" s="6" customFormat="1" ht="15" customHeight="1" x14ac:dyDescent="0.25">
      <c r="P434" s="42"/>
      <c r="AE434" s="195"/>
      <c r="AF434" s="195"/>
      <c r="AG434" s="195"/>
      <c r="AH434" s="195"/>
      <c r="AI434" s="181"/>
      <c r="AJ434" s="195"/>
      <c r="AK434" s="195"/>
      <c r="AL434" s="195"/>
      <c r="AM434" s="195"/>
    </row>
    <row r="435" spans="16:39" s="6" customFormat="1" ht="15" customHeight="1" x14ac:dyDescent="0.25">
      <c r="P435" s="42"/>
      <c r="AE435" s="195"/>
      <c r="AF435" s="195"/>
      <c r="AG435" s="195"/>
      <c r="AH435" s="195"/>
      <c r="AI435" s="181"/>
      <c r="AJ435" s="195"/>
      <c r="AK435" s="195"/>
      <c r="AL435" s="195"/>
      <c r="AM435" s="195"/>
    </row>
    <row r="436" spans="16:39" s="6" customFormat="1" ht="15" customHeight="1" x14ac:dyDescent="0.25">
      <c r="P436" s="42"/>
      <c r="AE436" s="195"/>
      <c r="AF436" s="195"/>
      <c r="AG436" s="195"/>
      <c r="AH436" s="195"/>
      <c r="AI436" s="181"/>
      <c r="AJ436" s="195"/>
      <c r="AK436" s="195"/>
      <c r="AL436" s="195"/>
      <c r="AM436" s="195"/>
    </row>
    <row r="437" spans="16:39" s="6" customFormat="1" ht="15" customHeight="1" x14ac:dyDescent="0.25">
      <c r="P437" s="42"/>
      <c r="AE437" s="195"/>
      <c r="AF437" s="195"/>
      <c r="AG437" s="195"/>
      <c r="AH437" s="195"/>
      <c r="AI437" s="181"/>
      <c r="AJ437" s="195"/>
      <c r="AK437" s="195"/>
      <c r="AL437" s="195"/>
      <c r="AM437" s="195"/>
    </row>
    <row r="438" spans="16:39" s="6" customFormat="1" ht="15" customHeight="1" x14ac:dyDescent="0.25">
      <c r="P438" s="42"/>
      <c r="AE438" s="195"/>
      <c r="AF438" s="195"/>
      <c r="AG438" s="195"/>
      <c r="AH438" s="195"/>
      <c r="AI438" s="181"/>
      <c r="AJ438" s="195"/>
      <c r="AK438" s="195"/>
      <c r="AL438" s="195"/>
      <c r="AM438" s="195"/>
    </row>
    <row r="439" spans="16:39" s="6" customFormat="1" ht="15" customHeight="1" x14ac:dyDescent="0.25">
      <c r="P439" s="42"/>
      <c r="AE439" s="195"/>
      <c r="AF439" s="195"/>
      <c r="AG439" s="195"/>
      <c r="AH439" s="195"/>
      <c r="AI439" s="181"/>
      <c r="AJ439" s="195"/>
      <c r="AK439" s="195"/>
      <c r="AL439" s="195"/>
      <c r="AM439" s="195"/>
    </row>
    <row r="440" spans="16:39" s="6" customFormat="1" ht="15" customHeight="1" x14ac:dyDescent="0.25">
      <c r="P440" s="42"/>
      <c r="AE440" s="195"/>
      <c r="AF440" s="195"/>
      <c r="AG440" s="195"/>
      <c r="AH440" s="195"/>
      <c r="AI440" s="181"/>
      <c r="AJ440" s="195"/>
      <c r="AK440" s="195"/>
      <c r="AL440" s="195"/>
      <c r="AM440" s="195"/>
    </row>
    <row r="441" spans="16:39" s="6" customFormat="1" ht="15" customHeight="1" x14ac:dyDescent="0.25">
      <c r="P441" s="42"/>
      <c r="AE441" s="195"/>
      <c r="AF441" s="195"/>
      <c r="AG441" s="195"/>
      <c r="AH441" s="195"/>
      <c r="AI441" s="181"/>
      <c r="AJ441" s="195"/>
      <c r="AK441" s="195"/>
      <c r="AL441" s="195"/>
      <c r="AM441" s="195"/>
    </row>
    <row r="442" spans="16:39" s="6" customFormat="1" ht="15" customHeight="1" x14ac:dyDescent="0.25">
      <c r="P442" s="42"/>
      <c r="AE442" s="195"/>
      <c r="AF442" s="195"/>
      <c r="AG442" s="195"/>
      <c r="AH442" s="195"/>
      <c r="AI442" s="181"/>
      <c r="AJ442" s="195"/>
      <c r="AK442" s="195"/>
      <c r="AL442" s="195"/>
      <c r="AM442" s="195"/>
    </row>
    <row r="443" spans="16:39" s="6" customFormat="1" ht="15" customHeight="1" x14ac:dyDescent="0.25">
      <c r="P443" s="42"/>
      <c r="AE443" s="195"/>
      <c r="AF443" s="195"/>
      <c r="AG443" s="195"/>
      <c r="AH443" s="195"/>
      <c r="AI443" s="181"/>
      <c r="AJ443" s="195"/>
      <c r="AK443" s="195"/>
      <c r="AL443" s="195"/>
      <c r="AM443" s="195"/>
    </row>
    <row r="444" spans="16:39" s="6" customFormat="1" ht="15" customHeight="1" x14ac:dyDescent="0.25">
      <c r="P444" s="42"/>
      <c r="AE444" s="195"/>
      <c r="AF444" s="195"/>
      <c r="AG444" s="195"/>
      <c r="AH444" s="195"/>
      <c r="AI444" s="181"/>
      <c r="AJ444" s="195"/>
      <c r="AK444" s="195"/>
      <c r="AL444" s="195"/>
      <c r="AM444" s="195"/>
    </row>
    <row r="445" spans="16:39" s="6" customFormat="1" ht="15" customHeight="1" x14ac:dyDescent="0.25">
      <c r="P445" s="42"/>
      <c r="AE445" s="195"/>
      <c r="AF445" s="195"/>
      <c r="AG445" s="195"/>
      <c r="AH445" s="195"/>
      <c r="AI445" s="181"/>
      <c r="AJ445" s="195"/>
      <c r="AK445" s="195"/>
      <c r="AL445" s="195"/>
      <c r="AM445" s="195"/>
    </row>
    <row r="446" spans="16:39" s="6" customFormat="1" ht="15" customHeight="1" x14ac:dyDescent="0.25">
      <c r="P446" s="42"/>
      <c r="AE446" s="195"/>
      <c r="AF446" s="195"/>
      <c r="AG446" s="195"/>
      <c r="AH446" s="195"/>
      <c r="AI446" s="181"/>
      <c r="AJ446" s="195"/>
      <c r="AK446" s="195"/>
      <c r="AL446" s="195"/>
      <c r="AM446" s="195"/>
    </row>
    <row r="447" spans="16:39" s="6" customFormat="1" ht="15" customHeight="1" x14ac:dyDescent="0.25">
      <c r="P447" s="42"/>
      <c r="AE447" s="195"/>
      <c r="AF447" s="195"/>
      <c r="AG447" s="195"/>
      <c r="AH447" s="195"/>
      <c r="AI447" s="181"/>
      <c r="AJ447" s="195"/>
      <c r="AK447" s="195"/>
      <c r="AL447" s="195"/>
      <c r="AM447" s="195"/>
    </row>
    <row r="448" spans="16:39" s="6" customFormat="1" ht="15" customHeight="1" x14ac:dyDescent="0.25">
      <c r="P448" s="42"/>
      <c r="AE448" s="195"/>
      <c r="AF448" s="195"/>
      <c r="AG448" s="195"/>
      <c r="AH448" s="195"/>
      <c r="AI448" s="181"/>
      <c r="AJ448" s="195"/>
      <c r="AK448" s="195"/>
      <c r="AL448" s="195"/>
      <c r="AM448" s="195"/>
    </row>
    <row r="449" spans="16:39" s="6" customFormat="1" ht="15" customHeight="1" x14ac:dyDescent="0.25">
      <c r="P449" s="42"/>
      <c r="AE449" s="195"/>
      <c r="AF449" s="195"/>
      <c r="AG449" s="195"/>
      <c r="AH449" s="195"/>
      <c r="AI449" s="181"/>
      <c r="AJ449" s="195"/>
      <c r="AK449" s="195"/>
      <c r="AL449" s="195"/>
      <c r="AM449" s="195"/>
    </row>
    <row r="450" spans="16:39" s="6" customFormat="1" ht="15" customHeight="1" x14ac:dyDescent="0.25">
      <c r="P450" s="42"/>
      <c r="AE450" s="195"/>
      <c r="AF450" s="195"/>
      <c r="AG450" s="195"/>
      <c r="AH450" s="195"/>
      <c r="AI450" s="181"/>
      <c r="AJ450" s="195"/>
      <c r="AK450" s="195"/>
      <c r="AL450" s="195"/>
      <c r="AM450" s="195"/>
    </row>
    <row r="451" spans="16:39" s="6" customFormat="1" ht="15" customHeight="1" x14ac:dyDescent="0.25">
      <c r="P451" s="42"/>
      <c r="AE451" s="195"/>
      <c r="AF451" s="195"/>
      <c r="AG451" s="195"/>
      <c r="AH451" s="195"/>
      <c r="AI451" s="181"/>
      <c r="AJ451" s="195"/>
      <c r="AK451" s="195"/>
      <c r="AL451" s="195"/>
      <c r="AM451" s="195"/>
    </row>
    <row r="452" spans="16:39" s="6" customFormat="1" ht="15" customHeight="1" x14ac:dyDescent="0.25">
      <c r="P452" s="42"/>
      <c r="AE452" s="195"/>
      <c r="AF452" s="195"/>
      <c r="AG452" s="195"/>
      <c r="AH452" s="195"/>
      <c r="AI452" s="181"/>
      <c r="AJ452" s="195"/>
      <c r="AK452" s="195"/>
      <c r="AL452" s="195"/>
      <c r="AM452" s="195"/>
    </row>
    <row r="453" spans="16:39" s="6" customFormat="1" ht="15" customHeight="1" x14ac:dyDescent="0.25">
      <c r="P453" s="42"/>
      <c r="AE453" s="195"/>
      <c r="AF453" s="195"/>
      <c r="AG453" s="195"/>
      <c r="AH453" s="195"/>
      <c r="AI453" s="181"/>
      <c r="AJ453" s="195"/>
      <c r="AK453" s="195"/>
      <c r="AL453" s="195"/>
      <c r="AM453" s="195"/>
    </row>
    <row r="454" spans="16:39" s="6" customFormat="1" ht="15" customHeight="1" x14ac:dyDescent="0.25">
      <c r="P454" s="42"/>
      <c r="AE454" s="195"/>
      <c r="AF454" s="195"/>
      <c r="AG454" s="195"/>
      <c r="AH454" s="195"/>
      <c r="AI454" s="181"/>
      <c r="AJ454" s="195"/>
      <c r="AK454" s="195"/>
      <c r="AL454" s="195"/>
      <c r="AM454" s="195"/>
    </row>
    <row r="455" spans="16:39" s="6" customFormat="1" ht="15" customHeight="1" x14ac:dyDescent="0.25">
      <c r="P455" s="42"/>
      <c r="AE455" s="195"/>
      <c r="AF455" s="195"/>
      <c r="AG455" s="195"/>
      <c r="AH455" s="195"/>
      <c r="AI455" s="181"/>
      <c r="AJ455" s="195"/>
      <c r="AK455" s="195"/>
      <c r="AL455" s="195"/>
      <c r="AM455" s="195"/>
    </row>
    <row r="456" spans="16:39" s="6" customFormat="1" ht="15" customHeight="1" x14ac:dyDescent="0.25">
      <c r="P456" s="42"/>
      <c r="AE456" s="195"/>
      <c r="AF456" s="195"/>
      <c r="AG456" s="195"/>
      <c r="AH456" s="195"/>
      <c r="AI456" s="181"/>
      <c r="AJ456" s="195"/>
      <c r="AK456" s="195"/>
      <c r="AL456" s="195"/>
      <c r="AM456" s="195"/>
    </row>
    <row r="457" spans="16:39" s="6" customFormat="1" ht="15" customHeight="1" x14ac:dyDescent="0.25">
      <c r="P457" s="42"/>
      <c r="AE457" s="195"/>
      <c r="AF457" s="195"/>
      <c r="AG457" s="195"/>
      <c r="AH457" s="195"/>
      <c r="AI457" s="181"/>
      <c r="AJ457" s="195"/>
      <c r="AK457" s="195"/>
      <c r="AL457" s="195"/>
      <c r="AM457" s="195"/>
    </row>
    <row r="458" spans="16:39" s="6" customFormat="1" ht="15" customHeight="1" x14ac:dyDescent="0.25">
      <c r="P458" s="42"/>
      <c r="AE458" s="195"/>
      <c r="AF458" s="195"/>
      <c r="AG458" s="195"/>
      <c r="AH458" s="195"/>
      <c r="AI458" s="181"/>
      <c r="AJ458" s="195"/>
      <c r="AK458" s="195"/>
      <c r="AL458" s="195"/>
      <c r="AM458" s="195"/>
    </row>
    <row r="459" spans="16:39" s="6" customFormat="1" ht="15" customHeight="1" x14ac:dyDescent="0.25">
      <c r="P459" s="42"/>
      <c r="AE459" s="195"/>
      <c r="AF459" s="195"/>
      <c r="AG459" s="195"/>
      <c r="AH459" s="195"/>
      <c r="AI459" s="181"/>
      <c r="AJ459" s="195"/>
      <c r="AK459" s="195"/>
      <c r="AL459" s="195"/>
      <c r="AM459" s="195"/>
    </row>
    <row r="460" spans="16:39" s="6" customFormat="1" ht="15" customHeight="1" x14ac:dyDescent="0.25">
      <c r="P460" s="42"/>
      <c r="AE460" s="195"/>
      <c r="AF460" s="195"/>
      <c r="AG460" s="195"/>
      <c r="AH460" s="195"/>
      <c r="AI460" s="181"/>
      <c r="AJ460" s="195"/>
      <c r="AK460" s="195"/>
      <c r="AL460" s="195"/>
      <c r="AM460" s="195"/>
    </row>
    <row r="461" spans="16:39" s="6" customFormat="1" ht="15" customHeight="1" x14ac:dyDescent="0.25">
      <c r="P461" s="42"/>
      <c r="AE461" s="195"/>
      <c r="AF461" s="195"/>
      <c r="AG461" s="195"/>
      <c r="AH461" s="195"/>
      <c r="AI461" s="181"/>
      <c r="AJ461" s="195"/>
      <c r="AK461" s="195"/>
      <c r="AL461" s="195"/>
      <c r="AM461" s="195"/>
    </row>
    <row r="462" spans="16:39" s="6" customFormat="1" ht="15" customHeight="1" x14ac:dyDescent="0.25">
      <c r="P462" s="42"/>
      <c r="AE462" s="195"/>
      <c r="AF462" s="195"/>
      <c r="AG462" s="195"/>
      <c r="AH462" s="195"/>
      <c r="AI462" s="181"/>
      <c r="AJ462" s="195"/>
      <c r="AK462" s="195"/>
      <c r="AL462" s="195"/>
      <c r="AM462" s="195"/>
    </row>
    <row r="463" spans="16:39" s="6" customFormat="1" ht="15" customHeight="1" x14ac:dyDescent="0.25">
      <c r="P463" s="42"/>
      <c r="AE463" s="195"/>
      <c r="AF463" s="195"/>
      <c r="AG463" s="195"/>
      <c r="AH463" s="195"/>
      <c r="AI463" s="181"/>
      <c r="AJ463" s="195"/>
      <c r="AK463" s="195"/>
      <c r="AL463" s="195"/>
      <c r="AM463" s="195"/>
    </row>
    <row r="464" spans="16:39" s="6" customFormat="1" ht="15" customHeight="1" x14ac:dyDescent="0.25">
      <c r="P464" s="42"/>
      <c r="AE464" s="195"/>
      <c r="AF464" s="195"/>
      <c r="AG464" s="195"/>
      <c r="AH464" s="195"/>
      <c r="AI464" s="181"/>
      <c r="AJ464" s="195"/>
      <c r="AK464" s="195"/>
      <c r="AL464" s="195"/>
      <c r="AM464" s="195"/>
    </row>
    <row r="465" spans="16:39" s="6" customFormat="1" ht="15" customHeight="1" x14ac:dyDescent="0.25">
      <c r="P465" s="42"/>
      <c r="AE465" s="195"/>
      <c r="AF465" s="195"/>
      <c r="AG465" s="195"/>
      <c r="AH465" s="195"/>
      <c r="AI465" s="181"/>
      <c r="AJ465" s="195"/>
      <c r="AK465" s="195"/>
      <c r="AL465" s="195"/>
      <c r="AM465" s="195"/>
    </row>
    <row r="466" spans="16:39" s="6" customFormat="1" ht="15" customHeight="1" x14ac:dyDescent="0.25">
      <c r="P466" s="42"/>
      <c r="AE466" s="195"/>
      <c r="AF466" s="195"/>
      <c r="AG466" s="195"/>
      <c r="AH466" s="195"/>
      <c r="AI466" s="181"/>
      <c r="AJ466" s="195"/>
      <c r="AK466" s="195"/>
      <c r="AL466" s="195"/>
      <c r="AM466" s="195"/>
    </row>
    <row r="467" spans="16:39" s="6" customFormat="1" ht="15" customHeight="1" x14ac:dyDescent="0.25">
      <c r="P467" s="42"/>
      <c r="AE467" s="195"/>
      <c r="AF467" s="195"/>
      <c r="AG467" s="195"/>
      <c r="AH467" s="195"/>
      <c r="AI467" s="181"/>
      <c r="AJ467" s="195"/>
      <c r="AK467" s="195"/>
      <c r="AL467" s="195"/>
      <c r="AM467" s="195"/>
    </row>
    <row r="468" spans="16:39" s="6" customFormat="1" ht="15" customHeight="1" x14ac:dyDescent="0.25">
      <c r="P468" s="42"/>
      <c r="AE468" s="195"/>
      <c r="AF468" s="195"/>
      <c r="AG468" s="195"/>
      <c r="AH468" s="195"/>
      <c r="AI468" s="181"/>
      <c r="AJ468" s="195"/>
      <c r="AK468" s="195"/>
      <c r="AL468" s="195"/>
      <c r="AM468" s="195"/>
    </row>
    <row r="469" spans="16:39" s="6" customFormat="1" ht="15" customHeight="1" x14ac:dyDescent="0.25">
      <c r="P469" s="42"/>
      <c r="AE469" s="195"/>
      <c r="AF469" s="195"/>
      <c r="AG469" s="195"/>
      <c r="AH469" s="195"/>
      <c r="AI469" s="181"/>
      <c r="AJ469" s="195"/>
      <c r="AK469" s="195"/>
      <c r="AL469" s="195"/>
      <c r="AM469" s="195"/>
    </row>
    <row r="470" spans="16:39" s="6" customFormat="1" ht="15" customHeight="1" x14ac:dyDescent="0.25">
      <c r="P470" s="42"/>
      <c r="AE470" s="195"/>
      <c r="AF470" s="195"/>
      <c r="AG470" s="195"/>
      <c r="AH470" s="195"/>
      <c r="AI470" s="181"/>
      <c r="AJ470" s="195"/>
      <c r="AK470" s="195"/>
      <c r="AL470" s="195"/>
      <c r="AM470" s="195"/>
    </row>
    <row r="471" spans="16:39" s="6" customFormat="1" ht="15" customHeight="1" x14ac:dyDescent="0.25">
      <c r="P471" s="42"/>
      <c r="AE471" s="195"/>
      <c r="AF471" s="195"/>
      <c r="AG471" s="195"/>
      <c r="AH471" s="195"/>
      <c r="AI471" s="181"/>
      <c r="AJ471" s="195"/>
      <c r="AK471" s="195"/>
      <c r="AL471" s="195"/>
      <c r="AM471" s="195"/>
    </row>
    <row r="472" spans="16:39" s="6" customFormat="1" ht="15" customHeight="1" x14ac:dyDescent="0.25">
      <c r="P472" s="42"/>
      <c r="AE472" s="195"/>
      <c r="AF472" s="195"/>
      <c r="AG472" s="195"/>
      <c r="AH472" s="195"/>
      <c r="AI472" s="181"/>
      <c r="AJ472" s="195"/>
      <c r="AK472" s="195"/>
      <c r="AL472" s="195"/>
      <c r="AM472" s="195"/>
    </row>
    <row r="473" spans="16:39" s="6" customFormat="1" ht="15" customHeight="1" x14ac:dyDescent="0.25">
      <c r="P473" s="42"/>
      <c r="AE473" s="195"/>
      <c r="AF473" s="195"/>
      <c r="AG473" s="195"/>
      <c r="AH473" s="195"/>
      <c r="AI473" s="181"/>
      <c r="AJ473" s="195"/>
      <c r="AK473" s="195"/>
      <c r="AL473" s="195"/>
      <c r="AM473" s="195"/>
    </row>
    <row r="474" spans="16:39" s="6" customFormat="1" ht="15" customHeight="1" x14ac:dyDescent="0.25">
      <c r="P474" s="42"/>
      <c r="AE474" s="195"/>
      <c r="AF474" s="195"/>
      <c r="AG474" s="195"/>
      <c r="AH474" s="195"/>
      <c r="AI474" s="181"/>
      <c r="AJ474" s="195"/>
      <c r="AK474" s="195"/>
      <c r="AL474" s="195"/>
      <c r="AM474" s="195"/>
    </row>
    <row r="475" spans="16:39" s="6" customFormat="1" ht="15" customHeight="1" x14ac:dyDescent="0.25">
      <c r="P475" s="42"/>
      <c r="AE475" s="195"/>
      <c r="AF475" s="195"/>
      <c r="AG475" s="195"/>
      <c r="AH475" s="195"/>
      <c r="AI475" s="181"/>
      <c r="AJ475" s="195"/>
      <c r="AK475" s="195"/>
      <c r="AL475" s="195"/>
      <c r="AM475" s="195"/>
    </row>
    <row r="476" spans="16:39" s="6" customFormat="1" ht="15" customHeight="1" x14ac:dyDescent="0.25">
      <c r="P476" s="42"/>
      <c r="AE476" s="195"/>
      <c r="AF476" s="195"/>
      <c r="AG476" s="195"/>
      <c r="AH476" s="195"/>
      <c r="AI476" s="181"/>
      <c r="AJ476" s="195"/>
      <c r="AK476" s="195"/>
      <c r="AL476" s="195"/>
      <c r="AM476" s="195"/>
    </row>
    <row r="477" spans="16:39" s="6" customFormat="1" ht="15" customHeight="1" x14ac:dyDescent="0.25">
      <c r="P477" s="42"/>
      <c r="AE477" s="195"/>
      <c r="AF477" s="195"/>
      <c r="AG477" s="195"/>
      <c r="AH477" s="195"/>
      <c r="AI477" s="181"/>
      <c r="AJ477" s="195"/>
      <c r="AK477" s="195"/>
      <c r="AL477" s="195"/>
      <c r="AM477" s="195"/>
    </row>
    <row r="478" spans="16:39" s="6" customFormat="1" ht="15" customHeight="1" x14ac:dyDescent="0.25">
      <c r="P478" s="42"/>
      <c r="AE478" s="195"/>
      <c r="AF478" s="195"/>
      <c r="AG478" s="195"/>
      <c r="AH478" s="195"/>
      <c r="AI478" s="181"/>
      <c r="AJ478" s="195"/>
      <c r="AK478" s="195"/>
      <c r="AL478" s="195"/>
      <c r="AM478" s="195"/>
    </row>
    <row r="479" spans="16:39" s="6" customFormat="1" ht="15" customHeight="1" x14ac:dyDescent="0.25">
      <c r="P479" s="42"/>
      <c r="AE479" s="195"/>
      <c r="AF479" s="195"/>
      <c r="AG479" s="195"/>
      <c r="AH479" s="195"/>
      <c r="AI479" s="181"/>
      <c r="AJ479" s="195"/>
      <c r="AK479" s="195"/>
      <c r="AL479" s="195"/>
      <c r="AM479" s="195"/>
    </row>
    <row r="480" spans="16:39" s="6" customFormat="1" ht="15" customHeight="1" x14ac:dyDescent="0.25">
      <c r="P480" s="42"/>
      <c r="AE480" s="195"/>
      <c r="AF480" s="195"/>
      <c r="AG480" s="195"/>
      <c r="AH480" s="195"/>
      <c r="AI480" s="181"/>
      <c r="AJ480" s="195"/>
      <c r="AK480" s="195"/>
      <c r="AL480" s="195"/>
      <c r="AM480" s="195"/>
    </row>
    <row r="481" spans="16:39" s="6" customFormat="1" ht="15" customHeight="1" x14ac:dyDescent="0.25">
      <c r="P481" s="42"/>
      <c r="AE481" s="195"/>
      <c r="AF481" s="195"/>
      <c r="AG481" s="195"/>
      <c r="AH481" s="195"/>
      <c r="AI481" s="181"/>
      <c r="AJ481" s="195"/>
      <c r="AK481" s="195"/>
      <c r="AL481" s="195"/>
      <c r="AM481" s="195"/>
    </row>
    <row r="482" spans="16:39" s="6" customFormat="1" ht="15" customHeight="1" x14ac:dyDescent="0.25">
      <c r="P482" s="42"/>
      <c r="AE482" s="195"/>
      <c r="AF482" s="195"/>
      <c r="AG482" s="195"/>
      <c r="AH482" s="195"/>
      <c r="AI482" s="181"/>
      <c r="AJ482" s="195"/>
      <c r="AK482" s="195"/>
      <c r="AL482" s="195"/>
      <c r="AM482" s="195"/>
    </row>
    <row r="483" spans="16:39" s="6" customFormat="1" ht="15" customHeight="1" x14ac:dyDescent="0.25">
      <c r="P483" s="42"/>
      <c r="AE483" s="195"/>
      <c r="AF483" s="195"/>
      <c r="AG483" s="195"/>
      <c r="AH483" s="195"/>
      <c r="AI483" s="181"/>
      <c r="AJ483" s="195"/>
      <c r="AK483" s="195"/>
      <c r="AL483" s="195"/>
      <c r="AM483" s="195"/>
    </row>
    <row r="484" spans="16:39" s="6" customFormat="1" ht="15" customHeight="1" x14ac:dyDescent="0.25">
      <c r="P484" s="42"/>
      <c r="AE484" s="195"/>
      <c r="AF484" s="195"/>
      <c r="AG484" s="195"/>
      <c r="AH484" s="195"/>
      <c r="AI484" s="181"/>
      <c r="AJ484" s="195"/>
      <c r="AK484" s="195"/>
      <c r="AL484" s="195"/>
      <c r="AM484" s="195"/>
    </row>
    <row r="485" spans="16:39" s="6" customFormat="1" ht="15" customHeight="1" x14ac:dyDescent="0.25">
      <c r="P485" s="42"/>
      <c r="AE485" s="195"/>
      <c r="AF485" s="195"/>
      <c r="AG485" s="195"/>
      <c r="AH485" s="195"/>
      <c r="AI485" s="181"/>
      <c r="AJ485" s="195"/>
      <c r="AK485" s="195"/>
      <c r="AL485" s="195"/>
      <c r="AM485" s="195"/>
    </row>
    <row r="486" spans="16:39" s="6" customFormat="1" ht="15" customHeight="1" x14ac:dyDescent="0.25">
      <c r="P486" s="42"/>
      <c r="AE486" s="195"/>
      <c r="AF486" s="195"/>
      <c r="AG486" s="195"/>
      <c r="AH486" s="195"/>
      <c r="AI486" s="181"/>
      <c r="AJ486" s="195"/>
      <c r="AK486" s="195"/>
      <c r="AL486" s="195"/>
      <c r="AM486" s="195"/>
    </row>
    <row r="487" spans="16:39" s="6" customFormat="1" ht="15" customHeight="1" x14ac:dyDescent="0.25">
      <c r="P487" s="42"/>
      <c r="AE487" s="195"/>
      <c r="AF487" s="195"/>
      <c r="AG487" s="195"/>
      <c r="AH487" s="195"/>
      <c r="AI487" s="181"/>
      <c r="AJ487" s="195"/>
      <c r="AK487" s="195"/>
      <c r="AL487" s="195"/>
      <c r="AM487" s="195"/>
    </row>
    <row r="488" spans="16:39" s="6" customFormat="1" ht="15" customHeight="1" x14ac:dyDescent="0.25">
      <c r="P488" s="42"/>
      <c r="AE488" s="195"/>
      <c r="AF488" s="195"/>
      <c r="AG488" s="195"/>
      <c r="AH488" s="195"/>
      <c r="AI488" s="181"/>
      <c r="AJ488" s="195"/>
      <c r="AK488" s="195"/>
      <c r="AL488" s="195"/>
      <c r="AM488" s="195"/>
    </row>
    <row r="489" spans="16:39" s="6" customFormat="1" ht="15" customHeight="1" x14ac:dyDescent="0.25">
      <c r="P489" s="42"/>
      <c r="AE489" s="195"/>
      <c r="AF489" s="195"/>
      <c r="AG489" s="195"/>
      <c r="AH489" s="195"/>
      <c r="AI489" s="181"/>
      <c r="AJ489" s="195"/>
      <c r="AK489" s="195"/>
      <c r="AL489" s="195"/>
      <c r="AM489" s="195"/>
    </row>
    <row r="490" spans="16:39" s="6" customFormat="1" ht="15" customHeight="1" x14ac:dyDescent="0.25">
      <c r="P490" s="42"/>
      <c r="AE490" s="195"/>
      <c r="AF490" s="195"/>
      <c r="AG490" s="195"/>
      <c r="AH490" s="195"/>
      <c r="AI490" s="181"/>
      <c r="AJ490" s="195"/>
      <c r="AK490" s="195"/>
      <c r="AL490" s="195"/>
      <c r="AM490" s="195"/>
    </row>
    <row r="491" spans="16:39" s="6" customFormat="1" ht="15" customHeight="1" x14ac:dyDescent="0.25">
      <c r="P491" s="42"/>
      <c r="AE491" s="195"/>
      <c r="AF491" s="195"/>
      <c r="AG491" s="195"/>
      <c r="AH491" s="195"/>
      <c r="AI491" s="181"/>
      <c r="AJ491" s="195"/>
      <c r="AK491" s="195"/>
      <c r="AL491" s="195"/>
      <c r="AM491" s="195"/>
    </row>
    <row r="492" spans="16:39" s="6" customFormat="1" ht="15" customHeight="1" x14ac:dyDescent="0.25">
      <c r="P492" s="42"/>
      <c r="AE492" s="195"/>
      <c r="AF492" s="195"/>
      <c r="AG492" s="195"/>
      <c r="AH492" s="195"/>
      <c r="AI492" s="181"/>
      <c r="AJ492" s="195"/>
      <c r="AK492" s="195"/>
      <c r="AL492" s="195"/>
      <c r="AM492" s="195"/>
    </row>
    <row r="493" spans="16:39" s="6" customFormat="1" ht="15" customHeight="1" x14ac:dyDescent="0.25">
      <c r="P493" s="42"/>
      <c r="AE493" s="195"/>
      <c r="AF493" s="195"/>
      <c r="AG493" s="195"/>
      <c r="AH493" s="195"/>
      <c r="AI493" s="181"/>
      <c r="AJ493" s="195"/>
      <c r="AK493" s="195"/>
      <c r="AL493" s="195"/>
      <c r="AM493" s="195"/>
    </row>
    <row r="494" spans="16:39" s="6" customFormat="1" ht="15" customHeight="1" x14ac:dyDescent="0.25">
      <c r="P494" s="42"/>
      <c r="AE494" s="195"/>
      <c r="AF494" s="195"/>
      <c r="AG494" s="195"/>
      <c r="AH494" s="195"/>
      <c r="AI494" s="181"/>
      <c r="AJ494" s="195"/>
      <c r="AK494" s="195"/>
      <c r="AL494" s="195"/>
      <c r="AM494" s="195"/>
    </row>
    <row r="495" spans="16:39" s="6" customFormat="1" ht="15" customHeight="1" x14ac:dyDescent="0.25">
      <c r="P495" s="42"/>
      <c r="AE495" s="195"/>
      <c r="AF495" s="195"/>
      <c r="AG495" s="195"/>
      <c r="AH495" s="195"/>
      <c r="AI495" s="181"/>
      <c r="AJ495" s="195"/>
      <c r="AK495" s="195"/>
      <c r="AL495" s="195"/>
      <c r="AM495" s="195"/>
    </row>
    <row r="496" spans="16:39" s="6" customFormat="1" ht="15" customHeight="1" x14ac:dyDescent="0.25">
      <c r="P496" s="42"/>
      <c r="AE496" s="195"/>
      <c r="AF496" s="195"/>
      <c r="AG496" s="195"/>
      <c r="AH496" s="195"/>
      <c r="AI496" s="181"/>
      <c r="AJ496" s="195"/>
      <c r="AK496" s="195"/>
      <c r="AL496" s="195"/>
      <c r="AM496" s="195"/>
    </row>
    <row r="497" spans="16:39" s="6" customFormat="1" ht="15" customHeight="1" x14ac:dyDescent="0.25">
      <c r="P497" s="42"/>
      <c r="AE497" s="195"/>
      <c r="AF497" s="195"/>
      <c r="AG497" s="195"/>
      <c r="AH497" s="195"/>
      <c r="AI497" s="181"/>
      <c r="AJ497" s="195"/>
      <c r="AK497" s="195"/>
      <c r="AL497" s="195"/>
      <c r="AM497" s="195"/>
    </row>
    <row r="498" spans="16:39" s="6" customFormat="1" ht="15" customHeight="1" x14ac:dyDescent="0.25">
      <c r="P498" s="42"/>
      <c r="AE498" s="195"/>
      <c r="AF498" s="195"/>
      <c r="AG498" s="195"/>
      <c r="AH498" s="195"/>
      <c r="AI498" s="181"/>
      <c r="AJ498" s="195"/>
      <c r="AK498" s="195"/>
      <c r="AL498" s="195"/>
      <c r="AM498" s="195"/>
    </row>
    <row r="499" spans="16:39" s="6" customFormat="1" ht="15" customHeight="1" x14ac:dyDescent="0.25">
      <c r="P499" s="42"/>
      <c r="AE499" s="195"/>
      <c r="AF499" s="195"/>
      <c r="AG499" s="195"/>
      <c r="AH499" s="195"/>
      <c r="AI499" s="181"/>
      <c r="AJ499" s="195"/>
      <c r="AK499" s="195"/>
      <c r="AL499" s="195"/>
      <c r="AM499" s="195"/>
    </row>
    <row r="500" spans="16:39" s="6" customFormat="1" ht="15" customHeight="1" x14ac:dyDescent="0.25">
      <c r="P500" s="42"/>
      <c r="AE500" s="195"/>
      <c r="AF500" s="195"/>
      <c r="AG500" s="195"/>
      <c r="AH500" s="195"/>
      <c r="AI500" s="181"/>
      <c r="AJ500" s="195"/>
      <c r="AK500" s="195"/>
      <c r="AL500" s="195"/>
      <c r="AM500" s="195"/>
    </row>
    <row r="501" spans="16:39" s="6" customFormat="1" ht="15" customHeight="1" x14ac:dyDescent="0.25">
      <c r="P501" s="42"/>
      <c r="AE501" s="195"/>
      <c r="AF501" s="195"/>
      <c r="AG501" s="195"/>
      <c r="AH501" s="195"/>
      <c r="AI501" s="181"/>
      <c r="AJ501" s="195"/>
      <c r="AK501" s="195"/>
      <c r="AL501" s="195"/>
      <c r="AM501" s="195"/>
    </row>
    <row r="502" spans="16:39" s="6" customFormat="1" ht="15" customHeight="1" x14ac:dyDescent="0.25">
      <c r="P502" s="42"/>
      <c r="AE502" s="195"/>
      <c r="AF502" s="195"/>
      <c r="AG502" s="195"/>
      <c r="AH502" s="195"/>
      <c r="AI502" s="181"/>
      <c r="AJ502" s="195"/>
      <c r="AK502" s="195"/>
      <c r="AL502" s="195"/>
      <c r="AM502" s="195"/>
    </row>
    <row r="503" spans="16:39" s="6" customFormat="1" ht="15" customHeight="1" x14ac:dyDescent="0.25">
      <c r="P503" s="42"/>
      <c r="AE503" s="195"/>
      <c r="AF503" s="195"/>
      <c r="AG503" s="195"/>
      <c r="AH503" s="195"/>
      <c r="AI503" s="181"/>
      <c r="AJ503" s="195"/>
      <c r="AK503" s="195"/>
      <c r="AL503" s="195"/>
      <c r="AM503" s="195"/>
    </row>
    <row r="504" spans="16:39" s="6" customFormat="1" ht="15" customHeight="1" x14ac:dyDescent="0.25">
      <c r="P504" s="42"/>
      <c r="AE504" s="195"/>
      <c r="AF504" s="195"/>
      <c r="AG504" s="195"/>
      <c r="AH504" s="195"/>
      <c r="AI504" s="181"/>
      <c r="AJ504" s="195"/>
      <c r="AK504" s="195"/>
      <c r="AL504" s="195"/>
      <c r="AM504" s="195"/>
    </row>
    <row r="505" spans="16:39" s="6" customFormat="1" ht="15" customHeight="1" x14ac:dyDescent="0.25">
      <c r="P505" s="42"/>
      <c r="AE505" s="195"/>
      <c r="AF505" s="195"/>
      <c r="AG505" s="195"/>
      <c r="AH505" s="195"/>
      <c r="AI505" s="181"/>
      <c r="AJ505" s="195"/>
      <c r="AK505" s="195"/>
      <c r="AL505" s="195"/>
      <c r="AM505" s="195"/>
    </row>
    <row r="506" spans="16:39" s="6" customFormat="1" ht="15" customHeight="1" x14ac:dyDescent="0.25">
      <c r="P506" s="42"/>
      <c r="AE506" s="195"/>
      <c r="AF506" s="195"/>
      <c r="AG506" s="195"/>
      <c r="AH506" s="195"/>
      <c r="AI506" s="181"/>
      <c r="AJ506" s="195"/>
      <c r="AK506" s="195"/>
      <c r="AL506" s="195"/>
      <c r="AM506" s="195"/>
    </row>
    <row r="507" spans="16:39" s="6" customFormat="1" ht="15" customHeight="1" x14ac:dyDescent="0.25">
      <c r="P507" s="42"/>
      <c r="AE507" s="195"/>
      <c r="AF507" s="195"/>
      <c r="AG507" s="195"/>
      <c r="AH507" s="195"/>
      <c r="AI507" s="181"/>
      <c r="AJ507" s="195"/>
      <c r="AK507" s="195"/>
      <c r="AL507" s="195"/>
      <c r="AM507" s="195"/>
    </row>
    <row r="508" spans="16:39" s="6" customFormat="1" ht="15" customHeight="1" x14ac:dyDescent="0.25">
      <c r="P508" s="42"/>
      <c r="AE508" s="195"/>
      <c r="AF508" s="195"/>
      <c r="AG508" s="195"/>
      <c r="AH508" s="195"/>
      <c r="AI508" s="181"/>
      <c r="AJ508" s="195"/>
      <c r="AK508" s="195"/>
      <c r="AL508" s="195"/>
      <c r="AM508" s="195"/>
    </row>
    <row r="509" spans="16:39" s="6" customFormat="1" ht="15" customHeight="1" x14ac:dyDescent="0.25">
      <c r="P509" s="42"/>
      <c r="AE509" s="195"/>
      <c r="AF509" s="195"/>
      <c r="AG509" s="195"/>
      <c r="AH509" s="195"/>
      <c r="AI509" s="181"/>
      <c r="AJ509" s="195"/>
      <c r="AK509" s="195"/>
      <c r="AL509" s="195"/>
      <c r="AM509" s="195"/>
    </row>
    <row r="510" spans="16:39" s="6" customFormat="1" ht="15" customHeight="1" x14ac:dyDescent="0.25">
      <c r="P510" s="42"/>
      <c r="AE510" s="195"/>
      <c r="AF510" s="195"/>
      <c r="AG510" s="195"/>
      <c r="AH510" s="195"/>
      <c r="AI510" s="181"/>
      <c r="AJ510" s="195"/>
      <c r="AK510" s="195"/>
      <c r="AL510" s="195"/>
      <c r="AM510" s="195"/>
    </row>
    <row r="511" spans="16:39" s="6" customFormat="1" ht="15" customHeight="1" x14ac:dyDescent="0.25">
      <c r="P511" s="42"/>
      <c r="AE511" s="195"/>
      <c r="AF511" s="195"/>
      <c r="AG511" s="195"/>
      <c r="AH511" s="195"/>
      <c r="AI511" s="181"/>
      <c r="AJ511" s="195"/>
      <c r="AK511" s="195"/>
      <c r="AL511" s="195"/>
      <c r="AM511" s="195"/>
    </row>
    <row r="512" spans="16:39" s="6" customFormat="1" ht="15" customHeight="1" x14ac:dyDescent="0.25">
      <c r="P512" s="42"/>
      <c r="AE512" s="195"/>
      <c r="AF512" s="195"/>
      <c r="AG512" s="195"/>
      <c r="AH512" s="195"/>
      <c r="AI512" s="181"/>
      <c r="AJ512" s="195"/>
      <c r="AK512" s="195"/>
      <c r="AL512" s="195"/>
      <c r="AM512" s="195"/>
    </row>
    <row r="513" spans="16:39" s="6" customFormat="1" ht="15" customHeight="1" x14ac:dyDescent="0.25">
      <c r="P513" s="42"/>
      <c r="AE513" s="195"/>
      <c r="AF513" s="195"/>
      <c r="AG513" s="195"/>
      <c r="AH513" s="195"/>
      <c r="AI513" s="181"/>
      <c r="AJ513" s="195"/>
      <c r="AK513" s="195"/>
      <c r="AL513" s="195"/>
      <c r="AM513" s="195"/>
    </row>
    <row r="514" spans="16:39" s="6" customFormat="1" ht="15" customHeight="1" x14ac:dyDescent="0.25">
      <c r="P514" s="42"/>
      <c r="AE514" s="195"/>
      <c r="AF514" s="195"/>
      <c r="AG514" s="195"/>
      <c r="AH514" s="195"/>
      <c r="AI514" s="181"/>
      <c r="AJ514" s="195"/>
      <c r="AK514" s="195"/>
      <c r="AL514" s="195"/>
      <c r="AM514" s="195"/>
    </row>
    <row r="515" spans="16:39" s="6" customFormat="1" ht="15" customHeight="1" x14ac:dyDescent="0.25">
      <c r="P515" s="42"/>
      <c r="AE515" s="195"/>
      <c r="AF515" s="195"/>
      <c r="AG515" s="195"/>
      <c r="AH515" s="195"/>
      <c r="AI515" s="181"/>
      <c r="AJ515" s="195"/>
      <c r="AK515" s="195"/>
      <c r="AL515" s="195"/>
      <c r="AM515" s="195"/>
    </row>
    <row r="516" spans="16:39" s="6" customFormat="1" ht="15" customHeight="1" x14ac:dyDescent="0.25">
      <c r="P516" s="42"/>
      <c r="AE516" s="195"/>
      <c r="AF516" s="195"/>
      <c r="AG516" s="195"/>
      <c r="AH516" s="195"/>
      <c r="AI516" s="181"/>
      <c r="AJ516" s="195"/>
      <c r="AK516" s="195"/>
      <c r="AL516" s="195"/>
      <c r="AM516" s="195"/>
    </row>
    <row r="517" spans="16:39" s="6" customFormat="1" ht="15" customHeight="1" x14ac:dyDescent="0.25">
      <c r="P517" s="42"/>
      <c r="AE517" s="195"/>
      <c r="AF517" s="195"/>
      <c r="AG517" s="195"/>
      <c r="AH517" s="195"/>
      <c r="AI517" s="181"/>
      <c r="AJ517" s="195"/>
      <c r="AK517" s="195"/>
      <c r="AL517" s="195"/>
      <c r="AM517" s="195"/>
    </row>
    <row r="518" spans="16:39" s="6" customFormat="1" ht="15" customHeight="1" x14ac:dyDescent="0.25">
      <c r="P518" s="42"/>
      <c r="AE518" s="195"/>
      <c r="AF518" s="195"/>
      <c r="AG518" s="195"/>
      <c r="AH518" s="195"/>
      <c r="AI518" s="181"/>
      <c r="AJ518" s="195"/>
      <c r="AK518" s="195"/>
      <c r="AL518" s="195"/>
      <c r="AM518" s="195"/>
    </row>
    <row r="519" spans="16:39" s="6" customFormat="1" ht="15" customHeight="1" x14ac:dyDescent="0.25">
      <c r="P519" s="42"/>
      <c r="AE519" s="195"/>
      <c r="AF519" s="195"/>
      <c r="AG519" s="195"/>
      <c r="AH519" s="195"/>
      <c r="AI519" s="181"/>
      <c r="AJ519" s="195"/>
      <c r="AK519" s="195"/>
      <c r="AL519" s="195"/>
      <c r="AM519" s="195"/>
    </row>
    <row r="520" spans="16:39" s="6" customFormat="1" ht="15" customHeight="1" x14ac:dyDescent="0.25">
      <c r="P520" s="42"/>
      <c r="AE520" s="195"/>
      <c r="AF520" s="195"/>
      <c r="AG520" s="195"/>
      <c r="AH520" s="195"/>
      <c r="AI520" s="181"/>
      <c r="AJ520" s="195"/>
      <c r="AK520" s="195"/>
      <c r="AL520" s="195"/>
      <c r="AM520" s="195"/>
    </row>
    <row r="521" spans="16:39" s="6" customFormat="1" ht="15" customHeight="1" x14ac:dyDescent="0.25">
      <c r="P521" s="42"/>
      <c r="AE521" s="195"/>
      <c r="AF521" s="195"/>
      <c r="AG521" s="195"/>
      <c r="AH521" s="195"/>
      <c r="AI521" s="181"/>
      <c r="AJ521" s="195"/>
      <c r="AK521" s="195"/>
      <c r="AL521" s="195"/>
      <c r="AM521" s="195"/>
    </row>
    <row r="522" spans="16:39" s="6" customFormat="1" ht="15" customHeight="1" x14ac:dyDescent="0.25">
      <c r="P522" s="42"/>
      <c r="AE522" s="195"/>
      <c r="AF522" s="195"/>
      <c r="AG522" s="195"/>
      <c r="AH522" s="195"/>
      <c r="AI522" s="181"/>
      <c r="AJ522" s="195"/>
      <c r="AK522" s="195"/>
      <c r="AL522" s="195"/>
      <c r="AM522" s="195"/>
    </row>
    <row r="523" spans="16:39" s="6" customFormat="1" ht="15" customHeight="1" x14ac:dyDescent="0.25">
      <c r="P523" s="42"/>
      <c r="AE523" s="195"/>
      <c r="AF523" s="195"/>
      <c r="AG523" s="195"/>
      <c r="AH523" s="195"/>
      <c r="AI523" s="181"/>
      <c r="AJ523" s="195"/>
      <c r="AK523" s="195"/>
      <c r="AL523" s="195"/>
      <c r="AM523" s="195"/>
    </row>
    <row r="524" spans="16:39" s="6" customFormat="1" ht="15" customHeight="1" x14ac:dyDescent="0.25">
      <c r="P524" s="42"/>
      <c r="AE524" s="195"/>
      <c r="AF524" s="195"/>
      <c r="AG524" s="195"/>
      <c r="AH524" s="195"/>
      <c r="AI524" s="181"/>
      <c r="AJ524" s="195"/>
      <c r="AK524" s="195"/>
      <c r="AL524" s="195"/>
      <c r="AM524" s="195"/>
    </row>
    <row r="525" spans="16:39" s="6" customFormat="1" ht="15" customHeight="1" x14ac:dyDescent="0.25">
      <c r="P525" s="42"/>
      <c r="AE525" s="195"/>
      <c r="AF525" s="195"/>
      <c r="AG525" s="195"/>
      <c r="AH525" s="195"/>
      <c r="AI525" s="181"/>
      <c r="AJ525" s="195"/>
      <c r="AK525" s="195"/>
      <c r="AL525" s="195"/>
      <c r="AM525" s="195"/>
    </row>
    <row r="526" spans="16:39" s="6" customFormat="1" ht="15" customHeight="1" x14ac:dyDescent="0.25">
      <c r="P526" s="42"/>
      <c r="AE526" s="195"/>
      <c r="AF526" s="195"/>
      <c r="AG526" s="195"/>
      <c r="AH526" s="195"/>
      <c r="AI526" s="181"/>
      <c r="AJ526" s="195"/>
      <c r="AK526" s="195"/>
      <c r="AL526" s="195"/>
      <c r="AM526" s="195"/>
    </row>
    <row r="527" spans="16:39" s="6" customFormat="1" ht="15" customHeight="1" x14ac:dyDescent="0.25">
      <c r="P527" s="42"/>
      <c r="AE527" s="195"/>
      <c r="AF527" s="195"/>
      <c r="AG527" s="195"/>
      <c r="AH527" s="195"/>
      <c r="AI527" s="181"/>
      <c r="AJ527" s="195"/>
      <c r="AK527" s="195"/>
      <c r="AL527" s="195"/>
      <c r="AM527" s="195"/>
    </row>
    <row r="528" spans="16:39" s="6" customFormat="1" ht="15" customHeight="1" x14ac:dyDescent="0.25">
      <c r="P528" s="42"/>
      <c r="AE528" s="195"/>
      <c r="AF528" s="195"/>
      <c r="AG528" s="195"/>
      <c r="AH528" s="195"/>
      <c r="AI528" s="181"/>
      <c r="AJ528" s="195"/>
      <c r="AK528" s="195"/>
      <c r="AL528" s="195"/>
      <c r="AM528" s="195"/>
    </row>
    <row r="529" spans="16:39" s="6" customFormat="1" ht="15" customHeight="1" x14ac:dyDescent="0.25">
      <c r="P529" s="42"/>
      <c r="AE529" s="195"/>
      <c r="AF529" s="195"/>
      <c r="AG529" s="195"/>
      <c r="AH529" s="195"/>
      <c r="AI529" s="181"/>
      <c r="AJ529" s="195"/>
      <c r="AK529" s="195"/>
      <c r="AL529" s="195"/>
      <c r="AM529" s="195"/>
    </row>
    <row r="530" spans="16:39" s="6" customFormat="1" ht="15" customHeight="1" x14ac:dyDescent="0.25">
      <c r="P530" s="42"/>
      <c r="AE530" s="195"/>
      <c r="AF530" s="195"/>
      <c r="AG530" s="195"/>
      <c r="AH530" s="195"/>
      <c r="AI530" s="181"/>
      <c r="AJ530" s="195"/>
      <c r="AK530" s="195"/>
      <c r="AL530" s="195"/>
      <c r="AM530" s="195"/>
    </row>
    <row r="531" spans="16:39" s="6" customFormat="1" ht="15" customHeight="1" x14ac:dyDescent="0.25">
      <c r="P531" s="42"/>
      <c r="AE531" s="195"/>
      <c r="AF531" s="195"/>
      <c r="AG531" s="195"/>
      <c r="AH531" s="195"/>
      <c r="AI531" s="181"/>
      <c r="AJ531" s="195"/>
      <c r="AK531" s="195"/>
      <c r="AL531" s="195"/>
      <c r="AM531" s="195"/>
    </row>
    <row r="532" spans="16:39" s="6" customFormat="1" ht="15" customHeight="1" x14ac:dyDescent="0.25">
      <c r="P532" s="42"/>
      <c r="AE532" s="195"/>
      <c r="AF532" s="195"/>
      <c r="AG532" s="195"/>
      <c r="AH532" s="195"/>
      <c r="AI532" s="181"/>
      <c r="AJ532" s="195"/>
      <c r="AK532" s="195"/>
      <c r="AL532" s="195"/>
      <c r="AM532" s="195"/>
    </row>
    <row r="533" spans="16:39" s="6" customFormat="1" ht="15" customHeight="1" x14ac:dyDescent="0.25">
      <c r="P533" s="42"/>
      <c r="AE533" s="195"/>
      <c r="AF533" s="195"/>
      <c r="AG533" s="195"/>
      <c r="AH533" s="195"/>
      <c r="AI533" s="181"/>
      <c r="AJ533" s="195"/>
      <c r="AK533" s="195"/>
      <c r="AL533" s="195"/>
      <c r="AM533" s="195"/>
    </row>
    <row r="534" spans="16:39" s="6" customFormat="1" ht="15" customHeight="1" x14ac:dyDescent="0.25">
      <c r="P534" s="42"/>
      <c r="AE534" s="195"/>
      <c r="AF534" s="195"/>
      <c r="AG534" s="195"/>
      <c r="AH534" s="195"/>
      <c r="AI534" s="181"/>
      <c r="AJ534" s="195"/>
      <c r="AK534" s="195"/>
      <c r="AL534" s="195"/>
      <c r="AM534" s="195"/>
    </row>
    <row r="535" spans="16:39" s="6" customFormat="1" ht="15" customHeight="1" x14ac:dyDescent="0.25">
      <c r="P535" s="42"/>
      <c r="AE535" s="195"/>
      <c r="AF535" s="195"/>
      <c r="AG535" s="195"/>
      <c r="AH535" s="195"/>
      <c r="AI535" s="181"/>
      <c r="AJ535" s="195"/>
      <c r="AK535" s="195"/>
      <c r="AL535" s="195"/>
      <c r="AM535" s="195"/>
    </row>
    <row r="536" spans="16:39" s="6" customFormat="1" ht="15" customHeight="1" x14ac:dyDescent="0.25">
      <c r="P536" s="42"/>
      <c r="AE536" s="195"/>
      <c r="AF536" s="195"/>
      <c r="AG536" s="195"/>
      <c r="AH536" s="195"/>
      <c r="AI536" s="181"/>
      <c r="AJ536" s="195"/>
      <c r="AK536" s="195"/>
      <c r="AL536" s="195"/>
      <c r="AM536" s="195"/>
    </row>
    <row r="537" spans="16:39" s="6" customFormat="1" ht="15" customHeight="1" x14ac:dyDescent="0.25">
      <c r="P537" s="42"/>
      <c r="AE537" s="195"/>
      <c r="AF537" s="195"/>
      <c r="AG537" s="195"/>
      <c r="AH537" s="195"/>
      <c r="AI537" s="181"/>
      <c r="AJ537" s="195"/>
      <c r="AK537" s="195"/>
      <c r="AL537" s="195"/>
      <c r="AM537" s="195"/>
    </row>
    <row r="538" spans="16:39" s="6" customFormat="1" ht="15" customHeight="1" x14ac:dyDescent="0.25">
      <c r="P538" s="42"/>
      <c r="AE538" s="195"/>
      <c r="AF538" s="195"/>
      <c r="AG538" s="195"/>
      <c r="AH538" s="195"/>
      <c r="AI538" s="181"/>
      <c r="AJ538" s="195"/>
      <c r="AK538" s="195"/>
      <c r="AL538" s="195"/>
      <c r="AM538" s="195"/>
    </row>
    <row r="539" spans="16:39" s="6" customFormat="1" ht="15" customHeight="1" x14ac:dyDescent="0.25">
      <c r="P539" s="42"/>
      <c r="AE539" s="195"/>
      <c r="AF539" s="195"/>
      <c r="AG539" s="195"/>
      <c r="AH539" s="195"/>
      <c r="AI539" s="181"/>
      <c r="AJ539" s="195"/>
      <c r="AK539" s="195"/>
      <c r="AL539" s="195"/>
      <c r="AM539" s="195"/>
    </row>
    <row r="540" spans="16:39" s="6" customFormat="1" ht="15" customHeight="1" x14ac:dyDescent="0.25">
      <c r="P540" s="42"/>
      <c r="AE540" s="195"/>
      <c r="AF540" s="195"/>
      <c r="AG540" s="195"/>
      <c r="AH540" s="195"/>
      <c r="AI540" s="181"/>
      <c r="AJ540" s="195"/>
      <c r="AK540" s="195"/>
      <c r="AL540" s="195"/>
      <c r="AM540" s="195"/>
    </row>
    <row r="541" spans="16:39" s="6" customFormat="1" ht="15" customHeight="1" x14ac:dyDescent="0.25">
      <c r="P541" s="42"/>
      <c r="AE541" s="195"/>
      <c r="AF541" s="195"/>
      <c r="AG541" s="195"/>
      <c r="AH541" s="195"/>
      <c r="AI541" s="181"/>
      <c r="AJ541" s="195"/>
      <c r="AK541" s="195"/>
      <c r="AL541" s="195"/>
      <c r="AM541" s="195"/>
    </row>
    <row r="542" spans="16:39" s="6" customFormat="1" ht="15" customHeight="1" x14ac:dyDescent="0.25">
      <c r="P542" s="42"/>
      <c r="AE542" s="195"/>
      <c r="AF542" s="195"/>
      <c r="AG542" s="195"/>
      <c r="AH542" s="195"/>
      <c r="AI542" s="181"/>
      <c r="AJ542" s="195"/>
      <c r="AK542" s="195"/>
      <c r="AL542" s="195"/>
      <c r="AM542" s="195"/>
    </row>
    <row r="543" spans="16:39" s="6" customFormat="1" ht="15" customHeight="1" x14ac:dyDescent="0.25">
      <c r="P543" s="42"/>
      <c r="AE543" s="195"/>
      <c r="AF543" s="195"/>
      <c r="AG543" s="195"/>
      <c r="AH543" s="195"/>
      <c r="AI543" s="181"/>
      <c r="AJ543" s="195"/>
      <c r="AK543" s="195"/>
      <c r="AL543" s="195"/>
      <c r="AM543" s="195"/>
    </row>
    <row r="544" spans="16:39" s="6" customFormat="1" ht="15" customHeight="1" x14ac:dyDescent="0.25">
      <c r="P544" s="42"/>
      <c r="AE544" s="195"/>
      <c r="AF544" s="195"/>
      <c r="AG544" s="195"/>
      <c r="AH544" s="195"/>
      <c r="AI544" s="181"/>
      <c r="AJ544" s="195"/>
      <c r="AK544" s="195"/>
      <c r="AL544" s="195"/>
      <c r="AM544" s="195"/>
    </row>
    <row r="545" spans="16:39" s="6" customFormat="1" ht="15" customHeight="1" x14ac:dyDescent="0.25">
      <c r="P545" s="42"/>
      <c r="AE545" s="195"/>
      <c r="AF545" s="195"/>
      <c r="AG545" s="195"/>
      <c r="AH545" s="195"/>
      <c r="AI545" s="181"/>
      <c r="AJ545" s="195"/>
      <c r="AK545" s="195"/>
      <c r="AL545" s="195"/>
      <c r="AM545" s="195"/>
    </row>
    <row r="546" spans="16:39" s="6" customFormat="1" ht="15" customHeight="1" x14ac:dyDescent="0.25">
      <c r="P546" s="42"/>
      <c r="AE546" s="195"/>
      <c r="AF546" s="195"/>
      <c r="AG546" s="195"/>
      <c r="AH546" s="195"/>
      <c r="AI546" s="181"/>
      <c r="AJ546" s="195"/>
      <c r="AK546" s="195"/>
      <c r="AL546" s="195"/>
      <c r="AM546" s="195"/>
    </row>
    <row r="547" spans="16:39" s="6" customFormat="1" ht="15" customHeight="1" x14ac:dyDescent="0.25">
      <c r="P547" s="42"/>
      <c r="AE547" s="195"/>
      <c r="AF547" s="195"/>
      <c r="AG547" s="195"/>
      <c r="AH547" s="195"/>
      <c r="AI547" s="181"/>
      <c r="AJ547" s="195"/>
      <c r="AK547" s="195"/>
      <c r="AL547" s="195"/>
      <c r="AM547" s="195"/>
    </row>
    <row r="548" spans="16:39" s="6" customFormat="1" ht="15" customHeight="1" x14ac:dyDescent="0.25">
      <c r="P548" s="42"/>
      <c r="AE548" s="195"/>
      <c r="AF548" s="195"/>
      <c r="AG548" s="195"/>
      <c r="AH548" s="195"/>
      <c r="AI548" s="181"/>
      <c r="AJ548" s="195"/>
      <c r="AK548" s="195"/>
      <c r="AL548" s="195"/>
      <c r="AM548" s="195"/>
    </row>
    <row r="549" spans="16:39" s="6" customFormat="1" ht="15" customHeight="1" x14ac:dyDescent="0.25">
      <c r="P549" s="42"/>
      <c r="AE549" s="195"/>
      <c r="AF549" s="195"/>
      <c r="AG549" s="195"/>
      <c r="AH549" s="195"/>
      <c r="AI549" s="181"/>
      <c r="AJ549" s="195"/>
      <c r="AK549" s="195"/>
      <c r="AL549" s="195"/>
      <c r="AM549" s="195"/>
    </row>
    <row r="550" spans="16:39" s="6" customFormat="1" ht="15" customHeight="1" x14ac:dyDescent="0.25">
      <c r="P550" s="42"/>
      <c r="AE550" s="195"/>
      <c r="AF550" s="195"/>
      <c r="AG550" s="195"/>
      <c r="AH550" s="195"/>
      <c r="AI550" s="181"/>
      <c r="AJ550" s="195"/>
      <c r="AK550" s="195"/>
      <c r="AL550" s="195"/>
      <c r="AM550" s="195"/>
    </row>
    <row r="551" spans="16:39" s="6" customFormat="1" ht="15" customHeight="1" x14ac:dyDescent="0.25">
      <c r="P551" s="42"/>
      <c r="AE551" s="195"/>
      <c r="AF551" s="195"/>
      <c r="AG551" s="195"/>
      <c r="AH551" s="195"/>
      <c r="AI551" s="181"/>
      <c r="AJ551" s="195"/>
      <c r="AK551" s="195"/>
      <c r="AL551" s="195"/>
      <c r="AM551" s="195"/>
    </row>
    <row r="552" spans="16:39" s="6" customFormat="1" ht="15" customHeight="1" x14ac:dyDescent="0.25">
      <c r="P552" s="42"/>
      <c r="AE552" s="195"/>
      <c r="AF552" s="195"/>
      <c r="AG552" s="195"/>
      <c r="AH552" s="195"/>
      <c r="AI552" s="181"/>
      <c r="AJ552" s="195"/>
      <c r="AK552" s="195"/>
      <c r="AL552" s="195"/>
      <c r="AM552" s="195"/>
    </row>
    <row r="553" spans="16:39" s="6" customFormat="1" ht="15" customHeight="1" x14ac:dyDescent="0.25">
      <c r="P553" s="42"/>
      <c r="AE553" s="195"/>
      <c r="AF553" s="195"/>
      <c r="AG553" s="195"/>
      <c r="AH553" s="195"/>
      <c r="AI553" s="181"/>
      <c r="AJ553" s="195"/>
      <c r="AK553" s="195"/>
      <c r="AL553" s="195"/>
      <c r="AM553" s="195"/>
    </row>
    <row r="554" spans="16:39" s="6" customFormat="1" ht="15" customHeight="1" x14ac:dyDescent="0.25">
      <c r="P554" s="42"/>
      <c r="AE554" s="195"/>
      <c r="AF554" s="195"/>
      <c r="AG554" s="195"/>
      <c r="AH554" s="195"/>
      <c r="AI554" s="181"/>
      <c r="AJ554" s="195"/>
      <c r="AK554" s="195"/>
      <c r="AL554" s="195"/>
      <c r="AM554" s="195"/>
    </row>
    <row r="555" spans="16:39" s="6" customFormat="1" ht="15" customHeight="1" x14ac:dyDescent="0.25">
      <c r="P555" s="42"/>
      <c r="AE555" s="195"/>
      <c r="AF555" s="195"/>
      <c r="AG555" s="195"/>
      <c r="AH555" s="195"/>
      <c r="AI555" s="181"/>
      <c r="AJ555" s="195"/>
      <c r="AK555" s="195"/>
      <c r="AL555" s="195"/>
      <c r="AM555" s="195"/>
    </row>
    <row r="556" spans="16:39" s="6" customFormat="1" ht="15" customHeight="1" x14ac:dyDescent="0.25">
      <c r="P556" s="42"/>
      <c r="AE556" s="195"/>
      <c r="AF556" s="195"/>
      <c r="AG556" s="195"/>
      <c r="AH556" s="195"/>
      <c r="AI556" s="181"/>
      <c r="AJ556" s="195"/>
      <c r="AK556" s="195"/>
      <c r="AL556" s="195"/>
      <c r="AM556" s="195"/>
    </row>
    <row r="557" spans="16:39" s="6" customFormat="1" ht="15" customHeight="1" x14ac:dyDescent="0.25">
      <c r="P557" s="42"/>
      <c r="AE557" s="195"/>
      <c r="AF557" s="195"/>
      <c r="AG557" s="195"/>
      <c r="AH557" s="195"/>
      <c r="AI557" s="181"/>
      <c r="AJ557" s="195"/>
      <c r="AK557" s="195"/>
      <c r="AL557" s="195"/>
      <c r="AM557" s="195"/>
    </row>
    <row r="558" spans="16:39" s="6" customFormat="1" ht="15" customHeight="1" x14ac:dyDescent="0.25">
      <c r="P558" s="42"/>
      <c r="AE558" s="195"/>
      <c r="AF558" s="195"/>
      <c r="AG558" s="195"/>
      <c r="AH558" s="195"/>
      <c r="AI558" s="181"/>
      <c r="AJ558" s="195"/>
      <c r="AK558" s="195"/>
      <c r="AL558" s="195"/>
      <c r="AM558" s="195"/>
    </row>
    <row r="559" spans="16:39" s="6" customFormat="1" ht="15" customHeight="1" x14ac:dyDescent="0.25">
      <c r="P559" s="42"/>
      <c r="AE559" s="195"/>
      <c r="AF559" s="195"/>
      <c r="AG559" s="195"/>
      <c r="AH559" s="195"/>
      <c r="AI559" s="181"/>
      <c r="AJ559" s="195"/>
      <c r="AK559" s="195"/>
      <c r="AL559" s="195"/>
      <c r="AM559" s="195"/>
    </row>
    <row r="560" spans="16:39" s="6" customFormat="1" ht="15" customHeight="1" x14ac:dyDescent="0.25">
      <c r="P560" s="42"/>
      <c r="AE560" s="195"/>
      <c r="AF560" s="195"/>
      <c r="AG560" s="195"/>
      <c r="AH560" s="195"/>
      <c r="AI560" s="181"/>
      <c r="AJ560" s="195"/>
      <c r="AK560" s="195"/>
      <c r="AL560" s="195"/>
      <c r="AM560" s="195"/>
    </row>
    <row r="561" spans="16:39" s="6" customFormat="1" ht="15" customHeight="1" x14ac:dyDescent="0.25">
      <c r="P561" s="42"/>
      <c r="AE561" s="195"/>
      <c r="AF561" s="195"/>
      <c r="AG561" s="195"/>
      <c r="AH561" s="195"/>
      <c r="AI561" s="181"/>
      <c r="AJ561" s="195"/>
      <c r="AK561" s="195"/>
      <c r="AL561" s="195"/>
      <c r="AM561" s="195"/>
    </row>
    <row r="562" spans="16:39" s="6" customFormat="1" ht="15" customHeight="1" x14ac:dyDescent="0.25">
      <c r="P562" s="42"/>
      <c r="AE562" s="195"/>
      <c r="AF562" s="195"/>
      <c r="AG562" s="195"/>
      <c r="AH562" s="195"/>
      <c r="AI562" s="181"/>
      <c r="AJ562" s="195"/>
      <c r="AK562" s="195"/>
      <c r="AL562" s="195"/>
      <c r="AM562" s="195"/>
    </row>
    <row r="563" spans="16:39" s="6" customFormat="1" ht="15" customHeight="1" x14ac:dyDescent="0.25">
      <c r="P563" s="42"/>
      <c r="AE563" s="195"/>
      <c r="AF563" s="195"/>
      <c r="AG563" s="195"/>
      <c r="AH563" s="195"/>
      <c r="AI563" s="181"/>
      <c r="AJ563" s="195"/>
      <c r="AK563" s="195"/>
      <c r="AL563" s="195"/>
      <c r="AM563" s="195"/>
    </row>
    <row r="564" spans="16:39" s="6" customFormat="1" ht="15" customHeight="1" x14ac:dyDescent="0.25">
      <c r="P564" s="42"/>
      <c r="AE564" s="195"/>
      <c r="AF564" s="195"/>
      <c r="AG564" s="195"/>
      <c r="AH564" s="195"/>
      <c r="AI564" s="181"/>
      <c r="AJ564" s="195"/>
      <c r="AK564" s="195"/>
      <c r="AL564" s="195"/>
      <c r="AM564" s="195"/>
    </row>
    <row r="565" spans="16:39" s="6" customFormat="1" ht="15" customHeight="1" x14ac:dyDescent="0.25">
      <c r="P565" s="42"/>
      <c r="AE565" s="195"/>
      <c r="AF565" s="195"/>
      <c r="AG565" s="195"/>
      <c r="AH565" s="195"/>
      <c r="AI565" s="181"/>
      <c r="AJ565" s="195"/>
      <c r="AK565" s="195"/>
      <c r="AL565" s="195"/>
      <c r="AM565" s="195"/>
    </row>
    <row r="566" spans="16:39" s="6" customFormat="1" ht="15" customHeight="1" x14ac:dyDescent="0.25">
      <c r="P566" s="42"/>
      <c r="AE566" s="195"/>
      <c r="AF566" s="195"/>
      <c r="AG566" s="195"/>
      <c r="AH566" s="195"/>
      <c r="AI566" s="181"/>
      <c r="AJ566" s="195"/>
      <c r="AK566" s="195"/>
      <c r="AL566" s="195"/>
      <c r="AM566" s="195"/>
    </row>
    <row r="567" spans="16:39" s="6" customFormat="1" ht="15" customHeight="1" x14ac:dyDescent="0.25">
      <c r="P567" s="42"/>
      <c r="AE567" s="195"/>
      <c r="AF567" s="195"/>
      <c r="AG567" s="195"/>
      <c r="AH567" s="195"/>
      <c r="AI567" s="181"/>
      <c r="AJ567" s="195"/>
      <c r="AK567" s="195"/>
      <c r="AL567" s="195"/>
      <c r="AM567" s="195"/>
    </row>
    <row r="568" spans="16:39" s="6" customFormat="1" ht="15" customHeight="1" x14ac:dyDescent="0.25">
      <c r="P568" s="42"/>
      <c r="AE568" s="195"/>
      <c r="AF568" s="195"/>
      <c r="AG568" s="195"/>
      <c r="AH568" s="195"/>
      <c r="AI568" s="181"/>
      <c r="AJ568" s="195"/>
      <c r="AK568" s="195"/>
      <c r="AL568" s="195"/>
      <c r="AM568" s="195"/>
    </row>
    <row r="569" spans="16:39" s="6" customFormat="1" ht="15" customHeight="1" x14ac:dyDescent="0.25">
      <c r="P569" s="42"/>
      <c r="AE569" s="195"/>
      <c r="AF569" s="195"/>
      <c r="AG569" s="195"/>
      <c r="AH569" s="195"/>
      <c r="AI569" s="181"/>
      <c r="AJ569" s="195"/>
      <c r="AK569" s="195"/>
      <c r="AL569" s="195"/>
      <c r="AM569" s="195"/>
    </row>
    <row r="570" spans="16:39" s="6" customFormat="1" ht="15" customHeight="1" x14ac:dyDescent="0.25">
      <c r="P570" s="42"/>
      <c r="AE570" s="195"/>
      <c r="AF570" s="195"/>
      <c r="AG570" s="195"/>
      <c r="AH570" s="195"/>
      <c r="AI570" s="181"/>
      <c r="AJ570" s="195"/>
      <c r="AK570" s="195"/>
      <c r="AL570" s="195"/>
      <c r="AM570" s="195"/>
    </row>
    <row r="571" spans="16:39" s="6" customFormat="1" ht="15" customHeight="1" x14ac:dyDescent="0.25">
      <c r="P571" s="42"/>
      <c r="AE571" s="195"/>
      <c r="AF571" s="195"/>
      <c r="AG571" s="195"/>
      <c r="AH571" s="195"/>
      <c r="AI571" s="181"/>
      <c r="AJ571" s="195"/>
      <c r="AK571" s="195"/>
      <c r="AL571" s="195"/>
      <c r="AM571" s="195"/>
    </row>
    <row r="572" spans="16:39" s="6" customFormat="1" ht="15" customHeight="1" x14ac:dyDescent="0.25">
      <c r="P572" s="42"/>
      <c r="AE572" s="195"/>
      <c r="AF572" s="195"/>
      <c r="AG572" s="195"/>
      <c r="AH572" s="195"/>
      <c r="AI572" s="181"/>
      <c r="AJ572" s="195"/>
      <c r="AK572" s="195"/>
      <c r="AL572" s="195"/>
      <c r="AM572" s="195"/>
    </row>
    <row r="573" spans="16:39" s="6" customFormat="1" ht="15" customHeight="1" x14ac:dyDescent="0.25">
      <c r="P573" s="42"/>
      <c r="AE573" s="195"/>
      <c r="AF573" s="195"/>
      <c r="AG573" s="195"/>
      <c r="AH573" s="195"/>
      <c r="AI573" s="181"/>
      <c r="AJ573" s="195"/>
      <c r="AK573" s="195"/>
      <c r="AL573" s="195"/>
      <c r="AM573" s="195"/>
    </row>
    <row r="574" spans="16:39" s="6" customFormat="1" ht="15" customHeight="1" x14ac:dyDescent="0.25">
      <c r="P574" s="42"/>
      <c r="AE574" s="195"/>
      <c r="AF574" s="195"/>
      <c r="AG574" s="195"/>
      <c r="AH574" s="195"/>
      <c r="AI574" s="181"/>
      <c r="AJ574" s="195"/>
      <c r="AK574" s="195"/>
      <c r="AL574" s="195"/>
      <c r="AM574" s="195"/>
    </row>
    <row r="575" spans="16:39" s="6" customFormat="1" ht="15" customHeight="1" x14ac:dyDescent="0.25">
      <c r="P575" s="42"/>
      <c r="AE575" s="195"/>
      <c r="AF575" s="195"/>
      <c r="AG575" s="195"/>
      <c r="AH575" s="195"/>
      <c r="AI575" s="181"/>
      <c r="AJ575" s="195"/>
      <c r="AK575" s="195"/>
      <c r="AL575" s="195"/>
      <c r="AM575" s="195"/>
    </row>
    <row r="576" spans="16:39" s="6" customFormat="1" ht="15" customHeight="1" x14ac:dyDescent="0.25">
      <c r="P576" s="42"/>
      <c r="AE576" s="195"/>
      <c r="AF576" s="195"/>
      <c r="AG576" s="195"/>
      <c r="AH576" s="195"/>
      <c r="AI576" s="181"/>
      <c r="AJ576" s="195"/>
      <c r="AK576" s="195"/>
      <c r="AL576" s="195"/>
      <c r="AM576" s="195"/>
    </row>
    <row r="577" spans="16:39" s="6" customFormat="1" ht="15" customHeight="1" x14ac:dyDescent="0.25">
      <c r="P577" s="42"/>
      <c r="AE577" s="195"/>
      <c r="AF577" s="195"/>
      <c r="AG577" s="195"/>
      <c r="AH577" s="195"/>
      <c r="AI577" s="181"/>
      <c r="AJ577" s="195"/>
      <c r="AK577" s="195"/>
      <c r="AL577" s="195"/>
      <c r="AM577" s="195"/>
    </row>
    <row r="578" spans="16:39" s="6" customFormat="1" ht="15" customHeight="1" x14ac:dyDescent="0.25">
      <c r="P578" s="42"/>
      <c r="AE578" s="195"/>
      <c r="AF578" s="195"/>
      <c r="AG578" s="195"/>
      <c r="AH578" s="195"/>
      <c r="AI578" s="181"/>
      <c r="AJ578" s="195"/>
      <c r="AK578" s="195"/>
      <c r="AL578" s="195"/>
      <c r="AM578" s="195"/>
    </row>
    <row r="579" spans="16:39" s="6" customFormat="1" ht="15" customHeight="1" x14ac:dyDescent="0.25">
      <c r="P579" s="42"/>
      <c r="AE579" s="195"/>
      <c r="AF579" s="195"/>
      <c r="AG579" s="195"/>
      <c r="AH579" s="195"/>
      <c r="AI579" s="181"/>
      <c r="AJ579" s="195"/>
      <c r="AK579" s="195"/>
      <c r="AL579" s="195"/>
      <c r="AM579" s="195"/>
    </row>
    <row r="580" spans="16:39" s="6" customFormat="1" ht="15" customHeight="1" x14ac:dyDescent="0.25">
      <c r="P580" s="42"/>
      <c r="AE580" s="195"/>
      <c r="AF580" s="195"/>
      <c r="AG580" s="195"/>
      <c r="AH580" s="195"/>
      <c r="AI580" s="181"/>
      <c r="AJ580" s="195"/>
      <c r="AK580" s="195"/>
      <c r="AL580" s="195"/>
      <c r="AM580" s="195"/>
    </row>
    <row r="581" spans="16:39" s="6" customFormat="1" ht="15" customHeight="1" x14ac:dyDescent="0.25">
      <c r="P581" s="42"/>
      <c r="AE581" s="195"/>
      <c r="AF581" s="195"/>
      <c r="AG581" s="195"/>
      <c r="AH581" s="195"/>
      <c r="AI581" s="181"/>
      <c r="AJ581" s="195"/>
      <c r="AK581" s="195"/>
      <c r="AL581" s="195"/>
      <c r="AM581" s="195"/>
    </row>
    <row r="582" spans="16:39" s="6" customFormat="1" ht="15" customHeight="1" x14ac:dyDescent="0.25">
      <c r="P582" s="42"/>
      <c r="AE582" s="195"/>
      <c r="AF582" s="195"/>
      <c r="AG582" s="195"/>
      <c r="AH582" s="195"/>
      <c r="AI582" s="181"/>
      <c r="AJ582" s="195"/>
      <c r="AK582" s="195"/>
      <c r="AL582" s="195"/>
      <c r="AM582" s="195"/>
    </row>
    <row r="583" spans="16:39" s="6" customFormat="1" ht="15" customHeight="1" x14ac:dyDescent="0.25">
      <c r="P583" s="42"/>
      <c r="AE583" s="195"/>
      <c r="AF583" s="195"/>
      <c r="AG583" s="195"/>
      <c r="AH583" s="195"/>
      <c r="AI583" s="181"/>
      <c r="AJ583" s="195"/>
      <c r="AK583" s="195"/>
      <c r="AL583" s="195"/>
      <c r="AM583" s="195"/>
    </row>
    <row r="584" spans="16:39" s="6" customFormat="1" ht="15" customHeight="1" x14ac:dyDescent="0.25">
      <c r="P584" s="42"/>
      <c r="AE584" s="195"/>
      <c r="AF584" s="195"/>
      <c r="AG584" s="195"/>
      <c r="AH584" s="195"/>
      <c r="AI584" s="181"/>
      <c r="AJ584" s="195"/>
      <c r="AK584" s="195"/>
      <c r="AL584" s="195"/>
      <c r="AM584" s="195"/>
    </row>
    <row r="585" spans="16:39" s="6" customFormat="1" ht="15" customHeight="1" x14ac:dyDescent="0.25">
      <c r="P585" s="42"/>
      <c r="AE585" s="195"/>
      <c r="AF585" s="195"/>
      <c r="AG585" s="195"/>
      <c r="AH585" s="195"/>
      <c r="AI585" s="181"/>
      <c r="AJ585" s="195"/>
      <c r="AK585" s="195"/>
      <c r="AL585" s="195"/>
      <c r="AM585" s="195"/>
    </row>
    <row r="586" spans="16:39" s="6" customFormat="1" ht="15" customHeight="1" x14ac:dyDescent="0.25">
      <c r="P586" s="42"/>
      <c r="AE586" s="195"/>
      <c r="AF586" s="195"/>
      <c r="AG586" s="195"/>
      <c r="AH586" s="195"/>
      <c r="AI586" s="181"/>
      <c r="AJ586" s="195"/>
      <c r="AK586" s="195"/>
      <c r="AL586" s="195"/>
      <c r="AM586" s="195"/>
    </row>
    <row r="587" spans="16:39" s="6" customFormat="1" ht="15" customHeight="1" x14ac:dyDescent="0.25">
      <c r="P587" s="42"/>
      <c r="AE587" s="195"/>
      <c r="AF587" s="195"/>
      <c r="AG587" s="195"/>
      <c r="AH587" s="195"/>
      <c r="AI587" s="181"/>
      <c r="AJ587" s="195"/>
      <c r="AK587" s="195"/>
      <c r="AL587" s="195"/>
      <c r="AM587" s="195"/>
    </row>
    <row r="588" spans="16:39" s="6" customFormat="1" ht="15" customHeight="1" x14ac:dyDescent="0.25">
      <c r="P588" s="42"/>
      <c r="AE588" s="195"/>
      <c r="AF588" s="195"/>
      <c r="AG588" s="195"/>
      <c r="AH588" s="195"/>
      <c r="AI588" s="181"/>
      <c r="AJ588" s="195"/>
      <c r="AK588" s="195"/>
      <c r="AL588" s="195"/>
      <c r="AM588" s="195"/>
    </row>
    <row r="589" spans="16:39" s="6" customFormat="1" ht="15" customHeight="1" x14ac:dyDescent="0.25">
      <c r="P589" s="42"/>
      <c r="AE589" s="195"/>
      <c r="AF589" s="195"/>
      <c r="AG589" s="195"/>
      <c r="AH589" s="195"/>
      <c r="AI589" s="181"/>
      <c r="AJ589" s="195"/>
      <c r="AK589" s="195"/>
      <c r="AL589" s="195"/>
      <c r="AM589" s="195"/>
    </row>
    <row r="590" spans="16:39" s="6" customFormat="1" ht="15" customHeight="1" x14ac:dyDescent="0.25">
      <c r="P590" s="42"/>
      <c r="AE590" s="195"/>
      <c r="AF590" s="195"/>
      <c r="AG590" s="195"/>
      <c r="AH590" s="195"/>
      <c r="AI590" s="181"/>
      <c r="AJ590" s="195"/>
      <c r="AK590" s="195"/>
      <c r="AL590" s="195"/>
      <c r="AM590" s="195"/>
    </row>
    <row r="591" spans="16:39" s="6" customFormat="1" ht="15" customHeight="1" x14ac:dyDescent="0.25">
      <c r="P591" s="42"/>
      <c r="AE591" s="195"/>
      <c r="AF591" s="195"/>
      <c r="AG591" s="195"/>
      <c r="AH591" s="195"/>
      <c r="AI591" s="181"/>
      <c r="AJ591" s="195"/>
      <c r="AK591" s="195"/>
      <c r="AL591" s="195"/>
      <c r="AM591" s="195"/>
    </row>
    <row r="592" spans="16:39" s="6" customFormat="1" ht="15" customHeight="1" x14ac:dyDescent="0.25">
      <c r="P592" s="42"/>
      <c r="AE592" s="195"/>
      <c r="AF592" s="195"/>
      <c r="AG592" s="195"/>
      <c r="AH592" s="195"/>
      <c r="AI592" s="181"/>
      <c r="AJ592" s="195"/>
      <c r="AK592" s="195"/>
      <c r="AL592" s="195"/>
      <c r="AM592" s="195"/>
    </row>
    <row r="593" spans="16:39" s="6" customFormat="1" ht="15" customHeight="1" x14ac:dyDescent="0.25">
      <c r="P593" s="42"/>
      <c r="AE593" s="195"/>
      <c r="AF593" s="195"/>
      <c r="AG593" s="195"/>
      <c r="AH593" s="195"/>
      <c r="AI593" s="181"/>
      <c r="AJ593" s="195"/>
      <c r="AK593" s="195"/>
      <c r="AL593" s="195"/>
      <c r="AM593" s="195"/>
    </row>
    <row r="594" spans="16:39" s="6" customFormat="1" ht="15" customHeight="1" x14ac:dyDescent="0.25">
      <c r="P594" s="42"/>
      <c r="AE594" s="195"/>
      <c r="AF594" s="195"/>
      <c r="AG594" s="195"/>
      <c r="AH594" s="195"/>
      <c r="AI594" s="181"/>
      <c r="AJ594" s="195"/>
      <c r="AK594" s="195"/>
      <c r="AL594" s="195"/>
      <c r="AM594" s="195"/>
    </row>
    <row r="595" spans="16:39" s="6" customFormat="1" ht="15" customHeight="1" x14ac:dyDescent="0.25">
      <c r="P595" s="42"/>
      <c r="AE595" s="195"/>
      <c r="AF595" s="195"/>
      <c r="AG595" s="195"/>
      <c r="AH595" s="195"/>
      <c r="AI595" s="181"/>
      <c r="AJ595" s="195"/>
      <c r="AK595" s="195"/>
      <c r="AL595" s="195"/>
      <c r="AM595" s="195"/>
    </row>
    <row r="596" spans="16:39" s="6" customFormat="1" ht="15" customHeight="1" x14ac:dyDescent="0.25">
      <c r="P596" s="42"/>
      <c r="AE596" s="195"/>
      <c r="AF596" s="195"/>
      <c r="AG596" s="195"/>
      <c r="AH596" s="195"/>
      <c r="AI596" s="181"/>
      <c r="AJ596" s="195"/>
      <c r="AK596" s="195"/>
      <c r="AL596" s="195"/>
      <c r="AM596" s="195"/>
    </row>
    <row r="597" spans="16:39" s="6" customFormat="1" ht="15" customHeight="1" x14ac:dyDescent="0.25">
      <c r="P597" s="42"/>
      <c r="AE597" s="195"/>
      <c r="AF597" s="195"/>
      <c r="AG597" s="195"/>
      <c r="AH597" s="195"/>
      <c r="AI597" s="181"/>
      <c r="AJ597" s="195"/>
      <c r="AK597" s="195"/>
      <c r="AL597" s="195"/>
      <c r="AM597" s="195"/>
    </row>
    <row r="598" spans="16:39" s="6" customFormat="1" ht="15" customHeight="1" x14ac:dyDescent="0.25">
      <c r="P598" s="42"/>
      <c r="AE598" s="195"/>
      <c r="AF598" s="195"/>
      <c r="AG598" s="195"/>
      <c r="AH598" s="195"/>
      <c r="AI598" s="181"/>
      <c r="AJ598" s="195"/>
      <c r="AK598" s="195"/>
      <c r="AL598" s="195"/>
      <c r="AM598" s="195"/>
    </row>
    <row r="599" spans="16:39" s="6" customFormat="1" ht="15" customHeight="1" x14ac:dyDescent="0.25">
      <c r="P599" s="42"/>
      <c r="AE599" s="195"/>
      <c r="AF599" s="195"/>
      <c r="AG599" s="195"/>
      <c r="AH599" s="195"/>
      <c r="AI599" s="181"/>
      <c r="AJ599" s="195"/>
      <c r="AK599" s="195"/>
      <c r="AL599" s="195"/>
      <c r="AM599" s="195"/>
    </row>
    <row r="600" spans="16:39" s="6" customFormat="1" ht="15" customHeight="1" x14ac:dyDescent="0.25">
      <c r="P600" s="42"/>
      <c r="AE600" s="195"/>
      <c r="AF600" s="195"/>
      <c r="AG600" s="195"/>
      <c r="AH600" s="195"/>
      <c r="AI600" s="181"/>
      <c r="AJ600" s="195"/>
      <c r="AK600" s="195"/>
      <c r="AL600" s="195"/>
      <c r="AM600" s="195"/>
    </row>
    <row r="601" spans="16:39" s="6" customFormat="1" ht="15" customHeight="1" x14ac:dyDescent="0.25">
      <c r="P601" s="42"/>
      <c r="AE601" s="195"/>
      <c r="AF601" s="195"/>
      <c r="AG601" s="195"/>
      <c r="AH601" s="195"/>
      <c r="AI601" s="181"/>
      <c r="AJ601" s="195"/>
      <c r="AK601" s="195"/>
      <c r="AL601" s="195"/>
      <c r="AM601" s="195"/>
    </row>
    <row r="602" spans="16:39" s="6" customFormat="1" ht="15" customHeight="1" x14ac:dyDescent="0.25">
      <c r="P602" s="42"/>
      <c r="AE602" s="195"/>
      <c r="AF602" s="195"/>
      <c r="AG602" s="195"/>
      <c r="AH602" s="195"/>
      <c r="AI602" s="181"/>
      <c r="AJ602" s="195"/>
      <c r="AK602" s="195"/>
      <c r="AL602" s="195"/>
      <c r="AM602" s="195"/>
    </row>
    <row r="603" spans="16:39" s="6" customFormat="1" ht="15" customHeight="1" x14ac:dyDescent="0.25">
      <c r="P603" s="42"/>
      <c r="AE603" s="195"/>
      <c r="AF603" s="195"/>
      <c r="AG603" s="195"/>
      <c r="AH603" s="195"/>
      <c r="AI603" s="181"/>
      <c r="AJ603" s="195"/>
      <c r="AK603" s="195"/>
      <c r="AL603" s="195"/>
      <c r="AM603" s="195"/>
    </row>
    <row r="604" spans="16:39" s="6" customFormat="1" ht="15" customHeight="1" x14ac:dyDescent="0.25">
      <c r="P604" s="42"/>
      <c r="AE604" s="195"/>
      <c r="AF604" s="195"/>
      <c r="AG604" s="195"/>
      <c r="AH604" s="195"/>
      <c r="AI604" s="181"/>
      <c r="AJ604" s="195"/>
      <c r="AK604" s="195"/>
      <c r="AL604" s="195"/>
      <c r="AM604" s="195"/>
    </row>
    <row r="605" spans="16:39" s="6" customFormat="1" ht="15" customHeight="1" x14ac:dyDescent="0.25">
      <c r="P605" s="42"/>
      <c r="AE605" s="195"/>
      <c r="AF605" s="195"/>
      <c r="AG605" s="195"/>
      <c r="AH605" s="195"/>
      <c r="AI605" s="181"/>
      <c r="AJ605" s="195"/>
      <c r="AK605" s="195"/>
      <c r="AL605" s="195"/>
      <c r="AM605" s="195"/>
    </row>
    <row r="606" spans="16:39" s="6" customFormat="1" ht="15" customHeight="1" x14ac:dyDescent="0.25">
      <c r="P606" s="42"/>
      <c r="AE606" s="195"/>
      <c r="AF606" s="195"/>
      <c r="AG606" s="195"/>
      <c r="AH606" s="195"/>
      <c r="AI606" s="181"/>
      <c r="AJ606" s="195"/>
      <c r="AK606" s="195"/>
      <c r="AL606" s="195"/>
      <c r="AM606" s="195"/>
    </row>
    <row r="607" spans="16:39" s="6" customFormat="1" ht="15" customHeight="1" x14ac:dyDescent="0.25">
      <c r="P607" s="42"/>
      <c r="AE607" s="195"/>
      <c r="AF607" s="195"/>
      <c r="AG607" s="195"/>
      <c r="AH607" s="195"/>
      <c r="AI607" s="181"/>
      <c r="AJ607" s="195"/>
      <c r="AK607" s="195"/>
      <c r="AL607" s="195"/>
      <c r="AM607" s="195"/>
    </row>
    <row r="608" spans="16:39" s="6" customFormat="1" ht="15" customHeight="1" x14ac:dyDescent="0.25">
      <c r="P608" s="42"/>
      <c r="AE608" s="195"/>
      <c r="AF608" s="195"/>
      <c r="AG608" s="195"/>
      <c r="AH608" s="195"/>
      <c r="AI608" s="181"/>
      <c r="AJ608" s="195"/>
      <c r="AK608" s="195"/>
      <c r="AL608" s="195"/>
      <c r="AM608" s="195"/>
    </row>
    <row r="609" spans="16:39" s="6" customFormat="1" ht="15" customHeight="1" x14ac:dyDescent="0.25">
      <c r="P609" s="42"/>
      <c r="AE609" s="195"/>
      <c r="AF609" s="195"/>
      <c r="AG609" s="195"/>
      <c r="AH609" s="195"/>
      <c r="AI609" s="181"/>
      <c r="AJ609" s="195"/>
      <c r="AK609" s="195"/>
      <c r="AL609" s="195"/>
      <c r="AM609" s="195"/>
    </row>
    <row r="610" spans="16:39" s="6" customFormat="1" ht="15" customHeight="1" x14ac:dyDescent="0.25">
      <c r="P610" s="42"/>
      <c r="AE610" s="195"/>
      <c r="AF610" s="195"/>
      <c r="AG610" s="195"/>
      <c r="AH610" s="195"/>
      <c r="AI610" s="181"/>
      <c r="AJ610" s="195"/>
      <c r="AK610" s="195"/>
      <c r="AL610" s="195"/>
      <c r="AM610" s="195"/>
    </row>
    <row r="611" spans="16:39" s="6" customFormat="1" ht="15" customHeight="1" x14ac:dyDescent="0.25">
      <c r="P611" s="42"/>
      <c r="AE611" s="195"/>
      <c r="AF611" s="195"/>
      <c r="AG611" s="195"/>
      <c r="AH611" s="195"/>
      <c r="AI611" s="181"/>
      <c r="AJ611" s="195"/>
      <c r="AK611" s="195"/>
      <c r="AL611" s="195"/>
      <c r="AM611" s="195"/>
    </row>
    <row r="612" spans="16:39" s="6" customFormat="1" ht="15" customHeight="1" x14ac:dyDescent="0.25">
      <c r="P612" s="42"/>
      <c r="AE612" s="195"/>
      <c r="AF612" s="195"/>
      <c r="AG612" s="195"/>
      <c r="AH612" s="195"/>
      <c r="AI612" s="181"/>
      <c r="AJ612" s="195"/>
      <c r="AK612" s="195"/>
      <c r="AL612" s="195"/>
      <c r="AM612" s="195"/>
    </row>
    <row r="613" spans="16:39" s="6" customFormat="1" ht="15" customHeight="1" x14ac:dyDescent="0.25">
      <c r="P613" s="42"/>
      <c r="AE613" s="195"/>
      <c r="AF613" s="195"/>
      <c r="AG613" s="195"/>
      <c r="AH613" s="195"/>
      <c r="AI613" s="181"/>
      <c r="AJ613" s="195"/>
      <c r="AK613" s="195"/>
      <c r="AL613" s="195"/>
      <c r="AM613" s="195"/>
    </row>
    <row r="614" spans="16:39" s="6" customFormat="1" ht="15" customHeight="1" x14ac:dyDescent="0.25">
      <c r="P614" s="42"/>
      <c r="AE614" s="195"/>
      <c r="AF614" s="195"/>
      <c r="AG614" s="195"/>
      <c r="AH614" s="195"/>
      <c r="AI614" s="181"/>
      <c r="AJ614" s="195"/>
      <c r="AK614" s="195"/>
      <c r="AL614" s="195"/>
      <c r="AM614" s="195"/>
    </row>
    <row r="615" spans="16:39" s="6" customFormat="1" ht="15" customHeight="1" x14ac:dyDescent="0.25">
      <c r="P615" s="42"/>
      <c r="AE615" s="195"/>
      <c r="AF615" s="195"/>
      <c r="AG615" s="195"/>
      <c r="AH615" s="195"/>
      <c r="AI615" s="181"/>
      <c r="AJ615" s="195"/>
      <c r="AK615" s="195"/>
      <c r="AL615" s="195"/>
      <c r="AM615" s="195"/>
    </row>
    <row r="616" spans="16:39" s="6" customFormat="1" ht="15" customHeight="1" x14ac:dyDescent="0.25">
      <c r="P616" s="42"/>
      <c r="AE616" s="195"/>
      <c r="AF616" s="195"/>
      <c r="AG616" s="195"/>
      <c r="AH616" s="195"/>
      <c r="AI616" s="181"/>
      <c r="AJ616" s="195"/>
      <c r="AK616" s="195"/>
      <c r="AL616" s="195"/>
      <c r="AM616" s="195"/>
    </row>
    <row r="617" spans="16:39" s="6" customFormat="1" ht="15" customHeight="1" x14ac:dyDescent="0.25">
      <c r="P617" s="42"/>
      <c r="AE617" s="195"/>
      <c r="AF617" s="195"/>
      <c r="AG617" s="195"/>
      <c r="AH617" s="195"/>
      <c r="AI617" s="181"/>
      <c r="AJ617" s="195"/>
      <c r="AK617" s="195"/>
      <c r="AL617" s="195"/>
      <c r="AM617" s="195"/>
    </row>
    <row r="618" spans="16:39" s="6" customFormat="1" ht="15" customHeight="1" x14ac:dyDescent="0.25">
      <c r="P618" s="42"/>
      <c r="AE618" s="195"/>
      <c r="AF618" s="195"/>
      <c r="AG618" s="195"/>
      <c r="AH618" s="195"/>
      <c r="AI618" s="181"/>
      <c r="AJ618" s="195"/>
      <c r="AK618" s="195"/>
      <c r="AL618" s="195"/>
      <c r="AM618" s="195"/>
    </row>
    <row r="619" spans="16:39" s="6" customFormat="1" ht="15" customHeight="1" x14ac:dyDescent="0.25">
      <c r="P619" s="42"/>
      <c r="AE619" s="195"/>
      <c r="AF619" s="195"/>
      <c r="AG619" s="195"/>
      <c r="AH619" s="195"/>
      <c r="AI619" s="181"/>
      <c r="AJ619" s="195"/>
      <c r="AK619" s="195"/>
      <c r="AL619" s="195"/>
      <c r="AM619" s="195"/>
    </row>
    <row r="620" spans="16:39" s="6" customFormat="1" ht="15" customHeight="1" x14ac:dyDescent="0.25">
      <c r="P620" s="42"/>
      <c r="AE620" s="195"/>
      <c r="AF620" s="195"/>
      <c r="AG620" s="195"/>
      <c r="AH620" s="195"/>
      <c r="AI620" s="181"/>
      <c r="AJ620" s="195"/>
      <c r="AK620" s="195"/>
      <c r="AL620" s="195"/>
      <c r="AM620" s="195"/>
    </row>
    <row r="621" spans="16:39" s="6" customFormat="1" ht="15" customHeight="1" x14ac:dyDescent="0.25">
      <c r="P621" s="42"/>
      <c r="AE621" s="195"/>
      <c r="AF621" s="195"/>
      <c r="AG621" s="195"/>
      <c r="AH621" s="195"/>
      <c r="AI621" s="181"/>
      <c r="AJ621" s="195"/>
      <c r="AK621" s="195"/>
      <c r="AL621" s="195"/>
      <c r="AM621" s="195"/>
    </row>
    <row r="622" spans="16:39" s="6" customFormat="1" ht="15" customHeight="1" x14ac:dyDescent="0.25">
      <c r="P622" s="42"/>
      <c r="AE622" s="195"/>
      <c r="AF622" s="195"/>
      <c r="AG622" s="195"/>
      <c r="AH622" s="195"/>
      <c r="AI622" s="181"/>
      <c r="AJ622" s="195"/>
      <c r="AK622" s="195"/>
      <c r="AL622" s="195"/>
      <c r="AM622" s="195"/>
    </row>
    <row r="623" spans="16:39" s="6" customFormat="1" ht="15" customHeight="1" x14ac:dyDescent="0.25">
      <c r="P623" s="42"/>
      <c r="AE623" s="195"/>
      <c r="AF623" s="195"/>
      <c r="AG623" s="195"/>
      <c r="AH623" s="195"/>
      <c r="AI623" s="181"/>
      <c r="AJ623" s="195"/>
      <c r="AK623" s="195"/>
      <c r="AL623" s="195"/>
      <c r="AM623" s="195"/>
    </row>
    <row r="624" spans="16:39" s="6" customFormat="1" ht="15" customHeight="1" x14ac:dyDescent="0.25">
      <c r="P624" s="42"/>
      <c r="AE624" s="195"/>
      <c r="AF624" s="195"/>
      <c r="AG624" s="195"/>
      <c r="AH624" s="195"/>
      <c r="AI624" s="181"/>
      <c r="AJ624" s="195"/>
      <c r="AK624" s="195"/>
      <c r="AL624" s="195"/>
      <c r="AM624" s="195"/>
    </row>
    <row r="625" spans="16:39" s="6" customFormat="1" ht="15" customHeight="1" x14ac:dyDescent="0.25">
      <c r="P625" s="42"/>
      <c r="AE625" s="195"/>
      <c r="AF625" s="195"/>
      <c r="AG625" s="195"/>
      <c r="AH625" s="195"/>
      <c r="AI625" s="181"/>
      <c r="AJ625" s="195"/>
      <c r="AK625" s="195"/>
      <c r="AL625" s="195"/>
      <c r="AM625" s="195"/>
    </row>
    <row r="626" spans="16:39" s="6" customFormat="1" ht="15" customHeight="1" x14ac:dyDescent="0.25">
      <c r="P626" s="42"/>
      <c r="AE626" s="195"/>
      <c r="AF626" s="195"/>
      <c r="AG626" s="195"/>
      <c r="AH626" s="195"/>
      <c r="AI626" s="181"/>
      <c r="AJ626" s="195"/>
      <c r="AK626" s="195"/>
      <c r="AL626" s="195"/>
      <c r="AM626" s="195"/>
    </row>
    <row r="627" spans="16:39" s="6" customFormat="1" ht="15" customHeight="1" x14ac:dyDescent="0.25">
      <c r="P627" s="42"/>
      <c r="AE627" s="195"/>
      <c r="AF627" s="195"/>
      <c r="AG627" s="195"/>
      <c r="AH627" s="195"/>
      <c r="AI627" s="181"/>
      <c r="AJ627" s="195"/>
      <c r="AK627" s="195"/>
      <c r="AL627" s="195"/>
      <c r="AM627" s="195"/>
    </row>
    <row r="628" spans="16:39" s="6" customFormat="1" ht="15" customHeight="1" x14ac:dyDescent="0.25">
      <c r="P628" s="42"/>
      <c r="AE628" s="195"/>
      <c r="AF628" s="195"/>
      <c r="AG628" s="195"/>
      <c r="AH628" s="195"/>
      <c r="AI628" s="181"/>
      <c r="AJ628" s="195"/>
      <c r="AK628" s="195"/>
      <c r="AL628" s="195"/>
      <c r="AM628" s="195"/>
    </row>
    <row r="629" spans="16:39" s="6" customFormat="1" ht="15" customHeight="1" x14ac:dyDescent="0.25">
      <c r="P629" s="42"/>
      <c r="AE629" s="195"/>
      <c r="AF629" s="195"/>
      <c r="AG629" s="195"/>
      <c r="AH629" s="195"/>
      <c r="AI629" s="181"/>
      <c r="AJ629" s="195"/>
      <c r="AK629" s="195"/>
      <c r="AL629" s="195"/>
      <c r="AM629" s="195"/>
    </row>
    <row r="630" spans="16:39" s="6" customFormat="1" ht="15" customHeight="1" x14ac:dyDescent="0.25">
      <c r="P630" s="42"/>
      <c r="AE630" s="195"/>
      <c r="AF630" s="195"/>
      <c r="AG630" s="195"/>
      <c r="AH630" s="195"/>
      <c r="AI630" s="181"/>
      <c r="AJ630" s="195"/>
      <c r="AK630" s="195"/>
      <c r="AL630" s="195"/>
      <c r="AM630" s="195"/>
    </row>
    <row r="631" spans="16:39" s="6" customFormat="1" ht="15" customHeight="1" x14ac:dyDescent="0.25">
      <c r="P631" s="42"/>
      <c r="AE631" s="195"/>
      <c r="AF631" s="195"/>
      <c r="AG631" s="195"/>
      <c r="AH631" s="195"/>
      <c r="AI631" s="181"/>
      <c r="AJ631" s="195"/>
      <c r="AK631" s="195"/>
      <c r="AL631" s="195"/>
      <c r="AM631" s="195"/>
    </row>
    <row r="632" spans="16:39" s="6" customFormat="1" ht="15" customHeight="1" x14ac:dyDescent="0.25">
      <c r="P632" s="42"/>
      <c r="AE632" s="195"/>
      <c r="AF632" s="195"/>
      <c r="AG632" s="195"/>
      <c r="AH632" s="195"/>
      <c r="AI632" s="181"/>
      <c r="AJ632" s="195"/>
      <c r="AK632" s="195"/>
      <c r="AL632" s="195"/>
      <c r="AM632" s="195"/>
    </row>
    <row r="633" spans="16:39" s="6" customFormat="1" ht="15" customHeight="1" x14ac:dyDescent="0.25">
      <c r="P633" s="42"/>
      <c r="AE633" s="195"/>
      <c r="AF633" s="195"/>
      <c r="AG633" s="195"/>
      <c r="AH633" s="195"/>
      <c r="AI633" s="181"/>
      <c r="AJ633" s="195"/>
      <c r="AK633" s="195"/>
      <c r="AL633" s="195"/>
      <c r="AM633" s="195"/>
    </row>
    <row r="634" spans="16:39" s="6" customFormat="1" ht="15" customHeight="1" x14ac:dyDescent="0.25">
      <c r="P634" s="42"/>
      <c r="AE634" s="195"/>
      <c r="AF634" s="195"/>
      <c r="AG634" s="195"/>
      <c r="AH634" s="195"/>
      <c r="AI634" s="181"/>
      <c r="AJ634" s="195"/>
      <c r="AK634" s="195"/>
      <c r="AL634" s="195"/>
      <c r="AM634" s="195"/>
    </row>
    <row r="635" spans="16:39" s="6" customFormat="1" ht="15" customHeight="1" x14ac:dyDescent="0.25">
      <c r="P635" s="42"/>
      <c r="AE635" s="195"/>
      <c r="AF635" s="195"/>
      <c r="AG635" s="195"/>
      <c r="AH635" s="195"/>
      <c r="AI635" s="181"/>
      <c r="AJ635" s="195"/>
      <c r="AK635" s="195"/>
      <c r="AL635" s="195"/>
      <c r="AM635" s="195"/>
    </row>
    <row r="636" spans="16:39" s="6" customFormat="1" ht="15" customHeight="1" x14ac:dyDescent="0.25">
      <c r="P636" s="42"/>
      <c r="AE636" s="195"/>
      <c r="AF636" s="195"/>
      <c r="AG636" s="195"/>
      <c r="AH636" s="195"/>
      <c r="AI636" s="181"/>
      <c r="AJ636" s="195"/>
      <c r="AK636" s="195"/>
      <c r="AL636" s="195"/>
      <c r="AM636" s="195"/>
    </row>
    <row r="637" spans="16:39" s="6" customFormat="1" ht="15" customHeight="1" x14ac:dyDescent="0.25">
      <c r="P637" s="42"/>
      <c r="AE637" s="195"/>
      <c r="AF637" s="195"/>
      <c r="AG637" s="195"/>
      <c r="AH637" s="195"/>
      <c r="AI637" s="181"/>
      <c r="AJ637" s="195"/>
      <c r="AK637" s="195"/>
      <c r="AL637" s="195"/>
      <c r="AM637" s="195"/>
    </row>
    <row r="638" spans="16:39" s="6" customFormat="1" ht="15" customHeight="1" x14ac:dyDescent="0.25">
      <c r="P638" s="42"/>
      <c r="AE638" s="195"/>
      <c r="AF638" s="195"/>
      <c r="AG638" s="195"/>
      <c r="AH638" s="195"/>
      <c r="AI638" s="181"/>
      <c r="AJ638" s="195"/>
      <c r="AK638" s="195"/>
      <c r="AL638" s="195"/>
      <c r="AM638" s="195"/>
    </row>
    <row r="639" spans="16:39" s="6" customFormat="1" ht="15" customHeight="1" x14ac:dyDescent="0.25">
      <c r="P639" s="42"/>
      <c r="AE639" s="195"/>
      <c r="AF639" s="195"/>
      <c r="AG639" s="195"/>
      <c r="AH639" s="195"/>
      <c r="AI639" s="181"/>
      <c r="AJ639" s="195"/>
      <c r="AK639" s="195"/>
      <c r="AL639" s="195"/>
      <c r="AM639" s="195"/>
    </row>
    <row r="640" spans="16:39" s="6" customFormat="1" ht="15" customHeight="1" x14ac:dyDescent="0.25">
      <c r="P640" s="42"/>
      <c r="AE640" s="195"/>
      <c r="AF640" s="195"/>
      <c r="AG640" s="195"/>
      <c r="AH640" s="195"/>
      <c r="AI640" s="181"/>
      <c r="AJ640" s="195"/>
      <c r="AK640" s="195"/>
      <c r="AL640" s="195"/>
      <c r="AM640" s="195"/>
    </row>
    <row r="641" spans="16:39" s="6" customFormat="1" ht="15" customHeight="1" x14ac:dyDescent="0.25">
      <c r="P641" s="42"/>
      <c r="AE641" s="195"/>
      <c r="AF641" s="195"/>
      <c r="AG641" s="195"/>
      <c r="AH641" s="195"/>
      <c r="AI641" s="181"/>
      <c r="AJ641" s="195"/>
      <c r="AK641" s="195"/>
      <c r="AL641" s="195"/>
      <c r="AM641" s="195"/>
    </row>
    <row r="642" spans="16:39" s="6" customFormat="1" ht="15" customHeight="1" x14ac:dyDescent="0.25">
      <c r="P642" s="42"/>
      <c r="AE642" s="195"/>
      <c r="AF642" s="195"/>
      <c r="AG642" s="195"/>
      <c r="AH642" s="195"/>
      <c r="AI642" s="181"/>
      <c r="AJ642" s="195"/>
      <c r="AK642" s="195"/>
      <c r="AL642" s="195"/>
      <c r="AM642" s="195"/>
    </row>
    <row r="643" spans="16:39" s="6" customFormat="1" ht="15" customHeight="1" x14ac:dyDescent="0.25">
      <c r="P643" s="42"/>
      <c r="AE643" s="195"/>
      <c r="AF643" s="195"/>
      <c r="AG643" s="195"/>
      <c r="AH643" s="195"/>
      <c r="AI643" s="181"/>
      <c r="AJ643" s="195"/>
      <c r="AK643" s="195"/>
      <c r="AL643" s="195"/>
      <c r="AM643" s="195"/>
    </row>
    <row r="644" spans="16:39" s="6" customFormat="1" ht="15" customHeight="1" x14ac:dyDescent="0.25">
      <c r="P644" s="42"/>
      <c r="AE644" s="195"/>
      <c r="AF644" s="195"/>
      <c r="AG644" s="195"/>
      <c r="AH644" s="195"/>
      <c r="AI644" s="181"/>
      <c r="AJ644" s="195"/>
      <c r="AK644" s="195"/>
      <c r="AL644" s="195"/>
      <c r="AM644" s="195"/>
    </row>
    <row r="645" spans="16:39" s="6" customFormat="1" ht="15" customHeight="1" x14ac:dyDescent="0.25">
      <c r="P645" s="42"/>
      <c r="AE645" s="195"/>
      <c r="AF645" s="195"/>
      <c r="AG645" s="195"/>
      <c r="AH645" s="195"/>
      <c r="AI645" s="181"/>
      <c r="AJ645" s="195"/>
      <c r="AK645" s="195"/>
      <c r="AL645" s="195"/>
      <c r="AM645" s="195"/>
    </row>
    <row r="646" spans="16:39" s="6" customFormat="1" ht="15" customHeight="1" x14ac:dyDescent="0.25">
      <c r="P646" s="42"/>
      <c r="AE646" s="195"/>
      <c r="AF646" s="195"/>
      <c r="AG646" s="195"/>
      <c r="AH646" s="195"/>
      <c r="AI646" s="181"/>
      <c r="AJ646" s="195"/>
      <c r="AK646" s="195"/>
      <c r="AL646" s="195"/>
      <c r="AM646" s="195"/>
    </row>
    <row r="647" spans="16:39" s="6" customFormat="1" ht="15" customHeight="1" x14ac:dyDescent="0.25">
      <c r="P647" s="42"/>
      <c r="AE647" s="195"/>
      <c r="AF647" s="195"/>
      <c r="AG647" s="195"/>
      <c r="AH647" s="195"/>
      <c r="AI647" s="181"/>
      <c r="AJ647" s="195"/>
      <c r="AK647" s="195"/>
      <c r="AL647" s="195"/>
      <c r="AM647" s="195"/>
    </row>
    <row r="648" spans="16:39" s="6" customFormat="1" ht="15" customHeight="1" x14ac:dyDescent="0.25">
      <c r="P648" s="42"/>
      <c r="AE648" s="195"/>
      <c r="AF648" s="195"/>
      <c r="AG648" s="195"/>
      <c r="AH648" s="195"/>
      <c r="AI648" s="181"/>
      <c r="AJ648" s="195"/>
      <c r="AK648" s="195"/>
      <c r="AL648" s="195"/>
      <c r="AM648" s="195"/>
    </row>
    <row r="649" spans="16:39" s="6" customFormat="1" ht="15" customHeight="1" x14ac:dyDescent="0.25">
      <c r="P649" s="42"/>
      <c r="AE649" s="195"/>
      <c r="AF649" s="195"/>
      <c r="AG649" s="195"/>
      <c r="AH649" s="195"/>
      <c r="AI649" s="181"/>
      <c r="AJ649" s="195"/>
      <c r="AK649" s="195"/>
      <c r="AL649" s="195"/>
      <c r="AM649" s="195"/>
    </row>
    <row r="650" spans="16:39" s="6" customFormat="1" ht="15" customHeight="1" x14ac:dyDescent="0.25">
      <c r="P650" s="42"/>
      <c r="AE650" s="195"/>
      <c r="AF650" s="195"/>
      <c r="AG650" s="195"/>
      <c r="AH650" s="195"/>
      <c r="AI650" s="181"/>
      <c r="AJ650" s="195"/>
      <c r="AK650" s="195"/>
      <c r="AL650" s="195"/>
      <c r="AM650" s="195"/>
    </row>
    <row r="651" spans="16:39" s="6" customFormat="1" ht="15" customHeight="1" x14ac:dyDescent="0.25">
      <c r="P651" s="42"/>
      <c r="AE651" s="195"/>
      <c r="AF651" s="195"/>
      <c r="AG651" s="195"/>
      <c r="AH651" s="195"/>
      <c r="AI651" s="181"/>
      <c r="AJ651" s="195"/>
      <c r="AK651" s="195"/>
      <c r="AL651" s="195"/>
      <c r="AM651" s="195"/>
    </row>
    <row r="652" spans="16:39" s="6" customFormat="1" ht="15" customHeight="1" x14ac:dyDescent="0.25">
      <c r="P652" s="42"/>
      <c r="AE652" s="195"/>
      <c r="AF652" s="195"/>
      <c r="AG652" s="195"/>
      <c r="AH652" s="195"/>
      <c r="AI652" s="181"/>
      <c r="AJ652" s="195"/>
      <c r="AK652" s="195"/>
      <c r="AL652" s="195"/>
      <c r="AM652" s="195"/>
    </row>
    <row r="653" spans="16:39" s="6" customFormat="1" ht="15" customHeight="1" x14ac:dyDescent="0.25">
      <c r="P653" s="42"/>
      <c r="AE653" s="195"/>
      <c r="AF653" s="195"/>
      <c r="AG653" s="195"/>
      <c r="AH653" s="195"/>
      <c r="AI653" s="181"/>
      <c r="AJ653" s="195"/>
      <c r="AK653" s="195"/>
      <c r="AL653" s="195"/>
      <c r="AM653" s="195"/>
    </row>
    <row r="654" spans="16:39" s="6" customFormat="1" ht="15" customHeight="1" x14ac:dyDescent="0.25">
      <c r="P654" s="42"/>
      <c r="AE654" s="195"/>
      <c r="AF654" s="195"/>
      <c r="AG654" s="195"/>
      <c r="AH654" s="195"/>
      <c r="AI654" s="181"/>
      <c r="AJ654" s="195"/>
      <c r="AK654" s="195"/>
      <c r="AL654" s="195"/>
      <c r="AM654" s="195"/>
    </row>
    <row r="655" spans="16:39" s="6" customFormat="1" ht="15" customHeight="1" x14ac:dyDescent="0.25">
      <c r="P655" s="42"/>
      <c r="AE655" s="195"/>
      <c r="AF655" s="195"/>
      <c r="AG655" s="195"/>
      <c r="AH655" s="195"/>
      <c r="AI655" s="181"/>
      <c r="AJ655" s="195"/>
      <c r="AK655" s="195"/>
      <c r="AL655" s="195"/>
      <c r="AM655" s="195"/>
    </row>
    <row r="656" spans="16:39" s="6" customFormat="1" ht="15" customHeight="1" x14ac:dyDescent="0.25">
      <c r="P656" s="42"/>
      <c r="AE656" s="195"/>
      <c r="AF656" s="195"/>
      <c r="AG656" s="195"/>
      <c r="AH656" s="195"/>
      <c r="AI656" s="181"/>
      <c r="AJ656" s="195"/>
      <c r="AK656" s="195"/>
      <c r="AL656" s="195"/>
      <c r="AM656" s="195"/>
    </row>
    <row r="657" spans="16:39" s="6" customFormat="1" ht="15" customHeight="1" x14ac:dyDescent="0.25">
      <c r="P657" s="42"/>
      <c r="AE657" s="195"/>
      <c r="AF657" s="195"/>
      <c r="AG657" s="195"/>
      <c r="AH657" s="195"/>
      <c r="AI657" s="181"/>
      <c r="AJ657" s="195"/>
      <c r="AK657" s="195"/>
      <c r="AL657" s="195"/>
      <c r="AM657" s="195"/>
    </row>
    <row r="658" spans="16:39" s="6" customFormat="1" ht="15" customHeight="1" x14ac:dyDescent="0.25">
      <c r="P658" s="42"/>
      <c r="AE658" s="195"/>
      <c r="AF658" s="195"/>
      <c r="AG658" s="195"/>
      <c r="AH658" s="195"/>
      <c r="AI658" s="181"/>
      <c r="AJ658" s="195"/>
      <c r="AK658" s="195"/>
      <c r="AL658" s="195"/>
      <c r="AM658" s="195"/>
    </row>
    <row r="659" spans="16:39" s="6" customFormat="1" ht="15" customHeight="1" x14ac:dyDescent="0.25">
      <c r="P659" s="42"/>
      <c r="AE659" s="195"/>
      <c r="AF659" s="195"/>
      <c r="AG659" s="195"/>
      <c r="AH659" s="195"/>
      <c r="AI659" s="181"/>
      <c r="AJ659" s="195"/>
      <c r="AK659" s="195"/>
      <c r="AL659" s="195"/>
      <c r="AM659" s="195"/>
    </row>
    <row r="660" spans="16:39" s="6" customFormat="1" ht="15" customHeight="1" x14ac:dyDescent="0.25">
      <c r="P660" s="42"/>
      <c r="AE660" s="195"/>
      <c r="AF660" s="195"/>
      <c r="AG660" s="195"/>
      <c r="AH660" s="195"/>
      <c r="AI660" s="181"/>
      <c r="AJ660" s="195"/>
      <c r="AK660" s="195"/>
      <c r="AL660" s="195"/>
      <c r="AM660" s="195"/>
    </row>
    <row r="661" spans="16:39" s="6" customFormat="1" ht="15" customHeight="1" x14ac:dyDescent="0.25">
      <c r="P661" s="42"/>
      <c r="AE661" s="195"/>
      <c r="AF661" s="195"/>
      <c r="AG661" s="195"/>
      <c r="AH661" s="195"/>
      <c r="AI661" s="181"/>
      <c r="AJ661" s="195"/>
      <c r="AK661" s="195"/>
      <c r="AL661" s="195"/>
      <c r="AM661" s="195"/>
    </row>
    <row r="662" spans="16:39" s="6" customFormat="1" ht="15" customHeight="1" x14ac:dyDescent="0.25">
      <c r="P662" s="42"/>
      <c r="AE662" s="195"/>
      <c r="AF662" s="195"/>
      <c r="AG662" s="195"/>
      <c r="AH662" s="195"/>
      <c r="AI662" s="181"/>
      <c r="AJ662" s="195"/>
      <c r="AK662" s="195"/>
      <c r="AL662" s="195"/>
      <c r="AM662" s="195"/>
    </row>
    <row r="663" spans="16:39" s="6" customFormat="1" ht="15" customHeight="1" x14ac:dyDescent="0.25">
      <c r="P663" s="42"/>
      <c r="AE663" s="195"/>
      <c r="AF663" s="195"/>
      <c r="AG663" s="195"/>
      <c r="AH663" s="195"/>
      <c r="AI663" s="181"/>
      <c r="AJ663" s="195"/>
      <c r="AK663" s="195"/>
      <c r="AL663" s="195"/>
      <c r="AM663" s="195"/>
    </row>
    <row r="664" spans="16:39" s="6" customFormat="1" ht="15" customHeight="1" x14ac:dyDescent="0.25">
      <c r="P664" s="42"/>
      <c r="AE664" s="195"/>
      <c r="AF664" s="195"/>
      <c r="AG664" s="195"/>
      <c r="AH664" s="195"/>
      <c r="AI664" s="181"/>
      <c r="AJ664" s="195"/>
      <c r="AK664" s="195"/>
      <c r="AL664" s="195"/>
      <c r="AM664" s="195"/>
    </row>
    <row r="665" spans="16:39" s="6" customFormat="1" ht="15" customHeight="1" x14ac:dyDescent="0.25">
      <c r="P665" s="42"/>
      <c r="AE665" s="195"/>
      <c r="AF665" s="195"/>
      <c r="AG665" s="195"/>
      <c r="AH665" s="195"/>
      <c r="AI665" s="181"/>
      <c r="AJ665" s="195"/>
      <c r="AK665" s="195"/>
      <c r="AL665" s="195"/>
      <c r="AM665" s="195"/>
    </row>
    <row r="666" spans="16:39" s="6" customFormat="1" ht="15" customHeight="1" x14ac:dyDescent="0.25">
      <c r="P666" s="42"/>
      <c r="AE666" s="195"/>
      <c r="AF666" s="195"/>
      <c r="AG666" s="195"/>
      <c r="AH666" s="195"/>
      <c r="AI666" s="181"/>
      <c r="AJ666" s="195"/>
      <c r="AK666" s="195"/>
      <c r="AL666" s="195"/>
      <c r="AM666" s="195"/>
    </row>
    <row r="667" spans="16:39" s="6" customFormat="1" ht="15" customHeight="1" x14ac:dyDescent="0.25">
      <c r="P667" s="42"/>
      <c r="AE667" s="195"/>
      <c r="AF667" s="195"/>
      <c r="AG667" s="195"/>
      <c r="AH667" s="195"/>
      <c r="AI667" s="181"/>
      <c r="AJ667" s="195"/>
      <c r="AK667" s="195"/>
      <c r="AL667" s="195"/>
      <c r="AM667" s="195"/>
    </row>
    <row r="668" spans="16:39" s="6" customFormat="1" ht="15" customHeight="1" x14ac:dyDescent="0.25">
      <c r="P668" s="42"/>
      <c r="AE668" s="195"/>
      <c r="AF668" s="195"/>
      <c r="AG668" s="195"/>
      <c r="AH668" s="195"/>
      <c r="AI668" s="181"/>
      <c r="AJ668" s="195"/>
      <c r="AK668" s="195"/>
      <c r="AL668" s="195"/>
      <c r="AM668" s="195"/>
    </row>
    <row r="669" spans="16:39" s="6" customFormat="1" ht="15" customHeight="1" x14ac:dyDescent="0.25">
      <c r="P669" s="42"/>
      <c r="AE669" s="195"/>
      <c r="AF669" s="195"/>
      <c r="AG669" s="195"/>
      <c r="AH669" s="195"/>
      <c r="AI669" s="181"/>
      <c r="AJ669" s="195"/>
      <c r="AK669" s="195"/>
      <c r="AL669" s="195"/>
      <c r="AM669" s="195"/>
    </row>
    <row r="670" spans="16:39" s="6" customFormat="1" ht="15" customHeight="1" x14ac:dyDescent="0.25">
      <c r="P670" s="42"/>
      <c r="AE670" s="195"/>
      <c r="AF670" s="195"/>
      <c r="AG670" s="195"/>
      <c r="AH670" s="195"/>
      <c r="AI670" s="181"/>
      <c r="AJ670" s="195"/>
      <c r="AK670" s="195"/>
      <c r="AL670" s="195"/>
      <c r="AM670" s="195"/>
    </row>
    <row r="671" spans="16:39" s="6" customFormat="1" ht="15" customHeight="1" x14ac:dyDescent="0.25">
      <c r="P671" s="42"/>
      <c r="AE671" s="195"/>
      <c r="AF671" s="195"/>
      <c r="AG671" s="195"/>
      <c r="AH671" s="195"/>
      <c r="AI671" s="181"/>
      <c r="AJ671" s="195"/>
      <c r="AK671" s="195"/>
      <c r="AL671" s="195"/>
      <c r="AM671" s="195"/>
    </row>
    <row r="672" spans="16:39" s="6" customFormat="1" ht="15" customHeight="1" x14ac:dyDescent="0.25">
      <c r="P672" s="42"/>
      <c r="AE672" s="195"/>
      <c r="AF672" s="195"/>
      <c r="AG672" s="195"/>
      <c r="AH672" s="195"/>
      <c r="AI672" s="181"/>
      <c r="AJ672" s="195"/>
      <c r="AK672" s="195"/>
      <c r="AL672" s="195"/>
      <c r="AM672" s="195"/>
    </row>
    <row r="673" spans="16:39" s="6" customFormat="1" ht="15" customHeight="1" x14ac:dyDescent="0.25">
      <c r="P673" s="42"/>
      <c r="AE673" s="195"/>
      <c r="AF673" s="195"/>
      <c r="AG673" s="195"/>
      <c r="AH673" s="195"/>
      <c r="AI673" s="181"/>
      <c r="AJ673" s="195"/>
      <c r="AK673" s="195"/>
      <c r="AL673" s="195"/>
      <c r="AM673" s="195"/>
    </row>
    <row r="674" spans="16:39" s="6" customFormat="1" ht="15" customHeight="1" x14ac:dyDescent="0.25">
      <c r="P674" s="42"/>
      <c r="AE674" s="195"/>
      <c r="AF674" s="195"/>
      <c r="AG674" s="195"/>
      <c r="AH674" s="195"/>
      <c r="AI674" s="181"/>
      <c r="AJ674" s="195"/>
      <c r="AK674" s="195"/>
      <c r="AL674" s="195"/>
      <c r="AM674" s="195"/>
    </row>
    <row r="675" spans="16:39" s="6" customFormat="1" ht="15" customHeight="1" x14ac:dyDescent="0.25">
      <c r="P675" s="42"/>
      <c r="AE675" s="195"/>
      <c r="AF675" s="195"/>
      <c r="AG675" s="195"/>
      <c r="AH675" s="195"/>
      <c r="AI675" s="181"/>
      <c r="AJ675" s="195"/>
      <c r="AK675" s="195"/>
      <c r="AL675" s="195"/>
      <c r="AM675" s="195"/>
    </row>
    <row r="676" spans="16:39" s="6" customFormat="1" ht="15" customHeight="1" x14ac:dyDescent="0.25">
      <c r="P676" s="42"/>
      <c r="AE676" s="195"/>
      <c r="AF676" s="195"/>
      <c r="AG676" s="195"/>
      <c r="AH676" s="195"/>
      <c r="AI676" s="181"/>
      <c r="AJ676" s="195"/>
      <c r="AK676" s="195"/>
      <c r="AL676" s="195"/>
      <c r="AM676" s="195"/>
    </row>
    <row r="677" spans="16:39" s="6" customFormat="1" ht="15" customHeight="1" x14ac:dyDescent="0.25">
      <c r="P677" s="42"/>
      <c r="AE677" s="195"/>
      <c r="AF677" s="195"/>
      <c r="AG677" s="195"/>
      <c r="AH677" s="195"/>
      <c r="AI677" s="181"/>
      <c r="AJ677" s="195"/>
      <c r="AK677" s="195"/>
      <c r="AL677" s="195"/>
      <c r="AM677" s="195"/>
    </row>
    <row r="678" spans="16:39" s="6" customFormat="1" ht="15" customHeight="1" x14ac:dyDescent="0.25">
      <c r="P678" s="42"/>
      <c r="AE678" s="195"/>
      <c r="AF678" s="195"/>
      <c r="AG678" s="195"/>
      <c r="AH678" s="195"/>
      <c r="AI678" s="181"/>
      <c r="AJ678" s="195"/>
      <c r="AK678" s="195"/>
      <c r="AL678" s="195"/>
      <c r="AM678" s="195"/>
    </row>
    <row r="679" spans="16:39" s="6" customFormat="1" ht="15" customHeight="1" x14ac:dyDescent="0.25">
      <c r="P679" s="42"/>
      <c r="AE679" s="195"/>
      <c r="AF679" s="195"/>
      <c r="AG679" s="195"/>
      <c r="AH679" s="195"/>
      <c r="AI679" s="181"/>
      <c r="AJ679" s="195"/>
      <c r="AK679" s="195"/>
      <c r="AL679" s="195"/>
      <c r="AM679" s="195"/>
    </row>
    <row r="680" spans="16:39" s="6" customFormat="1" ht="15" customHeight="1" x14ac:dyDescent="0.25">
      <c r="P680" s="42"/>
      <c r="AE680" s="195"/>
      <c r="AF680" s="195"/>
      <c r="AG680" s="195"/>
      <c r="AH680" s="195"/>
      <c r="AI680" s="181"/>
      <c r="AJ680" s="195"/>
      <c r="AK680" s="195"/>
      <c r="AL680" s="195"/>
      <c r="AM680" s="195"/>
    </row>
    <row r="681" spans="16:39" s="6" customFormat="1" ht="15" customHeight="1" x14ac:dyDescent="0.25">
      <c r="P681" s="42"/>
      <c r="AE681" s="195"/>
      <c r="AF681" s="195"/>
      <c r="AG681" s="195"/>
      <c r="AH681" s="195"/>
      <c r="AI681" s="181"/>
      <c r="AJ681" s="195"/>
      <c r="AK681" s="195"/>
      <c r="AL681" s="195"/>
      <c r="AM681" s="195"/>
    </row>
    <row r="682" spans="16:39" s="6" customFormat="1" ht="15" customHeight="1" x14ac:dyDescent="0.25">
      <c r="P682" s="42"/>
      <c r="AE682" s="195"/>
      <c r="AF682" s="195"/>
      <c r="AG682" s="195"/>
      <c r="AH682" s="195"/>
      <c r="AI682" s="181"/>
      <c r="AJ682" s="195"/>
      <c r="AK682" s="195"/>
      <c r="AL682" s="195"/>
      <c r="AM682" s="195"/>
    </row>
    <row r="683" spans="16:39" s="6" customFormat="1" ht="15" customHeight="1" x14ac:dyDescent="0.25">
      <c r="P683" s="42"/>
      <c r="AE683" s="195"/>
      <c r="AF683" s="195"/>
      <c r="AG683" s="195"/>
      <c r="AH683" s="195"/>
      <c r="AI683" s="181"/>
      <c r="AJ683" s="195"/>
      <c r="AK683" s="195"/>
      <c r="AL683" s="195"/>
      <c r="AM683" s="195"/>
    </row>
    <row r="684" spans="16:39" s="6" customFormat="1" ht="15" customHeight="1" x14ac:dyDescent="0.25">
      <c r="P684" s="42"/>
      <c r="AE684" s="195"/>
      <c r="AF684" s="195"/>
      <c r="AG684" s="195"/>
      <c r="AH684" s="195"/>
      <c r="AI684" s="181"/>
      <c r="AJ684" s="195"/>
      <c r="AK684" s="195"/>
      <c r="AL684" s="195"/>
      <c r="AM684" s="195"/>
    </row>
    <row r="685" spans="16:39" s="6" customFormat="1" ht="15" customHeight="1" x14ac:dyDescent="0.25">
      <c r="P685" s="42"/>
      <c r="AE685" s="195"/>
      <c r="AF685" s="195"/>
      <c r="AG685" s="195"/>
      <c r="AH685" s="195"/>
      <c r="AI685" s="181"/>
      <c r="AJ685" s="195"/>
      <c r="AK685" s="195"/>
      <c r="AL685" s="195"/>
      <c r="AM685" s="195"/>
    </row>
    <row r="686" spans="16:39" s="6" customFormat="1" ht="15" customHeight="1" x14ac:dyDescent="0.25">
      <c r="P686" s="42"/>
      <c r="AE686" s="195"/>
      <c r="AF686" s="195"/>
      <c r="AG686" s="195"/>
      <c r="AH686" s="195"/>
      <c r="AI686" s="181"/>
      <c r="AJ686" s="195"/>
      <c r="AK686" s="195"/>
      <c r="AL686" s="195"/>
      <c r="AM686" s="195"/>
    </row>
    <row r="687" spans="16:39" s="6" customFormat="1" ht="15" customHeight="1" x14ac:dyDescent="0.25">
      <c r="P687" s="42"/>
      <c r="AE687" s="195"/>
      <c r="AF687" s="195"/>
      <c r="AG687" s="195"/>
      <c r="AH687" s="195"/>
      <c r="AI687" s="181"/>
      <c r="AJ687" s="195"/>
      <c r="AK687" s="195"/>
      <c r="AL687" s="195"/>
      <c r="AM687" s="195"/>
    </row>
    <row r="688" spans="16:39" s="6" customFormat="1" ht="15" customHeight="1" x14ac:dyDescent="0.25">
      <c r="P688" s="42"/>
      <c r="AE688" s="195"/>
      <c r="AF688" s="195"/>
      <c r="AG688" s="195"/>
      <c r="AH688" s="195"/>
      <c r="AI688" s="181"/>
      <c r="AJ688" s="195"/>
      <c r="AK688" s="195"/>
      <c r="AL688" s="195"/>
      <c r="AM688" s="195"/>
    </row>
    <row r="689" spans="16:39" s="6" customFormat="1" ht="15" customHeight="1" x14ac:dyDescent="0.25">
      <c r="P689" s="42"/>
      <c r="AE689" s="195"/>
      <c r="AF689" s="195"/>
      <c r="AG689" s="195"/>
      <c r="AH689" s="195"/>
      <c r="AI689" s="181"/>
      <c r="AJ689" s="195"/>
      <c r="AK689" s="195"/>
      <c r="AL689" s="195"/>
      <c r="AM689" s="195"/>
    </row>
    <row r="690" spans="16:39" s="6" customFormat="1" ht="15" customHeight="1" x14ac:dyDescent="0.25">
      <c r="P690" s="42"/>
      <c r="AE690" s="195"/>
      <c r="AF690" s="195"/>
      <c r="AG690" s="195"/>
      <c r="AH690" s="195"/>
      <c r="AI690" s="181"/>
      <c r="AJ690" s="195"/>
      <c r="AK690" s="195"/>
      <c r="AL690" s="195"/>
      <c r="AM690" s="195"/>
    </row>
    <row r="691" spans="16:39" s="6" customFormat="1" ht="15" customHeight="1" x14ac:dyDescent="0.25">
      <c r="P691" s="42"/>
      <c r="AE691" s="195"/>
      <c r="AF691" s="195"/>
      <c r="AG691" s="195"/>
      <c r="AH691" s="195"/>
      <c r="AI691" s="181"/>
      <c r="AJ691" s="195"/>
      <c r="AK691" s="195"/>
      <c r="AL691" s="195"/>
      <c r="AM691" s="195"/>
    </row>
    <row r="692" spans="16:39" s="6" customFormat="1" ht="15" customHeight="1" x14ac:dyDescent="0.25">
      <c r="P692" s="42"/>
      <c r="AE692" s="195"/>
      <c r="AF692" s="195"/>
      <c r="AG692" s="195"/>
      <c r="AH692" s="195"/>
      <c r="AI692" s="181"/>
      <c r="AJ692" s="195"/>
      <c r="AK692" s="195"/>
      <c r="AL692" s="195"/>
      <c r="AM692" s="195"/>
    </row>
    <row r="693" spans="16:39" s="6" customFormat="1" ht="15" customHeight="1" x14ac:dyDescent="0.25">
      <c r="P693" s="42"/>
      <c r="AE693" s="195"/>
      <c r="AF693" s="195"/>
      <c r="AG693" s="195"/>
      <c r="AH693" s="195"/>
      <c r="AI693" s="181"/>
      <c r="AJ693" s="195"/>
      <c r="AK693" s="195"/>
      <c r="AL693" s="195"/>
      <c r="AM693" s="195"/>
    </row>
    <row r="694" spans="16:39" s="6" customFormat="1" ht="15" customHeight="1" x14ac:dyDescent="0.25">
      <c r="P694" s="42"/>
      <c r="AE694" s="195"/>
      <c r="AF694" s="195"/>
      <c r="AG694" s="195"/>
      <c r="AH694" s="195"/>
      <c r="AI694" s="181"/>
      <c r="AJ694" s="195"/>
      <c r="AK694" s="195"/>
      <c r="AL694" s="195"/>
      <c r="AM694" s="195"/>
    </row>
    <row r="695" spans="16:39" s="6" customFormat="1" ht="15" customHeight="1" x14ac:dyDescent="0.25">
      <c r="P695" s="42"/>
      <c r="AE695" s="195"/>
      <c r="AF695" s="195"/>
      <c r="AG695" s="195"/>
      <c r="AH695" s="195"/>
      <c r="AI695" s="181"/>
      <c r="AJ695" s="195"/>
      <c r="AK695" s="195"/>
      <c r="AL695" s="195"/>
      <c r="AM695" s="195"/>
    </row>
    <row r="696" spans="16:39" s="6" customFormat="1" ht="15" customHeight="1" x14ac:dyDescent="0.25">
      <c r="P696" s="42"/>
      <c r="AE696" s="195"/>
      <c r="AF696" s="195"/>
      <c r="AG696" s="195"/>
      <c r="AH696" s="195"/>
      <c r="AI696" s="181"/>
      <c r="AJ696" s="195"/>
      <c r="AK696" s="195"/>
      <c r="AL696" s="195"/>
      <c r="AM696" s="195"/>
    </row>
    <row r="697" spans="16:39" s="6" customFormat="1" ht="15" customHeight="1" x14ac:dyDescent="0.25">
      <c r="P697" s="42"/>
      <c r="AE697" s="195"/>
      <c r="AF697" s="195"/>
      <c r="AG697" s="195"/>
      <c r="AH697" s="195"/>
      <c r="AI697" s="181"/>
      <c r="AJ697" s="195"/>
      <c r="AK697" s="195"/>
      <c r="AL697" s="195"/>
      <c r="AM697" s="195"/>
    </row>
    <row r="698" spans="16:39" s="6" customFormat="1" ht="15" customHeight="1" x14ac:dyDescent="0.25">
      <c r="P698" s="42"/>
      <c r="AE698" s="195"/>
      <c r="AF698" s="195"/>
      <c r="AG698" s="195"/>
      <c r="AH698" s="195"/>
      <c r="AI698" s="181"/>
      <c r="AJ698" s="195"/>
      <c r="AK698" s="195"/>
      <c r="AL698" s="195"/>
      <c r="AM698" s="195"/>
    </row>
    <row r="699" spans="16:39" s="6" customFormat="1" ht="15" customHeight="1" x14ac:dyDescent="0.25">
      <c r="P699" s="42"/>
      <c r="AE699" s="195"/>
      <c r="AF699" s="195"/>
      <c r="AG699" s="195"/>
      <c r="AH699" s="195"/>
      <c r="AI699" s="181"/>
      <c r="AJ699" s="195"/>
      <c r="AK699" s="195"/>
      <c r="AL699" s="195"/>
      <c r="AM699" s="195"/>
    </row>
    <row r="700" spans="16:39" s="6" customFormat="1" ht="15" customHeight="1" x14ac:dyDescent="0.25">
      <c r="P700" s="42"/>
      <c r="AE700" s="195"/>
      <c r="AF700" s="195"/>
      <c r="AG700" s="195"/>
      <c r="AH700" s="195"/>
      <c r="AI700" s="181"/>
      <c r="AJ700" s="195"/>
      <c r="AK700" s="195"/>
      <c r="AL700" s="195"/>
      <c r="AM700" s="195"/>
    </row>
    <row r="701" spans="16:39" s="6" customFormat="1" ht="15" customHeight="1" x14ac:dyDescent="0.25">
      <c r="P701" s="42"/>
      <c r="AE701" s="195"/>
      <c r="AF701" s="195"/>
      <c r="AG701" s="195"/>
      <c r="AH701" s="195"/>
      <c r="AI701" s="181"/>
      <c r="AJ701" s="195"/>
      <c r="AK701" s="195"/>
      <c r="AL701" s="195"/>
      <c r="AM701" s="195"/>
    </row>
    <row r="702" spans="16:39" s="6" customFormat="1" ht="15" customHeight="1" x14ac:dyDescent="0.25">
      <c r="P702" s="42"/>
      <c r="AE702" s="195"/>
      <c r="AF702" s="195"/>
      <c r="AG702" s="195"/>
      <c r="AH702" s="195"/>
      <c r="AI702" s="181"/>
      <c r="AJ702" s="195"/>
      <c r="AK702" s="195"/>
      <c r="AL702" s="195"/>
      <c r="AM702" s="195"/>
    </row>
    <row r="703" spans="16:39" s="6" customFormat="1" ht="15" customHeight="1" x14ac:dyDescent="0.25">
      <c r="P703" s="42"/>
      <c r="AE703" s="195"/>
      <c r="AF703" s="195"/>
      <c r="AG703" s="195"/>
      <c r="AH703" s="195"/>
      <c r="AI703" s="181"/>
      <c r="AJ703" s="195"/>
      <c r="AK703" s="195"/>
      <c r="AL703" s="195"/>
      <c r="AM703" s="195"/>
    </row>
    <row r="704" spans="16:39" s="6" customFormat="1" ht="15" customHeight="1" x14ac:dyDescent="0.25">
      <c r="P704" s="42"/>
      <c r="AE704" s="195"/>
      <c r="AF704" s="195"/>
      <c r="AG704" s="195"/>
      <c r="AH704" s="195"/>
      <c r="AI704" s="181"/>
      <c r="AJ704" s="195"/>
      <c r="AK704" s="195"/>
      <c r="AL704" s="195"/>
      <c r="AM704" s="195"/>
    </row>
    <row r="705" spans="16:39" s="6" customFormat="1" ht="15" customHeight="1" x14ac:dyDescent="0.25">
      <c r="P705" s="42"/>
      <c r="AE705" s="195"/>
      <c r="AF705" s="195"/>
      <c r="AG705" s="195"/>
      <c r="AH705" s="195"/>
      <c r="AI705" s="181"/>
      <c r="AJ705" s="195"/>
      <c r="AK705" s="195"/>
      <c r="AL705" s="195"/>
      <c r="AM705" s="195"/>
    </row>
    <row r="706" spans="16:39" s="6" customFormat="1" ht="15" customHeight="1" x14ac:dyDescent="0.25">
      <c r="P706" s="42"/>
      <c r="AE706" s="195"/>
      <c r="AF706" s="195"/>
      <c r="AG706" s="195"/>
      <c r="AH706" s="195"/>
      <c r="AI706" s="181"/>
      <c r="AJ706" s="195"/>
      <c r="AK706" s="195"/>
      <c r="AL706" s="195"/>
      <c r="AM706" s="195"/>
    </row>
    <row r="707" spans="16:39" s="6" customFormat="1" ht="15" customHeight="1" x14ac:dyDescent="0.25">
      <c r="P707" s="42"/>
      <c r="AE707" s="195"/>
      <c r="AF707" s="195"/>
      <c r="AG707" s="195"/>
      <c r="AH707" s="195"/>
      <c r="AI707" s="181"/>
      <c r="AJ707" s="195"/>
      <c r="AK707" s="195"/>
      <c r="AL707" s="195"/>
      <c r="AM707" s="195"/>
    </row>
    <row r="708" spans="16:39" s="6" customFormat="1" ht="15" customHeight="1" x14ac:dyDescent="0.25">
      <c r="P708" s="42"/>
      <c r="AE708" s="195"/>
      <c r="AF708" s="195"/>
      <c r="AG708" s="195"/>
      <c r="AH708" s="195"/>
      <c r="AI708" s="181"/>
      <c r="AJ708" s="195"/>
      <c r="AK708" s="195"/>
      <c r="AL708" s="195"/>
      <c r="AM708" s="195"/>
    </row>
    <row r="709" spans="16:39" s="6" customFormat="1" ht="15" customHeight="1" x14ac:dyDescent="0.25">
      <c r="P709" s="42"/>
      <c r="AE709" s="195"/>
      <c r="AF709" s="195"/>
      <c r="AG709" s="195"/>
      <c r="AH709" s="195"/>
      <c r="AI709" s="181"/>
      <c r="AJ709" s="195"/>
      <c r="AK709" s="195"/>
      <c r="AL709" s="195"/>
      <c r="AM709" s="195"/>
    </row>
    <row r="710" spans="16:39" s="6" customFormat="1" ht="15" customHeight="1" x14ac:dyDescent="0.25">
      <c r="P710" s="42"/>
      <c r="AE710" s="195"/>
      <c r="AF710" s="195"/>
      <c r="AG710" s="195"/>
      <c r="AH710" s="195"/>
      <c r="AI710" s="181"/>
      <c r="AJ710" s="195"/>
      <c r="AK710" s="195"/>
      <c r="AL710" s="195"/>
      <c r="AM710" s="195"/>
    </row>
    <row r="711" spans="16:39" s="6" customFormat="1" ht="15" customHeight="1" x14ac:dyDescent="0.25">
      <c r="P711" s="42"/>
      <c r="AE711" s="195"/>
      <c r="AF711" s="195"/>
      <c r="AG711" s="195"/>
      <c r="AH711" s="195"/>
      <c r="AI711" s="181"/>
      <c r="AJ711" s="195"/>
      <c r="AK711" s="195"/>
      <c r="AL711" s="195"/>
      <c r="AM711" s="195"/>
    </row>
    <row r="712" spans="16:39" s="6" customFormat="1" ht="15" customHeight="1" x14ac:dyDescent="0.25">
      <c r="P712" s="42"/>
      <c r="AE712" s="195"/>
      <c r="AF712" s="195"/>
      <c r="AG712" s="195"/>
      <c r="AH712" s="195"/>
      <c r="AI712" s="181"/>
      <c r="AJ712" s="195"/>
      <c r="AK712" s="195"/>
      <c r="AL712" s="195"/>
      <c r="AM712" s="195"/>
    </row>
    <row r="713" spans="16:39" s="6" customFormat="1" ht="15" customHeight="1" x14ac:dyDescent="0.25">
      <c r="P713" s="42"/>
      <c r="AE713" s="195"/>
      <c r="AF713" s="195"/>
      <c r="AG713" s="195"/>
      <c r="AH713" s="195"/>
      <c r="AI713" s="181"/>
      <c r="AJ713" s="195"/>
      <c r="AK713" s="195"/>
      <c r="AL713" s="195"/>
      <c r="AM713" s="195"/>
    </row>
    <row r="714" spans="16:39" s="6" customFormat="1" ht="15" customHeight="1" x14ac:dyDescent="0.25">
      <c r="P714" s="42"/>
      <c r="AE714" s="195"/>
      <c r="AF714" s="195"/>
      <c r="AG714" s="195"/>
      <c r="AH714" s="195"/>
      <c r="AI714" s="181"/>
      <c r="AJ714" s="195"/>
      <c r="AK714" s="195"/>
      <c r="AL714" s="195"/>
      <c r="AM714" s="195"/>
    </row>
    <row r="715" spans="16:39" s="6" customFormat="1" ht="15" customHeight="1" x14ac:dyDescent="0.25">
      <c r="P715" s="42"/>
      <c r="AE715" s="195"/>
      <c r="AF715" s="195"/>
      <c r="AG715" s="195"/>
      <c r="AH715" s="195"/>
      <c r="AI715" s="181"/>
      <c r="AJ715" s="195"/>
      <c r="AK715" s="195"/>
      <c r="AL715" s="195"/>
      <c r="AM715" s="195"/>
    </row>
    <row r="716" spans="16:39" s="6" customFormat="1" ht="15" customHeight="1" x14ac:dyDescent="0.25">
      <c r="P716" s="42"/>
      <c r="AE716" s="195"/>
      <c r="AF716" s="195"/>
      <c r="AG716" s="195"/>
      <c r="AH716" s="195"/>
      <c r="AI716" s="181"/>
      <c r="AJ716" s="195"/>
      <c r="AK716" s="195"/>
      <c r="AL716" s="195"/>
      <c r="AM716" s="195"/>
    </row>
    <row r="717" spans="16:39" s="6" customFormat="1" ht="15" customHeight="1" x14ac:dyDescent="0.25">
      <c r="P717" s="42"/>
      <c r="AE717" s="195"/>
      <c r="AF717" s="195"/>
      <c r="AG717" s="195"/>
      <c r="AH717" s="195"/>
      <c r="AI717" s="181"/>
      <c r="AJ717" s="195"/>
      <c r="AK717" s="195"/>
      <c r="AL717" s="195"/>
      <c r="AM717" s="195"/>
    </row>
    <row r="718" spans="16:39" s="6" customFormat="1" ht="15" customHeight="1" x14ac:dyDescent="0.25">
      <c r="P718" s="42"/>
      <c r="AE718" s="195"/>
      <c r="AF718" s="195"/>
      <c r="AG718" s="195"/>
      <c r="AH718" s="195"/>
      <c r="AI718" s="181"/>
      <c r="AJ718" s="195"/>
      <c r="AK718" s="195"/>
      <c r="AL718" s="195"/>
      <c r="AM718" s="195"/>
    </row>
    <row r="719" spans="16:39" s="6" customFormat="1" ht="15" customHeight="1" x14ac:dyDescent="0.25">
      <c r="P719" s="42"/>
      <c r="AE719" s="195"/>
      <c r="AF719" s="195"/>
      <c r="AG719" s="195"/>
      <c r="AH719" s="195"/>
      <c r="AI719" s="181"/>
      <c r="AJ719" s="195"/>
      <c r="AK719" s="195"/>
      <c r="AL719" s="195"/>
      <c r="AM719" s="195"/>
    </row>
    <row r="720" spans="16:39" s="6" customFormat="1" ht="15" customHeight="1" x14ac:dyDescent="0.25">
      <c r="P720" s="42"/>
      <c r="AE720" s="195"/>
      <c r="AF720" s="195"/>
      <c r="AG720" s="195"/>
      <c r="AH720" s="195"/>
      <c r="AI720" s="181"/>
      <c r="AJ720" s="195"/>
      <c r="AK720" s="195"/>
      <c r="AL720" s="195"/>
      <c r="AM720" s="195"/>
    </row>
    <row r="721" spans="16:39" s="6" customFormat="1" ht="15" customHeight="1" x14ac:dyDescent="0.25">
      <c r="P721" s="42"/>
      <c r="AE721" s="195"/>
      <c r="AF721" s="195"/>
      <c r="AG721" s="195"/>
      <c r="AH721" s="195"/>
      <c r="AI721" s="181"/>
      <c r="AJ721" s="195"/>
      <c r="AK721" s="195"/>
      <c r="AL721" s="195"/>
      <c r="AM721" s="195"/>
    </row>
    <row r="722" spans="16:39" s="6" customFormat="1" ht="15" customHeight="1" x14ac:dyDescent="0.25">
      <c r="P722" s="42"/>
      <c r="AE722" s="195"/>
      <c r="AF722" s="195"/>
      <c r="AG722" s="195"/>
      <c r="AH722" s="195"/>
      <c r="AI722" s="181"/>
      <c r="AJ722" s="195"/>
      <c r="AK722" s="195"/>
      <c r="AL722" s="195"/>
      <c r="AM722" s="195"/>
    </row>
    <row r="723" spans="16:39" s="6" customFormat="1" ht="15" customHeight="1" x14ac:dyDescent="0.25">
      <c r="P723" s="42"/>
      <c r="AE723" s="195"/>
      <c r="AF723" s="195"/>
      <c r="AG723" s="195"/>
      <c r="AH723" s="195"/>
      <c r="AI723" s="181"/>
      <c r="AJ723" s="195"/>
      <c r="AK723" s="195"/>
      <c r="AL723" s="195"/>
      <c r="AM723" s="195"/>
    </row>
    <row r="724" spans="16:39" s="6" customFormat="1" ht="15" customHeight="1" x14ac:dyDescent="0.25">
      <c r="P724" s="42"/>
      <c r="AE724" s="195"/>
      <c r="AF724" s="195"/>
      <c r="AG724" s="195"/>
      <c r="AH724" s="195"/>
      <c r="AI724" s="181"/>
      <c r="AJ724" s="195"/>
      <c r="AK724" s="195"/>
      <c r="AL724" s="195"/>
      <c r="AM724" s="195"/>
    </row>
    <row r="725" spans="16:39" s="6" customFormat="1" ht="15" customHeight="1" x14ac:dyDescent="0.25">
      <c r="P725" s="42"/>
      <c r="AE725" s="195"/>
      <c r="AF725" s="195"/>
      <c r="AG725" s="195"/>
      <c r="AH725" s="195"/>
      <c r="AI725" s="181"/>
      <c r="AJ725" s="195"/>
      <c r="AK725" s="195"/>
      <c r="AL725" s="195"/>
      <c r="AM725" s="195"/>
    </row>
    <row r="726" spans="16:39" s="6" customFormat="1" ht="15" customHeight="1" x14ac:dyDescent="0.25">
      <c r="P726" s="42"/>
      <c r="AE726" s="195"/>
      <c r="AF726" s="195"/>
      <c r="AG726" s="195"/>
      <c r="AH726" s="195"/>
      <c r="AI726" s="181"/>
      <c r="AJ726" s="195"/>
      <c r="AK726" s="195"/>
      <c r="AL726" s="195"/>
      <c r="AM726" s="195"/>
    </row>
    <row r="727" spans="16:39" s="6" customFormat="1" ht="15" customHeight="1" x14ac:dyDescent="0.25">
      <c r="P727" s="42"/>
      <c r="AE727" s="195"/>
      <c r="AF727" s="195"/>
      <c r="AG727" s="195"/>
      <c r="AH727" s="195"/>
      <c r="AI727" s="181"/>
      <c r="AJ727" s="195"/>
      <c r="AK727" s="195"/>
      <c r="AL727" s="195"/>
      <c r="AM727" s="195"/>
    </row>
    <row r="728" spans="16:39" s="6" customFormat="1" ht="15" customHeight="1" x14ac:dyDescent="0.25">
      <c r="P728" s="42"/>
      <c r="AE728" s="195"/>
      <c r="AF728" s="195"/>
      <c r="AG728" s="195"/>
      <c r="AH728" s="195"/>
      <c r="AI728" s="181"/>
      <c r="AJ728" s="195"/>
      <c r="AK728" s="195"/>
      <c r="AL728" s="195"/>
      <c r="AM728" s="195"/>
    </row>
    <row r="729" spans="16:39" s="6" customFormat="1" ht="15" customHeight="1" x14ac:dyDescent="0.25">
      <c r="P729" s="42"/>
      <c r="AE729" s="195"/>
      <c r="AF729" s="195"/>
      <c r="AG729" s="195"/>
      <c r="AH729" s="195"/>
      <c r="AI729" s="181"/>
      <c r="AJ729" s="195"/>
      <c r="AK729" s="195"/>
      <c r="AL729" s="195"/>
      <c r="AM729" s="195"/>
    </row>
    <row r="730" spans="16:39" s="6" customFormat="1" ht="15" customHeight="1" x14ac:dyDescent="0.25">
      <c r="P730" s="42"/>
      <c r="AE730" s="195"/>
      <c r="AF730" s="195"/>
      <c r="AG730" s="195"/>
      <c r="AH730" s="195"/>
      <c r="AI730" s="181"/>
      <c r="AJ730" s="195"/>
      <c r="AK730" s="195"/>
      <c r="AL730" s="195"/>
      <c r="AM730" s="195"/>
    </row>
    <row r="731" spans="16:39" s="6" customFormat="1" ht="15" customHeight="1" x14ac:dyDescent="0.25">
      <c r="P731" s="42"/>
      <c r="AE731" s="195"/>
      <c r="AF731" s="195"/>
      <c r="AG731" s="195"/>
      <c r="AH731" s="195"/>
      <c r="AI731" s="181"/>
      <c r="AJ731" s="195"/>
      <c r="AK731" s="195"/>
      <c r="AL731" s="195"/>
      <c r="AM731" s="195"/>
    </row>
    <row r="732" spans="16:39" s="6" customFormat="1" ht="15" customHeight="1" x14ac:dyDescent="0.25">
      <c r="P732" s="42"/>
      <c r="AE732" s="195"/>
      <c r="AF732" s="195"/>
      <c r="AG732" s="195"/>
      <c r="AH732" s="195"/>
      <c r="AI732" s="181"/>
      <c r="AJ732" s="195"/>
      <c r="AK732" s="195"/>
      <c r="AL732" s="195"/>
      <c r="AM732" s="195"/>
    </row>
    <row r="733" spans="16:39" s="6" customFormat="1" ht="15" customHeight="1" x14ac:dyDescent="0.25">
      <c r="P733" s="42"/>
      <c r="AE733" s="195"/>
      <c r="AF733" s="195"/>
      <c r="AG733" s="195"/>
      <c r="AH733" s="195"/>
      <c r="AI733" s="181"/>
      <c r="AJ733" s="195"/>
      <c r="AK733" s="195"/>
      <c r="AL733" s="195"/>
      <c r="AM733" s="195"/>
    </row>
    <row r="734" spans="16:39" s="6" customFormat="1" ht="15" customHeight="1" x14ac:dyDescent="0.25">
      <c r="P734" s="42"/>
      <c r="AE734" s="195"/>
      <c r="AF734" s="195"/>
      <c r="AG734" s="195"/>
      <c r="AH734" s="195"/>
      <c r="AI734" s="181"/>
      <c r="AJ734" s="195"/>
      <c r="AK734" s="195"/>
      <c r="AL734" s="195"/>
      <c r="AM734" s="195"/>
    </row>
    <row r="735" spans="16:39" s="6" customFormat="1" ht="15" customHeight="1" x14ac:dyDescent="0.25">
      <c r="P735" s="42"/>
      <c r="AE735" s="195"/>
      <c r="AF735" s="195"/>
      <c r="AG735" s="195"/>
      <c r="AH735" s="195"/>
      <c r="AI735" s="181"/>
      <c r="AJ735" s="195"/>
      <c r="AK735" s="195"/>
      <c r="AL735" s="195"/>
      <c r="AM735" s="195"/>
    </row>
    <row r="736" spans="16:39" s="6" customFormat="1" ht="15" customHeight="1" x14ac:dyDescent="0.25">
      <c r="P736" s="42"/>
      <c r="AE736" s="195"/>
      <c r="AF736" s="195"/>
      <c r="AG736" s="195"/>
      <c r="AH736" s="195"/>
      <c r="AI736" s="181"/>
      <c r="AJ736" s="195"/>
      <c r="AK736" s="195"/>
      <c r="AL736" s="195"/>
      <c r="AM736" s="195"/>
    </row>
    <row r="737" spans="16:39" s="6" customFormat="1" ht="15" customHeight="1" x14ac:dyDescent="0.25">
      <c r="P737" s="42"/>
      <c r="AE737" s="195"/>
      <c r="AF737" s="195"/>
      <c r="AG737" s="195"/>
      <c r="AH737" s="195"/>
      <c r="AI737" s="181"/>
      <c r="AJ737" s="195"/>
      <c r="AK737" s="195"/>
      <c r="AL737" s="195"/>
      <c r="AM737" s="195"/>
    </row>
    <row r="738" spans="16:39" s="6" customFormat="1" ht="15" customHeight="1" x14ac:dyDescent="0.25">
      <c r="P738" s="42"/>
      <c r="AE738" s="195"/>
      <c r="AF738" s="195"/>
      <c r="AG738" s="195"/>
      <c r="AH738" s="195"/>
      <c r="AI738" s="181"/>
      <c r="AJ738" s="195"/>
      <c r="AK738" s="195"/>
      <c r="AL738" s="195"/>
      <c r="AM738" s="195"/>
    </row>
    <row r="739" spans="16:39" s="6" customFormat="1" ht="15" customHeight="1" x14ac:dyDescent="0.25">
      <c r="P739" s="42"/>
      <c r="AE739" s="195"/>
      <c r="AF739" s="195"/>
      <c r="AG739" s="195"/>
      <c r="AH739" s="195"/>
      <c r="AI739" s="181"/>
      <c r="AJ739" s="195"/>
      <c r="AK739" s="195"/>
      <c r="AL739" s="195"/>
      <c r="AM739" s="195"/>
    </row>
    <row r="740" spans="16:39" s="6" customFormat="1" ht="15" customHeight="1" x14ac:dyDescent="0.25">
      <c r="P740" s="42"/>
      <c r="AE740" s="195"/>
      <c r="AF740" s="195"/>
      <c r="AG740" s="195"/>
      <c r="AH740" s="195"/>
      <c r="AI740" s="181"/>
      <c r="AJ740" s="195"/>
      <c r="AK740" s="195"/>
      <c r="AL740" s="195"/>
      <c r="AM740" s="195"/>
    </row>
    <row r="741" spans="16:39" s="6" customFormat="1" ht="15" customHeight="1" x14ac:dyDescent="0.25">
      <c r="P741" s="42"/>
      <c r="AE741" s="195"/>
      <c r="AF741" s="195"/>
      <c r="AG741" s="195"/>
      <c r="AH741" s="195"/>
      <c r="AI741" s="181"/>
      <c r="AJ741" s="195"/>
      <c r="AK741" s="195"/>
      <c r="AL741" s="195"/>
      <c r="AM741" s="195"/>
    </row>
    <row r="742" spans="16:39" s="6" customFormat="1" ht="15" customHeight="1" x14ac:dyDescent="0.25">
      <c r="P742" s="42"/>
      <c r="AE742" s="195"/>
      <c r="AF742" s="195"/>
      <c r="AG742" s="195"/>
      <c r="AH742" s="195"/>
      <c r="AI742" s="181"/>
      <c r="AJ742" s="195"/>
      <c r="AK742" s="195"/>
      <c r="AL742" s="195"/>
      <c r="AM742" s="195"/>
    </row>
    <row r="743" spans="16:39" s="6" customFormat="1" ht="15" customHeight="1" x14ac:dyDescent="0.25">
      <c r="P743" s="42"/>
      <c r="AE743" s="195"/>
      <c r="AF743" s="195"/>
      <c r="AG743" s="195"/>
      <c r="AH743" s="195"/>
      <c r="AI743" s="181"/>
      <c r="AJ743" s="195"/>
      <c r="AK743" s="195"/>
      <c r="AL743" s="195"/>
      <c r="AM743" s="195"/>
    </row>
    <row r="744" spans="16:39" s="6" customFormat="1" ht="15" customHeight="1" x14ac:dyDescent="0.25">
      <c r="P744" s="42"/>
      <c r="AE744" s="195"/>
      <c r="AF744" s="195"/>
      <c r="AG744" s="195"/>
      <c r="AH744" s="195"/>
      <c r="AI744" s="181"/>
      <c r="AJ744" s="195"/>
      <c r="AK744" s="195"/>
      <c r="AL744" s="195"/>
      <c r="AM744" s="195"/>
    </row>
    <row r="745" spans="16:39" s="6" customFormat="1" ht="15" customHeight="1" x14ac:dyDescent="0.25">
      <c r="P745" s="42"/>
      <c r="AE745" s="195"/>
      <c r="AF745" s="195"/>
      <c r="AG745" s="195"/>
      <c r="AH745" s="195"/>
      <c r="AI745" s="181"/>
      <c r="AJ745" s="195"/>
      <c r="AK745" s="195"/>
      <c r="AL745" s="195"/>
      <c r="AM745" s="195"/>
    </row>
    <row r="746" spans="16:39" s="6" customFormat="1" ht="15" customHeight="1" x14ac:dyDescent="0.25">
      <c r="P746" s="42"/>
      <c r="AE746" s="195"/>
      <c r="AF746" s="195"/>
      <c r="AG746" s="195"/>
      <c r="AH746" s="195"/>
      <c r="AI746" s="181"/>
      <c r="AJ746" s="195"/>
      <c r="AK746" s="195"/>
      <c r="AL746" s="195"/>
      <c r="AM746" s="195"/>
    </row>
    <row r="747" spans="16:39" s="6" customFormat="1" ht="15" customHeight="1" x14ac:dyDescent="0.25">
      <c r="P747" s="42"/>
      <c r="AE747" s="195"/>
      <c r="AF747" s="195"/>
      <c r="AG747" s="195"/>
      <c r="AH747" s="195"/>
      <c r="AI747" s="181"/>
      <c r="AJ747" s="195"/>
      <c r="AK747" s="195"/>
      <c r="AL747" s="195"/>
      <c r="AM747" s="195"/>
    </row>
    <row r="748" spans="16:39" s="6" customFormat="1" ht="15" customHeight="1" x14ac:dyDescent="0.25">
      <c r="P748" s="42"/>
      <c r="AE748" s="195"/>
      <c r="AF748" s="195"/>
      <c r="AG748" s="195"/>
      <c r="AH748" s="195"/>
      <c r="AI748" s="181"/>
      <c r="AJ748" s="195"/>
      <c r="AK748" s="195"/>
      <c r="AL748" s="195"/>
      <c r="AM748" s="195"/>
    </row>
    <row r="749" spans="16:39" s="6" customFormat="1" ht="15" customHeight="1" x14ac:dyDescent="0.25">
      <c r="P749" s="42"/>
      <c r="AE749" s="195"/>
      <c r="AF749" s="195"/>
      <c r="AG749" s="195"/>
      <c r="AH749" s="195"/>
      <c r="AI749" s="181"/>
      <c r="AJ749" s="195"/>
      <c r="AK749" s="195"/>
      <c r="AL749" s="195"/>
      <c r="AM749" s="195"/>
    </row>
    <row r="750" spans="16:39" s="6" customFormat="1" ht="15" customHeight="1" x14ac:dyDescent="0.25">
      <c r="P750" s="42"/>
      <c r="AE750" s="195"/>
      <c r="AF750" s="195"/>
      <c r="AG750" s="195"/>
      <c r="AH750" s="195"/>
      <c r="AI750" s="181"/>
      <c r="AJ750" s="195"/>
      <c r="AK750" s="195"/>
      <c r="AL750" s="195"/>
      <c r="AM750" s="195"/>
    </row>
    <row r="751" spans="16:39" s="6" customFormat="1" ht="15" customHeight="1" x14ac:dyDescent="0.25">
      <c r="P751" s="42"/>
      <c r="AE751" s="195"/>
      <c r="AF751" s="195"/>
      <c r="AG751" s="195"/>
      <c r="AH751" s="195"/>
      <c r="AI751" s="181"/>
      <c r="AJ751" s="195"/>
      <c r="AK751" s="195"/>
      <c r="AL751" s="195"/>
      <c r="AM751" s="195"/>
    </row>
    <row r="752" spans="16:39" s="6" customFormat="1" ht="15" customHeight="1" x14ac:dyDescent="0.25">
      <c r="P752" s="42"/>
      <c r="AE752" s="195"/>
      <c r="AF752" s="195"/>
      <c r="AG752" s="195"/>
      <c r="AH752" s="195"/>
      <c r="AI752" s="181"/>
      <c r="AJ752" s="195"/>
      <c r="AK752" s="195"/>
      <c r="AL752" s="195"/>
      <c r="AM752" s="195"/>
    </row>
    <row r="753" spans="16:39" s="6" customFormat="1" ht="15" customHeight="1" x14ac:dyDescent="0.25">
      <c r="P753" s="42"/>
      <c r="AE753" s="195"/>
      <c r="AF753" s="195"/>
      <c r="AG753" s="195"/>
      <c r="AH753" s="195"/>
      <c r="AI753" s="181"/>
      <c r="AJ753" s="195"/>
      <c r="AK753" s="195"/>
      <c r="AL753" s="195"/>
      <c r="AM753" s="195"/>
    </row>
    <row r="754" spans="16:39" s="6" customFormat="1" ht="15" customHeight="1" x14ac:dyDescent="0.25">
      <c r="P754" s="42"/>
      <c r="AE754" s="195"/>
      <c r="AF754" s="195"/>
      <c r="AG754" s="195"/>
      <c r="AH754" s="195"/>
      <c r="AI754" s="181"/>
      <c r="AJ754" s="195"/>
      <c r="AK754" s="195"/>
      <c r="AL754" s="195"/>
      <c r="AM754" s="195"/>
    </row>
    <row r="755" spans="16:39" s="6" customFormat="1" ht="15" customHeight="1" x14ac:dyDescent="0.25">
      <c r="P755" s="42"/>
      <c r="AE755" s="195"/>
      <c r="AF755" s="195"/>
      <c r="AG755" s="195"/>
      <c r="AH755" s="195"/>
      <c r="AI755" s="181"/>
      <c r="AJ755" s="195"/>
      <c r="AK755" s="195"/>
      <c r="AL755" s="195"/>
      <c r="AM755" s="195"/>
    </row>
    <row r="756" spans="16:39" s="6" customFormat="1" ht="15" customHeight="1" x14ac:dyDescent="0.25">
      <c r="P756" s="42"/>
      <c r="AE756" s="195"/>
      <c r="AF756" s="195"/>
      <c r="AG756" s="195"/>
      <c r="AH756" s="195"/>
      <c r="AI756" s="181"/>
      <c r="AJ756" s="195"/>
      <c r="AK756" s="195"/>
      <c r="AL756" s="195"/>
      <c r="AM756" s="195"/>
    </row>
    <row r="757" spans="16:39" s="6" customFormat="1" ht="15" customHeight="1" x14ac:dyDescent="0.25">
      <c r="P757" s="42"/>
      <c r="AE757" s="195"/>
      <c r="AF757" s="195"/>
      <c r="AG757" s="195"/>
      <c r="AH757" s="195"/>
      <c r="AI757" s="181"/>
      <c r="AJ757" s="195"/>
      <c r="AK757" s="195"/>
      <c r="AL757" s="195"/>
      <c r="AM757" s="195"/>
    </row>
    <row r="758" spans="16:39" s="6" customFormat="1" ht="15" customHeight="1" x14ac:dyDescent="0.25">
      <c r="P758" s="42"/>
      <c r="AE758" s="195"/>
      <c r="AF758" s="195"/>
      <c r="AG758" s="195"/>
      <c r="AH758" s="195"/>
      <c r="AI758" s="181"/>
      <c r="AJ758" s="195"/>
      <c r="AK758" s="195"/>
      <c r="AL758" s="195"/>
      <c r="AM758" s="195"/>
    </row>
    <row r="759" spans="16:39" s="6" customFormat="1" ht="15" customHeight="1" x14ac:dyDescent="0.25">
      <c r="P759" s="42"/>
      <c r="AE759" s="195"/>
      <c r="AF759" s="195"/>
      <c r="AG759" s="195"/>
      <c r="AH759" s="195"/>
      <c r="AI759" s="181"/>
      <c r="AJ759" s="195"/>
      <c r="AK759" s="195"/>
      <c r="AL759" s="195"/>
      <c r="AM759" s="195"/>
    </row>
    <row r="760" spans="16:39" s="6" customFormat="1" ht="15" customHeight="1" x14ac:dyDescent="0.25">
      <c r="P760" s="42"/>
      <c r="AE760" s="195"/>
      <c r="AF760" s="195"/>
      <c r="AG760" s="195"/>
      <c r="AH760" s="195"/>
      <c r="AI760" s="181"/>
      <c r="AJ760" s="195"/>
      <c r="AK760" s="195"/>
      <c r="AL760" s="195"/>
      <c r="AM760" s="195"/>
    </row>
    <row r="761" spans="16:39" s="6" customFormat="1" ht="15" customHeight="1" x14ac:dyDescent="0.25">
      <c r="P761" s="42"/>
      <c r="AE761" s="195"/>
      <c r="AF761" s="195"/>
      <c r="AG761" s="195"/>
      <c r="AH761" s="195"/>
      <c r="AI761" s="181"/>
      <c r="AJ761" s="195"/>
      <c r="AK761" s="195"/>
      <c r="AL761" s="195"/>
      <c r="AM761" s="195"/>
    </row>
    <row r="762" spans="16:39" s="6" customFormat="1" ht="15" customHeight="1" x14ac:dyDescent="0.25">
      <c r="P762" s="42"/>
      <c r="AE762" s="195"/>
      <c r="AF762" s="195"/>
      <c r="AG762" s="195"/>
      <c r="AH762" s="195"/>
      <c r="AI762" s="181"/>
      <c r="AJ762" s="195"/>
      <c r="AK762" s="195"/>
      <c r="AL762" s="195"/>
      <c r="AM762" s="195"/>
    </row>
    <row r="763" spans="16:39" s="6" customFormat="1" ht="15" customHeight="1" x14ac:dyDescent="0.25">
      <c r="P763" s="42"/>
      <c r="AE763" s="195"/>
      <c r="AF763" s="195"/>
      <c r="AG763" s="195"/>
      <c r="AH763" s="195"/>
      <c r="AI763" s="181"/>
      <c r="AJ763" s="195"/>
      <c r="AK763" s="195"/>
      <c r="AL763" s="195"/>
      <c r="AM763" s="195"/>
    </row>
    <row r="764" spans="16:39" s="6" customFormat="1" ht="15" customHeight="1" x14ac:dyDescent="0.25">
      <c r="P764" s="42"/>
      <c r="AE764" s="195"/>
      <c r="AF764" s="195"/>
      <c r="AG764" s="195"/>
      <c r="AH764" s="195"/>
      <c r="AI764" s="181"/>
      <c r="AJ764" s="195"/>
      <c r="AK764" s="195"/>
      <c r="AL764" s="195"/>
      <c r="AM764" s="195"/>
    </row>
    <row r="765" spans="16:39" s="6" customFormat="1" ht="15" customHeight="1" x14ac:dyDescent="0.25">
      <c r="P765" s="42"/>
      <c r="AE765" s="195"/>
      <c r="AF765" s="195"/>
      <c r="AG765" s="195"/>
      <c r="AH765" s="195"/>
      <c r="AI765" s="181"/>
      <c r="AJ765" s="195"/>
      <c r="AK765" s="195"/>
      <c r="AL765" s="195"/>
      <c r="AM765" s="195"/>
    </row>
    <row r="766" spans="16:39" s="6" customFormat="1" ht="15" customHeight="1" x14ac:dyDescent="0.25">
      <c r="P766" s="42"/>
      <c r="AE766" s="195"/>
      <c r="AF766" s="195"/>
      <c r="AG766" s="195"/>
      <c r="AH766" s="195"/>
      <c r="AI766" s="181"/>
      <c r="AJ766" s="195"/>
      <c r="AK766" s="195"/>
      <c r="AL766" s="195"/>
      <c r="AM766" s="195"/>
    </row>
    <row r="767" spans="16:39" s="6" customFormat="1" ht="15" customHeight="1" x14ac:dyDescent="0.25">
      <c r="P767" s="42"/>
      <c r="AE767" s="195"/>
      <c r="AF767" s="195"/>
      <c r="AG767" s="195"/>
      <c r="AH767" s="195"/>
      <c r="AI767" s="181"/>
      <c r="AJ767" s="195"/>
      <c r="AK767" s="195"/>
      <c r="AL767" s="195"/>
      <c r="AM767" s="195"/>
    </row>
    <row r="768" spans="16:39" s="6" customFormat="1" ht="15" customHeight="1" x14ac:dyDescent="0.25">
      <c r="P768" s="42"/>
      <c r="AE768" s="195"/>
      <c r="AF768" s="195"/>
      <c r="AG768" s="195"/>
      <c r="AH768" s="195"/>
      <c r="AI768" s="181"/>
      <c r="AJ768" s="195"/>
      <c r="AK768" s="195"/>
      <c r="AL768" s="195"/>
      <c r="AM768" s="195"/>
    </row>
    <row r="769" spans="16:39" s="6" customFormat="1" ht="15" customHeight="1" x14ac:dyDescent="0.25">
      <c r="P769" s="42"/>
      <c r="AE769" s="195"/>
      <c r="AF769" s="195"/>
      <c r="AG769" s="195"/>
      <c r="AH769" s="195"/>
      <c r="AI769" s="181"/>
      <c r="AJ769" s="195"/>
      <c r="AK769" s="195"/>
      <c r="AL769" s="195"/>
      <c r="AM769" s="195"/>
    </row>
    <row r="770" spans="16:39" s="6" customFormat="1" ht="15" customHeight="1" x14ac:dyDescent="0.25">
      <c r="P770" s="42"/>
      <c r="AE770" s="195"/>
      <c r="AF770" s="195"/>
      <c r="AG770" s="195"/>
      <c r="AH770" s="195"/>
      <c r="AI770" s="181"/>
      <c r="AJ770" s="195"/>
      <c r="AK770" s="195"/>
      <c r="AL770" s="195"/>
      <c r="AM770" s="195"/>
    </row>
    <row r="771" spans="16:39" s="6" customFormat="1" ht="15" customHeight="1" x14ac:dyDescent="0.25">
      <c r="P771" s="42"/>
      <c r="AE771" s="195"/>
      <c r="AF771" s="195"/>
      <c r="AG771" s="195"/>
      <c r="AH771" s="195"/>
      <c r="AI771" s="181"/>
      <c r="AJ771" s="195"/>
      <c r="AK771" s="195"/>
      <c r="AL771" s="195"/>
      <c r="AM771" s="195"/>
    </row>
    <row r="772" spans="16:39" s="6" customFormat="1" ht="15" customHeight="1" x14ac:dyDescent="0.25">
      <c r="P772" s="42"/>
      <c r="AE772" s="195"/>
      <c r="AF772" s="195"/>
      <c r="AG772" s="195"/>
      <c r="AH772" s="195"/>
      <c r="AI772" s="181"/>
      <c r="AJ772" s="195"/>
      <c r="AK772" s="195"/>
      <c r="AL772" s="195"/>
      <c r="AM772" s="195"/>
    </row>
    <row r="773" spans="16:39" s="6" customFormat="1" ht="15" customHeight="1" x14ac:dyDescent="0.25">
      <c r="P773" s="42"/>
      <c r="AE773" s="195"/>
      <c r="AF773" s="195"/>
      <c r="AG773" s="195"/>
      <c r="AH773" s="195"/>
      <c r="AI773" s="181"/>
      <c r="AJ773" s="195"/>
      <c r="AK773" s="195"/>
      <c r="AL773" s="195"/>
      <c r="AM773" s="195"/>
    </row>
    <row r="774" spans="16:39" s="6" customFormat="1" ht="15" customHeight="1" x14ac:dyDescent="0.25">
      <c r="P774" s="42"/>
      <c r="AE774" s="195"/>
      <c r="AF774" s="195"/>
      <c r="AG774" s="195"/>
      <c r="AH774" s="195"/>
      <c r="AI774" s="181"/>
      <c r="AJ774" s="195"/>
      <c r="AK774" s="195"/>
      <c r="AL774" s="195"/>
      <c r="AM774" s="195"/>
    </row>
    <row r="775" spans="16:39" s="6" customFormat="1" ht="15" customHeight="1" x14ac:dyDescent="0.25">
      <c r="P775" s="42"/>
      <c r="AE775" s="195"/>
      <c r="AF775" s="195"/>
      <c r="AG775" s="195"/>
      <c r="AH775" s="195"/>
      <c r="AI775" s="181"/>
      <c r="AJ775" s="195"/>
      <c r="AK775" s="195"/>
      <c r="AL775" s="195"/>
      <c r="AM775" s="195"/>
    </row>
    <row r="776" spans="16:39" s="6" customFormat="1" ht="15" customHeight="1" x14ac:dyDescent="0.25">
      <c r="P776" s="42"/>
      <c r="AE776" s="195"/>
      <c r="AF776" s="195"/>
      <c r="AG776" s="195"/>
      <c r="AH776" s="195"/>
      <c r="AI776" s="181"/>
      <c r="AJ776" s="195"/>
      <c r="AK776" s="195"/>
      <c r="AL776" s="195"/>
      <c r="AM776" s="195"/>
    </row>
    <row r="777" spans="16:39" s="6" customFormat="1" ht="15" customHeight="1" x14ac:dyDescent="0.25">
      <c r="P777" s="42"/>
      <c r="AE777" s="195"/>
      <c r="AF777" s="195"/>
      <c r="AG777" s="195"/>
      <c r="AH777" s="195"/>
      <c r="AI777" s="181"/>
      <c r="AJ777" s="195"/>
      <c r="AK777" s="195"/>
      <c r="AL777" s="195"/>
      <c r="AM777" s="195"/>
    </row>
    <row r="778" spans="16:39" s="6" customFormat="1" ht="15" customHeight="1" x14ac:dyDescent="0.25">
      <c r="P778" s="42"/>
      <c r="AE778" s="195"/>
      <c r="AF778" s="195"/>
      <c r="AG778" s="195"/>
      <c r="AH778" s="195"/>
      <c r="AI778" s="181"/>
      <c r="AJ778" s="195"/>
      <c r="AK778" s="195"/>
      <c r="AL778" s="195"/>
      <c r="AM778" s="195"/>
    </row>
    <row r="779" spans="16:39" s="6" customFormat="1" ht="15" customHeight="1" x14ac:dyDescent="0.25">
      <c r="P779" s="42"/>
      <c r="AE779" s="195"/>
      <c r="AF779" s="195"/>
      <c r="AG779" s="195"/>
      <c r="AH779" s="195"/>
      <c r="AI779" s="181"/>
      <c r="AJ779" s="195"/>
      <c r="AK779" s="195"/>
      <c r="AL779" s="195"/>
      <c r="AM779" s="195"/>
    </row>
    <row r="780" spans="16:39" s="6" customFormat="1" ht="15" customHeight="1" x14ac:dyDescent="0.25">
      <c r="P780" s="42"/>
      <c r="AE780" s="195"/>
      <c r="AF780" s="195"/>
      <c r="AG780" s="195"/>
      <c r="AH780" s="195"/>
      <c r="AI780" s="181"/>
      <c r="AJ780" s="195"/>
      <c r="AK780" s="195"/>
      <c r="AL780" s="195"/>
      <c r="AM780" s="195"/>
    </row>
    <row r="781" spans="16:39" s="6" customFormat="1" ht="15" customHeight="1" x14ac:dyDescent="0.25">
      <c r="P781" s="42"/>
      <c r="AE781" s="195"/>
      <c r="AF781" s="195"/>
      <c r="AG781" s="195"/>
      <c r="AH781" s="195"/>
      <c r="AI781" s="181"/>
      <c r="AJ781" s="195"/>
      <c r="AK781" s="195"/>
      <c r="AL781" s="195"/>
      <c r="AM781" s="195"/>
    </row>
    <row r="782" spans="16:39" s="6" customFormat="1" ht="15" customHeight="1" x14ac:dyDescent="0.25">
      <c r="P782" s="42"/>
      <c r="AE782" s="195"/>
      <c r="AF782" s="195"/>
      <c r="AG782" s="195"/>
      <c r="AH782" s="195"/>
      <c r="AI782" s="181"/>
      <c r="AJ782" s="195"/>
      <c r="AK782" s="195"/>
      <c r="AL782" s="195"/>
      <c r="AM782" s="195"/>
    </row>
    <row r="783" spans="16:39" s="6" customFormat="1" ht="15" customHeight="1" x14ac:dyDescent="0.25">
      <c r="P783" s="42"/>
      <c r="AE783" s="195"/>
      <c r="AF783" s="195"/>
      <c r="AG783" s="195"/>
      <c r="AH783" s="195"/>
      <c r="AI783" s="181"/>
      <c r="AJ783" s="195"/>
      <c r="AK783" s="195"/>
      <c r="AL783" s="195"/>
      <c r="AM783" s="195"/>
    </row>
    <row r="784" spans="16:39" s="6" customFormat="1" ht="15" customHeight="1" x14ac:dyDescent="0.25">
      <c r="P784" s="42"/>
      <c r="AE784" s="195"/>
      <c r="AF784" s="195"/>
      <c r="AG784" s="195"/>
      <c r="AH784" s="195"/>
      <c r="AI784" s="181"/>
      <c r="AJ784" s="195"/>
      <c r="AK784" s="195"/>
      <c r="AL784" s="195"/>
      <c r="AM784" s="195"/>
    </row>
    <row r="785" spans="16:39" s="6" customFormat="1" ht="15" customHeight="1" x14ac:dyDescent="0.25">
      <c r="P785" s="42"/>
      <c r="AE785" s="195"/>
      <c r="AF785" s="195"/>
      <c r="AG785" s="195"/>
      <c r="AH785" s="195"/>
      <c r="AI785" s="181"/>
      <c r="AJ785" s="195"/>
      <c r="AK785" s="195"/>
      <c r="AL785" s="195"/>
      <c r="AM785" s="195"/>
    </row>
    <row r="786" spans="16:39" s="6" customFormat="1" ht="15" customHeight="1" x14ac:dyDescent="0.25">
      <c r="P786" s="42"/>
      <c r="AE786" s="195"/>
      <c r="AF786" s="195"/>
      <c r="AG786" s="195"/>
      <c r="AH786" s="195"/>
      <c r="AI786" s="181"/>
      <c r="AJ786" s="195"/>
      <c r="AK786" s="195"/>
      <c r="AL786" s="195"/>
      <c r="AM786" s="195"/>
    </row>
    <row r="787" spans="16:39" s="6" customFormat="1" ht="15" customHeight="1" x14ac:dyDescent="0.25">
      <c r="P787" s="42"/>
      <c r="AE787" s="195"/>
      <c r="AF787" s="195"/>
      <c r="AG787" s="195"/>
      <c r="AH787" s="195"/>
      <c r="AI787" s="181"/>
      <c r="AJ787" s="195"/>
      <c r="AK787" s="195"/>
      <c r="AL787" s="195"/>
      <c r="AM787" s="195"/>
    </row>
    <row r="788" spans="16:39" s="6" customFormat="1" ht="15" customHeight="1" x14ac:dyDescent="0.25">
      <c r="P788" s="42"/>
      <c r="AE788" s="195"/>
      <c r="AF788" s="195"/>
      <c r="AG788" s="195"/>
      <c r="AH788" s="195"/>
      <c r="AI788" s="181"/>
      <c r="AJ788" s="195"/>
      <c r="AK788" s="195"/>
      <c r="AL788" s="195"/>
      <c r="AM788" s="195"/>
    </row>
    <row r="789" spans="16:39" s="6" customFormat="1" ht="15" customHeight="1" x14ac:dyDescent="0.25">
      <c r="P789" s="42"/>
      <c r="AE789" s="195"/>
      <c r="AF789" s="195"/>
      <c r="AG789" s="195"/>
      <c r="AH789" s="195"/>
      <c r="AI789" s="181"/>
      <c r="AJ789" s="195"/>
      <c r="AK789" s="195"/>
      <c r="AL789" s="195"/>
      <c r="AM789" s="195"/>
    </row>
    <row r="790" spans="16:39" s="6" customFormat="1" ht="15" customHeight="1" x14ac:dyDescent="0.25">
      <c r="P790" s="42"/>
      <c r="AE790" s="195"/>
      <c r="AF790" s="195"/>
      <c r="AG790" s="195"/>
      <c r="AH790" s="195"/>
      <c r="AI790" s="181"/>
      <c r="AJ790" s="195"/>
      <c r="AK790" s="195"/>
      <c r="AL790" s="195"/>
      <c r="AM790" s="195"/>
    </row>
    <row r="791" spans="16:39" s="6" customFormat="1" ht="15" customHeight="1" x14ac:dyDescent="0.25">
      <c r="P791" s="42"/>
      <c r="AE791" s="195"/>
      <c r="AF791" s="195"/>
      <c r="AG791" s="195"/>
      <c r="AH791" s="195"/>
      <c r="AI791" s="181"/>
      <c r="AJ791" s="195"/>
      <c r="AK791" s="195"/>
      <c r="AL791" s="195"/>
      <c r="AM791" s="195"/>
    </row>
    <row r="792" spans="16:39" s="6" customFormat="1" ht="15" customHeight="1" x14ac:dyDescent="0.25">
      <c r="P792" s="42"/>
      <c r="AE792" s="195"/>
      <c r="AF792" s="195"/>
      <c r="AG792" s="195"/>
      <c r="AH792" s="195"/>
      <c r="AI792" s="181"/>
      <c r="AJ792" s="195"/>
      <c r="AK792" s="195"/>
      <c r="AL792" s="195"/>
      <c r="AM792" s="195"/>
    </row>
    <row r="793" spans="16:39" s="6" customFormat="1" ht="15" customHeight="1" x14ac:dyDescent="0.25">
      <c r="P793" s="42"/>
      <c r="AE793" s="195"/>
      <c r="AF793" s="195"/>
      <c r="AG793" s="195"/>
      <c r="AH793" s="195"/>
      <c r="AI793" s="181"/>
      <c r="AJ793" s="195"/>
      <c r="AK793" s="195"/>
      <c r="AL793" s="195"/>
      <c r="AM793" s="195"/>
    </row>
    <row r="794" spans="16:39" s="6" customFormat="1" ht="15" customHeight="1" x14ac:dyDescent="0.25">
      <c r="P794" s="42"/>
      <c r="AE794" s="195"/>
      <c r="AF794" s="195"/>
      <c r="AG794" s="195"/>
      <c r="AH794" s="195"/>
      <c r="AI794" s="181"/>
      <c r="AJ794" s="195"/>
      <c r="AK794" s="195"/>
      <c r="AL794" s="195"/>
      <c r="AM794" s="195"/>
    </row>
    <row r="795" spans="16:39" s="6" customFormat="1" ht="15" customHeight="1" x14ac:dyDescent="0.25">
      <c r="P795" s="42"/>
      <c r="AE795" s="195"/>
      <c r="AF795" s="195"/>
      <c r="AG795" s="195"/>
      <c r="AH795" s="195"/>
      <c r="AI795" s="181"/>
      <c r="AJ795" s="195"/>
      <c r="AK795" s="195"/>
      <c r="AL795" s="195"/>
      <c r="AM795" s="195"/>
    </row>
    <row r="796" spans="16:39" s="6" customFormat="1" ht="15" customHeight="1" x14ac:dyDescent="0.25">
      <c r="P796" s="42"/>
      <c r="AE796" s="195"/>
      <c r="AF796" s="195"/>
      <c r="AG796" s="195"/>
      <c r="AH796" s="195"/>
      <c r="AI796" s="181"/>
      <c r="AJ796" s="195"/>
      <c r="AK796" s="195"/>
      <c r="AL796" s="195"/>
      <c r="AM796" s="195"/>
    </row>
    <row r="797" spans="16:39" s="6" customFormat="1" ht="15" customHeight="1" x14ac:dyDescent="0.25">
      <c r="P797" s="42"/>
      <c r="AE797" s="195"/>
      <c r="AF797" s="195"/>
      <c r="AG797" s="195"/>
      <c r="AH797" s="195"/>
      <c r="AI797" s="181"/>
      <c r="AJ797" s="195"/>
      <c r="AK797" s="195"/>
      <c r="AL797" s="195"/>
      <c r="AM797" s="195"/>
    </row>
    <row r="798" spans="16:39" s="6" customFormat="1" ht="15" customHeight="1" x14ac:dyDescent="0.25">
      <c r="P798" s="42"/>
      <c r="AE798" s="195"/>
      <c r="AF798" s="195"/>
      <c r="AG798" s="195"/>
      <c r="AH798" s="195"/>
      <c r="AI798" s="181"/>
      <c r="AJ798" s="195"/>
      <c r="AK798" s="195"/>
      <c r="AL798" s="195"/>
      <c r="AM798" s="195"/>
    </row>
    <row r="799" spans="16:39" s="6" customFormat="1" ht="15" customHeight="1" x14ac:dyDescent="0.25">
      <c r="P799" s="42"/>
      <c r="AE799" s="195"/>
      <c r="AF799" s="195"/>
      <c r="AG799" s="195"/>
      <c r="AH799" s="195"/>
      <c r="AI799" s="181"/>
      <c r="AJ799" s="195"/>
      <c r="AK799" s="195"/>
      <c r="AL799" s="195"/>
      <c r="AM799" s="195"/>
    </row>
    <row r="800" spans="16:39" s="6" customFormat="1" ht="15" customHeight="1" x14ac:dyDescent="0.25">
      <c r="P800" s="42"/>
      <c r="AE800" s="195"/>
      <c r="AF800" s="195"/>
      <c r="AG800" s="195"/>
      <c r="AH800" s="195"/>
      <c r="AI800" s="181"/>
      <c r="AJ800" s="195"/>
      <c r="AK800" s="195"/>
      <c r="AL800" s="195"/>
      <c r="AM800" s="195"/>
    </row>
    <row r="801" spans="16:39" s="6" customFormat="1" ht="15" customHeight="1" x14ac:dyDescent="0.25">
      <c r="P801" s="42"/>
      <c r="AE801" s="195"/>
      <c r="AF801" s="195"/>
      <c r="AG801" s="195"/>
      <c r="AH801" s="195"/>
      <c r="AI801" s="181"/>
      <c r="AJ801" s="195"/>
      <c r="AK801" s="195"/>
      <c r="AL801" s="195"/>
      <c r="AM801" s="195"/>
    </row>
    <row r="802" spans="16:39" s="6" customFormat="1" ht="15" customHeight="1" x14ac:dyDescent="0.25">
      <c r="P802" s="42"/>
      <c r="AE802" s="195"/>
      <c r="AF802" s="195"/>
      <c r="AG802" s="195"/>
      <c r="AH802" s="195"/>
      <c r="AI802" s="181"/>
      <c r="AJ802" s="195"/>
      <c r="AK802" s="195"/>
      <c r="AL802" s="195"/>
      <c r="AM802" s="195"/>
    </row>
    <row r="803" spans="16:39" s="6" customFormat="1" ht="15" customHeight="1" x14ac:dyDescent="0.25">
      <c r="P803" s="42"/>
      <c r="AE803" s="195"/>
      <c r="AF803" s="195"/>
      <c r="AG803" s="195"/>
      <c r="AH803" s="195"/>
      <c r="AI803" s="181"/>
      <c r="AJ803" s="195"/>
      <c r="AK803" s="195"/>
      <c r="AL803" s="195"/>
      <c r="AM803" s="195"/>
    </row>
    <row r="804" spans="16:39" s="6" customFormat="1" ht="15" customHeight="1" x14ac:dyDescent="0.25">
      <c r="P804" s="42"/>
      <c r="AE804" s="195"/>
      <c r="AF804" s="195"/>
      <c r="AG804" s="195"/>
      <c r="AH804" s="195"/>
      <c r="AI804" s="181"/>
      <c r="AJ804" s="195"/>
      <c r="AK804" s="195"/>
      <c r="AL804" s="195"/>
      <c r="AM804" s="195"/>
    </row>
    <row r="805" spans="16:39" s="6" customFormat="1" ht="15" customHeight="1" x14ac:dyDescent="0.25">
      <c r="P805" s="42"/>
      <c r="AE805" s="195"/>
      <c r="AF805" s="195"/>
      <c r="AG805" s="195"/>
      <c r="AH805" s="195"/>
      <c r="AI805" s="181"/>
      <c r="AJ805" s="195"/>
      <c r="AK805" s="195"/>
      <c r="AL805" s="195"/>
      <c r="AM805" s="195"/>
    </row>
    <row r="806" spans="16:39" s="6" customFormat="1" ht="15" customHeight="1" x14ac:dyDescent="0.25">
      <c r="P806" s="42"/>
      <c r="AE806" s="195"/>
      <c r="AF806" s="195"/>
      <c r="AG806" s="195"/>
      <c r="AH806" s="195"/>
      <c r="AI806" s="181"/>
      <c r="AJ806" s="195"/>
      <c r="AK806" s="195"/>
      <c r="AL806" s="195"/>
      <c r="AM806" s="195"/>
    </row>
    <row r="807" spans="16:39" s="6" customFormat="1" ht="15" customHeight="1" x14ac:dyDescent="0.25">
      <c r="P807" s="42"/>
      <c r="AE807" s="195"/>
      <c r="AF807" s="195"/>
      <c r="AG807" s="195"/>
      <c r="AH807" s="195"/>
      <c r="AI807" s="181"/>
      <c r="AJ807" s="195"/>
      <c r="AK807" s="195"/>
      <c r="AL807" s="195"/>
      <c r="AM807" s="195"/>
    </row>
    <row r="808" spans="16:39" s="6" customFormat="1" ht="15" customHeight="1" x14ac:dyDescent="0.25">
      <c r="P808" s="42"/>
      <c r="AE808" s="195"/>
      <c r="AF808" s="195"/>
      <c r="AG808" s="195"/>
      <c r="AH808" s="195"/>
      <c r="AI808" s="181"/>
      <c r="AJ808" s="195"/>
      <c r="AK808" s="195"/>
      <c r="AL808" s="195"/>
      <c r="AM808" s="195"/>
    </row>
    <row r="809" spans="16:39" s="6" customFormat="1" ht="15" customHeight="1" x14ac:dyDescent="0.25">
      <c r="P809" s="42"/>
      <c r="AE809" s="195"/>
      <c r="AF809" s="195"/>
      <c r="AG809" s="195"/>
      <c r="AH809" s="195"/>
      <c r="AI809" s="181"/>
      <c r="AJ809" s="195"/>
      <c r="AK809" s="195"/>
      <c r="AL809" s="195"/>
      <c r="AM809" s="195"/>
    </row>
    <row r="810" spans="16:39" s="6" customFormat="1" ht="15" customHeight="1" x14ac:dyDescent="0.25">
      <c r="P810" s="42"/>
      <c r="AE810" s="195"/>
      <c r="AF810" s="195"/>
      <c r="AG810" s="195"/>
      <c r="AH810" s="195"/>
      <c r="AI810" s="181"/>
      <c r="AJ810" s="195"/>
      <c r="AK810" s="195"/>
      <c r="AL810" s="195"/>
      <c r="AM810" s="195"/>
    </row>
    <row r="811" spans="16:39" s="6" customFormat="1" ht="15" customHeight="1" x14ac:dyDescent="0.25">
      <c r="P811" s="42"/>
      <c r="AE811" s="195"/>
      <c r="AF811" s="195"/>
      <c r="AG811" s="195"/>
      <c r="AH811" s="195"/>
      <c r="AI811" s="181"/>
      <c r="AJ811" s="195"/>
      <c r="AK811" s="195"/>
      <c r="AL811" s="195"/>
      <c r="AM811" s="195"/>
    </row>
    <row r="812" spans="16:39" s="6" customFormat="1" ht="15" customHeight="1" x14ac:dyDescent="0.25">
      <c r="P812" s="42"/>
      <c r="AE812" s="195"/>
      <c r="AF812" s="195"/>
      <c r="AG812" s="195"/>
      <c r="AH812" s="195"/>
      <c r="AI812" s="181"/>
      <c r="AJ812" s="195"/>
      <c r="AK812" s="195"/>
      <c r="AL812" s="195"/>
      <c r="AM812" s="195"/>
    </row>
    <row r="813" spans="16:39" s="6" customFormat="1" ht="15" customHeight="1" x14ac:dyDescent="0.25">
      <c r="P813" s="42"/>
      <c r="AE813" s="195"/>
      <c r="AF813" s="195"/>
      <c r="AG813" s="195"/>
      <c r="AH813" s="195"/>
      <c r="AI813" s="181"/>
      <c r="AJ813" s="195"/>
      <c r="AK813" s="195"/>
      <c r="AL813" s="195"/>
      <c r="AM813" s="195"/>
    </row>
    <row r="814" spans="16:39" s="6" customFormat="1" ht="15" customHeight="1" x14ac:dyDescent="0.25">
      <c r="P814" s="42"/>
      <c r="AE814" s="195"/>
      <c r="AF814" s="195"/>
      <c r="AG814" s="195"/>
      <c r="AH814" s="195"/>
      <c r="AI814" s="181"/>
      <c r="AJ814" s="195"/>
      <c r="AK814" s="195"/>
      <c r="AL814" s="195"/>
      <c r="AM814" s="195"/>
    </row>
    <row r="815" spans="16:39" s="6" customFormat="1" ht="15" customHeight="1" x14ac:dyDescent="0.25">
      <c r="P815" s="42"/>
      <c r="AE815" s="195"/>
      <c r="AF815" s="195"/>
      <c r="AG815" s="195"/>
      <c r="AH815" s="195"/>
      <c r="AI815" s="181"/>
      <c r="AJ815" s="195"/>
      <c r="AK815" s="195"/>
      <c r="AL815" s="195"/>
      <c r="AM815" s="195"/>
    </row>
    <row r="816" spans="16:39" s="6" customFormat="1" ht="15" customHeight="1" x14ac:dyDescent="0.25">
      <c r="P816" s="42"/>
      <c r="AE816" s="195"/>
      <c r="AF816" s="195"/>
      <c r="AG816" s="195"/>
      <c r="AH816" s="195"/>
      <c r="AI816" s="181"/>
      <c r="AJ816" s="195"/>
      <c r="AK816" s="195"/>
      <c r="AL816" s="195"/>
      <c r="AM816" s="195"/>
    </row>
    <row r="817" spans="16:39" s="6" customFormat="1" ht="15" customHeight="1" x14ac:dyDescent="0.25">
      <c r="P817" s="42"/>
      <c r="AE817" s="195"/>
      <c r="AF817" s="195"/>
      <c r="AG817" s="195"/>
      <c r="AH817" s="195"/>
      <c r="AI817" s="181"/>
      <c r="AJ817" s="195"/>
      <c r="AK817" s="195"/>
      <c r="AL817" s="195"/>
      <c r="AM817" s="195"/>
    </row>
    <row r="818" spans="16:39" s="6" customFormat="1" ht="15" customHeight="1" x14ac:dyDescent="0.25">
      <c r="P818" s="42"/>
      <c r="AE818" s="195"/>
      <c r="AF818" s="195"/>
      <c r="AG818" s="195"/>
      <c r="AH818" s="195"/>
      <c r="AI818" s="181"/>
      <c r="AJ818" s="195"/>
      <c r="AK818" s="195"/>
      <c r="AL818" s="195"/>
      <c r="AM818" s="195"/>
    </row>
    <row r="819" spans="16:39" s="6" customFormat="1" ht="15" customHeight="1" x14ac:dyDescent="0.25">
      <c r="P819" s="42"/>
      <c r="AE819" s="195"/>
      <c r="AF819" s="195"/>
      <c r="AG819" s="195"/>
      <c r="AH819" s="195"/>
      <c r="AI819" s="181"/>
      <c r="AJ819" s="195"/>
      <c r="AK819" s="195"/>
      <c r="AL819" s="195"/>
      <c r="AM819" s="195"/>
    </row>
    <row r="820" spans="16:39" s="6" customFormat="1" ht="15" customHeight="1" x14ac:dyDescent="0.25">
      <c r="P820" s="42"/>
      <c r="AE820" s="195"/>
      <c r="AF820" s="195"/>
      <c r="AG820" s="195"/>
      <c r="AH820" s="195"/>
      <c r="AI820" s="181"/>
      <c r="AJ820" s="195"/>
      <c r="AK820" s="195"/>
      <c r="AL820" s="195"/>
      <c r="AM820" s="195"/>
    </row>
    <row r="821" spans="16:39" s="6" customFormat="1" ht="15" customHeight="1" x14ac:dyDescent="0.25">
      <c r="P821" s="42"/>
      <c r="AE821" s="195"/>
      <c r="AF821" s="195"/>
      <c r="AG821" s="195"/>
      <c r="AH821" s="195"/>
      <c r="AI821" s="181"/>
      <c r="AJ821" s="195"/>
      <c r="AK821" s="195"/>
      <c r="AL821" s="195"/>
      <c r="AM821" s="195"/>
    </row>
    <row r="822" spans="16:39" s="6" customFormat="1" ht="15" customHeight="1" x14ac:dyDescent="0.25">
      <c r="P822" s="42"/>
      <c r="AE822" s="195"/>
      <c r="AF822" s="195"/>
      <c r="AG822" s="195"/>
      <c r="AH822" s="195"/>
      <c r="AI822" s="181"/>
      <c r="AJ822" s="195"/>
      <c r="AK822" s="195"/>
      <c r="AL822" s="195"/>
      <c r="AM822" s="195"/>
    </row>
    <row r="823" spans="16:39" s="6" customFormat="1" ht="15" customHeight="1" x14ac:dyDescent="0.25">
      <c r="P823" s="42"/>
      <c r="AE823" s="195"/>
      <c r="AF823" s="195"/>
      <c r="AG823" s="195"/>
      <c r="AH823" s="195"/>
      <c r="AI823" s="181"/>
      <c r="AJ823" s="195"/>
      <c r="AK823" s="195"/>
      <c r="AL823" s="195"/>
      <c r="AM823" s="195"/>
    </row>
    <row r="824" spans="16:39" s="6" customFormat="1" ht="15" customHeight="1" x14ac:dyDescent="0.25">
      <c r="P824" s="42"/>
      <c r="AE824" s="195"/>
      <c r="AF824" s="195"/>
      <c r="AG824" s="195"/>
      <c r="AH824" s="195"/>
      <c r="AI824" s="181"/>
      <c r="AJ824" s="195"/>
      <c r="AK824" s="195"/>
      <c r="AL824" s="195"/>
      <c r="AM824" s="195"/>
    </row>
    <row r="825" spans="16:39" s="6" customFormat="1" ht="15" customHeight="1" x14ac:dyDescent="0.25">
      <c r="P825" s="42"/>
      <c r="AE825" s="195"/>
      <c r="AF825" s="195"/>
      <c r="AG825" s="195"/>
      <c r="AH825" s="195"/>
      <c r="AI825" s="181"/>
      <c r="AJ825" s="195"/>
      <c r="AK825" s="195"/>
      <c r="AL825" s="195"/>
      <c r="AM825" s="195"/>
    </row>
    <row r="826" spans="16:39" s="6" customFormat="1" ht="15" customHeight="1" x14ac:dyDescent="0.25">
      <c r="P826" s="42"/>
      <c r="AE826" s="195"/>
      <c r="AF826" s="195"/>
      <c r="AG826" s="195"/>
      <c r="AH826" s="195"/>
      <c r="AI826" s="181"/>
      <c r="AJ826" s="195"/>
      <c r="AK826" s="195"/>
      <c r="AL826" s="195"/>
      <c r="AM826" s="195"/>
    </row>
    <row r="827" spans="16:39" s="6" customFormat="1" ht="15" customHeight="1" x14ac:dyDescent="0.25">
      <c r="P827" s="42"/>
      <c r="AE827" s="195"/>
      <c r="AF827" s="195"/>
      <c r="AG827" s="195"/>
      <c r="AH827" s="195"/>
      <c r="AI827" s="181"/>
      <c r="AJ827" s="195"/>
      <c r="AK827" s="195"/>
      <c r="AL827" s="195"/>
      <c r="AM827" s="195"/>
    </row>
    <row r="828" spans="16:39" s="6" customFormat="1" ht="15" customHeight="1" x14ac:dyDescent="0.25">
      <c r="P828" s="42"/>
      <c r="AE828" s="195"/>
      <c r="AF828" s="195"/>
      <c r="AG828" s="195"/>
      <c r="AH828" s="195"/>
      <c r="AI828" s="181"/>
      <c r="AJ828" s="195"/>
      <c r="AK828" s="195"/>
      <c r="AL828" s="195"/>
      <c r="AM828" s="195"/>
    </row>
    <row r="829" spans="16:39" s="6" customFormat="1" ht="15" customHeight="1" x14ac:dyDescent="0.25">
      <c r="P829" s="42"/>
      <c r="AE829" s="195"/>
      <c r="AF829" s="195"/>
      <c r="AG829" s="195"/>
      <c r="AH829" s="195"/>
      <c r="AI829" s="181"/>
      <c r="AJ829" s="195"/>
      <c r="AK829" s="195"/>
      <c r="AL829" s="195"/>
      <c r="AM829" s="195"/>
    </row>
    <row r="830" spans="16:39" s="6" customFormat="1" ht="15" customHeight="1" x14ac:dyDescent="0.25">
      <c r="P830" s="42"/>
      <c r="AE830" s="195"/>
      <c r="AF830" s="195"/>
      <c r="AG830" s="195"/>
      <c r="AH830" s="195"/>
      <c r="AI830" s="181"/>
      <c r="AJ830" s="195"/>
      <c r="AK830" s="195"/>
      <c r="AL830" s="195"/>
      <c r="AM830" s="195"/>
    </row>
    <row r="831" spans="16:39" s="6" customFormat="1" ht="15" customHeight="1" x14ac:dyDescent="0.25">
      <c r="P831" s="42"/>
      <c r="AE831" s="195"/>
      <c r="AF831" s="195"/>
      <c r="AG831" s="195"/>
      <c r="AH831" s="195"/>
      <c r="AI831" s="181"/>
      <c r="AJ831" s="195"/>
      <c r="AK831" s="195"/>
      <c r="AL831" s="195"/>
      <c r="AM831" s="195"/>
    </row>
    <row r="832" spans="16:39" s="6" customFormat="1" ht="15" customHeight="1" x14ac:dyDescent="0.25">
      <c r="P832" s="42"/>
      <c r="AE832" s="195"/>
      <c r="AF832" s="195"/>
      <c r="AG832" s="195"/>
      <c r="AH832" s="195"/>
      <c r="AI832" s="181"/>
      <c r="AJ832" s="195"/>
      <c r="AK832" s="195"/>
      <c r="AL832" s="195"/>
      <c r="AM832" s="195"/>
    </row>
    <row r="833" spans="16:39" s="6" customFormat="1" ht="15" customHeight="1" x14ac:dyDescent="0.25">
      <c r="P833" s="42"/>
      <c r="AE833" s="195"/>
      <c r="AF833" s="195"/>
      <c r="AG833" s="195"/>
      <c r="AH833" s="195"/>
      <c r="AI833" s="181"/>
      <c r="AJ833" s="195"/>
      <c r="AK833" s="195"/>
      <c r="AL833" s="195"/>
      <c r="AM833" s="195"/>
    </row>
    <row r="834" spans="16:39" s="6" customFormat="1" ht="15" customHeight="1" x14ac:dyDescent="0.25">
      <c r="P834" s="42"/>
      <c r="AE834" s="195"/>
      <c r="AF834" s="195"/>
      <c r="AG834" s="195"/>
      <c r="AH834" s="195"/>
      <c r="AI834" s="181"/>
      <c r="AJ834" s="195"/>
      <c r="AK834" s="195"/>
      <c r="AL834" s="195"/>
      <c r="AM834" s="195"/>
    </row>
    <row r="835" spans="16:39" s="6" customFormat="1" ht="15" customHeight="1" x14ac:dyDescent="0.25">
      <c r="P835" s="42"/>
      <c r="AE835" s="195"/>
      <c r="AF835" s="195"/>
      <c r="AG835" s="195"/>
      <c r="AH835" s="195"/>
      <c r="AI835" s="181"/>
      <c r="AJ835" s="195"/>
      <c r="AK835" s="195"/>
      <c r="AL835" s="195"/>
      <c r="AM835" s="195"/>
    </row>
    <row r="836" spans="16:39" s="6" customFormat="1" ht="15" customHeight="1" x14ac:dyDescent="0.25">
      <c r="P836" s="42"/>
      <c r="AE836" s="195"/>
      <c r="AF836" s="195"/>
      <c r="AG836" s="195"/>
      <c r="AH836" s="195"/>
      <c r="AI836" s="181"/>
      <c r="AJ836" s="195"/>
      <c r="AK836" s="195"/>
      <c r="AL836" s="195"/>
      <c r="AM836" s="195"/>
    </row>
    <row r="837" spans="16:39" s="6" customFormat="1" ht="15" customHeight="1" x14ac:dyDescent="0.25">
      <c r="P837" s="42"/>
      <c r="AE837" s="195"/>
      <c r="AF837" s="195"/>
      <c r="AG837" s="195"/>
      <c r="AH837" s="195"/>
      <c r="AI837" s="181"/>
      <c r="AJ837" s="195"/>
      <c r="AK837" s="195"/>
      <c r="AL837" s="195"/>
      <c r="AM837" s="195"/>
    </row>
    <row r="838" spans="16:39" s="6" customFormat="1" ht="15" customHeight="1" x14ac:dyDescent="0.25">
      <c r="P838" s="42"/>
      <c r="AE838" s="195"/>
      <c r="AF838" s="195"/>
      <c r="AG838" s="195"/>
      <c r="AH838" s="195"/>
      <c r="AI838" s="181"/>
      <c r="AJ838" s="195"/>
      <c r="AK838" s="195"/>
      <c r="AL838" s="195"/>
      <c r="AM838" s="195"/>
    </row>
    <row r="839" spans="16:39" s="6" customFormat="1" ht="15" customHeight="1" x14ac:dyDescent="0.25">
      <c r="P839" s="42"/>
      <c r="AE839" s="195"/>
      <c r="AF839" s="195"/>
      <c r="AG839" s="195"/>
      <c r="AH839" s="195"/>
      <c r="AI839" s="181"/>
      <c r="AJ839" s="195"/>
      <c r="AK839" s="195"/>
      <c r="AL839" s="195"/>
      <c r="AM839" s="195"/>
    </row>
    <row r="840" spans="16:39" s="6" customFormat="1" ht="15" customHeight="1" x14ac:dyDescent="0.25">
      <c r="P840" s="42"/>
      <c r="AE840" s="195"/>
      <c r="AF840" s="195"/>
      <c r="AG840" s="195"/>
      <c r="AH840" s="195"/>
      <c r="AI840" s="181"/>
      <c r="AJ840" s="195"/>
      <c r="AK840" s="195"/>
      <c r="AL840" s="195"/>
      <c r="AM840" s="195"/>
    </row>
    <row r="841" spans="16:39" s="6" customFormat="1" ht="15" customHeight="1" x14ac:dyDescent="0.25">
      <c r="P841" s="42"/>
      <c r="AE841" s="195"/>
      <c r="AF841" s="195"/>
      <c r="AG841" s="195"/>
      <c r="AH841" s="195"/>
      <c r="AI841" s="181"/>
      <c r="AJ841" s="195"/>
      <c r="AK841" s="195"/>
      <c r="AL841" s="195"/>
      <c r="AM841" s="195"/>
    </row>
    <row r="842" spans="16:39" s="6" customFormat="1" ht="15" customHeight="1" x14ac:dyDescent="0.25">
      <c r="P842" s="42"/>
      <c r="AE842" s="195"/>
      <c r="AF842" s="195"/>
      <c r="AG842" s="195"/>
      <c r="AH842" s="195"/>
      <c r="AI842" s="181"/>
      <c r="AJ842" s="195"/>
      <c r="AK842" s="195"/>
      <c r="AL842" s="195"/>
      <c r="AM842" s="195"/>
    </row>
    <row r="843" spans="16:39" s="6" customFormat="1" ht="15" customHeight="1" x14ac:dyDescent="0.25">
      <c r="P843" s="42"/>
      <c r="AE843" s="195"/>
      <c r="AF843" s="195"/>
      <c r="AG843" s="195"/>
      <c r="AH843" s="195"/>
      <c r="AI843" s="181"/>
      <c r="AJ843" s="195"/>
      <c r="AK843" s="195"/>
      <c r="AL843" s="195"/>
      <c r="AM843" s="195"/>
    </row>
    <row r="844" spans="16:39" s="6" customFormat="1" ht="15" customHeight="1" x14ac:dyDescent="0.25">
      <c r="P844" s="42"/>
      <c r="AE844" s="195"/>
      <c r="AF844" s="195"/>
      <c r="AG844" s="195"/>
      <c r="AH844" s="195"/>
      <c r="AI844" s="181"/>
      <c r="AJ844" s="195"/>
      <c r="AK844" s="195"/>
      <c r="AL844" s="195"/>
      <c r="AM844" s="195"/>
    </row>
    <row r="845" spans="16:39" s="6" customFormat="1" ht="15" customHeight="1" x14ac:dyDescent="0.25">
      <c r="P845" s="42"/>
      <c r="AE845" s="195"/>
      <c r="AF845" s="195"/>
      <c r="AG845" s="195"/>
      <c r="AH845" s="195"/>
      <c r="AI845" s="181"/>
      <c r="AJ845" s="195"/>
      <c r="AK845" s="195"/>
      <c r="AL845" s="195"/>
      <c r="AM845" s="195"/>
    </row>
    <row r="846" spans="16:39" s="6" customFormat="1" ht="15" customHeight="1" x14ac:dyDescent="0.25">
      <c r="P846" s="42"/>
      <c r="AE846" s="195"/>
      <c r="AF846" s="195"/>
      <c r="AG846" s="195"/>
      <c r="AH846" s="195"/>
      <c r="AI846" s="181"/>
      <c r="AJ846" s="195"/>
      <c r="AK846" s="195"/>
      <c r="AL846" s="195"/>
      <c r="AM846" s="195"/>
    </row>
    <row r="847" spans="16:39" s="6" customFormat="1" ht="15" customHeight="1" x14ac:dyDescent="0.25">
      <c r="P847" s="42"/>
      <c r="AE847" s="195"/>
      <c r="AF847" s="195"/>
      <c r="AG847" s="195"/>
      <c r="AH847" s="195"/>
      <c r="AI847" s="181"/>
      <c r="AJ847" s="195"/>
      <c r="AK847" s="195"/>
      <c r="AL847" s="195"/>
      <c r="AM847" s="195"/>
    </row>
    <row r="848" spans="16:39" s="6" customFormat="1" ht="15" customHeight="1" x14ac:dyDescent="0.25">
      <c r="P848" s="42"/>
      <c r="AE848" s="195"/>
      <c r="AF848" s="195"/>
      <c r="AG848" s="195"/>
      <c r="AH848" s="195"/>
      <c r="AI848" s="181"/>
      <c r="AJ848" s="195"/>
      <c r="AK848" s="195"/>
      <c r="AL848" s="195"/>
      <c r="AM848" s="195"/>
    </row>
    <row r="849" spans="16:39" s="6" customFormat="1" ht="15" customHeight="1" x14ac:dyDescent="0.25">
      <c r="P849" s="42"/>
      <c r="AE849" s="195"/>
      <c r="AF849" s="195"/>
      <c r="AG849" s="195"/>
      <c r="AH849" s="195"/>
      <c r="AI849" s="181"/>
      <c r="AJ849" s="195"/>
      <c r="AK849" s="195"/>
      <c r="AL849" s="195"/>
      <c r="AM849" s="195"/>
    </row>
    <row r="850" spans="16:39" s="6" customFormat="1" ht="15" customHeight="1" x14ac:dyDescent="0.25">
      <c r="P850" s="42"/>
      <c r="AE850" s="195"/>
      <c r="AF850" s="195"/>
      <c r="AG850" s="195"/>
      <c r="AH850" s="195"/>
      <c r="AI850" s="181"/>
      <c r="AJ850" s="195"/>
      <c r="AK850" s="195"/>
      <c r="AL850" s="195"/>
      <c r="AM850" s="195"/>
    </row>
    <row r="851" spans="16:39" s="6" customFormat="1" ht="15" customHeight="1" x14ac:dyDescent="0.25">
      <c r="P851" s="42"/>
      <c r="AE851" s="195"/>
      <c r="AF851" s="195"/>
      <c r="AG851" s="195"/>
      <c r="AH851" s="195"/>
      <c r="AI851" s="181"/>
      <c r="AJ851" s="195"/>
      <c r="AK851" s="195"/>
      <c r="AL851" s="195"/>
      <c r="AM851" s="195"/>
    </row>
    <row r="852" spans="16:39" s="6" customFormat="1" ht="15" customHeight="1" x14ac:dyDescent="0.25">
      <c r="P852" s="42"/>
      <c r="AE852" s="195"/>
      <c r="AF852" s="195"/>
      <c r="AG852" s="195"/>
      <c r="AH852" s="195"/>
      <c r="AI852" s="181"/>
      <c r="AJ852" s="195"/>
      <c r="AK852" s="195"/>
      <c r="AL852" s="195"/>
      <c r="AM852" s="195"/>
    </row>
    <row r="853" spans="16:39" s="6" customFormat="1" ht="15" customHeight="1" x14ac:dyDescent="0.25">
      <c r="P853" s="42"/>
      <c r="AE853" s="195"/>
      <c r="AF853" s="195"/>
      <c r="AG853" s="195"/>
      <c r="AH853" s="195"/>
      <c r="AI853" s="181"/>
      <c r="AJ853" s="195"/>
      <c r="AK853" s="195"/>
      <c r="AL853" s="195"/>
      <c r="AM853" s="195"/>
    </row>
    <row r="854" spans="16:39" s="6" customFormat="1" ht="15" customHeight="1" x14ac:dyDescent="0.25">
      <c r="P854" s="42"/>
      <c r="AE854" s="195"/>
      <c r="AF854" s="195"/>
      <c r="AG854" s="195"/>
      <c r="AH854" s="195"/>
      <c r="AI854" s="181"/>
      <c r="AJ854" s="195"/>
      <c r="AK854" s="195"/>
      <c r="AL854" s="195"/>
      <c r="AM854" s="195"/>
    </row>
    <row r="855" spans="16:39" s="6" customFormat="1" ht="15" customHeight="1" x14ac:dyDescent="0.25">
      <c r="P855" s="42"/>
      <c r="AE855" s="195"/>
      <c r="AF855" s="195"/>
      <c r="AG855" s="195"/>
      <c r="AH855" s="195"/>
      <c r="AI855" s="181"/>
      <c r="AJ855" s="195"/>
      <c r="AK855" s="195"/>
      <c r="AL855" s="195"/>
      <c r="AM855" s="195"/>
    </row>
    <row r="856" spans="16:39" s="6" customFormat="1" ht="15" customHeight="1" x14ac:dyDescent="0.25">
      <c r="P856" s="42"/>
      <c r="AE856" s="195"/>
      <c r="AF856" s="195"/>
      <c r="AG856" s="195"/>
      <c r="AH856" s="195"/>
      <c r="AI856" s="181"/>
      <c r="AJ856" s="195"/>
      <c r="AK856" s="195"/>
      <c r="AL856" s="195"/>
      <c r="AM856" s="195"/>
    </row>
    <row r="857" spans="16:39" s="6" customFormat="1" ht="15" customHeight="1" x14ac:dyDescent="0.25">
      <c r="P857" s="42"/>
      <c r="AE857" s="195"/>
      <c r="AF857" s="195"/>
      <c r="AG857" s="195"/>
      <c r="AH857" s="195"/>
      <c r="AI857" s="181"/>
      <c r="AJ857" s="195"/>
      <c r="AK857" s="195"/>
      <c r="AL857" s="195"/>
      <c r="AM857" s="195"/>
    </row>
    <row r="858" spans="16:39" s="6" customFormat="1" ht="15" customHeight="1" x14ac:dyDescent="0.25">
      <c r="P858" s="42"/>
      <c r="AE858" s="195"/>
      <c r="AF858" s="195"/>
      <c r="AG858" s="195"/>
      <c r="AH858" s="195"/>
      <c r="AI858" s="181"/>
      <c r="AJ858" s="195"/>
      <c r="AK858" s="195"/>
      <c r="AL858" s="195"/>
      <c r="AM858" s="195"/>
    </row>
    <row r="859" spans="16:39" s="6" customFormat="1" ht="15" customHeight="1" x14ac:dyDescent="0.25">
      <c r="P859" s="42"/>
      <c r="AE859" s="195"/>
      <c r="AF859" s="195"/>
      <c r="AG859" s="195"/>
      <c r="AH859" s="195"/>
      <c r="AI859" s="181"/>
      <c r="AJ859" s="195"/>
      <c r="AK859" s="195"/>
      <c r="AL859" s="195"/>
      <c r="AM859" s="195"/>
    </row>
    <row r="860" spans="16:39" s="6" customFormat="1" ht="15" customHeight="1" x14ac:dyDescent="0.25">
      <c r="P860" s="42"/>
      <c r="AE860" s="195"/>
      <c r="AF860" s="195"/>
      <c r="AG860" s="195"/>
      <c r="AH860" s="195"/>
      <c r="AI860" s="181"/>
      <c r="AJ860" s="195"/>
      <c r="AK860" s="195"/>
      <c r="AL860" s="195"/>
      <c r="AM860" s="195"/>
    </row>
    <row r="861" spans="16:39" s="6" customFormat="1" ht="15" customHeight="1" x14ac:dyDescent="0.25">
      <c r="P861" s="42"/>
      <c r="AE861" s="195"/>
      <c r="AF861" s="195"/>
      <c r="AG861" s="195"/>
      <c r="AH861" s="195"/>
      <c r="AI861" s="181"/>
      <c r="AJ861" s="195"/>
      <c r="AK861" s="195"/>
      <c r="AL861" s="195"/>
      <c r="AM861" s="195"/>
    </row>
    <row r="862" spans="16:39" s="6" customFormat="1" ht="15" customHeight="1" x14ac:dyDescent="0.25">
      <c r="P862" s="42"/>
      <c r="AE862" s="195"/>
      <c r="AF862" s="195"/>
      <c r="AG862" s="195"/>
      <c r="AH862" s="195"/>
      <c r="AI862" s="181"/>
      <c r="AJ862" s="195"/>
      <c r="AK862" s="195"/>
      <c r="AL862" s="195"/>
      <c r="AM862" s="195"/>
    </row>
    <row r="863" spans="16:39" s="6" customFormat="1" ht="15" customHeight="1" x14ac:dyDescent="0.25">
      <c r="P863" s="42"/>
      <c r="AE863" s="195"/>
      <c r="AF863" s="195"/>
      <c r="AG863" s="195"/>
      <c r="AH863" s="195"/>
      <c r="AI863" s="181"/>
      <c r="AJ863" s="195"/>
      <c r="AK863" s="195"/>
      <c r="AL863" s="195"/>
      <c r="AM863" s="195"/>
    </row>
    <row r="864" spans="16:39" s="6" customFormat="1" ht="15" customHeight="1" x14ac:dyDescent="0.25">
      <c r="P864" s="42"/>
      <c r="AE864" s="195"/>
      <c r="AF864" s="195"/>
      <c r="AG864" s="195"/>
      <c r="AH864" s="195"/>
      <c r="AI864" s="181"/>
      <c r="AJ864" s="195"/>
      <c r="AK864" s="195"/>
      <c r="AL864" s="195"/>
      <c r="AM864" s="195"/>
    </row>
    <row r="865" spans="16:39" s="6" customFormat="1" ht="15" customHeight="1" x14ac:dyDescent="0.25">
      <c r="P865" s="42"/>
      <c r="AE865" s="195"/>
      <c r="AF865" s="195"/>
      <c r="AG865" s="195"/>
      <c r="AH865" s="195"/>
      <c r="AI865" s="181"/>
      <c r="AJ865" s="195"/>
      <c r="AK865" s="195"/>
      <c r="AL865" s="195"/>
      <c r="AM865" s="195"/>
    </row>
    <row r="866" spans="16:39" s="6" customFormat="1" ht="15" customHeight="1" x14ac:dyDescent="0.25">
      <c r="P866" s="42"/>
      <c r="AE866" s="195"/>
      <c r="AF866" s="195"/>
      <c r="AG866" s="195"/>
      <c r="AH866" s="195"/>
      <c r="AI866" s="181"/>
      <c r="AJ866" s="195"/>
      <c r="AK866" s="195"/>
      <c r="AL866" s="195"/>
      <c r="AM866" s="195"/>
    </row>
    <row r="867" spans="16:39" s="6" customFormat="1" ht="15" customHeight="1" x14ac:dyDescent="0.25">
      <c r="P867" s="42"/>
      <c r="AE867" s="195"/>
      <c r="AF867" s="195"/>
      <c r="AG867" s="195"/>
      <c r="AH867" s="195"/>
      <c r="AI867" s="181"/>
      <c r="AJ867" s="195"/>
      <c r="AK867" s="195"/>
      <c r="AL867" s="195"/>
      <c r="AM867" s="195"/>
    </row>
    <row r="868" spans="16:39" s="6" customFormat="1" ht="15" customHeight="1" x14ac:dyDescent="0.25">
      <c r="P868" s="42"/>
      <c r="AE868" s="195"/>
      <c r="AF868" s="195"/>
      <c r="AG868" s="195"/>
      <c r="AH868" s="195"/>
      <c r="AI868" s="181"/>
      <c r="AJ868" s="195"/>
      <c r="AK868" s="195"/>
      <c r="AL868" s="195"/>
      <c r="AM868" s="195"/>
    </row>
    <row r="869" spans="16:39" s="6" customFormat="1" ht="15" customHeight="1" x14ac:dyDescent="0.25">
      <c r="P869" s="42"/>
      <c r="AE869" s="195"/>
      <c r="AF869" s="195"/>
      <c r="AG869" s="195"/>
      <c r="AH869" s="195"/>
      <c r="AI869" s="181"/>
      <c r="AJ869" s="195"/>
      <c r="AK869" s="195"/>
      <c r="AL869" s="195"/>
      <c r="AM869" s="195"/>
    </row>
    <row r="870" spans="16:39" s="6" customFormat="1" ht="15" customHeight="1" x14ac:dyDescent="0.25">
      <c r="P870" s="42"/>
      <c r="AE870" s="195"/>
      <c r="AF870" s="195"/>
      <c r="AG870" s="195"/>
      <c r="AH870" s="195"/>
      <c r="AI870" s="181"/>
      <c r="AJ870" s="195"/>
      <c r="AK870" s="195"/>
      <c r="AL870" s="195"/>
      <c r="AM870" s="195"/>
    </row>
    <row r="871" spans="16:39" s="6" customFormat="1" ht="15" customHeight="1" x14ac:dyDescent="0.25">
      <c r="P871" s="42"/>
      <c r="AE871" s="195"/>
      <c r="AF871" s="195"/>
      <c r="AG871" s="195"/>
      <c r="AH871" s="195"/>
      <c r="AI871" s="181"/>
      <c r="AJ871" s="195"/>
      <c r="AK871" s="195"/>
      <c r="AL871" s="195"/>
      <c r="AM871" s="195"/>
    </row>
    <row r="872" spans="16:39" s="6" customFormat="1" ht="15" customHeight="1" x14ac:dyDescent="0.25">
      <c r="P872" s="42"/>
      <c r="AE872" s="195"/>
      <c r="AF872" s="195"/>
      <c r="AG872" s="195"/>
      <c r="AH872" s="195"/>
      <c r="AI872" s="181"/>
      <c r="AJ872" s="195"/>
      <c r="AK872" s="195"/>
      <c r="AL872" s="195"/>
      <c r="AM872" s="195"/>
    </row>
    <row r="873" spans="16:39" s="6" customFormat="1" ht="15" customHeight="1" x14ac:dyDescent="0.25">
      <c r="P873" s="42"/>
      <c r="AE873" s="195"/>
      <c r="AF873" s="195"/>
      <c r="AG873" s="195"/>
      <c r="AH873" s="195"/>
      <c r="AI873" s="181"/>
      <c r="AJ873" s="195"/>
      <c r="AK873" s="195"/>
      <c r="AL873" s="195"/>
      <c r="AM873" s="195"/>
    </row>
    <row r="874" spans="16:39" s="6" customFormat="1" ht="15" customHeight="1" x14ac:dyDescent="0.25">
      <c r="P874" s="42"/>
      <c r="AE874" s="195"/>
      <c r="AF874" s="195"/>
      <c r="AG874" s="195"/>
      <c r="AH874" s="195"/>
      <c r="AI874" s="181"/>
      <c r="AJ874" s="195"/>
      <c r="AK874" s="195"/>
      <c r="AL874" s="195"/>
      <c r="AM874" s="195"/>
    </row>
    <row r="875" spans="16:39" s="6" customFormat="1" ht="15" customHeight="1" x14ac:dyDescent="0.25">
      <c r="P875" s="42"/>
      <c r="AE875" s="195"/>
      <c r="AF875" s="195"/>
      <c r="AG875" s="195"/>
      <c r="AH875" s="195"/>
      <c r="AI875" s="181"/>
      <c r="AJ875" s="195"/>
      <c r="AK875" s="195"/>
      <c r="AL875" s="195"/>
      <c r="AM875" s="195"/>
    </row>
    <row r="876" spans="16:39" s="6" customFormat="1" ht="15" customHeight="1" x14ac:dyDescent="0.25">
      <c r="P876" s="42"/>
      <c r="AE876" s="195"/>
      <c r="AF876" s="195"/>
      <c r="AG876" s="195"/>
      <c r="AH876" s="195"/>
      <c r="AI876" s="181"/>
      <c r="AJ876" s="195"/>
      <c r="AK876" s="195"/>
      <c r="AL876" s="195"/>
      <c r="AM876" s="195"/>
    </row>
    <row r="877" spans="16:39" s="6" customFormat="1" ht="15" customHeight="1" x14ac:dyDescent="0.25">
      <c r="P877" s="42"/>
      <c r="AE877" s="195"/>
      <c r="AF877" s="195"/>
      <c r="AG877" s="195"/>
      <c r="AH877" s="195"/>
      <c r="AI877" s="181"/>
      <c r="AJ877" s="195"/>
      <c r="AK877" s="195"/>
      <c r="AL877" s="195"/>
      <c r="AM877" s="195"/>
    </row>
    <row r="878" spans="16:39" s="6" customFormat="1" ht="15" customHeight="1" x14ac:dyDescent="0.25">
      <c r="P878" s="42"/>
      <c r="AE878" s="195"/>
      <c r="AF878" s="195"/>
      <c r="AG878" s="195"/>
      <c r="AH878" s="195"/>
      <c r="AI878" s="181"/>
      <c r="AJ878" s="195"/>
      <c r="AK878" s="195"/>
      <c r="AL878" s="195"/>
      <c r="AM878" s="195"/>
    </row>
    <row r="879" spans="16:39" s="6" customFormat="1" ht="15" customHeight="1" x14ac:dyDescent="0.25">
      <c r="P879" s="42"/>
      <c r="AE879" s="195"/>
      <c r="AF879" s="195"/>
      <c r="AG879" s="195"/>
      <c r="AH879" s="195"/>
      <c r="AI879" s="181"/>
      <c r="AJ879" s="195"/>
      <c r="AK879" s="195"/>
      <c r="AL879" s="195"/>
      <c r="AM879" s="195"/>
    </row>
    <row r="880" spans="16:39" s="6" customFormat="1" ht="15" customHeight="1" x14ac:dyDescent="0.25">
      <c r="P880" s="42"/>
      <c r="AE880" s="195"/>
      <c r="AF880" s="195"/>
      <c r="AG880" s="195"/>
      <c r="AH880" s="195"/>
      <c r="AI880" s="181"/>
      <c r="AJ880" s="195"/>
      <c r="AK880" s="195"/>
      <c r="AL880" s="195"/>
      <c r="AM880" s="195"/>
    </row>
    <row r="881" spans="16:39" s="6" customFormat="1" ht="15" customHeight="1" x14ac:dyDescent="0.25">
      <c r="P881" s="42"/>
      <c r="AE881" s="195"/>
      <c r="AF881" s="195"/>
      <c r="AG881" s="195"/>
      <c r="AH881" s="195"/>
      <c r="AI881" s="181"/>
      <c r="AJ881" s="195"/>
      <c r="AK881" s="195"/>
      <c r="AL881" s="195"/>
      <c r="AM881" s="195"/>
    </row>
    <row r="882" spans="16:39" s="6" customFormat="1" ht="15" customHeight="1" x14ac:dyDescent="0.25">
      <c r="P882" s="42"/>
      <c r="AE882" s="195"/>
      <c r="AF882" s="195"/>
      <c r="AG882" s="195"/>
      <c r="AH882" s="195"/>
      <c r="AI882" s="181"/>
      <c r="AJ882" s="195"/>
      <c r="AK882" s="195"/>
      <c r="AL882" s="195"/>
      <c r="AM882" s="195"/>
    </row>
    <row r="883" spans="16:39" s="6" customFormat="1" ht="15" customHeight="1" x14ac:dyDescent="0.25">
      <c r="P883" s="42"/>
      <c r="AE883" s="195"/>
      <c r="AF883" s="195"/>
      <c r="AG883" s="195"/>
      <c r="AH883" s="195"/>
      <c r="AI883" s="181"/>
      <c r="AJ883" s="195"/>
      <c r="AK883" s="195"/>
      <c r="AL883" s="195"/>
      <c r="AM883" s="195"/>
    </row>
    <row r="884" spans="16:39" s="6" customFormat="1" ht="15" customHeight="1" x14ac:dyDescent="0.25">
      <c r="P884" s="42"/>
      <c r="AE884" s="195"/>
      <c r="AF884" s="195"/>
      <c r="AG884" s="195"/>
      <c r="AH884" s="195"/>
      <c r="AI884" s="181"/>
      <c r="AJ884" s="195"/>
      <c r="AK884" s="195"/>
      <c r="AL884" s="195"/>
      <c r="AM884" s="195"/>
    </row>
    <row r="885" spans="16:39" s="6" customFormat="1" ht="15" customHeight="1" x14ac:dyDescent="0.25">
      <c r="P885" s="42"/>
      <c r="AE885" s="195"/>
      <c r="AF885" s="195"/>
      <c r="AG885" s="195"/>
      <c r="AH885" s="195"/>
      <c r="AI885" s="181"/>
      <c r="AJ885" s="195"/>
      <c r="AK885" s="195"/>
      <c r="AL885" s="195"/>
      <c r="AM885" s="195"/>
    </row>
    <row r="886" spans="16:39" s="6" customFormat="1" ht="15" customHeight="1" x14ac:dyDescent="0.25">
      <c r="P886" s="42"/>
      <c r="AE886" s="195"/>
      <c r="AF886" s="195"/>
      <c r="AG886" s="195"/>
      <c r="AH886" s="195"/>
      <c r="AI886" s="181"/>
      <c r="AJ886" s="195"/>
      <c r="AK886" s="195"/>
      <c r="AL886" s="195"/>
      <c r="AM886" s="195"/>
    </row>
    <row r="887" spans="16:39" s="6" customFormat="1" ht="15" customHeight="1" x14ac:dyDescent="0.25">
      <c r="P887" s="42"/>
      <c r="AE887" s="195"/>
      <c r="AF887" s="195"/>
      <c r="AG887" s="195"/>
      <c r="AH887" s="195"/>
      <c r="AI887" s="181"/>
      <c r="AJ887" s="195"/>
      <c r="AK887" s="195"/>
      <c r="AL887" s="195"/>
      <c r="AM887" s="195"/>
    </row>
    <row r="888" spans="16:39" s="6" customFormat="1" ht="15" customHeight="1" x14ac:dyDescent="0.25">
      <c r="P888" s="42"/>
      <c r="AE888" s="195"/>
      <c r="AF888" s="195"/>
      <c r="AG888" s="195"/>
      <c r="AH888" s="195"/>
      <c r="AI888" s="181"/>
      <c r="AJ888" s="195"/>
      <c r="AK888" s="195"/>
      <c r="AL888" s="195"/>
      <c r="AM888" s="195"/>
    </row>
    <row r="889" spans="16:39" s="6" customFormat="1" ht="15" customHeight="1" x14ac:dyDescent="0.25">
      <c r="P889" s="42"/>
      <c r="AE889" s="195"/>
      <c r="AF889" s="195"/>
      <c r="AG889" s="195"/>
      <c r="AH889" s="195"/>
      <c r="AI889" s="181"/>
      <c r="AJ889" s="195"/>
      <c r="AK889" s="195"/>
      <c r="AL889" s="195"/>
      <c r="AM889" s="195"/>
    </row>
    <row r="890" spans="16:39" s="6" customFormat="1" ht="15" customHeight="1" x14ac:dyDescent="0.25">
      <c r="P890" s="42"/>
      <c r="AE890" s="195"/>
      <c r="AF890" s="195"/>
      <c r="AG890" s="195"/>
      <c r="AH890" s="195"/>
      <c r="AI890" s="181"/>
      <c r="AJ890" s="195"/>
      <c r="AK890" s="195"/>
      <c r="AL890" s="195"/>
      <c r="AM890" s="195"/>
    </row>
    <row r="891" spans="16:39" s="6" customFormat="1" ht="15" customHeight="1" x14ac:dyDescent="0.25">
      <c r="P891" s="42"/>
      <c r="AE891" s="195"/>
      <c r="AF891" s="195"/>
      <c r="AG891" s="195"/>
      <c r="AH891" s="195"/>
      <c r="AI891" s="181"/>
      <c r="AJ891" s="195"/>
      <c r="AK891" s="195"/>
      <c r="AL891" s="195"/>
      <c r="AM891" s="195"/>
    </row>
    <row r="892" spans="16:39" s="6" customFormat="1" ht="15" customHeight="1" x14ac:dyDescent="0.25">
      <c r="P892" s="42"/>
      <c r="AE892" s="195"/>
      <c r="AF892" s="195"/>
      <c r="AG892" s="195"/>
      <c r="AH892" s="195"/>
      <c r="AI892" s="181"/>
      <c r="AJ892" s="195"/>
      <c r="AK892" s="195"/>
      <c r="AL892" s="195"/>
      <c r="AM892" s="195"/>
    </row>
    <row r="893" spans="16:39" s="6" customFormat="1" ht="15" customHeight="1" x14ac:dyDescent="0.25">
      <c r="P893" s="42"/>
      <c r="AE893" s="195"/>
      <c r="AF893" s="195"/>
      <c r="AG893" s="195"/>
      <c r="AH893" s="195"/>
      <c r="AI893" s="181"/>
      <c r="AJ893" s="195"/>
      <c r="AK893" s="195"/>
      <c r="AL893" s="195"/>
      <c r="AM893" s="195"/>
    </row>
    <row r="894" spans="16:39" s="6" customFormat="1" ht="15" customHeight="1" x14ac:dyDescent="0.25">
      <c r="P894" s="42"/>
      <c r="AE894" s="195"/>
      <c r="AF894" s="195"/>
      <c r="AG894" s="195"/>
      <c r="AH894" s="195"/>
      <c r="AI894" s="181"/>
      <c r="AJ894" s="195"/>
      <c r="AK894" s="195"/>
      <c r="AL894" s="195"/>
      <c r="AM894" s="195"/>
    </row>
    <row r="895" spans="16:39" s="6" customFormat="1" ht="15" customHeight="1" x14ac:dyDescent="0.25">
      <c r="P895" s="42"/>
      <c r="AE895" s="195"/>
      <c r="AF895" s="195"/>
      <c r="AG895" s="195"/>
      <c r="AH895" s="195"/>
      <c r="AI895" s="181"/>
      <c r="AJ895" s="195"/>
      <c r="AK895" s="195"/>
      <c r="AL895" s="195"/>
      <c r="AM895" s="195"/>
    </row>
    <row r="896" spans="16:39" s="6" customFormat="1" ht="15" customHeight="1" x14ac:dyDescent="0.25">
      <c r="P896" s="42"/>
      <c r="AE896" s="195"/>
      <c r="AF896" s="195"/>
      <c r="AG896" s="195"/>
      <c r="AH896" s="195"/>
      <c r="AI896" s="181"/>
      <c r="AJ896" s="195"/>
      <c r="AK896" s="195"/>
      <c r="AL896" s="195"/>
      <c r="AM896" s="195"/>
    </row>
    <row r="897" spans="16:39" s="6" customFormat="1" ht="15" customHeight="1" x14ac:dyDescent="0.25">
      <c r="P897" s="42"/>
      <c r="AE897" s="195"/>
      <c r="AF897" s="195"/>
      <c r="AG897" s="195"/>
      <c r="AH897" s="195"/>
      <c r="AI897" s="181"/>
      <c r="AJ897" s="195"/>
      <c r="AK897" s="195"/>
      <c r="AL897" s="195"/>
      <c r="AM897" s="195"/>
    </row>
    <row r="898" spans="16:39" s="6" customFormat="1" ht="15" customHeight="1" x14ac:dyDescent="0.25">
      <c r="P898" s="42"/>
      <c r="AE898" s="195"/>
      <c r="AF898" s="195"/>
      <c r="AG898" s="195"/>
      <c r="AH898" s="195"/>
      <c r="AI898" s="181"/>
      <c r="AJ898" s="195"/>
      <c r="AK898" s="195"/>
      <c r="AL898" s="195"/>
      <c r="AM898" s="195"/>
    </row>
    <row r="899" spans="16:39" s="6" customFormat="1" ht="15" customHeight="1" x14ac:dyDescent="0.25">
      <c r="P899" s="42"/>
      <c r="AE899" s="195"/>
      <c r="AF899" s="195"/>
      <c r="AG899" s="195"/>
      <c r="AH899" s="195"/>
      <c r="AI899" s="181"/>
      <c r="AJ899" s="195"/>
      <c r="AK899" s="195"/>
      <c r="AL899" s="195"/>
      <c r="AM899" s="195"/>
    </row>
    <row r="900" spans="16:39" s="6" customFormat="1" ht="15" customHeight="1" x14ac:dyDescent="0.25">
      <c r="P900" s="42"/>
      <c r="AE900" s="195"/>
      <c r="AF900" s="195"/>
      <c r="AG900" s="195"/>
      <c r="AH900" s="195"/>
      <c r="AI900" s="181"/>
      <c r="AJ900" s="195"/>
      <c r="AK900" s="195"/>
      <c r="AL900" s="195"/>
      <c r="AM900" s="195"/>
    </row>
    <row r="901" spans="16:39" s="6" customFormat="1" ht="15" customHeight="1" x14ac:dyDescent="0.25">
      <c r="P901" s="42"/>
      <c r="AE901" s="195"/>
      <c r="AF901" s="195"/>
      <c r="AG901" s="195"/>
      <c r="AH901" s="195"/>
      <c r="AI901" s="181"/>
      <c r="AJ901" s="195"/>
      <c r="AK901" s="195"/>
      <c r="AL901" s="195"/>
      <c r="AM901" s="195"/>
    </row>
    <row r="902" spans="16:39" s="6" customFormat="1" ht="15" customHeight="1" x14ac:dyDescent="0.25">
      <c r="P902" s="42"/>
      <c r="AE902" s="195"/>
      <c r="AF902" s="195"/>
      <c r="AG902" s="195"/>
      <c r="AH902" s="195"/>
      <c r="AI902" s="181"/>
      <c r="AJ902" s="195"/>
      <c r="AK902" s="195"/>
      <c r="AL902" s="195"/>
      <c r="AM902" s="195"/>
    </row>
    <row r="903" spans="16:39" s="6" customFormat="1" ht="15" customHeight="1" x14ac:dyDescent="0.25">
      <c r="P903" s="42"/>
      <c r="AE903" s="195"/>
      <c r="AF903" s="195"/>
      <c r="AG903" s="195"/>
      <c r="AH903" s="195"/>
      <c r="AI903" s="181"/>
      <c r="AJ903" s="195"/>
      <c r="AK903" s="195"/>
      <c r="AL903" s="195"/>
      <c r="AM903" s="195"/>
    </row>
    <row r="904" spans="16:39" s="6" customFormat="1" ht="15" customHeight="1" x14ac:dyDescent="0.25">
      <c r="P904" s="42"/>
      <c r="AE904" s="195"/>
      <c r="AF904" s="195"/>
      <c r="AG904" s="195"/>
      <c r="AH904" s="195"/>
      <c r="AI904" s="181"/>
      <c r="AJ904" s="195"/>
      <c r="AK904" s="195"/>
      <c r="AL904" s="195"/>
      <c r="AM904" s="195"/>
    </row>
    <row r="905" spans="16:39" s="6" customFormat="1" ht="15" customHeight="1" x14ac:dyDescent="0.25">
      <c r="P905" s="42"/>
      <c r="AE905" s="195"/>
      <c r="AF905" s="195"/>
      <c r="AG905" s="195"/>
      <c r="AH905" s="195"/>
      <c r="AI905" s="181"/>
      <c r="AJ905" s="195"/>
      <c r="AK905" s="195"/>
      <c r="AL905" s="195"/>
      <c r="AM905" s="195"/>
    </row>
    <row r="906" spans="16:39" s="6" customFormat="1" ht="15" customHeight="1" x14ac:dyDescent="0.25">
      <c r="P906" s="42"/>
      <c r="AE906" s="195"/>
      <c r="AF906" s="195"/>
      <c r="AG906" s="195"/>
      <c r="AH906" s="195"/>
      <c r="AI906" s="181"/>
      <c r="AJ906" s="195"/>
      <c r="AK906" s="195"/>
      <c r="AL906" s="195"/>
      <c r="AM906" s="195"/>
    </row>
    <row r="907" spans="16:39" s="6" customFormat="1" ht="15" customHeight="1" x14ac:dyDescent="0.25">
      <c r="P907" s="42"/>
      <c r="AE907" s="195"/>
      <c r="AF907" s="195"/>
      <c r="AG907" s="195"/>
      <c r="AH907" s="195"/>
      <c r="AI907" s="181"/>
      <c r="AJ907" s="195"/>
      <c r="AK907" s="195"/>
      <c r="AL907" s="195"/>
      <c r="AM907" s="195"/>
    </row>
    <row r="908" spans="16:39" s="6" customFormat="1" ht="15" customHeight="1" x14ac:dyDescent="0.25">
      <c r="P908" s="42"/>
      <c r="AE908" s="195"/>
      <c r="AF908" s="195"/>
      <c r="AG908" s="195"/>
      <c r="AH908" s="195"/>
      <c r="AI908" s="181"/>
      <c r="AJ908" s="195"/>
      <c r="AK908" s="195"/>
      <c r="AL908" s="195"/>
      <c r="AM908" s="195"/>
    </row>
    <row r="909" spans="16:39" s="6" customFormat="1" ht="15" customHeight="1" x14ac:dyDescent="0.25">
      <c r="P909" s="42"/>
      <c r="AE909" s="195"/>
      <c r="AF909" s="195"/>
      <c r="AG909" s="195"/>
      <c r="AH909" s="195"/>
      <c r="AI909" s="181"/>
      <c r="AJ909" s="195"/>
      <c r="AK909" s="195"/>
      <c r="AL909" s="195"/>
      <c r="AM909" s="195"/>
    </row>
    <row r="910" spans="16:39" s="6" customFormat="1" ht="15" customHeight="1" x14ac:dyDescent="0.25">
      <c r="P910" s="42"/>
      <c r="AE910" s="195"/>
      <c r="AF910" s="195"/>
      <c r="AG910" s="195"/>
      <c r="AH910" s="195"/>
      <c r="AI910" s="181"/>
      <c r="AJ910" s="195"/>
      <c r="AK910" s="195"/>
      <c r="AL910" s="195"/>
      <c r="AM910" s="195"/>
    </row>
    <row r="911" spans="16:39" s="6" customFormat="1" ht="15" customHeight="1" x14ac:dyDescent="0.25">
      <c r="P911" s="42"/>
      <c r="AE911" s="195"/>
      <c r="AF911" s="195"/>
      <c r="AG911" s="195"/>
      <c r="AH911" s="195"/>
      <c r="AI911" s="181"/>
      <c r="AJ911" s="195"/>
      <c r="AK911" s="195"/>
      <c r="AL911" s="195"/>
      <c r="AM911" s="195"/>
    </row>
    <row r="912" spans="16:39" s="6" customFormat="1" ht="15" customHeight="1" x14ac:dyDescent="0.25">
      <c r="P912" s="42"/>
      <c r="AE912" s="195"/>
      <c r="AF912" s="195"/>
      <c r="AG912" s="195"/>
      <c r="AH912" s="195"/>
      <c r="AI912" s="181"/>
      <c r="AJ912" s="195"/>
      <c r="AK912" s="195"/>
      <c r="AL912" s="195"/>
      <c r="AM912" s="195"/>
    </row>
    <row r="913" spans="16:39" s="6" customFormat="1" ht="15" customHeight="1" x14ac:dyDescent="0.25">
      <c r="P913" s="42"/>
      <c r="AE913" s="195"/>
      <c r="AF913" s="195"/>
      <c r="AG913" s="195"/>
      <c r="AH913" s="195"/>
      <c r="AI913" s="181"/>
      <c r="AJ913" s="195"/>
      <c r="AK913" s="195"/>
      <c r="AL913" s="195"/>
      <c r="AM913" s="195"/>
    </row>
    <row r="914" spans="16:39" s="6" customFormat="1" ht="15" customHeight="1" x14ac:dyDescent="0.25">
      <c r="P914" s="42"/>
      <c r="AE914" s="195"/>
      <c r="AF914" s="195"/>
      <c r="AG914" s="195"/>
      <c r="AH914" s="195"/>
      <c r="AI914" s="181"/>
      <c r="AJ914" s="195"/>
      <c r="AK914" s="195"/>
      <c r="AL914" s="195"/>
      <c r="AM914" s="195"/>
    </row>
    <row r="915" spans="16:39" s="6" customFormat="1" ht="15" customHeight="1" x14ac:dyDescent="0.25">
      <c r="P915" s="42"/>
      <c r="AE915" s="195"/>
      <c r="AF915" s="195"/>
      <c r="AG915" s="195"/>
      <c r="AH915" s="195"/>
      <c r="AI915" s="181"/>
      <c r="AJ915" s="195"/>
      <c r="AK915" s="195"/>
      <c r="AL915" s="195"/>
      <c r="AM915" s="195"/>
    </row>
    <row r="916" spans="16:39" s="6" customFormat="1" ht="15" customHeight="1" x14ac:dyDescent="0.25">
      <c r="P916" s="42"/>
      <c r="AE916" s="195"/>
      <c r="AF916" s="195"/>
      <c r="AG916" s="195"/>
      <c r="AH916" s="195"/>
      <c r="AI916" s="181"/>
      <c r="AJ916" s="195"/>
      <c r="AK916" s="195"/>
      <c r="AL916" s="195"/>
      <c r="AM916" s="195"/>
    </row>
    <row r="917" spans="16:39" s="6" customFormat="1" ht="15" customHeight="1" x14ac:dyDescent="0.25">
      <c r="P917" s="42"/>
      <c r="AE917" s="195"/>
      <c r="AF917" s="195"/>
      <c r="AG917" s="195"/>
      <c r="AH917" s="195"/>
      <c r="AI917" s="181"/>
      <c r="AJ917" s="195"/>
      <c r="AK917" s="195"/>
      <c r="AL917" s="195"/>
      <c r="AM917" s="195"/>
    </row>
    <row r="918" spans="16:39" s="6" customFormat="1" ht="15" customHeight="1" x14ac:dyDescent="0.25">
      <c r="P918" s="42"/>
      <c r="AE918" s="195"/>
      <c r="AF918" s="195"/>
      <c r="AG918" s="195"/>
      <c r="AH918" s="195"/>
      <c r="AI918" s="181"/>
      <c r="AJ918" s="195"/>
      <c r="AK918" s="195"/>
      <c r="AL918" s="195"/>
      <c r="AM918" s="195"/>
    </row>
    <row r="919" spans="16:39" s="6" customFormat="1" ht="15" customHeight="1" x14ac:dyDescent="0.25">
      <c r="P919" s="42"/>
      <c r="AE919" s="195"/>
      <c r="AF919" s="195"/>
      <c r="AG919" s="195"/>
      <c r="AH919" s="195"/>
      <c r="AI919" s="181"/>
      <c r="AJ919" s="195"/>
      <c r="AK919" s="195"/>
      <c r="AL919" s="195"/>
      <c r="AM919" s="195"/>
    </row>
    <row r="920" spans="16:39" s="6" customFormat="1" ht="15" customHeight="1" x14ac:dyDescent="0.25">
      <c r="P920" s="42"/>
      <c r="AE920" s="195"/>
      <c r="AF920" s="195"/>
      <c r="AG920" s="195"/>
      <c r="AH920" s="195"/>
      <c r="AI920" s="181"/>
      <c r="AJ920" s="195"/>
      <c r="AK920" s="195"/>
      <c r="AL920" s="195"/>
      <c r="AM920" s="195"/>
    </row>
    <row r="921" spans="16:39" s="6" customFormat="1" ht="15" customHeight="1" x14ac:dyDescent="0.25">
      <c r="P921" s="42"/>
      <c r="AE921" s="195"/>
      <c r="AF921" s="195"/>
      <c r="AG921" s="195"/>
      <c r="AH921" s="195"/>
      <c r="AI921" s="181"/>
      <c r="AJ921" s="195"/>
      <c r="AK921" s="195"/>
      <c r="AL921" s="195"/>
      <c r="AM921" s="195"/>
    </row>
    <row r="922" spans="16:39" s="6" customFormat="1" ht="15" customHeight="1" x14ac:dyDescent="0.25">
      <c r="P922" s="42"/>
      <c r="AE922" s="195"/>
      <c r="AF922" s="195"/>
      <c r="AG922" s="195"/>
      <c r="AH922" s="195"/>
      <c r="AI922" s="181"/>
      <c r="AJ922" s="195"/>
      <c r="AK922" s="195"/>
      <c r="AL922" s="195"/>
      <c r="AM922" s="195"/>
    </row>
    <row r="923" spans="16:39" s="6" customFormat="1" ht="15" customHeight="1" x14ac:dyDescent="0.25">
      <c r="P923" s="42"/>
      <c r="AE923" s="195"/>
      <c r="AF923" s="195"/>
      <c r="AG923" s="195"/>
      <c r="AH923" s="195"/>
      <c r="AI923" s="181"/>
      <c r="AJ923" s="195"/>
      <c r="AK923" s="195"/>
      <c r="AL923" s="195"/>
      <c r="AM923" s="195"/>
    </row>
    <row r="924" spans="16:39" s="6" customFormat="1" ht="15" customHeight="1" x14ac:dyDescent="0.25">
      <c r="P924" s="42"/>
      <c r="AE924" s="195"/>
      <c r="AF924" s="195"/>
      <c r="AG924" s="195"/>
      <c r="AH924" s="195"/>
      <c r="AI924" s="181"/>
      <c r="AJ924" s="195"/>
      <c r="AK924" s="195"/>
      <c r="AL924" s="195"/>
      <c r="AM924" s="195"/>
    </row>
    <row r="925" spans="16:39" s="6" customFormat="1" ht="15" customHeight="1" x14ac:dyDescent="0.25">
      <c r="P925" s="42"/>
      <c r="AE925" s="195"/>
      <c r="AF925" s="195"/>
      <c r="AG925" s="195"/>
      <c r="AH925" s="195"/>
      <c r="AI925" s="181"/>
      <c r="AJ925" s="195"/>
      <c r="AK925" s="195"/>
      <c r="AL925" s="195"/>
      <c r="AM925" s="195"/>
    </row>
    <row r="926" spans="16:39" s="6" customFormat="1" ht="15" customHeight="1" x14ac:dyDescent="0.25">
      <c r="P926" s="42"/>
      <c r="AE926" s="195"/>
      <c r="AF926" s="195"/>
      <c r="AG926" s="195"/>
      <c r="AH926" s="195"/>
      <c r="AI926" s="181"/>
      <c r="AJ926" s="195"/>
      <c r="AK926" s="195"/>
      <c r="AL926" s="195"/>
      <c r="AM926" s="195"/>
    </row>
    <row r="927" spans="16:39" s="6" customFormat="1" ht="15" customHeight="1" x14ac:dyDescent="0.25">
      <c r="P927" s="42"/>
      <c r="AE927" s="195"/>
      <c r="AF927" s="195"/>
      <c r="AG927" s="195"/>
      <c r="AH927" s="195"/>
      <c r="AI927" s="181"/>
      <c r="AJ927" s="195"/>
      <c r="AK927" s="195"/>
      <c r="AL927" s="195"/>
      <c r="AM927" s="195"/>
    </row>
    <row r="928" spans="16:39" s="6" customFormat="1" ht="15" customHeight="1" x14ac:dyDescent="0.25">
      <c r="P928" s="42"/>
      <c r="AE928" s="195"/>
      <c r="AF928" s="195"/>
      <c r="AG928" s="195"/>
      <c r="AH928" s="195"/>
      <c r="AI928" s="181"/>
      <c r="AJ928" s="195"/>
      <c r="AK928" s="195"/>
      <c r="AL928" s="195"/>
      <c r="AM928" s="195"/>
    </row>
    <row r="929" spans="16:39" s="6" customFormat="1" ht="15" customHeight="1" x14ac:dyDescent="0.25">
      <c r="P929" s="42"/>
      <c r="AE929" s="195"/>
      <c r="AF929" s="195"/>
      <c r="AG929" s="195"/>
      <c r="AH929" s="195"/>
      <c r="AI929" s="181"/>
      <c r="AJ929" s="195"/>
      <c r="AK929" s="195"/>
      <c r="AL929" s="195"/>
      <c r="AM929" s="195"/>
    </row>
    <row r="930" spans="16:39" s="6" customFormat="1" ht="15" customHeight="1" x14ac:dyDescent="0.25">
      <c r="P930" s="42"/>
      <c r="AE930" s="195"/>
      <c r="AF930" s="195"/>
      <c r="AG930" s="195"/>
      <c r="AH930" s="195"/>
      <c r="AI930" s="181"/>
      <c r="AJ930" s="195"/>
      <c r="AK930" s="195"/>
      <c r="AL930" s="195"/>
      <c r="AM930" s="195"/>
    </row>
    <row r="931" spans="16:39" s="6" customFormat="1" ht="15" customHeight="1" x14ac:dyDescent="0.25">
      <c r="P931" s="42"/>
      <c r="AE931" s="195"/>
      <c r="AF931" s="195"/>
      <c r="AG931" s="195"/>
      <c r="AH931" s="195"/>
      <c r="AI931" s="181"/>
      <c r="AJ931" s="195"/>
      <c r="AK931" s="195"/>
      <c r="AL931" s="195"/>
      <c r="AM931" s="195"/>
    </row>
    <row r="932" spans="16:39" s="6" customFormat="1" ht="15" customHeight="1" x14ac:dyDescent="0.25">
      <c r="P932" s="42"/>
      <c r="AE932" s="195"/>
      <c r="AF932" s="195"/>
      <c r="AG932" s="195"/>
      <c r="AH932" s="195"/>
      <c r="AI932" s="181"/>
      <c r="AJ932" s="195"/>
      <c r="AK932" s="195"/>
      <c r="AL932" s="195"/>
      <c r="AM932" s="195"/>
    </row>
    <row r="933" spans="16:39" s="6" customFormat="1" ht="15" customHeight="1" x14ac:dyDescent="0.25">
      <c r="P933" s="42"/>
      <c r="AE933" s="195"/>
      <c r="AF933" s="195"/>
      <c r="AG933" s="195"/>
      <c r="AH933" s="195"/>
      <c r="AI933" s="181"/>
      <c r="AJ933" s="195"/>
      <c r="AK933" s="195"/>
      <c r="AL933" s="195"/>
      <c r="AM933" s="195"/>
    </row>
    <row r="934" spans="16:39" s="6" customFormat="1" ht="15" customHeight="1" x14ac:dyDescent="0.25">
      <c r="P934" s="42"/>
      <c r="AE934" s="195"/>
      <c r="AF934" s="195"/>
      <c r="AG934" s="195"/>
      <c r="AH934" s="195"/>
      <c r="AI934" s="181"/>
      <c r="AJ934" s="195"/>
      <c r="AK934" s="195"/>
      <c r="AL934" s="195"/>
      <c r="AM934" s="195"/>
    </row>
    <row r="935" spans="16:39" s="6" customFormat="1" ht="15" customHeight="1" x14ac:dyDescent="0.25">
      <c r="P935" s="42"/>
      <c r="AE935" s="195"/>
      <c r="AF935" s="195"/>
      <c r="AG935" s="195"/>
      <c r="AH935" s="195"/>
      <c r="AI935" s="181"/>
      <c r="AJ935" s="195"/>
      <c r="AK935" s="195"/>
      <c r="AL935" s="195"/>
      <c r="AM935" s="195"/>
    </row>
    <row r="936" spans="16:39" s="6" customFormat="1" ht="15" customHeight="1" x14ac:dyDescent="0.25">
      <c r="P936" s="42"/>
      <c r="AE936" s="195"/>
      <c r="AF936" s="195"/>
      <c r="AG936" s="195"/>
      <c r="AH936" s="195"/>
      <c r="AI936" s="181"/>
      <c r="AJ936" s="195"/>
      <c r="AK936" s="195"/>
      <c r="AL936" s="195"/>
      <c r="AM936" s="195"/>
    </row>
    <row r="937" spans="16:39" s="6" customFormat="1" ht="15" customHeight="1" x14ac:dyDescent="0.25">
      <c r="P937" s="42"/>
      <c r="AE937" s="195"/>
      <c r="AF937" s="195"/>
      <c r="AG937" s="195"/>
      <c r="AH937" s="195"/>
      <c r="AI937" s="181"/>
      <c r="AJ937" s="195"/>
      <c r="AK937" s="195"/>
      <c r="AL937" s="195"/>
      <c r="AM937" s="195"/>
    </row>
    <row r="938" spans="16:39" s="6" customFormat="1" ht="15" customHeight="1" x14ac:dyDescent="0.25">
      <c r="P938" s="42"/>
      <c r="AE938" s="195"/>
      <c r="AF938" s="195"/>
      <c r="AG938" s="195"/>
      <c r="AH938" s="195"/>
      <c r="AI938" s="181"/>
      <c r="AJ938" s="195"/>
      <c r="AK938" s="195"/>
      <c r="AL938" s="195"/>
      <c r="AM938" s="195"/>
    </row>
    <row r="939" spans="16:39" s="6" customFormat="1" ht="15" customHeight="1" x14ac:dyDescent="0.25">
      <c r="P939" s="42"/>
      <c r="AE939" s="195"/>
      <c r="AF939" s="195"/>
      <c r="AG939" s="195"/>
      <c r="AH939" s="195"/>
      <c r="AI939" s="181"/>
      <c r="AJ939" s="195"/>
      <c r="AK939" s="195"/>
      <c r="AL939" s="195"/>
      <c r="AM939" s="195"/>
    </row>
    <row r="940" spans="16:39" s="6" customFormat="1" ht="15" customHeight="1" x14ac:dyDescent="0.25">
      <c r="P940" s="42"/>
      <c r="AE940" s="195"/>
      <c r="AF940" s="195"/>
      <c r="AG940" s="195"/>
      <c r="AH940" s="195"/>
      <c r="AI940" s="181"/>
      <c r="AJ940" s="195"/>
      <c r="AK940" s="195"/>
      <c r="AL940" s="195"/>
      <c r="AM940" s="195"/>
    </row>
    <row r="941" spans="16:39" s="6" customFormat="1" ht="15" customHeight="1" x14ac:dyDescent="0.25">
      <c r="P941" s="42"/>
      <c r="AE941" s="195"/>
      <c r="AF941" s="195"/>
      <c r="AG941" s="195"/>
      <c r="AH941" s="195"/>
      <c r="AI941" s="181"/>
      <c r="AJ941" s="195"/>
      <c r="AK941" s="195"/>
      <c r="AL941" s="195"/>
      <c r="AM941" s="195"/>
    </row>
    <row r="942" spans="16:39" s="6" customFormat="1" ht="15" customHeight="1" x14ac:dyDescent="0.25">
      <c r="P942" s="42"/>
      <c r="AE942" s="195"/>
      <c r="AF942" s="195"/>
      <c r="AG942" s="195"/>
      <c r="AH942" s="195"/>
      <c r="AI942" s="181"/>
      <c r="AJ942" s="195"/>
      <c r="AK942" s="195"/>
      <c r="AL942" s="195"/>
      <c r="AM942" s="195"/>
    </row>
    <row r="943" spans="16:39" s="6" customFormat="1" ht="15" customHeight="1" x14ac:dyDescent="0.25">
      <c r="P943" s="42"/>
      <c r="AE943" s="195"/>
      <c r="AF943" s="195"/>
      <c r="AG943" s="195"/>
      <c r="AH943" s="195"/>
      <c r="AI943" s="181"/>
      <c r="AJ943" s="195"/>
      <c r="AK943" s="195"/>
      <c r="AL943" s="195"/>
      <c r="AM943" s="195"/>
    </row>
    <row r="944" spans="16:39" s="6" customFormat="1" ht="15" customHeight="1" x14ac:dyDescent="0.25">
      <c r="P944" s="42"/>
      <c r="AE944" s="195"/>
      <c r="AF944" s="195"/>
      <c r="AG944" s="195"/>
      <c r="AH944" s="195"/>
      <c r="AI944" s="181"/>
      <c r="AJ944" s="195"/>
      <c r="AK944" s="195"/>
      <c r="AL944" s="195"/>
      <c r="AM944" s="195"/>
    </row>
    <row r="945" spans="16:39" s="6" customFormat="1" ht="15" customHeight="1" x14ac:dyDescent="0.25">
      <c r="P945" s="42"/>
      <c r="AE945" s="195"/>
      <c r="AF945" s="195"/>
      <c r="AG945" s="195"/>
      <c r="AH945" s="195"/>
      <c r="AI945" s="181"/>
      <c r="AJ945" s="195"/>
      <c r="AK945" s="195"/>
      <c r="AL945" s="195"/>
      <c r="AM945" s="195"/>
    </row>
    <row r="946" spans="16:39" s="6" customFormat="1" ht="15" customHeight="1" x14ac:dyDescent="0.25">
      <c r="P946" s="42"/>
      <c r="AE946" s="195"/>
      <c r="AF946" s="195"/>
      <c r="AG946" s="195"/>
      <c r="AH946" s="195"/>
      <c r="AI946" s="181"/>
      <c r="AJ946" s="195"/>
      <c r="AK946" s="195"/>
      <c r="AL946" s="195"/>
      <c r="AM946" s="195"/>
    </row>
    <row r="947" spans="16:39" s="6" customFormat="1" ht="15" customHeight="1" x14ac:dyDescent="0.25">
      <c r="P947" s="42"/>
      <c r="AE947" s="195"/>
      <c r="AF947" s="195"/>
      <c r="AG947" s="195"/>
      <c r="AH947" s="195"/>
      <c r="AI947" s="181"/>
      <c r="AJ947" s="195"/>
      <c r="AK947" s="195"/>
      <c r="AL947" s="195"/>
      <c r="AM947" s="195"/>
    </row>
    <row r="948" spans="16:39" s="6" customFormat="1" ht="15" customHeight="1" x14ac:dyDescent="0.25">
      <c r="P948" s="42"/>
      <c r="AE948" s="195"/>
      <c r="AF948" s="195"/>
      <c r="AG948" s="195"/>
      <c r="AH948" s="195"/>
      <c r="AI948" s="181"/>
      <c r="AJ948" s="195"/>
      <c r="AK948" s="195"/>
      <c r="AL948" s="195"/>
      <c r="AM948" s="195"/>
    </row>
    <row r="949" spans="16:39" s="6" customFormat="1" ht="15" customHeight="1" x14ac:dyDescent="0.25">
      <c r="P949" s="42"/>
      <c r="AE949" s="195"/>
      <c r="AF949" s="195"/>
      <c r="AG949" s="195"/>
      <c r="AH949" s="195"/>
      <c r="AI949" s="181"/>
      <c r="AJ949" s="195"/>
      <c r="AK949" s="195"/>
      <c r="AL949" s="195"/>
      <c r="AM949" s="195"/>
    </row>
    <row r="950" spans="16:39" s="6" customFormat="1" ht="15" customHeight="1" x14ac:dyDescent="0.25">
      <c r="P950" s="42"/>
      <c r="AE950" s="195"/>
      <c r="AF950" s="195"/>
      <c r="AG950" s="195"/>
      <c r="AH950" s="195"/>
      <c r="AI950" s="181"/>
      <c r="AJ950" s="195"/>
      <c r="AK950" s="195"/>
      <c r="AL950" s="195"/>
      <c r="AM950" s="195"/>
    </row>
    <row r="951" spans="16:39" s="6" customFormat="1" ht="15" customHeight="1" x14ac:dyDescent="0.25">
      <c r="P951" s="42"/>
      <c r="AE951" s="195"/>
      <c r="AF951" s="195"/>
      <c r="AG951" s="195"/>
      <c r="AH951" s="195"/>
      <c r="AI951" s="181"/>
      <c r="AJ951" s="195"/>
      <c r="AK951" s="195"/>
      <c r="AL951" s="195"/>
      <c r="AM951" s="195"/>
    </row>
    <row r="952" spans="16:39" s="6" customFormat="1" ht="15" customHeight="1" x14ac:dyDescent="0.25">
      <c r="P952" s="42"/>
      <c r="AE952" s="195"/>
      <c r="AF952" s="195"/>
      <c r="AG952" s="195"/>
      <c r="AH952" s="195"/>
      <c r="AI952" s="181"/>
      <c r="AJ952" s="195"/>
      <c r="AK952" s="195"/>
      <c r="AL952" s="195"/>
      <c r="AM952" s="195"/>
    </row>
    <row r="953" spans="16:39" s="6" customFormat="1" ht="15" customHeight="1" x14ac:dyDescent="0.25">
      <c r="P953" s="42"/>
      <c r="AE953" s="195"/>
      <c r="AF953" s="195"/>
      <c r="AG953" s="195"/>
      <c r="AH953" s="195"/>
      <c r="AI953" s="181"/>
      <c r="AJ953" s="195"/>
      <c r="AK953" s="195"/>
      <c r="AL953" s="195"/>
      <c r="AM953" s="195"/>
    </row>
    <row r="954" spans="16:39" s="6" customFormat="1" ht="15" customHeight="1" x14ac:dyDescent="0.25">
      <c r="P954" s="42"/>
      <c r="AE954" s="195"/>
      <c r="AF954" s="195"/>
      <c r="AG954" s="195"/>
      <c r="AH954" s="195"/>
      <c r="AI954" s="181"/>
      <c r="AJ954" s="195"/>
      <c r="AK954" s="195"/>
      <c r="AL954" s="195"/>
      <c r="AM954" s="195"/>
    </row>
    <row r="955" spans="16:39" s="6" customFormat="1" ht="15" customHeight="1" x14ac:dyDescent="0.25">
      <c r="P955" s="42"/>
      <c r="AE955" s="195"/>
      <c r="AF955" s="195"/>
      <c r="AG955" s="195"/>
      <c r="AH955" s="195"/>
      <c r="AI955" s="181"/>
      <c r="AJ955" s="195"/>
      <c r="AK955" s="195"/>
      <c r="AL955" s="195"/>
      <c r="AM955" s="195"/>
    </row>
    <row r="956" spans="16:39" s="6" customFormat="1" ht="15" customHeight="1" x14ac:dyDescent="0.25">
      <c r="P956" s="42"/>
      <c r="AE956" s="195"/>
      <c r="AF956" s="195"/>
      <c r="AG956" s="195"/>
      <c r="AH956" s="195"/>
      <c r="AI956" s="181"/>
      <c r="AJ956" s="195"/>
      <c r="AK956" s="195"/>
      <c r="AL956" s="195"/>
      <c r="AM956" s="195"/>
    </row>
    <row r="957" spans="16:39" s="6" customFormat="1" ht="15" customHeight="1" x14ac:dyDescent="0.25">
      <c r="P957" s="42"/>
      <c r="AE957" s="195"/>
      <c r="AF957" s="195"/>
      <c r="AG957" s="195"/>
      <c r="AH957" s="195"/>
      <c r="AI957" s="181"/>
      <c r="AJ957" s="195"/>
      <c r="AK957" s="195"/>
      <c r="AL957" s="195"/>
      <c r="AM957" s="195"/>
    </row>
    <row r="958" spans="16:39" s="6" customFormat="1" ht="15" customHeight="1" x14ac:dyDescent="0.25">
      <c r="P958" s="42"/>
      <c r="AE958" s="195"/>
      <c r="AF958" s="195"/>
      <c r="AG958" s="195"/>
      <c r="AH958" s="195"/>
      <c r="AI958" s="181"/>
      <c r="AJ958" s="195"/>
      <c r="AK958" s="195"/>
      <c r="AL958" s="195"/>
      <c r="AM958" s="195"/>
    </row>
    <row r="959" spans="16:39" s="6" customFormat="1" ht="15" customHeight="1" x14ac:dyDescent="0.25">
      <c r="P959" s="42"/>
      <c r="AE959" s="195"/>
      <c r="AF959" s="195"/>
      <c r="AG959" s="195"/>
      <c r="AH959" s="195"/>
      <c r="AI959" s="181"/>
      <c r="AJ959" s="195"/>
      <c r="AK959" s="195"/>
      <c r="AL959" s="195"/>
      <c r="AM959" s="195"/>
    </row>
    <row r="960" spans="16:39" s="6" customFormat="1" ht="15" customHeight="1" x14ac:dyDescent="0.25">
      <c r="P960" s="42"/>
      <c r="AE960" s="195"/>
      <c r="AF960" s="195"/>
      <c r="AG960" s="195"/>
      <c r="AH960" s="195"/>
      <c r="AI960" s="181"/>
      <c r="AJ960" s="195"/>
      <c r="AK960" s="195"/>
      <c r="AL960" s="195"/>
      <c r="AM960" s="195"/>
    </row>
    <row r="961" spans="16:39" s="6" customFormat="1" ht="15" customHeight="1" x14ac:dyDescent="0.25">
      <c r="P961" s="42"/>
      <c r="AE961" s="195"/>
      <c r="AF961" s="195"/>
      <c r="AG961" s="195"/>
      <c r="AH961" s="195"/>
      <c r="AI961" s="181"/>
      <c r="AJ961" s="195"/>
      <c r="AK961" s="195"/>
      <c r="AL961" s="195"/>
      <c r="AM961" s="195"/>
    </row>
    <row r="962" spans="16:39" s="6" customFormat="1" ht="15" customHeight="1" x14ac:dyDescent="0.25">
      <c r="P962" s="42"/>
      <c r="AE962" s="195"/>
      <c r="AF962" s="195"/>
      <c r="AG962" s="195"/>
      <c r="AH962" s="195"/>
      <c r="AI962" s="181"/>
      <c r="AJ962" s="195"/>
      <c r="AK962" s="195"/>
      <c r="AL962" s="195"/>
      <c r="AM962" s="195"/>
    </row>
    <row r="963" spans="16:39" s="6" customFormat="1" ht="15" customHeight="1" x14ac:dyDescent="0.25">
      <c r="P963" s="42"/>
      <c r="AE963" s="195"/>
      <c r="AF963" s="195"/>
      <c r="AG963" s="195"/>
      <c r="AH963" s="195"/>
      <c r="AI963" s="181"/>
      <c r="AJ963" s="195"/>
      <c r="AK963" s="195"/>
      <c r="AL963" s="195"/>
      <c r="AM963" s="195"/>
    </row>
    <row r="964" spans="16:39" s="6" customFormat="1" ht="15" customHeight="1" x14ac:dyDescent="0.25">
      <c r="P964" s="42"/>
      <c r="AE964" s="195"/>
      <c r="AF964" s="195"/>
      <c r="AG964" s="195"/>
      <c r="AH964" s="195"/>
      <c r="AI964" s="181"/>
      <c r="AJ964" s="195"/>
      <c r="AK964" s="195"/>
      <c r="AL964" s="195"/>
      <c r="AM964" s="195"/>
    </row>
    <row r="965" spans="16:39" s="6" customFormat="1" ht="15" customHeight="1" x14ac:dyDescent="0.25">
      <c r="P965" s="42"/>
      <c r="AE965" s="195"/>
      <c r="AF965" s="195"/>
      <c r="AG965" s="195"/>
      <c r="AH965" s="195"/>
      <c r="AI965" s="181"/>
      <c r="AJ965" s="195"/>
      <c r="AK965" s="195"/>
      <c r="AL965" s="195"/>
      <c r="AM965" s="195"/>
    </row>
    <row r="966" spans="16:39" s="6" customFormat="1" ht="15" customHeight="1" x14ac:dyDescent="0.25">
      <c r="P966" s="42"/>
      <c r="AE966" s="195"/>
      <c r="AF966" s="195"/>
      <c r="AG966" s="195"/>
      <c r="AH966" s="195"/>
      <c r="AI966" s="181"/>
      <c r="AJ966" s="195"/>
      <c r="AK966" s="195"/>
      <c r="AL966" s="195"/>
      <c r="AM966" s="195"/>
    </row>
    <row r="967" spans="16:39" s="6" customFormat="1" ht="15" customHeight="1" x14ac:dyDescent="0.25">
      <c r="P967" s="42"/>
      <c r="AE967" s="195"/>
      <c r="AF967" s="195"/>
      <c r="AG967" s="195"/>
      <c r="AH967" s="195"/>
      <c r="AI967" s="181"/>
      <c r="AJ967" s="195"/>
      <c r="AK967" s="195"/>
      <c r="AL967" s="195"/>
      <c r="AM967" s="195"/>
    </row>
    <row r="968" spans="16:39" s="6" customFormat="1" ht="15" customHeight="1" x14ac:dyDescent="0.25">
      <c r="P968" s="42"/>
      <c r="AE968" s="195"/>
      <c r="AF968" s="195"/>
      <c r="AG968" s="195"/>
      <c r="AH968" s="195"/>
      <c r="AI968" s="181"/>
      <c r="AJ968" s="195"/>
      <c r="AK968" s="195"/>
      <c r="AL968" s="195"/>
      <c r="AM968" s="195"/>
    </row>
    <row r="969" spans="16:39" s="6" customFormat="1" ht="15" customHeight="1" x14ac:dyDescent="0.25">
      <c r="P969" s="42"/>
      <c r="AE969" s="195"/>
      <c r="AF969" s="195"/>
      <c r="AG969" s="195"/>
      <c r="AH969" s="195"/>
      <c r="AI969" s="181"/>
      <c r="AJ969" s="195"/>
      <c r="AK969" s="195"/>
      <c r="AL969" s="195"/>
      <c r="AM969" s="195"/>
    </row>
    <row r="970" spans="16:39" s="6" customFormat="1" ht="15" customHeight="1" x14ac:dyDescent="0.25">
      <c r="P970" s="42"/>
      <c r="AE970" s="195"/>
      <c r="AF970" s="195"/>
      <c r="AG970" s="195"/>
      <c r="AH970" s="195"/>
      <c r="AI970" s="181"/>
      <c r="AJ970" s="195"/>
      <c r="AK970" s="195"/>
      <c r="AL970" s="195"/>
      <c r="AM970" s="195"/>
    </row>
    <row r="971" spans="16:39" s="6" customFormat="1" ht="15" customHeight="1" x14ac:dyDescent="0.25">
      <c r="P971" s="42"/>
      <c r="AE971" s="195"/>
      <c r="AF971" s="195"/>
      <c r="AG971" s="195"/>
      <c r="AH971" s="195"/>
      <c r="AI971" s="181"/>
      <c r="AJ971" s="195"/>
      <c r="AK971" s="195"/>
      <c r="AL971" s="195"/>
      <c r="AM971" s="195"/>
    </row>
    <row r="972" spans="16:39" s="6" customFormat="1" ht="15" customHeight="1" x14ac:dyDescent="0.25">
      <c r="P972" s="42"/>
      <c r="AE972" s="195"/>
      <c r="AF972" s="195"/>
      <c r="AG972" s="195"/>
      <c r="AH972" s="195"/>
      <c r="AI972" s="181"/>
      <c r="AJ972" s="195"/>
      <c r="AK972" s="195"/>
      <c r="AL972" s="195"/>
      <c r="AM972" s="195"/>
    </row>
    <row r="973" spans="16:39" s="6" customFormat="1" ht="15" customHeight="1" x14ac:dyDescent="0.25">
      <c r="P973" s="42"/>
      <c r="AE973" s="195"/>
      <c r="AF973" s="195"/>
      <c r="AG973" s="195"/>
      <c r="AH973" s="195"/>
      <c r="AI973" s="181"/>
      <c r="AJ973" s="195"/>
      <c r="AK973" s="195"/>
      <c r="AL973" s="195"/>
      <c r="AM973" s="195"/>
    </row>
    <row r="974" spans="16:39" s="6" customFormat="1" ht="15" customHeight="1" x14ac:dyDescent="0.25">
      <c r="P974" s="42"/>
      <c r="AE974" s="195"/>
      <c r="AF974" s="195"/>
      <c r="AG974" s="195"/>
      <c r="AH974" s="195"/>
      <c r="AI974" s="181"/>
      <c r="AJ974" s="195"/>
      <c r="AK974" s="195"/>
      <c r="AL974" s="195"/>
      <c r="AM974" s="195"/>
    </row>
    <row r="975" spans="16:39" s="6" customFormat="1" ht="15" customHeight="1" x14ac:dyDescent="0.25">
      <c r="P975" s="42"/>
      <c r="AE975" s="195"/>
      <c r="AF975" s="195"/>
      <c r="AG975" s="195"/>
      <c r="AH975" s="195"/>
      <c r="AI975" s="181"/>
      <c r="AJ975" s="195"/>
      <c r="AK975" s="195"/>
      <c r="AL975" s="195"/>
      <c r="AM975" s="195"/>
    </row>
    <row r="976" spans="16:39" s="6" customFormat="1" ht="15" customHeight="1" x14ac:dyDescent="0.25">
      <c r="P976" s="42"/>
      <c r="AE976" s="195"/>
      <c r="AF976" s="195"/>
      <c r="AG976" s="195"/>
      <c r="AH976" s="195"/>
      <c r="AI976" s="181"/>
      <c r="AJ976" s="195"/>
      <c r="AK976" s="195"/>
      <c r="AL976" s="195"/>
      <c r="AM976" s="195"/>
    </row>
    <row r="977" spans="16:39" s="6" customFormat="1" ht="15" customHeight="1" x14ac:dyDescent="0.25">
      <c r="P977" s="42"/>
      <c r="AE977" s="195"/>
      <c r="AF977" s="195"/>
      <c r="AG977" s="195"/>
      <c r="AH977" s="195"/>
      <c r="AI977" s="181"/>
      <c r="AJ977" s="195"/>
      <c r="AK977" s="195"/>
      <c r="AL977" s="195"/>
      <c r="AM977" s="195"/>
    </row>
    <row r="978" spans="16:39" s="6" customFormat="1" ht="15" customHeight="1" x14ac:dyDescent="0.25">
      <c r="P978" s="42"/>
      <c r="AE978" s="195"/>
      <c r="AF978" s="195"/>
      <c r="AG978" s="195"/>
      <c r="AH978" s="195"/>
      <c r="AI978" s="181"/>
      <c r="AJ978" s="195"/>
      <c r="AK978" s="195"/>
      <c r="AL978" s="195"/>
      <c r="AM978" s="195"/>
    </row>
    <row r="979" spans="16:39" s="6" customFormat="1" ht="15" customHeight="1" x14ac:dyDescent="0.25">
      <c r="P979" s="42"/>
      <c r="AE979" s="195"/>
      <c r="AF979" s="195"/>
      <c r="AG979" s="195"/>
      <c r="AH979" s="195"/>
      <c r="AI979" s="181"/>
      <c r="AJ979" s="195"/>
      <c r="AK979" s="195"/>
      <c r="AL979" s="195"/>
      <c r="AM979" s="195"/>
    </row>
    <row r="980" spans="16:39" s="6" customFormat="1" ht="15" customHeight="1" x14ac:dyDescent="0.25">
      <c r="P980" s="42"/>
      <c r="AE980" s="195"/>
      <c r="AF980" s="195"/>
      <c r="AG980" s="195"/>
      <c r="AH980" s="195"/>
      <c r="AI980" s="181"/>
      <c r="AJ980" s="195"/>
      <c r="AK980" s="195"/>
      <c r="AL980" s="195"/>
      <c r="AM980" s="195"/>
    </row>
    <row r="981" spans="16:39" s="6" customFormat="1" ht="15" customHeight="1" x14ac:dyDescent="0.25">
      <c r="P981" s="42"/>
      <c r="AE981" s="195"/>
      <c r="AF981" s="195"/>
      <c r="AG981" s="195"/>
      <c r="AH981" s="195"/>
      <c r="AI981" s="181"/>
      <c r="AJ981" s="195"/>
      <c r="AK981" s="195"/>
      <c r="AL981" s="195"/>
      <c r="AM981" s="195"/>
    </row>
    <row r="982" spans="16:39" s="6" customFormat="1" ht="15" customHeight="1" x14ac:dyDescent="0.25">
      <c r="P982" s="42"/>
      <c r="AE982" s="195"/>
      <c r="AF982" s="195"/>
      <c r="AG982" s="195"/>
      <c r="AH982" s="195"/>
      <c r="AI982" s="181"/>
      <c r="AJ982" s="195"/>
      <c r="AK982" s="195"/>
      <c r="AL982" s="195"/>
      <c r="AM982" s="195"/>
    </row>
    <row r="983" spans="16:39" s="6" customFormat="1" ht="15" customHeight="1" x14ac:dyDescent="0.25">
      <c r="P983" s="42"/>
      <c r="AE983" s="195"/>
      <c r="AF983" s="195"/>
      <c r="AG983" s="195"/>
      <c r="AH983" s="195"/>
      <c r="AI983" s="181"/>
      <c r="AJ983" s="195"/>
      <c r="AK983" s="195"/>
      <c r="AL983" s="195"/>
      <c r="AM983" s="195"/>
    </row>
    <row r="984" spans="16:39" s="6" customFormat="1" ht="15" customHeight="1" x14ac:dyDescent="0.25">
      <c r="P984" s="42"/>
      <c r="AE984" s="195"/>
      <c r="AF984" s="195"/>
      <c r="AG984" s="195"/>
      <c r="AH984" s="195"/>
      <c r="AI984" s="181"/>
      <c r="AJ984" s="195"/>
      <c r="AK984" s="195"/>
      <c r="AL984" s="195"/>
      <c r="AM984" s="195"/>
    </row>
    <row r="985" spans="16:39" s="6" customFormat="1" ht="15" customHeight="1" x14ac:dyDescent="0.25">
      <c r="P985" s="42"/>
      <c r="AE985" s="195"/>
      <c r="AF985" s="195"/>
      <c r="AG985" s="195"/>
      <c r="AH985" s="195"/>
      <c r="AI985" s="181"/>
      <c r="AJ985" s="195"/>
      <c r="AK985" s="195"/>
      <c r="AL985" s="195"/>
      <c r="AM985" s="195"/>
    </row>
    <row r="986" spans="16:39" s="6" customFormat="1" ht="15" customHeight="1" x14ac:dyDescent="0.25">
      <c r="P986" s="42"/>
      <c r="AE986" s="195"/>
      <c r="AF986" s="195"/>
      <c r="AG986" s="195"/>
      <c r="AH986" s="195"/>
      <c r="AI986" s="181"/>
      <c r="AJ986" s="195"/>
      <c r="AK986" s="195"/>
      <c r="AL986" s="195"/>
      <c r="AM986" s="195"/>
    </row>
    <row r="987" spans="16:39" s="6" customFormat="1" ht="15" customHeight="1" x14ac:dyDescent="0.25">
      <c r="P987" s="42"/>
      <c r="AE987" s="195"/>
      <c r="AF987" s="195"/>
      <c r="AG987" s="195"/>
      <c r="AH987" s="195"/>
      <c r="AI987" s="181"/>
      <c r="AJ987" s="195"/>
      <c r="AK987" s="195"/>
      <c r="AL987" s="195"/>
      <c r="AM987" s="195"/>
    </row>
    <row r="988" spans="16:39" s="6" customFormat="1" ht="15" customHeight="1" x14ac:dyDescent="0.25">
      <c r="P988" s="42"/>
      <c r="AE988" s="195"/>
      <c r="AF988" s="195"/>
      <c r="AG988" s="195"/>
      <c r="AH988" s="195"/>
      <c r="AI988" s="181"/>
      <c r="AJ988" s="195"/>
      <c r="AK988" s="195"/>
      <c r="AL988" s="195"/>
      <c r="AM988" s="195"/>
    </row>
    <row r="989" spans="16:39" s="6" customFormat="1" ht="15" customHeight="1" x14ac:dyDescent="0.25">
      <c r="P989" s="42"/>
      <c r="AE989" s="195"/>
      <c r="AF989" s="195"/>
      <c r="AG989" s="195"/>
      <c r="AH989" s="195"/>
      <c r="AI989" s="181"/>
      <c r="AJ989" s="195"/>
      <c r="AK989" s="195"/>
      <c r="AL989" s="195"/>
      <c r="AM989" s="195"/>
    </row>
    <row r="990" spans="16:39" s="6" customFormat="1" ht="15" customHeight="1" x14ac:dyDescent="0.25">
      <c r="P990" s="42"/>
      <c r="AE990" s="195"/>
      <c r="AF990" s="195"/>
      <c r="AG990" s="195"/>
      <c r="AH990" s="195"/>
      <c r="AI990" s="181"/>
      <c r="AJ990" s="195"/>
      <c r="AK990" s="195"/>
      <c r="AL990" s="195"/>
      <c r="AM990" s="195"/>
    </row>
    <row r="991" spans="16:39" s="6" customFormat="1" ht="15" customHeight="1" x14ac:dyDescent="0.25">
      <c r="P991" s="42"/>
      <c r="AE991" s="195"/>
      <c r="AF991" s="195"/>
      <c r="AG991" s="195"/>
      <c r="AH991" s="195"/>
      <c r="AI991" s="181"/>
      <c r="AJ991" s="195"/>
      <c r="AK991" s="195"/>
      <c r="AL991" s="195"/>
      <c r="AM991" s="195"/>
    </row>
    <row r="992" spans="16:39" s="6" customFormat="1" ht="15" customHeight="1" x14ac:dyDescent="0.25">
      <c r="P992" s="42"/>
      <c r="AE992" s="195"/>
      <c r="AF992" s="195"/>
      <c r="AG992" s="195"/>
      <c r="AH992" s="195"/>
      <c r="AI992" s="181"/>
      <c r="AJ992" s="195"/>
      <c r="AK992" s="195"/>
      <c r="AL992" s="195"/>
      <c r="AM992" s="195"/>
    </row>
    <row r="993" spans="16:39" s="6" customFormat="1" ht="15" customHeight="1" x14ac:dyDescent="0.25">
      <c r="P993" s="42"/>
      <c r="AE993" s="195"/>
      <c r="AF993" s="195"/>
      <c r="AG993" s="195"/>
      <c r="AH993" s="195"/>
      <c r="AI993" s="181"/>
      <c r="AJ993" s="195"/>
      <c r="AK993" s="195"/>
      <c r="AL993" s="195"/>
      <c r="AM993" s="195"/>
    </row>
    <row r="994" spans="16:39" s="6" customFormat="1" ht="15" customHeight="1" x14ac:dyDescent="0.25">
      <c r="P994" s="42"/>
      <c r="AE994" s="195"/>
      <c r="AF994" s="195"/>
      <c r="AG994" s="195"/>
      <c r="AH994" s="195"/>
      <c r="AI994" s="181"/>
      <c r="AJ994" s="195"/>
      <c r="AK994" s="195"/>
      <c r="AL994" s="195"/>
      <c r="AM994" s="195"/>
    </row>
    <row r="995" spans="16:39" s="6" customFormat="1" ht="15" customHeight="1" x14ac:dyDescent="0.25">
      <c r="P995" s="42"/>
      <c r="AE995" s="195"/>
      <c r="AF995" s="195"/>
      <c r="AG995" s="195"/>
      <c r="AH995" s="195"/>
      <c r="AI995" s="181"/>
      <c r="AJ995" s="195"/>
      <c r="AK995" s="195"/>
      <c r="AL995" s="195"/>
      <c r="AM995" s="195"/>
    </row>
    <row r="996" spans="16:39" s="6" customFormat="1" ht="15" customHeight="1" x14ac:dyDescent="0.25">
      <c r="P996" s="42"/>
      <c r="AE996" s="195"/>
      <c r="AF996" s="195"/>
      <c r="AG996" s="195"/>
      <c r="AH996" s="195"/>
      <c r="AI996" s="181"/>
      <c r="AJ996" s="195"/>
      <c r="AK996" s="195"/>
      <c r="AL996" s="195"/>
      <c r="AM996" s="195"/>
    </row>
    <row r="997" spans="16:39" s="6" customFormat="1" ht="15" customHeight="1" x14ac:dyDescent="0.25">
      <c r="P997" s="42"/>
      <c r="AE997" s="195"/>
      <c r="AF997" s="195"/>
      <c r="AG997" s="195"/>
      <c r="AH997" s="195"/>
      <c r="AI997" s="181"/>
      <c r="AJ997" s="195"/>
      <c r="AK997" s="195"/>
      <c r="AL997" s="195"/>
      <c r="AM997" s="195"/>
    </row>
    <row r="998" spans="16:39" s="6" customFormat="1" ht="15" customHeight="1" x14ac:dyDescent="0.25">
      <c r="P998" s="42"/>
      <c r="AE998" s="195"/>
      <c r="AF998" s="195"/>
      <c r="AG998" s="195"/>
      <c r="AH998" s="195"/>
      <c r="AI998" s="181"/>
      <c r="AJ998" s="195"/>
      <c r="AK998" s="195"/>
      <c r="AL998" s="195"/>
      <c r="AM998" s="195"/>
    </row>
    <row r="999" spans="16:39" s="6" customFormat="1" ht="15" customHeight="1" x14ac:dyDescent="0.25">
      <c r="P999" s="42"/>
      <c r="AE999" s="195"/>
      <c r="AF999" s="195"/>
      <c r="AG999" s="195"/>
      <c r="AH999" s="195"/>
      <c r="AI999" s="181"/>
      <c r="AJ999" s="195"/>
      <c r="AK999" s="195"/>
      <c r="AL999" s="195"/>
      <c r="AM999" s="195"/>
    </row>
    <row r="1000" spans="16:39" s="6" customFormat="1" ht="15" customHeight="1" x14ac:dyDescent="0.25">
      <c r="P1000" s="42"/>
      <c r="AE1000" s="195"/>
      <c r="AF1000" s="195"/>
      <c r="AG1000" s="195"/>
      <c r="AH1000" s="195"/>
      <c r="AI1000" s="181"/>
      <c r="AJ1000" s="195"/>
      <c r="AK1000" s="195"/>
      <c r="AL1000" s="195"/>
      <c r="AM1000" s="195"/>
    </row>
    <row r="1001" spans="16:39" s="6" customFormat="1" ht="15" customHeight="1" x14ac:dyDescent="0.25">
      <c r="P1001" s="42"/>
      <c r="AE1001" s="195"/>
      <c r="AF1001" s="195"/>
      <c r="AG1001" s="195"/>
      <c r="AH1001" s="195"/>
      <c r="AI1001" s="181"/>
      <c r="AJ1001" s="195"/>
      <c r="AK1001" s="195"/>
      <c r="AL1001" s="195"/>
      <c r="AM1001" s="195"/>
    </row>
    <row r="1002" spans="16:39" s="6" customFormat="1" ht="15" customHeight="1" x14ac:dyDescent="0.25">
      <c r="P1002" s="42"/>
      <c r="AE1002" s="195"/>
      <c r="AF1002" s="195"/>
      <c r="AG1002" s="195"/>
      <c r="AH1002" s="195"/>
      <c r="AI1002" s="181"/>
      <c r="AJ1002" s="195"/>
      <c r="AK1002" s="195"/>
      <c r="AL1002" s="195"/>
      <c r="AM1002" s="195"/>
    </row>
    <row r="1003" spans="16:39" s="6" customFormat="1" ht="15" customHeight="1" x14ac:dyDescent="0.25">
      <c r="P1003" s="42"/>
      <c r="AE1003" s="195"/>
      <c r="AF1003" s="195"/>
      <c r="AG1003" s="195"/>
      <c r="AH1003" s="195"/>
      <c r="AI1003" s="181"/>
      <c r="AJ1003" s="195"/>
      <c r="AK1003" s="195"/>
      <c r="AL1003" s="195"/>
      <c r="AM1003" s="195"/>
    </row>
    <row r="1004" spans="16:39" s="6" customFormat="1" ht="15" customHeight="1" x14ac:dyDescent="0.25">
      <c r="P1004" s="42"/>
      <c r="AE1004" s="195"/>
      <c r="AF1004" s="195"/>
      <c r="AG1004" s="195"/>
      <c r="AH1004" s="195"/>
      <c r="AI1004" s="181"/>
      <c r="AJ1004" s="195"/>
      <c r="AK1004" s="195"/>
      <c r="AL1004" s="195"/>
      <c r="AM1004" s="195"/>
    </row>
    <row r="1005" spans="16:39" s="6" customFormat="1" ht="15" customHeight="1" x14ac:dyDescent="0.25">
      <c r="P1005" s="42"/>
      <c r="AE1005" s="195"/>
      <c r="AF1005" s="195"/>
      <c r="AG1005" s="195"/>
      <c r="AH1005" s="195"/>
      <c r="AI1005" s="181"/>
      <c r="AJ1005" s="195"/>
      <c r="AK1005" s="195"/>
      <c r="AL1005" s="195"/>
      <c r="AM1005" s="195"/>
    </row>
    <row r="1006" spans="16:39" s="6" customFormat="1" ht="15" customHeight="1" x14ac:dyDescent="0.25">
      <c r="P1006" s="42"/>
      <c r="AE1006" s="195"/>
      <c r="AF1006" s="195"/>
      <c r="AG1006" s="195"/>
      <c r="AH1006" s="195"/>
      <c r="AI1006" s="181"/>
      <c r="AJ1006" s="195"/>
      <c r="AK1006" s="195"/>
      <c r="AL1006" s="195"/>
      <c r="AM1006" s="195"/>
    </row>
    <row r="1007" spans="16:39" s="6" customFormat="1" ht="15" customHeight="1" x14ac:dyDescent="0.25">
      <c r="P1007" s="42"/>
      <c r="AE1007" s="195"/>
      <c r="AF1007" s="195"/>
      <c r="AG1007" s="195"/>
      <c r="AH1007" s="195"/>
      <c r="AI1007" s="181"/>
      <c r="AJ1007" s="195"/>
      <c r="AK1007" s="195"/>
      <c r="AL1007" s="195"/>
      <c r="AM1007" s="195"/>
    </row>
    <row r="1008" spans="16:39" s="6" customFormat="1" ht="15" customHeight="1" x14ac:dyDescent="0.25">
      <c r="P1008" s="42"/>
      <c r="AE1008" s="195"/>
      <c r="AF1008" s="195"/>
      <c r="AG1008" s="195"/>
      <c r="AH1008" s="195"/>
      <c r="AI1008" s="181"/>
      <c r="AJ1008" s="195"/>
      <c r="AK1008" s="195"/>
      <c r="AL1008" s="195"/>
      <c r="AM1008" s="195"/>
    </row>
    <row r="1009" spans="16:39" s="6" customFormat="1" ht="15" customHeight="1" x14ac:dyDescent="0.25">
      <c r="P1009" s="42"/>
      <c r="AE1009" s="195"/>
      <c r="AF1009" s="195"/>
      <c r="AG1009" s="195"/>
      <c r="AH1009" s="195"/>
      <c r="AI1009" s="181"/>
      <c r="AJ1009" s="195"/>
      <c r="AK1009" s="195"/>
      <c r="AL1009" s="195"/>
      <c r="AM1009" s="195"/>
    </row>
    <row r="1010" spans="16:39" s="6" customFormat="1" ht="15" customHeight="1" x14ac:dyDescent="0.25">
      <c r="P1010" s="42"/>
      <c r="AE1010" s="195"/>
      <c r="AF1010" s="195"/>
      <c r="AG1010" s="195"/>
      <c r="AH1010" s="195"/>
      <c r="AI1010" s="181"/>
      <c r="AJ1010" s="195"/>
      <c r="AK1010" s="195"/>
      <c r="AL1010" s="195"/>
      <c r="AM1010" s="195"/>
    </row>
    <row r="1011" spans="16:39" s="6" customFormat="1" ht="15" customHeight="1" x14ac:dyDescent="0.25">
      <c r="P1011" s="42"/>
      <c r="AE1011" s="195"/>
      <c r="AF1011" s="195"/>
      <c r="AG1011" s="195"/>
      <c r="AH1011" s="195"/>
      <c r="AI1011" s="181"/>
      <c r="AJ1011" s="195"/>
      <c r="AK1011" s="195"/>
      <c r="AL1011" s="195"/>
      <c r="AM1011" s="195"/>
    </row>
    <row r="1012" spans="16:39" s="6" customFormat="1" ht="15" customHeight="1" x14ac:dyDescent="0.25">
      <c r="P1012" s="42"/>
      <c r="AE1012" s="195"/>
      <c r="AF1012" s="195"/>
      <c r="AG1012" s="195"/>
      <c r="AH1012" s="195"/>
      <c r="AI1012" s="181"/>
      <c r="AJ1012" s="195"/>
      <c r="AK1012" s="195"/>
      <c r="AL1012" s="195"/>
      <c r="AM1012" s="195"/>
    </row>
    <row r="1013" spans="16:39" s="6" customFormat="1" ht="15" customHeight="1" x14ac:dyDescent="0.25">
      <c r="P1013" s="42"/>
      <c r="AE1013" s="195"/>
      <c r="AF1013" s="195"/>
      <c r="AG1013" s="195"/>
      <c r="AH1013" s="195"/>
      <c r="AI1013" s="181"/>
      <c r="AJ1013" s="195"/>
      <c r="AK1013" s="195"/>
      <c r="AL1013" s="195"/>
      <c r="AM1013" s="195"/>
    </row>
    <row r="1014" spans="16:39" s="6" customFormat="1" ht="15" customHeight="1" x14ac:dyDescent="0.25">
      <c r="P1014" s="42"/>
      <c r="AE1014" s="195"/>
      <c r="AF1014" s="195"/>
      <c r="AG1014" s="195"/>
      <c r="AH1014" s="195"/>
      <c r="AI1014" s="181"/>
      <c r="AJ1014" s="195"/>
      <c r="AK1014" s="195"/>
      <c r="AL1014" s="195"/>
      <c r="AM1014" s="195"/>
    </row>
    <row r="1015" spans="16:39" s="6" customFormat="1" ht="15" customHeight="1" x14ac:dyDescent="0.25">
      <c r="P1015" s="42"/>
      <c r="AE1015" s="195"/>
      <c r="AF1015" s="195"/>
      <c r="AG1015" s="195"/>
      <c r="AH1015" s="195"/>
      <c r="AI1015" s="181"/>
      <c r="AJ1015" s="195"/>
      <c r="AK1015" s="195"/>
      <c r="AL1015" s="195"/>
      <c r="AM1015" s="195"/>
    </row>
    <row r="1016" spans="16:39" s="6" customFormat="1" ht="15" customHeight="1" x14ac:dyDescent="0.25">
      <c r="P1016" s="42"/>
      <c r="AE1016" s="195"/>
      <c r="AF1016" s="195"/>
      <c r="AG1016" s="195"/>
      <c r="AH1016" s="195"/>
      <c r="AI1016" s="181"/>
      <c r="AJ1016" s="195"/>
      <c r="AK1016" s="195"/>
      <c r="AL1016" s="195"/>
      <c r="AM1016" s="195"/>
    </row>
    <row r="1017" spans="16:39" s="6" customFormat="1" ht="15" customHeight="1" x14ac:dyDescent="0.25">
      <c r="P1017" s="42"/>
      <c r="AE1017" s="195"/>
      <c r="AF1017" s="195"/>
      <c r="AG1017" s="195"/>
      <c r="AH1017" s="195"/>
      <c r="AI1017" s="181"/>
      <c r="AJ1017" s="195"/>
      <c r="AK1017" s="195"/>
      <c r="AL1017" s="195"/>
      <c r="AM1017" s="195"/>
    </row>
    <row r="1018" spans="16:39" s="6" customFormat="1" ht="15" customHeight="1" x14ac:dyDescent="0.25">
      <c r="P1018" s="42"/>
      <c r="AE1018" s="195"/>
      <c r="AF1018" s="195"/>
      <c r="AG1018" s="195"/>
      <c r="AH1018" s="195"/>
      <c r="AI1018" s="181"/>
      <c r="AJ1018" s="195"/>
      <c r="AK1018" s="195"/>
      <c r="AL1018" s="195"/>
      <c r="AM1018" s="195"/>
    </row>
    <row r="1019" spans="16:39" s="6" customFormat="1" ht="15" customHeight="1" x14ac:dyDescent="0.25">
      <c r="P1019" s="42"/>
      <c r="AE1019" s="195"/>
      <c r="AF1019" s="195"/>
      <c r="AG1019" s="195"/>
      <c r="AH1019" s="195"/>
      <c r="AI1019" s="181"/>
      <c r="AJ1019" s="195"/>
      <c r="AK1019" s="195"/>
      <c r="AL1019" s="195"/>
      <c r="AM1019" s="195"/>
    </row>
    <row r="1020" spans="16:39" s="6" customFormat="1" ht="15" customHeight="1" x14ac:dyDescent="0.25">
      <c r="P1020" s="42"/>
      <c r="AE1020" s="195"/>
      <c r="AF1020" s="195"/>
      <c r="AG1020" s="195"/>
      <c r="AH1020" s="195"/>
      <c r="AI1020" s="181"/>
      <c r="AJ1020" s="195"/>
      <c r="AK1020" s="195"/>
      <c r="AL1020" s="195"/>
      <c r="AM1020" s="195"/>
    </row>
    <row r="1021" spans="16:39" s="6" customFormat="1" ht="15" customHeight="1" x14ac:dyDescent="0.25">
      <c r="P1021" s="42"/>
      <c r="AE1021" s="195"/>
      <c r="AF1021" s="195"/>
      <c r="AG1021" s="195"/>
      <c r="AH1021" s="195"/>
      <c r="AI1021" s="181"/>
      <c r="AJ1021" s="195"/>
      <c r="AK1021" s="195"/>
      <c r="AL1021" s="195"/>
      <c r="AM1021" s="195"/>
    </row>
    <row r="1022" spans="16:39" s="6" customFormat="1" ht="15" customHeight="1" x14ac:dyDescent="0.25">
      <c r="P1022" s="42"/>
      <c r="AE1022" s="195"/>
      <c r="AF1022" s="195"/>
      <c r="AG1022" s="195"/>
      <c r="AH1022" s="195"/>
      <c r="AI1022" s="181"/>
      <c r="AJ1022" s="195"/>
      <c r="AK1022" s="195"/>
      <c r="AL1022" s="195"/>
      <c r="AM1022" s="195"/>
    </row>
    <row r="1023" spans="16:39" s="6" customFormat="1" ht="15" customHeight="1" x14ac:dyDescent="0.25">
      <c r="P1023" s="42"/>
      <c r="AE1023" s="195"/>
      <c r="AF1023" s="195"/>
      <c r="AG1023" s="195"/>
      <c r="AH1023" s="195"/>
      <c r="AI1023" s="181"/>
      <c r="AJ1023" s="195"/>
      <c r="AK1023" s="195"/>
      <c r="AL1023" s="195"/>
      <c r="AM1023" s="195"/>
    </row>
    <row r="1024" spans="16:39" s="6" customFormat="1" ht="15" customHeight="1" x14ac:dyDescent="0.25">
      <c r="P1024" s="42"/>
      <c r="AE1024" s="195"/>
      <c r="AF1024" s="195"/>
      <c r="AG1024" s="195"/>
      <c r="AH1024" s="195"/>
      <c r="AI1024" s="181"/>
      <c r="AJ1024" s="195"/>
      <c r="AK1024" s="195"/>
      <c r="AL1024" s="195"/>
      <c r="AM1024" s="195"/>
    </row>
    <row r="1025" spans="16:39" s="6" customFormat="1" ht="15" customHeight="1" x14ac:dyDescent="0.25">
      <c r="P1025" s="42"/>
      <c r="AE1025" s="195"/>
      <c r="AF1025" s="195"/>
      <c r="AG1025" s="195"/>
      <c r="AH1025" s="195"/>
      <c r="AI1025" s="181"/>
      <c r="AJ1025" s="195"/>
      <c r="AK1025" s="195"/>
      <c r="AL1025" s="195"/>
      <c r="AM1025" s="195"/>
    </row>
    <row r="1026" spans="16:39" s="6" customFormat="1" ht="15" customHeight="1" x14ac:dyDescent="0.25">
      <c r="P1026" s="42"/>
      <c r="AE1026" s="195"/>
      <c r="AF1026" s="195"/>
      <c r="AG1026" s="195"/>
      <c r="AH1026" s="195"/>
      <c r="AI1026" s="181"/>
      <c r="AJ1026" s="195"/>
      <c r="AK1026" s="195"/>
      <c r="AL1026" s="195"/>
      <c r="AM1026" s="195"/>
    </row>
    <row r="1027" spans="16:39" s="6" customFormat="1" ht="15" customHeight="1" x14ac:dyDescent="0.25">
      <c r="P1027" s="42"/>
      <c r="AE1027" s="195"/>
      <c r="AF1027" s="195"/>
      <c r="AG1027" s="195"/>
      <c r="AH1027" s="195"/>
      <c r="AI1027" s="181"/>
      <c r="AJ1027" s="195"/>
      <c r="AK1027" s="195"/>
      <c r="AL1027" s="195"/>
      <c r="AM1027" s="195"/>
    </row>
    <row r="1028" spans="16:39" s="6" customFormat="1" ht="15" customHeight="1" x14ac:dyDescent="0.25">
      <c r="P1028" s="42"/>
      <c r="AE1028" s="195"/>
      <c r="AF1028" s="195"/>
      <c r="AG1028" s="195"/>
      <c r="AH1028" s="195"/>
      <c r="AI1028" s="181"/>
      <c r="AJ1028" s="195"/>
      <c r="AK1028" s="195"/>
      <c r="AL1028" s="195"/>
      <c r="AM1028" s="195"/>
    </row>
    <row r="1029" spans="16:39" s="6" customFormat="1" ht="15" customHeight="1" x14ac:dyDescent="0.25">
      <c r="P1029" s="42"/>
      <c r="AE1029" s="195"/>
      <c r="AF1029" s="195"/>
      <c r="AG1029" s="195"/>
      <c r="AH1029" s="195"/>
      <c r="AI1029" s="181"/>
      <c r="AJ1029" s="195"/>
      <c r="AK1029" s="195"/>
      <c r="AL1029" s="195"/>
      <c r="AM1029" s="195"/>
    </row>
    <row r="1030" spans="16:39" s="6" customFormat="1" ht="15" customHeight="1" x14ac:dyDescent="0.25">
      <c r="P1030" s="42"/>
      <c r="AE1030" s="195"/>
      <c r="AF1030" s="195"/>
      <c r="AG1030" s="195"/>
      <c r="AH1030" s="195"/>
      <c r="AI1030" s="181"/>
      <c r="AJ1030" s="195"/>
      <c r="AK1030" s="195"/>
      <c r="AL1030" s="195"/>
      <c r="AM1030" s="195"/>
    </row>
    <row r="1031" spans="16:39" s="6" customFormat="1" ht="15" customHeight="1" x14ac:dyDescent="0.25">
      <c r="P1031" s="42"/>
      <c r="AE1031" s="195"/>
      <c r="AF1031" s="195"/>
      <c r="AG1031" s="195"/>
      <c r="AH1031" s="195"/>
      <c r="AI1031" s="181"/>
      <c r="AJ1031" s="195"/>
      <c r="AK1031" s="195"/>
      <c r="AL1031" s="195"/>
      <c r="AM1031" s="195"/>
    </row>
    <row r="1032" spans="16:39" s="6" customFormat="1" ht="15" customHeight="1" x14ac:dyDescent="0.25">
      <c r="P1032" s="42"/>
      <c r="AE1032" s="195"/>
      <c r="AF1032" s="195"/>
      <c r="AG1032" s="195"/>
      <c r="AH1032" s="195"/>
      <c r="AI1032" s="181"/>
      <c r="AJ1032" s="195"/>
      <c r="AK1032" s="195"/>
      <c r="AL1032" s="195"/>
      <c r="AM1032" s="195"/>
    </row>
    <row r="1033" spans="16:39" s="6" customFormat="1" ht="15" customHeight="1" x14ac:dyDescent="0.25">
      <c r="P1033" s="42"/>
      <c r="AE1033" s="195"/>
      <c r="AF1033" s="195"/>
      <c r="AG1033" s="195"/>
      <c r="AH1033" s="195"/>
      <c r="AI1033" s="181"/>
      <c r="AJ1033" s="195"/>
      <c r="AK1033" s="195"/>
      <c r="AL1033" s="195"/>
      <c r="AM1033" s="195"/>
    </row>
    <row r="1034" spans="16:39" s="6" customFormat="1" ht="15" customHeight="1" x14ac:dyDescent="0.25">
      <c r="P1034" s="42"/>
      <c r="AE1034" s="195"/>
      <c r="AF1034" s="195"/>
      <c r="AG1034" s="195"/>
      <c r="AH1034" s="195"/>
      <c r="AI1034" s="181"/>
      <c r="AJ1034" s="195"/>
      <c r="AK1034" s="195"/>
      <c r="AL1034" s="195"/>
      <c r="AM1034" s="195"/>
    </row>
    <row r="1035" spans="16:39" s="6" customFormat="1" ht="15" customHeight="1" x14ac:dyDescent="0.25">
      <c r="P1035" s="42"/>
      <c r="AE1035" s="195"/>
      <c r="AF1035" s="195"/>
      <c r="AG1035" s="195"/>
      <c r="AH1035" s="195"/>
      <c r="AI1035" s="181"/>
      <c r="AJ1035" s="195"/>
      <c r="AK1035" s="195"/>
      <c r="AL1035" s="195"/>
      <c r="AM1035" s="195"/>
    </row>
    <row r="1036" spans="16:39" s="6" customFormat="1" ht="15" customHeight="1" x14ac:dyDescent="0.25">
      <c r="P1036" s="42"/>
      <c r="AE1036" s="195"/>
      <c r="AF1036" s="195"/>
      <c r="AG1036" s="195"/>
      <c r="AH1036" s="195"/>
      <c r="AI1036" s="181"/>
      <c r="AJ1036" s="195"/>
      <c r="AK1036" s="195"/>
      <c r="AL1036" s="195"/>
      <c r="AM1036" s="195"/>
    </row>
    <row r="1037" spans="16:39" s="6" customFormat="1" ht="15" customHeight="1" x14ac:dyDescent="0.25">
      <c r="P1037" s="42"/>
      <c r="AE1037" s="195"/>
      <c r="AF1037" s="195"/>
      <c r="AG1037" s="195"/>
      <c r="AH1037" s="195"/>
      <c r="AI1037" s="181"/>
      <c r="AJ1037" s="195"/>
      <c r="AK1037" s="195"/>
      <c r="AL1037" s="195"/>
      <c r="AM1037" s="195"/>
    </row>
    <row r="1038" spans="16:39" s="6" customFormat="1" ht="15" customHeight="1" x14ac:dyDescent="0.25">
      <c r="P1038" s="42"/>
      <c r="AE1038" s="195"/>
      <c r="AF1038" s="195"/>
      <c r="AG1038" s="195"/>
      <c r="AH1038" s="195"/>
      <c r="AI1038" s="181"/>
      <c r="AJ1038" s="195"/>
      <c r="AK1038" s="195"/>
      <c r="AL1038" s="195"/>
      <c r="AM1038" s="195"/>
    </row>
    <row r="1039" spans="16:39" s="6" customFormat="1" ht="15" customHeight="1" x14ac:dyDescent="0.25">
      <c r="P1039" s="42"/>
      <c r="AE1039" s="195"/>
      <c r="AF1039" s="195"/>
      <c r="AG1039" s="195"/>
      <c r="AH1039" s="195"/>
      <c r="AI1039" s="181"/>
      <c r="AJ1039" s="195"/>
      <c r="AK1039" s="195"/>
      <c r="AL1039" s="195"/>
      <c r="AM1039" s="195"/>
    </row>
    <row r="1040" spans="16:39" s="6" customFormat="1" ht="15" customHeight="1" x14ac:dyDescent="0.25">
      <c r="P1040" s="42"/>
      <c r="AE1040" s="195"/>
      <c r="AF1040" s="195"/>
      <c r="AG1040" s="195"/>
      <c r="AH1040" s="195"/>
      <c r="AI1040" s="181"/>
      <c r="AJ1040" s="195"/>
      <c r="AK1040" s="195"/>
      <c r="AL1040" s="195"/>
      <c r="AM1040" s="195"/>
    </row>
    <row r="1041" spans="16:39" s="6" customFormat="1" ht="15" customHeight="1" x14ac:dyDescent="0.25">
      <c r="P1041" s="42"/>
      <c r="AE1041" s="195"/>
      <c r="AF1041" s="195"/>
      <c r="AG1041" s="195"/>
      <c r="AH1041" s="195"/>
      <c r="AI1041" s="181"/>
      <c r="AJ1041" s="195"/>
      <c r="AK1041" s="195"/>
      <c r="AL1041" s="195"/>
      <c r="AM1041" s="195"/>
    </row>
    <row r="1042" spans="16:39" s="6" customFormat="1" ht="15" customHeight="1" x14ac:dyDescent="0.25">
      <c r="P1042" s="42"/>
      <c r="AE1042" s="195"/>
      <c r="AF1042" s="195"/>
      <c r="AG1042" s="195"/>
      <c r="AH1042" s="195"/>
      <c r="AI1042" s="181"/>
      <c r="AJ1042" s="195"/>
      <c r="AK1042" s="195"/>
      <c r="AL1042" s="195"/>
      <c r="AM1042" s="195"/>
    </row>
    <row r="1043" spans="16:39" s="6" customFormat="1" ht="15" customHeight="1" x14ac:dyDescent="0.25">
      <c r="P1043" s="42"/>
      <c r="AE1043" s="195"/>
      <c r="AF1043" s="195"/>
      <c r="AG1043" s="195"/>
      <c r="AH1043" s="195"/>
      <c r="AI1043" s="181"/>
      <c r="AJ1043" s="195"/>
      <c r="AK1043" s="195"/>
      <c r="AL1043" s="195"/>
      <c r="AM1043" s="195"/>
    </row>
    <row r="1044" spans="16:39" s="6" customFormat="1" ht="15" customHeight="1" x14ac:dyDescent="0.25">
      <c r="P1044" s="42"/>
      <c r="AE1044" s="195"/>
      <c r="AF1044" s="195"/>
      <c r="AG1044" s="195"/>
      <c r="AH1044" s="195"/>
      <c r="AI1044" s="181"/>
      <c r="AJ1044" s="195"/>
      <c r="AK1044" s="195"/>
      <c r="AL1044" s="195"/>
      <c r="AM1044" s="195"/>
    </row>
    <row r="1045" spans="16:39" s="6" customFormat="1" ht="15" customHeight="1" x14ac:dyDescent="0.25">
      <c r="P1045" s="42"/>
      <c r="AE1045" s="195"/>
      <c r="AF1045" s="195"/>
      <c r="AG1045" s="195"/>
      <c r="AH1045" s="195"/>
      <c r="AI1045" s="181"/>
      <c r="AJ1045" s="195"/>
      <c r="AK1045" s="195"/>
      <c r="AL1045" s="195"/>
      <c r="AM1045" s="195"/>
    </row>
    <row r="1046" spans="16:39" s="6" customFormat="1" ht="15" customHeight="1" x14ac:dyDescent="0.25">
      <c r="P1046" s="42"/>
      <c r="AE1046" s="195"/>
      <c r="AF1046" s="195"/>
      <c r="AG1046" s="195"/>
      <c r="AH1046" s="195"/>
      <c r="AI1046" s="181"/>
      <c r="AJ1046" s="195"/>
      <c r="AK1046" s="195"/>
      <c r="AL1046" s="195"/>
      <c r="AM1046" s="195"/>
    </row>
    <row r="1047" spans="16:39" s="6" customFormat="1" ht="15" customHeight="1" x14ac:dyDescent="0.25">
      <c r="P1047" s="42"/>
      <c r="AE1047" s="195"/>
      <c r="AF1047" s="195"/>
      <c r="AG1047" s="195"/>
      <c r="AH1047" s="195"/>
      <c r="AI1047" s="181"/>
      <c r="AJ1047" s="195"/>
      <c r="AK1047" s="195"/>
      <c r="AL1047" s="195"/>
      <c r="AM1047" s="195"/>
    </row>
    <row r="1048" spans="16:39" s="6" customFormat="1" ht="15" customHeight="1" x14ac:dyDescent="0.25">
      <c r="P1048" s="42"/>
      <c r="AE1048" s="195"/>
      <c r="AF1048" s="195"/>
      <c r="AG1048" s="195"/>
      <c r="AH1048" s="195"/>
      <c r="AI1048" s="181"/>
      <c r="AJ1048" s="195"/>
      <c r="AK1048" s="195"/>
      <c r="AL1048" s="195"/>
      <c r="AM1048" s="195"/>
    </row>
    <row r="1049" spans="16:39" s="6" customFormat="1" ht="15" customHeight="1" x14ac:dyDescent="0.25">
      <c r="P1049" s="42"/>
      <c r="AE1049" s="195"/>
      <c r="AF1049" s="195"/>
      <c r="AG1049" s="195"/>
      <c r="AH1049" s="195"/>
      <c r="AI1049" s="181"/>
      <c r="AJ1049" s="195"/>
      <c r="AK1049" s="195"/>
      <c r="AL1049" s="195"/>
      <c r="AM1049" s="195"/>
    </row>
    <row r="1050" spans="16:39" s="6" customFormat="1" ht="15" customHeight="1" x14ac:dyDescent="0.25">
      <c r="P1050" s="42"/>
      <c r="AE1050" s="195"/>
      <c r="AF1050" s="195"/>
      <c r="AG1050" s="195"/>
      <c r="AH1050" s="195"/>
      <c r="AI1050" s="181"/>
      <c r="AJ1050" s="195"/>
      <c r="AK1050" s="195"/>
      <c r="AL1050" s="195"/>
      <c r="AM1050" s="195"/>
    </row>
    <row r="1051" spans="16:39" s="6" customFormat="1" ht="15" customHeight="1" x14ac:dyDescent="0.25">
      <c r="P1051" s="42"/>
      <c r="AE1051" s="195"/>
      <c r="AF1051" s="195"/>
      <c r="AG1051" s="195"/>
      <c r="AH1051" s="195"/>
      <c r="AI1051" s="181"/>
      <c r="AJ1051" s="195"/>
      <c r="AK1051" s="195"/>
      <c r="AL1051" s="195"/>
      <c r="AM1051" s="195"/>
    </row>
    <row r="1052" spans="16:39" s="6" customFormat="1" ht="15" customHeight="1" x14ac:dyDescent="0.25">
      <c r="P1052" s="42"/>
      <c r="AE1052" s="195"/>
      <c r="AF1052" s="195"/>
      <c r="AG1052" s="195"/>
      <c r="AH1052" s="195"/>
      <c r="AI1052" s="181"/>
      <c r="AJ1052" s="195"/>
      <c r="AK1052" s="195"/>
      <c r="AL1052" s="195"/>
      <c r="AM1052" s="195"/>
    </row>
    <row r="1053" spans="16:39" s="6" customFormat="1" ht="15" customHeight="1" x14ac:dyDescent="0.25">
      <c r="P1053" s="42"/>
      <c r="AE1053" s="195"/>
      <c r="AF1053" s="195"/>
      <c r="AG1053" s="195"/>
      <c r="AH1053" s="195"/>
      <c r="AI1053" s="181"/>
      <c r="AJ1053" s="195"/>
      <c r="AK1053" s="195"/>
      <c r="AL1053" s="195"/>
      <c r="AM1053" s="195"/>
    </row>
    <row r="1054" spans="16:39" s="6" customFormat="1" ht="15" customHeight="1" x14ac:dyDescent="0.25">
      <c r="P1054" s="42"/>
      <c r="AE1054" s="195"/>
      <c r="AF1054" s="195"/>
      <c r="AG1054" s="195"/>
      <c r="AH1054" s="195"/>
      <c r="AI1054" s="181"/>
      <c r="AJ1054" s="195"/>
      <c r="AK1054" s="195"/>
      <c r="AL1054" s="195"/>
      <c r="AM1054" s="195"/>
    </row>
    <row r="1055" spans="16:39" s="6" customFormat="1" ht="15" customHeight="1" x14ac:dyDescent="0.25">
      <c r="P1055" s="42"/>
      <c r="AE1055" s="195"/>
      <c r="AF1055" s="195"/>
      <c r="AG1055" s="195"/>
      <c r="AH1055" s="195"/>
      <c r="AI1055" s="181"/>
      <c r="AJ1055" s="195"/>
      <c r="AK1055" s="195"/>
      <c r="AL1055" s="195"/>
      <c r="AM1055" s="195"/>
    </row>
    <row r="1056" spans="16:39" s="6" customFormat="1" ht="15" customHeight="1" x14ac:dyDescent="0.25">
      <c r="P1056" s="42"/>
      <c r="AE1056" s="195"/>
      <c r="AF1056" s="195"/>
      <c r="AG1056" s="195"/>
      <c r="AH1056" s="195"/>
      <c r="AI1056" s="181"/>
      <c r="AJ1056" s="195"/>
      <c r="AK1056" s="195"/>
      <c r="AL1056" s="195"/>
      <c r="AM1056" s="195"/>
    </row>
    <row r="1057" spans="16:39" s="6" customFormat="1" ht="15" customHeight="1" x14ac:dyDescent="0.25">
      <c r="P1057" s="42"/>
      <c r="AE1057" s="195"/>
      <c r="AF1057" s="195"/>
      <c r="AG1057" s="195"/>
      <c r="AH1057" s="195"/>
      <c r="AI1057" s="181"/>
      <c r="AJ1057" s="195"/>
      <c r="AK1057" s="195"/>
      <c r="AL1057" s="195"/>
      <c r="AM1057" s="195"/>
    </row>
    <row r="1058" spans="16:39" s="6" customFormat="1" ht="15" customHeight="1" x14ac:dyDescent="0.25">
      <c r="P1058" s="42"/>
      <c r="AE1058" s="195"/>
      <c r="AF1058" s="195"/>
      <c r="AG1058" s="195"/>
      <c r="AH1058" s="195"/>
      <c r="AI1058" s="181"/>
      <c r="AJ1058" s="195"/>
      <c r="AK1058" s="195"/>
      <c r="AL1058" s="195"/>
      <c r="AM1058" s="195"/>
    </row>
    <row r="1059" spans="16:39" s="6" customFormat="1" ht="15" customHeight="1" x14ac:dyDescent="0.25">
      <c r="P1059" s="42"/>
      <c r="AE1059" s="195"/>
      <c r="AF1059" s="195"/>
      <c r="AG1059" s="195"/>
      <c r="AH1059" s="195"/>
      <c r="AI1059" s="181"/>
      <c r="AJ1059" s="195"/>
      <c r="AK1059" s="195"/>
      <c r="AL1059" s="195"/>
      <c r="AM1059" s="195"/>
    </row>
    <row r="1060" spans="16:39" s="6" customFormat="1" ht="15" customHeight="1" x14ac:dyDescent="0.25">
      <c r="P1060" s="42"/>
      <c r="AE1060" s="195"/>
      <c r="AF1060" s="195"/>
      <c r="AG1060" s="195"/>
      <c r="AH1060" s="195"/>
      <c r="AI1060" s="181"/>
      <c r="AJ1060" s="195"/>
      <c r="AK1060" s="195"/>
      <c r="AL1060" s="195"/>
      <c r="AM1060" s="195"/>
    </row>
    <row r="1061" spans="16:39" s="6" customFormat="1" ht="15" customHeight="1" x14ac:dyDescent="0.25">
      <c r="P1061" s="42"/>
      <c r="AE1061" s="195"/>
      <c r="AF1061" s="195"/>
      <c r="AG1061" s="195"/>
      <c r="AH1061" s="195"/>
      <c r="AI1061" s="181"/>
      <c r="AJ1061" s="195"/>
      <c r="AK1061" s="195"/>
      <c r="AL1061" s="195"/>
      <c r="AM1061" s="195"/>
    </row>
    <row r="1062" spans="16:39" s="6" customFormat="1" ht="15" customHeight="1" x14ac:dyDescent="0.25">
      <c r="P1062" s="42"/>
      <c r="AE1062" s="195"/>
      <c r="AF1062" s="195"/>
      <c r="AG1062" s="195"/>
      <c r="AH1062" s="195"/>
      <c r="AI1062" s="181"/>
      <c r="AJ1062" s="195"/>
      <c r="AK1062" s="195"/>
      <c r="AL1062" s="195"/>
      <c r="AM1062" s="195"/>
    </row>
    <row r="1063" spans="16:39" s="6" customFormat="1" ht="15" customHeight="1" x14ac:dyDescent="0.25">
      <c r="P1063" s="42"/>
      <c r="AE1063" s="195"/>
      <c r="AF1063" s="195"/>
      <c r="AG1063" s="195"/>
      <c r="AH1063" s="195"/>
      <c r="AI1063" s="181"/>
      <c r="AJ1063" s="195"/>
      <c r="AK1063" s="195"/>
      <c r="AL1063" s="195"/>
      <c r="AM1063" s="195"/>
    </row>
    <row r="1064" spans="16:39" s="6" customFormat="1" ht="15" customHeight="1" x14ac:dyDescent="0.25">
      <c r="P1064" s="42"/>
      <c r="AE1064" s="195"/>
      <c r="AF1064" s="195"/>
      <c r="AG1064" s="195"/>
      <c r="AH1064" s="195"/>
      <c r="AI1064" s="181"/>
      <c r="AJ1064" s="195"/>
      <c r="AK1064" s="195"/>
      <c r="AL1064" s="195"/>
      <c r="AM1064" s="195"/>
    </row>
    <row r="1065" spans="16:39" s="6" customFormat="1" ht="15" customHeight="1" x14ac:dyDescent="0.25">
      <c r="P1065" s="42"/>
      <c r="AE1065" s="195"/>
      <c r="AF1065" s="195"/>
      <c r="AG1065" s="195"/>
      <c r="AH1065" s="195"/>
      <c r="AI1065" s="181"/>
      <c r="AJ1065" s="195"/>
      <c r="AK1065" s="195"/>
      <c r="AL1065" s="195"/>
      <c r="AM1065" s="195"/>
    </row>
    <row r="1066" spans="16:39" s="6" customFormat="1" ht="15" customHeight="1" x14ac:dyDescent="0.25">
      <c r="P1066" s="42"/>
      <c r="AE1066" s="195"/>
      <c r="AF1066" s="195"/>
      <c r="AG1066" s="195"/>
      <c r="AH1066" s="195"/>
      <c r="AI1066" s="181"/>
      <c r="AJ1066" s="195"/>
      <c r="AK1066" s="195"/>
      <c r="AL1066" s="195"/>
      <c r="AM1066" s="195"/>
    </row>
    <row r="1067" spans="16:39" s="6" customFormat="1" ht="15" customHeight="1" x14ac:dyDescent="0.25">
      <c r="P1067" s="42"/>
      <c r="AE1067" s="195"/>
      <c r="AF1067" s="195"/>
      <c r="AG1067" s="195"/>
      <c r="AH1067" s="195"/>
      <c r="AI1067" s="181"/>
      <c r="AJ1067" s="195"/>
      <c r="AK1067" s="195"/>
      <c r="AL1067" s="195"/>
      <c r="AM1067" s="195"/>
    </row>
    <row r="1068" spans="16:39" s="6" customFormat="1" ht="15" customHeight="1" x14ac:dyDescent="0.25">
      <c r="P1068" s="42"/>
      <c r="AE1068" s="195"/>
      <c r="AF1068" s="195"/>
      <c r="AG1068" s="195"/>
      <c r="AH1068" s="195"/>
      <c r="AI1068" s="181"/>
      <c r="AJ1068" s="195"/>
      <c r="AK1068" s="195"/>
      <c r="AL1068" s="195"/>
      <c r="AM1068" s="195"/>
    </row>
    <row r="1069" spans="16:39" s="6" customFormat="1" ht="15" customHeight="1" x14ac:dyDescent="0.25">
      <c r="P1069" s="42"/>
      <c r="AE1069" s="195"/>
      <c r="AF1069" s="195"/>
      <c r="AG1069" s="195"/>
      <c r="AH1069" s="195"/>
      <c r="AI1069" s="181"/>
      <c r="AJ1069" s="195"/>
      <c r="AK1069" s="195"/>
      <c r="AL1069" s="195"/>
      <c r="AM1069" s="195"/>
    </row>
    <row r="1070" spans="16:39" s="6" customFormat="1" ht="15" customHeight="1" x14ac:dyDescent="0.25">
      <c r="P1070" s="42"/>
      <c r="AE1070" s="195"/>
      <c r="AF1070" s="195"/>
      <c r="AG1070" s="195"/>
      <c r="AH1070" s="195"/>
      <c r="AI1070" s="181"/>
      <c r="AJ1070" s="195"/>
      <c r="AK1070" s="195"/>
      <c r="AL1070" s="195"/>
      <c r="AM1070" s="195"/>
    </row>
    <row r="1071" spans="16:39" s="6" customFormat="1" ht="15" customHeight="1" x14ac:dyDescent="0.25">
      <c r="P1071" s="42"/>
      <c r="AE1071" s="195"/>
      <c r="AF1071" s="195"/>
      <c r="AG1071" s="195"/>
      <c r="AH1071" s="195"/>
      <c r="AI1071" s="181"/>
      <c r="AJ1071" s="195"/>
      <c r="AK1071" s="195"/>
      <c r="AL1071" s="195"/>
      <c r="AM1071" s="195"/>
    </row>
    <row r="1072" spans="16:39" s="6" customFormat="1" ht="15" customHeight="1" x14ac:dyDescent="0.25">
      <c r="P1072" s="42"/>
      <c r="AE1072" s="195"/>
      <c r="AF1072" s="195"/>
      <c r="AG1072" s="195"/>
      <c r="AH1072" s="195"/>
      <c r="AI1072" s="181"/>
      <c r="AJ1072" s="195"/>
      <c r="AK1072" s="195"/>
      <c r="AL1072" s="195"/>
      <c r="AM1072" s="195"/>
    </row>
    <row r="1073" spans="16:39" s="6" customFormat="1" ht="15" customHeight="1" x14ac:dyDescent="0.25">
      <c r="P1073" s="42"/>
      <c r="AE1073" s="195"/>
      <c r="AF1073" s="195"/>
      <c r="AG1073" s="195"/>
      <c r="AH1073" s="195"/>
      <c r="AI1073" s="181"/>
      <c r="AJ1073" s="195"/>
      <c r="AK1073" s="195"/>
      <c r="AL1073" s="195"/>
      <c r="AM1073" s="195"/>
    </row>
    <row r="1074" spans="16:39" s="6" customFormat="1" ht="15" customHeight="1" x14ac:dyDescent="0.25">
      <c r="P1074" s="42"/>
      <c r="AE1074" s="195"/>
      <c r="AF1074" s="195"/>
      <c r="AG1074" s="195"/>
      <c r="AH1074" s="195"/>
      <c r="AI1074" s="181"/>
      <c r="AJ1074" s="195"/>
      <c r="AK1074" s="195"/>
      <c r="AL1074" s="195"/>
      <c r="AM1074" s="195"/>
    </row>
    <row r="1075" spans="16:39" s="6" customFormat="1" ht="15" customHeight="1" x14ac:dyDescent="0.25">
      <c r="P1075" s="42"/>
      <c r="AE1075" s="195"/>
      <c r="AF1075" s="195"/>
      <c r="AG1075" s="195"/>
      <c r="AH1075" s="195"/>
      <c r="AI1075" s="181"/>
      <c r="AJ1075" s="195"/>
      <c r="AK1075" s="195"/>
      <c r="AL1075" s="195"/>
      <c r="AM1075" s="195"/>
    </row>
    <row r="1076" spans="16:39" s="6" customFormat="1" ht="15" customHeight="1" x14ac:dyDescent="0.25">
      <c r="P1076" s="42"/>
      <c r="AE1076" s="195"/>
      <c r="AF1076" s="195"/>
      <c r="AG1076" s="195"/>
      <c r="AH1076" s="195"/>
      <c r="AI1076" s="181"/>
      <c r="AJ1076" s="195"/>
      <c r="AK1076" s="195"/>
      <c r="AL1076" s="195"/>
      <c r="AM1076" s="195"/>
    </row>
    <row r="1077" spans="16:39" s="6" customFormat="1" ht="15" customHeight="1" x14ac:dyDescent="0.25">
      <c r="P1077" s="42"/>
      <c r="AE1077" s="195"/>
      <c r="AF1077" s="195"/>
      <c r="AG1077" s="195"/>
      <c r="AH1077" s="195"/>
      <c r="AI1077" s="181"/>
      <c r="AJ1077" s="195"/>
      <c r="AK1077" s="195"/>
      <c r="AL1077" s="195"/>
      <c r="AM1077" s="195"/>
    </row>
    <row r="1078" spans="16:39" s="6" customFormat="1" ht="15" customHeight="1" x14ac:dyDescent="0.25">
      <c r="P1078" s="42"/>
      <c r="AE1078" s="195"/>
      <c r="AF1078" s="195"/>
      <c r="AG1078" s="195"/>
      <c r="AH1078" s="195"/>
      <c r="AI1078" s="181"/>
      <c r="AJ1078" s="195"/>
      <c r="AK1078" s="195"/>
      <c r="AL1078" s="195"/>
      <c r="AM1078" s="195"/>
    </row>
    <row r="1079" spans="16:39" s="6" customFormat="1" ht="15" customHeight="1" x14ac:dyDescent="0.25">
      <c r="P1079" s="42"/>
      <c r="AE1079" s="195"/>
      <c r="AF1079" s="195"/>
      <c r="AG1079" s="195"/>
      <c r="AH1079" s="195"/>
      <c r="AI1079" s="181"/>
      <c r="AJ1079" s="195"/>
      <c r="AK1079" s="195"/>
      <c r="AL1079" s="195"/>
      <c r="AM1079" s="195"/>
    </row>
    <row r="1080" spans="16:39" s="6" customFormat="1" ht="15" customHeight="1" x14ac:dyDescent="0.25">
      <c r="P1080" s="42"/>
      <c r="AE1080" s="195"/>
      <c r="AF1080" s="195"/>
      <c r="AG1080" s="195"/>
      <c r="AH1080" s="195"/>
      <c r="AI1080" s="181"/>
      <c r="AJ1080" s="195"/>
      <c r="AK1080" s="195"/>
      <c r="AL1080" s="195"/>
      <c r="AM1080" s="195"/>
    </row>
    <row r="1081" spans="16:39" s="6" customFormat="1" ht="15" customHeight="1" x14ac:dyDescent="0.25">
      <c r="P1081" s="42"/>
      <c r="AE1081" s="195"/>
      <c r="AF1081" s="195"/>
      <c r="AG1081" s="195"/>
      <c r="AH1081" s="195"/>
      <c r="AI1081" s="181"/>
      <c r="AJ1081" s="195"/>
      <c r="AK1081" s="195"/>
      <c r="AL1081" s="195"/>
      <c r="AM1081" s="195"/>
    </row>
    <row r="1082" spans="16:39" s="6" customFormat="1" ht="15" customHeight="1" x14ac:dyDescent="0.25">
      <c r="P1082" s="42"/>
      <c r="AE1082" s="195"/>
      <c r="AF1082" s="195"/>
      <c r="AG1082" s="195"/>
      <c r="AH1082" s="195"/>
      <c r="AI1082" s="181"/>
      <c r="AJ1082" s="195"/>
      <c r="AK1082" s="195"/>
      <c r="AL1082" s="195"/>
      <c r="AM1082" s="195"/>
    </row>
    <row r="1083" spans="16:39" s="6" customFormat="1" ht="15" customHeight="1" x14ac:dyDescent="0.25">
      <c r="P1083" s="42"/>
      <c r="AE1083" s="195"/>
      <c r="AF1083" s="195"/>
      <c r="AG1083" s="195"/>
      <c r="AH1083" s="195"/>
      <c r="AI1083" s="181"/>
      <c r="AJ1083" s="195"/>
      <c r="AK1083" s="195"/>
      <c r="AL1083" s="195"/>
      <c r="AM1083" s="195"/>
    </row>
    <row r="1084" spans="16:39" s="6" customFormat="1" ht="15" customHeight="1" x14ac:dyDescent="0.25">
      <c r="P1084" s="42"/>
      <c r="AE1084" s="195"/>
      <c r="AF1084" s="195"/>
      <c r="AG1084" s="195"/>
      <c r="AH1084" s="195"/>
      <c r="AI1084" s="181"/>
      <c r="AJ1084" s="195"/>
      <c r="AK1084" s="195"/>
      <c r="AL1084" s="195"/>
      <c r="AM1084" s="195"/>
    </row>
    <row r="1085" spans="16:39" s="6" customFormat="1" ht="15" customHeight="1" x14ac:dyDescent="0.25">
      <c r="P1085" s="42"/>
      <c r="AE1085" s="195"/>
      <c r="AF1085" s="195"/>
      <c r="AG1085" s="195"/>
      <c r="AH1085" s="195"/>
      <c r="AI1085" s="181"/>
      <c r="AJ1085" s="195"/>
      <c r="AK1085" s="195"/>
      <c r="AL1085" s="195"/>
      <c r="AM1085" s="195"/>
    </row>
    <row r="1086" spans="16:39" s="6" customFormat="1" ht="15" customHeight="1" x14ac:dyDescent="0.25">
      <c r="P1086" s="42"/>
      <c r="AE1086" s="195"/>
      <c r="AF1086" s="195"/>
      <c r="AG1086" s="195"/>
      <c r="AH1086" s="195"/>
      <c r="AI1086" s="181"/>
      <c r="AJ1086" s="195"/>
      <c r="AK1086" s="195"/>
      <c r="AL1086" s="195"/>
      <c r="AM1086" s="195"/>
    </row>
    <row r="1087" spans="16:39" s="6" customFormat="1" ht="15" customHeight="1" x14ac:dyDescent="0.25">
      <c r="P1087" s="42"/>
      <c r="AE1087" s="195"/>
      <c r="AF1087" s="195"/>
      <c r="AG1087" s="195"/>
      <c r="AH1087" s="195"/>
      <c r="AI1087" s="181"/>
      <c r="AJ1087" s="195"/>
      <c r="AK1087" s="195"/>
      <c r="AL1087" s="195"/>
      <c r="AM1087" s="195"/>
    </row>
    <row r="1088" spans="16:39" s="6" customFormat="1" ht="15" customHeight="1" x14ac:dyDescent="0.25">
      <c r="P1088" s="42"/>
      <c r="AE1088" s="195"/>
      <c r="AF1088" s="195"/>
      <c r="AG1088" s="195"/>
      <c r="AH1088" s="195"/>
      <c r="AI1088" s="181"/>
      <c r="AJ1088" s="195"/>
      <c r="AK1088" s="195"/>
      <c r="AL1088" s="195"/>
      <c r="AM1088" s="195"/>
    </row>
    <row r="1089" spans="16:39" s="6" customFormat="1" ht="15" customHeight="1" x14ac:dyDescent="0.25">
      <c r="P1089" s="42"/>
      <c r="AE1089" s="195"/>
      <c r="AF1089" s="195"/>
      <c r="AG1089" s="195"/>
      <c r="AH1089" s="195"/>
      <c r="AI1089" s="181"/>
      <c r="AJ1089" s="195"/>
      <c r="AK1089" s="195"/>
      <c r="AL1089" s="195"/>
      <c r="AM1089" s="195"/>
    </row>
    <row r="1090" spans="16:39" s="6" customFormat="1" ht="15" customHeight="1" x14ac:dyDescent="0.25">
      <c r="P1090" s="42"/>
      <c r="AE1090" s="195"/>
      <c r="AF1090" s="195"/>
      <c r="AG1090" s="195"/>
      <c r="AH1090" s="195"/>
      <c r="AI1090" s="181"/>
      <c r="AJ1090" s="195"/>
      <c r="AK1090" s="195"/>
      <c r="AL1090" s="195"/>
      <c r="AM1090" s="195"/>
    </row>
    <row r="1091" spans="16:39" s="6" customFormat="1" ht="15" customHeight="1" x14ac:dyDescent="0.25">
      <c r="P1091" s="42"/>
      <c r="AE1091" s="195"/>
      <c r="AF1091" s="195"/>
      <c r="AG1091" s="195"/>
      <c r="AH1091" s="195"/>
      <c r="AI1091" s="181"/>
      <c r="AJ1091" s="195"/>
      <c r="AK1091" s="195"/>
      <c r="AL1091" s="195"/>
      <c r="AM1091" s="195"/>
    </row>
    <row r="1092" spans="16:39" s="6" customFormat="1" ht="15" customHeight="1" x14ac:dyDescent="0.25">
      <c r="P1092" s="42"/>
      <c r="AE1092" s="195"/>
      <c r="AF1092" s="195"/>
      <c r="AG1092" s="195"/>
      <c r="AH1092" s="195"/>
      <c r="AI1092" s="181"/>
      <c r="AJ1092" s="195"/>
      <c r="AK1092" s="195"/>
      <c r="AL1092" s="195"/>
      <c r="AM1092" s="195"/>
    </row>
    <row r="1093" spans="16:39" s="6" customFormat="1" ht="15" customHeight="1" x14ac:dyDescent="0.25">
      <c r="P1093" s="42"/>
      <c r="AE1093" s="195"/>
      <c r="AF1093" s="195"/>
      <c r="AG1093" s="195"/>
      <c r="AH1093" s="195"/>
      <c r="AI1093" s="181"/>
      <c r="AJ1093" s="195"/>
      <c r="AK1093" s="195"/>
      <c r="AL1093" s="195"/>
      <c r="AM1093" s="195"/>
    </row>
    <row r="1094" spans="16:39" s="6" customFormat="1" ht="15" customHeight="1" x14ac:dyDescent="0.25">
      <c r="P1094" s="42"/>
      <c r="AE1094" s="195"/>
      <c r="AF1094" s="195"/>
      <c r="AG1094" s="195"/>
      <c r="AH1094" s="195"/>
      <c r="AI1094" s="181"/>
      <c r="AJ1094" s="195"/>
      <c r="AK1094" s="195"/>
      <c r="AL1094" s="195"/>
      <c r="AM1094" s="195"/>
    </row>
    <row r="1095" spans="16:39" s="6" customFormat="1" ht="15" customHeight="1" x14ac:dyDescent="0.25">
      <c r="P1095" s="42"/>
      <c r="AE1095" s="195"/>
      <c r="AF1095" s="195"/>
      <c r="AG1095" s="195"/>
      <c r="AH1095" s="195"/>
      <c r="AI1095" s="181"/>
      <c r="AJ1095" s="195"/>
      <c r="AK1095" s="195"/>
      <c r="AL1095" s="195"/>
      <c r="AM1095" s="195"/>
    </row>
    <row r="1096" spans="16:39" s="6" customFormat="1" ht="15" customHeight="1" x14ac:dyDescent="0.25">
      <c r="P1096" s="42"/>
      <c r="AE1096" s="195"/>
      <c r="AF1096" s="195"/>
      <c r="AG1096" s="195"/>
      <c r="AH1096" s="195"/>
      <c r="AI1096" s="181"/>
      <c r="AJ1096" s="195"/>
      <c r="AK1096" s="195"/>
      <c r="AL1096" s="195"/>
      <c r="AM1096" s="195"/>
    </row>
    <row r="1097" spans="16:39" s="6" customFormat="1" ht="15" customHeight="1" x14ac:dyDescent="0.25">
      <c r="P1097" s="42"/>
      <c r="AE1097" s="195"/>
      <c r="AF1097" s="195"/>
      <c r="AG1097" s="195"/>
      <c r="AH1097" s="195"/>
      <c r="AI1097" s="181"/>
      <c r="AJ1097" s="195"/>
      <c r="AK1097" s="195"/>
      <c r="AL1097" s="195"/>
      <c r="AM1097" s="195"/>
    </row>
    <row r="1098" spans="16:39" s="6" customFormat="1" ht="15" customHeight="1" x14ac:dyDescent="0.25">
      <c r="P1098" s="42"/>
      <c r="AE1098" s="195"/>
      <c r="AF1098" s="195"/>
      <c r="AG1098" s="195"/>
      <c r="AH1098" s="195"/>
      <c r="AI1098" s="181"/>
      <c r="AJ1098" s="195"/>
      <c r="AK1098" s="195"/>
      <c r="AL1098" s="195"/>
      <c r="AM1098" s="195"/>
    </row>
    <row r="1099" spans="16:39" s="6" customFormat="1" ht="15" customHeight="1" x14ac:dyDescent="0.25">
      <c r="P1099" s="42"/>
      <c r="AE1099" s="195"/>
      <c r="AF1099" s="195"/>
      <c r="AG1099" s="195"/>
      <c r="AH1099" s="195"/>
      <c r="AI1099" s="181"/>
      <c r="AJ1099" s="195"/>
      <c r="AK1099" s="195"/>
      <c r="AL1099" s="195"/>
      <c r="AM1099" s="195"/>
    </row>
    <row r="1100" spans="16:39" s="6" customFormat="1" ht="15" customHeight="1" x14ac:dyDescent="0.25">
      <c r="P1100" s="42"/>
      <c r="AE1100" s="195"/>
      <c r="AF1100" s="195"/>
      <c r="AG1100" s="195"/>
      <c r="AH1100" s="195"/>
      <c r="AI1100" s="181"/>
      <c r="AJ1100" s="195"/>
      <c r="AK1100" s="195"/>
      <c r="AL1100" s="195"/>
      <c r="AM1100" s="195"/>
    </row>
    <row r="1101" spans="16:39" s="6" customFormat="1" ht="15" customHeight="1" x14ac:dyDescent="0.25">
      <c r="P1101" s="42"/>
      <c r="AE1101" s="195"/>
      <c r="AF1101" s="195"/>
      <c r="AG1101" s="195"/>
      <c r="AH1101" s="195"/>
      <c r="AI1101" s="181"/>
      <c r="AJ1101" s="195"/>
      <c r="AK1101" s="195"/>
      <c r="AL1101" s="195"/>
      <c r="AM1101" s="195"/>
    </row>
    <row r="1102" spans="16:39" s="6" customFormat="1" ht="15" customHeight="1" x14ac:dyDescent="0.25">
      <c r="P1102" s="42"/>
      <c r="AE1102" s="195"/>
      <c r="AF1102" s="195"/>
      <c r="AG1102" s="195"/>
      <c r="AH1102" s="195"/>
      <c r="AI1102" s="181"/>
      <c r="AJ1102" s="195"/>
      <c r="AK1102" s="195"/>
      <c r="AL1102" s="195"/>
      <c r="AM1102" s="195"/>
    </row>
    <row r="1103" spans="16:39" s="6" customFormat="1" ht="15" customHeight="1" x14ac:dyDescent="0.25">
      <c r="P1103" s="42"/>
      <c r="AE1103" s="195"/>
      <c r="AF1103" s="195"/>
      <c r="AG1103" s="195"/>
      <c r="AH1103" s="195"/>
      <c r="AI1103" s="181"/>
      <c r="AJ1103" s="195"/>
      <c r="AK1103" s="195"/>
      <c r="AL1103" s="195"/>
      <c r="AM1103" s="195"/>
    </row>
    <row r="1104" spans="16:39" s="6" customFormat="1" ht="15" customHeight="1" x14ac:dyDescent="0.25">
      <c r="P1104" s="42"/>
      <c r="AE1104" s="195"/>
      <c r="AF1104" s="195"/>
      <c r="AG1104" s="195"/>
      <c r="AH1104" s="195"/>
      <c r="AI1104" s="181"/>
      <c r="AJ1104" s="195"/>
      <c r="AK1104" s="195"/>
      <c r="AL1104" s="195"/>
      <c r="AM1104" s="195"/>
    </row>
    <row r="1105" spans="16:39" s="6" customFormat="1" ht="15" customHeight="1" x14ac:dyDescent="0.25">
      <c r="P1105" s="42"/>
      <c r="AE1105" s="195"/>
      <c r="AF1105" s="195"/>
      <c r="AG1105" s="195"/>
      <c r="AH1105" s="195"/>
      <c r="AI1105" s="181"/>
      <c r="AJ1105" s="195"/>
      <c r="AK1105" s="195"/>
      <c r="AL1105" s="195"/>
      <c r="AM1105" s="195"/>
    </row>
    <row r="1106" spans="16:39" s="6" customFormat="1" ht="15" customHeight="1" x14ac:dyDescent="0.25">
      <c r="P1106" s="42"/>
      <c r="AE1106" s="195"/>
      <c r="AF1106" s="195"/>
      <c r="AG1106" s="195"/>
      <c r="AH1106" s="195"/>
      <c r="AI1106" s="181"/>
      <c r="AJ1106" s="195"/>
      <c r="AK1106" s="195"/>
      <c r="AL1106" s="195"/>
      <c r="AM1106" s="195"/>
    </row>
    <row r="1107" spans="16:39" s="6" customFormat="1" ht="15" customHeight="1" x14ac:dyDescent="0.25">
      <c r="P1107" s="42"/>
      <c r="AE1107" s="195"/>
      <c r="AF1107" s="195"/>
      <c r="AG1107" s="195"/>
      <c r="AH1107" s="195"/>
      <c r="AI1107" s="181"/>
      <c r="AJ1107" s="195"/>
      <c r="AK1107" s="195"/>
      <c r="AL1107" s="195"/>
      <c r="AM1107" s="195"/>
    </row>
    <row r="1108" spans="16:39" s="6" customFormat="1" ht="15" customHeight="1" x14ac:dyDescent="0.25">
      <c r="P1108" s="42"/>
      <c r="AE1108" s="195"/>
      <c r="AF1108" s="195"/>
      <c r="AG1108" s="195"/>
      <c r="AH1108" s="195"/>
      <c r="AI1108" s="181"/>
      <c r="AJ1108" s="195"/>
      <c r="AK1108" s="195"/>
      <c r="AL1108" s="195"/>
      <c r="AM1108" s="195"/>
    </row>
    <row r="1109" spans="16:39" s="6" customFormat="1" ht="15" customHeight="1" x14ac:dyDescent="0.25">
      <c r="P1109" s="42"/>
      <c r="AE1109" s="195"/>
      <c r="AF1109" s="195"/>
      <c r="AG1109" s="195"/>
      <c r="AH1109" s="195"/>
      <c r="AI1109" s="181"/>
      <c r="AJ1109" s="195"/>
      <c r="AK1109" s="195"/>
      <c r="AL1109" s="195"/>
      <c r="AM1109" s="195"/>
    </row>
    <row r="1110" spans="16:39" s="6" customFormat="1" ht="15" customHeight="1" x14ac:dyDescent="0.25">
      <c r="P1110" s="42"/>
      <c r="AE1110" s="195"/>
      <c r="AF1110" s="195"/>
      <c r="AG1110" s="195"/>
      <c r="AH1110" s="195"/>
      <c r="AI1110" s="181"/>
      <c r="AJ1110" s="195"/>
      <c r="AK1110" s="195"/>
      <c r="AL1110" s="195"/>
      <c r="AM1110" s="195"/>
    </row>
    <row r="1111" spans="16:39" s="6" customFormat="1" ht="15" customHeight="1" x14ac:dyDescent="0.25">
      <c r="P1111" s="42"/>
      <c r="AE1111" s="195"/>
      <c r="AF1111" s="195"/>
      <c r="AG1111" s="195"/>
      <c r="AH1111" s="195"/>
      <c r="AI1111" s="181"/>
      <c r="AJ1111" s="195"/>
      <c r="AK1111" s="195"/>
      <c r="AL1111" s="195"/>
      <c r="AM1111" s="195"/>
    </row>
    <row r="1112" spans="16:39" s="6" customFormat="1" ht="15" customHeight="1" x14ac:dyDescent="0.25">
      <c r="P1112" s="42"/>
      <c r="AE1112" s="195"/>
      <c r="AF1112" s="195"/>
      <c r="AG1112" s="195"/>
      <c r="AH1112" s="195"/>
      <c r="AI1112" s="181"/>
      <c r="AJ1112" s="195"/>
      <c r="AK1112" s="195"/>
      <c r="AL1112" s="195"/>
      <c r="AM1112" s="195"/>
    </row>
    <row r="1113" spans="16:39" s="6" customFormat="1" ht="15" customHeight="1" x14ac:dyDescent="0.25">
      <c r="P1113" s="42"/>
      <c r="AE1113" s="195"/>
      <c r="AF1113" s="195"/>
      <c r="AG1113" s="195"/>
      <c r="AH1113" s="195"/>
      <c r="AI1113" s="181"/>
      <c r="AJ1113" s="195"/>
      <c r="AK1113" s="195"/>
      <c r="AL1113" s="195"/>
      <c r="AM1113" s="195"/>
    </row>
    <row r="1114" spans="16:39" s="6" customFormat="1" ht="15" customHeight="1" x14ac:dyDescent="0.25">
      <c r="P1114" s="42"/>
      <c r="AE1114" s="195"/>
      <c r="AF1114" s="195"/>
      <c r="AG1114" s="195"/>
      <c r="AH1114" s="195"/>
      <c r="AI1114" s="181"/>
      <c r="AJ1114" s="195"/>
      <c r="AK1114" s="195"/>
      <c r="AL1114" s="195"/>
      <c r="AM1114" s="195"/>
    </row>
    <row r="1115" spans="16:39" s="6" customFormat="1" ht="15" customHeight="1" x14ac:dyDescent="0.25">
      <c r="P1115" s="42"/>
      <c r="AE1115" s="195"/>
      <c r="AF1115" s="195"/>
      <c r="AG1115" s="195"/>
      <c r="AH1115" s="195"/>
      <c r="AI1115" s="181"/>
      <c r="AJ1115" s="195"/>
      <c r="AK1115" s="195"/>
      <c r="AL1115" s="195"/>
      <c r="AM1115" s="195"/>
    </row>
    <row r="1116" spans="16:39" s="6" customFormat="1" ht="15" customHeight="1" x14ac:dyDescent="0.25">
      <c r="P1116" s="42"/>
      <c r="AE1116" s="195"/>
      <c r="AF1116" s="195"/>
      <c r="AG1116" s="195"/>
      <c r="AH1116" s="195"/>
      <c r="AI1116" s="181"/>
      <c r="AJ1116" s="195"/>
      <c r="AK1116" s="195"/>
      <c r="AL1116" s="195"/>
      <c r="AM1116" s="195"/>
    </row>
    <row r="1117" spans="16:39" s="6" customFormat="1" ht="15" customHeight="1" x14ac:dyDescent="0.25">
      <c r="P1117" s="42"/>
      <c r="AE1117" s="195"/>
      <c r="AF1117" s="195"/>
      <c r="AG1117" s="195"/>
      <c r="AH1117" s="195"/>
      <c r="AI1117" s="181"/>
      <c r="AJ1117" s="195"/>
      <c r="AK1117" s="195"/>
      <c r="AL1117" s="195"/>
      <c r="AM1117" s="195"/>
    </row>
    <row r="1118" spans="16:39" s="6" customFormat="1" ht="15" customHeight="1" x14ac:dyDescent="0.25">
      <c r="P1118" s="42"/>
      <c r="AE1118" s="195"/>
      <c r="AF1118" s="195"/>
      <c r="AG1118" s="195"/>
      <c r="AH1118" s="195"/>
      <c r="AI1118" s="181"/>
      <c r="AJ1118" s="195"/>
      <c r="AK1118" s="195"/>
      <c r="AL1118" s="195"/>
      <c r="AM1118" s="195"/>
    </row>
    <row r="1119" spans="16:39" s="6" customFormat="1" ht="15" customHeight="1" x14ac:dyDescent="0.25">
      <c r="P1119" s="42"/>
      <c r="AE1119" s="195"/>
      <c r="AF1119" s="195"/>
      <c r="AG1119" s="195"/>
      <c r="AH1119" s="195"/>
      <c r="AI1119" s="181"/>
      <c r="AJ1119" s="195"/>
      <c r="AK1119" s="195"/>
      <c r="AL1119" s="195"/>
      <c r="AM1119" s="195"/>
    </row>
    <row r="1120" spans="16:39" s="6" customFormat="1" ht="15" customHeight="1" x14ac:dyDescent="0.25">
      <c r="P1120" s="42"/>
      <c r="AE1120" s="195"/>
      <c r="AF1120" s="195"/>
      <c r="AG1120" s="195"/>
      <c r="AH1120" s="195"/>
      <c r="AI1120" s="181"/>
      <c r="AJ1120" s="195"/>
      <c r="AK1120" s="195"/>
      <c r="AL1120" s="195"/>
      <c r="AM1120" s="195"/>
    </row>
    <row r="1121" spans="16:39" s="6" customFormat="1" ht="15" customHeight="1" x14ac:dyDescent="0.25">
      <c r="P1121" s="42"/>
      <c r="AE1121" s="195"/>
      <c r="AF1121" s="195"/>
      <c r="AG1121" s="195"/>
      <c r="AH1121" s="195"/>
      <c r="AI1121" s="181"/>
      <c r="AJ1121" s="195"/>
      <c r="AK1121" s="195"/>
      <c r="AL1121" s="195"/>
      <c r="AM1121" s="195"/>
    </row>
    <row r="1122" spans="16:39" s="6" customFormat="1" ht="15" customHeight="1" x14ac:dyDescent="0.25">
      <c r="P1122" s="42"/>
      <c r="AE1122" s="195"/>
      <c r="AF1122" s="195"/>
      <c r="AG1122" s="195"/>
      <c r="AH1122" s="195"/>
      <c r="AI1122" s="181"/>
      <c r="AJ1122" s="195"/>
      <c r="AK1122" s="195"/>
      <c r="AL1122" s="195"/>
      <c r="AM1122" s="195"/>
    </row>
    <row r="1123" spans="16:39" s="6" customFormat="1" ht="15" customHeight="1" x14ac:dyDescent="0.25">
      <c r="P1123" s="42"/>
      <c r="AE1123" s="195"/>
      <c r="AF1123" s="195"/>
      <c r="AG1123" s="195"/>
      <c r="AH1123" s="195"/>
      <c r="AI1123" s="181"/>
      <c r="AJ1123" s="195"/>
      <c r="AK1123" s="195"/>
      <c r="AL1123" s="195"/>
      <c r="AM1123" s="195"/>
    </row>
    <row r="1124" spans="16:39" s="6" customFormat="1" ht="15" customHeight="1" x14ac:dyDescent="0.25">
      <c r="P1124" s="42"/>
      <c r="AE1124" s="195"/>
      <c r="AF1124" s="195"/>
      <c r="AG1124" s="195"/>
      <c r="AH1124" s="195"/>
      <c r="AI1124" s="181"/>
      <c r="AJ1124" s="195"/>
      <c r="AK1124" s="195"/>
      <c r="AL1124" s="195"/>
      <c r="AM1124" s="195"/>
    </row>
    <row r="1125" spans="16:39" s="6" customFormat="1" ht="15" customHeight="1" x14ac:dyDescent="0.25">
      <c r="P1125" s="42"/>
      <c r="AE1125" s="195"/>
      <c r="AF1125" s="195"/>
      <c r="AG1125" s="195"/>
      <c r="AH1125" s="195"/>
      <c r="AI1125" s="181"/>
      <c r="AJ1125" s="195"/>
      <c r="AK1125" s="195"/>
      <c r="AL1125" s="195"/>
      <c r="AM1125" s="195"/>
    </row>
    <row r="1126" spans="16:39" s="6" customFormat="1" ht="15" customHeight="1" x14ac:dyDescent="0.25">
      <c r="P1126" s="42"/>
      <c r="AE1126" s="195"/>
      <c r="AF1126" s="195"/>
      <c r="AG1126" s="195"/>
      <c r="AH1126" s="195"/>
      <c r="AI1126" s="181"/>
      <c r="AJ1126" s="195"/>
      <c r="AK1126" s="195"/>
      <c r="AL1126" s="195"/>
      <c r="AM1126" s="195"/>
    </row>
    <row r="1127" spans="16:39" s="6" customFormat="1" ht="15" customHeight="1" x14ac:dyDescent="0.25">
      <c r="P1127" s="42"/>
      <c r="AE1127" s="195"/>
      <c r="AF1127" s="195"/>
      <c r="AG1127" s="195"/>
      <c r="AH1127" s="195"/>
      <c r="AI1127" s="181"/>
      <c r="AJ1127" s="195"/>
      <c r="AK1127" s="195"/>
      <c r="AL1127" s="195"/>
      <c r="AM1127" s="195"/>
    </row>
    <row r="1128" spans="16:39" s="6" customFormat="1" ht="15" customHeight="1" x14ac:dyDescent="0.25">
      <c r="P1128" s="42"/>
      <c r="AE1128" s="195"/>
      <c r="AF1128" s="195"/>
      <c r="AG1128" s="195"/>
      <c r="AH1128" s="195"/>
      <c r="AI1128" s="181"/>
      <c r="AJ1128" s="195"/>
      <c r="AK1128" s="195"/>
      <c r="AL1128" s="195"/>
      <c r="AM1128" s="195"/>
    </row>
    <row r="1129" spans="16:39" s="6" customFormat="1" ht="15" customHeight="1" x14ac:dyDescent="0.25">
      <c r="P1129" s="42"/>
      <c r="AE1129" s="195"/>
      <c r="AF1129" s="195"/>
      <c r="AG1129" s="195"/>
      <c r="AH1129" s="195"/>
      <c r="AI1129" s="181"/>
      <c r="AJ1129" s="195"/>
      <c r="AK1129" s="195"/>
      <c r="AL1129" s="195"/>
      <c r="AM1129" s="195"/>
    </row>
    <row r="1130" spans="16:39" s="6" customFormat="1" ht="15" customHeight="1" x14ac:dyDescent="0.25">
      <c r="P1130" s="42"/>
      <c r="AE1130" s="195"/>
      <c r="AF1130" s="195"/>
      <c r="AG1130" s="195"/>
      <c r="AH1130" s="195"/>
      <c r="AI1130" s="181"/>
      <c r="AJ1130" s="195"/>
      <c r="AK1130" s="195"/>
      <c r="AL1130" s="195"/>
      <c r="AM1130" s="195"/>
    </row>
    <row r="1131" spans="16:39" s="6" customFormat="1" ht="15" customHeight="1" x14ac:dyDescent="0.25">
      <c r="P1131" s="42"/>
      <c r="AE1131" s="195"/>
      <c r="AF1131" s="195"/>
      <c r="AG1131" s="195"/>
      <c r="AH1131" s="195"/>
      <c r="AI1131" s="181"/>
      <c r="AJ1131" s="195"/>
      <c r="AK1131" s="195"/>
      <c r="AL1131" s="195"/>
      <c r="AM1131" s="195"/>
    </row>
    <row r="1132" spans="16:39" s="6" customFormat="1" ht="15" customHeight="1" x14ac:dyDescent="0.25">
      <c r="P1132" s="42"/>
      <c r="AE1132" s="195"/>
      <c r="AF1132" s="195"/>
      <c r="AG1132" s="195"/>
      <c r="AH1132" s="195"/>
      <c r="AI1132" s="181"/>
      <c r="AJ1132" s="195"/>
      <c r="AK1132" s="195"/>
      <c r="AL1132" s="195"/>
      <c r="AM1132" s="195"/>
    </row>
    <row r="1133" spans="16:39" s="6" customFormat="1" ht="15" customHeight="1" x14ac:dyDescent="0.25">
      <c r="P1133" s="42"/>
      <c r="AE1133" s="195"/>
      <c r="AF1133" s="195"/>
      <c r="AG1133" s="195"/>
      <c r="AH1133" s="195"/>
      <c r="AI1133" s="181"/>
      <c r="AJ1133" s="195"/>
      <c r="AK1133" s="195"/>
      <c r="AL1133" s="195"/>
      <c r="AM1133" s="195"/>
    </row>
    <row r="1134" spans="16:39" s="6" customFormat="1" ht="15" customHeight="1" x14ac:dyDescent="0.25">
      <c r="P1134" s="42"/>
      <c r="AE1134" s="195"/>
      <c r="AF1134" s="195"/>
      <c r="AG1134" s="195"/>
      <c r="AH1134" s="195"/>
      <c r="AI1134" s="181"/>
      <c r="AJ1134" s="195"/>
      <c r="AK1134" s="195"/>
      <c r="AL1134" s="195"/>
      <c r="AM1134" s="195"/>
    </row>
    <row r="1135" spans="16:39" s="6" customFormat="1" ht="15" customHeight="1" x14ac:dyDescent="0.25">
      <c r="P1135" s="42"/>
      <c r="AE1135" s="195"/>
      <c r="AF1135" s="195"/>
      <c r="AG1135" s="195"/>
      <c r="AH1135" s="195"/>
      <c r="AI1135" s="181"/>
      <c r="AJ1135" s="195"/>
      <c r="AK1135" s="195"/>
      <c r="AL1135" s="195"/>
      <c r="AM1135" s="195"/>
    </row>
    <row r="1136" spans="16:39" s="6" customFormat="1" ht="15" customHeight="1" x14ac:dyDescent="0.25">
      <c r="P1136" s="42"/>
      <c r="AE1136" s="195"/>
      <c r="AF1136" s="195"/>
      <c r="AG1136" s="195"/>
      <c r="AH1136" s="195"/>
      <c r="AI1136" s="181"/>
      <c r="AJ1136" s="195"/>
      <c r="AK1136" s="195"/>
      <c r="AL1136" s="195"/>
      <c r="AM1136" s="195"/>
    </row>
    <row r="1137" spans="16:39" s="6" customFormat="1" ht="15" customHeight="1" x14ac:dyDescent="0.25">
      <c r="P1137" s="42"/>
      <c r="AE1137" s="195"/>
      <c r="AF1137" s="195"/>
      <c r="AG1137" s="195"/>
      <c r="AH1137" s="195"/>
      <c r="AI1137" s="181"/>
      <c r="AJ1137" s="195"/>
      <c r="AK1137" s="195"/>
      <c r="AL1137" s="195"/>
      <c r="AM1137" s="195"/>
    </row>
    <row r="1138" spans="16:39" s="6" customFormat="1" ht="15" customHeight="1" x14ac:dyDescent="0.25">
      <c r="P1138" s="42"/>
      <c r="AE1138" s="195"/>
      <c r="AF1138" s="195"/>
      <c r="AG1138" s="195"/>
      <c r="AH1138" s="195"/>
      <c r="AI1138" s="181"/>
      <c r="AJ1138" s="195"/>
      <c r="AK1138" s="195"/>
      <c r="AL1138" s="195"/>
      <c r="AM1138" s="195"/>
    </row>
    <row r="1139" spans="16:39" s="6" customFormat="1" ht="15" customHeight="1" x14ac:dyDescent="0.25">
      <c r="P1139" s="42"/>
      <c r="AE1139" s="195"/>
      <c r="AF1139" s="195"/>
      <c r="AG1139" s="195"/>
      <c r="AH1139" s="195"/>
      <c r="AI1139" s="181"/>
      <c r="AJ1139" s="195"/>
      <c r="AK1139" s="195"/>
      <c r="AL1139" s="195"/>
      <c r="AM1139" s="195"/>
    </row>
    <row r="1140" spans="16:39" s="6" customFormat="1" ht="15" customHeight="1" x14ac:dyDescent="0.25">
      <c r="P1140" s="42"/>
      <c r="AE1140" s="195"/>
      <c r="AF1140" s="195"/>
      <c r="AG1140" s="195"/>
      <c r="AH1140" s="195"/>
      <c r="AI1140" s="181"/>
      <c r="AJ1140" s="195"/>
      <c r="AK1140" s="195"/>
      <c r="AL1140" s="195"/>
      <c r="AM1140" s="195"/>
    </row>
    <row r="1141" spans="16:39" s="6" customFormat="1" ht="15" customHeight="1" x14ac:dyDescent="0.25">
      <c r="P1141" s="42"/>
      <c r="AE1141" s="195"/>
      <c r="AF1141" s="195"/>
      <c r="AG1141" s="195"/>
      <c r="AH1141" s="195"/>
      <c r="AI1141" s="181"/>
      <c r="AJ1141" s="195"/>
      <c r="AK1141" s="195"/>
      <c r="AL1141" s="195"/>
      <c r="AM1141" s="195"/>
    </row>
    <row r="1142" spans="16:39" s="6" customFormat="1" ht="15" customHeight="1" x14ac:dyDescent="0.25">
      <c r="P1142" s="42"/>
      <c r="AE1142" s="195"/>
      <c r="AF1142" s="195"/>
      <c r="AG1142" s="195"/>
      <c r="AH1142" s="195"/>
      <c r="AI1142" s="181"/>
      <c r="AJ1142" s="195"/>
      <c r="AK1142" s="195"/>
      <c r="AL1142" s="195"/>
      <c r="AM1142" s="195"/>
    </row>
    <row r="1143" spans="16:39" s="6" customFormat="1" ht="15" customHeight="1" x14ac:dyDescent="0.25">
      <c r="P1143" s="42"/>
      <c r="AE1143" s="195"/>
      <c r="AF1143" s="195"/>
      <c r="AG1143" s="195"/>
      <c r="AH1143" s="195"/>
      <c r="AI1143" s="181"/>
      <c r="AJ1143" s="195"/>
      <c r="AK1143" s="195"/>
      <c r="AL1143" s="195"/>
      <c r="AM1143" s="195"/>
    </row>
    <row r="1144" spans="16:39" s="6" customFormat="1" ht="15" customHeight="1" x14ac:dyDescent="0.25">
      <c r="P1144" s="42"/>
      <c r="AE1144" s="195"/>
      <c r="AF1144" s="195"/>
      <c r="AG1144" s="195"/>
      <c r="AH1144" s="195"/>
      <c r="AI1144" s="181"/>
      <c r="AJ1144" s="195"/>
      <c r="AK1144" s="195"/>
      <c r="AL1144" s="195"/>
      <c r="AM1144" s="195"/>
    </row>
    <row r="1145" spans="16:39" s="6" customFormat="1" ht="15" customHeight="1" x14ac:dyDescent="0.25">
      <c r="P1145" s="42"/>
      <c r="AE1145" s="195"/>
      <c r="AF1145" s="195"/>
      <c r="AG1145" s="195"/>
      <c r="AH1145" s="195"/>
      <c r="AI1145" s="181"/>
      <c r="AJ1145" s="195"/>
      <c r="AK1145" s="195"/>
      <c r="AL1145" s="195"/>
      <c r="AM1145" s="195"/>
    </row>
    <row r="1146" spans="16:39" s="6" customFormat="1" ht="15" customHeight="1" x14ac:dyDescent="0.25">
      <c r="P1146" s="42"/>
      <c r="AE1146" s="195"/>
      <c r="AF1146" s="195"/>
      <c r="AG1146" s="195"/>
      <c r="AH1146" s="195"/>
      <c r="AI1146" s="181"/>
      <c r="AJ1146" s="195"/>
      <c r="AK1146" s="195"/>
      <c r="AL1146" s="195"/>
      <c r="AM1146" s="195"/>
    </row>
    <row r="1147" spans="16:39" s="6" customFormat="1" ht="15" customHeight="1" x14ac:dyDescent="0.25">
      <c r="P1147" s="42"/>
      <c r="AE1147" s="195"/>
      <c r="AF1147" s="195"/>
      <c r="AG1147" s="195"/>
      <c r="AH1147" s="195"/>
      <c r="AI1147" s="181"/>
      <c r="AJ1147" s="195"/>
      <c r="AK1147" s="195"/>
      <c r="AL1147" s="195"/>
      <c r="AM1147" s="195"/>
    </row>
    <row r="1148" spans="16:39" s="6" customFormat="1" ht="15" customHeight="1" x14ac:dyDescent="0.25">
      <c r="P1148" s="42"/>
      <c r="AE1148" s="195"/>
      <c r="AF1148" s="195"/>
      <c r="AG1148" s="195"/>
      <c r="AH1148" s="195"/>
      <c r="AI1148" s="181"/>
      <c r="AJ1148" s="195"/>
      <c r="AK1148" s="195"/>
      <c r="AL1148" s="195"/>
      <c r="AM1148" s="195"/>
    </row>
    <row r="1149" spans="16:39" s="6" customFormat="1" ht="15" customHeight="1" x14ac:dyDescent="0.25">
      <c r="P1149" s="42"/>
      <c r="AE1149" s="195"/>
      <c r="AF1149" s="195"/>
      <c r="AG1149" s="195"/>
      <c r="AH1149" s="195"/>
      <c r="AI1149" s="181"/>
      <c r="AJ1149" s="195"/>
      <c r="AK1149" s="195"/>
      <c r="AL1149" s="195"/>
      <c r="AM1149" s="195"/>
    </row>
    <row r="1150" spans="16:39" s="6" customFormat="1" ht="15" customHeight="1" x14ac:dyDescent="0.25">
      <c r="P1150" s="42"/>
      <c r="AE1150" s="195"/>
      <c r="AF1150" s="195"/>
      <c r="AG1150" s="195"/>
      <c r="AH1150" s="195"/>
      <c r="AI1150" s="181"/>
      <c r="AJ1150" s="195"/>
      <c r="AK1150" s="195"/>
      <c r="AL1150" s="195"/>
      <c r="AM1150" s="195"/>
    </row>
    <row r="1151" spans="16:39" s="6" customFormat="1" ht="15" customHeight="1" x14ac:dyDescent="0.25">
      <c r="P1151" s="42"/>
      <c r="AE1151" s="195"/>
      <c r="AF1151" s="195"/>
      <c r="AG1151" s="195"/>
      <c r="AH1151" s="195"/>
      <c r="AI1151" s="181"/>
      <c r="AJ1151" s="195"/>
      <c r="AK1151" s="195"/>
      <c r="AL1151" s="195"/>
      <c r="AM1151" s="195"/>
    </row>
    <row r="1152" spans="16:39" s="6" customFormat="1" ht="15" customHeight="1" x14ac:dyDescent="0.25">
      <c r="P1152" s="42"/>
      <c r="AE1152" s="195"/>
      <c r="AF1152" s="195"/>
      <c r="AG1152" s="195"/>
      <c r="AH1152" s="195"/>
      <c r="AI1152" s="181"/>
      <c r="AJ1152" s="195"/>
      <c r="AK1152" s="195"/>
      <c r="AL1152" s="195"/>
      <c r="AM1152" s="195"/>
    </row>
    <row r="1153" spans="16:39" s="6" customFormat="1" ht="15" customHeight="1" x14ac:dyDescent="0.25">
      <c r="P1153" s="42"/>
      <c r="AE1153" s="195"/>
      <c r="AF1153" s="195"/>
      <c r="AG1153" s="195"/>
      <c r="AH1153" s="195"/>
      <c r="AI1153" s="181"/>
      <c r="AJ1153" s="195"/>
      <c r="AK1153" s="195"/>
      <c r="AL1153" s="195"/>
      <c r="AM1153" s="195"/>
    </row>
    <row r="1154" spans="16:39" s="6" customFormat="1" ht="15" customHeight="1" x14ac:dyDescent="0.25">
      <c r="P1154" s="42"/>
      <c r="AE1154" s="195"/>
      <c r="AF1154" s="195"/>
      <c r="AG1154" s="195"/>
      <c r="AH1154" s="195"/>
      <c r="AI1154" s="181"/>
      <c r="AJ1154" s="195"/>
      <c r="AK1154" s="195"/>
      <c r="AL1154" s="195"/>
      <c r="AM1154" s="195"/>
    </row>
    <row r="1155" spans="16:39" s="6" customFormat="1" ht="15" customHeight="1" x14ac:dyDescent="0.25">
      <c r="P1155" s="42"/>
      <c r="AE1155" s="195"/>
      <c r="AF1155" s="195"/>
      <c r="AG1155" s="195"/>
      <c r="AH1155" s="195"/>
      <c r="AI1155" s="181"/>
      <c r="AJ1155" s="195"/>
      <c r="AK1155" s="195"/>
      <c r="AL1155" s="195"/>
      <c r="AM1155" s="195"/>
    </row>
    <row r="1156" spans="16:39" s="6" customFormat="1" ht="15" customHeight="1" x14ac:dyDescent="0.25">
      <c r="P1156" s="42"/>
      <c r="AE1156" s="195"/>
      <c r="AF1156" s="195"/>
      <c r="AG1156" s="195"/>
      <c r="AH1156" s="195"/>
      <c r="AI1156" s="181"/>
      <c r="AJ1156" s="195"/>
      <c r="AK1156" s="195"/>
      <c r="AL1156" s="195"/>
      <c r="AM1156" s="195"/>
    </row>
    <row r="1157" spans="16:39" s="6" customFormat="1" ht="15" customHeight="1" x14ac:dyDescent="0.25">
      <c r="P1157" s="42"/>
      <c r="AE1157" s="195"/>
      <c r="AF1157" s="195"/>
      <c r="AG1157" s="195"/>
      <c r="AH1157" s="195"/>
      <c r="AI1157" s="181"/>
      <c r="AJ1157" s="195"/>
      <c r="AK1157" s="195"/>
      <c r="AL1157" s="195"/>
      <c r="AM1157" s="195"/>
    </row>
    <row r="1158" spans="16:39" s="6" customFormat="1" ht="15" customHeight="1" x14ac:dyDescent="0.25">
      <c r="P1158" s="42"/>
      <c r="AE1158" s="195"/>
      <c r="AF1158" s="195"/>
      <c r="AG1158" s="195"/>
      <c r="AH1158" s="195"/>
      <c r="AI1158" s="181"/>
      <c r="AJ1158" s="195"/>
      <c r="AK1158" s="195"/>
      <c r="AL1158" s="195"/>
      <c r="AM1158" s="195"/>
    </row>
    <row r="1159" spans="16:39" s="6" customFormat="1" ht="15" customHeight="1" x14ac:dyDescent="0.25">
      <c r="P1159" s="42"/>
      <c r="AE1159" s="195"/>
      <c r="AF1159" s="195"/>
      <c r="AG1159" s="195"/>
      <c r="AH1159" s="195"/>
      <c r="AI1159" s="181"/>
      <c r="AJ1159" s="195"/>
      <c r="AK1159" s="195"/>
      <c r="AL1159" s="195"/>
      <c r="AM1159" s="195"/>
    </row>
    <row r="1160" spans="16:39" s="6" customFormat="1" ht="15" customHeight="1" x14ac:dyDescent="0.25">
      <c r="P1160" s="42"/>
      <c r="AE1160" s="195"/>
      <c r="AF1160" s="195"/>
      <c r="AG1160" s="195"/>
      <c r="AH1160" s="195"/>
      <c r="AI1160" s="181"/>
      <c r="AJ1160" s="195"/>
      <c r="AK1160" s="195"/>
      <c r="AL1160" s="195"/>
      <c r="AM1160" s="195"/>
    </row>
    <row r="1161" spans="16:39" s="6" customFormat="1" ht="15" customHeight="1" x14ac:dyDescent="0.25">
      <c r="P1161" s="42"/>
      <c r="AE1161" s="195"/>
      <c r="AF1161" s="195"/>
      <c r="AG1161" s="195"/>
      <c r="AH1161" s="195"/>
      <c r="AI1161" s="181"/>
      <c r="AJ1161" s="195"/>
      <c r="AK1161" s="195"/>
      <c r="AL1161" s="195"/>
      <c r="AM1161" s="195"/>
    </row>
    <row r="1162" spans="16:39" s="6" customFormat="1" ht="15" customHeight="1" x14ac:dyDescent="0.25">
      <c r="P1162" s="42"/>
      <c r="AE1162" s="195"/>
      <c r="AF1162" s="195"/>
      <c r="AG1162" s="195"/>
      <c r="AH1162" s="195"/>
      <c r="AI1162" s="181"/>
      <c r="AJ1162" s="195"/>
      <c r="AK1162" s="195"/>
      <c r="AL1162" s="195"/>
      <c r="AM1162" s="195"/>
    </row>
    <row r="1163" spans="16:39" s="6" customFormat="1" ht="15" customHeight="1" x14ac:dyDescent="0.25">
      <c r="P1163" s="42"/>
      <c r="AE1163" s="195"/>
      <c r="AF1163" s="195"/>
      <c r="AG1163" s="195"/>
      <c r="AH1163" s="195"/>
      <c r="AI1163" s="181"/>
      <c r="AJ1163" s="195"/>
      <c r="AK1163" s="195"/>
      <c r="AL1163" s="195"/>
      <c r="AM1163" s="195"/>
    </row>
    <row r="1164" spans="16:39" s="6" customFormat="1" ht="15" customHeight="1" x14ac:dyDescent="0.25">
      <c r="P1164" s="42"/>
      <c r="AE1164" s="195"/>
      <c r="AF1164" s="195"/>
      <c r="AG1164" s="195"/>
      <c r="AH1164" s="195"/>
      <c r="AI1164" s="181"/>
      <c r="AJ1164" s="195"/>
      <c r="AK1164" s="195"/>
      <c r="AL1164" s="195"/>
      <c r="AM1164" s="195"/>
    </row>
    <row r="1165" spans="16:39" s="6" customFormat="1" ht="15" customHeight="1" x14ac:dyDescent="0.25">
      <c r="P1165" s="42"/>
      <c r="AE1165" s="195"/>
      <c r="AF1165" s="195"/>
      <c r="AG1165" s="195"/>
      <c r="AH1165" s="195"/>
      <c r="AI1165" s="181"/>
      <c r="AJ1165" s="195"/>
      <c r="AK1165" s="195"/>
      <c r="AL1165" s="195"/>
      <c r="AM1165" s="195"/>
    </row>
    <row r="1166" spans="16:39" s="6" customFormat="1" ht="15" customHeight="1" x14ac:dyDescent="0.25">
      <c r="P1166" s="42"/>
      <c r="AE1166" s="195"/>
      <c r="AF1166" s="195"/>
      <c r="AG1166" s="195"/>
      <c r="AH1166" s="195"/>
      <c r="AI1166" s="181"/>
      <c r="AJ1166" s="195"/>
      <c r="AK1166" s="195"/>
      <c r="AL1166" s="195"/>
      <c r="AM1166" s="195"/>
    </row>
    <row r="1167" spans="16:39" s="6" customFormat="1" ht="15" customHeight="1" x14ac:dyDescent="0.25">
      <c r="P1167" s="42"/>
      <c r="AE1167" s="195"/>
      <c r="AF1167" s="195"/>
      <c r="AG1167" s="195"/>
      <c r="AH1167" s="195"/>
      <c r="AI1167" s="181"/>
      <c r="AJ1167" s="195"/>
      <c r="AK1167" s="195"/>
      <c r="AL1167" s="195"/>
      <c r="AM1167" s="195"/>
    </row>
    <row r="1168" spans="16:39" s="6" customFormat="1" ht="15" customHeight="1" x14ac:dyDescent="0.25">
      <c r="P1168" s="42"/>
      <c r="AE1168" s="195"/>
      <c r="AF1168" s="195"/>
      <c r="AG1168" s="195"/>
      <c r="AH1168" s="195"/>
      <c r="AI1168" s="181"/>
      <c r="AJ1168" s="195"/>
      <c r="AK1168" s="195"/>
      <c r="AL1168" s="195"/>
      <c r="AM1168" s="195"/>
    </row>
    <row r="1169" spans="16:39" s="6" customFormat="1" ht="15" customHeight="1" x14ac:dyDescent="0.25">
      <c r="P1169" s="42"/>
      <c r="AE1169" s="195"/>
      <c r="AF1169" s="195"/>
      <c r="AG1169" s="195"/>
      <c r="AH1169" s="195"/>
      <c r="AI1169" s="181"/>
      <c r="AJ1169" s="195"/>
      <c r="AK1169" s="195"/>
      <c r="AL1169" s="195"/>
      <c r="AM1169" s="195"/>
    </row>
    <row r="1170" spans="16:39" s="6" customFormat="1" ht="15" customHeight="1" x14ac:dyDescent="0.25">
      <c r="P1170" s="42"/>
      <c r="AE1170" s="195"/>
      <c r="AF1170" s="195"/>
      <c r="AG1170" s="195"/>
      <c r="AH1170" s="195"/>
      <c r="AI1170" s="181"/>
      <c r="AJ1170" s="195"/>
      <c r="AK1170" s="195"/>
      <c r="AL1170" s="195"/>
      <c r="AM1170" s="195"/>
    </row>
    <row r="1171" spans="16:39" s="6" customFormat="1" ht="15" customHeight="1" x14ac:dyDescent="0.25">
      <c r="P1171" s="42"/>
      <c r="AE1171" s="195"/>
      <c r="AF1171" s="195"/>
      <c r="AG1171" s="195"/>
      <c r="AH1171" s="195"/>
      <c r="AI1171" s="181"/>
      <c r="AJ1171" s="195"/>
      <c r="AK1171" s="195"/>
      <c r="AL1171" s="195"/>
      <c r="AM1171" s="195"/>
    </row>
    <row r="1172" spans="16:39" s="6" customFormat="1" ht="15" customHeight="1" x14ac:dyDescent="0.25">
      <c r="P1172" s="42"/>
      <c r="AE1172" s="195"/>
      <c r="AF1172" s="195"/>
      <c r="AG1172" s="195"/>
      <c r="AH1172" s="195"/>
      <c r="AI1172" s="181"/>
      <c r="AJ1172" s="195"/>
      <c r="AK1172" s="195"/>
      <c r="AL1172" s="195"/>
      <c r="AM1172" s="195"/>
    </row>
    <row r="1173" spans="16:39" s="6" customFormat="1" ht="15" customHeight="1" x14ac:dyDescent="0.25">
      <c r="P1173" s="42"/>
      <c r="AE1173" s="195"/>
      <c r="AF1173" s="195"/>
      <c r="AG1173" s="195"/>
      <c r="AH1173" s="195"/>
      <c r="AI1173" s="181"/>
      <c r="AJ1173" s="195"/>
      <c r="AK1173" s="195"/>
      <c r="AL1173" s="195"/>
      <c r="AM1173" s="195"/>
    </row>
    <row r="1174" spans="16:39" s="6" customFormat="1" ht="15" customHeight="1" x14ac:dyDescent="0.25">
      <c r="P1174" s="42"/>
      <c r="AE1174" s="195"/>
      <c r="AF1174" s="195"/>
      <c r="AG1174" s="195"/>
      <c r="AH1174" s="195"/>
      <c r="AI1174" s="181"/>
      <c r="AJ1174" s="195"/>
      <c r="AK1174" s="195"/>
      <c r="AL1174" s="195"/>
      <c r="AM1174" s="195"/>
    </row>
    <row r="1175" spans="16:39" s="6" customFormat="1" ht="15" customHeight="1" x14ac:dyDescent="0.25">
      <c r="P1175" s="42"/>
      <c r="AE1175" s="195"/>
      <c r="AF1175" s="195"/>
      <c r="AG1175" s="195"/>
      <c r="AH1175" s="195"/>
      <c r="AI1175" s="181"/>
      <c r="AJ1175" s="195"/>
      <c r="AK1175" s="195"/>
      <c r="AL1175" s="195"/>
      <c r="AM1175" s="195"/>
    </row>
    <row r="1176" spans="16:39" s="6" customFormat="1" ht="15" customHeight="1" x14ac:dyDescent="0.25">
      <c r="P1176" s="42"/>
      <c r="AE1176" s="195"/>
      <c r="AF1176" s="195"/>
      <c r="AG1176" s="195"/>
      <c r="AH1176" s="195"/>
      <c r="AI1176" s="181"/>
      <c r="AJ1176" s="195"/>
      <c r="AK1176" s="195"/>
      <c r="AL1176" s="195"/>
      <c r="AM1176" s="195"/>
    </row>
    <row r="1177" spans="16:39" s="6" customFormat="1" ht="15" customHeight="1" x14ac:dyDescent="0.25">
      <c r="P1177" s="42"/>
      <c r="AE1177" s="195"/>
      <c r="AF1177" s="195"/>
      <c r="AG1177" s="195"/>
      <c r="AH1177" s="195"/>
      <c r="AI1177" s="181"/>
      <c r="AJ1177" s="195"/>
      <c r="AK1177" s="195"/>
      <c r="AL1177" s="195"/>
      <c r="AM1177" s="195"/>
    </row>
    <row r="1178" spans="16:39" s="6" customFormat="1" ht="15" customHeight="1" x14ac:dyDescent="0.25">
      <c r="P1178" s="42"/>
      <c r="AE1178" s="195"/>
      <c r="AF1178" s="195"/>
      <c r="AG1178" s="195"/>
      <c r="AH1178" s="195"/>
      <c r="AI1178" s="181"/>
      <c r="AJ1178" s="195"/>
      <c r="AK1178" s="195"/>
      <c r="AL1178" s="195"/>
      <c r="AM1178" s="195"/>
    </row>
    <row r="1179" spans="16:39" s="6" customFormat="1" ht="15" customHeight="1" x14ac:dyDescent="0.25">
      <c r="P1179" s="42"/>
      <c r="AE1179" s="195"/>
      <c r="AF1179" s="195"/>
      <c r="AG1179" s="195"/>
      <c r="AH1179" s="195"/>
      <c r="AI1179" s="181"/>
      <c r="AJ1179" s="195"/>
      <c r="AK1179" s="195"/>
      <c r="AL1179" s="195"/>
      <c r="AM1179" s="195"/>
    </row>
    <row r="1180" spans="16:39" s="6" customFormat="1" ht="15" customHeight="1" x14ac:dyDescent="0.25">
      <c r="P1180" s="42"/>
      <c r="AE1180" s="195"/>
      <c r="AF1180" s="195"/>
      <c r="AG1180" s="195"/>
      <c r="AH1180" s="195"/>
      <c r="AI1180" s="181"/>
      <c r="AJ1180" s="195"/>
      <c r="AK1180" s="195"/>
      <c r="AL1180" s="195"/>
      <c r="AM1180" s="195"/>
    </row>
    <row r="1181" spans="16:39" s="6" customFormat="1" ht="15" customHeight="1" x14ac:dyDescent="0.25">
      <c r="P1181" s="42"/>
      <c r="AE1181" s="195"/>
      <c r="AF1181" s="195"/>
      <c r="AG1181" s="195"/>
      <c r="AH1181" s="195"/>
      <c r="AI1181" s="181"/>
      <c r="AJ1181" s="195"/>
      <c r="AK1181" s="195"/>
      <c r="AL1181" s="195"/>
      <c r="AM1181" s="195"/>
    </row>
    <row r="1182" spans="16:39" s="6" customFormat="1" ht="15" customHeight="1" x14ac:dyDescent="0.25">
      <c r="P1182" s="42"/>
      <c r="AE1182" s="195"/>
      <c r="AF1182" s="195"/>
      <c r="AG1182" s="195"/>
      <c r="AH1182" s="195"/>
      <c r="AI1182" s="181"/>
      <c r="AJ1182" s="195"/>
      <c r="AK1182" s="195"/>
      <c r="AL1182" s="195"/>
      <c r="AM1182" s="195"/>
    </row>
    <row r="1183" spans="16:39" s="6" customFormat="1" ht="15" customHeight="1" x14ac:dyDescent="0.25">
      <c r="P1183" s="42"/>
      <c r="AE1183" s="195"/>
      <c r="AF1183" s="195"/>
      <c r="AG1183" s="195"/>
      <c r="AH1183" s="195"/>
      <c r="AI1183" s="181"/>
      <c r="AJ1183" s="195"/>
      <c r="AK1183" s="195"/>
      <c r="AL1183" s="195"/>
      <c r="AM1183" s="195"/>
    </row>
    <row r="1184" spans="16:39" s="6" customFormat="1" ht="15" customHeight="1" x14ac:dyDescent="0.25">
      <c r="P1184" s="42"/>
      <c r="AE1184" s="195"/>
      <c r="AF1184" s="195"/>
      <c r="AG1184" s="195"/>
      <c r="AH1184" s="195"/>
      <c r="AI1184" s="181"/>
      <c r="AJ1184" s="195"/>
      <c r="AK1184" s="195"/>
      <c r="AL1184" s="195"/>
      <c r="AM1184" s="195"/>
    </row>
    <row r="1185" spans="16:39" s="6" customFormat="1" ht="15" customHeight="1" x14ac:dyDescent="0.25">
      <c r="P1185" s="42"/>
      <c r="AE1185" s="195"/>
      <c r="AF1185" s="195"/>
      <c r="AG1185" s="195"/>
      <c r="AH1185" s="195"/>
      <c r="AI1185" s="181"/>
      <c r="AJ1185" s="195"/>
      <c r="AK1185" s="195"/>
      <c r="AL1185" s="195"/>
      <c r="AM1185" s="195"/>
    </row>
    <row r="1186" spans="16:39" s="6" customFormat="1" ht="15" customHeight="1" x14ac:dyDescent="0.25">
      <c r="P1186" s="42"/>
      <c r="AE1186" s="195"/>
      <c r="AF1186" s="195"/>
      <c r="AG1186" s="195"/>
      <c r="AH1186" s="195"/>
      <c r="AI1186" s="181"/>
      <c r="AJ1186" s="195"/>
      <c r="AK1186" s="195"/>
      <c r="AL1186" s="195"/>
      <c r="AM1186" s="195"/>
    </row>
    <row r="1187" spans="16:39" s="6" customFormat="1" ht="15" customHeight="1" x14ac:dyDescent="0.25">
      <c r="P1187" s="42"/>
      <c r="AE1187" s="195"/>
      <c r="AF1187" s="195"/>
      <c r="AG1187" s="195"/>
      <c r="AH1187" s="195"/>
      <c r="AI1187" s="181"/>
      <c r="AJ1187" s="195"/>
      <c r="AK1187" s="195"/>
      <c r="AL1187" s="195"/>
      <c r="AM1187" s="195"/>
    </row>
    <row r="1188" spans="16:39" s="6" customFormat="1" ht="15" customHeight="1" x14ac:dyDescent="0.25">
      <c r="P1188" s="42"/>
      <c r="AE1188" s="195"/>
      <c r="AF1188" s="195"/>
      <c r="AG1188" s="195"/>
      <c r="AH1188" s="195"/>
      <c r="AI1188" s="181"/>
      <c r="AJ1188" s="195"/>
      <c r="AK1188" s="195"/>
      <c r="AL1188" s="195"/>
      <c r="AM1188" s="195"/>
    </row>
    <row r="1189" spans="16:39" s="6" customFormat="1" ht="15" customHeight="1" x14ac:dyDescent="0.25">
      <c r="P1189" s="42"/>
      <c r="AE1189" s="195"/>
      <c r="AF1189" s="195"/>
      <c r="AG1189" s="195"/>
      <c r="AH1189" s="195"/>
      <c r="AI1189" s="181"/>
      <c r="AJ1189" s="195"/>
      <c r="AK1189" s="195"/>
      <c r="AL1189" s="195"/>
      <c r="AM1189" s="195"/>
    </row>
    <row r="1190" spans="16:39" s="6" customFormat="1" ht="15" customHeight="1" x14ac:dyDescent="0.25">
      <c r="P1190" s="42"/>
      <c r="AE1190" s="195"/>
      <c r="AF1190" s="195"/>
      <c r="AG1190" s="195"/>
      <c r="AH1190" s="195"/>
      <c r="AI1190" s="181"/>
      <c r="AJ1190" s="195"/>
      <c r="AK1190" s="195"/>
      <c r="AL1190" s="195"/>
      <c r="AM1190" s="195"/>
    </row>
    <row r="1191" spans="16:39" s="6" customFormat="1" ht="15" customHeight="1" x14ac:dyDescent="0.25">
      <c r="P1191" s="42"/>
      <c r="AE1191" s="195"/>
      <c r="AF1191" s="195"/>
      <c r="AG1191" s="195"/>
      <c r="AH1191" s="195"/>
      <c r="AI1191" s="181"/>
      <c r="AJ1191" s="195"/>
      <c r="AK1191" s="195"/>
      <c r="AL1191" s="195"/>
      <c r="AM1191" s="195"/>
    </row>
    <row r="1192" spans="16:39" s="6" customFormat="1" ht="15" customHeight="1" x14ac:dyDescent="0.25">
      <c r="P1192" s="42"/>
      <c r="AE1192" s="195"/>
      <c r="AF1192" s="195"/>
      <c r="AG1192" s="195"/>
      <c r="AH1192" s="195"/>
      <c r="AI1192" s="181"/>
      <c r="AJ1192" s="195"/>
      <c r="AK1192" s="195"/>
      <c r="AL1192" s="195"/>
      <c r="AM1192" s="195"/>
    </row>
    <row r="1193" spans="16:39" s="6" customFormat="1" ht="15" customHeight="1" x14ac:dyDescent="0.25">
      <c r="P1193" s="42"/>
      <c r="AE1193" s="195"/>
      <c r="AF1193" s="195"/>
      <c r="AG1193" s="195"/>
      <c r="AH1193" s="195"/>
      <c r="AI1193" s="181"/>
      <c r="AJ1193" s="195"/>
      <c r="AK1193" s="195"/>
      <c r="AL1193" s="195"/>
      <c r="AM1193" s="195"/>
    </row>
    <row r="1194" spans="16:39" s="6" customFormat="1" ht="15" customHeight="1" x14ac:dyDescent="0.25">
      <c r="P1194" s="42"/>
      <c r="AE1194" s="195"/>
      <c r="AF1194" s="195"/>
      <c r="AG1194" s="195"/>
      <c r="AH1194" s="195"/>
      <c r="AI1194" s="181"/>
      <c r="AJ1194" s="195"/>
      <c r="AK1194" s="195"/>
      <c r="AL1194" s="195"/>
      <c r="AM1194" s="195"/>
    </row>
    <row r="1195" spans="16:39" s="6" customFormat="1" ht="15" customHeight="1" x14ac:dyDescent="0.25">
      <c r="P1195" s="42"/>
      <c r="AE1195" s="195"/>
      <c r="AF1195" s="195"/>
      <c r="AG1195" s="195"/>
      <c r="AH1195" s="195"/>
      <c r="AI1195" s="181"/>
      <c r="AJ1195" s="195"/>
      <c r="AK1195" s="195"/>
      <c r="AL1195" s="195"/>
      <c r="AM1195" s="195"/>
    </row>
    <row r="1196" spans="16:39" s="6" customFormat="1" ht="15" customHeight="1" x14ac:dyDescent="0.25">
      <c r="P1196" s="42"/>
      <c r="AE1196" s="195"/>
      <c r="AF1196" s="195"/>
      <c r="AG1196" s="195"/>
      <c r="AH1196" s="195"/>
      <c r="AI1196" s="181"/>
      <c r="AJ1196" s="195"/>
      <c r="AK1196" s="195"/>
      <c r="AL1196" s="195"/>
      <c r="AM1196" s="195"/>
    </row>
    <row r="1197" spans="16:39" s="6" customFormat="1" ht="15" customHeight="1" x14ac:dyDescent="0.25">
      <c r="P1197" s="42"/>
      <c r="AE1197" s="195"/>
      <c r="AF1197" s="195"/>
      <c r="AG1197" s="195"/>
      <c r="AH1197" s="195"/>
      <c r="AI1197" s="181"/>
      <c r="AJ1197" s="195"/>
      <c r="AK1197" s="195"/>
      <c r="AL1197" s="195"/>
      <c r="AM1197" s="195"/>
    </row>
    <row r="1198" spans="16:39" s="6" customFormat="1" ht="15" customHeight="1" x14ac:dyDescent="0.25">
      <c r="P1198" s="42"/>
      <c r="AE1198" s="195"/>
      <c r="AF1198" s="195"/>
      <c r="AG1198" s="195"/>
      <c r="AH1198" s="195"/>
      <c r="AI1198" s="181"/>
      <c r="AJ1198" s="195"/>
      <c r="AK1198" s="195"/>
      <c r="AL1198" s="195"/>
      <c r="AM1198" s="195"/>
    </row>
    <row r="1199" spans="16:39" s="6" customFormat="1" ht="15" customHeight="1" x14ac:dyDescent="0.25">
      <c r="P1199" s="42"/>
      <c r="AE1199" s="195"/>
      <c r="AF1199" s="195"/>
      <c r="AG1199" s="195"/>
      <c r="AH1199" s="195"/>
      <c r="AI1199" s="181"/>
      <c r="AJ1199" s="195"/>
      <c r="AK1199" s="195"/>
      <c r="AL1199" s="195"/>
      <c r="AM1199" s="195"/>
    </row>
    <row r="1200" spans="16:39" s="6" customFormat="1" ht="15" customHeight="1" x14ac:dyDescent="0.25">
      <c r="P1200" s="42"/>
      <c r="AE1200" s="195"/>
      <c r="AF1200" s="195"/>
      <c r="AG1200" s="195"/>
      <c r="AH1200" s="195"/>
      <c r="AI1200" s="181"/>
      <c r="AJ1200" s="195"/>
      <c r="AK1200" s="195"/>
      <c r="AL1200" s="195"/>
      <c r="AM1200" s="195"/>
    </row>
    <row r="1201" spans="16:39" s="6" customFormat="1" ht="15" customHeight="1" x14ac:dyDescent="0.25">
      <c r="P1201" s="42"/>
      <c r="AE1201" s="195"/>
      <c r="AF1201" s="195"/>
      <c r="AG1201" s="195"/>
      <c r="AH1201" s="195"/>
      <c r="AI1201" s="181"/>
      <c r="AJ1201" s="195"/>
      <c r="AK1201" s="195"/>
      <c r="AL1201" s="195"/>
      <c r="AM1201" s="195"/>
    </row>
    <row r="1202" spans="16:39" s="6" customFormat="1" ht="15" customHeight="1" x14ac:dyDescent="0.25">
      <c r="P1202" s="42"/>
      <c r="AE1202" s="195"/>
      <c r="AF1202" s="195"/>
      <c r="AG1202" s="195"/>
      <c r="AH1202" s="195"/>
      <c r="AI1202" s="181"/>
      <c r="AJ1202" s="195"/>
      <c r="AK1202" s="195"/>
      <c r="AL1202" s="195"/>
      <c r="AM1202" s="195"/>
    </row>
    <row r="1203" spans="16:39" s="6" customFormat="1" ht="15" customHeight="1" x14ac:dyDescent="0.25">
      <c r="P1203" s="42"/>
      <c r="AE1203" s="195"/>
      <c r="AF1203" s="195"/>
      <c r="AG1203" s="195"/>
      <c r="AH1203" s="195"/>
      <c r="AI1203" s="181"/>
      <c r="AJ1203" s="195"/>
      <c r="AK1203" s="195"/>
      <c r="AL1203" s="195"/>
      <c r="AM1203" s="195"/>
    </row>
    <row r="1204" spans="16:39" s="6" customFormat="1" ht="15" customHeight="1" x14ac:dyDescent="0.25">
      <c r="P1204" s="42"/>
      <c r="AE1204" s="195"/>
      <c r="AF1204" s="195"/>
      <c r="AG1204" s="195"/>
      <c r="AH1204" s="195"/>
      <c r="AI1204" s="181"/>
      <c r="AJ1204" s="195"/>
      <c r="AK1204" s="195"/>
      <c r="AL1204" s="195"/>
      <c r="AM1204" s="195"/>
    </row>
    <row r="1205" spans="16:39" s="6" customFormat="1" ht="15" customHeight="1" x14ac:dyDescent="0.25">
      <c r="P1205" s="42"/>
      <c r="AE1205" s="195"/>
      <c r="AF1205" s="195"/>
      <c r="AG1205" s="195"/>
      <c r="AH1205" s="195"/>
      <c r="AI1205" s="181"/>
      <c r="AJ1205" s="195"/>
      <c r="AK1205" s="195"/>
      <c r="AL1205" s="195"/>
      <c r="AM1205" s="195"/>
    </row>
    <row r="1206" spans="16:39" s="6" customFormat="1" ht="15" customHeight="1" x14ac:dyDescent="0.25">
      <c r="P1206" s="42"/>
      <c r="AE1206" s="195"/>
      <c r="AF1206" s="195"/>
      <c r="AG1206" s="195"/>
      <c r="AH1206" s="195"/>
      <c r="AI1206" s="181"/>
      <c r="AJ1206" s="195"/>
      <c r="AK1206" s="195"/>
      <c r="AL1206" s="195"/>
      <c r="AM1206" s="195"/>
    </row>
    <row r="1207" spans="16:39" s="6" customFormat="1" ht="15" customHeight="1" x14ac:dyDescent="0.25">
      <c r="P1207" s="42"/>
      <c r="AE1207" s="195"/>
      <c r="AF1207" s="195"/>
      <c r="AG1207" s="195"/>
      <c r="AH1207" s="195"/>
      <c r="AI1207" s="181"/>
      <c r="AJ1207" s="195"/>
      <c r="AK1207" s="195"/>
      <c r="AL1207" s="195"/>
      <c r="AM1207" s="195"/>
    </row>
    <row r="1208" spans="16:39" s="6" customFormat="1" ht="15" customHeight="1" x14ac:dyDescent="0.25">
      <c r="P1208" s="42"/>
      <c r="AE1208" s="195"/>
      <c r="AF1208" s="195"/>
      <c r="AG1208" s="195"/>
      <c r="AH1208" s="195"/>
      <c r="AI1208" s="181"/>
      <c r="AJ1208" s="195"/>
      <c r="AK1208" s="195"/>
      <c r="AL1208" s="195"/>
      <c r="AM1208" s="195"/>
    </row>
    <row r="1209" spans="16:39" s="6" customFormat="1" ht="15" customHeight="1" x14ac:dyDescent="0.25">
      <c r="P1209" s="42"/>
      <c r="AE1209" s="195"/>
      <c r="AF1209" s="195"/>
      <c r="AG1209" s="195"/>
      <c r="AH1209" s="195"/>
      <c r="AI1209" s="181"/>
      <c r="AJ1209" s="195"/>
      <c r="AK1209" s="195"/>
      <c r="AL1209" s="195"/>
      <c r="AM1209" s="195"/>
    </row>
    <row r="1210" spans="16:39" s="6" customFormat="1" ht="15" customHeight="1" x14ac:dyDescent="0.25">
      <c r="P1210" s="42"/>
      <c r="AE1210" s="195"/>
      <c r="AF1210" s="195"/>
      <c r="AG1210" s="195"/>
      <c r="AH1210" s="195"/>
      <c r="AI1210" s="181"/>
      <c r="AJ1210" s="195"/>
      <c r="AK1210" s="195"/>
      <c r="AL1210" s="195"/>
      <c r="AM1210" s="195"/>
    </row>
    <row r="1211" spans="16:39" s="6" customFormat="1" ht="15" customHeight="1" x14ac:dyDescent="0.25">
      <c r="P1211" s="42"/>
      <c r="AE1211" s="195"/>
      <c r="AF1211" s="195"/>
      <c r="AG1211" s="195"/>
      <c r="AH1211" s="195"/>
      <c r="AI1211" s="181"/>
      <c r="AJ1211" s="195"/>
      <c r="AK1211" s="195"/>
      <c r="AL1211" s="195"/>
      <c r="AM1211" s="195"/>
    </row>
    <row r="1212" spans="16:39" s="6" customFormat="1" ht="15" customHeight="1" x14ac:dyDescent="0.25">
      <c r="P1212" s="42"/>
      <c r="AE1212" s="195"/>
      <c r="AF1212" s="195"/>
      <c r="AG1212" s="195"/>
      <c r="AH1212" s="195"/>
      <c r="AI1212" s="181"/>
      <c r="AJ1212" s="195"/>
      <c r="AK1212" s="195"/>
      <c r="AL1212" s="195"/>
      <c r="AM1212" s="195"/>
    </row>
    <row r="1213" spans="16:39" s="6" customFormat="1" ht="15" customHeight="1" x14ac:dyDescent="0.25">
      <c r="P1213" s="42"/>
      <c r="AE1213" s="195"/>
      <c r="AF1213" s="195"/>
      <c r="AG1213" s="195"/>
      <c r="AH1213" s="195"/>
      <c r="AI1213" s="181"/>
      <c r="AJ1213" s="195"/>
      <c r="AK1213" s="195"/>
      <c r="AL1213" s="195"/>
      <c r="AM1213" s="195"/>
    </row>
    <row r="1214" spans="16:39" s="6" customFormat="1" ht="15" customHeight="1" x14ac:dyDescent="0.25">
      <c r="P1214" s="42"/>
      <c r="AE1214" s="195"/>
      <c r="AF1214" s="195"/>
      <c r="AG1214" s="195"/>
      <c r="AH1214" s="195"/>
      <c r="AI1214" s="181"/>
      <c r="AJ1214" s="195"/>
      <c r="AK1214" s="195"/>
      <c r="AL1214" s="195"/>
      <c r="AM1214" s="195"/>
    </row>
    <row r="1215" spans="16:39" s="6" customFormat="1" ht="15" customHeight="1" x14ac:dyDescent="0.25">
      <c r="P1215" s="42"/>
      <c r="AE1215" s="195"/>
      <c r="AF1215" s="195"/>
      <c r="AG1215" s="195"/>
      <c r="AH1215" s="195"/>
      <c r="AI1215" s="181"/>
      <c r="AJ1215" s="195"/>
      <c r="AK1215" s="195"/>
      <c r="AL1215" s="195"/>
      <c r="AM1215" s="195"/>
    </row>
    <row r="1216" spans="16:39" s="6" customFormat="1" ht="15" customHeight="1" x14ac:dyDescent="0.25">
      <c r="P1216" s="42"/>
      <c r="AE1216" s="195"/>
      <c r="AF1216" s="195"/>
      <c r="AG1216" s="195"/>
      <c r="AH1216" s="195"/>
      <c r="AI1216" s="181"/>
      <c r="AJ1216" s="195"/>
      <c r="AK1216" s="195"/>
      <c r="AL1216" s="195"/>
      <c r="AM1216" s="195"/>
    </row>
    <row r="1217" spans="16:39" s="6" customFormat="1" ht="15" customHeight="1" x14ac:dyDescent="0.25">
      <c r="P1217" s="42"/>
      <c r="AE1217" s="195"/>
      <c r="AF1217" s="195"/>
      <c r="AG1217" s="195"/>
      <c r="AH1217" s="195"/>
      <c r="AI1217" s="181"/>
      <c r="AJ1217" s="195"/>
      <c r="AK1217" s="195"/>
      <c r="AL1217" s="195"/>
      <c r="AM1217" s="195"/>
    </row>
    <row r="1218" spans="16:39" s="6" customFormat="1" ht="15" customHeight="1" x14ac:dyDescent="0.25">
      <c r="P1218" s="42"/>
      <c r="AE1218" s="195"/>
      <c r="AF1218" s="195"/>
      <c r="AG1218" s="195"/>
      <c r="AH1218" s="195"/>
      <c r="AI1218" s="181"/>
      <c r="AJ1218" s="195"/>
      <c r="AK1218" s="195"/>
      <c r="AL1218" s="195"/>
      <c r="AM1218" s="195"/>
    </row>
    <row r="1219" spans="16:39" s="6" customFormat="1" ht="15" customHeight="1" x14ac:dyDescent="0.25">
      <c r="P1219" s="42"/>
      <c r="AE1219" s="195"/>
      <c r="AF1219" s="195"/>
      <c r="AG1219" s="195"/>
      <c r="AH1219" s="195"/>
      <c r="AI1219" s="181"/>
      <c r="AJ1219" s="195"/>
      <c r="AK1219" s="195"/>
      <c r="AL1219" s="195"/>
      <c r="AM1219" s="195"/>
    </row>
    <row r="1220" spans="16:39" s="6" customFormat="1" ht="15" customHeight="1" x14ac:dyDescent="0.25">
      <c r="P1220" s="42"/>
      <c r="AE1220" s="195"/>
      <c r="AF1220" s="195"/>
      <c r="AG1220" s="195"/>
      <c r="AH1220" s="195"/>
      <c r="AI1220" s="181"/>
      <c r="AJ1220" s="195"/>
      <c r="AK1220" s="195"/>
      <c r="AL1220" s="195"/>
      <c r="AM1220" s="195"/>
    </row>
    <row r="1221" spans="16:39" s="6" customFormat="1" ht="15" customHeight="1" x14ac:dyDescent="0.25">
      <c r="P1221" s="42"/>
      <c r="AE1221" s="195"/>
      <c r="AF1221" s="195"/>
      <c r="AG1221" s="195"/>
      <c r="AH1221" s="195"/>
      <c r="AI1221" s="181"/>
      <c r="AJ1221" s="195"/>
      <c r="AK1221" s="195"/>
      <c r="AL1221" s="195"/>
      <c r="AM1221" s="195"/>
    </row>
    <row r="1222" spans="16:39" s="6" customFormat="1" ht="15" customHeight="1" x14ac:dyDescent="0.25">
      <c r="P1222" s="42"/>
      <c r="AE1222" s="195"/>
      <c r="AF1222" s="195"/>
      <c r="AG1222" s="195"/>
      <c r="AH1222" s="195"/>
      <c r="AI1222" s="181"/>
      <c r="AJ1222" s="195"/>
      <c r="AK1222" s="195"/>
      <c r="AL1222" s="195"/>
      <c r="AM1222" s="195"/>
    </row>
    <row r="1223" spans="16:39" s="6" customFormat="1" ht="15" customHeight="1" x14ac:dyDescent="0.25">
      <c r="P1223" s="42"/>
      <c r="AE1223" s="195"/>
      <c r="AF1223" s="195"/>
      <c r="AG1223" s="195"/>
      <c r="AH1223" s="195"/>
      <c r="AI1223" s="181"/>
      <c r="AJ1223" s="195"/>
      <c r="AK1223" s="195"/>
      <c r="AL1223" s="195"/>
      <c r="AM1223" s="195"/>
    </row>
    <row r="1224" spans="16:39" s="6" customFormat="1" ht="15" customHeight="1" x14ac:dyDescent="0.25">
      <c r="P1224" s="42"/>
      <c r="AE1224" s="195"/>
      <c r="AF1224" s="195"/>
      <c r="AG1224" s="195"/>
      <c r="AH1224" s="195"/>
      <c r="AI1224" s="181"/>
      <c r="AJ1224" s="195"/>
      <c r="AK1224" s="195"/>
      <c r="AL1224" s="195"/>
      <c r="AM1224" s="195"/>
    </row>
    <row r="1225" spans="16:39" s="6" customFormat="1" ht="15" customHeight="1" x14ac:dyDescent="0.25">
      <c r="P1225" s="42"/>
      <c r="AE1225" s="195"/>
      <c r="AF1225" s="195"/>
      <c r="AG1225" s="195"/>
      <c r="AH1225" s="195"/>
      <c r="AI1225" s="181"/>
      <c r="AJ1225" s="195"/>
      <c r="AK1225" s="195"/>
      <c r="AL1225" s="195"/>
      <c r="AM1225" s="195"/>
    </row>
    <row r="1226" spans="16:39" s="6" customFormat="1" ht="15" customHeight="1" x14ac:dyDescent="0.25">
      <c r="P1226" s="42"/>
      <c r="AE1226" s="195"/>
      <c r="AF1226" s="195"/>
      <c r="AG1226" s="195"/>
      <c r="AH1226" s="195"/>
      <c r="AI1226" s="181"/>
      <c r="AJ1226" s="195"/>
      <c r="AK1226" s="195"/>
      <c r="AL1226" s="195"/>
      <c r="AM1226" s="195"/>
    </row>
    <row r="1227" spans="16:39" s="6" customFormat="1" ht="15" customHeight="1" x14ac:dyDescent="0.25">
      <c r="P1227" s="42"/>
      <c r="AE1227" s="195"/>
      <c r="AF1227" s="195"/>
      <c r="AG1227" s="195"/>
      <c r="AH1227" s="195"/>
      <c r="AI1227" s="181"/>
      <c r="AJ1227" s="195"/>
      <c r="AK1227" s="195"/>
      <c r="AL1227" s="195"/>
      <c r="AM1227" s="195"/>
    </row>
    <row r="1228" spans="16:39" s="6" customFormat="1" ht="15" customHeight="1" x14ac:dyDescent="0.25">
      <c r="P1228" s="42"/>
      <c r="AE1228" s="195"/>
      <c r="AF1228" s="195"/>
      <c r="AG1228" s="195"/>
      <c r="AH1228" s="195"/>
      <c r="AI1228" s="181"/>
      <c r="AJ1228" s="195"/>
      <c r="AK1228" s="195"/>
      <c r="AL1228" s="195"/>
      <c r="AM1228" s="195"/>
    </row>
    <row r="1229" spans="16:39" s="6" customFormat="1" ht="15" customHeight="1" x14ac:dyDescent="0.25">
      <c r="P1229" s="42"/>
      <c r="AE1229" s="195"/>
      <c r="AF1229" s="195"/>
      <c r="AG1229" s="195"/>
      <c r="AH1229" s="195"/>
      <c r="AI1229" s="181"/>
      <c r="AJ1229" s="195"/>
      <c r="AK1229" s="195"/>
      <c r="AL1229" s="195"/>
      <c r="AM1229" s="195"/>
    </row>
    <row r="1230" spans="16:39" s="6" customFormat="1" ht="15" customHeight="1" x14ac:dyDescent="0.25">
      <c r="P1230" s="42"/>
      <c r="AE1230" s="195"/>
      <c r="AF1230" s="195"/>
      <c r="AG1230" s="195"/>
      <c r="AH1230" s="195"/>
      <c r="AI1230" s="181"/>
      <c r="AJ1230" s="195"/>
      <c r="AK1230" s="195"/>
      <c r="AL1230" s="195"/>
      <c r="AM1230" s="195"/>
    </row>
    <row r="1231" spans="16:39" s="6" customFormat="1" ht="15" customHeight="1" x14ac:dyDescent="0.25">
      <c r="P1231" s="42"/>
      <c r="AE1231" s="195"/>
      <c r="AF1231" s="195"/>
      <c r="AG1231" s="195"/>
      <c r="AH1231" s="195"/>
      <c r="AI1231" s="181"/>
      <c r="AJ1231" s="195"/>
      <c r="AK1231" s="195"/>
      <c r="AL1231" s="195"/>
      <c r="AM1231" s="195"/>
    </row>
    <row r="1232" spans="16:39" s="6" customFormat="1" ht="15" customHeight="1" x14ac:dyDescent="0.25">
      <c r="P1232" s="42"/>
      <c r="AE1232" s="195"/>
      <c r="AF1232" s="195"/>
      <c r="AG1232" s="195"/>
      <c r="AH1232" s="195"/>
      <c r="AI1232" s="181"/>
      <c r="AJ1232" s="195"/>
      <c r="AK1232" s="195"/>
      <c r="AL1232" s="195"/>
      <c r="AM1232" s="195"/>
    </row>
    <row r="1233" spans="16:39" s="6" customFormat="1" ht="15" customHeight="1" x14ac:dyDescent="0.25">
      <c r="P1233" s="42"/>
      <c r="AE1233" s="195"/>
      <c r="AF1233" s="195"/>
      <c r="AG1233" s="195"/>
      <c r="AH1233" s="195"/>
      <c r="AI1233" s="181"/>
      <c r="AJ1233" s="195"/>
      <c r="AK1233" s="195"/>
      <c r="AL1233" s="195"/>
      <c r="AM1233" s="195"/>
    </row>
    <row r="1234" spans="16:39" s="6" customFormat="1" ht="15" customHeight="1" x14ac:dyDescent="0.25">
      <c r="P1234" s="42"/>
      <c r="AE1234" s="195"/>
      <c r="AF1234" s="195"/>
      <c r="AG1234" s="195"/>
      <c r="AH1234" s="195"/>
      <c r="AI1234" s="181"/>
      <c r="AJ1234" s="195"/>
      <c r="AK1234" s="195"/>
      <c r="AL1234" s="195"/>
      <c r="AM1234" s="195"/>
    </row>
    <row r="1235" spans="16:39" s="6" customFormat="1" ht="15" customHeight="1" x14ac:dyDescent="0.25">
      <c r="P1235" s="42"/>
      <c r="AE1235" s="195"/>
      <c r="AF1235" s="195"/>
      <c r="AG1235" s="195"/>
      <c r="AH1235" s="195"/>
      <c r="AI1235" s="181"/>
      <c r="AJ1235" s="195"/>
      <c r="AK1235" s="195"/>
      <c r="AL1235" s="195"/>
      <c r="AM1235" s="195"/>
    </row>
    <row r="1236" spans="16:39" s="6" customFormat="1" ht="15" customHeight="1" x14ac:dyDescent="0.25">
      <c r="P1236" s="42"/>
      <c r="AE1236" s="195"/>
      <c r="AF1236" s="195"/>
      <c r="AG1236" s="195"/>
      <c r="AH1236" s="195"/>
      <c r="AI1236" s="181"/>
      <c r="AJ1236" s="195"/>
      <c r="AK1236" s="195"/>
      <c r="AL1236" s="195"/>
      <c r="AM1236" s="195"/>
    </row>
    <row r="1237" spans="16:39" s="6" customFormat="1" ht="15" customHeight="1" x14ac:dyDescent="0.25">
      <c r="P1237" s="42"/>
      <c r="AE1237" s="195"/>
      <c r="AF1237" s="195"/>
      <c r="AG1237" s="195"/>
      <c r="AH1237" s="195"/>
      <c r="AI1237" s="181"/>
      <c r="AJ1237" s="195"/>
      <c r="AK1237" s="195"/>
      <c r="AL1237" s="195"/>
      <c r="AM1237" s="195"/>
    </row>
    <row r="1238" spans="16:39" s="6" customFormat="1" ht="15" customHeight="1" x14ac:dyDescent="0.25">
      <c r="P1238" s="42"/>
      <c r="AE1238" s="195"/>
      <c r="AF1238" s="195"/>
      <c r="AG1238" s="195"/>
      <c r="AH1238" s="195"/>
      <c r="AI1238" s="181"/>
      <c r="AJ1238" s="195"/>
      <c r="AK1238" s="195"/>
      <c r="AL1238" s="195"/>
      <c r="AM1238" s="195"/>
    </row>
    <row r="1239" spans="16:39" s="6" customFormat="1" ht="15" customHeight="1" x14ac:dyDescent="0.25">
      <c r="P1239" s="42"/>
      <c r="AE1239" s="195"/>
      <c r="AF1239" s="195"/>
      <c r="AG1239" s="195"/>
      <c r="AH1239" s="195"/>
      <c r="AI1239" s="181"/>
      <c r="AJ1239" s="195"/>
      <c r="AK1239" s="195"/>
      <c r="AL1239" s="195"/>
      <c r="AM1239" s="195"/>
    </row>
    <row r="1240" spans="16:39" s="6" customFormat="1" ht="15" customHeight="1" x14ac:dyDescent="0.25">
      <c r="P1240" s="42"/>
      <c r="AE1240" s="195"/>
      <c r="AF1240" s="195"/>
      <c r="AG1240" s="195"/>
      <c r="AH1240" s="195"/>
      <c r="AI1240" s="181"/>
      <c r="AJ1240" s="195"/>
      <c r="AK1240" s="195"/>
      <c r="AL1240" s="195"/>
      <c r="AM1240" s="195"/>
    </row>
    <row r="1241" spans="16:39" s="6" customFormat="1" ht="15" customHeight="1" x14ac:dyDescent="0.25">
      <c r="P1241" s="42"/>
      <c r="AE1241" s="195"/>
      <c r="AF1241" s="195"/>
      <c r="AG1241" s="195"/>
      <c r="AH1241" s="195"/>
      <c r="AI1241" s="181"/>
      <c r="AJ1241" s="195"/>
      <c r="AK1241" s="195"/>
      <c r="AL1241" s="195"/>
      <c r="AM1241" s="195"/>
    </row>
    <row r="1242" spans="16:39" s="6" customFormat="1" ht="15" customHeight="1" x14ac:dyDescent="0.25">
      <c r="P1242" s="42"/>
      <c r="AE1242" s="195"/>
      <c r="AF1242" s="195"/>
      <c r="AG1242" s="195"/>
      <c r="AH1242" s="195"/>
      <c r="AI1242" s="181"/>
      <c r="AJ1242" s="195"/>
      <c r="AK1242" s="195"/>
      <c r="AL1242" s="195"/>
      <c r="AM1242" s="195"/>
    </row>
    <row r="1243" spans="16:39" s="6" customFormat="1" ht="15" customHeight="1" x14ac:dyDescent="0.25">
      <c r="P1243" s="42"/>
      <c r="AE1243" s="195"/>
      <c r="AF1243" s="195"/>
      <c r="AG1243" s="195"/>
      <c r="AH1243" s="195"/>
      <c r="AI1243" s="181"/>
      <c r="AJ1243" s="195"/>
      <c r="AK1243" s="195"/>
      <c r="AL1243" s="195"/>
      <c r="AM1243" s="195"/>
    </row>
    <row r="1244" spans="16:39" s="6" customFormat="1" ht="15" customHeight="1" x14ac:dyDescent="0.25">
      <c r="P1244" s="42"/>
      <c r="AE1244" s="195"/>
      <c r="AF1244" s="195"/>
      <c r="AG1244" s="195"/>
      <c r="AH1244" s="195"/>
      <c r="AI1244" s="181"/>
      <c r="AJ1244" s="195"/>
      <c r="AK1244" s="195"/>
      <c r="AL1244" s="195"/>
      <c r="AM1244" s="195"/>
    </row>
    <row r="1245" spans="16:39" s="6" customFormat="1" ht="15" customHeight="1" x14ac:dyDescent="0.25">
      <c r="P1245" s="42"/>
      <c r="AE1245" s="195"/>
      <c r="AF1245" s="195"/>
      <c r="AG1245" s="195"/>
      <c r="AH1245" s="195"/>
      <c r="AI1245" s="181"/>
      <c r="AJ1245" s="195"/>
      <c r="AK1245" s="195"/>
      <c r="AL1245" s="195"/>
      <c r="AM1245" s="195"/>
    </row>
    <row r="1246" spans="16:39" s="6" customFormat="1" ht="15" customHeight="1" x14ac:dyDescent="0.25">
      <c r="P1246" s="42"/>
      <c r="AE1246" s="195"/>
      <c r="AF1246" s="195"/>
      <c r="AG1246" s="195"/>
      <c r="AH1246" s="195"/>
      <c r="AI1246" s="181"/>
      <c r="AJ1246" s="195"/>
      <c r="AK1246" s="195"/>
      <c r="AL1246" s="195"/>
      <c r="AM1246" s="195"/>
    </row>
    <row r="1247" spans="16:39" s="6" customFormat="1" ht="15" customHeight="1" x14ac:dyDescent="0.25">
      <c r="P1247" s="42"/>
      <c r="AE1247" s="195"/>
      <c r="AF1247" s="195"/>
      <c r="AG1247" s="195"/>
      <c r="AH1247" s="195"/>
      <c r="AI1247" s="181"/>
      <c r="AJ1247" s="195"/>
      <c r="AK1247" s="195"/>
      <c r="AL1247" s="195"/>
      <c r="AM1247" s="195"/>
    </row>
    <row r="1248" spans="16:39" s="6" customFormat="1" ht="15" customHeight="1" x14ac:dyDescent="0.25">
      <c r="P1248" s="42"/>
      <c r="AE1248" s="195"/>
      <c r="AF1248" s="195"/>
      <c r="AG1248" s="195"/>
      <c r="AH1248" s="195"/>
      <c r="AI1248" s="181"/>
      <c r="AJ1248" s="195"/>
      <c r="AK1248" s="195"/>
      <c r="AL1248" s="195"/>
      <c r="AM1248" s="195"/>
    </row>
    <row r="1249" spans="16:39" s="6" customFormat="1" ht="15" customHeight="1" x14ac:dyDescent="0.25">
      <c r="P1249" s="42"/>
      <c r="AE1249" s="195"/>
      <c r="AF1249" s="195"/>
      <c r="AG1249" s="195"/>
      <c r="AH1249" s="195"/>
      <c r="AI1249" s="181"/>
      <c r="AJ1249" s="195"/>
      <c r="AK1249" s="195"/>
      <c r="AL1249" s="195"/>
      <c r="AM1249" s="195"/>
    </row>
    <row r="1250" spans="16:39" s="6" customFormat="1" ht="15" customHeight="1" x14ac:dyDescent="0.25">
      <c r="P1250" s="42"/>
      <c r="AE1250" s="195"/>
      <c r="AF1250" s="195"/>
      <c r="AG1250" s="195"/>
      <c r="AH1250" s="195"/>
      <c r="AI1250" s="181"/>
      <c r="AJ1250" s="195"/>
      <c r="AK1250" s="195"/>
      <c r="AL1250" s="195"/>
      <c r="AM1250" s="195"/>
    </row>
    <row r="1251" spans="16:39" s="6" customFormat="1" ht="15" customHeight="1" x14ac:dyDescent="0.25">
      <c r="P1251" s="42"/>
      <c r="AE1251" s="195"/>
      <c r="AF1251" s="195"/>
      <c r="AG1251" s="195"/>
      <c r="AH1251" s="195"/>
      <c r="AI1251" s="181"/>
      <c r="AJ1251" s="195"/>
      <c r="AK1251" s="195"/>
      <c r="AL1251" s="195"/>
      <c r="AM1251" s="195"/>
    </row>
    <row r="1252" spans="16:39" s="6" customFormat="1" ht="15" customHeight="1" x14ac:dyDescent="0.25">
      <c r="P1252" s="42"/>
      <c r="AE1252" s="195"/>
      <c r="AF1252" s="195"/>
      <c r="AG1252" s="195"/>
      <c r="AH1252" s="195"/>
      <c r="AI1252" s="181"/>
      <c r="AJ1252" s="195"/>
      <c r="AK1252" s="195"/>
      <c r="AL1252" s="195"/>
      <c r="AM1252" s="195"/>
    </row>
    <row r="1253" spans="16:39" s="6" customFormat="1" ht="15" customHeight="1" x14ac:dyDescent="0.25">
      <c r="P1253" s="42"/>
      <c r="AE1253" s="195"/>
      <c r="AF1253" s="195"/>
      <c r="AG1253" s="195"/>
      <c r="AH1253" s="195"/>
      <c r="AI1253" s="181"/>
      <c r="AJ1253" s="195"/>
      <c r="AK1253" s="195"/>
      <c r="AL1253" s="195"/>
      <c r="AM1253" s="195"/>
    </row>
    <row r="1254" spans="16:39" s="6" customFormat="1" ht="15" customHeight="1" x14ac:dyDescent="0.25">
      <c r="P1254" s="42"/>
      <c r="AE1254" s="195"/>
      <c r="AF1254" s="195"/>
      <c r="AG1254" s="195"/>
      <c r="AH1254" s="195"/>
      <c r="AI1254" s="181"/>
      <c r="AJ1254" s="195"/>
      <c r="AK1254" s="195"/>
      <c r="AL1254" s="195"/>
      <c r="AM1254" s="195"/>
    </row>
    <row r="1255" spans="16:39" s="6" customFormat="1" ht="15" customHeight="1" x14ac:dyDescent="0.25">
      <c r="P1255" s="42"/>
      <c r="AE1255" s="195"/>
      <c r="AF1255" s="195"/>
      <c r="AG1255" s="195"/>
      <c r="AH1255" s="195"/>
      <c r="AI1255" s="181"/>
      <c r="AJ1255" s="195"/>
      <c r="AK1255" s="195"/>
      <c r="AL1255" s="195"/>
      <c r="AM1255" s="195"/>
    </row>
    <row r="1256" spans="16:39" s="6" customFormat="1" ht="15" customHeight="1" x14ac:dyDescent="0.25">
      <c r="P1256" s="42"/>
      <c r="AE1256" s="195"/>
      <c r="AF1256" s="195"/>
      <c r="AG1256" s="195"/>
      <c r="AH1256" s="195"/>
      <c r="AI1256" s="181"/>
      <c r="AJ1256" s="195"/>
      <c r="AK1256" s="195"/>
      <c r="AL1256" s="195"/>
      <c r="AM1256" s="195"/>
    </row>
    <row r="1257" spans="16:39" s="6" customFormat="1" ht="15" customHeight="1" x14ac:dyDescent="0.25">
      <c r="P1257" s="42"/>
      <c r="AE1257" s="195"/>
      <c r="AF1257" s="195"/>
      <c r="AG1257" s="195"/>
      <c r="AH1257" s="195"/>
      <c r="AI1257" s="181"/>
      <c r="AJ1257" s="195"/>
      <c r="AK1257" s="195"/>
      <c r="AL1257" s="195"/>
      <c r="AM1257" s="195"/>
    </row>
    <row r="1258" spans="16:39" s="6" customFormat="1" ht="15" customHeight="1" x14ac:dyDescent="0.25">
      <c r="P1258" s="42"/>
      <c r="AE1258" s="195"/>
      <c r="AF1258" s="195"/>
      <c r="AG1258" s="195"/>
      <c r="AH1258" s="195"/>
      <c r="AI1258" s="181"/>
      <c r="AJ1258" s="195"/>
      <c r="AK1258" s="195"/>
      <c r="AL1258" s="195"/>
      <c r="AM1258" s="195"/>
    </row>
    <row r="1259" spans="16:39" s="6" customFormat="1" ht="15" customHeight="1" x14ac:dyDescent="0.25">
      <c r="P1259" s="42"/>
      <c r="AE1259" s="195"/>
      <c r="AF1259" s="195"/>
      <c r="AG1259" s="195"/>
      <c r="AH1259" s="195"/>
      <c r="AI1259" s="181"/>
      <c r="AJ1259" s="195"/>
      <c r="AK1259" s="195"/>
      <c r="AL1259" s="195"/>
      <c r="AM1259" s="195"/>
    </row>
    <row r="1260" spans="16:39" s="6" customFormat="1" ht="15" customHeight="1" x14ac:dyDescent="0.25">
      <c r="P1260" s="42"/>
      <c r="AE1260" s="195"/>
      <c r="AF1260" s="195"/>
      <c r="AG1260" s="195"/>
      <c r="AH1260" s="195"/>
      <c r="AI1260" s="181"/>
      <c r="AJ1260" s="195"/>
      <c r="AK1260" s="195"/>
      <c r="AL1260" s="195"/>
      <c r="AM1260" s="195"/>
    </row>
    <row r="1261" spans="16:39" s="6" customFormat="1" ht="15" customHeight="1" x14ac:dyDescent="0.25">
      <c r="P1261" s="42"/>
      <c r="AE1261" s="195"/>
      <c r="AF1261" s="195"/>
      <c r="AG1261" s="195"/>
      <c r="AH1261" s="195"/>
      <c r="AI1261" s="181"/>
      <c r="AJ1261" s="195"/>
      <c r="AK1261" s="195"/>
      <c r="AL1261" s="195"/>
      <c r="AM1261" s="195"/>
    </row>
    <row r="1262" spans="16:39" s="6" customFormat="1" ht="15" customHeight="1" x14ac:dyDescent="0.25">
      <c r="P1262" s="42"/>
      <c r="AE1262" s="195"/>
      <c r="AF1262" s="195"/>
      <c r="AG1262" s="195"/>
      <c r="AH1262" s="195"/>
      <c r="AI1262" s="181"/>
      <c r="AJ1262" s="195"/>
      <c r="AK1262" s="195"/>
      <c r="AL1262" s="195"/>
      <c r="AM1262" s="195"/>
    </row>
    <row r="1263" spans="16:39" s="6" customFormat="1" ht="15" customHeight="1" x14ac:dyDescent="0.25">
      <c r="P1263" s="42"/>
      <c r="AE1263" s="195"/>
      <c r="AF1263" s="195"/>
      <c r="AG1263" s="195"/>
      <c r="AH1263" s="195"/>
      <c r="AI1263" s="181"/>
      <c r="AJ1263" s="195"/>
      <c r="AK1263" s="195"/>
      <c r="AL1263" s="195"/>
      <c r="AM1263" s="195"/>
    </row>
    <row r="1264" spans="16:39" s="6" customFormat="1" ht="15" customHeight="1" x14ac:dyDescent="0.25">
      <c r="P1264" s="42"/>
      <c r="AE1264" s="195"/>
      <c r="AF1264" s="195"/>
      <c r="AG1264" s="195"/>
      <c r="AH1264" s="195"/>
      <c r="AI1264" s="181"/>
      <c r="AJ1264" s="195"/>
      <c r="AK1264" s="195"/>
      <c r="AL1264" s="195"/>
      <c r="AM1264" s="195"/>
    </row>
    <row r="1265" spans="16:39" s="6" customFormat="1" ht="15" customHeight="1" x14ac:dyDescent="0.25">
      <c r="P1265" s="42"/>
      <c r="AE1265" s="195"/>
      <c r="AF1265" s="195"/>
      <c r="AG1265" s="195"/>
      <c r="AH1265" s="195"/>
      <c r="AI1265" s="181"/>
      <c r="AJ1265" s="195"/>
      <c r="AK1265" s="195"/>
      <c r="AL1265" s="195"/>
      <c r="AM1265" s="195"/>
    </row>
    <row r="1266" spans="16:39" s="6" customFormat="1" ht="15" customHeight="1" x14ac:dyDescent="0.25">
      <c r="P1266" s="42"/>
      <c r="AE1266" s="195"/>
      <c r="AF1266" s="195"/>
      <c r="AG1266" s="195"/>
      <c r="AH1266" s="195"/>
      <c r="AI1266" s="181"/>
      <c r="AJ1266" s="195"/>
      <c r="AK1266" s="195"/>
      <c r="AL1266" s="195"/>
      <c r="AM1266" s="195"/>
    </row>
    <row r="1267" spans="16:39" s="6" customFormat="1" ht="15" customHeight="1" x14ac:dyDescent="0.25">
      <c r="P1267" s="42"/>
      <c r="AE1267" s="195"/>
      <c r="AF1267" s="195"/>
      <c r="AG1267" s="195"/>
      <c r="AH1267" s="195"/>
      <c r="AI1267" s="181"/>
      <c r="AJ1267" s="195"/>
      <c r="AK1267" s="195"/>
      <c r="AL1267" s="195"/>
      <c r="AM1267" s="195"/>
    </row>
    <row r="1268" spans="16:39" s="6" customFormat="1" ht="15" customHeight="1" x14ac:dyDescent="0.25">
      <c r="P1268" s="42"/>
      <c r="AE1268" s="195"/>
      <c r="AF1268" s="195"/>
      <c r="AG1268" s="195"/>
      <c r="AH1268" s="195"/>
      <c r="AI1268" s="181"/>
      <c r="AJ1268" s="195"/>
      <c r="AK1268" s="195"/>
      <c r="AL1268" s="195"/>
      <c r="AM1268" s="195"/>
    </row>
    <row r="1269" spans="16:39" s="6" customFormat="1" ht="15" customHeight="1" x14ac:dyDescent="0.25">
      <c r="P1269" s="42"/>
      <c r="AE1269" s="195"/>
      <c r="AF1269" s="195"/>
      <c r="AG1269" s="195"/>
      <c r="AH1269" s="195"/>
      <c r="AI1269" s="181"/>
      <c r="AJ1269" s="195"/>
      <c r="AK1269" s="195"/>
      <c r="AL1269" s="195"/>
      <c r="AM1269" s="195"/>
    </row>
    <row r="1270" spans="16:39" s="6" customFormat="1" ht="15" customHeight="1" x14ac:dyDescent="0.25">
      <c r="P1270" s="42"/>
      <c r="AE1270" s="195"/>
      <c r="AF1270" s="195"/>
      <c r="AG1270" s="195"/>
      <c r="AH1270" s="195"/>
      <c r="AI1270" s="181"/>
      <c r="AJ1270" s="195"/>
      <c r="AK1270" s="195"/>
      <c r="AL1270" s="195"/>
      <c r="AM1270" s="195"/>
    </row>
    <row r="1271" spans="16:39" s="6" customFormat="1" ht="15" customHeight="1" x14ac:dyDescent="0.25">
      <c r="P1271" s="42"/>
      <c r="AE1271" s="195"/>
      <c r="AF1271" s="195"/>
      <c r="AG1271" s="195"/>
      <c r="AH1271" s="195"/>
      <c r="AI1271" s="181"/>
      <c r="AJ1271" s="195"/>
      <c r="AK1271" s="195"/>
      <c r="AL1271" s="195"/>
      <c r="AM1271" s="195"/>
    </row>
    <row r="1272" spans="16:39" s="6" customFormat="1" ht="15" customHeight="1" x14ac:dyDescent="0.25">
      <c r="P1272" s="42"/>
      <c r="AE1272" s="195"/>
      <c r="AF1272" s="195"/>
      <c r="AG1272" s="195"/>
      <c r="AH1272" s="195"/>
      <c r="AI1272" s="181"/>
      <c r="AJ1272" s="195"/>
      <c r="AK1272" s="195"/>
      <c r="AL1272" s="195"/>
      <c r="AM1272" s="195"/>
    </row>
    <row r="1273" spans="16:39" s="6" customFormat="1" ht="15" customHeight="1" x14ac:dyDescent="0.25">
      <c r="P1273" s="42"/>
      <c r="AE1273" s="195"/>
      <c r="AF1273" s="195"/>
      <c r="AG1273" s="195"/>
      <c r="AH1273" s="195"/>
      <c r="AI1273" s="181"/>
      <c r="AJ1273" s="195"/>
      <c r="AK1273" s="195"/>
      <c r="AL1273" s="195"/>
      <c r="AM1273" s="195"/>
    </row>
    <row r="1274" spans="16:39" s="6" customFormat="1" ht="15" customHeight="1" x14ac:dyDescent="0.25">
      <c r="P1274" s="42"/>
      <c r="AE1274" s="195"/>
      <c r="AF1274" s="195"/>
      <c r="AG1274" s="195"/>
      <c r="AH1274" s="195"/>
      <c r="AI1274" s="181"/>
      <c r="AJ1274" s="195"/>
      <c r="AK1274" s="195"/>
      <c r="AL1274" s="195"/>
      <c r="AM1274" s="195"/>
    </row>
    <row r="1275" spans="16:39" s="6" customFormat="1" ht="15" customHeight="1" x14ac:dyDescent="0.25">
      <c r="P1275" s="42"/>
      <c r="AE1275" s="195"/>
      <c r="AF1275" s="195"/>
      <c r="AG1275" s="195"/>
      <c r="AH1275" s="195"/>
      <c r="AI1275" s="181"/>
      <c r="AJ1275" s="195"/>
      <c r="AK1275" s="195"/>
      <c r="AL1275" s="195"/>
      <c r="AM1275" s="195"/>
    </row>
    <row r="1276" spans="16:39" s="6" customFormat="1" ht="15" customHeight="1" x14ac:dyDescent="0.25">
      <c r="P1276" s="42"/>
      <c r="AE1276" s="195"/>
      <c r="AF1276" s="195"/>
      <c r="AG1276" s="195"/>
      <c r="AH1276" s="195"/>
      <c r="AI1276" s="181"/>
      <c r="AJ1276" s="195"/>
      <c r="AK1276" s="195"/>
      <c r="AL1276" s="195"/>
      <c r="AM1276" s="195"/>
    </row>
    <row r="1277" spans="16:39" s="6" customFormat="1" ht="15" customHeight="1" x14ac:dyDescent="0.25">
      <c r="P1277" s="42"/>
      <c r="AE1277" s="195"/>
      <c r="AF1277" s="195"/>
      <c r="AG1277" s="195"/>
      <c r="AH1277" s="195"/>
      <c r="AI1277" s="181"/>
      <c r="AJ1277" s="195"/>
      <c r="AK1277" s="195"/>
      <c r="AL1277" s="195"/>
      <c r="AM1277" s="195"/>
    </row>
    <row r="1278" spans="16:39" s="6" customFormat="1" ht="15" customHeight="1" x14ac:dyDescent="0.25">
      <c r="P1278" s="42"/>
      <c r="AE1278" s="195"/>
      <c r="AF1278" s="195"/>
      <c r="AG1278" s="195"/>
      <c r="AH1278" s="195"/>
      <c r="AI1278" s="181"/>
      <c r="AJ1278" s="195"/>
      <c r="AK1278" s="195"/>
      <c r="AL1278" s="195"/>
      <c r="AM1278" s="195"/>
    </row>
    <row r="1279" spans="16:39" s="6" customFormat="1" ht="15" customHeight="1" x14ac:dyDescent="0.25">
      <c r="P1279" s="42"/>
      <c r="AE1279" s="195"/>
      <c r="AF1279" s="195"/>
      <c r="AG1279" s="195"/>
      <c r="AH1279" s="195"/>
      <c r="AI1279" s="181"/>
      <c r="AJ1279" s="195"/>
      <c r="AK1279" s="195"/>
      <c r="AL1279" s="195"/>
      <c r="AM1279" s="195"/>
    </row>
    <row r="1280" spans="16:39" s="6" customFormat="1" ht="15" customHeight="1" x14ac:dyDescent="0.25">
      <c r="P1280" s="42"/>
      <c r="AE1280" s="195"/>
      <c r="AF1280" s="195"/>
      <c r="AG1280" s="195"/>
      <c r="AH1280" s="195"/>
      <c r="AI1280" s="181"/>
      <c r="AJ1280" s="195"/>
      <c r="AK1280" s="195"/>
      <c r="AL1280" s="195"/>
      <c r="AM1280" s="195"/>
    </row>
    <row r="1281" spans="16:39" s="6" customFormat="1" ht="15" customHeight="1" x14ac:dyDescent="0.25">
      <c r="P1281" s="42"/>
      <c r="AE1281" s="195"/>
      <c r="AF1281" s="195"/>
      <c r="AG1281" s="195"/>
      <c r="AH1281" s="195"/>
      <c r="AI1281" s="181"/>
      <c r="AJ1281" s="195"/>
      <c r="AK1281" s="195"/>
      <c r="AL1281" s="195"/>
      <c r="AM1281" s="195"/>
    </row>
    <row r="1282" spans="16:39" s="6" customFormat="1" ht="15" customHeight="1" x14ac:dyDescent="0.25">
      <c r="P1282" s="42"/>
      <c r="AE1282" s="195"/>
      <c r="AF1282" s="195"/>
      <c r="AG1282" s="195"/>
      <c r="AH1282" s="195"/>
      <c r="AI1282" s="181"/>
      <c r="AJ1282" s="195"/>
      <c r="AK1282" s="195"/>
      <c r="AL1282" s="195"/>
      <c r="AM1282" s="195"/>
    </row>
    <row r="1283" spans="16:39" s="6" customFormat="1" ht="15" customHeight="1" x14ac:dyDescent="0.25">
      <c r="P1283" s="42"/>
      <c r="AE1283" s="195"/>
      <c r="AF1283" s="195"/>
      <c r="AG1283" s="195"/>
      <c r="AH1283" s="195"/>
      <c r="AI1283" s="181"/>
      <c r="AJ1283" s="195"/>
      <c r="AK1283" s="195"/>
      <c r="AL1283" s="195"/>
      <c r="AM1283" s="195"/>
    </row>
    <row r="1284" spans="16:39" s="6" customFormat="1" ht="15" customHeight="1" x14ac:dyDescent="0.25">
      <c r="P1284" s="42"/>
      <c r="AE1284" s="195"/>
      <c r="AF1284" s="195"/>
      <c r="AG1284" s="195"/>
      <c r="AH1284" s="195"/>
      <c r="AI1284" s="181"/>
      <c r="AJ1284" s="195"/>
      <c r="AK1284" s="195"/>
      <c r="AL1284" s="195"/>
      <c r="AM1284" s="195"/>
    </row>
    <row r="1285" spans="16:39" s="6" customFormat="1" ht="15" customHeight="1" x14ac:dyDescent="0.25">
      <c r="P1285" s="42"/>
      <c r="AE1285" s="195"/>
      <c r="AF1285" s="195"/>
      <c r="AG1285" s="195"/>
      <c r="AH1285" s="195"/>
      <c r="AI1285" s="181"/>
      <c r="AJ1285" s="195"/>
      <c r="AK1285" s="195"/>
      <c r="AL1285" s="195"/>
      <c r="AM1285" s="195"/>
    </row>
    <row r="1286" spans="16:39" s="6" customFormat="1" ht="15" customHeight="1" x14ac:dyDescent="0.25">
      <c r="P1286" s="42"/>
      <c r="AE1286" s="195"/>
      <c r="AF1286" s="195"/>
      <c r="AG1286" s="195"/>
      <c r="AH1286" s="195"/>
      <c r="AI1286" s="181"/>
      <c r="AJ1286" s="195"/>
      <c r="AK1286" s="195"/>
      <c r="AL1286" s="195"/>
      <c r="AM1286" s="195"/>
    </row>
    <row r="1287" spans="16:39" s="6" customFormat="1" ht="15" customHeight="1" x14ac:dyDescent="0.25">
      <c r="P1287" s="42"/>
      <c r="AE1287" s="195"/>
      <c r="AF1287" s="195"/>
      <c r="AG1287" s="195"/>
      <c r="AH1287" s="195"/>
      <c r="AI1287" s="181"/>
      <c r="AJ1287" s="195"/>
      <c r="AK1287" s="195"/>
      <c r="AL1287" s="195"/>
      <c r="AM1287" s="195"/>
    </row>
    <row r="1288" spans="16:39" s="6" customFormat="1" ht="15" customHeight="1" x14ac:dyDescent="0.25">
      <c r="P1288" s="42"/>
      <c r="AE1288" s="195"/>
      <c r="AF1288" s="195"/>
      <c r="AG1288" s="195"/>
      <c r="AH1288" s="195"/>
      <c r="AI1288" s="181"/>
      <c r="AJ1288" s="195"/>
      <c r="AK1288" s="195"/>
      <c r="AL1288" s="195"/>
      <c r="AM1288" s="195"/>
    </row>
    <row r="1289" spans="16:39" s="6" customFormat="1" ht="15" customHeight="1" x14ac:dyDescent="0.25">
      <c r="P1289" s="42"/>
      <c r="AE1289" s="195"/>
      <c r="AF1289" s="195"/>
      <c r="AG1289" s="195"/>
      <c r="AH1289" s="195"/>
      <c r="AI1289" s="181"/>
      <c r="AJ1289" s="195"/>
      <c r="AK1289" s="195"/>
      <c r="AL1289" s="195"/>
      <c r="AM1289" s="195"/>
    </row>
    <row r="1290" spans="16:39" s="6" customFormat="1" ht="15" customHeight="1" x14ac:dyDescent="0.25">
      <c r="P1290" s="42"/>
      <c r="AE1290" s="195"/>
      <c r="AF1290" s="195"/>
      <c r="AG1290" s="195"/>
      <c r="AH1290" s="195"/>
      <c r="AI1290" s="181"/>
      <c r="AJ1290" s="195"/>
      <c r="AK1290" s="195"/>
      <c r="AL1290" s="195"/>
      <c r="AM1290" s="195"/>
    </row>
    <row r="1291" spans="16:39" s="6" customFormat="1" ht="15" customHeight="1" x14ac:dyDescent="0.25">
      <c r="P1291" s="42"/>
      <c r="AE1291" s="195"/>
      <c r="AF1291" s="195"/>
      <c r="AG1291" s="195"/>
      <c r="AH1291" s="195"/>
      <c r="AI1291" s="181"/>
      <c r="AJ1291" s="195"/>
      <c r="AK1291" s="195"/>
      <c r="AL1291" s="195"/>
      <c r="AM1291" s="195"/>
    </row>
    <row r="1292" spans="16:39" s="6" customFormat="1" ht="15" customHeight="1" x14ac:dyDescent="0.25">
      <c r="P1292" s="42"/>
      <c r="AE1292" s="195"/>
      <c r="AF1292" s="195"/>
      <c r="AG1292" s="195"/>
      <c r="AH1292" s="195"/>
      <c r="AI1292" s="181"/>
      <c r="AJ1292" s="195"/>
      <c r="AK1292" s="195"/>
      <c r="AL1292" s="195"/>
      <c r="AM1292" s="195"/>
    </row>
    <row r="1293" spans="16:39" s="6" customFormat="1" ht="15" customHeight="1" x14ac:dyDescent="0.25">
      <c r="P1293" s="42"/>
      <c r="AE1293" s="195"/>
      <c r="AF1293" s="195"/>
      <c r="AG1293" s="195"/>
      <c r="AH1293" s="195"/>
      <c r="AI1293" s="181"/>
      <c r="AJ1293" s="195"/>
      <c r="AK1293" s="195"/>
      <c r="AL1293" s="195"/>
      <c r="AM1293" s="195"/>
    </row>
    <row r="1294" spans="16:39" s="6" customFormat="1" ht="15" customHeight="1" x14ac:dyDescent="0.25">
      <c r="P1294" s="42"/>
      <c r="AE1294" s="195"/>
      <c r="AF1294" s="195"/>
      <c r="AG1294" s="195"/>
      <c r="AH1294" s="195"/>
      <c r="AI1294" s="181"/>
      <c r="AJ1294" s="195"/>
      <c r="AK1294" s="195"/>
      <c r="AL1294" s="195"/>
      <c r="AM1294" s="195"/>
    </row>
    <row r="1295" spans="16:39" s="6" customFormat="1" ht="15" customHeight="1" x14ac:dyDescent="0.25">
      <c r="P1295" s="42"/>
      <c r="AE1295" s="195"/>
      <c r="AF1295" s="195"/>
      <c r="AG1295" s="195"/>
      <c r="AH1295" s="195"/>
      <c r="AI1295" s="181"/>
      <c r="AJ1295" s="195"/>
      <c r="AK1295" s="195"/>
      <c r="AL1295" s="195"/>
      <c r="AM1295" s="195"/>
    </row>
    <row r="1296" spans="16:39" s="6" customFormat="1" ht="15" customHeight="1" x14ac:dyDescent="0.25">
      <c r="P1296" s="42"/>
      <c r="AE1296" s="195"/>
      <c r="AF1296" s="195"/>
      <c r="AG1296" s="195"/>
      <c r="AH1296" s="195"/>
      <c r="AI1296" s="181"/>
      <c r="AJ1296" s="195"/>
      <c r="AK1296" s="195"/>
      <c r="AL1296" s="195"/>
      <c r="AM1296" s="195"/>
    </row>
    <row r="1297" spans="16:39" s="6" customFormat="1" ht="15" customHeight="1" x14ac:dyDescent="0.25">
      <c r="P1297" s="42"/>
      <c r="AE1297" s="195"/>
      <c r="AF1297" s="195"/>
      <c r="AG1297" s="195"/>
      <c r="AH1297" s="195"/>
      <c r="AI1297" s="181"/>
      <c r="AJ1297" s="195"/>
      <c r="AK1297" s="195"/>
      <c r="AL1297" s="195"/>
      <c r="AM1297" s="195"/>
    </row>
    <row r="1298" spans="16:39" s="6" customFormat="1" ht="15" customHeight="1" x14ac:dyDescent="0.25">
      <c r="P1298" s="42"/>
      <c r="AE1298" s="195"/>
      <c r="AF1298" s="195"/>
      <c r="AG1298" s="195"/>
      <c r="AH1298" s="195"/>
      <c r="AI1298" s="181"/>
      <c r="AJ1298" s="195"/>
      <c r="AK1298" s="195"/>
      <c r="AL1298" s="195"/>
      <c r="AM1298" s="195"/>
    </row>
    <row r="1299" spans="16:39" s="6" customFormat="1" ht="15" customHeight="1" x14ac:dyDescent="0.25">
      <c r="P1299" s="42"/>
      <c r="AE1299" s="195"/>
      <c r="AF1299" s="195"/>
      <c r="AG1299" s="195"/>
      <c r="AH1299" s="195"/>
      <c r="AI1299" s="181"/>
      <c r="AJ1299" s="195"/>
      <c r="AK1299" s="195"/>
      <c r="AL1299" s="195"/>
      <c r="AM1299" s="195"/>
    </row>
    <row r="1300" spans="16:39" s="6" customFormat="1" ht="15" customHeight="1" x14ac:dyDescent="0.25">
      <c r="P1300" s="42"/>
      <c r="AE1300" s="195"/>
      <c r="AF1300" s="195"/>
      <c r="AG1300" s="195"/>
      <c r="AH1300" s="195"/>
      <c r="AI1300" s="181"/>
      <c r="AJ1300" s="195"/>
      <c r="AK1300" s="195"/>
      <c r="AL1300" s="195"/>
      <c r="AM1300" s="195"/>
    </row>
    <row r="1301" spans="16:39" s="6" customFormat="1" ht="15" customHeight="1" x14ac:dyDescent="0.25">
      <c r="P1301" s="42"/>
      <c r="AE1301" s="195"/>
      <c r="AF1301" s="195"/>
      <c r="AG1301" s="195"/>
      <c r="AH1301" s="195"/>
      <c r="AI1301" s="181"/>
      <c r="AJ1301" s="195"/>
      <c r="AK1301" s="195"/>
      <c r="AL1301" s="195"/>
      <c r="AM1301" s="195"/>
    </row>
    <row r="1302" spans="16:39" s="6" customFormat="1" ht="15" customHeight="1" x14ac:dyDescent="0.25">
      <c r="P1302" s="42"/>
      <c r="AE1302" s="195"/>
      <c r="AF1302" s="195"/>
      <c r="AG1302" s="195"/>
      <c r="AH1302" s="195"/>
      <c r="AI1302" s="181"/>
      <c r="AJ1302" s="195"/>
      <c r="AK1302" s="195"/>
      <c r="AL1302" s="195"/>
      <c r="AM1302" s="195"/>
    </row>
    <row r="1303" spans="16:39" s="6" customFormat="1" ht="15" customHeight="1" x14ac:dyDescent="0.25">
      <c r="P1303" s="42"/>
      <c r="AE1303" s="195"/>
      <c r="AF1303" s="195"/>
      <c r="AG1303" s="195"/>
      <c r="AH1303" s="195"/>
      <c r="AI1303" s="181"/>
      <c r="AJ1303" s="195"/>
      <c r="AK1303" s="195"/>
      <c r="AL1303" s="195"/>
      <c r="AM1303" s="195"/>
    </row>
    <row r="1304" spans="16:39" s="6" customFormat="1" ht="15" customHeight="1" x14ac:dyDescent="0.25">
      <c r="P1304" s="42"/>
      <c r="AE1304" s="195"/>
      <c r="AF1304" s="195"/>
      <c r="AG1304" s="195"/>
      <c r="AH1304" s="195"/>
      <c r="AI1304" s="181"/>
      <c r="AJ1304" s="195"/>
      <c r="AK1304" s="195"/>
      <c r="AL1304" s="195"/>
      <c r="AM1304" s="195"/>
    </row>
    <row r="1305" spans="16:39" s="6" customFormat="1" ht="15" customHeight="1" x14ac:dyDescent="0.25">
      <c r="P1305" s="42"/>
      <c r="AE1305" s="195"/>
      <c r="AF1305" s="195"/>
      <c r="AG1305" s="195"/>
      <c r="AH1305" s="195"/>
      <c r="AI1305" s="181"/>
      <c r="AJ1305" s="195"/>
      <c r="AK1305" s="195"/>
      <c r="AL1305" s="195"/>
      <c r="AM1305" s="195"/>
    </row>
    <row r="1306" spans="16:39" s="6" customFormat="1" ht="15" customHeight="1" x14ac:dyDescent="0.25">
      <c r="P1306" s="42"/>
      <c r="AE1306" s="195"/>
      <c r="AF1306" s="195"/>
      <c r="AG1306" s="195"/>
      <c r="AH1306" s="195"/>
      <c r="AI1306" s="181"/>
      <c r="AJ1306" s="195"/>
      <c r="AK1306" s="195"/>
      <c r="AL1306" s="195"/>
      <c r="AM1306" s="195"/>
    </row>
    <row r="1307" spans="16:39" s="6" customFormat="1" ht="15" customHeight="1" x14ac:dyDescent="0.25">
      <c r="P1307" s="42"/>
      <c r="AE1307" s="195"/>
      <c r="AF1307" s="195"/>
      <c r="AG1307" s="195"/>
      <c r="AH1307" s="195"/>
      <c r="AI1307" s="181"/>
      <c r="AJ1307" s="195"/>
      <c r="AK1307" s="195"/>
      <c r="AL1307" s="195"/>
      <c r="AM1307" s="195"/>
    </row>
    <row r="1308" spans="16:39" s="6" customFormat="1" ht="15" customHeight="1" x14ac:dyDescent="0.25">
      <c r="P1308" s="42"/>
      <c r="AE1308" s="195"/>
      <c r="AF1308" s="195"/>
      <c r="AG1308" s="195"/>
      <c r="AH1308" s="195"/>
      <c r="AI1308" s="181"/>
      <c r="AJ1308" s="195"/>
      <c r="AK1308" s="195"/>
      <c r="AL1308" s="195"/>
      <c r="AM1308" s="195"/>
    </row>
    <row r="1309" spans="16:39" s="6" customFormat="1" ht="15" customHeight="1" x14ac:dyDescent="0.25">
      <c r="P1309" s="42"/>
      <c r="AE1309" s="195"/>
      <c r="AF1309" s="195"/>
      <c r="AG1309" s="195"/>
      <c r="AH1309" s="195"/>
      <c r="AI1309" s="181"/>
      <c r="AJ1309" s="195"/>
      <c r="AK1309" s="195"/>
      <c r="AL1309" s="195"/>
      <c r="AM1309" s="195"/>
    </row>
    <row r="1310" spans="16:39" s="6" customFormat="1" ht="15" customHeight="1" x14ac:dyDescent="0.25">
      <c r="P1310" s="42"/>
      <c r="AE1310" s="195"/>
      <c r="AF1310" s="195"/>
      <c r="AG1310" s="195"/>
      <c r="AH1310" s="195"/>
      <c r="AI1310" s="181"/>
      <c r="AJ1310" s="195"/>
      <c r="AK1310" s="195"/>
      <c r="AL1310" s="195"/>
      <c r="AM1310" s="195"/>
    </row>
    <row r="1311" spans="16:39" s="6" customFormat="1" ht="15" customHeight="1" x14ac:dyDescent="0.25">
      <c r="P1311" s="42"/>
      <c r="AE1311" s="195"/>
      <c r="AF1311" s="195"/>
      <c r="AG1311" s="195"/>
      <c r="AH1311" s="195"/>
      <c r="AI1311" s="181"/>
      <c r="AJ1311" s="195"/>
      <c r="AK1311" s="195"/>
      <c r="AL1311" s="195"/>
      <c r="AM1311" s="195"/>
    </row>
    <row r="1312" spans="16:39" s="6" customFormat="1" ht="15" customHeight="1" x14ac:dyDescent="0.25">
      <c r="P1312" s="42"/>
      <c r="AE1312" s="195"/>
      <c r="AF1312" s="195"/>
      <c r="AG1312" s="195"/>
      <c r="AH1312" s="195"/>
      <c r="AI1312" s="181"/>
      <c r="AJ1312" s="195"/>
      <c r="AK1312" s="195"/>
      <c r="AL1312" s="195"/>
      <c r="AM1312" s="195"/>
    </row>
    <row r="1313" spans="16:39" s="6" customFormat="1" ht="15" customHeight="1" x14ac:dyDescent="0.25">
      <c r="P1313" s="42"/>
      <c r="AE1313" s="195"/>
      <c r="AF1313" s="195"/>
      <c r="AG1313" s="195"/>
      <c r="AH1313" s="195"/>
      <c r="AI1313" s="181"/>
      <c r="AJ1313" s="195"/>
      <c r="AK1313" s="195"/>
      <c r="AL1313" s="195"/>
      <c r="AM1313" s="195"/>
    </row>
    <row r="1314" spans="16:39" s="6" customFormat="1" ht="15" customHeight="1" x14ac:dyDescent="0.25">
      <c r="P1314" s="42"/>
      <c r="AE1314" s="195"/>
      <c r="AF1314" s="195"/>
      <c r="AG1314" s="195"/>
      <c r="AH1314" s="195"/>
      <c r="AI1314" s="181"/>
      <c r="AJ1314" s="195"/>
      <c r="AK1314" s="195"/>
      <c r="AL1314" s="195"/>
      <c r="AM1314" s="195"/>
    </row>
    <row r="1315" spans="16:39" s="6" customFormat="1" ht="15" customHeight="1" x14ac:dyDescent="0.25">
      <c r="P1315" s="42"/>
      <c r="AE1315" s="195"/>
      <c r="AF1315" s="195"/>
      <c r="AG1315" s="195"/>
      <c r="AH1315" s="195"/>
      <c r="AI1315" s="181"/>
      <c r="AJ1315" s="195"/>
      <c r="AK1315" s="195"/>
      <c r="AL1315" s="195"/>
      <c r="AM1315" s="195"/>
    </row>
    <row r="1316" spans="16:39" s="6" customFormat="1" ht="15" customHeight="1" x14ac:dyDescent="0.25">
      <c r="P1316" s="42"/>
      <c r="AE1316" s="195"/>
      <c r="AF1316" s="195"/>
      <c r="AG1316" s="195"/>
      <c r="AH1316" s="195"/>
      <c r="AI1316" s="181"/>
      <c r="AJ1316" s="195"/>
      <c r="AK1316" s="195"/>
      <c r="AL1316" s="195"/>
      <c r="AM1316" s="195"/>
    </row>
    <row r="1317" spans="16:39" s="6" customFormat="1" ht="15" customHeight="1" x14ac:dyDescent="0.25">
      <c r="P1317" s="42"/>
      <c r="AE1317" s="195"/>
      <c r="AF1317" s="195"/>
      <c r="AG1317" s="195"/>
      <c r="AH1317" s="195"/>
      <c r="AI1317" s="181"/>
      <c r="AJ1317" s="195"/>
      <c r="AK1317" s="195"/>
      <c r="AL1317" s="195"/>
      <c r="AM1317" s="195"/>
    </row>
    <row r="1318" spans="16:39" s="6" customFormat="1" ht="15" customHeight="1" x14ac:dyDescent="0.25">
      <c r="P1318" s="42"/>
      <c r="AE1318" s="195"/>
      <c r="AF1318" s="195"/>
      <c r="AG1318" s="195"/>
      <c r="AH1318" s="195"/>
      <c r="AI1318" s="181"/>
      <c r="AJ1318" s="195"/>
      <c r="AK1318" s="195"/>
      <c r="AL1318" s="195"/>
      <c r="AM1318" s="195"/>
    </row>
    <row r="1319" spans="16:39" s="6" customFormat="1" ht="15" customHeight="1" x14ac:dyDescent="0.25">
      <c r="P1319" s="42"/>
      <c r="AE1319" s="195"/>
      <c r="AF1319" s="195"/>
      <c r="AG1319" s="195"/>
      <c r="AH1319" s="195"/>
      <c r="AI1319" s="181"/>
      <c r="AJ1319" s="195"/>
      <c r="AK1319" s="195"/>
      <c r="AL1319" s="195"/>
      <c r="AM1319" s="195"/>
    </row>
    <row r="1320" spans="16:39" s="6" customFormat="1" ht="15" customHeight="1" x14ac:dyDescent="0.25">
      <c r="P1320" s="42"/>
      <c r="AE1320" s="195"/>
      <c r="AF1320" s="195"/>
      <c r="AG1320" s="195"/>
      <c r="AH1320" s="195"/>
      <c r="AI1320" s="181"/>
      <c r="AJ1320" s="195"/>
      <c r="AK1320" s="195"/>
      <c r="AL1320" s="195"/>
      <c r="AM1320" s="195"/>
    </row>
    <row r="1321" spans="16:39" s="6" customFormat="1" ht="15" customHeight="1" x14ac:dyDescent="0.25">
      <c r="P1321" s="42"/>
      <c r="AE1321" s="195"/>
      <c r="AF1321" s="195"/>
      <c r="AG1321" s="195"/>
      <c r="AH1321" s="195"/>
      <c r="AI1321" s="181"/>
      <c r="AJ1321" s="195"/>
      <c r="AK1321" s="195"/>
      <c r="AL1321" s="195"/>
      <c r="AM1321" s="195"/>
    </row>
    <row r="1322" spans="16:39" s="6" customFormat="1" ht="15" customHeight="1" x14ac:dyDescent="0.25">
      <c r="P1322" s="42"/>
      <c r="AE1322" s="195"/>
      <c r="AF1322" s="195"/>
      <c r="AG1322" s="195"/>
      <c r="AH1322" s="195"/>
      <c r="AI1322" s="181"/>
      <c r="AJ1322" s="195"/>
      <c r="AK1322" s="195"/>
      <c r="AL1322" s="195"/>
      <c r="AM1322" s="195"/>
    </row>
    <row r="1323" spans="16:39" s="6" customFormat="1" ht="15" customHeight="1" x14ac:dyDescent="0.25">
      <c r="P1323" s="42"/>
      <c r="AE1323" s="195"/>
      <c r="AF1323" s="195"/>
      <c r="AG1323" s="195"/>
      <c r="AH1323" s="195"/>
      <c r="AI1323" s="181"/>
      <c r="AJ1323" s="195"/>
      <c r="AK1323" s="195"/>
      <c r="AL1323" s="195"/>
      <c r="AM1323" s="195"/>
    </row>
    <row r="1324" spans="16:39" s="6" customFormat="1" ht="15" customHeight="1" x14ac:dyDescent="0.25">
      <c r="P1324" s="42"/>
      <c r="AE1324" s="195"/>
      <c r="AF1324" s="195"/>
      <c r="AG1324" s="195"/>
      <c r="AH1324" s="195"/>
      <c r="AI1324" s="181"/>
      <c r="AJ1324" s="195"/>
      <c r="AK1324" s="195"/>
      <c r="AL1324" s="195"/>
      <c r="AM1324" s="195"/>
    </row>
    <row r="1325" spans="16:39" s="6" customFormat="1" ht="15" customHeight="1" x14ac:dyDescent="0.25">
      <c r="P1325" s="42"/>
      <c r="AE1325" s="195"/>
      <c r="AF1325" s="195"/>
      <c r="AG1325" s="195"/>
      <c r="AH1325" s="195"/>
      <c r="AI1325" s="181"/>
      <c r="AJ1325" s="195"/>
      <c r="AK1325" s="195"/>
      <c r="AL1325" s="195"/>
      <c r="AM1325" s="195"/>
    </row>
    <row r="1326" spans="16:39" s="6" customFormat="1" ht="15" customHeight="1" x14ac:dyDescent="0.25">
      <c r="P1326" s="42"/>
      <c r="AE1326" s="195"/>
      <c r="AF1326" s="195"/>
      <c r="AG1326" s="195"/>
      <c r="AH1326" s="195"/>
      <c r="AI1326" s="181"/>
      <c r="AJ1326" s="195"/>
      <c r="AK1326" s="195"/>
      <c r="AL1326" s="195"/>
      <c r="AM1326" s="195"/>
    </row>
    <row r="1327" spans="16:39" s="6" customFormat="1" ht="15" customHeight="1" x14ac:dyDescent="0.25">
      <c r="P1327" s="42"/>
      <c r="AE1327" s="195"/>
      <c r="AF1327" s="195"/>
      <c r="AG1327" s="195"/>
      <c r="AH1327" s="195"/>
      <c r="AI1327" s="181"/>
      <c r="AJ1327" s="195"/>
      <c r="AK1327" s="195"/>
      <c r="AL1327" s="195"/>
      <c r="AM1327" s="195"/>
    </row>
    <row r="1328" spans="16:39" s="6" customFormat="1" ht="15" customHeight="1" x14ac:dyDescent="0.25">
      <c r="P1328" s="42"/>
      <c r="AE1328" s="195"/>
      <c r="AF1328" s="195"/>
      <c r="AG1328" s="195"/>
      <c r="AH1328" s="195"/>
      <c r="AI1328" s="181"/>
      <c r="AJ1328" s="195"/>
      <c r="AK1328" s="195"/>
      <c r="AL1328" s="195"/>
      <c r="AM1328" s="195"/>
    </row>
    <row r="1329" spans="16:39" s="6" customFormat="1" ht="15" customHeight="1" x14ac:dyDescent="0.25">
      <c r="P1329" s="42"/>
      <c r="AE1329" s="195"/>
      <c r="AF1329" s="195"/>
      <c r="AG1329" s="195"/>
      <c r="AH1329" s="195"/>
      <c r="AI1329" s="181"/>
      <c r="AJ1329" s="195"/>
      <c r="AK1329" s="195"/>
      <c r="AL1329" s="195"/>
      <c r="AM1329" s="195"/>
    </row>
    <row r="1330" spans="16:39" s="6" customFormat="1" ht="15" customHeight="1" x14ac:dyDescent="0.25">
      <c r="P1330" s="42"/>
      <c r="AE1330" s="195"/>
      <c r="AF1330" s="195"/>
      <c r="AG1330" s="195"/>
      <c r="AH1330" s="195"/>
      <c r="AI1330" s="181"/>
      <c r="AJ1330" s="195"/>
      <c r="AK1330" s="195"/>
      <c r="AL1330" s="195"/>
      <c r="AM1330" s="195"/>
    </row>
    <row r="1331" spans="16:39" s="6" customFormat="1" ht="15" customHeight="1" x14ac:dyDescent="0.25">
      <c r="P1331" s="42"/>
      <c r="AE1331" s="195"/>
      <c r="AF1331" s="195"/>
      <c r="AG1331" s="195"/>
      <c r="AH1331" s="195"/>
      <c r="AI1331" s="181"/>
      <c r="AJ1331" s="195"/>
      <c r="AK1331" s="195"/>
      <c r="AL1331" s="195"/>
      <c r="AM1331" s="195"/>
    </row>
    <row r="1332" spans="16:39" s="6" customFormat="1" ht="15" customHeight="1" x14ac:dyDescent="0.25">
      <c r="P1332" s="42"/>
      <c r="AE1332" s="195"/>
      <c r="AF1332" s="195"/>
      <c r="AG1332" s="195"/>
      <c r="AH1332" s="195"/>
      <c r="AI1332" s="181"/>
      <c r="AJ1332" s="195"/>
      <c r="AK1332" s="195"/>
      <c r="AL1332" s="195"/>
      <c r="AM1332" s="195"/>
    </row>
    <row r="1333" spans="16:39" s="6" customFormat="1" ht="15" customHeight="1" x14ac:dyDescent="0.25">
      <c r="P1333" s="42"/>
      <c r="AE1333" s="195"/>
      <c r="AF1333" s="195"/>
      <c r="AG1333" s="195"/>
      <c r="AH1333" s="195"/>
      <c r="AI1333" s="181"/>
      <c r="AJ1333" s="195"/>
      <c r="AK1333" s="195"/>
      <c r="AL1333" s="195"/>
      <c r="AM1333" s="195"/>
    </row>
    <row r="1334" spans="16:39" s="6" customFormat="1" ht="15" customHeight="1" x14ac:dyDescent="0.25">
      <c r="P1334" s="42"/>
      <c r="AE1334" s="195"/>
      <c r="AF1334" s="195"/>
      <c r="AG1334" s="195"/>
      <c r="AH1334" s="195"/>
      <c r="AI1334" s="181"/>
      <c r="AJ1334" s="195"/>
      <c r="AK1334" s="195"/>
      <c r="AL1334" s="195"/>
      <c r="AM1334" s="195"/>
    </row>
    <row r="1335" spans="16:39" s="6" customFormat="1" ht="15" customHeight="1" x14ac:dyDescent="0.25">
      <c r="P1335" s="42"/>
      <c r="AE1335" s="195"/>
      <c r="AF1335" s="195"/>
      <c r="AG1335" s="195"/>
      <c r="AH1335" s="195"/>
      <c r="AI1335" s="181"/>
      <c r="AJ1335" s="195"/>
      <c r="AK1335" s="195"/>
      <c r="AL1335" s="195"/>
      <c r="AM1335" s="195"/>
    </row>
    <row r="1336" spans="16:39" s="6" customFormat="1" ht="15" customHeight="1" x14ac:dyDescent="0.25">
      <c r="P1336" s="42"/>
      <c r="AE1336" s="195"/>
      <c r="AF1336" s="195"/>
      <c r="AG1336" s="195"/>
      <c r="AH1336" s="195"/>
      <c r="AI1336" s="181"/>
      <c r="AJ1336" s="195"/>
      <c r="AK1336" s="195"/>
      <c r="AL1336" s="195"/>
      <c r="AM1336" s="195"/>
    </row>
    <row r="1337" spans="16:39" s="6" customFormat="1" ht="15" customHeight="1" x14ac:dyDescent="0.25">
      <c r="P1337" s="42"/>
      <c r="AE1337" s="195"/>
      <c r="AF1337" s="195"/>
      <c r="AG1337" s="195"/>
      <c r="AH1337" s="195"/>
      <c r="AI1337" s="181"/>
      <c r="AJ1337" s="195"/>
      <c r="AK1337" s="195"/>
      <c r="AL1337" s="195"/>
      <c r="AM1337" s="195"/>
    </row>
    <row r="1338" spans="16:39" s="6" customFormat="1" ht="15" customHeight="1" x14ac:dyDescent="0.25">
      <c r="P1338" s="42"/>
      <c r="AE1338" s="195"/>
      <c r="AF1338" s="195"/>
      <c r="AG1338" s="195"/>
      <c r="AH1338" s="195"/>
      <c r="AI1338" s="181"/>
      <c r="AJ1338" s="195"/>
      <c r="AK1338" s="195"/>
      <c r="AL1338" s="195"/>
      <c r="AM1338" s="195"/>
    </row>
    <row r="1339" spans="16:39" s="6" customFormat="1" ht="15" customHeight="1" x14ac:dyDescent="0.25">
      <c r="P1339" s="42"/>
      <c r="AE1339" s="195"/>
      <c r="AF1339" s="195"/>
      <c r="AG1339" s="195"/>
      <c r="AH1339" s="195"/>
      <c r="AI1339" s="181"/>
      <c r="AJ1339" s="195"/>
      <c r="AK1339" s="195"/>
      <c r="AL1339" s="195"/>
      <c r="AM1339" s="195"/>
    </row>
    <row r="1340" spans="16:39" s="6" customFormat="1" ht="15" customHeight="1" x14ac:dyDescent="0.25">
      <c r="P1340" s="42"/>
      <c r="AE1340" s="195"/>
      <c r="AF1340" s="195"/>
      <c r="AG1340" s="195"/>
      <c r="AH1340" s="195"/>
      <c r="AI1340" s="181"/>
      <c r="AJ1340" s="195"/>
      <c r="AK1340" s="195"/>
      <c r="AL1340" s="195"/>
      <c r="AM1340" s="195"/>
    </row>
    <row r="1341" spans="16:39" s="6" customFormat="1" ht="15" customHeight="1" x14ac:dyDescent="0.25">
      <c r="P1341" s="42"/>
      <c r="AE1341" s="195"/>
      <c r="AF1341" s="195"/>
      <c r="AG1341" s="195"/>
      <c r="AH1341" s="195"/>
      <c r="AI1341" s="181"/>
      <c r="AJ1341" s="195"/>
      <c r="AK1341" s="195"/>
      <c r="AL1341" s="195"/>
      <c r="AM1341" s="195"/>
    </row>
    <row r="1342" spans="16:39" s="6" customFormat="1" ht="15" customHeight="1" x14ac:dyDescent="0.25">
      <c r="P1342" s="42"/>
      <c r="AE1342" s="195"/>
      <c r="AF1342" s="195"/>
      <c r="AG1342" s="195"/>
      <c r="AH1342" s="195"/>
      <c r="AI1342" s="181"/>
      <c r="AJ1342" s="195"/>
      <c r="AK1342" s="195"/>
      <c r="AL1342" s="195"/>
      <c r="AM1342" s="195"/>
    </row>
    <row r="1343" spans="16:39" s="6" customFormat="1" ht="15" customHeight="1" x14ac:dyDescent="0.25">
      <c r="P1343" s="42"/>
      <c r="AE1343" s="195"/>
      <c r="AF1343" s="195"/>
      <c r="AG1343" s="195"/>
      <c r="AH1343" s="195"/>
      <c r="AI1343" s="181"/>
      <c r="AJ1343" s="195"/>
      <c r="AK1343" s="195"/>
      <c r="AL1343" s="195"/>
      <c r="AM1343" s="195"/>
    </row>
    <row r="1344" spans="16:39" s="6" customFormat="1" ht="15" customHeight="1" x14ac:dyDescent="0.25">
      <c r="P1344" s="42"/>
      <c r="AE1344" s="195"/>
      <c r="AF1344" s="195"/>
      <c r="AG1344" s="195"/>
      <c r="AH1344" s="195"/>
      <c r="AI1344" s="181"/>
      <c r="AJ1344" s="195"/>
      <c r="AK1344" s="195"/>
      <c r="AL1344" s="195"/>
      <c r="AM1344" s="195"/>
    </row>
    <row r="1345" spans="16:39" s="6" customFormat="1" ht="15" customHeight="1" x14ac:dyDescent="0.25">
      <c r="P1345" s="42"/>
      <c r="AE1345" s="195"/>
      <c r="AF1345" s="195"/>
      <c r="AG1345" s="195"/>
      <c r="AH1345" s="195"/>
      <c r="AI1345" s="181"/>
      <c r="AJ1345" s="195"/>
      <c r="AK1345" s="195"/>
      <c r="AL1345" s="195"/>
      <c r="AM1345" s="195"/>
    </row>
    <row r="1346" spans="16:39" s="6" customFormat="1" ht="15" customHeight="1" x14ac:dyDescent="0.25">
      <c r="P1346" s="42"/>
      <c r="AE1346" s="195"/>
      <c r="AF1346" s="195"/>
      <c r="AG1346" s="195"/>
      <c r="AH1346" s="195"/>
      <c r="AI1346" s="181"/>
      <c r="AJ1346" s="195"/>
      <c r="AK1346" s="195"/>
      <c r="AL1346" s="195"/>
      <c r="AM1346" s="195"/>
    </row>
    <row r="1347" spans="16:39" s="6" customFormat="1" ht="15" customHeight="1" x14ac:dyDescent="0.25">
      <c r="P1347" s="42"/>
      <c r="AE1347" s="195"/>
      <c r="AF1347" s="195"/>
      <c r="AG1347" s="195"/>
      <c r="AH1347" s="195"/>
      <c r="AI1347" s="181"/>
      <c r="AJ1347" s="195"/>
      <c r="AK1347" s="195"/>
      <c r="AL1347" s="195"/>
      <c r="AM1347" s="195"/>
    </row>
    <row r="1348" spans="16:39" s="6" customFormat="1" ht="15" customHeight="1" x14ac:dyDescent="0.25">
      <c r="P1348" s="42"/>
      <c r="AE1348" s="195"/>
      <c r="AF1348" s="195"/>
      <c r="AG1348" s="195"/>
      <c r="AH1348" s="195"/>
      <c r="AI1348" s="181"/>
      <c r="AJ1348" s="195"/>
      <c r="AK1348" s="195"/>
      <c r="AL1348" s="195"/>
      <c r="AM1348" s="195"/>
    </row>
    <row r="1349" spans="16:39" s="6" customFormat="1" ht="15" customHeight="1" x14ac:dyDescent="0.25">
      <c r="P1349" s="42"/>
      <c r="AE1349" s="195"/>
      <c r="AF1349" s="195"/>
      <c r="AG1349" s="195"/>
      <c r="AH1349" s="195"/>
      <c r="AI1349" s="181"/>
      <c r="AJ1349" s="195"/>
      <c r="AK1349" s="195"/>
      <c r="AL1349" s="195"/>
      <c r="AM1349" s="195"/>
    </row>
    <row r="1350" spans="16:39" s="6" customFormat="1" ht="15" customHeight="1" x14ac:dyDescent="0.25">
      <c r="P1350" s="42"/>
      <c r="AE1350" s="195"/>
      <c r="AF1350" s="195"/>
      <c r="AG1350" s="195"/>
      <c r="AH1350" s="195"/>
      <c r="AI1350" s="181"/>
      <c r="AJ1350" s="195"/>
      <c r="AK1350" s="195"/>
      <c r="AL1350" s="195"/>
      <c r="AM1350" s="195"/>
    </row>
    <row r="1351" spans="16:39" s="6" customFormat="1" ht="15" customHeight="1" x14ac:dyDescent="0.25">
      <c r="P1351" s="42"/>
      <c r="AE1351" s="195"/>
      <c r="AF1351" s="195"/>
      <c r="AG1351" s="195"/>
      <c r="AH1351" s="195"/>
      <c r="AI1351" s="181"/>
      <c r="AJ1351" s="195"/>
      <c r="AK1351" s="195"/>
      <c r="AL1351" s="195"/>
      <c r="AM1351" s="195"/>
    </row>
    <row r="1352" spans="16:39" s="6" customFormat="1" ht="15" customHeight="1" x14ac:dyDescent="0.25">
      <c r="P1352" s="42"/>
      <c r="AE1352" s="195"/>
      <c r="AF1352" s="195"/>
      <c r="AG1352" s="195"/>
      <c r="AH1352" s="195"/>
      <c r="AI1352" s="181"/>
      <c r="AJ1352" s="195"/>
      <c r="AK1352" s="195"/>
      <c r="AL1352" s="195"/>
      <c r="AM1352" s="195"/>
    </row>
    <row r="1353" spans="16:39" s="6" customFormat="1" ht="15" customHeight="1" x14ac:dyDescent="0.25">
      <c r="P1353" s="42"/>
      <c r="AE1353" s="195"/>
      <c r="AF1353" s="195"/>
      <c r="AG1353" s="195"/>
      <c r="AH1353" s="195"/>
      <c r="AI1353" s="181"/>
      <c r="AJ1353" s="195"/>
      <c r="AK1353" s="195"/>
      <c r="AL1353" s="195"/>
      <c r="AM1353" s="195"/>
    </row>
    <row r="1354" spans="16:39" s="6" customFormat="1" ht="15" customHeight="1" x14ac:dyDescent="0.25">
      <c r="P1354" s="42"/>
      <c r="AE1354" s="195"/>
      <c r="AF1354" s="195"/>
      <c r="AG1354" s="195"/>
      <c r="AH1354" s="195"/>
      <c r="AI1354" s="181"/>
      <c r="AJ1354" s="195"/>
      <c r="AK1354" s="195"/>
      <c r="AL1354" s="195"/>
      <c r="AM1354" s="195"/>
    </row>
    <row r="1355" spans="16:39" s="6" customFormat="1" ht="15" customHeight="1" x14ac:dyDescent="0.25">
      <c r="P1355" s="42"/>
      <c r="AE1355" s="195"/>
      <c r="AF1355" s="195"/>
      <c r="AG1355" s="195"/>
      <c r="AH1355" s="195"/>
      <c r="AI1355" s="181"/>
      <c r="AJ1355" s="195"/>
      <c r="AK1355" s="195"/>
      <c r="AL1355" s="195"/>
      <c r="AM1355" s="195"/>
    </row>
    <row r="1356" spans="16:39" s="6" customFormat="1" ht="15" customHeight="1" x14ac:dyDescent="0.25">
      <c r="P1356" s="42"/>
      <c r="AE1356" s="195"/>
      <c r="AF1356" s="195"/>
      <c r="AG1356" s="195"/>
      <c r="AH1356" s="195"/>
      <c r="AI1356" s="181"/>
      <c r="AJ1356" s="195"/>
      <c r="AK1356" s="195"/>
      <c r="AL1356" s="195"/>
      <c r="AM1356" s="195"/>
    </row>
    <row r="1357" spans="16:39" s="6" customFormat="1" ht="15" customHeight="1" x14ac:dyDescent="0.25">
      <c r="P1357" s="42"/>
      <c r="AE1357" s="195"/>
      <c r="AF1357" s="195"/>
      <c r="AG1357" s="195"/>
      <c r="AH1357" s="195"/>
      <c r="AI1357" s="181"/>
      <c r="AJ1357" s="195"/>
      <c r="AK1357" s="195"/>
      <c r="AL1357" s="195"/>
      <c r="AM1357" s="195"/>
    </row>
    <row r="1358" spans="16:39" s="6" customFormat="1" ht="15" customHeight="1" x14ac:dyDescent="0.25">
      <c r="P1358" s="42"/>
      <c r="AE1358" s="195"/>
      <c r="AF1358" s="195"/>
      <c r="AG1358" s="195"/>
      <c r="AH1358" s="195"/>
      <c r="AI1358" s="181"/>
      <c r="AJ1358" s="195"/>
      <c r="AK1358" s="195"/>
      <c r="AL1358" s="195"/>
      <c r="AM1358" s="195"/>
    </row>
    <row r="1359" spans="16:39" s="6" customFormat="1" ht="15" customHeight="1" x14ac:dyDescent="0.25">
      <c r="P1359" s="42"/>
      <c r="AE1359" s="195"/>
      <c r="AF1359" s="195"/>
      <c r="AG1359" s="195"/>
      <c r="AH1359" s="195"/>
      <c r="AI1359" s="181"/>
      <c r="AJ1359" s="195"/>
      <c r="AK1359" s="195"/>
      <c r="AL1359" s="195"/>
      <c r="AM1359" s="195"/>
    </row>
    <row r="1360" spans="16:39" s="6" customFormat="1" ht="15" customHeight="1" x14ac:dyDescent="0.25">
      <c r="P1360" s="42"/>
      <c r="AE1360" s="195"/>
      <c r="AF1360" s="195"/>
      <c r="AG1360" s="195"/>
      <c r="AH1360" s="195"/>
      <c r="AI1360" s="181"/>
      <c r="AJ1360" s="195"/>
      <c r="AK1360" s="195"/>
      <c r="AL1360" s="195"/>
      <c r="AM1360" s="195"/>
    </row>
    <row r="1361" spans="16:39" s="6" customFormat="1" ht="15" customHeight="1" x14ac:dyDescent="0.25">
      <c r="P1361" s="42"/>
      <c r="AE1361" s="195"/>
      <c r="AF1361" s="195"/>
      <c r="AG1361" s="195"/>
      <c r="AH1361" s="195"/>
      <c r="AI1361" s="181"/>
      <c r="AJ1361" s="195"/>
      <c r="AK1361" s="195"/>
      <c r="AL1361" s="195"/>
      <c r="AM1361" s="195"/>
    </row>
    <row r="1362" spans="16:39" s="6" customFormat="1" ht="15" customHeight="1" x14ac:dyDescent="0.25">
      <c r="P1362" s="42"/>
      <c r="AE1362" s="195"/>
      <c r="AF1362" s="195"/>
      <c r="AG1362" s="195"/>
      <c r="AH1362" s="195"/>
      <c r="AI1362" s="181"/>
      <c r="AJ1362" s="195"/>
      <c r="AK1362" s="195"/>
      <c r="AL1362" s="195"/>
      <c r="AM1362" s="195"/>
    </row>
    <row r="1363" spans="16:39" s="6" customFormat="1" ht="15" customHeight="1" x14ac:dyDescent="0.25">
      <c r="P1363" s="42"/>
      <c r="AE1363" s="195"/>
      <c r="AF1363" s="195"/>
      <c r="AG1363" s="195"/>
      <c r="AH1363" s="195"/>
      <c r="AI1363" s="181"/>
      <c r="AJ1363" s="195"/>
      <c r="AK1363" s="195"/>
      <c r="AL1363" s="195"/>
      <c r="AM1363" s="195"/>
    </row>
    <row r="1364" spans="16:39" s="6" customFormat="1" ht="15" customHeight="1" x14ac:dyDescent="0.25">
      <c r="P1364" s="42"/>
      <c r="AE1364" s="195"/>
      <c r="AF1364" s="195"/>
      <c r="AG1364" s="195"/>
      <c r="AH1364" s="195"/>
      <c r="AI1364" s="181"/>
      <c r="AJ1364" s="195"/>
      <c r="AK1364" s="195"/>
      <c r="AL1364" s="195"/>
      <c r="AM1364" s="195"/>
    </row>
    <row r="1365" spans="16:39" s="6" customFormat="1" ht="15" customHeight="1" x14ac:dyDescent="0.25">
      <c r="P1365" s="42"/>
      <c r="AE1365" s="195"/>
      <c r="AF1365" s="195"/>
      <c r="AG1365" s="195"/>
      <c r="AH1365" s="195"/>
      <c r="AI1365" s="181"/>
      <c r="AJ1365" s="195"/>
      <c r="AK1365" s="195"/>
      <c r="AL1365" s="195"/>
      <c r="AM1365" s="195"/>
    </row>
    <row r="1366" spans="16:39" s="6" customFormat="1" ht="15" customHeight="1" x14ac:dyDescent="0.25">
      <c r="P1366" s="42"/>
      <c r="AE1366" s="195"/>
      <c r="AF1366" s="195"/>
      <c r="AG1366" s="195"/>
      <c r="AH1366" s="195"/>
      <c r="AI1366" s="181"/>
      <c r="AJ1366" s="195"/>
      <c r="AK1366" s="195"/>
      <c r="AL1366" s="195"/>
      <c r="AM1366" s="195"/>
    </row>
    <row r="1367" spans="16:39" s="6" customFormat="1" ht="15" customHeight="1" x14ac:dyDescent="0.25">
      <c r="P1367" s="42"/>
      <c r="AE1367" s="195"/>
      <c r="AF1367" s="195"/>
      <c r="AG1367" s="195"/>
      <c r="AH1367" s="195"/>
      <c r="AI1367" s="181"/>
      <c r="AJ1367" s="195"/>
      <c r="AK1367" s="195"/>
      <c r="AL1367" s="195"/>
      <c r="AM1367" s="195"/>
    </row>
    <row r="1368" spans="16:39" s="6" customFormat="1" ht="15" customHeight="1" x14ac:dyDescent="0.25">
      <c r="P1368" s="42"/>
      <c r="AE1368" s="195"/>
      <c r="AF1368" s="195"/>
      <c r="AG1368" s="195"/>
      <c r="AH1368" s="195"/>
      <c r="AI1368" s="181"/>
      <c r="AJ1368" s="195"/>
      <c r="AK1368" s="195"/>
      <c r="AL1368" s="195"/>
      <c r="AM1368" s="195"/>
    </row>
    <row r="1369" spans="16:39" s="6" customFormat="1" ht="15" customHeight="1" x14ac:dyDescent="0.25">
      <c r="P1369" s="42"/>
      <c r="AE1369" s="195"/>
      <c r="AF1369" s="195"/>
      <c r="AG1369" s="195"/>
      <c r="AH1369" s="195"/>
      <c r="AI1369" s="181"/>
      <c r="AJ1369" s="195"/>
      <c r="AK1369" s="195"/>
      <c r="AL1369" s="195"/>
      <c r="AM1369" s="195"/>
    </row>
    <row r="1370" spans="16:39" s="6" customFormat="1" ht="15" customHeight="1" x14ac:dyDescent="0.25">
      <c r="P1370" s="42"/>
      <c r="AE1370" s="195"/>
      <c r="AF1370" s="195"/>
      <c r="AG1370" s="195"/>
      <c r="AH1370" s="195"/>
      <c r="AI1370" s="181"/>
      <c r="AJ1370" s="195"/>
      <c r="AK1370" s="195"/>
      <c r="AL1370" s="195"/>
      <c r="AM1370" s="195"/>
    </row>
    <row r="1371" spans="16:39" s="6" customFormat="1" ht="15" customHeight="1" x14ac:dyDescent="0.25">
      <c r="P1371" s="42"/>
      <c r="AE1371" s="195"/>
      <c r="AF1371" s="195"/>
      <c r="AG1371" s="195"/>
      <c r="AH1371" s="195"/>
      <c r="AI1371" s="181"/>
      <c r="AJ1371" s="195"/>
      <c r="AK1371" s="195"/>
      <c r="AL1371" s="195"/>
      <c r="AM1371" s="195"/>
    </row>
    <row r="1372" spans="16:39" s="6" customFormat="1" ht="15" customHeight="1" x14ac:dyDescent="0.25">
      <c r="P1372" s="42"/>
      <c r="AE1372" s="195"/>
      <c r="AF1372" s="195"/>
      <c r="AG1372" s="195"/>
      <c r="AH1372" s="195"/>
      <c r="AI1372" s="181"/>
      <c r="AJ1372" s="195"/>
      <c r="AK1372" s="195"/>
      <c r="AL1372" s="195"/>
      <c r="AM1372" s="195"/>
    </row>
    <row r="1373" spans="16:39" s="6" customFormat="1" ht="15" customHeight="1" x14ac:dyDescent="0.25">
      <c r="P1373" s="42"/>
      <c r="AE1373" s="195"/>
      <c r="AF1373" s="195"/>
      <c r="AG1373" s="195"/>
      <c r="AH1373" s="195"/>
      <c r="AI1373" s="181"/>
      <c r="AJ1373" s="195"/>
      <c r="AK1373" s="195"/>
      <c r="AL1373" s="195"/>
      <c r="AM1373" s="195"/>
    </row>
    <row r="1374" spans="16:39" s="6" customFormat="1" ht="15" customHeight="1" x14ac:dyDescent="0.25">
      <c r="P1374" s="42"/>
      <c r="AE1374" s="195"/>
      <c r="AF1374" s="195"/>
      <c r="AG1374" s="195"/>
      <c r="AH1374" s="195"/>
      <c r="AI1374" s="181"/>
      <c r="AJ1374" s="195"/>
      <c r="AK1374" s="195"/>
      <c r="AL1374" s="195"/>
      <c r="AM1374" s="195"/>
    </row>
    <row r="1375" spans="16:39" s="6" customFormat="1" ht="15" customHeight="1" x14ac:dyDescent="0.25">
      <c r="P1375" s="42"/>
      <c r="AE1375" s="195"/>
      <c r="AF1375" s="195"/>
      <c r="AG1375" s="195"/>
      <c r="AH1375" s="195"/>
      <c r="AI1375" s="181"/>
      <c r="AJ1375" s="195"/>
      <c r="AK1375" s="195"/>
      <c r="AL1375" s="195"/>
      <c r="AM1375" s="195"/>
    </row>
    <row r="1376" spans="16:39" s="6" customFormat="1" ht="15" customHeight="1" x14ac:dyDescent="0.25">
      <c r="P1376" s="42"/>
      <c r="AE1376" s="195"/>
      <c r="AF1376" s="195"/>
      <c r="AG1376" s="195"/>
      <c r="AH1376" s="195"/>
      <c r="AI1376" s="181"/>
      <c r="AJ1376" s="195"/>
      <c r="AK1376" s="195"/>
      <c r="AL1376" s="195"/>
      <c r="AM1376" s="195"/>
    </row>
    <row r="1377" spans="16:39" s="6" customFormat="1" ht="15" customHeight="1" x14ac:dyDescent="0.25">
      <c r="P1377" s="42"/>
      <c r="AE1377" s="195"/>
      <c r="AF1377" s="195"/>
      <c r="AG1377" s="195"/>
      <c r="AH1377" s="195"/>
      <c r="AI1377" s="181"/>
      <c r="AJ1377" s="195"/>
      <c r="AK1377" s="195"/>
      <c r="AL1377" s="195"/>
      <c r="AM1377" s="195"/>
    </row>
    <row r="1378" spans="16:39" s="6" customFormat="1" ht="15" customHeight="1" x14ac:dyDescent="0.25">
      <c r="P1378" s="42"/>
      <c r="AE1378" s="195"/>
      <c r="AF1378" s="195"/>
      <c r="AG1378" s="195"/>
      <c r="AH1378" s="195"/>
      <c r="AI1378" s="181"/>
      <c r="AJ1378" s="195"/>
      <c r="AK1378" s="195"/>
      <c r="AL1378" s="195"/>
      <c r="AM1378" s="195"/>
    </row>
    <row r="1379" spans="16:39" s="6" customFormat="1" ht="15" customHeight="1" x14ac:dyDescent="0.25">
      <c r="P1379" s="42"/>
      <c r="AE1379" s="195"/>
      <c r="AF1379" s="195"/>
      <c r="AG1379" s="195"/>
      <c r="AH1379" s="195"/>
      <c r="AI1379" s="181"/>
      <c r="AJ1379" s="195"/>
      <c r="AK1379" s="195"/>
      <c r="AL1379" s="195"/>
      <c r="AM1379" s="195"/>
    </row>
    <row r="1380" spans="16:39" s="6" customFormat="1" ht="15" customHeight="1" x14ac:dyDescent="0.25">
      <c r="P1380" s="42"/>
      <c r="AE1380" s="195"/>
      <c r="AF1380" s="195"/>
      <c r="AG1380" s="195"/>
      <c r="AH1380" s="195"/>
      <c r="AI1380" s="181"/>
      <c r="AJ1380" s="195"/>
      <c r="AK1380" s="195"/>
      <c r="AL1380" s="195"/>
      <c r="AM1380" s="195"/>
    </row>
    <row r="1381" spans="16:39" s="6" customFormat="1" ht="15" customHeight="1" x14ac:dyDescent="0.25">
      <c r="P1381" s="42"/>
      <c r="AE1381" s="195"/>
      <c r="AF1381" s="195"/>
      <c r="AG1381" s="195"/>
      <c r="AH1381" s="195"/>
      <c r="AI1381" s="181"/>
      <c r="AJ1381" s="195"/>
      <c r="AK1381" s="195"/>
      <c r="AL1381" s="195"/>
      <c r="AM1381" s="195"/>
    </row>
    <row r="1382" spans="16:39" s="6" customFormat="1" ht="15" customHeight="1" x14ac:dyDescent="0.25">
      <c r="P1382" s="42"/>
      <c r="AE1382" s="195"/>
      <c r="AF1382" s="195"/>
      <c r="AG1382" s="195"/>
      <c r="AH1382" s="195"/>
      <c r="AI1382" s="181"/>
      <c r="AJ1382" s="195"/>
      <c r="AK1382" s="195"/>
      <c r="AL1382" s="195"/>
      <c r="AM1382" s="195"/>
    </row>
    <row r="1383" spans="16:39" s="6" customFormat="1" ht="15" customHeight="1" x14ac:dyDescent="0.25">
      <c r="P1383" s="42"/>
      <c r="AE1383" s="195"/>
      <c r="AF1383" s="195"/>
      <c r="AG1383" s="195"/>
      <c r="AH1383" s="195"/>
      <c r="AI1383" s="181"/>
      <c r="AJ1383" s="195"/>
      <c r="AK1383" s="195"/>
      <c r="AL1383" s="195"/>
      <c r="AM1383" s="195"/>
    </row>
    <row r="1384" spans="16:39" s="6" customFormat="1" ht="15" customHeight="1" x14ac:dyDescent="0.25">
      <c r="P1384" s="42"/>
      <c r="AE1384" s="195"/>
      <c r="AF1384" s="195"/>
      <c r="AG1384" s="195"/>
      <c r="AH1384" s="195"/>
      <c r="AI1384" s="181"/>
      <c r="AJ1384" s="195"/>
      <c r="AK1384" s="195"/>
      <c r="AL1384" s="195"/>
      <c r="AM1384" s="195"/>
    </row>
    <row r="1385" spans="16:39" s="6" customFormat="1" ht="15" customHeight="1" x14ac:dyDescent="0.25">
      <c r="P1385" s="42"/>
      <c r="AE1385" s="195"/>
      <c r="AF1385" s="195"/>
      <c r="AG1385" s="195"/>
      <c r="AH1385" s="195"/>
      <c r="AI1385" s="181"/>
      <c r="AJ1385" s="195"/>
      <c r="AK1385" s="195"/>
      <c r="AL1385" s="195"/>
      <c r="AM1385" s="195"/>
    </row>
    <row r="1386" spans="16:39" s="6" customFormat="1" ht="15" customHeight="1" x14ac:dyDescent="0.25">
      <c r="P1386" s="42"/>
      <c r="AE1386" s="195"/>
      <c r="AF1386" s="195"/>
      <c r="AG1386" s="195"/>
      <c r="AH1386" s="195"/>
      <c r="AI1386" s="181"/>
      <c r="AJ1386" s="195"/>
      <c r="AK1386" s="195"/>
      <c r="AL1386" s="195"/>
      <c r="AM1386" s="195"/>
    </row>
    <row r="1387" spans="16:39" s="6" customFormat="1" ht="15" customHeight="1" x14ac:dyDescent="0.25">
      <c r="P1387" s="42"/>
      <c r="AE1387" s="195"/>
      <c r="AF1387" s="195"/>
      <c r="AG1387" s="195"/>
      <c r="AH1387" s="195"/>
      <c r="AI1387" s="181"/>
      <c r="AJ1387" s="195"/>
      <c r="AK1387" s="195"/>
      <c r="AL1387" s="195"/>
      <c r="AM1387" s="195"/>
    </row>
    <row r="1388" spans="16:39" s="6" customFormat="1" ht="15" customHeight="1" x14ac:dyDescent="0.25">
      <c r="P1388" s="42"/>
      <c r="AE1388" s="195"/>
      <c r="AF1388" s="195"/>
      <c r="AG1388" s="195"/>
      <c r="AH1388" s="195"/>
      <c r="AI1388" s="181"/>
      <c r="AJ1388" s="195"/>
      <c r="AK1388" s="195"/>
      <c r="AL1388" s="195"/>
      <c r="AM1388" s="195"/>
    </row>
    <row r="1389" spans="16:39" s="6" customFormat="1" ht="15" customHeight="1" x14ac:dyDescent="0.25">
      <c r="P1389" s="42"/>
      <c r="AE1389" s="195"/>
      <c r="AF1389" s="195"/>
      <c r="AG1389" s="195"/>
      <c r="AH1389" s="195"/>
      <c r="AI1389" s="181"/>
      <c r="AJ1389" s="195"/>
      <c r="AK1389" s="195"/>
      <c r="AL1389" s="195"/>
      <c r="AM1389" s="195"/>
    </row>
    <row r="1390" spans="16:39" s="6" customFormat="1" ht="15" customHeight="1" x14ac:dyDescent="0.25">
      <c r="P1390" s="42"/>
      <c r="AE1390" s="195"/>
      <c r="AF1390" s="195"/>
      <c r="AG1390" s="195"/>
      <c r="AH1390" s="195"/>
      <c r="AI1390" s="181"/>
      <c r="AJ1390" s="195"/>
      <c r="AK1390" s="195"/>
      <c r="AL1390" s="195"/>
      <c r="AM1390" s="195"/>
    </row>
    <row r="1391" spans="16:39" s="6" customFormat="1" ht="15" customHeight="1" x14ac:dyDescent="0.25">
      <c r="P1391" s="42"/>
      <c r="AE1391" s="195"/>
      <c r="AF1391" s="195"/>
      <c r="AG1391" s="195"/>
      <c r="AH1391" s="195"/>
      <c r="AI1391" s="181"/>
      <c r="AJ1391" s="195"/>
      <c r="AK1391" s="195"/>
      <c r="AL1391" s="195"/>
      <c r="AM1391" s="195"/>
    </row>
    <row r="1392" spans="16:39" s="6" customFormat="1" ht="15" customHeight="1" x14ac:dyDescent="0.25">
      <c r="P1392" s="42"/>
      <c r="AE1392" s="195"/>
      <c r="AF1392" s="195"/>
      <c r="AG1392" s="195"/>
      <c r="AH1392" s="195"/>
      <c r="AI1392" s="181"/>
      <c r="AJ1392" s="195"/>
      <c r="AK1392" s="195"/>
      <c r="AL1392" s="195"/>
      <c r="AM1392" s="195"/>
    </row>
    <row r="1393" spans="16:39" s="6" customFormat="1" ht="15" customHeight="1" x14ac:dyDescent="0.25">
      <c r="P1393" s="42"/>
      <c r="AE1393" s="195"/>
      <c r="AF1393" s="195"/>
      <c r="AG1393" s="195"/>
      <c r="AH1393" s="195"/>
      <c r="AI1393" s="181"/>
      <c r="AJ1393" s="195"/>
      <c r="AK1393" s="195"/>
      <c r="AL1393" s="195"/>
      <c r="AM1393" s="195"/>
    </row>
    <row r="1394" spans="16:39" s="6" customFormat="1" ht="15" customHeight="1" x14ac:dyDescent="0.25">
      <c r="P1394" s="42"/>
      <c r="AE1394" s="195"/>
      <c r="AF1394" s="195"/>
      <c r="AG1394" s="195"/>
      <c r="AH1394" s="195"/>
      <c r="AI1394" s="181"/>
      <c r="AJ1394" s="195"/>
      <c r="AK1394" s="195"/>
      <c r="AL1394" s="195"/>
      <c r="AM1394" s="195"/>
    </row>
    <row r="1395" spans="16:39" s="6" customFormat="1" ht="15" customHeight="1" x14ac:dyDescent="0.25">
      <c r="P1395" s="42"/>
      <c r="AE1395" s="195"/>
      <c r="AF1395" s="195"/>
      <c r="AG1395" s="195"/>
      <c r="AH1395" s="195"/>
      <c r="AI1395" s="181"/>
      <c r="AJ1395" s="195"/>
      <c r="AK1395" s="195"/>
      <c r="AL1395" s="195"/>
      <c r="AM1395" s="195"/>
    </row>
    <row r="1396" spans="16:39" s="6" customFormat="1" ht="15" customHeight="1" x14ac:dyDescent="0.25">
      <c r="P1396" s="42"/>
      <c r="AE1396" s="195"/>
      <c r="AF1396" s="195"/>
      <c r="AG1396" s="195"/>
      <c r="AH1396" s="195"/>
      <c r="AI1396" s="181"/>
      <c r="AJ1396" s="195"/>
      <c r="AK1396" s="195"/>
      <c r="AL1396" s="195"/>
      <c r="AM1396" s="195"/>
    </row>
    <row r="1397" spans="16:39" s="6" customFormat="1" ht="15" customHeight="1" x14ac:dyDescent="0.25">
      <c r="P1397" s="42"/>
      <c r="AE1397" s="195"/>
      <c r="AF1397" s="195"/>
      <c r="AG1397" s="195"/>
      <c r="AH1397" s="195"/>
      <c r="AI1397" s="181"/>
      <c r="AJ1397" s="195"/>
      <c r="AK1397" s="195"/>
      <c r="AL1397" s="195"/>
      <c r="AM1397" s="195"/>
    </row>
    <row r="1398" spans="16:39" s="6" customFormat="1" ht="15" customHeight="1" x14ac:dyDescent="0.25">
      <c r="P1398" s="42"/>
      <c r="AE1398" s="195"/>
      <c r="AF1398" s="195"/>
      <c r="AG1398" s="195"/>
      <c r="AH1398" s="195"/>
      <c r="AI1398" s="181"/>
      <c r="AJ1398" s="195"/>
      <c r="AK1398" s="195"/>
      <c r="AL1398" s="195"/>
      <c r="AM1398" s="195"/>
    </row>
    <row r="1399" spans="16:39" s="6" customFormat="1" ht="15" customHeight="1" x14ac:dyDescent="0.25">
      <c r="P1399" s="42"/>
      <c r="AE1399" s="195"/>
      <c r="AF1399" s="195"/>
      <c r="AG1399" s="195"/>
      <c r="AH1399" s="195"/>
      <c r="AI1399" s="181"/>
      <c r="AJ1399" s="195"/>
      <c r="AK1399" s="195"/>
      <c r="AL1399" s="195"/>
      <c r="AM1399" s="195"/>
    </row>
    <row r="1400" spans="16:39" s="6" customFormat="1" ht="15" customHeight="1" x14ac:dyDescent="0.25">
      <c r="P1400" s="42"/>
      <c r="AE1400" s="195"/>
      <c r="AF1400" s="195"/>
      <c r="AG1400" s="195"/>
      <c r="AH1400" s="195"/>
      <c r="AI1400" s="181"/>
      <c r="AJ1400" s="195"/>
      <c r="AK1400" s="195"/>
      <c r="AL1400" s="195"/>
      <c r="AM1400" s="195"/>
    </row>
    <row r="1401" spans="16:39" s="6" customFormat="1" ht="15" customHeight="1" x14ac:dyDescent="0.25">
      <c r="P1401" s="42"/>
      <c r="AE1401" s="195"/>
      <c r="AF1401" s="195"/>
      <c r="AG1401" s="195"/>
      <c r="AH1401" s="195"/>
      <c r="AI1401" s="181"/>
      <c r="AJ1401" s="195"/>
      <c r="AK1401" s="195"/>
      <c r="AL1401" s="195"/>
      <c r="AM1401" s="195"/>
    </row>
    <row r="1402" spans="16:39" s="6" customFormat="1" ht="15" customHeight="1" x14ac:dyDescent="0.25">
      <c r="P1402" s="42"/>
      <c r="AE1402" s="195"/>
      <c r="AF1402" s="195"/>
      <c r="AG1402" s="195"/>
      <c r="AH1402" s="195"/>
      <c r="AI1402" s="181"/>
      <c r="AJ1402" s="195"/>
      <c r="AK1402" s="195"/>
      <c r="AL1402" s="195"/>
      <c r="AM1402" s="195"/>
    </row>
    <row r="1403" spans="16:39" s="6" customFormat="1" ht="15" customHeight="1" x14ac:dyDescent="0.25">
      <c r="P1403" s="42"/>
      <c r="AE1403" s="195"/>
      <c r="AF1403" s="195"/>
      <c r="AG1403" s="195"/>
      <c r="AH1403" s="195"/>
      <c r="AI1403" s="181"/>
      <c r="AJ1403" s="195"/>
      <c r="AK1403" s="195"/>
      <c r="AL1403" s="195"/>
      <c r="AM1403" s="195"/>
    </row>
    <row r="1404" spans="16:39" s="6" customFormat="1" ht="15" customHeight="1" x14ac:dyDescent="0.25">
      <c r="P1404" s="42"/>
      <c r="AE1404" s="195"/>
      <c r="AF1404" s="195"/>
      <c r="AG1404" s="195"/>
      <c r="AH1404" s="195"/>
      <c r="AI1404" s="181"/>
      <c r="AJ1404" s="195"/>
      <c r="AK1404" s="195"/>
      <c r="AL1404" s="195"/>
      <c r="AM1404" s="195"/>
    </row>
    <row r="1405" spans="16:39" s="6" customFormat="1" ht="15" customHeight="1" x14ac:dyDescent="0.25">
      <c r="P1405" s="42"/>
      <c r="AE1405" s="195"/>
      <c r="AF1405" s="195"/>
      <c r="AG1405" s="195"/>
      <c r="AH1405" s="195"/>
      <c r="AI1405" s="181"/>
      <c r="AJ1405" s="195"/>
      <c r="AK1405" s="195"/>
      <c r="AL1405" s="195"/>
      <c r="AM1405" s="195"/>
    </row>
    <row r="1406" spans="16:39" s="6" customFormat="1" ht="15" customHeight="1" x14ac:dyDescent="0.25">
      <c r="P1406" s="42"/>
      <c r="AE1406" s="195"/>
      <c r="AF1406" s="195"/>
      <c r="AG1406" s="195"/>
      <c r="AH1406" s="195"/>
      <c r="AI1406" s="181"/>
      <c r="AJ1406" s="195"/>
      <c r="AK1406" s="195"/>
      <c r="AL1406" s="195"/>
      <c r="AM1406" s="195"/>
    </row>
    <row r="1407" spans="16:39" s="6" customFormat="1" ht="15" customHeight="1" x14ac:dyDescent="0.25">
      <c r="P1407" s="42"/>
      <c r="AE1407" s="195"/>
      <c r="AF1407" s="195"/>
      <c r="AG1407" s="195"/>
      <c r="AH1407" s="195"/>
      <c r="AI1407" s="181"/>
      <c r="AJ1407" s="195"/>
      <c r="AK1407" s="195"/>
      <c r="AL1407" s="195"/>
      <c r="AM1407" s="195"/>
    </row>
    <row r="1408" spans="16:39" s="6" customFormat="1" ht="15" customHeight="1" x14ac:dyDescent="0.25">
      <c r="P1408" s="42"/>
      <c r="AE1408" s="195"/>
      <c r="AF1408" s="195"/>
      <c r="AG1408" s="195"/>
      <c r="AH1408" s="195"/>
      <c r="AI1408" s="181"/>
      <c r="AJ1408" s="195"/>
      <c r="AK1408" s="195"/>
      <c r="AL1408" s="195"/>
      <c r="AM1408" s="195"/>
    </row>
    <row r="1409" spans="16:39" s="6" customFormat="1" ht="15" customHeight="1" x14ac:dyDescent="0.25">
      <c r="P1409" s="42"/>
      <c r="AE1409" s="195"/>
      <c r="AF1409" s="195"/>
      <c r="AG1409" s="195"/>
      <c r="AH1409" s="195"/>
      <c r="AI1409" s="181"/>
      <c r="AJ1409" s="195"/>
      <c r="AK1409" s="195"/>
      <c r="AL1409" s="195"/>
      <c r="AM1409" s="195"/>
    </row>
    <row r="1410" spans="16:39" s="6" customFormat="1" ht="15" customHeight="1" x14ac:dyDescent="0.25">
      <c r="P1410" s="42"/>
      <c r="AE1410" s="195"/>
      <c r="AF1410" s="195"/>
      <c r="AG1410" s="195"/>
      <c r="AH1410" s="195"/>
      <c r="AI1410" s="181"/>
      <c r="AJ1410" s="195"/>
      <c r="AK1410" s="195"/>
      <c r="AL1410" s="195"/>
      <c r="AM1410" s="195"/>
    </row>
    <row r="1411" spans="16:39" s="6" customFormat="1" ht="15" customHeight="1" x14ac:dyDescent="0.25">
      <c r="P1411" s="42"/>
      <c r="AE1411" s="195"/>
      <c r="AF1411" s="195"/>
      <c r="AG1411" s="195"/>
      <c r="AH1411" s="195"/>
      <c r="AI1411" s="181"/>
      <c r="AJ1411" s="195"/>
      <c r="AK1411" s="195"/>
      <c r="AL1411" s="195"/>
      <c r="AM1411" s="195"/>
    </row>
    <row r="1412" spans="16:39" s="6" customFormat="1" ht="15" customHeight="1" x14ac:dyDescent="0.25">
      <c r="P1412" s="42"/>
      <c r="AE1412" s="195"/>
      <c r="AF1412" s="195"/>
      <c r="AG1412" s="195"/>
      <c r="AH1412" s="195"/>
      <c r="AI1412" s="181"/>
      <c r="AJ1412" s="195"/>
      <c r="AK1412" s="195"/>
      <c r="AL1412" s="195"/>
      <c r="AM1412" s="195"/>
    </row>
    <row r="1413" spans="16:39" s="6" customFormat="1" ht="15" customHeight="1" x14ac:dyDescent="0.25">
      <c r="P1413" s="42"/>
      <c r="AE1413" s="195"/>
      <c r="AF1413" s="195"/>
      <c r="AG1413" s="195"/>
      <c r="AH1413" s="195"/>
      <c r="AI1413" s="181"/>
      <c r="AJ1413" s="195"/>
      <c r="AK1413" s="195"/>
      <c r="AL1413" s="195"/>
      <c r="AM1413" s="195"/>
    </row>
    <row r="1414" spans="16:39" s="6" customFormat="1" ht="15" customHeight="1" x14ac:dyDescent="0.25">
      <c r="P1414" s="42"/>
      <c r="AE1414" s="195"/>
      <c r="AF1414" s="195"/>
      <c r="AG1414" s="195"/>
      <c r="AH1414" s="195"/>
      <c r="AI1414" s="181"/>
      <c r="AJ1414" s="195"/>
      <c r="AK1414" s="195"/>
      <c r="AL1414" s="195"/>
      <c r="AM1414" s="195"/>
    </row>
    <row r="1415" spans="16:39" s="6" customFormat="1" ht="15" customHeight="1" x14ac:dyDescent="0.25">
      <c r="P1415" s="42"/>
      <c r="AE1415" s="195"/>
      <c r="AF1415" s="195"/>
      <c r="AG1415" s="195"/>
      <c r="AH1415" s="195"/>
      <c r="AI1415" s="181"/>
      <c r="AJ1415" s="195"/>
      <c r="AK1415" s="195"/>
      <c r="AL1415" s="195"/>
      <c r="AM1415" s="195"/>
    </row>
    <row r="1416" spans="16:39" s="6" customFormat="1" ht="15" customHeight="1" x14ac:dyDescent="0.25">
      <c r="P1416" s="42"/>
      <c r="AE1416" s="195"/>
      <c r="AF1416" s="195"/>
      <c r="AG1416" s="195"/>
      <c r="AH1416" s="195"/>
      <c r="AI1416" s="181"/>
      <c r="AJ1416" s="195"/>
      <c r="AK1416" s="195"/>
      <c r="AL1416" s="195"/>
      <c r="AM1416" s="195"/>
    </row>
    <row r="1417" spans="16:39" s="6" customFormat="1" ht="15" customHeight="1" x14ac:dyDescent="0.25">
      <c r="P1417" s="42"/>
      <c r="AE1417" s="195"/>
      <c r="AF1417" s="195"/>
      <c r="AG1417" s="195"/>
      <c r="AH1417" s="195"/>
      <c r="AI1417" s="181"/>
      <c r="AJ1417" s="195"/>
      <c r="AK1417" s="195"/>
      <c r="AL1417" s="195"/>
      <c r="AM1417" s="195"/>
    </row>
    <row r="1418" spans="16:39" s="6" customFormat="1" ht="15" customHeight="1" x14ac:dyDescent="0.25">
      <c r="P1418" s="42"/>
      <c r="AE1418" s="195"/>
      <c r="AF1418" s="195"/>
      <c r="AG1418" s="195"/>
      <c r="AH1418" s="195"/>
      <c r="AI1418" s="181"/>
      <c r="AJ1418" s="195"/>
      <c r="AK1418" s="195"/>
      <c r="AL1418" s="195"/>
      <c r="AM1418" s="195"/>
    </row>
    <row r="1419" spans="16:39" s="6" customFormat="1" ht="15" customHeight="1" x14ac:dyDescent="0.25">
      <c r="P1419" s="42"/>
      <c r="AE1419" s="195"/>
      <c r="AF1419" s="195"/>
      <c r="AG1419" s="195"/>
      <c r="AH1419" s="195"/>
      <c r="AI1419" s="181"/>
      <c r="AJ1419" s="195"/>
      <c r="AK1419" s="195"/>
      <c r="AL1419" s="195"/>
      <c r="AM1419" s="195"/>
    </row>
    <row r="1420" spans="16:39" s="6" customFormat="1" ht="15" customHeight="1" x14ac:dyDescent="0.25">
      <c r="P1420" s="42"/>
      <c r="AE1420" s="195"/>
      <c r="AF1420" s="195"/>
      <c r="AG1420" s="195"/>
      <c r="AH1420" s="195"/>
      <c r="AI1420" s="181"/>
      <c r="AJ1420" s="195"/>
      <c r="AK1420" s="195"/>
      <c r="AL1420" s="195"/>
      <c r="AM1420" s="195"/>
    </row>
    <row r="1421" spans="16:39" s="6" customFormat="1" ht="15" customHeight="1" x14ac:dyDescent="0.25">
      <c r="P1421" s="42"/>
      <c r="AE1421" s="195"/>
      <c r="AF1421" s="195"/>
      <c r="AG1421" s="195"/>
      <c r="AH1421" s="195"/>
      <c r="AI1421" s="181"/>
      <c r="AJ1421" s="195"/>
      <c r="AK1421" s="195"/>
      <c r="AL1421" s="195"/>
      <c r="AM1421" s="195"/>
    </row>
    <row r="1422" spans="16:39" s="6" customFormat="1" ht="15" customHeight="1" x14ac:dyDescent="0.25">
      <c r="P1422" s="42"/>
      <c r="AE1422" s="195"/>
      <c r="AF1422" s="195"/>
      <c r="AG1422" s="195"/>
      <c r="AH1422" s="195"/>
      <c r="AI1422" s="181"/>
      <c r="AJ1422" s="195"/>
      <c r="AK1422" s="195"/>
      <c r="AL1422" s="195"/>
      <c r="AM1422" s="195"/>
    </row>
    <row r="1423" spans="16:39" s="6" customFormat="1" ht="15" customHeight="1" x14ac:dyDescent="0.25">
      <c r="P1423" s="42"/>
      <c r="AE1423" s="195"/>
      <c r="AF1423" s="195"/>
      <c r="AG1423" s="195"/>
      <c r="AH1423" s="195"/>
      <c r="AI1423" s="181"/>
      <c r="AJ1423" s="195"/>
      <c r="AK1423" s="195"/>
      <c r="AL1423" s="195"/>
      <c r="AM1423" s="195"/>
    </row>
    <row r="1424" spans="16:39" s="6" customFormat="1" ht="15" customHeight="1" x14ac:dyDescent="0.25">
      <c r="P1424" s="42"/>
      <c r="AE1424" s="195"/>
      <c r="AF1424" s="195"/>
      <c r="AG1424" s="195"/>
      <c r="AH1424" s="195"/>
      <c r="AI1424" s="181"/>
      <c r="AJ1424" s="195"/>
      <c r="AK1424" s="195"/>
      <c r="AL1424" s="195"/>
      <c r="AM1424" s="195"/>
    </row>
    <row r="1425" spans="16:39" s="6" customFormat="1" ht="15" customHeight="1" x14ac:dyDescent="0.25">
      <c r="P1425" s="42"/>
      <c r="AE1425" s="195"/>
      <c r="AF1425" s="195"/>
      <c r="AG1425" s="195"/>
      <c r="AH1425" s="195"/>
      <c r="AI1425" s="181"/>
      <c r="AJ1425" s="195"/>
      <c r="AK1425" s="195"/>
      <c r="AL1425" s="195"/>
      <c r="AM1425" s="195"/>
    </row>
    <row r="1426" spans="16:39" s="6" customFormat="1" ht="15" customHeight="1" x14ac:dyDescent="0.25">
      <c r="P1426" s="42"/>
      <c r="AE1426" s="195"/>
      <c r="AF1426" s="195"/>
      <c r="AG1426" s="195"/>
      <c r="AH1426" s="195"/>
      <c r="AI1426" s="181"/>
      <c r="AJ1426" s="195"/>
      <c r="AK1426" s="195"/>
      <c r="AL1426" s="195"/>
      <c r="AM1426" s="195"/>
    </row>
    <row r="1427" spans="16:39" s="6" customFormat="1" ht="15" customHeight="1" x14ac:dyDescent="0.25">
      <c r="P1427" s="42"/>
      <c r="AE1427" s="195"/>
      <c r="AF1427" s="195"/>
      <c r="AG1427" s="195"/>
      <c r="AH1427" s="195"/>
      <c r="AI1427" s="181"/>
      <c r="AJ1427" s="195"/>
      <c r="AK1427" s="195"/>
      <c r="AL1427" s="195"/>
      <c r="AM1427" s="195"/>
    </row>
    <row r="1428" spans="16:39" s="6" customFormat="1" ht="15" customHeight="1" x14ac:dyDescent="0.25">
      <c r="P1428" s="42"/>
      <c r="AE1428" s="195"/>
      <c r="AF1428" s="195"/>
      <c r="AG1428" s="195"/>
      <c r="AH1428" s="195"/>
      <c r="AI1428" s="181"/>
      <c r="AJ1428" s="195"/>
      <c r="AK1428" s="195"/>
      <c r="AL1428" s="195"/>
      <c r="AM1428" s="195"/>
    </row>
    <row r="1429" spans="16:39" s="6" customFormat="1" ht="15" customHeight="1" x14ac:dyDescent="0.25">
      <c r="P1429" s="42"/>
      <c r="AE1429" s="195"/>
      <c r="AF1429" s="195"/>
      <c r="AG1429" s="195"/>
      <c r="AH1429" s="195"/>
      <c r="AI1429" s="181"/>
      <c r="AJ1429" s="195"/>
      <c r="AK1429" s="195"/>
      <c r="AL1429" s="195"/>
      <c r="AM1429" s="195"/>
    </row>
    <row r="1430" spans="16:39" s="6" customFormat="1" ht="15" customHeight="1" x14ac:dyDescent="0.25">
      <c r="P1430" s="42"/>
      <c r="AE1430" s="195"/>
      <c r="AF1430" s="195"/>
      <c r="AG1430" s="195"/>
      <c r="AH1430" s="195"/>
      <c r="AI1430" s="181"/>
      <c r="AJ1430" s="195"/>
      <c r="AK1430" s="195"/>
      <c r="AL1430" s="195"/>
      <c r="AM1430" s="195"/>
    </row>
    <row r="1431" spans="16:39" s="6" customFormat="1" ht="15" customHeight="1" x14ac:dyDescent="0.25">
      <c r="P1431" s="42"/>
      <c r="AE1431" s="195"/>
      <c r="AF1431" s="195"/>
      <c r="AG1431" s="195"/>
      <c r="AH1431" s="195"/>
      <c r="AI1431" s="181"/>
      <c r="AJ1431" s="195"/>
      <c r="AK1431" s="195"/>
      <c r="AL1431" s="195"/>
      <c r="AM1431" s="195"/>
    </row>
    <row r="1432" spans="16:39" s="6" customFormat="1" ht="15" customHeight="1" x14ac:dyDescent="0.25">
      <c r="P1432" s="42"/>
      <c r="AE1432" s="195"/>
      <c r="AF1432" s="195"/>
      <c r="AG1432" s="195"/>
      <c r="AH1432" s="195"/>
      <c r="AI1432" s="181"/>
      <c r="AJ1432" s="195"/>
      <c r="AK1432" s="195"/>
      <c r="AL1432" s="195"/>
      <c r="AM1432" s="195"/>
    </row>
    <row r="1433" spans="16:39" s="6" customFormat="1" ht="15" customHeight="1" x14ac:dyDescent="0.25">
      <c r="P1433" s="42"/>
      <c r="AE1433" s="195"/>
      <c r="AF1433" s="195"/>
      <c r="AG1433" s="195"/>
      <c r="AH1433" s="195"/>
      <c r="AI1433" s="181"/>
      <c r="AJ1433" s="195"/>
      <c r="AK1433" s="195"/>
      <c r="AL1433" s="195"/>
      <c r="AM1433" s="195"/>
    </row>
    <row r="1434" spans="16:39" s="6" customFormat="1" ht="15" customHeight="1" x14ac:dyDescent="0.25">
      <c r="P1434" s="42"/>
      <c r="AE1434" s="195"/>
      <c r="AF1434" s="195"/>
      <c r="AG1434" s="195"/>
      <c r="AH1434" s="195"/>
      <c r="AI1434" s="181"/>
      <c r="AJ1434" s="195"/>
      <c r="AK1434" s="195"/>
      <c r="AL1434" s="195"/>
      <c r="AM1434" s="195"/>
    </row>
    <row r="1435" spans="16:39" s="6" customFormat="1" ht="15" customHeight="1" x14ac:dyDescent="0.25">
      <c r="P1435" s="42"/>
      <c r="AE1435" s="195"/>
      <c r="AF1435" s="195"/>
      <c r="AG1435" s="195"/>
      <c r="AH1435" s="195"/>
      <c r="AI1435" s="181"/>
      <c r="AJ1435" s="195"/>
      <c r="AK1435" s="195"/>
      <c r="AL1435" s="195"/>
      <c r="AM1435" s="195"/>
    </row>
    <row r="1436" spans="16:39" s="6" customFormat="1" ht="15" customHeight="1" x14ac:dyDescent="0.25">
      <c r="P1436" s="42"/>
      <c r="AE1436" s="195"/>
      <c r="AF1436" s="195"/>
      <c r="AG1436" s="195"/>
      <c r="AH1436" s="195"/>
      <c r="AI1436" s="181"/>
      <c r="AJ1436" s="195"/>
      <c r="AK1436" s="195"/>
      <c r="AL1436" s="195"/>
      <c r="AM1436" s="195"/>
    </row>
    <row r="1437" spans="16:39" s="6" customFormat="1" ht="15" customHeight="1" x14ac:dyDescent="0.25">
      <c r="P1437" s="42"/>
      <c r="AE1437" s="195"/>
      <c r="AF1437" s="195"/>
      <c r="AG1437" s="195"/>
      <c r="AH1437" s="195"/>
      <c r="AI1437" s="181"/>
      <c r="AJ1437" s="195"/>
      <c r="AK1437" s="195"/>
      <c r="AL1437" s="195"/>
      <c r="AM1437" s="195"/>
    </row>
    <row r="1438" spans="16:39" s="6" customFormat="1" ht="15" customHeight="1" x14ac:dyDescent="0.25">
      <c r="P1438" s="42"/>
      <c r="AE1438" s="195"/>
      <c r="AF1438" s="195"/>
      <c r="AG1438" s="195"/>
      <c r="AH1438" s="195"/>
      <c r="AI1438" s="181"/>
      <c r="AJ1438" s="195"/>
      <c r="AK1438" s="195"/>
      <c r="AL1438" s="195"/>
      <c r="AM1438" s="195"/>
    </row>
    <row r="1439" spans="16:39" s="6" customFormat="1" ht="15" customHeight="1" x14ac:dyDescent="0.25">
      <c r="P1439" s="42"/>
      <c r="AE1439" s="195"/>
      <c r="AF1439" s="195"/>
      <c r="AG1439" s="195"/>
      <c r="AH1439" s="195"/>
      <c r="AI1439" s="181"/>
      <c r="AJ1439" s="195"/>
      <c r="AK1439" s="195"/>
      <c r="AL1439" s="195"/>
      <c r="AM1439" s="195"/>
    </row>
    <row r="1440" spans="16:39" s="6" customFormat="1" ht="15" customHeight="1" x14ac:dyDescent="0.25">
      <c r="P1440" s="42"/>
      <c r="AE1440" s="195"/>
      <c r="AF1440" s="195"/>
      <c r="AG1440" s="195"/>
      <c r="AH1440" s="195"/>
      <c r="AI1440" s="181"/>
      <c r="AJ1440" s="195"/>
      <c r="AK1440" s="195"/>
      <c r="AL1440" s="195"/>
      <c r="AM1440" s="195"/>
    </row>
    <row r="1441" spans="16:39" s="6" customFormat="1" ht="15" customHeight="1" x14ac:dyDescent="0.25">
      <c r="P1441" s="42"/>
      <c r="AE1441" s="195"/>
      <c r="AF1441" s="195"/>
      <c r="AG1441" s="195"/>
      <c r="AH1441" s="195"/>
      <c r="AI1441" s="181"/>
      <c r="AJ1441" s="195"/>
      <c r="AK1441" s="195"/>
      <c r="AL1441" s="195"/>
      <c r="AM1441" s="195"/>
    </row>
    <row r="1442" spans="16:39" s="6" customFormat="1" ht="15" customHeight="1" x14ac:dyDescent="0.25">
      <c r="P1442" s="42"/>
      <c r="AE1442" s="195"/>
      <c r="AF1442" s="195"/>
      <c r="AG1442" s="195"/>
      <c r="AH1442" s="195"/>
      <c r="AI1442" s="181"/>
      <c r="AJ1442" s="195"/>
      <c r="AK1442" s="195"/>
      <c r="AL1442" s="195"/>
      <c r="AM1442" s="195"/>
    </row>
    <row r="1443" spans="16:39" s="6" customFormat="1" ht="15" customHeight="1" x14ac:dyDescent="0.25">
      <c r="P1443" s="42"/>
      <c r="AE1443" s="195"/>
      <c r="AF1443" s="195"/>
      <c r="AG1443" s="195"/>
      <c r="AH1443" s="195"/>
      <c r="AI1443" s="181"/>
      <c r="AJ1443" s="195"/>
      <c r="AK1443" s="195"/>
      <c r="AL1443" s="195"/>
      <c r="AM1443" s="195"/>
    </row>
    <row r="1444" spans="16:39" s="6" customFormat="1" ht="15" customHeight="1" x14ac:dyDescent="0.25">
      <c r="P1444" s="42"/>
      <c r="AE1444" s="195"/>
      <c r="AF1444" s="195"/>
      <c r="AG1444" s="195"/>
      <c r="AH1444" s="195"/>
      <c r="AI1444" s="181"/>
      <c r="AJ1444" s="195"/>
      <c r="AK1444" s="195"/>
      <c r="AL1444" s="195"/>
      <c r="AM1444" s="195"/>
    </row>
    <row r="1445" spans="16:39" s="6" customFormat="1" ht="15" customHeight="1" x14ac:dyDescent="0.25">
      <c r="P1445" s="42"/>
      <c r="AE1445" s="195"/>
      <c r="AF1445" s="195"/>
      <c r="AG1445" s="195"/>
      <c r="AH1445" s="195"/>
      <c r="AI1445" s="181"/>
      <c r="AJ1445" s="195"/>
      <c r="AK1445" s="195"/>
      <c r="AL1445" s="195"/>
      <c r="AM1445" s="195"/>
    </row>
    <row r="1446" spans="16:39" s="6" customFormat="1" ht="15" customHeight="1" x14ac:dyDescent="0.25">
      <c r="P1446" s="42"/>
      <c r="AE1446" s="195"/>
      <c r="AF1446" s="195"/>
      <c r="AG1446" s="195"/>
      <c r="AH1446" s="195"/>
      <c r="AI1446" s="181"/>
      <c r="AJ1446" s="195"/>
      <c r="AK1446" s="195"/>
      <c r="AL1446" s="195"/>
      <c r="AM1446" s="195"/>
    </row>
    <row r="1447" spans="16:39" s="6" customFormat="1" ht="15" customHeight="1" x14ac:dyDescent="0.25">
      <c r="P1447" s="42"/>
      <c r="AE1447" s="195"/>
      <c r="AF1447" s="195"/>
      <c r="AG1447" s="195"/>
      <c r="AH1447" s="195"/>
      <c r="AI1447" s="181"/>
      <c r="AJ1447" s="195"/>
      <c r="AK1447" s="195"/>
      <c r="AL1447" s="195"/>
      <c r="AM1447" s="195"/>
    </row>
    <row r="1448" spans="16:39" s="6" customFormat="1" ht="15" customHeight="1" x14ac:dyDescent="0.25">
      <c r="P1448" s="42"/>
      <c r="AE1448" s="195"/>
      <c r="AF1448" s="195"/>
      <c r="AG1448" s="195"/>
      <c r="AH1448" s="195"/>
      <c r="AI1448" s="181"/>
      <c r="AJ1448" s="195"/>
      <c r="AK1448" s="195"/>
      <c r="AL1448" s="195"/>
      <c r="AM1448" s="195"/>
    </row>
    <row r="1449" spans="16:39" s="6" customFormat="1" ht="15" customHeight="1" x14ac:dyDescent="0.25">
      <c r="P1449" s="42"/>
      <c r="AE1449" s="195"/>
      <c r="AF1449" s="195"/>
      <c r="AG1449" s="195"/>
      <c r="AH1449" s="195"/>
      <c r="AI1449" s="181"/>
      <c r="AJ1449" s="195"/>
      <c r="AK1449" s="195"/>
      <c r="AL1449" s="195"/>
      <c r="AM1449" s="195"/>
    </row>
    <row r="1450" spans="16:39" s="6" customFormat="1" ht="15" customHeight="1" x14ac:dyDescent="0.25">
      <c r="P1450" s="42"/>
      <c r="AE1450" s="195"/>
      <c r="AF1450" s="195"/>
      <c r="AG1450" s="195"/>
      <c r="AH1450" s="195"/>
      <c r="AI1450" s="181"/>
      <c r="AJ1450" s="195"/>
      <c r="AK1450" s="195"/>
      <c r="AL1450" s="195"/>
      <c r="AM1450" s="195"/>
    </row>
    <row r="1451" spans="16:39" s="6" customFormat="1" ht="15" customHeight="1" x14ac:dyDescent="0.25">
      <c r="P1451" s="42"/>
      <c r="AE1451" s="195"/>
      <c r="AF1451" s="195"/>
      <c r="AG1451" s="195"/>
      <c r="AH1451" s="195"/>
      <c r="AI1451" s="181"/>
      <c r="AJ1451" s="195"/>
      <c r="AK1451" s="195"/>
      <c r="AL1451" s="195"/>
      <c r="AM1451" s="195"/>
    </row>
    <row r="1452" spans="16:39" s="6" customFormat="1" ht="15" customHeight="1" x14ac:dyDescent="0.25">
      <c r="P1452" s="42"/>
      <c r="AE1452" s="195"/>
      <c r="AF1452" s="195"/>
      <c r="AG1452" s="195"/>
      <c r="AH1452" s="195"/>
      <c r="AI1452" s="181"/>
      <c r="AJ1452" s="195"/>
      <c r="AK1452" s="195"/>
      <c r="AL1452" s="195"/>
      <c r="AM1452" s="195"/>
    </row>
    <row r="1453" spans="16:39" s="6" customFormat="1" ht="15" customHeight="1" x14ac:dyDescent="0.25">
      <c r="P1453" s="42"/>
      <c r="AE1453" s="195"/>
      <c r="AF1453" s="195"/>
      <c r="AG1453" s="195"/>
      <c r="AH1453" s="195"/>
      <c r="AI1453" s="181"/>
      <c r="AJ1453" s="195"/>
      <c r="AK1453" s="195"/>
      <c r="AL1453" s="195"/>
      <c r="AM1453" s="195"/>
    </row>
    <row r="1454" spans="16:39" s="6" customFormat="1" ht="15" customHeight="1" x14ac:dyDescent="0.25">
      <c r="P1454" s="42"/>
      <c r="AE1454" s="195"/>
      <c r="AF1454" s="195"/>
      <c r="AG1454" s="195"/>
      <c r="AH1454" s="195"/>
      <c r="AI1454" s="181"/>
      <c r="AJ1454" s="195"/>
      <c r="AK1454" s="195"/>
      <c r="AL1454" s="195"/>
      <c r="AM1454" s="195"/>
    </row>
    <row r="1455" spans="16:39" s="6" customFormat="1" ht="15" customHeight="1" x14ac:dyDescent="0.25">
      <c r="P1455" s="42"/>
      <c r="AE1455" s="195"/>
      <c r="AF1455" s="195"/>
      <c r="AG1455" s="195"/>
      <c r="AH1455" s="195"/>
      <c r="AI1455" s="181"/>
      <c r="AJ1455" s="195"/>
      <c r="AK1455" s="195"/>
      <c r="AL1455" s="195"/>
      <c r="AM1455" s="195"/>
    </row>
    <row r="1456" spans="16:39" s="6" customFormat="1" ht="15" customHeight="1" x14ac:dyDescent="0.25">
      <c r="P1456" s="42"/>
      <c r="AE1456" s="195"/>
      <c r="AF1456" s="195"/>
      <c r="AG1456" s="195"/>
      <c r="AH1456" s="195"/>
      <c r="AI1456" s="181"/>
      <c r="AJ1456" s="195"/>
      <c r="AK1456" s="195"/>
      <c r="AL1456" s="195"/>
      <c r="AM1456" s="195"/>
    </row>
    <row r="1457" spans="16:39" s="6" customFormat="1" ht="15" customHeight="1" x14ac:dyDescent="0.25">
      <c r="P1457" s="42"/>
      <c r="AE1457" s="195"/>
      <c r="AF1457" s="195"/>
      <c r="AG1457" s="195"/>
      <c r="AH1457" s="195"/>
      <c r="AI1457" s="181"/>
      <c r="AJ1457" s="195"/>
      <c r="AK1457" s="195"/>
      <c r="AL1457" s="195"/>
      <c r="AM1457" s="195"/>
    </row>
    <row r="1458" spans="16:39" s="6" customFormat="1" ht="15" customHeight="1" x14ac:dyDescent="0.25">
      <c r="P1458" s="42"/>
      <c r="AE1458" s="195"/>
      <c r="AF1458" s="195"/>
      <c r="AG1458" s="195"/>
      <c r="AH1458" s="195"/>
      <c r="AI1458" s="181"/>
      <c r="AJ1458" s="195"/>
      <c r="AK1458" s="195"/>
      <c r="AL1458" s="195"/>
      <c r="AM1458" s="195"/>
    </row>
    <row r="1459" spans="16:39" s="6" customFormat="1" ht="15" customHeight="1" x14ac:dyDescent="0.25">
      <c r="P1459" s="42"/>
      <c r="AE1459" s="195"/>
      <c r="AF1459" s="195"/>
      <c r="AG1459" s="195"/>
      <c r="AH1459" s="195"/>
      <c r="AI1459" s="181"/>
      <c r="AJ1459" s="195"/>
      <c r="AK1459" s="195"/>
      <c r="AL1459" s="195"/>
      <c r="AM1459" s="195"/>
    </row>
    <row r="1460" spans="16:39" s="6" customFormat="1" ht="15" customHeight="1" x14ac:dyDescent="0.25">
      <c r="P1460" s="42"/>
      <c r="AE1460" s="195"/>
      <c r="AF1460" s="195"/>
      <c r="AG1460" s="195"/>
      <c r="AH1460" s="195"/>
      <c r="AI1460" s="181"/>
      <c r="AJ1460" s="195"/>
      <c r="AK1460" s="195"/>
      <c r="AL1460" s="195"/>
      <c r="AM1460" s="195"/>
    </row>
    <row r="1461" spans="16:39" s="6" customFormat="1" ht="15" customHeight="1" x14ac:dyDescent="0.25">
      <c r="P1461" s="42"/>
      <c r="AE1461" s="195"/>
      <c r="AF1461" s="195"/>
      <c r="AG1461" s="195"/>
      <c r="AH1461" s="195"/>
      <c r="AI1461" s="181"/>
      <c r="AJ1461" s="195"/>
      <c r="AK1461" s="195"/>
      <c r="AL1461" s="195"/>
      <c r="AM1461" s="195"/>
    </row>
    <row r="1462" spans="16:39" s="6" customFormat="1" ht="15" customHeight="1" x14ac:dyDescent="0.25">
      <c r="P1462" s="42"/>
      <c r="AE1462" s="195"/>
      <c r="AF1462" s="195"/>
      <c r="AG1462" s="195"/>
      <c r="AH1462" s="195"/>
      <c r="AI1462" s="181"/>
      <c r="AJ1462" s="195"/>
      <c r="AK1462" s="195"/>
      <c r="AL1462" s="195"/>
      <c r="AM1462" s="195"/>
    </row>
    <row r="1463" spans="16:39" s="6" customFormat="1" ht="15" customHeight="1" x14ac:dyDescent="0.25">
      <c r="P1463" s="42"/>
      <c r="AE1463" s="195"/>
      <c r="AF1463" s="195"/>
      <c r="AG1463" s="195"/>
      <c r="AH1463" s="195"/>
      <c r="AI1463" s="181"/>
      <c r="AJ1463" s="195"/>
      <c r="AK1463" s="195"/>
      <c r="AL1463" s="195"/>
      <c r="AM1463" s="195"/>
    </row>
    <row r="1464" spans="16:39" s="6" customFormat="1" ht="15" customHeight="1" x14ac:dyDescent="0.25">
      <c r="P1464" s="42"/>
      <c r="AE1464" s="195"/>
      <c r="AF1464" s="195"/>
      <c r="AG1464" s="195"/>
      <c r="AH1464" s="195"/>
      <c r="AI1464" s="181"/>
      <c r="AJ1464" s="195"/>
      <c r="AK1464" s="195"/>
      <c r="AL1464" s="195"/>
      <c r="AM1464" s="195"/>
    </row>
    <row r="1465" spans="16:39" s="6" customFormat="1" ht="15" customHeight="1" x14ac:dyDescent="0.25">
      <c r="P1465" s="42"/>
      <c r="AE1465" s="195"/>
      <c r="AF1465" s="195"/>
      <c r="AG1465" s="195"/>
      <c r="AH1465" s="195"/>
      <c r="AI1465" s="181"/>
      <c r="AJ1465" s="195"/>
      <c r="AK1465" s="195"/>
      <c r="AL1465" s="195"/>
      <c r="AM1465" s="195"/>
    </row>
    <row r="1466" spans="16:39" s="6" customFormat="1" ht="15" customHeight="1" x14ac:dyDescent="0.25">
      <c r="P1466" s="42"/>
      <c r="AE1466" s="195"/>
      <c r="AF1466" s="195"/>
      <c r="AG1466" s="195"/>
      <c r="AH1466" s="195"/>
      <c r="AI1466" s="181"/>
      <c r="AJ1466" s="195"/>
      <c r="AK1466" s="195"/>
      <c r="AL1466" s="195"/>
      <c r="AM1466" s="195"/>
    </row>
    <row r="1467" spans="16:39" s="6" customFormat="1" ht="15" customHeight="1" x14ac:dyDescent="0.25">
      <c r="P1467" s="42"/>
      <c r="AE1467" s="195"/>
      <c r="AF1467" s="195"/>
      <c r="AG1467" s="195"/>
      <c r="AH1467" s="195"/>
      <c r="AI1467" s="181"/>
      <c r="AJ1467" s="195"/>
      <c r="AK1467" s="195"/>
      <c r="AL1467" s="195"/>
      <c r="AM1467" s="195"/>
    </row>
    <row r="1468" spans="16:39" s="6" customFormat="1" ht="15" customHeight="1" x14ac:dyDescent="0.25">
      <c r="P1468" s="42"/>
      <c r="AE1468" s="195"/>
      <c r="AF1468" s="195"/>
      <c r="AG1468" s="195"/>
      <c r="AH1468" s="195"/>
      <c r="AI1468" s="181"/>
      <c r="AJ1468" s="195"/>
      <c r="AK1468" s="195"/>
      <c r="AL1468" s="195"/>
      <c r="AM1468" s="195"/>
    </row>
    <row r="1469" spans="16:39" s="6" customFormat="1" ht="15" customHeight="1" x14ac:dyDescent="0.25">
      <c r="P1469" s="42"/>
      <c r="AE1469" s="195"/>
      <c r="AF1469" s="195"/>
      <c r="AG1469" s="195"/>
      <c r="AH1469" s="195"/>
      <c r="AI1469" s="181"/>
      <c r="AJ1469" s="195"/>
      <c r="AK1469" s="195"/>
      <c r="AL1469" s="195"/>
      <c r="AM1469" s="195"/>
    </row>
    <row r="1470" spans="16:39" s="6" customFormat="1" ht="15" customHeight="1" x14ac:dyDescent="0.25">
      <c r="P1470" s="42"/>
      <c r="AE1470" s="195"/>
      <c r="AF1470" s="195"/>
      <c r="AG1470" s="195"/>
      <c r="AH1470" s="195"/>
      <c r="AI1470" s="181"/>
      <c r="AJ1470" s="195"/>
      <c r="AK1470" s="195"/>
      <c r="AL1470" s="195"/>
      <c r="AM1470" s="195"/>
    </row>
    <row r="1471" spans="16:39" s="6" customFormat="1" ht="15" customHeight="1" x14ac:dyDescent="0.25">
      <c r="P1471" s="42"/>
      <c r="AE1471" s="195"/>
      <c r="AF1471" s="195"/>
      <c r="AG1471" s="195"/>
      <c r="AH1471" s="195"/>
      <c r="AI1471" s="181"/>
      <c r="AJ1471" s="195"/>
      <c r="AK1471" s="195"/>
      <c r="AL1471" s="195"/>
      <c r="AM1471" s="195"/>
    </row>
    <row r="1472" spans="16:39" s="6" customFormat="1" ht="15" customHeight="1" x14ac:dyDescent="0.25">
      <c r="P1472" s="42"/>
      <c r="AE1472" s="195"/>
      <c r="AF1472" s="195"/>
      <c r="AG1472" s="195"/>
      <c r="AH1472" s="195"/>
      <c r="AI1472" s="181"/>
      <c r="AJ1472" s="195"/>
      <c r="AK1472" s="195"/>
      <c r="AL1472" s="195"/>
      <c r="AM1472" s="195"/>
    </row>
    <row r="1473" spans="16:39" s="6" customFormat="1" ht="15" customHeight="1" x14ac:dyDescent="0.25">
      <c r="P1473" s="42"/>
      <c r="AE1473" s="195"/>
      <c r="AF1473" s="195"/>
      <c r="AG1473" s="195"/>
      <c r="AH1473" s="195"/>
      <c r="AI1473" s="181"/>
      <c r="AJ1473" s="195"/>
      <c r="AK1473" s="195"/>
      <c r="AL1473" s="195"/>
      <c r="AM1473" s="195"/>
    </row>
    <row r="1474" spans="16:39" s="6" customFormat="1" ht="15" customHeight="1" x14ac:dyDescent="0.25">
      <c r="P1474" s="42"/>
      <c r="AE1474" s="195"/>
      <c r="AF1474" s="195"/>
      <c r="AG1474" s="195"/>
      <c r="AH1474" s="195"/>
      <c r="AI1474" s="181"/>
      <c r="AJ1474" s="195"/>
      <c r="AK1474" s="195"/>
      <c r="AL1474" s="195"/>
      <c r="AM1474" s="195"/>
    </row>
    <row r="1475" spans="16:39" s="6" customFormat="1" ht="15" customHeight="1" x14ac:dyDescent="0.25">
      <c r="P1475" s="42"/>
      <c r="AE1475" s="195"/>
      <c r="AF1475" s="195"/>
      <c r="AG1475" s="195"/>
      <c r="AH1475" s="195"/>
      <c r="AI1475" s="181"/>
      <c r="AJ1475" s="195"/>
      <c r="AK1475" s="195"/>
      <c r="AL1475" s="195"/>
      <c r="AM1475" s="195"/>
    </row>
    <row r="1476" spans="16:39" s="6" customFormat="1" ht="15" customHeight="1" x14ac:dyDescent="0.25">
      <c r="P1476" s="42"/>
      <c r="AE1476" s="195"/>
      <c r="AF1476" s="195"/>
      <c r="AG1476" s="195"/>
      <c r="AH1476" s="195"/>
      <c r="AI1476" s="181"/>
      <c r="AJ1476" s="195"/>
      <c r="AK1476" s="195"/>
      <c r="AL1476" s="195"/>
      <c r="AM1476" s="195"/>
    </row>
    <row r="1477" spans="16:39" s="6" customFormat="1" ht="15" customHeight="1" x14ac:dyDescent="0.25">
      <c r="P1477" s="42"/>
      <c r="AE1477" s="195"/>
      <c r="AF1477" s="195"/>
      <c r="AG1477" s="195"/>
      <c r="AH1477" s="195"/>
      <c r="AI1477" s="181"/>
      <c r="AJ1477" s="195"/>
      <c r="AK1477" s="195"/>
      <c r="AL1477" s="195"/>
      <c r="AM1477" s="195"/>
    </row>
    <row r="1478" spans="16:39" s="6" customFormat="1" ht="15" customHeight="1" x14ac:dyDescent="0.25">
      <c r="P1478" s="42"/>
      <c r="AE1478" s="195"/>
      <c r="AF1478" s="195"/>
      <c r="AG1478" s="195"/>
      <c r="AH1478" s="195"/>
      <c r="AI1478" s="181"/>
      <c r="AJ1478" s="195"/>
      <c r="AK1478" s="195"/>
      <c r="AL1478" s="195"/>
      <c r="AM1478" s="195"/>
    </row>
    <row r="1479" spans="16:39" s="6" customFormat="1" ht="15" customHeight="1" x14ac:dyDescent="0.25">
      <c r="P1479" s="42"/>
      <c r="AE1479" s="195"/>
      <c r="AF1479" s="195"/>
      <c r="AG1479" s="195"/>
      <c r="AH1479" s="195"/>
      <c r="AI1479" s="181"/>
      <c r="AJ1479" s="195"/>
      <c r="AK1479" s="195"/>
      <c r="AL1479" s="195"/>
      <c r="AM1479" s="195"/>
    </row>
    <row r="1480" spans="16:39" s="6" customFormat="1" ht="15" customHeight="1" x14ac:dyDescent="0.25">
      <c r="P1480" s="42"/>
      <c r="AE1480" s="195"/>
      <c r="AF1480" s="195"/>
      <c r="AG1480" s="195"/>
      <c r="AH1480" s="195"/>
      <c r="AI1480" s="181"/>
      <c r="AJ1480" s="195"/>
      <c r="AK1480" s="195"/>
      <c r="AL1480" s="195"/>
      <c r="AM1480" s="195"/>
    </row>
    <row r="1481" spans="16:39" s="6" customFormat="1" ht="15" customHeight="1" x14ac:dyDescent="0.25">
      <c r="P1481" s="42"/>
      <c r="AE1481" s="195"/>
      <c r="AF1481" s="195"/>
      <c r="AG1481" s="195"/>
      <c r="AH1481" s="195"/>
      <c r="AI1481" s="181"/>
      <c r="AJ1481" s="195"/>
      <c r="AK1481" s="195"/>
      <c r="AL1481" s="195"/>
      <c r="AM1481" s="195"/>
    </row>
    <row r="1482" spans="16:39" s="6" customFormat="1" ht="15" customHeight="1" x14ac:dyDescent="0.25">
      <c r="P1482" s="42"/>
      <c r="AE1482" s="195"/>
      <c r="AF1482" s="195"/>
      <c r="AG1482" s="195"/>
      <c r="AH1482" s="195"/>
      <c r="AI1482" s="181"/>
      <c r="AJ1482" s="195"/>
      <c r="AK1482" s="195"/>
      <c r="AL1482" s="195"/>
      <c r="AM1482" s="195"/>
    </row>
    <row r="1483" spans="16:39" s="6" customFormat="1" ht="15" customHeight="1" x14ac:dyDescent="0.25">
      <c r="P1483" s="42"/>
      <c r="AE1483" s="195"/>
      <c r="AF1483" s="195"/>
      <c r="AG1483" s="195"/>
      <c r="AH1483" s="195"/>
      <c r="AI1483" s="181"/>
      <c r="AJ1483" s="195"/>
      <c r="AK1483" s="195"/>
      <c r="AL1483" s="195"/>
      <c r="AM1483" s="195"/>
    </row>
    <row r="1484" spans="16:39" s="6" customFormat="1" ht="15" customHeight="1" x14ac:dyDescent="0.25">
      <c r="P1484" s="42"/>
      <c r="AE1484" s="195"/>
      <c r="AF1484" s="195"/>
      <c r="AG1484" s="195"/>
      <c r="AH1484" s="195"/>
      <c r="AI1484" s="181"/>
      <c r="AJ1484" s="195"/>
      <c r="AK1484" s="195"/>
      <c r="AL1484" s="195"/>
      <c r="AM1484" s="195"/>
    </row>
    <row r="1485" spans="16:39" s="6" customFormat="1" ht="15" customHeight="1" x14ac:dyDescent="0.25">
      <c r="P1485" s="42"/>
      <c r="AE1485" s="195"/>
      <c r="AF1485" s="195"/>
      <c r="AG1485" s="195"/>
      <c r="AH1485" s="195"/>
      <c r="AI1485" s="181"/>
      <c r="AJ1485" s="195"/>
      <c r="AK1485" s="195"/>
      <c r="AL1485" s="195"/>
      <c r="AM1485" s="195"/>
    </row>
    <row r="1486" spans="16:39" s="6" customFormat="1" ht="15" customHeight="1" x14ac:dyDescent="0.25">
      <c r="P1486" s="42"/>
      <c r="AE1486" s="195"/>
      <c r="AF1486" s="195"/>
      <c r="AG1486" s="195"/>
      <c r="AH1486" s="195"/>
      <c r="AI1486" s="181"/>
      <c r="AJ1486" s="195"/>
      <c r="AK1486" s="195"/>
      <c r="AL1486" s="195"/>
      <c r="AM1486" s="195"/>
    </row>
    <row r="1487" spans="16:39" s="6" customFormat="1" ht="15" customHeight="1" x14ac:dyDescent="0.25">
      <c r="P1487" s="42"/>
      <c r="AE1487" s="195"/>
      <c r="AF1487" s="195"/>
      <c r="AG1487" s="195"/>
      <c r="AH1487" s="195"/>
      <c r="AI1487" s="181"/>
      <c r="AJ1487" s="195"/>
      <c r="AK1487" s="195"/>
      <c r="AL1487" s="195"/>
      <c r="AM1487" s="195"/>
    </row>
    <row r="1488" spans="16:39" s="6" customFormat="1" ht="15" customHeight="1" x14ac:dyDescent="0.25">
      <c r="P1488" s="42"/>
      <c r="AE1488" s="195"/>
      <c r="AF1488" s="195"/>
      <c r="AG1488" s="195"/>
      <c r="AH1488" s="195"/>
      <c r="AI1488" s="181"/>
      <c r="AJ1488" s="195"/>
      <c r="AK1488" s="195"/>
      <c r="AL1488" s="195"/>
      <c r="AM1488" s="195"/>
    </row>
    <row r="1489" spans="16:39" s="6" customFormat="1" ht="15" customHeight="1" x14ac:dyDescent="0.25">
      <c r="P1489" s="42"/>
      <c r="AE1489" s="195"/>
      <c r="AF1489" s="195"/>
      <c r="AG1489" s="195"/>
      <c r="AH1489" s="195"/>
      <c r="AI1489" s="181"/>
      <c r="AJ1489" s="195"/>
      <c r="AK1489" s="195"/>
      <c r="AL1489" s="195"/>
      <c r="AM1489" s="195"/>
    </row>
    <row r="1490" spans="16:39" s="6" customFormat="1" ht="15" customHeight="1" x14ac:dyDescent="0.25">
      <c r="P1490" s="42"/>
      <c r="AE1490" s="195"/>
      <c r="AF1490" s="195"/>
      <c r="AG1490" s="195"/>
      <c r="AH1490" s="195"/>
      <c r="AI1490" s="181"/>
      <c r="AJ1490" s="195"/>
      <c r="AK1490" s="195"/>
      <c r="AL1490" s="195"/>
      <c r="AM1490" s="195"/>
    </row>
    <row r="1491" spans="16:39" s="6" customFormat="1" ht="15" customHeight="1" x14ac:dyDescent="0.25">
      <c r="P1491" s="42"/>
      <c r="AE1491" s="195"/>
      <c r="AF1491" s="195"/>
      <c r="AG1491" s="195"/>
      <c r="AH1491" s="195"/>
      <c r="AI1491" s="181"/>
      <c r="AJ1491" s="195"/>
      <c r="AK1491" s="195"/>
      <c r="AL1491" s="195"/>
      <c r="AM1491" s="195"/>
    </row>
    <row r="1492" spans="16:39" s="6" customFormat="1" ht="15" customHeight="1" x14ac:dyDescent="0.25">
      <c r="P1492" s="42"/>
      <c r="AE1492" s="195"/>
      <c r="AF1492" s="195"/>
      <c r="AG1492" s="195"/>
      <c r="AH1492" s="195"/>
      <c r="AI1492" s="181"/>
      <c r="AJ1492" s="195"/>
      <c r="AK1492" s="195"/>
      <c r="AL1492" s="195"/>
      <c r="AM1492" s="195"/>
    </row>
    <row r="1493" spans="16:39" s="6" customFormat="1" ht="15" customHeight="1" x14ac:dyDescent="0.25">
      <c r="P1493" s="42"/>
      <c r="AE1493" s="195"/>
      <c r="AF1493" s="195"/>
      <c r="AG1493" s="195"/>
      <c r="AH1493" s="195"/>
      <c r="AI1493" s="181"/>
      <c r="AJ1493" s="195"/>
      <c r="AK1493" s="195"/>
      <c r="AL1493" s="195"/>
      <c r="AM1493" s="195"/>
    </row>
    <row r="1494" spans="16:39" s="6" customFormat="1" ht="15" customHeight="1" x14ac:dyDescent="0.25">
      <c r="P1494" s="42"/>
      <c r="AE1494" s="195"/>
      <c r="AF1494" s="195"/>
      <c r="AG1494" s="195"/>
      <c r="AH1494" s="195"/>
      <c r="AI1494" s="181"/>
      <c r="AJ1494" s="195"/>
      <c r="AK1494" s="195"/>
      <c r="AL1494" s="195"/>
      <c r="AM1494" s="195"/>
    </row>
    <row r="1495" spans="16:39" s="6" customFormat="1" ht="15" customHeight="1" x14ac:dyDescent="0.25">
      <c r="P1495" s="42"/>
      <c r="AE1495" s="195"/>
      <c r="AF1495" s="195"/>
      <c r="AG1495" s="195"/>
      <c r="AH1495" s="195"/>
      <c r="AI1495" s="181"/>
      <c r="AJ1495" s="195"/>
      <c r="AK1495" s="195"/>
      <c r="AL1495" s="195"/>
      <c r="AM1495" s="195"/>
    </row>
    <row r="1496" spans="16:39" s="6" customFormat="1" ht="15" customHeight="1" x14ac:dyDescent="0.25">
      <c r="P1496" s="42"/>
      <c r="AE1496" s="195"/>
      <c r="AF1496" s="195"/>
      <c r="AG1496" s="195"/>
      <c r="AH1496" s="195"/>
      <c r="AI1496" s="181"/>
      <c r="AJ1496" s="195"/>
      <c r="AK1496" s="195"/>
      <c r="AL1496" s="195"/>
      <c r="AM1496" s="195"/>
    </row>
    <row r="1497" spans="16:39" s="6" customFormat="1" ht="15" customHeight="1" x14ac:dyDescent="0.25">
      <c r="P1497" s="42"/>
      <c r="AE1497" s="195"/>
      <c r="AF1497" s="195"/>
      <c r="AG1497" s="195"/>
      <c r="AH1497" s="195"/>
      <c r="AI1497" s="181"/>
      <c r="AJ1497" s="195"/>
      <c r="AK1497" s="195"/>
      <c r="AL1497" s="195"/>
      <c r="AM1497" s="195"/>
    </row>
    <row r="1498" spans="16:39" s="6" customFormat="1" ht="15" customHeight="1" x14ac:dyDescent="0.25">
      <c r="P1498" s="42"/>
      <c r="AE1498" s="195"/>
      <c r="AF1498" s="195"/>
      <c r="AG1498" s="195"/>
      <c r="AH1498" s="195"/>
      <c r="AI1498" s="181"/>
      <c r="AJ1498" s="195"/>
      <c r="AK1498" s="195"/>
      <c r="AL1498" s="195"/>
      <c r="AM1498" s="195"/>
    </row>
    <row r="1499" spans="16:39" s="6" customFormat="1" ht="15" customHeight="1" x14ac:dyDescent="0.25">
      <c r="P1499" s="42"/>
      <c r="AE1499" s="195"/>
      <c r="AF1499" s="195"/>
      <c r="AG1499" s="195"/>
      <c r="AH1499" s="195"/>
      <c r="AI1499" s="181"/>
      <c r="AJ1499" s="195"/>
      <c r="AK1499" s="195"/>
      <c r="AL1499" s="195"/>
      <c r="AM1499" s="195"/>
    </row>
    <row r="1500" spans="16:39" s="6" customFormat="1" ht="15" customHeight="1" x14ac:dyDescent="0.25">
      <c r="P1500" s="42"/>
      <c r="AE1500" s="195"/>
      <c r="AF1500" s="195"/>
      <c r="AG1500" s="195"/>
      <c r="AH1500" s="195"/>
      <c r="AI1500" s="181"/>
      <c r="AJ1500" s="195"/>
      <c r="AK1500" s="195"/>
      <c r="AL1500" s="195"/>
      <c r="AM1500" s="195"/>
    </row>
    <row r="1501" spans="16:39" s="6" customFormat="1" ht="15" customHeight="1" x14ac:dyDescent="0.25">
      <c r="P1501" s="42"/>
      <c r="AE1501" s="195"/>
      <c r="AF1501" s="195"/>
      <c r="AG1501" s="195"/>
      <c r="AH1501" s="195"/>
      <c r="AI1501" s="181"/>
      <c r="AJ1501" s="195"/>
      <c r="AK1501" s="195"/>
      <c r="AL1501" s="195"/>
      <c r="AM1501" s="195"/>
    </row>
    <row r="1502" spans="16:39" s="6" customFormat="1" ht="15" customHeight="1" x14ac:dyDescent="0.25">
      <c r="P1502" s="42"/>
      <c r="AE1502" s="195"/>
      <c r="AF1502" s="195"/>
      <c r="AG1502" s="195"/>
      <c r="AH1502" s="195"/>
      <c r="AI1502" s="181"/>
      <c r="AJ1502" s="195"/>
      <c r="AK1502" s="195"/>
      <c r="AL1502" s="195"/>
      <c r="AM1502" s="195"/>
    </row>
    <row r="1503" spans="16:39" s="6" customFormat="1" ht="15" customHeight="1" x14ac:dyDescent="0.25">
      <c r="P1503" s="42"/>
      <c r="AE1503" s="195"/>
      <c r="AF1503" s="195"/>
      <c r="AG1503" s="195"/>
      <c r="AH1503" s="195"/>
      <c r="AI1503" s="181"/>
      <c r="AJ1503" s="195"/>
      <c r="AK1503" s="195"/>
      <c r="AL1503" s="195"/>
      <c r="AM1503" s="195"/>
    </row>
    <row r="1504" spans="16:39" s="6" customFormat="1" ht="15" customHeight="1" x14ac:dyDescent="0.25">
      <c r="P1504" s="42"/>
      <c r="AE1504" s="195"/>
      <c r="AF1504" s="195"/>
      <c r="AG1504" s="195"/>
      <c r="AH1504" s="195"/>
      <c r="AI1504" s="181"/>
      <c r="AJ1504" s="195"/>
      <c r="AK1504" s="195"/>
      <c r="AL1504" s="195"/>
      <c r="AM1504" s="195"/>
    </row>
    <row r="1505" spans="16:39" s="6" customFormat="1" ht="15" customHeight="1" x14ac:dyDescent="0.25">
      <c r="P1505" s="42"/>
      <c r="AE1505" s="195"/>
      <c r="AF1505" s="195"/>
      <c r="AG1505" s="195"/>
      <c r="AH1505" s="195"/>
      <c r="AI1505" s="181"/>
      <c r="AJ1505" s="195"/>
      <c r="AK1505" s="195"/>
      <c r="AL1505" s="195"/>
      <c r="AM1505" s="195"/>
    </row>
    <row r="1506" spans="16:39" s="6" customFormat="1" ht="15" customHeight="1" x14ac:dyDescent="0.25">
      <c r="P1506" s="42"/>
      <c r="AE1506" s="195"/>
      <c r="AF1506" s="195"/>
      <c r="AG1506" s="195"/>
      <c r="AH1506" s="195"/>
      <c r="AI1506" s="181"/>
      <c r="AJ1506" s="195"/>
      <c r="AK1506" s="195"/>
      <c r="AL1506" s="195"/>
      <c r="AM1506" s="195"/>
    </row>
    <row r="1507" spans="16:39" s="6" customFormat="1" ht="15" customHeight="1" x14ac:dyDescent="0.25">
      <c r="P1507" s="42"/>
      <c r="AE1507" s="195"/>
      <c r="AF1507" s="195"/>
      <c r="AG1507" s="195"/>
      <c r="AH1507" s="195"/>
      <c r="AI1507" s="181"/>
      <c r="AJ1507" s="195"/>
      <c r="AK1507" s="195"/>
      <c r="AL1507" s="195"/>
      <c r="AM1507" s="195"/>
    </row>
    <row r="1508" spans="16:39" s="6" customFormat="1" ht="15" customHeight="1" x14ac:dyDescent="0.25">
      <c r="P1508" s="42"/>
      <c r="AE1508" s="195"/>
      <c r="AF1508" s="195"/>
      <c r="AG1508" s="195"/>
      <c r="AH1508" s="195"/>
      <c r="AI1508" s="181"/>
      <c r="AJ1508" s="195"/>
      <c r="AK1508" s="195"/>
      <c r="AL1508" s="195"/>
      <c r="AM1508" s="195"/>
    </row>
    <row r="1509" spans="16:39" s="6" customFormat="1" ht="15" customHeight="1" x14ac:dyDescent="0.25">
      <c r="P1509" s="42"/>
      <c r="AE1509" s="195"/>
      <c r="AF1509" s="195"/>
      <c r="AG1509" s="195"/>
      <c r="AH1509" s="195"/>
      <c r="AI1509" s="181"/>
      <c r="AJ1509" s="195"/>
      <c r="AK1509" s="195"/>
      <c r="AL1509" s="195"/>
      <c r="AM1509" s="195"/>
    </row>
    <row r="1510" spans="16:39" s="6" customFormat="1" ht="15" customHeight="1" x14ac:dyDescent="0.25">
      <c r="P1510" s="42"/>
      <c r="AE1510" s="195"/>
      <c r="AF1510" s="195"/>
      <c r="AG1510" s="195"/>
      <c r="AH1510" s="195"/>
      <c r="AI1510" s="181"/>
      <c r="AJ1510" s="195"/>
      <c r="AK1510" s="195"/>
      <c r="AL1510" s="195"/>
      <c r="AM1510" s="195"/>
    </row>
    <row r="1511" spans="16:39" s="6" customFormat="1" ht="15" customHeight="1" x14ac:dyDescent="0.25">
      <c r="P1511" s="42"/>
      <c r="AE1511" s="195"/>
      <c r="AF1511" s="195"/>
      <c r="AG1511" s="195"/>
      <c r="AH1511" s="195"/>
      <c r="AI1511" s="181"/>
      <c r="AJ1511" s="195"/>
      <c r="AK1511" s="195"/>
      <c r="AL1511" s="195"/>
      <c r="AM1511" s="195"/>
    </row>
    <row r="1512" spans="16:39" s="6" customFormat="1" ht="15" customHeight="1" x14ac:dyDescent="0.25">
      <c r="P1512" s="42"/>
      <c r="AE1512" s="195"/>
      <c r="AF1512" s="195"/>
      <c r="AG1512" s="195"/>
      <c r="AH1512" s="195"/>
      <c r="AI1512" s="181"/>
      <c r="AJ1512" s="195"/>
      <c r="AK1512" s="195"/>
      <c r="AL1512" s="195"/>
      <c r="AM1512" s="195"/>
    </row>
    <row r="1513" spans="16:39" s="6" customFormat="1" ht="15" customHeight="1" x14ac:dyDescent="0.25">
      <c r="P1513" s="42"/>
      <c r="AE1513" s="195"/>
      <c r="AF1513" s="195"/>
      <c r="AG1513" s="195"/>
      <c r="AH1513" s="195"/>
      <c r="AI1513" s="181"/>
      <c r="AJ1513" s="195"/>
      <c r="AK1513" s="195"/>
      <c r="AL1513" s="195"/>
      <c r="AM1513" s="195"/>
    </row>
    <row r="1514" spans="16:39" s="6" customFormat="1" ht="15" customHeight="1" x14ac:dyDescent="0.25">
      <c r="P1514" s="42"/>
      <c r="AE1514" s="195"/>
      <c r="AF1514" s="195"/>
      <c r="AG1514" s="195"/>
      <c r="AH1514" s="195"/>
      <c r="AI1514" s="181"/>
      <c r="AJ1514" s="195"/>
      <c r="AK1514" s="195"/>
      <c r="AL1514" s="195"/>
      <c r="AM1514" s="195"/>
    </row>
    <row r="1515" spans="16:39" s="6" customFormat="1" ht="15" customHeight="1" x14ac:dyDescent="0.25">
      <c r="P1515" s="42"/>
      <c r="AE1515" s="195"/>
      <c r="AF1515" s="195"/>
      <c r="AG1515" s="195"/>
      <c r="AH1515" s="195"/>
      <c r="AI1515" s="181"/>
      <c r="AJ1515" s="195"/>
      <c r="AK1515" s="195"/>
      <c r="AL1515" s="195"/>
      <c r="AM1515" s="195"/>
    </row>
    <row r="1516" spans="16:39" s="6" customFormat="1" ht="15" customHeight="1" x14ac:dyDescent="0.25">
      <c r="P1516" s="42"/>
      <c r="AE1516" s="195"/>
      <c r="AF1516" s="195"/>
      <c r="AG1516" s="195"/>
      <c r="AH1516" s="195"/>
      <c r="AI1516" s="181"/>
      <c r="AJ1516" s="195"/>
      <c r="AK1516" s="195"/>
      <c r="AL1516" s="195"/>
      <c r="AM1516" s="195"/>
    </row>
    <row r="1517" spans="16:39" s="6" customFormat="1" ht="15" customHeight="1" x14ac:dyDescent="0.25">
      <c r="P1517" s="42"/>
      <c r="AE1517" s="195"/>
      <c r="AF1517" s="195"/>
      <c r="AG1517" s="195"/>
      <c r="AH1517" s="195"/>
      <c r="AI1517" s="181"/>
      <c r="AJ1517" s="195"/>
      <c r="AK1517" s="195"/>
      <c r="AL1517" s="195"/>
      <c r="AM1517" s="195"/>
    </row>
    <row r="1518" spans="16:39" s="6" customFormat="1" ht="15" customHeight="1" x14ac:dyDescent="0.25">
      <c r="P1518" s="42"/>
      <c r="AE1518" s="195"/>
      <c r="AF1518" s="195"/>
      <c r="AG1518" s="195"/>
      <c r="AH1518" s="195"/>
      <c r="AI1518" s="181"/>
      <c r="AJ1518" s="195"/>
      <c r="AK1518" s="195"/>
      <c r="AL1518" s="195"/>
      <c r="AM1518" s="195"/>
    </row>
    <row r="1519" spans="16:39" s="6" customFormat="1" ht="15" customHeight="1" x14ac:dyDescent="0.25">
      <c r="P1519" s="42"/>
      <c r="AE1519" s="195"/>
      <c r="AF1519" s="195"/>
      <c r="AG1519" s="195"/>
      <c r="AH1519" s="195"/>
      <c r="AI1519" s="181"/>
      <c r="AJ1519" s="195"/>
      <c r="AK1519" s="195"/>
      <c r="AL1519" s="195"/>
      <c r="AM1519" s="195"/>
    </row>
    <row r="1520" spans="16:39" s="6" customFormat="1" ht="15" customHeight="1" x14ac:dyDescent="0.25">
      <c r="P1520" s="42"/>
      <c r="AE1520" s="195"/>
      <c r="AF1520" s="195"/>
      <c r="AG1520" s="195"/>
      <c r="AH1520" s="195"/>
      <c r="AI1520" s="181"/>
      <c r="AJ1520" s="195"/>
      <c r="AK1520" s="195"/>
      <c r="AL1520" s="195"/>
      <c r="AM1520" s="195"/>
    </row>
    <row r="1521" spans="16:39" s="6" customFormat="1" ht="15" customHeight="1" x14ac:dyDescent="0.25">
      <c r="P1521" s="42"/>
      <c r="AE1521" s="195"/>
      <c r="AF1521" s="195"/>
      <c r="AG1521" s="195"/>
      <c r="AH1521" s="195"/>
      <c r="AI1521" s="181"/>
      <c r="AJ1521" s="195"/>
      <c r="AK1521" s="195"/>
      <c r="AL1521" s="195"/>
      <c r="AM1521" s="195"/>
    </row>
    <row r="1522" spans="16:39" s="6" customFormat="1" ht="15" customHeight="1" x14ac:dyDescent="0.25">
      <c r="P1522" s="42"/>
      <c r="AE1522" s="195"/>
      <c r="AF1522" s="195"/>
      <c r="AG1522" s="195"/>
      <c r="AH1522" s="195"/>
      <c r="AI1522" s="181"/>
      <c r="AJ1522" s="195"/>
      <c r="AK1522" s="195"/>
      <c r="AL1522" s="195"/>
      <c r="AM1522" s="195"/>
    </row>
    <row r="1523" spans="16:39" s="6" customFormat="1" ht="15" customHeight="1" x14ac:dyDescent="0.25">
      <c r="P1523" s="42"/>
      <c r="AE1523" s="195"/>
      <c r="AF1523" s="195"/>
      <c r="AG1523" s="195"/>
      <c r="AH1523" s="195"/>
      <c r="AI1523" s="181"/>
      <c r="AJ1523" s="195"/>
      <c r="AK1523" s="195"/>
      <c r="AL1523" s="195"/>
      <c r="AM1523" s="195"/>
    </row>
    <row r="1524" spans="16:39" s="6" customFormat="1" ht="15" customHeight="1" x14ac:dyDescent="0.25">
      <c r="P1524" s="42"/>
      <c r="AE1524" s="195"/>
      <c r="AF1524" s="195"/>
      <c r="AG1524" s="195"/>
      <c r="AH1524" s="195"/>
      <c r="AI1524" s="181"/>
      <c r="AJ1524" s="195"/>
      <c r="AK1524" s="195"/>
      <c r="AL1524" s="195"/>
      <c r="AM1524" s="195"/>
    </row>
    <row r="1525" spans="16:39" s="6" customFormat="1" ht="15" customHeight="1" x14ac:dyDescent="0.25">
      <c r="P1525" s="42"/>
      <c r="AE1525" s="195"/>
      <c r="AF1525" s="195"/>
      <c r="AG1525" s="195"/>
      <c r="AH1525" s="195"/>
      <c r="AI1525" s="181"/>
      <c r="AJ1525" s="195"/>
      <c r="AK1525" s="195"/>
      <c r="AL1525" s="195"/>
      <c r="AM1525" s="195"/>
    </row>
    <row r="1526" spans="16:39" s="6" customFormat="1" ht="15" customHeight="1" x14ac:dyDescent="0.25">
      <c r="P1526" s="42"/>
      <c r="AE1526" s="195"/>
      <c r="AF1526" s="195"/>
      <c r="AG1526" s="195"/>
      <c r="AH1526" s="195"/>
      <c r="AI1526" s="181"/>
      <c r="AJ1526" s="195"/>
      <c r="AK1526" s="195"/>
      <c r="AL1526" s="195"/>
      <c r="AM1526" s="195"/>
    </row>
    <row r="1527" spans="16:39" s="6" customFormat="1" ht="15" customHeight="1" x14ac:dyDescent="0.25">
      <c r="P1527" s="42"/>
      <c r="AE1527" s="195"/>
      <c r="AF1527" s="195"/>
      <c r="AG1527" s="195"/>
      <c r="AH1527" s="195"/>
      <c r="AI1527" s="181"/>
      <c r="AJ1527" s="195"/>
      <c r="AK1527" s="195"/>
      <c r="AL1527" s="195"/>
      <c r="AM1527" s="195"/>
    </row>
    <row r="1528" spans="16:39" s="6" customFormat="1" ht="15" customHeight="1" x14ac:dyDescent="0.25">
      <c r="P1528" s="42"/>
      <c r="AE1528" s="195"/>
      <c r="AF1528" s="195"/>
      <c r="AG1528" s="195"/>
      <c r="AH1528" s="195"/>
      <c r="AI1528" s="181"/>
      <c r="AJ1528" s="195"/>
      <c r="AK1528" s="195"/>
      <c r="AL1528" s="195"/>
      <c r="AM1528" s="195"/>
    </row>
    <row r="1529" spans="16:39" s="6" customFormat="1" ht="15" customHeight="1" x14ac:dyDescent="0.25">
      <c r="P1529" s="42"/>
      <c r="AE1529" s="195"/>
      <c r="AF1529" s="195"/>
      <c r="AG1529" s="195"/>
      <c r="AH1529" s="195"/>
      <c r="AI1529" s="181"/>
      <c r="AJ1529" s="195"/>
      <c r="AK1529" s="195"/>
      <c r="AL1529" s="195"/>
      <c r="AM1529" s="195"/>
    </row>
    <row r="1530" spans="16:39" s="6" customFormat="1" ht="15" customHeight="1" x14ac:dyDescent="0.25">
      <c r="P1530" s="42"/>
      <c r="AE1530" s="195"/>
      <c r="AF1530" s="195"/>
      <c r="AG1530" s="195"/>
      <c r="AH1530" s="195"/>
      <c r="AI1530" s="181"/>
      <c r="AJ1530" s="195"/>
      <c r="AK1530" s="195"/>
      <c r="AL1530" s="195"/>
      <c r="AM1530" s="195"/>
    </row>
    <row r="1531" spans="16:39" s="6" customFormat="1" ht="15" customHeight="1" x14ac:dyDescent="0.25">
      <c r="P1531" s="42"/>
      <c r="AE1531" s="195"/>
      <c r="AF1531" s="195"/>
      <c r="AG1531" s="195"/>
      <c r="AH1531" s="195"/>
      <c r="AI1531" s="181"/>
      <c r="AJ1531" s="195"/>
      <c r="AK1531" s="195"/>
      <c r="AL1531" s="195"/>
      <c r="AM1531" s="195"/>
    </row>
    <row r="1532" spans="16:39" s="6" customFormat="1" ht="15" customHeight="1" x14ac:dyDescent="0.25">
      <c r="P1532" s="42"/>
      <c r="AE1532" s="195"/>
      <c r="AF1532" s="195"/>
      <c r="AG1532" s="195"/>
      <c r="AH1532" s="195"/>
      <c r="AI1532" s="181"/>
      <c r="AJ1532" s="195"/>
      <c r="AK1532" s="195"/>
      <c r="AL1532" s="195"/>
      <c r="AM1532" s="195"/>
    </row>
    <row r="1533" spans="16:39" s="6" customFormat="1" ht="15" customHeight="1" x14ac:dyDescent="0.25">
      <c r="P1533" s="42"/>
      <c r="AE1533" s="195"/>
      <c r="AF1533" s="195"/>
      <c r="AG1533" s="195"/>
      <c r="AH1533" s="195"/>
      <c r="AI1533" s="181"/>
      <c r="AJ1533" s="195"/>
      <c r="AK1533" s="195"/>
      <c r="AL1533" s="195"/>
      <c r="AM1533" s="195"/>
    </row>
    <row r="1534" spans="16:39" s="6" customFormat="1" ht="15" customHeight="1" x14ac:dyDescent="0.25">
      <c r="P1534" s="42"/>
      <c r="AE1534" s="195"/>
      <c r="AF1534" s="195"/>
      <c r="AG1534" s="195"/>
      <c r="AH1534" s="195"/>
      <c r="AI1534" s="181"/>
      <c r="AJ1534" s="195"/>
      <c r="AK1534" s="195"/>
      <c r="AL1534" s="195"/>
      <c r="AM1534" s="195"/>
    </row>
    <row r="1535" spans="16:39" s="6" customFormat="1" ht="15" customHeight="1" x14ac:dyDescent="0.25">
      <c r="P1535" s="42"/>
      <c r="AE1535" s="195"/>
      <c r="AF1535" s="195"/>
      <c r="AG1535" s="195"/>
      <c r="AH1535" s="195"/>
      <c r="AI1535" s="181"/>
      <c r="AJ1535" s="195"/>
      <c r="AK1535" s="195"/>
      <c r="AL1535" s="195"/>
      <c r="AM1535" s="195"/>
    </row>
    <row r="1536" spans="16:39" s="6" customFormat="1" ht="15" customHeight="1" x14ac:dyDescent="0.25">
      <c r="P1536" s="42"/>
      <c r="AE1536" s="195"/>
      <c r="AF1536" s="195"/>
      <c r="AG1536" s="195"/>
      <c r="AH1536" s="195"/>
      <c r="AI1536" s="181"/>
      <c r="AJ1536" s="195"/>
      <c r="AK1536" s="195"/>
      <c r="AL1536" s="195"/>
      <c r="AM1536" s="195"/>
    </row>
    <row r="1537" spans="16:39" s="6" customFormat="1" ht="15" customHeight="1" x14ac:dyDescent="0.25">
      <c r="P1537" s="42"/>
      <c r="AE1537" s="195"/>
      <c r="AF1537" s="195"/>
      <c r="AG1537" s="195"/>
      <c r="AH1537" s="195"/>
      <c r="AI1537" s="181"/>
      <c r="AJ1537" s="195"/>
      <c r="AK1537" s="195"/>
      <c r="AL1537" s="195"/>
      <c r="AM1537" s="195"/>
    </row>
    <row r="1538" spans="16:39" s="6" customFormat="1" ht="15" customHeight="1" x14ac:dyDescent="0.25">
      <c r="P1538" s="42"/>
      <c r="AE1538" s="195"/>
      <c r="AF1538" s="195"/>
      <c r="AG1538" s="195"/>
      <c r="AH1538" s="195"/>
      <c r="AI1538" s="181"/>
      <c r="AJ1538" s="195"/>
      <c r="AK1538" s="195"/>
      <c r="AL1538" s="195"/>
      <c r="AM1538" s="195"/>
    </row>
    <row r="1539" spans="16:39" s="6" customFormat="1" ht="15" customHeight="1" x14ac:dyDescent="0.25">
      <c r="P1539" s="42"/>
      <c r="AE1539" s="195"/>
      <c r="AF1539" s="195"/>
      <c r="AG1539" s="195"/>
      <c r="AH1539" s="195"/>
      <c r="AI1539" s="181"/>
      <c r="AJ1539" s="195"/>
      <c r="AK1539" s="195"/>
      <c r="AL1539" s="195"/>
      <c r="AM1539" s="195"/>
    </row>
    <row r="1540" spans="16:39" s="6" customFormat="1" ht="15" customHeight="1" x14ac:dyDescent="0.25">
      <c r="P1540" s="42"/>
      <c r="AE1540" s="195"/>
      <c r="AF1540" s="195"/>
      <c r="AG1540" s="195"/>
      <c r="AH1540" s="195"/>
      <c r="AI1540" s="181"/>
      <c r="AJ1540" s="195"/>
      <c r="AK1540" s="195"/>
      <c r="AL1540" s="195"/>
      <c r="AM1540" s="195"/>
    </row>
    <row r="1541" spans="16:39" s="6" customFormat="1" ht="15" customHeight="1" x14ac:dyDescent="0.25">
      <c r="P1541" s="42"/>
      <c r="AE1541" s="195"/>
      <c r="AF1541" s="195"/>
      <c r="AG1541" s="195"/>
      <c r="AH1541" s="195"/>
      <c r="AI1541" s="181"/>
      <c r="AJ1541" s="195"/>
      <c r="AK1541" s="195"/>
      <c r="AL1541" s="195"/>
      <c r="AM1541" s="195"/>
    </row>
    <row r="1542" spans="16:39" s="6" customFormat="1" ht="15" customHeight="1" x14ac:dyDescent="0.25">
      <c r="P1542" s="42"/>
      <c r="AE1542" s="195"/>
      <c r="AF1542" s="195"/>
      <c r="AG1542" s="195"/>
      <c r="AH1542" s="195"/>
      <c r="AI1542" s="181"/>
      <c r="AJ1542" s="195"/>
      <c r="AK1542" s="195"/>
      <c r="AL1542" s="195"/>
      <c r="AM1542" s="195"/>
    </row>
    <row r="1543" spans="16:39" s="6" customFormat="1" ht="15" customHeight="1" x14ac:dyDescent="0.25">
      <c r="P1543" s="42"/>
      <c r="AE1543" s="195"/>
      <c r="AF1543" s="195"/>
      <c r="AG1543" s="195"/>
      <c r="AH1543" s="195"/>
      <c r="AI1543" s="181"/>
      <c r="AJ1543" s="195"/>
      <c r="AK1543" s="195"/>
      <c r="AL1543" s="195"/>
      <c r="AM1543" s="195"/>
    </row>
    <row r="1544" spans="16:39" s="6" customFormat="1" ht="15" customHeight="1" x14ac:dyDescent="0.25">
      <c r="P1544" s="42"/>
      <c r="AE1544" s="195"/>
      <c r="AF1544" s="195"/>
      <c r="AG1544" s="195"/>
      <c r="AH1544" s="195"/>
      <c r="AI1544" s="181"/>
      <c r="AJ1544" s="195"/>
      <c r="AK1544" s="195"/>
      <c r="AL1544" s="195"/>
      <c r="AM1544" s="195"/>
    </row>
    <row r="1545" spans="16:39" s="6" customFormat="1" ht="15" customHeight="1" x14ac:dyDescent="0.25">
      <c r="P1545" s="42"/>
      <c r="AE1545" s="195"/>
      <c r="AF1545" s="195"/>
      <c r="AG1545" s="195"/>
      <c r="AH1545" s="195"/>
      <c r="AI1545" s="181"/>
      <c r="AJ1545" s="195"/>
      <c r="AK1545" s="195"/>
      <c r="AL1545" s="195"/>
      <c r="AM1545" s="195"/>
    </row>
    <row r="1546" spans="16:39" s="6" customFormat="1" ht="15" customHeight="1" x14ac:dyDescent="0.25">
      <c r="P1546" s="42"/>
      <c r="AE1546" s="195"/>
      <c r="AF1546" s="195"/>
      <c r="AG1546" s="195"/>
      <c r="AH1546" s="195"/>
      <c r="AI1546" s="181"/>
      <c r="AJ1546" s="195"/>
      <c r="AK1546" s="195"/>
      <c r="AL1546" s="195"/>
      <c r="AM1546" s="195"/>
    </row>
    <row r="1547" spans="16:39" s="6" customFormat="1" ht="15" customHeight="1" x14ac:dyDescent="0.25">
      <c r="P1547" s="42"/>
      <c r="AE1547" s="195"/>
      <c r="AF1547" s="195"/>
      <c r="AG1547" s="195"/>
      <c r="AH1547" s="195"/>
      <c r="AI1547" s="181"/>
      <c r="AJ1547" s="195"/>
      <c r="AK1547" s="195"/>
      <c r="AL1547" s="195"/>
      <c r="AM1547" s="195"/>
    </row>
    <row r="1548" spans="16:39" s="6" customFormat="1" ht="15" customHeight="1" x14ac:dyDescent="0.25">
      <c r="P1548" s="42"/>
      <c r="AE1548" s="195"/>
      <c r="AF1548" s="195"/>
      <c r="AG1548" s="195"/>
      <c r="AH1548" s="195"/>
      <c r="AI1548" s="181"/>
      <c r="AJ1548" s="195"/>
      <c r="AK1548" s="195"/>
      <c r="AL1548" s="195"/>
      <c r="AM1548" s="195"/>
    </row>
    <row r="1549" spans="16:39" s="6" customFormat="1" ht="15" customHeight="1" x14ac:dyDescent="0.25">
      <c r="P1549" s="42"/>
      <c r="AE1549" s="195"/>
      <c r="AF1549" s="195"/>
      <c r="AG1549" s="195"/>
      <c r="AH1549" s="195"/>
      <c r="AI1549" s="181"/>
      <c r="AJ1549" s="195"/>
      <c r="AK1549" s="195"/>
      <c r="AL1549" s="195"/>
      <c r="AM1549" s="195"/>
    </row>
    <row r="1550" spans="16:39" s="6" customFormat="1" ht="15" customHeight="1" x14ac:dyDescent="0.25">
      <c r="P1550" s="42"/>
      <c r="AE1550" s="195"/>
      <c r="AF1550" s="195"/>
      <c r="AG1550" s="195"/>
      <c r="AH1550" s="195"/>
      <c r="AI1550" s="181"/>
      <c r="AJ1550" s="195"/>
      <c r="AK1550" s="195"/>
      <c r="AL1550" s="195"/>
      <c r="AM1550" s="195"/>
    </row>
    <row r="1551" spans="16:39" s="6" customFormat="1" ht="15" customHeight="1" x14ac:dyDescent="0.25">
      <c r="P1551" s="42"/>
      <c r="AE1551" s="195"/>
      <c r="AF1551" s="195"/>
      <c r="AG1551" s="195"/>
      <c r="AH1551" s="195"/>
      <c r="AI1551" s="181"/>
      <c r="AJ1551" s="195"/>
      <c r="AK1551" s="195"/>
      <c r="AL1551" s="195"/>
      <c r="AM1551" s="195"/>
    </row>
    <row r="1552" spans="16:39" s="6" customFormat="1" ht="15" customHeight="1" x14ac:dyDescent="0.25">
      <c r="P1552" s="42"/>
      <c r="AE1552" s="195"/>
      <c r="AF1552" s="195"/>
      <c r="AG1552" s="195"/>
      <c r="AH1552" s="195"/>
      <c r="AI1552" s="181"/>
      <c r="AJ1552" s="195"/>
      <c r="AK1552" s="195"/>
      <c r="AL1552" s="195"/>
      <c r="AM1552" s="195"/>
    </row>
    <row r="1553" spans="16:39" s="6" customFormat="1" ht="15" customHeight="1" x14ac:dyDescent="0.25">
      <c r="P1553" s="42"/>
      <c r="AE1553" s="195"/>
      <c r="AF1553" s="195"/>
      <c r="AG1553" s="195"/>
      <c r="AH1553" s="195"/>
      <c r="AI1553" s="181"/>
      <c r="AJ1553" s="195"/>
      <c r="AK1553" s="195"/>
      <c r="AL1553" s="195"/>
      <c r="AM1553" s="195"/>
    </row>
    <row r="1554" spans="16:39" s="6" customFormat="1" ht="15" customHeight="1" x14ac:dyDescent="0.25">
      <c r="P1554" s="42"/>
      <c r="AE1554" s="195"/>
      <c r="AF1554" s="195"/>
      <c r="AG1554" s="195"/>
      <c r="AH1554" s="195"/>
      <c r="AI1554" s="181"/>
      <c r="AJ1554" s="195"/>
      <c r="AK1554" s="195"/>
      <c r="AL1554" s="195"/>
      <c r="AM1554" s="195"/>
    </row>
    <row r="1555" spans="16:39" s="6" customFormat="1" ht="15" customHeight="1" x14ac:dyDescent="0.25">
      <c r="P1555" s="42"/>
      <c r="AE1555" s="195"/>
      <c r="AF1555" s="195"/>
      <c r="AG1555" s="195"/>
      <c r="AH1555" s="195"/>
      <c r="AI1555" s="181"/>
      <c r="AJ1555" s="195"/>
      <c r="AK1555" s="195"/>
      <c r="AL1555" s="195"/>
      <c r="AM1555" s="195"/>
    </row>
    <row r="1556" spans="16:39" s="6" customFormat="1" ht="15" customHeight="1" x14ac:dyDescent="0.25">
      <c r="P1556" s="42"/>
      <c r="AE1556" s="195"/>
      <c r="AF1556" s="195"/>
      <c r="AG1556" s="195"/>
      <c r="AH1556" s="195"/>
      <c r="AI1556" s="181"/>
      <c r="AJ1556" s="195"/>
      <c r="AK1556" s="195"/>
      <c r="AL1556" s="195"/>
      <c r="AM1556" s="195"/>
    </row>
    <row r="1557" spans="16:39" s="6" customFormat="1" ht="15" customHeight="1" x14ac:dyDescent="0.25">
      <c r="P1557" s="42"/>
      <c r="AE1557" s="195"/>
      <c r="AF1557" s="195"/>
      <c r="AG1557" s="195"/>
      <c r="AH1557" s="195"/>
      <c r="AI1557" s="181"/>
      <c r="AJ1557" s="195"/>
      <c r="AK1557" s="195"/>
      <c r="AL1557" s="195"/>
      <c r="AM1557" s="195"/>
    </row>
    <row r="1558" spans="16:39" s="6" customFormat="1" ht="15" customHeight="1" x14ac:dyDescent="0.25">
      <c r="P1558" s="42"/>
      <c r="AE1558" s="195"/>
      <c r="AF1558" s="195"/>
      <c r="AG1558" s="195"/>
      <c r="AH1558" s="195"/>
      <c r="AI1558" s="181"/>
      <c r="AJ1558" s="195"/>
      <c r="AK1558" s="195"/>
      <c r="AL1558" s="195"/>
      <c r="AM1558" s="195"/>
    </row>
    <row r="1559" spans="16:39" s="6" customFormat="1" ht="15" customHeight="1" x14ac:dyDescent="0.25">
      <c r="P1559" s="42"/>
      <c r="AE1559" s="195"/>
      <c r="AF1559" s="195"/>
      <c r="AG1559" s="195"/>
      <c r="AH1559" s="195"/>
      <c r="AI1559" s="181"/>
      <c r="AJ1559" s="195"/>
      <c r="AK1559" s="195"/>
      <c r="AL1559" s="195"/>
      <c r="AM1559" s="195"/>
    </row>
    <row r="1560" spans="16:39" s="6" customFormat="1" ht="15" customHeight="1" x14ac:dyDescent="0.25">
      <c r="P1560" s="42"/>
      <c r="AE1560" s="195"/>
      <c r="AF1560" s="195"/>
      <c r="AG1560" s="195"/>
      <c r="AH1560" s="195"/>
      <c r="AI1560" s="181"/>
      <c r="AJ1560" s="195"/>
      <c r="AK1560" s="195"/>
      <c r="AL1560" s="195"/>
      <c r="AM1560" s="195"/>
    </row>
    <row r="1561" spans="16:39" s="6" customFormat="1" ht="15" customHeight="1" x14ac:dyDescent="0.25">
      <c r="P1561" s="42"/>
      <c r="AE1561" s="195"/>
      <c r="AF1561" s="195"/>
      <c r="AG1561" s="195"/>
      <c r="AH1561" s="195"/>
      <c r="AI1561" s="181"/>
      <c r="AJ1561" s="195"/>
      <c r="AK1561" s="195"/>
      <c r="AL1561" s="195"/>
      <c r="AM1561" s="195"/>
    </row>
    <row r="1562" spans="16:39" s="6" customFormat="1" ht="15" customHeight="1" x14ac:dyDescent="0.25">
      <c r="P1562" s="42"/>
      <c r="AE1562" s="195"/>
      <c r="AF1562" s="195"/>
      <c r="AG1562" s="195"/>
      <c r="AH1562" s="195"/>
      <c r="AI1562" s="181"/>
      <c r="AJ1562" s="195"/>
      <c r="AK1562" s="195"/>
      <c r="AL1562" s="195"/>
      <c r="AM1562" s="195"/>
    </row>
    <row r="1563" spans="16:39" s="6" customFormat="1" ht="15" customHeight="1" x14ac:dyDescent="0.25">
      <c r="P1563" s="42"/>
      <c r="AE1563" s="195"/>
      <c r="AF1563" s="195"/>
      <c r="AG1563" s="195"/>
      <c r="AH1563" s="195"/>
      <c r="AI1563" s="181"/>
      <c r="AJ1563" s="195"/>
      <c r="AK1563" s="195"/>
      <c r="AL1563" s="195"/>
      <c r="AM1563" s="195"/>
    </row>
    <row r="1564" spans="16:39" s="6" customFormat="1" ht="15" customHeight="1" x14ac:dyDescent="0.25">
      <c r="P1564" s="42"/>
      <c r="AE1564" s="195"/>
      <c r="AF1564" s="195"/>
      <c r="AG1564" s="195"/>
      <c r="AH1564" s="195"/>
      <c r="AI1564" s="181"/>
      <c r="AJ1564" s="195"/>
      <c r="AK1564" s="195"/>
      <c r="AL1564" s="195"/>
      <c r="AM1564" s="195"/>
    </row>
    <row r="1565" spans="16:39" s="6" customFormat="1" ht="15" customHeight="1" x14ac:dyDescent="0.25">
      <c r="P1565" s="42"/>
      <c r="AE1565" s="195"/>
      <c r="AF1565" s="195"/>
      <c r="AG1565" s="195"/>
      <c r="AH1565" s="195"/>
      <c r="AI1565" s="181"/>
      <c r="AJ1565" s="195"/>
      <c r="AK1565" s="195"/>
      <c r="AL1565" s="195"/>
      <c r="AM1565" s="195"/>
    </row>
    <row r="1566" spans="16:39" s="6" customFormat="1" ht="15" customHeight="1" x14ac:dyDescent="0.25">
      <c r="P1566" s="42"/>
      <c r="AE1566" s="195"/>
      <c r="AF1566" s="195"/>
      <c r="AG1566" s="195"/>
      <c r="AH1566" s="195"/>
      <c r="AI1566" s="181"/>
      <c r="AJ1566" s="195"/>
      <c r="AK1566" s="195"/>
      <c r="AL1566" s="195"/>
      <c r="AM1566" s="195"/>
    </row>
    <row r="1567" spans="16:39" s="6" customFormat="1" ht="15" customHeight="1" x14ac:dyDescent="0.25">
      <c r="P1567" s="42"/>
      <c r="AE1567" s="195"/>
      <c r="AF1567" s="195"/>
      <c r="AG1567" s="195"/>
      <c r="AH1567" s="195"/>
      <c r="AI1567" s="181"/>
      <c r="AJ1567" s="195"/>
      <c r="AK1567" s="195"/>
      <c r="AL1567" s="195"/>
      <c r="AM1567" s="195"/>
    </row>
    <row r="1568" spans="16:39" s="6" customFormat="1" ht="15" customHeight="1" x14ac:dyDescent="0.25">
      <c r="P1568" s="42"/>
      <c r="AE1568" s="195"/>
      <c r="AF1568" s="195"/>
      <c r="AG1568" s="195"/>
      <c r="AH1568" s="195"/>
      <c r="AI1568" s="181"/>
      <c r="AJ1568" s="195"/>
      <c r="AK1568" s="195"/>
      <c r="AL1568" s="195"/>
      <c r="AM1568" s="195"/>
    </row>
    <row r="1569" spans="16:39" s="6" customFormat="1" ht="15" customHeight="1" x14ac:dyDescent="0.25">
      <c r="P1569" s="42"/>
      <c r="AE1569" s="195"/>
      <c r="AF1569" s="195"/>
      <c r="AG1569" s="195"/>
      <c r="AH1569" s="195"/>
      <c r="AI1569" s="181"/>
      <c r="AJ1569" s="195"/>
      <c r="AK1569" s="195"/>
      <c r="AL1569" s="195"/>
      <c r="AM1569" s="195"/>
    </row>
    <row r="1570" spans="16:39" s="6" customFormat="1" ht="15" customHeight="1" x14ac:dyDescent="0.25">
      <c r="P1570" s="42"/>
      <c r="AE1570" s="195"/>
      <c r="AF1570" s="195"/>
      <c r="AG1570" s="195"/>
      <c r="AH1570" s="195"/>
      <c r="AI1570" s="181"/>
      <c r="AJ1570" s="195"/>
      <c r="AK1570" s="195"/>
      <c r="AL1570" s="195"/>
      <c r="AM1570" s="195"/>
    </row>
    <row r="1571" spans="16:39" s="6" customFormat="1" ht="15" customHeight="1" x14ac:dyDescent="0.25">
      <c r="P1571" s="42"/>
      <c r="AE1571" s="195"/>
      <c r="AF1571" s="195"/>
      <c r="AG1571" s="195"/>
      <c r="AH1571" s="195"/>
      <c r="AI1571" s="181"/>
      <c r="AJ1571" s="195"/>
      <c r="AK1571" s="195"/>
      <c r="AL1571" s="195"/>
      <c r="AM1571" s="195"/>
    </row>
    <row r="1572" spans="16:39" s="6" customFormat="1" ht="15" customHeight="1" x14ac:dyDescent="0.25">
      <c r="P1572" s="42"/>
      <c r="AE1572" s="195"/>
      <c r="AF1572" s="195"/>
      <c r="AG1572" s="195"/>
      <c r="AH1572" s="195"/>
      <c r="AI1572" s="181"/>
      <c r="AJ1572" s="195"/>
      <c r="AK1572" s="195"/>
      <c r="AL1572" s="195"/>
      <c r="AM1572" s="195"/>
    </row>
    <row r="1573" spans="16:39" s="6" customFormat="1" ht="15" customHeight="1" x14ac:dyDescent="0.25">
      <c r="P1573" s="42"/>
      <c r="AE1573" s="195"/>
      <c r="AF1573" s="195"/>
      <c r="AG1573" s="195"/>
      <c r="AH1573" s="195"/>
      <c r="AI1573" s="181"/>
      <c r="AJ1573" s="195"/>
      <c r="AK1573" s="195"/>
      <c r="AL1573" s="195"/>
      <c r="AM1573" s="195"/>
    </row>
    <row r="1574" spans="16:39" s="6" customFormat="1" ht="15" customHeight="1" x14ac:dyDescent="0.25">
      <c r="P1574" s="42"/>
      <c r="AE1574" s="195"/>
      <c r="AF1574" s="195"/>
      <c r="AG1574" s="195"/>
      <c r="AH1574" s="195"/>
      <c r="AI1574" s="181"/>
      <c r="AJ1574" s="195"/>
      <c r="AK1574" s="195"/>
      <c r="AL1574" s="195"/>
      <c r="AM1574" s="195"/>
    </row>
    <row r="1575" spans="16:39" s="6" customFormat="1" ht="15" customHeight="1" x14ac:dyDescent="0.25">
      <c r="P1575" s="42"/>
      <c r="AE1575" s="195"/>
      <c r="AF1575" s="195"/>
      <c r="AG1575" s="195"/>
      <c r="AH1575" s="195"/>
      <c r="AI1575" s="181"/>
      <c r="AJ1575" s="195"/>
      <c r="AK1575" s="195"/>
      <c r="AL1575" s="195"/>
      <c r="AM1575" s="195"/>
    </row>
    <row r="1576" spans="16:39" s="6" customFormat="1" ht="15" customHeight="1" x14ac:dyDescent="0.25">
      <c r="P1576" s="42"/>
      <c r="AE1576" s="195"/>
      <c r="AF1576" s="195"/>
      <c r="AG1576" s="195"/>
      <c r="AH1576" s="195"/>
      <c r="AI1576" s="181"/>
      <c r="AJ1576" s="195"/>
      <c r="AK1576" s="195"/>
      <c r="AL1576" s="195"/>
      <c r="AM1576" s="195"/>
    </row>
    <row r="1577" spans="16:39" s="6" customFormat="1" ht="15" customHeight="1" x14ac:dyDescent="0.25">
      <c r="P1577" s="42"/>
      <c r="AE1577" s="195"/>
      <c r="AF1577" s="195"/>
      <c r="AG1577" s="195"/>
      <c r="AH1577" s="195"/>
      <c r="AI1577" s="181"/>
      <c r="AJ1577" s="195"/>
      <c r="AK1577" s="195"/>
      <c r="AL1577" s="195"/>
      <c r="AM1577" s="195"/>
    </row>
    <row r="1578" spans="16:39" s="6" customFormat="1" ht="15" customHeight="1" x14ac:dyDescent="0.25">
      <c r="P1578" s="42"/>
      <c r="AE1578" s="195"/>
      <c r="AF1578" s="195"/>
      <c r="AG1578" s="195"/>
      <c r="AH1578" s="195"/>
      <c r="AI1578" s="181"/>
      <c r="AJ1578" s="195"/>
      <c r="AK1578" s="195"/>
      <c r="AL1578" s="195"/>
      <c r="AM1578" s="195"/>
    </row>
    <row r="1579" spans="16:39" s="6" customFormat="1" ht="15" customHeight="1" x14ac:dyDescent="0.25">
      <c r="P1579" s="42"/>
      <c r="AE1579" s="195"/>
      <c r="AF1579" s="195"/>
      <c r="AG1579" s="195"/>
      <c r="AH1579" s="195"/>
      <c r="AI1579" s="181"/>
      <c r="AJ1579" s="195"/>
      <c r="AK1579" s="195"/>
      <c r="AL1579" s="195"/>
      <c r="AM1579" s="195"/>
    </row>
    <row r="1580" spans="16:39" s="6" customFormat="1" ht="15" customHeight="1" x14ac:dyDescent="0.25">
      <c r="P1580" s="42"/>
      <c r="AE1580" s="195"/>
      <c r="AF1580" s="195"/>
      <c r="AG1580" s="195"/>
      <c r="AH1580" s="195"/>
      <c r="AI1580" s="181"/>
      <c r="AJ1580" s="195"/>
      <c r="AK1580" s="195"/>
      <c r="AL1580" s="195"/>
      <c r="AM1580" s="195"/>
    </row>
    <row r="1581" spans="16:39" s="6" customFormat="1" ht="15" customHeight="1" x14ac:dyDescent="0.25">
      <c r="P1581" s="42"/>
      <c r="AE1581" s="195"/>
      <c r="AF1581" s="195"/>
      <c r="AG1581" s="195"/>
      <c r="AH1581" s="195"/>
      <c r="AI1581" s="181"/>
      <c r="AJ1581" s="195"/>
      <c r="AK1581" s="195"/>
      <c r="AL1581" s="195"/>
      <c r="AM1581" s="195"/>
    </row>
    <row r="1582" spans="16:39" s="6" customFormat="1" ht="15" customHeight="1" x14ac:dyDescent="0.25">
      <c r="P1582" s="42"/>
      <c r="AE1582" s="195"/>
      <c r="AF1582" s="195"/>
      <c r="AG1582" s="195"/>
      <c r="AH1582" s="195"/>
      <c r="AI1582" s="181"/>
      <c r="AJ1582" s="195"/>
      <c r="AK1582" s="195"/>
      <c r="AL1582" s="195"/>
      <c r="AM1582" s="195"/>
    </row>
    <row r="1583" spans="16:39" s="6" customFormat="1" ht="15" customHeight="1" x14ac:dyDescent="0.25">
      <c r="P1583" s="42"/>
      <c r="AE1583" s="195"/>
      <c r="AF1583" s="195"/>
      <c r="AG1583" s="195"/>
      <c r="AH1583" s="195"/>
      <c r="AI1583" s="181"/>
      <c r="AJ1583" s="195"/>
      <c r="AK1583" s="195"/>
      <c r="AL1583" s="195"/>
      <c r="AM1583" s="195"/>
    </row>
    <row r="1584" spans="16:39" s="6" customFormat="1" ht="15" customHeight="1" x14ac:dyDescent="0.25">
      <c r="P1584" s="42"/>
      <c r="AE1584" s="195"/>
      <c r="AF1584" s="195"/>
      <c r="AG1584" s="195"/>
      <c r="AH1584" s="195"/>
      <c r="AI1584" s="181"/>
      <c r="AJ1584" s="195"/>
      <c r="AK1584" s="195"/>
      <c r="AL1584" s="195"/>
      <c r="AM1584" s="195"/>
    </row>
    <row r="1585" spans="16:39" s="6" customFormat="1" ht="15" customHeight="1" x14ac:dyDescent="0.25">
      <c r="P1585" s="42"/>
      <c r="AE1585" s="195"/>
      <c r="AF1585" s="195"/>
      <c r="AG1585" s="195"/>
      <c r="AH1585" s="195"/>
      <c r="AI1585" s="181"/>
      <c r="AJ1585" s="195"/>
      <c r="AK1585" s="195"/>
      <c r="AL1585" s="195"/>
      <c r="AM1585" s="195"/>
    </row>
    <row r="1586" spans="16:39" s="6" customFormat="1" ht="15" customHeight="1" x14ac:dyDescent="0.25">
      <c r="P1586" s="42"/>
      <c r="AE1586" s="195"/>
      <c r="AF1586" s="195"/>
      <c r="AG1586" s="195"/>
      <c r="AH1586" s="195"/>
      <c r="AI1586" s="181"/>
      <c r="AJ1586" s="195"/>
      <c r="AK1586" s="195"/>
      <c r="AL1586" s="195"/>
      <c r="AM1586" s="195"/>
    </row>
    <row r="1587" spans="16:39" s="6" customFormat="1" ht="15" customHeight="1" x14ac:dyDescent="0.25">
      <c r="P1587" s="42"/>
      <c r="AE1587" s="195"/>
      <c r="AF1587" s="195"/>
      <c r="AG1587" s="195"/>
      <c r="AH1587" s="195"/>
      <c r="AI1587" s="181"/>
      <c r="AJ1587" s="195"/>
      <c r="AK1587" s="195"/>
      <c r="AL1587" s="195"/>
      <c r="AM1587" s="195"/>
    </row>
    <row r="1588" spans="16:39" s="6" customFormat="1" ht="15" customHeight="1" x14ac:dyDescent="0.25">
      <c r="P1588" s="42"/>
      <c r="AE1588" s="195"/>
      <c r="AF1588" s="195"/>
      <c r="AG1588" s="195"/>
      <c r="AH1588" s="195"/>
      <c r="AI1588" s="181"/>
      <c r="AJ1588" s="195"/>
      <c r="AK1588" s="195"/>
      <c r="AL1588" s="195"/>
      <c r="AM1588" s="195"/>
    </row>
    <row r="1589" spans="16:39" s="6" customFormat="1" ht="15" customHeight="1" x14ac:dyDescent="0.25">
      <c r="P1589" s="42"/>
      <c r="AE1589" s="195"/>
      <c r="AF1589" s="195"/>
      <c r="AG1589" s="195"/>
      <c r="AH1589" s="195"/>
      <c r="AI1589" s="181"/>
      <c r="AJ1589" s="195"/>
      <c r="AK1589" s="195"/>
      <c r="AL1589" s="195"/>
      <c r="AM1589" s="195"/>
    </row>
    <row r="1590" spans="16:39" s="6" customFormat="1" ht="15" customHeight="1" x14ac:dyDescent="0.25">
      <c r="P1590" s="42"/>
      <c r="AE1590" s="195"/>
      <c r="AF1590" s="195"/>
      <c r="AG1590" s="195"/>
      <c r="AH1590" s="195"/>
      <c r="AI1590" s="181"/>
      <c r="AJ1590" s="195"/>
      <c r="AK1590" s="195"/>
      <c r="AL1590" s="195"/>
      <c r="AM1590" s="195"/>
    </row>
    <row r="1591" spans="16:39" s="6" customFormat="1" ht="15" customHeight="1" x14ac:dyDescent="0.25">
      <c r="P1591" s="42"/>
      <c r="AE1591" s="195"/>
      <c r="AF1591" s="195"/>
      <c r="AG1591" s="195"/>
      <c r="AH1591" s="195"/>
      <c r="AI1591" s="181"/>
      <c r="AJ1591" s="195"/>
      <c r="AK1591" s="195"/>
      <c r="AL1591" s="195"/>
      <c r="AM1591" s="195"/>
    </row>
    <row r="1592" spans="16:39" s="6" customFormat="1" ht="15" customHeight="1" x14ac:dyDescent="0.25">
      <c r="P1592" s="42"/>
      <c r="AE1592" s="195"/>
      <c r="AF1592" s="195"/>
      <c r="AG1592" s="195"/>
      <c r="AH1592" s="195"/>
      <c r="AI1592" s="181"/>
      <c r="AJ1592" s="195"/>
      <c r="AK1592" s="195"/>
      <c r="AL1592" s="195"/>
      <c r="AM1592" s="195"/>
    </row>
    <row r="1593" spans="16:39" s="6" customFormat="1" ht="15" customHeight="1" x14ac:dyDescent="0.25">
      <c r="P1593" s="42"/>
      <c r="AE1593" s="195"/>
      <c r="AF1593" s="195"/>
      <c r="AG1593" s="195"/>
      <c r="AH1593" s="195"/>
      <c r="AI1593" s="181"/>
      <c r="AJ1593" s="195"/>
      <c r="AK1593" s="195"/>
      <c r="AL1593" s="195"/>
      <c r="AM1593" s="195"/>
    </row>
    <row r="1594" spans="16:39" s="6" customFormat="1" ht="15" customHeight="1" x14ac:dyDescent="0.25">
      <c r="P1594" s="42"/>
      <c r="AE1594" s="195"/>
      <c r="AF1594" s="195"/>
      <c r="AG1594" s="195"/>
      <c r="AH1594" s="195"/>
      <c r="AI1594" s="181"/>
      <c r="AJ1594" s="195"/>
      <c r="AK1594" s="195"/>
      <c r="AL1594" s="195"/>
      <c r="AM1594" s="195"/>
    </row>
    <row r="1595" spans="16:39" s="6" customFormat="1" ht="15" customHeight="1" x14ac:dyDescent="0.25">
      <c r="P1595" s="42"/>
      <c r="AE1595" s="195"/>
      <c r="AF1595" s="195"/>
      <c r="AG1595" s="195"/>
      <c r="AH1595" s="195"/>
      <c r="AI1595" s="181"/>
      <c r="AJ1595" s="195"/>
      <c r="AK1595" s="195"/>
      <c r="AL1595" s="195"/>
      <c r="AM1595" s="195"/>
    </row>
    <row r="1596" spans="16:39" s="6" customFormat="1" ht="15" customHeight="1" x14ac:dyDescent="0.25">
      <c r="P1596" s="42"/>
      <c r="AE1596" s="195"/>
      <c r="AF1596" s="195"/>
      <c r="AG1596" s="195"/>
      <c r="AH1596" s="195"/>
      <c r="AI1596" s="181"/>
      <c r="AJ1596" s="195"/>
      <c r="AK1596" s="195"/>
      <c r="AL1596" s="195"/>
      <c r="AM1596" s="195"/>
    </row>
    <row r="1597" spans="16:39" s="6" customFormat="1" ht="15" customHeight="1" x14ac:dyDescent="0.25">
      <c r="P1597" s="42"/>
      <c r="AE1597" s="195"/>
      <c r="AF1597" s="195"/>
      <c r="AG1597" s="195"/>
      <c r="AH1597" s="195"/>
      <c r="AI1597" s="181"/>
      <c r="AJ1597" s="195"/>
      <c r="AK1597" s="195"/>
      <c r="AL1597" s="195"/>
      <c r="AM1597" s="195"/>
    </row>
    <row r="1598" spans="16:39" s="6" customFormat="1" ht="15" customHeight="1" x14ac:dyDescent="0.25">
      <c r="P1598" s="42"/>
      <c r="AE1598" s="195"/>
      <c r="AF1598" s="195"/>
      <c r="AG1598" s="195"/>
      <c r="AH1598" s="195"/>
      <c r="AI1598" s="181"/>
      <c r="AJ1598" s="195"/>
      <c r="AK1598" s="195"/>
      <c r="AL1598" s="195"/>
      <c r="AM1598" s="195"/>
    </row>
    <row r="1599" spans="16:39" s="6" customFormat="1" ht="15" customHeight="1" x14ac:dyDescent="0.25">
      <c r="P1599" s="42"/>
      <c r="AE1599" s="195"/>
      <c r="AF1599" s="195"/>
      <c r="AG1599" s="195"/>
      <c r="AH1599" s="195"/>
      <c r="AI1599" s="181"/>
      <c r="AJ1599" s="195"/>
      <c r="AK1599" s="195"/>
      <c r="AL1599" s="195"/>
      <c r="AM1599" s="195"/>
    </row>
    <row r="1600" spans="16:39" s="6" customFormat="1" ht="15" customHeight="1" x14ac:dyDescent="0.25">
      <c r="P1600" s="42"/>
      <c r="AE1600" s="195"/>
      <c r="AF1600" s="195"/>
      <c r="AG1600" s="195"/>
      <c r="AH1600" s="195"/>
      <c r="AI1600" s="181"/>
      <c r="AJ1600" s="195"/>
      <c r="AK1600" s="195"/>
      <c r="AL1600" s="195"/>
      <c r="AM1600" s="195"/>
    </row>
    <row r="1601" spans="16:39" s="6" customFormat="1" ht="15" customHeight="1" x14ac:dyDescent="0.25">
      <c r="P1601" s="42"/>
      <c r="AE1601" s="195"/>
      <c r="AF1601" s="195"/>
      <c r="AG1601" s="195"/>
      <c r="AH1601" s="195"/>
      <c r="AI1601" s="181"/>
      <c r="AJ1601" s="195"/>
      <c r="AK1601" s="195"/>
      <c r="AL1601" s="195"/>
      <c r="AM1601" s="195"/>
    </row>
    <row r="1602" spans="16:39" s="6" customFormat="1" ht="15" customHeight="1" x14ac:dyDescent="0.25">
      <c r="P1602" s="42"/>
      <c r="AE1602" s="195"/>
      <c r="AF1602" s="195"/>
      <c r="AG1602" s="195"/>
      <c r="AH1602" s="195"/>
      <c r="AI1602" s="181"/>
      <c r="AJ1602" s="195"/>
      <c r="AK1602" s="195"/>
      <c r="AL1602" s="195"/>
      <c r="AM1602" s="195"/>
    </row>
    <row r="1603" spans="16:39" s="6" customFormat="1" ht="15" customHeight="1" x14ac:dyDescent="0.25">
      <c r="P1603" s="42"/>
      <c r="AE1603" s="195"/>
      <c r="AF1603" s="195"/>
      <c r="AG1603" s="195"/>
      <c r="AH1603" s="195"/>
      <c r="AI1603" s="181"/>
      <c r="AJ1603" s="195"/>
      <c r="AK1603" s="195"/>
      <c r="AL1603" s="195"/>
      <c r="AM1603" s="195"/>
    </row>
    <row r="1604" spans="16:39" s="6" customFormat="1" ht="15" customHeight="1" x14ac:dyDescent="0.25">
      <c r="P1604" s="42"/>
      <c r="AE1604" s="195"/>
      <c r="AF1604" s="195"/>
      <c r="AG1604" s="195"/>
      <c r="AH1604" s="195"/>
      <c r="AI1604" s="181"/>
      <c r="AJ1604" s="195"/>
      <c r="AK1604" s="195"/>
      <c r="AL1604" s="195"/>
      <c r="AM1604" s="195"/>
    </row>
    <row r="1605" spans="16:39" s="6" customFormat="1" ht="15" customHeight="1" x14ac:dyDescent="0.25">
      <c r="P1605" s="42"/>
      <c r="AE1605" s="195"/>
      <c r="AF1605" s="195"/>
      <c r="AG1605" s="195"/>
      <c r="AH1605" s="195"/>
      <c r="AI1605" s="181"/>
      <c r="AJ1605" s="195"/>
      <c r="AK1605" s="195"/>
      <c r="AL1605" s="195"/>
      <c r="AM1605" s="195"/>
    </row>
    <row r="1606" spans="16:39" s="6" customFormat="1" ht="15" customHeight="1" x14ac:dyDescent="0.25">
      <c r="P1606" s="42"/>
      <c r="AE1606" s="195"/>
      <c r="AF1606" s="195"/>
      <c r="AG1606" s="195"/>
      <c r="AH1606" s="195"/>
      <c r="AI1606" s="181"/>
      <c r="AJ1606" s="195"/>
      <c r="AK1606" s="195"/>
      <c r="AL1606" s="195"/>
      <c r="AM1606" s="195"/>
    </row>
    <row r="1607" spans="16:39" s="6" customFormat="1" ht="15" customHeight="1" x14ac:dyDescent="0.25">
      <c r="P1607" s="42"/>
      <c r="AE1607" s="195"/>
      <c r="AF1607" s="195"/>
      <c r="AG1607" s="195"/>
      <c r="AH1607" s="195"/>
      <c r="AI1607" s="181"/>
      <c r="AJ1607" s="195"/>
      <c r="AK1607" s="195"/>
      <c r="AL1607" s="195"/>
      <c r="AM1607" s="195"/>
    </row>
    <row r="1608" spans="16:39" s="6" customFormat="1" ht="15" customHeight="1" x14ac:dyDescent="0.25">
      <c r="P1608" s="42"/>
      <c r="AE1608" s="195"/>
      <c r="AF1608" s="195"/>
      <c r="AG1608" s="195"/>
      <c r="AH1608" s="195"/>
      <c r="AI1608" s="181"/>
      <c r="AJ1608" s="195"/>
      <c r="AK1608" s="195"/>
      <c r="AL1608" s="195"/>
      <c r="AM1608" s="195"/>
    </row>
    <row r="1609" spans="16:39" s="6" customFormat="1" ht="15" customHeight="1" x14ac:dyDescent="0.25">
      <c r="P1609" s="42"/>
      <c r="AE1609" s="195"/>
      <c r="AF1609" s="195"/>
      <c r="AG1609" s="195"/>
      <c r="AH1609" s="195"/>
      <c r="AI1609" s="181"/>
      <c r="AJ1609" s="195"/>
      <c r="AK1609" s="195"/>
      <c r="AL1609" s="195"/>
      <c r="AM1609" s="195"/>
    </row>
    <row r="1610" spans="16:39" s="6" customFormat="1" ht="15" customHeight="1" x14ac:dyDescent="0.25">
      <c r="P1610" s="42"/>
      <c r="AE1610" s="195"/>
      <c r="AF1610" s="195"/>
      <c r="AG1610" s="195"/>
      <c r="AH1610" s="195"/>
      <c r="AI1610" s="181"/>
      <c r="AJ1610" s="195"/>
      <c r="AK1610" s="195"/>
      <c r="AL1610" s="195"/>
      <c r="AM1610" s="195"/>
    </row>
    <row r="1611" spans="16:39" s="6" customFormat="1" ht="15" customHeight="1" x14ac:dyDescent="0.25">
      <c r="P1611" s="42"/>
      <c r="AE1611" s="195"/>
      <c r="AF1611" s="195"/>
      <c r="AG1611" s="195"/>
      <c r="AH1611" s="195"/>
      <c r="AI1611" s="181"/>
      <c r="AJ1611" s="195"/>
      <c r="AK1611" s="195"/>
      <c r="AL1611" s="195"/>
      <c r="AM1611" s="195"/>
    </row>
    <row r="1612" spans="16:39" s="6" customFormat="1" ht="15" customHeight="1" x14ac:dyDescent="0.25">
      <c r="P1612" s="42"/>
      <c r="AE1612" s="195"/>
      <c r="AF1612" s="195"/>
      <c r="AG1612" s="195"/>
      <c r="AH1612" s="195"/>
      <c r="AI1612" s="181"/>
      <c r="AJ1612" s="195"/>
      <c r="AK1612" s="195"/>
      <c r="AL1612" s="195"/>
      <c r="AM1612" s="195"/>
    </row>
    <row r="1613" spans="16:39" s="6" customFormat="1" ht="15" customHeight="1" x14ac:dyDescent="0.25">
      <c r="P1613" s="42"/>
      <c r="AE1613" s="195"/>
      <c r="AF1613" s="195"/>
      <c r="AG1613" s="195"/>
      <c r="AH1613" s="195"/>
      <c r="AI1613" s="181"/>
      <c r="AJ1613" s="195"/>
      <c r="AK1613" s="195"/>
      <c r="AL1613" s="195"/>
      <c r="AM1613" s="195"/>
    </row>
    <row r="1614" spans="16:39" s="6" customFormat="1" ht="15" customHeight="1" x14ac:dyDescent="0.25">
      <c r="P1614" s="42"/>
      <c r="AE1614" s="195"/>
      <c r="AF1614" s="195"/>
      <c r="AG1614" s="195"/>
      <c r="AH1614" s="195"/>
      <c r="AI1614" s="181"/>
      <c r="AJ1614" s="195"/>
      <c r="AK1614" s="195"/>
      <c r="AL1614" s="195"/>
      <c r="AM1614" s="195"/>
    </row>
    <row r="1615" spans="16:39" s="6" customFormat="1" ht="15" customHeight="1" x14ac:dyDescent="0.25">
      <c r="P1615" s="42"/>
      <c r="AE1615" s="195"/>
      <c r="AF1615" s="195"/>
      <c r="AG1615" s="195"/>
      <c r="AH1615" s="195"/>
      <c r="AI1615" s="181"/>
      <c r="AJ1615" s="195"/>
      <c r="AK1615" s="195"/>
      <c r="AL1615" s="195"/>
      <c r="AM1615" s="195"/>
    </row>
    <row r="1616" spans="16:39" s="6" customFormat="1" ht="15" customHeight="1" x14ac:dyDescent="0.25">
      <c r="P1616" s="42"/>
      <c r="AE1616" s="195"/>
      <c r="AF1616" s="195"/>
      <c r="AG1616" s="195"/>
      <c r="AH1616" s="195"/>
      <c r="AI1616" s="181"/>
      <c r="AJ1616" s="195"/>
      <c r="AK1616" s="195"/>
      <c r="AL1616" s="195"/>
      <c r="AM1616" s="195"/>
    </row>
    <row r="1617" spans="16:39" s="6" customFormat="1" ht="15" customHeight="1" x14ac:dyDescent="0.25">
      <c r="P1617" s="42"/>
      <c r="AE1617" s="195"/>
      <c r="AF1617" s="195"/>
      <c r="AG1617" s="195"/>
      <c r="AH1617" s="195"/>
      <c r="AI1617" s="181"/>
      <c r="AJ1617" s="195"/>
      <c r="AK1617" s="195"/>
      <c r="AL1617" s="195"/>
      <c r="AM1617" s="195"/>
    </row>
    <row r="1618" spans="16:39" s="6" customFormat="1" ht="15" customHeight="1" x14ac:dyDescent="0.25">
      <c r="P1618" s="42"/>
      <c r="AE1618" s="195"/>
      <c r="AF1618" s="195"/>
      <c r="AG1618" s="195"/>
      <c r="AH1618" s="195"/>
      <c r="AI1618" s="181"/>
      <c r="AJ1618" s="195"/>
      <c r="AK1618" s="195"/>
      <c r="AL1618" s="195"/>
      <c r="AM1618" s="195"/>
    </row>
    <row r="1619" spans="16:39" s="6" customFormat="1" ht="15" customHeight="1" x14ac:dyDescent="0.25">
      <c r="P1619" s="42"/>
      <c r="AE1619" s="195"/>
      <c r="AF1619" s="195"/>
      <c r="AG1619" s="195"/>
      <c r="AH1619" s="195"/>
      <c r="AI1619" s="181"/>
      <c r="AJ1619" s="195"/>
      <c r="AK1619" s="195"/>
      <c r="AL1619" s="195"/>
      <c r="AM1619" s="195"/>
    </row>
    <row r="1620" spans="16:39" s="6" customFormat="1" ht="15" customHeight="1" x14ac:dyDescent="0.25">
      <c r="P1620" s="42"/>
      <c r="AE1620" s="195"/>
      <c r="AF1620" s="195"/>
      <c r="AG1620" s="195"/>
      <c r="AH1620" s="195"/>
      <c r="AI1620" s="181"/>
      <c r="AJ1620" s="195"/>
      <c r="AK1620" s="195"/>
      <c r="AL1620" s="195"/>
      <c r="AM1620" s="195"/>
    </row>
    <row r="1621" spans="16:39" s="6" customFormat="1" ht="15" customHeight="1" x14ac:dyDescent="0.25">
      <c r="P1621" s="42"/>
      <c r="AE1621" s="195"/>
      <c r="AF1621" s="195"/>
      <c r="AG1621" s="195"/>
      <c r="AH1621" s="195"/>
      <c r="AI1621" s="181"/>
      <c r="AJ1621" s="195"/>
      <c r="AK1621" s="195"/>
      <c r="AL1621" s="195"/>
      <c r="AM1621" s="195"/>
    </row>
    <row r="1622" spans="16:39" s="6" customFormat="1" ht="15" customHeight="1" x14ac:dyDescent="0.25">
      <c r="P1622" s="42"/>
      <c r="AE1622" s="195"/>
      <c r="AF1622" s="195"/>
      <c r="AG1622" s="195"/>
      <c r="AH1622" s="195"/>
      <c r="AI1622" s="181"/>
      <c r="AJ1622" s="195"/>
      <c r="AK1622" s="195"/>
      <c r="AL1622" s="195"/>
      <c r="AM1622" s="195"/>
    </row>
    <row r="1623" spans="16:39" s="6" customFormat="1" ht="15" customHeight="1" x14ac:dyDescent="0.25">
      <c r="P1623" s="42"/>
      <c r="AE1623" s="195"/>
      <c r="AF1623" s="195"/>
      <c r="AG1623" s="195"/>
      <c r="AH1623" s="195"/>
      <c r="AI1623" s="181"/>
      <c r="AJ1623" s="195"/>
      <c r="AK1623" s="195"/>
      <c r="AL1623" s="195"/>
      <c r="AM1623" s="195"/>
    </row>
    <row r="1624" spans="16:39" s="6" customFormat="1" ht="15" customHeight="1" x14ac:dyDescent="0.25">
      <c r="P1624" s="42"/>
      <c r="AE1624" s="195"/>
      <c r="AF1624" s="195"/>
      <c r="AG1624" s="195"/>
      <c r="AH1624" s="195"/>
      <c r="AI1624" s="181"/>
      <c r="AJ1624" s="195"/>
      <c r="AK1624" s="195"/>
      <c r="AL1624" s="195"/>
      <c r="AM1624" s="195"/>
    </row>
    <row r="1625" spans="16:39" s="6" customFormat="1" ht="15" customHeight="1" x14ac:dyDescent="0.25">
      <c r="P1625" s="42"/>
      <c r="AE1625" s="195"/>
      <c r="AF1625" s="195"/>
      <c r="AG1625" s="195"/>
      <c r="AH1625" s="195"/>
      <c r="AI1625" s="181"/>
      <c r="AJ1625" s="195"/>
      <c r="AK1625" s="195"/>
      <c r="AL1625" s="195"/>
      <c r="AM1625" s="195"/>
    </row>
    <row r="1626" spans="16:39" s="6" customFormat="1" ht="15" customHeight="1" x14ac:dyDescent="0.25">
      <c r="P1626" s="42"/>
      <c r="AE1626" s="195"/>
      <c r="AF1626" s="195"/>
      <c r="AG1626" s="195"/>
      <c r="AH1626" s="195"/>
      <c r="AI1626" s="181"/>
      <c r="AJ1626" s="195"/>
      <c r="AK1626" s="195"/>
      <c r="AL1626" s="195"/>
      <c r="AM1626" s="195"/>
    </row>
    <row r="1627" spans="16:39" s="6" customFormat="1" ht="15" customHeight="1" x14ac:dyDescent="0.25">
      <c r="P1627" s="42"/>
      <c r="AE1627" s="195"/>
      <c r="AF1627" s="195"/>
      <c r="AG1627" s="195"/>
      <c r="AH1627" s="195"/>
      <c r="AI1627" s="181"/>
      <c r="AJ1627" s="195"/>
      <c r="AK1627" s="195"/>
      <c r="AL1627" s="195"/>
      <c r="AM1627" s="195"/>
    </row>
    <row r="1628" spans="16:39" s="6" customFormat="1" ht="15" customHeight="1" x14ac:dyDescent="0.25">
      <c r="P1628" s="42"/>
      <c r="AE1628" s="195"/>
      <c r="AF1628" s="195"/>
      <c r="AG1628" s="195"/>
      <c r="AH1628" s="195"/>
      <c r="AI1628" s="181"/>
      <c r="AJ1628" s="195"/>
      <c r="AK1628" s="195"/>
      <c r="AL1628" s="195"/>
      <c r="AM1628" s="195"/>
    </row>
    <row r="1629" spans="16:39" s="6" customFormat="1" ht="15" customHeight="1" x14ac:dyDescent="0.25">
      <c r="P1629" s="42"/>
      <c r="AE1629" s="195"/>
      <c r="AF1629" s="195"/>
      <c r="AG1629" s="195"/>
      <c r="AH1629" s="195"/>
      <c r="AI1629" s="181"/>
      <c r="AJ1629" s="195"/>
      <c r="AK1629" s="195"/>
      <c r="AL1629" s="195"/>
      <c r="AM1629" s="195"/>
    </row>
    <row r="1630" spans="16:39" s="6" customFormat="1" ht="15" customHeight="1" x14ac:dyDescent="0.25">
      <c r="P1630" s="42"/>
      <c r="AE1630" s="195"/>
      <c r="AF1630" s="195"/>
      <c r="AG1630" s="195"/>
      <c r="AH1630" s="195"/>
      <c r="AI1630" s="181"/>
      <c r="AJ1630" s="195"/>
      <c r="AK1630" s="195"/>
      <c r="AL1630" s="195"/>
      <c r="AM1630" s="195"/>
    </row>
    <row r="1631" spans="16:39" s="6" customFormat="1" ht="15" customHeight="1" x14ac:dyDescent="0.25">
      <c r="P1631" s="42"/>
      <c r="AE1631" s="195"/>
      <c r="AF1631" s="195"/>
      <c r="AG1631" s="195"/>
      <c r="AH1631" s="195"/>
      <c r="AI1631" s="181"/>
      <c r="AJ1631" s="195"/>
      <c r="AK1631" s="195"/>
      <c r="AL1631" s="195"/>
      <c r="AM1631" s="195"/>
    </row>
    <row r="1632" spans="16:39" s="6" customFormat="1" ht="15" customHeight="1" x14ac:dyDescent="0.25">
      <c r="P1632" s="42"/>
      <c r="AE1632" s="195"/>
      <c r="AF1632" s="195"/>
      <c r="AG1632" s="195"/>
      <c r="AH1632" s="195"/>
      <c r="AI1632" s="181"/>
      <c r="AJ1632" s="195"/>
      <c r="AK1632" s="195"/>
      <c r="AL1632" s="195"/>
      <c r="AM1632" s="195"/>
    </row>
    <row r="1633" spans="16:39" s="6" customFormat="1" ht="15" customHeight="1" x14ac:dyDescent="0.25">
      <c r="P1633" s="42"/>
      <c r="AE1633" s="195"/>
      <c r="AF1633" s="195"/>
      <c r="AG1633" s="195"/>
      <c r="AH1633" s="195"/>
      <c r="AI1633" s="181"/>
      <c r="AJ1633" s="195"/>
      <c r="AK1633" s="195"/>
      <c r="AL1633" s="195"/>
      <c r="AM1633" s="195"/>
    </row>
    <row r="1634" spans="16:39" s="6" customFormat="1" ht="15" customHeight="1" x14ac:dyDescent="0.25">
      <c r="P1634" s="42"/>
      <c r="AE1634" s="195"/>
      <c r="AF1634" s="195"/>
      <c r="AG1634" s="195"/>
      <c r="AH1634" s="195"/>
      <c r="AI1634" s="181"/>
      <c r="AJ1634" s="195"/>
      <c r="AK1634" s="195"/>
      <c r="AL1634" s="195"/>
      <c r="AM1634" s="195"/>
    </row>
    <row r="1635" spans="16:39" s="6" customFormat="1" ht="15" customHeight="1" x14ac:dyDescent="0.25">
      <c r="P1635" s="42"/>
      <c r="AE1635" s="195"/>
      <c r="AF1635" s="195"/>
      <c r="AG1635" s="195"/>
      <c r="AH1635" s="195"/>
      <c r="AI1635" s="181"/>
      <c r="AJ1635" s="195"/>
      <c r="AK1635" s="195"/>
      <c r="AL1635" s="195"/>
      <c r="AM1635" s="195"/>
    </row>
    <row r="1636" spans="16:39" s="6" customFormat="1" ht="15" customHeight="1" x14ac:dyDescent="0.25">
      <c r="P1636" s="42"/>
      <c r="AE1636" s="195"/>
      <c r="AF1636" s="195"/>
      <c r="AG1636" s="195"/>
      <c r="AH1636" s="195"/>
      <c r="AI1636" s="181"/>
      <c r="AJ1636" s="195"/>
      <c r="AK1636" s="195"/>
      <c r="AL1636" s="195"/>
      <c r="AM1636" s="195"/>
    </row>
    <row r="1637" spans="16:39" s="6" customFormat="1" ht="15" customHeight="1" x14ac:dyDescent="0.25">
      <c r="P1637" s="42"/>
      <c r="AE1637" s="195"/>
      <c r="AF1637" s="195"/>
      <c r="AG1637" s="195"/>
      <c r="AH1637" s="195"/>
      <c r="AI1637" s="181"/>
      <c r="AJ1637" s="195"/>
      <c r="AK1637" s="195"/>
      <c r="AL1637" s="195"/>
      <c r="AM1637" s="195"/>
    </row>
    <row r="1638" spans="16:39" s="6" customFormat="1" ht="15" customHeight="1" x14ac:dyDescent="0.25">
      <c r="P1638" s="42"/>
      <c r="AE1638" s="195"/>
      <c r="AF1638" s="195"/>
      <c r="AG1638" s="195"/>
      <c r="AH1638" s="195"/>
      <c r="AI1638" s="181"/>
      <c r="AJ1638" s="195"/>
      <c r="AK1638" s="195"/>
      <c r="AL1638" s="195"/>
      <c r="AM1638" s="195"/>
    </row>
    <row r="1639" spans="16:39" s="6" customFormat="1" ht="15" customHeight="1" x14ac:dyDescent="0.25">
      <c r="P1639" s="42"/>
      <c r="AE1639" s="195"/>
      <c r="AF1639" s="195"/>
      <c r="AG1639" s="195"/>
      <c r="AH1639" s="195"/>
      <c r="AI1639" s="181"/>
      <c r="AJ1639" s="195"/>
      <c r="AK1639" s="195"/>
      <c r="AL1639" s="195"/>
      <c r="AM1639" s="195"/>
    </row>
    <row r="1640" spans="16:39" s="6" customFormat="1" ht="15" customHeight="1" x14ac:dyDescent="0.25">
      <c r="P1640" s="42"/>
      <c r="AE1640" s="195"/>
      <c r="AF1640" s="195"/>
      <c r="AG1640" s="195"/>
      <c r="AH1640" s="195"/>
      <c r="AI1640" s="181"/>
      <c r="AJ1640" s="195"/>
      <c r="AK1640" s="195"/>
      <c r="AL1640" s="195"/>
      <c r="AM1640" s="195"/>
    </row>
    <row r="1641" spans="16:39" s="6" customFormat="1" ht="15" customHeight="1" x14ac:dyDescent="0.25">
      <c r="P1641" s="42"/>
      <c r="AE1641" s="195"/>
      <c r="AF1641" s="195"/>
      <c r="AG1641" s="195"/>
      <c r="AH1641" s="195"/>
      <c r="AI1641" s="181"/>
      <c r="AJ1641" s="195"/>
      <c r="AK1641" s="195"/>
      <c r="AL1641" s="195"/>
      <c r="AM1641" s="195"/>
    </row>
    <row r="1642" spans="16:39" s="6" customFormat="1" ht="15" customHeight="1" x14ac:dyDescent="0.25">
      <c r="P1642" s="42"/>
      <c r="AE1642" s="195"/>
      <c r="AF1642" s="195"/>
      <c r="AG1642" s="195"/>
      <c r="AH1642" s="195"/>
      <c r="AI1642" s="181"/>
      <c r="AJ1642" s="195"/>
      <c r="AK1642" s="195"/>
      <c r="AL1642" s="195"/>
      <c r="AM1642" s="195"/>
    </row>
    <row r="1643" spans="16:39" s="6" customFormat="1" ht="15" customHeight="1" x14ac:dyDescent="0.25">
      <c r="P1643" s="42"/>
      <c r="AE1643" s="195"/>
      <c r="AF1643" s="195"/>
      <c r="AG1643" s="195"/>
      <c r="AH1643" s="195"/>
      <c r="AI1643" s="181"/>
      <c r="AJ1643" s="195"/>
      <c r="AK1643" s="195"/>
      <c r="AL1643" s="195"/>
      <c r="AM1643" s="195"/>
    </row>
    <row r="1644" spans="16:39" s="6" customFormat="1" ht="15" customHeight="1" x14ac:dyDescent="0.25">
      <c r="P1644" s="42"/>
      <c r="AE1644" s="195"/>
      <c r="AF1644" s="195"/>
      <c r="AG1644" s="195"/>
      <c r="AH1644" s="195"/>
      <c r="AI1644" s="181"/>
      <c r="AJ1644" s="195"/>
      <c r="AK1644" s="195"/>
      <c r="AL1644" s="195"/>
      <c r="AM1644" s="195"/>
    </row>
    <row r="1645" spans="16:39" s="6" customFormat="1" ht="15" customHeight="1" x14ac:dyDescent="0.25">
      <c r="P1645" s="42"/>
      <c r="AE1645" s="195"/>
      <c r="AF1645" s="195"/>
      <c r="AG1645" s="195"/>
      <c r="AH1645" s="195"/>
      <c r="AI1645" s="181"/>
      <c r="AJ1645" s="195"/>
      <c r="AK1645" s="195"/>
      <c r="AL1645" s="195"/>
      <c r="AM1645" s="195"/>
    </row>
    <row r="1646" spans="16:39" s="6" customFormat="1" ht="15" customHeight="1" x14ac:dyDescent="0.25">
      <c r="P1646" s="42"/>
      <c r="AE1646" s="195"/>
      <c r="AF1646" s="195"/>
      <c r="AG1646" s="195"/>
      <c r="AH1646" s="195"/>
      <c r="AI1646" s="181"/>
      <c r="AJ1646" s="195"/>
      <c r="AK1646" s="195"/>
      <c r="AL1646" s="195"/>
      <c r="AM1646" s="195"/>
    </row>
    <row r="1647" spans="16:39" s="6" customFormat="1" ht="15" customHeight="1" x14ac:dyDescent="0.25">
      <c r="P1647" s="42"/>
      <c r="AE1647" s="195"/>
      <c r="AF1647" s="195"/>
      <c r="AG1647" s="195"/>
      <c r="AH1647" s="195"/>
      <c r="AI1647" s="181"/>
      <c r="AJ1647" s="195"/>
      <c r="AK1647" s="195"/>
      <c r="AL1647" s="195"/>
      <c r="AM1647" s="195"/>
    </row>
    <row r="1648" spans="16:39" s="6" customFormat="1" ht="15" customHeight="1" x14ac:dyDescent="0.25">
      <c r="P1648" s="42"/>
      <c r="AE1648" s="195"/>
      <c r="AF1648" s="195"/>
      <c r="AG1648" s="195"/>
      <c r="AH1648" s="195"/>
      <c r="AI1648" s="181"/>
      <c r="AJ1648" s="195"/>
      <c r="AK1648" s="195"/>
      <c r="AL1648" s="195"/>
      <c r="AM1648" s="195"/>
    </row>
    <row r="1649" spans="16:39" s="6" customFormat="1" ht="15" customHeight="1" x14ac:dyDescent="0.25">
      <c r="P1649" s="42"/>
      <c r="AE1649" s="195"/>
      <c r="AF1649" s="195"/>
      <c r="AG1649" s="195"/>
      <c r="AH1649" s="195"/>
      <c r="AI1649" s="181"/>
      <c r="AJ1649" s="195"/>
      <c r="AK1649" s="195"/>
      <c r="AL1649" s="195"/>
      <c r="AM1649" s="195"/>
    </row>
    <row r="1650" spans="16:39" s="6" customFormat="1" ht="15" customHeight="1" x14ac:dyDescent="0.25">
      <c r="P1650" s="42"/>
      <c r="AE1650" s="195"/>
      <c r="AF1650" s="195"/>
      <c r="AG1650" s="195"/>
      <c r="AH1650" s="195"/>
      <c r="AI1650" s="181"/>
      <c r="AJ1650" s="195"/>
      <c r="AK1650" s="195"/>
      <c r="AL1650" s="195"/>
      <c r="AM1650" s="195"/>
    </row>
    <row r="1651" spans="16:39" s="6" customFormat="1" ht="15" customHeight="1" x14ac:dyDescent="0.25">
      <c r="P1651" s="42"/>
      <c r="AE1651" s="195"/>
      <c r="AF1651" s="195"/>
      <c r="AG1651" s="195"/>
      <c r="AH1651" s="195"/>
      <c r="AI1651" s="181"/>
      <c r="AJ1651" s="195"/>
      <c r="AK1651" s="195"/>
      <c r="AL1651" s="195"/>
      <c r="AM1651" s="195"/>
    </row>
    <row r="1652" spans="16:39" s="6" customFormat="1" ht="15" customHeight="1" x14ac:dyDescent="0.25">
      <c r="P1652" s="42"/>
      <c r="AE1652" s="195"/>
      <c r="AF1652" s="195"/>
      <c r="AG1652" s="195"/>
      <c r="AH1652" s="195"/>
      <c r="AI1652" s="181"/>
      <c r="AJ1652" s="195"/>
      <c r="AK1652" s="195"/>
      <c r="AL1652" s="195"/>
      <c r="AM1652" s="195"/>
    </row>
    <row r="1653" spans="16:39" s="6" customFormat="1" ht="15" customHeight="1" x14ac:dyDescent="0.25">
      <c r="P1653" s="42"/>
      <c r="AE1653" s="195"/>
      <c r="AF1653" s="195"/>
      <c r="AG1653" s="195"/>
      <c r="AH1653" s="195"/>
      <c r="AI1653" s="181"/>
      <c r="AJ1653" s="195"/>
      <c r="AK1653" s="195"/>
      <c r="AL1653" s="195"/>
      <c r="AM1653" s="195"/>
    </row>
    <row r="1654" spans="16:39" s="6" customFormat="1" ht="15" customHeight="1" x14ac:dyDescent="0.25">
      <c r="P1654" s="42"/>
      <c r="AE1654" s="195"/>
      <c r="AF1654" s="195"/>
      <c r="AG1654" s="195"/>
      <c r="AH1654" s="195"/>
      <c r="AI1654" s="181"/>
      <c r="AJ1654" s="195"/>
      <c r="AK1654" s="195"/>
      <c r="AL1654" s="195"/>
      <c r="AM1654" s="195"/>
    </row>
    <row r="1655" spans="16:39" s="6" customFormat="1" ht="15" customHeight="1" x14ac:dyDescent="0.25">
      <c r="P1655" s="42"/>
      <c r="AE1655" s="195"/>
      <c r="AF1655" s="195"/>
      <c r="AG1655" s="195"/>
      <c r="AH1655" s="195"/>
      <c r="AI1655" s="181"/>
      <c r="AJ1655" s="195"/>
      <c r="AK1655" s="195"/>
      <c r="AL1655" s="195"/>
      <c r="AM1655" s="195"/>
    </row>
    <row r="1656" spans="16:39" s="6" customFormat="1" ht="15" customHeight="1" x14ac:dyDescent="0.25">
      <c r="P1656" s="42"/>
      <c r="AE1656" s="195"/>
      <c r="AF1656" s="195"/>
      <c r="AG1656" s="195"/>
      <c r="AH1656" s="195"/>
      <c r="AI1656" s="181"/>
      <c r="AJ1656" s="195"/>
      <c r="AK1656" s="195"/>
      <c r="AL1656" s="195"/>
      <c r="AM1656" s="195"/>
    </row>
    <row r="1657" spans="16:39" s="6" customFormat="1" ht="15" customHeight="1" x14ac:dyDescent="0.25">
      <c r="P1657" s="42"/>
      <c r="AE1657" s="195"/>
      <c r="AF1657" s="195"/>
      <c r="AG1657" s="195"/>
      <c r="AH1657" s="195"/>
      <c r="AI1657" s="181"/>
      <c r="AJ1657" s="195"/>
      <c r="AK1657" s="195"/>
      <c r="AL1657" s="195"/>
      <c r="AM1657" s="195"/>
    </row>
    <row r="1658" spans="16:39" s="6" customFormat="1" ht="15" customHeight="1" x14ac:dyDescent="0.25">
      <c r="P1658" s="42"/>
      <c r="AE1658" s="195"/>
      <c r="AF1658" s="195"/>
      <c r="AG1658" s="195"/>
      <c r="AH1658" s="195"/>
      <c r="AI1658" s="181"/>
      <c r="AJ1658" s="195"/>
      <c r="AK1658" s="195"/>
      <c r="AL1658" s="195"/>
      <c r="AM1658" s="195"/>
    </row>
    <row r="1659" spans="16:39" s="6" customFormat="1" ht="15" customHeight="1" x14ac:dyDescent="0.25">
      <c r="P1659" s="42"/>
      <c r="AE1659" s="195"/>
      <c r="AF1659" s="195"/>
      <c r="AG1659" s="195"/>
      <c r="AH1659" s="195"/>
      <c r="AI1659" s="181"/>
      <c r="AJ1659" s="195"/>
      <c r="AK1659" s="195"/>
      <c r="AL1659" s="195"/>
      <c r="AM1659" s="195"/>
    </row>
    <row r="1660" spans="16:39" s="6" customFormat="1" ht="15" customHeight="1" x14ac:dyDescent="0.25">
      <c r="P1660" s="42"/>
      <c r="AE1660" s="195"/>
      <c r="AF1660" s="195"/>
      <c r="AG1660" s="195"/>
      <c r="AH1660" s="195"/>
      <c r="AI1660" s="181"/>
      <c r="AJ1660" s="195"/>
      <c r="AK1660" s="195"/>
      <c r="AL1660" s="195"/>
      <c r="AM1660" s="195"/>
    </row>
    <row r="1661" spans="16:39" s="6" customFormat="1" ht="15" customHeight="1" x14ac:dyDescent="0.25">
      <c r="P1661" s="42"/>
      <c r="AE1661" s="195"/>
      <c r="AF1661" s="195"/>
      <c r="AG1661" s="195"/>
      <c r="AH1661" s="195"/>
      <c r="AI1661" s="181"/>
      <c r="AJ1661" s="195"/>
      <c r="AK1661" s="195"/>
      <c r="AL1661" s="195"/>
      <c r="AM1661" s="195"/>
    </row>
    <row r="1662" spans="16:39" s="6" customFormat="1" ht="15" customHeight="1" x14ac:dyDescent="0.25">
      <c r="P1662" s="42"/>
      <c r="AE1662" s="195"/>
      <c r="AF1662" s="195"/>
      <c r="AG1662" s="195"/>
      <c r="AH1662" s="195"/>
      <c r="AI1662" s="181"/>
      <c r="AJ1662" s="195"/>
      <c r="AK1662" s="195"/>
      <c r="AL1662" s="195"/>
      <c r="AM1662" s="195"/>
    </row>
    <row r="1663" spans="16:39" s="6" customFormat="1" ht="15" customHeight="1" x14ac:dyDescent="0.25">
      <c r="P1663" s="42"/>
      <c r="AE1663" s="195"/>
      <c r="AF1663" s="195"/>
      <c r="AG1663" s="195"/>
      <c r="AH1663" s="195"/>
      <c r="AI1663" s="181"/>
      <c r="AJ1663" s="195"/>
      <c r="AK1663" s="195"/>
      <c r="AL1663" s="195"/>
      <c r="AM1663" s="195"/>
    </row>
    <row r="1664" spans="16:39" s="6" customFormat="1" ht="15" customHeight="1" x14ac:dyDescent="0.25">
      <c r="P1664" s="42"/>
      <c r="AE1664" s="195"/>
      <c r="AF1664" s="195"/>
      <c r="AG1664" s="195"/>
      <c r="AH1664" s="195"/>
      <c r="AI1664" s="181"/>
      <c r="AJ1664" s="195"/>
      <c r="AK1664" s="195"/>
      <c r="AL1664" s="195"/>
      <c r="AM1664" s="195"/>
    </row>
    <row r="1665" spans="16:39" s="6" customFormat="1" ht="15" customHeight="1" x14ac:dyDescent="0.25">
      <c r="P1665" s="42"/>
      <c r="AE1665" s="195"/>
      <c r="AF1665" s="195"/>
      <c r="AG1665" s="195"/>
      <c r="AH1665" s="195"/>
      <c r="AI1665" s="181"/>
      <c r="AJ1665" s="195"/>
      <c r="AK1665" s="195"/>
      <c r="AL1665" s="195"/>
      <c r="AM1665" s="195"/>
    </row>
    <row r="1666" spans="16:39" s="6" customFormat="1" ht="15" customHeight="1" x14ac:dyDescent="0.25">
      <c r="P1666" s="42"/>
      <c r="AE1666" s="195"/>
      <c r="AF1666" s="195"/>
      <c r="AG1666" s="195"/>
      <c r="AH1666" s="195"/>
      <c r="AI1666" s="181"/>
      <c r="AJ1666" s="195"/>
      <c r="AK1666" s="195"/>
      <c r="AL1666" s="195"/>
      <c r="AM1666" s="195"/>
    </row>
    <row r="1667" spans="16:39" s="6" customFormat="1" ht="15" customHeight="1" x14ac:dyDescent="0.25">
      <c r="P1667" s="42"/>
      <c r="AE1667" s="195"/>
      <c r="AF1667" s="195"/>
      <c r="AG1667" s="195"/>
      <c r="AH1667" s="195"/>
      <c r="AI1667" s="181"/>
      <c r="AJ1667" s="195"/>
      <c r="AK1667" s="195"/>
      <c r="AL1667" s="195"/>
      <c r="AM1667" s="195"/>
    </row>
    <row r="1668" spans="16:39" s="6" customFormat="1" ht="15" customHeight="1" x14ac:dyDescent="0.25">
      <c r="P1668" s="42"/>
      <c r="AE1668" s="195"/>
      <c r="AF1668" s="195"/>
      <c r="AG1668" s="195"/>
      <c r="AH1668" s="195"/>
      <c r="AI1668" s="181"/>
      <c r="AJ1668" s="195"/>
      <c r="AK1668" s="195"/>
      <c r="AL1668" s="195"/>
      <c r="AM1668" s="195"/>
    </row>
    <row r="1669" spans="16:39" s="6" customFormat="1" ht="15" customHeight="1" x14ac:dyDescent="0.25">
      <c r="P1669" s="42"/>
      <c r="AE1669" s="195"/>
      <c r="AF1669" s="195"/>
      <c r="AG1669" s="195"/>
      <c r="AH1669" s="195"/>
      <c r="AI1669" s="181"/>
      <c r="AJ1669" s="195"/>
      <c r="AK1669" s="195"/>
      <c r="AL1669" s="195"/>
      <c r="AM1669" s="195"/>
    </row>
    <row r="1670" spans="16:39" s="6" customFormat="1" ht="15" customHeight="1" x14ac:dyDescent="0.25">
      <c r="P1670" s="42"/>
      <c r="AE1670" s="195"/>
      <c r="AF1670" s="195"/>
      <c r="AG1670" s="195"/>
      <c r="AH1670" s="195"/>
      <c r="AI1670" s="181"/>
      <c r="AJ1670" s="195"/>
      <c r="AK1670" s="195"/>
      <c r="AL1670" s="195"/>
      <c r="AM1670" s="195"/>
    </row>
    <row r="1671" spans="16:39" s="6" customFormat="1" ht="15" customHeight="1" x14ac:dyDescent="0.25">
      <c r="P1671" s="42"/>
      <c r="AE1671" s="195"/>
      <c r="AF1671" s="195"/>
      <c r="AG1671" s="195"/>
      <c r="AH1671" s="195"/>
      <c r="AI1671" s="181"/>
      <c r="AJ1671" s="195"/>
      <c r="AK1671" s="195"/>
      <c r="AL1671" s="195"/>
      <c r="AM1671" s="195"/>
    </row>
    <row r="1672" spans="16:39" s="6" customFormat="1" ht="15" customHeight="1" x14ac:dyDescent="0.25">
      <c r="P1672" s="42"/>
      <c r="AE1672" s="195"/>
      <c r="AF1672" s="195"/>
      <c r="AG1672" s="195"/>
      <c r="AH1672" s="195"/>
      <c r="AI1672" s="181"/>
      <c r="AJ1672" s="195"/>
      <c r="AK1672" s="195"/>
      <c r="AL1672" s="195"/>
      <c r="AM1672" s="195"/>
    </row>
    <row r="1673" spans="16:39" s="6" customFormat="1" ht="15" customHeight="1" x14ac:dyDescent="0.25">
      <c r="P1673" s="42"/>
      <c r="AE1673" s="195"/>
      <c r="AF1673" s="195"/>
      <c r="AG1673" s="195"/>
      <c r="AH1673" s="195"/>
      <c r="AI1673" s="181"/>
      <c r="AJ1673" s="195"/>
      <c r="AK1673" s="195"/>
      <c r="AL1673" s="195"/>
      <c r="AM1673" s="195"/>
    </row>
    <row r="1674" spans="16:39" s="6" customFormat="1" ht="15" customHeight="1" x14ac:dyDescent="0.25">
      <c r="P1674" s="42"/>
      <c r="AE1674" s="195"/>
      <c r="AF1674" s="195"/>
      <c r="AG1674" s="195"/>
      <c r="AH1674" s="195"/>
      <c r="AI1674" s="181"/>
      <c r="AJ1674" s="195"/>
      <c r="AK1674" s="195"/>
      <c r="AL1674" s="195"/>
      <c r="AM1674" s="195"/>
    </row>
    <row r="1675" spans="16:39" s="6" customFormat="1" ht="15" customHeight="1" x14ac:dyDescent="0.25">
      <c r="P1675" s="42"/>
      <c r="AE1675" s="195"/>
      <c r="AF1675" s="195"/>
      <c r="AG1675" s="195"/>
      <c r="AH1675" s="195"/>
      <c r="AI1675" s="181"/>
      <c r="AJ1675" s="195"/>
      <c r="AK1675" s="195"/>
      <c r="AL1675" s="195"/>
      <c r="AM1675" s="195"/>
    </row>
    <row r="1676" spans="16:39" s="6" customFormat="1" ht="15" customHeight="1" x14ac:dyDescent="0.25">
      <c r="P1676" s="42"/>
      <c r="AE1676" s="195"/>
      <c r="AF1676" s="195"/>
      <c r="AG1676" s="195"/>
      <c r="AH1676" s="195"/>
      <c r="AI1676" s="181"/>
      <c r="AJ1676" s="195"/>
      <c r="AK1676" s="195"/>
      <c r="AL1676" s="195"/>
      <c r="AM1676" s="195"/>
    </row>
    <row r="1677" spans="16:39" s="6" customFormat="1" ht="15" customHeight="1" x14ac:dyDescent="0.25">
      <c r="P1677" s="42"/>
      <c r="AE1677" s="195"/>
      <c r="AF1677" s="195"/>
      <c r="AG1677" s="195"/>
      <c r="AH1677" s="195"/>
      <c r="AI1677" s="181"/>
      <c r="AJ1677" s="195"/>
      <c r="AK1677" s="195"/>
      <c r="AL1677" s="195"/>
      <c r="AM1677" s="195"/>
    </row>
    <row r="1678" spans="16:39" s="6" customFormat="1" ht="15" customHeight="1" x14ac:dyDescent="0.25">
      <c r="P1678" s="42"/>
      <c r="AE1678" s="195"/>
      <c r="AF1678" s="195"/>
      <c r="AG1678" s="195"/>
      <c r="AH1678" s="195"/>
      <c r="AI1678" s="181"/>
      <c r="AJ1678" s="195"/>
      <c r="AK1678" s="195"/>
      <c r="AL1678" s="195"/>
      <c r="AM1678" s="195"/>
    </row>
    <row r="1679" spans="16:39" s="6" customFormat="1" ht="15" customHeight="1" x14ac:dyDescent="0.25">
      <c r="P1679" s="42"/>
      <c r="AE1679" s="195"/>
      <c r="AF1679" s="195"/>
      <c r="AG1679" s="195"/>
      <c r="AH1679" s="195"/>
      <c r="AI1679" s="181"/>
      <c r="AJ1679" s="195"/>
      <c r="AK1679" s="195"/>
      <c r="AL1679" s="195"/>
      <c r="AM1679" s="195"/>
    </row>
    <row r="1680" spans="16:39" s="6" customFormat="1" ht="15" customHeight="1" x14ac:dyDescent="0.25">
      <c r="P1680" s="42"/>
      <c r="AE1680" s="195"/>
      <c r="AF1680" s="195"/>
      <c r="AG1680" s="195"/>
      <c r="AH1680" s="195"/>
      <c r="AI1680" s="181"/>
      <c r="AJ1680" s="195"/>
      <c r="AK1680" s="195"/>
      <c r="AL1680" s="195"/>
      <c r="AM1680" s="195"/>
    </row>
    <row r="1681" spans="16:39" s="6" customFormat="1" ht="15" customHeight="1" x14ac:dyDescent="0.25">
      <c r="P1681" s="42"/>
      <c r="AE1681" s="195"/>
      <c r="AF1681" s="195"/>
      <c r="AG1681" s="195"/>
      <c r="AH1681" s="195"/>
      <c r="AI1681" s="181"/>
      <c r="AJ1681" s="195"/>
      <c r="AK1681" s="195"/>
      <c r="AL1681" s="195"/>
      <c r="AM1681" s="195"/>
    </row>
    <row r="1682" spans="16:39" s="6" customFormat="1" ht="15" customHeight="1" x14ac:dyDescent="0.25">
      <c r="P1682" s="42"/>
      <c r="AE1682" s="195"/>
      <c r="AF1682" s="195"/>
      <c r="AG1682" s="195"/>
      <c r="AH1682" s="195"/>
      <c r="AI1682" s="181"/>
      <c r="AJ1682" s="195"/>
      <c r="AK1682" s="195"/>
      <c r="AL1682" s="195"/>
      <c r="AM1682" s="195"/>
    </row>
    <row r="1683" spans="16:39" s="6" customFormat="1" ht="15" customHeight="1" x14ac:dyDescent="0.25">
      <c r="P1683" s="42"/>
      <c r="AE1683" s="195"/>
      <c r="AF1683" s="195"/>
      <c r="AG1683" s="195"/>
      <c r="AH1683" s="195"/>
      <c r="AI1683" s="181"/>
      <c r="AJ1683" s="195"/>
      <c r="AK1683" s="195"/>
      <c r="AL1683" s="195"/>
      <c r="AM1683" s="195"/>
    </row>
    <row r="1684" spans="16:39" s="6" customFormat="1" ht="15" customHeight="1" x14ac:dyDescent="0.25">
      <c r="P1684" s="42"/>
      <c r="AE1684" s="195"/>
      <c r="AF1684" s="195"/>
      <c r="AG1684" s="195"/>
      <c r="AH1684" s="195"/>
      <c r="AI1684" s="181"/>
      <c r="AJ1684" s="195"/>
      <c r="AK1684" s="195"/>
      <c r="AL1684" s="195"/>
      <c r="AM1684" s="195"/>
    </row>
    <row r="1685" spans="16:39" s="6" customFormat="1" ht="15" customHeight="1" x14ac:dyDescent="0.25">
      <c r="P1685" s="42"/>
      <c r="AE1685" s="195"/>
      <c r="AF1685" s="195"/>
      <c r="AG1685" s="195"/>
      <c r="AH1685" s="195"/>
      <c r="AI1685" s="181"/>
      <c r="AJ1685" s="195"/>
      <c r="AK1685" s="195"/>
      <c r="AL1685" s="195"/>
      <c r="AM1685" s="195"/>
    </row>
    <row r="1686" spans="16:39" s="6" customFormat="1" ht="15" customHeight="1" x14ac:dyDescent="0.25">
      <c r="P1686" s="42"/>
      <c r="AE1686" s="195"/>
      <c r="AF1686" s="195"/>
      <c r="AG1686" s="195"/>
      <c r="AH1686" s="195"/>
      <c r="AI1686" s="181"/>
      <c r="AJ1686" s="195"/>
      <c r="AK1686" s="195"/>
      <c r="AL1686" s="195"/>
      <c r="AM1686" s="195"/>
    </row>
    <row r="1687" spans="16:39" s="6" customFormat="1" ht="15" customHeight="1" x14ac:dyDescent="0.25">
      <c r="P1687" s="42"/>
      <c r="AE1687" s="195"/>
      <c r="AF1687" s="195"/>
      <c r="AG1687" s="195"/>
      <c r="AH1687" s="195"/>
      <c r="AI1687" s="181"/>
      <c r="AJ1687" s="195"/>
      <c r="AK1687" s="195"/>
      <c r="AL1687" s="195"/>
      <c r="AM1687" s="195"/>
    </row>
    <row r="1688" spans="16:39" s="6" customFormat="1" ht="15" customHeight="1" x14ac:dyDescent="0.25">
      <c r="P1688" s="42"/>
      <c r="AE1688" s="195"/>
      <c r="AF1688" s="195"/>
      <c r="AG1688" s="195"/>
      <c r="AH1688" s="195"/>
      <c r="AI1688" s="181"/>
      <c r="AJ1688" s="195"/>
      <c r="AK1688" s="195"/>
      <c r="AL1688" s="195"/>
      <c r="AM1688" s="195"/>
    </row>
    <row r="1689" spans="16:39" s="6" customFormat="1" ht="15" customHeight="1" x14ac:dyDescent="0.25">
      <c r="P1689" s="42"/>
      <c r="AE1689" s="195"/>
      <c r="AF1689" s="195"/>
      <c r="AG1689" s="195"/>
      <c r="AH1689" s="195"/>
      <c r="AI1689" s="181"/>
      <c r="AJ1689" s="195"/>
      <c r="AK1689" s="195"/>
      <c r="AL1689" s="195"/>
      <c r="AM1689" s="195"/>
    </row>
    <row r="1690" spans="16:39" s="6" customFormat="1" ht="15" customHeight="1" x14ac:dyDescent="0.25">
      <c r="P1690" s="42"/>
      <c r="AE1690" s="195"/>
      <c r="AF1690" s="195"/>
      <c r="AG1690" s="195"/>
      <c r="AH1690" s="195"/>
      <c r="AI1690" s="181"/>
      <c r="AJ1690" s="195"/>
      <c r="AK1690" s="195"/>
      <c r="AL1690" s="195"/>
      <c r="AM1690" s="195"/>
    </row>
    <row r="1691" spans="16:39" s="6" customFormat="1" ht="15" customHeight="1" x14ac:dyDescent="0.25">
      <c r="P1691" s="42"/>
      <c r="AE1691" s="195"/>
      <c r="AF1691" s="195"/>
      <c r="AG1691" s="195"/>
      <c r="AH1691" s="195"/>
      <c r="AI1691" s="181"/>
      <c r="AJ1691" s="195"/>
      <c r="AK1691" s="195"/>
      <c r="AL1691" s="195"/>
      <c r="AM1691" s="195"/>
    </row>
    <row r="1692" spans="16:39" s="6" customFormat="1" ht="15" customHeight="1" x14ac:dyDescent="0.25">
      <c r="P1692" s="42"/>
      <c r="AE1692" s="195"/>
      <c r="AF1692" s="195"/>
      <c r="AG1692" s="195"/>
      <c r="AH1692" s="195"/>
      <c r="AI1692" s="181"/>
      <c r="AJ1692" s="195"/>
      <c r="AK1692" s="195"/>
      <c r="AL1692" s="195"/>
      <c r="AM1692" s="195"/>
    </row>
    <row r="1693" spans="16:39" s="6" customFormat="1" ht="15" customHeight="1" x14ac:dyDescent="0.25">
      <c r="P1693" s="42"/>
      <c r="AE1693" s="195"/>
      <c r="AF1693" s="195"/>
      <c r="AG1693" s="195"/>
      <c r="AH1693" s="195"/>
      <c r="AI1693" s="181"/>
      <c r="AJ1693" s="195"/>
      <c r="AK1693" s="195"/>
      <c r="AL1693" s="195"/>
      <c r="AM1693" s="195"/>
    </row>
    <row r="1694" spans="16:39" s="6" customFormat="1" ht="15" customHeight="1" x14ac:dyDescent="0.25">
      <c r="P1694" s="42"/>
      <c r="AE1694" s="195"/>
      <c r="AF1694" s="195"/>
      <c r="AG1694" s="195"/>
      <c r="AH1694" s="195"/>
      <c r="AI1694" s="181"/>
      <c r="AJ1694" s="195"/>
      <c r="AK1694" s="195"/>
      <c r="AL1694" s="195"/>
      <c r="AM1694" s="195"/>
    </row>
    <row r="1695" spans="16:39" s="6" customFormat="1" ht="15" customHeight="1" x14ac:dyDescent="0.25">
      <c r="P1695" s="42"/>
      <c r="AE1695" s="195"/>
      <c r="AF1695" s="195"/>
      <c r="AG1695" s="195"/>
      <c r="AH1695" s="195"/>
      <c r="AI1695" s="181"/>
      <c r="AJ1695" s="195"/>
      <c r="AK1695" s="195"/>
      <c r="AL1695" s="195"/>
      <c r="AM1695" s="195"/>
    </row>
    <row r="1696" spans="16:39" s="6" customFormat="1" ht="15" customHeight="1" x14ac:dyDescent="0.25">
      <c r="P1696" s="42"/>
      <c r="AE1696" s="195"/>
      <c r="AF1696" s="195"/>
      <c r="AG1696" s="195"/>
      <c r="AH1696" s="195"/>
      <c r="AI1696" s="181"/>
      <c r="AJ1696" s="195"/>
      <c r="AK1696" s="195"/>
      <c r="AL1696" s="195"/>
      <c r="AM1696" s="195"/>
    </row>
    <row r="1697" spans="16:39" s="6" customFormat="1" ht="15" customHeight="1" x14ac:dyDescent="0.25">
      <c r="P1697" s="42"/>
      <c r="AE1697" s="195"/>
      <c r="AF1697" s="195"/>
      <c r="AG1697" s="195"/>
      <c r="AH1697" s="195"/>
      <c r="AI1697" s="181"/>
      <c r="AJ1697" s="195"/>
      <c r="AK1697" s="195"/>
      <c r="AL1697" s="195"/>
      <c r="AM1697" s="195"/>
    </row>
    <row r="1698" spans="16:39" s="6" customFormat="1" ht="15" customHeight="1" x14ac:dyDescent="0.25">
      <c r="P1698" s="42"/>
      <c r="AE1698" s="195"/>
      <c r="AF1698" s="195"/>
      <c r="AG1698" s="195"/>
      <c r="AH1698" s="195"/>
      <c r="AI1698" s="181"/>
      <c r="AJ1698" s="195"/>
      <c r="AK1698" s="195"/>
      <c r="AL1698" s="195"/>
      <c r="AM1698" s="195"/>
    </row>
    <row r="1699" spans="16:39" s="6" customFormat="1" ht="15" customHeight="1" x14ac:dyDescent="0.25">
      <c r="P1699" s="42"/>
      <c r="AE1699" s="195"/>
      <c r="AF1699" s="195"/>
      <c r="AG1699" s="195"/>
      <c r="AH1699" s="195"/>
      <c r="AI1699" s="181"/>
      <c r="AJ1699" s="195"/>
      <c r="AK1699" s="195"/>
      <c r="AL1699" s="195"/>
      <c r="AM1699" s="195"/>
    </row>
    <row r="1700" spans="16:39" s="6" customFormat="1" ht="15" customHeight="1" x14ac:dyDescent="0.25">
      <c r="P1700" s="42"/>
      <c r="AE1700" s="195"/>
      <c r="AF1700" s="195"/>
      <c r="AG1700" s="195"/>
      <c r="AH1700" s="195"/>
      <c r="AI1700" s="181"/>
      <c r="AJ1700" s="195"/>
      <c r="AK1700" s="195"/>
      <c r="AL1700" s="195"/>
      <c r="AM1700" s="195"/>
    </row>
    <row r="1701" spans="16:39" s="6" customFormat="1" ht="15" customHeight="1" x14ac:dyDescent="0.25">
      <c r="P1701" s="42"/>
      <c r="AE1701" s="195"/>
      <c r="AF1701" s="195"/>
      <c r="AG1701" s="195"/>
      <c r="AH1701" s="195"/>
      <c r="AI1701" s="181"/>
      <c r="AJ1701" s="195"/>
      <c r="AK1701" s="195"/>
      <c r="AL1701" s="195"/>
      <c r="AM1701" s="195"/>
    </row>
    <row r="1702" spans="16:39" s="6" customFormat="1" ht="15" customHeight="1" x14ac:dyDescent="0.25">
      <c r="P1702" s="42"/>
      <c r="AE1702" s="195"/>
      <c r="AF1702" s="195"/>
      <c r="AG1702" s="195"/>
      <c r="AH1702" s="195"/>
      <c r="AI1702" s="181"/>
      <c r="AJ1702" s="195"/>
      <c r="AK1702" s="195"/>
      <c r="AL1702" s="195"/>
      <c r="AM1702" s="195"/>
    </row>
    <row r="1703" spans="16:39" s="6" customFormat="1" ht="15" customHeight="1" x14ac:dyDescent="0.25">
      <c r="P1703" s="42"/>
      <c r="AE1703" s="195"/>
      <c r="AF1703" s="195"/>
      <c r="AG1703" s="195"/>
      <c r="AH1703" s="195"/>
      <c r="AI1703" s="181"/>
      <c r="AJ1703" s="195"/>
      <c r="AK1703" s="195"/>
      <c r="AL1703" s="195"/>
      <c r="AM1703" s="195"/>
    </row>
    <row r="1704" spans="16:39" s="6" customFormat="1" ht="15" customHeight="1" x14ac:dyDescent="0.25">
      <c r="P1704" s="42"/>
      <c r="AE1704" s="195"/>
      <c r="AF1704" s="195"/>
      <c r="AG1704" s="195"/>
      <c r="AH1704" s="195"/>
      <c r="AI1704" s="181"/>
      <c r="AJ1704" s="195"/>
      <c r="AK1704" s="195"/>
      <c r="AL1704" s="195"/>
      <c r="AM1704" s="195"/>
    </row>
    <row r="1705" spans="16:39" s="6" customFormat="1" ht="15" customHeight="1" x14ac:dyDescent="0.25">
      <c r="P1705" s="42"/>
      <c r="AE1705" s="195"/>
      <c r="AF1705" s="195"/>
      <c r="AG1705" s="195"/>
      <c r="AH1705" s="195"/>
      <c r="AI1705" s="181"/>
      <c r="AJ1705" s="195"/>
      <c r="AK1705" s="195"/>
      <c r="AL1705" s="195"/>
      <c r="AM1705" s="195"/>
    </row>
    <row r="1706" spans="16:39" s="6" customFormat="1" ht="15" customHeight="1" x14ac:dyDescent="0.25">
      <c r="P1706" s="42"/>
      <c r="AE1706" s="195"/>
      <c r="AF1706" s="195"/>
      <c r="AG1706" s="195"/>
      <c r="AH1706" s="195"/>
      <c r="AI1706" s="181"/>
      <c r="AJ1706" s="195"/>
      <c r="AK1706" s="195"/>
      <c r="AL1706" s="195"/>
      <c r="AM1706" s="195"/>
    </row>
    <row r="1707" spans="16:39" s="6" customFormat="1" ht="15" customHeight="1" x14ac:dyDescent="0.25">
      <c r="P1707" s="42"/>
      <c r="AE1707" s="195"/>
      <c r="AF1707" s="195"/>
      <c r="AG1707" s="195"/>
      <c r="AH1707" s="195"/>
      <c r="AI1707" s="181"/>
      <c r="AJ1707" s="195"/>
      <c r="AK1707" s="195"/>
      <c r="AL1707" s="195"/>
      <c r="AM1707" s="195"/>
    </row>
    <row r="1708" spans="16:39" s="6" customFormat="1" ht="15" customHeight="1" x14ac:dyDescent="0.25">
      <c r="P1708" s="42"/>
      <c r="AE1708" s="195"/>
      <c r="AF1708" s="195"/>
      <c r="AG1708" s="195"/>
      <c r="AH1708" s="195"/>
      <c r="AI1708" s="181"/>
      <c r="AJ1708" s="195"/>
      <c r="AK1708" s="195"/>
      <c r="AL1708" s="195"/>
      <c r="AM1708" s="195"/>
    </row>
    <row r="1709" spans="16:39" s="6" customFormat="1" ht="15" customHeight="1" x14ac:dyDescent="0.25">
      <c r="P1709" s="42"/>
      <c r="AE1709" s="195"/>
      <c r="AF1709" s="195"/>
      <c r="AG1709" s="195"/>
      <c r="AH1709" s="195"/>
      <c r="AI1709" s="181"/>
      <c r="AJ1709" s="195"/>
      <c r="AK1709" s="195"/>
      <c r="AL1709" s="195"/>
      <c r="AM1709" s="195"/>
    </row>
    <row r="1710" spans="16:39" s="6" customFormat="1" ht="15" customHeight="1" x14ac:dyDescent="0.25">
      <c r="P1710" s="42"/>
      <c r="AE1710" s="195"/>
      <c r="AF1710" s="195"/>
      <c r="AG1710" s="195"/>
      <c r="AH1710" s="195"/>
      <c r="AI1710" s="181"/>
      <c r="AJ1710" s="195"/>
      <c r="AK1710" s="195"/>
      <c r="AL1710" s="195"/>
      <c r="AM1710" s="195"/>
    </row>
    <row r="1711" spans="16:39" s="6" customFormat="1" ht="15" customHeight="1" x14ac:dyDescent="0.25">
      <c r="P1711" s="42"/>
      <c r="AE1711" s="195"/>
      <c r="AF1711" s="195"/>
      <c r="AG1711" s="195"/>
      <c r="AH1711" s="195"/>
      <c r="AI1711" s="181"/>
      <c r="AJ1711" s="195"/>
      <c r="AK1711" s="195"/>
      <c r="AL1711" s="195"/>
      <c r="AM1711" s="195"/>
    </row>
    <row r="1712" spans="16:39" s="6" customFormat="1" ht="15" customHeight="1" x14ac:dyDescent="0.25">
      <c r="P1712" s="42"/>
      <c r="AE1712" s="195"/>
      <c r="AF1712" s="195"/>
      <c r="AG1712" s="195"/>
      <c r="AH1712" s="195"/>
      <c r="AI1712" s="181"/>
      <c r="AJ1712" s="195"/>
      <c r="AK1712" s="195"/>
      <c r="AL1712" s="195"/>
      <c r="AM1712" s="195"/>
    </row>
    <row r="1713" spans="16:39" s="6" customFormat="1" ht="15" customHeight="1" x14ac:dyDescent="0.25">
      <c r="P1713" s="42"/>
      <c r="AE1713" s="195"/>
      <c r="AF1713" s="195"/>
      <c r="AG1713" s="195"/>
      <c r="AH1713" s="195"/>
      <c r="AI1713" s="181"/>
      <c r="AJ1713" s="195"/>
      <c r="AK1713" s="195"/>
      <c r="AL1713" s="195"/>
      <c r="AM1713" s="195"/>
    </row>
    <row r="1714" spans="16:39" s="6" customFormat="1" ht="15" customHeight="1" x14ac:dyDescent="0.25">
      <c r="P1714" s="42"/>
      <c r="AE1714" s="195"/>
      <c r="AF1714" s="195"/>
      <c r="AG1714" s="195"/>
      <c r="AH1714" s="195"/>
      <c r="AI1714" s="181"/>
      <c r="AJ1714" s="195"/>
      <c r="AK1714" s="195"/>
      <c r="AL1714" s="195"/>
      <c r="AM1714" s="195"/>
    </row>
    <row r="1715" spans="16:39" s="6" customFormat="1" ht="15" customHeight="1" x14ac:dyDescent="0.25">
      <c r="P1715" s="42"/>
      <c r="AE1715" s="195"/>
      <c r="AF1715" s="195"/>
      <c r="AG1715" s="195"/>
      <c r="AH1715" s="195"/>
      <c r="AI1715" s="181"/>
      <c r="AJ1715" s="195"/>
      <c r="AK1715" s="195"/>
      <c r="AL1715" s="195"/>
      <c r="AM1715" s="195"/>
    </row>
    <row r="1716" spans="16:39" s="6" customFormat="1" ht="15" customHeight="1" x14ac:dyDescent="0.25">
      <c r="P1716" s="42"/>
      <c r="AE1716" s="195"/>
      <c r="AF1716" s="195"/>
      <c r="AG1716" s="195"/>
      <c r="AH1716" s="195"/>
      <c r="AI1716" s="181"/>
      <c r="AJ1716" s="195"/>
      <c r="AK1716" s="195"/>
      <c r="AL1716" s="195"/>
      <c r="AM1716" s="195"/>
    </row>
    <row r="1717" spans="16:39" s="6" customFormat="1" ht="15" customHeight="1" x14ac:dyDescent="0.25">
      <c r="P1717" s="42"/>
      <c r="AE1717" s="195"/>
      <c r="AF1717" s="195"/>
      <c r="AG1717" s="195"/>
      <c r="AH1717" s="195"/>
      <c r="AI1717" s="181"/>
      <c r="AJ1717" s="195"/>
      <c r="AK1717" s="195"/>
      <c r="AL1717" s="195"/>
      <c r="AM1717" s="195"/>
    </row>
    <row r="1718" spans="16:39" s="6" customFormat="1" ht="15" customHeight="1" x14ac:dyDescent="0.25">
      <c r="P1718" s="42"/>
      <c r="AE1718" s="195"/>
      <c r="AF1718" s="195"/>
      <c r="AG1718" s="195"/>
      <c r="AH1718" s="195"/>
      <c r="AI1718" s="181"/>
      <c r="AJ1718" s="195"/>
      <c r="AK1718" s="195"/>
      <c r="AL1718" s="195"/>
      <c r="AM1718" s="195"/>
    </row>
    <row r="1719" spans="16:39" s="6" customFormat="1" ht="15" customHeight="1" x14ac:dyDescent="0.25">
      <c r="P1719" s="42"/>
      <c r="AE1719" s="195"/>
      <c r="AF1719" s="195"/>
      <c r="AG1719" s="195"/>
      <c r="AH1719" s="195"/>
      <c r="AI1719" s="181"/>
      <c r="AJ1719" s="195"/>
      <c r="AK1719" s="195"/>
      <c r="AL1719" s="195"/>
      <c r="AM1719" s="195"/>
    </row>
    <row r="1720" spans="16:39" s="6" customFormat="1" ht="15" customHeight="1" x14ac:dyDescent="0.25">
      <c r="P1720" s="42"/>
      <c r="AE1720" s="195"/>
      <c r="AF1720" s="195"/>
      <c r="AG1720" s="195"/>
      <c r="AH1720" s="195"/>
      <c r="AI1720" s="181"/>
      <c r="AJ1720" s="195"/>
      <c r="AK1720" s="195"/>
      <c r="AL1720" s="195"/>
      <c r="AM1720" s="195"/>
    </row>
    <row r="1721" spans="16:39" s="6" customFormat="1" ht="15" customHeight="1" x14ac:dyDescent="0.25">
      <c r="P1721" s="42"/>
      <c r="AE1721" s="195"/>
      <c r="AF1721" s="195"/>
      <c r="AG1721" s="195"/>
      <c r="AH1721" s="195"/>
      <c r="AI1721" s="181"/>
      <c r="AJ1721" s="195"/>
      <c r="AK1721" s="195"/>
      <c r="AL1721" s="195"/>
      <c r="AM1721" s="195"/>
    </row>
    <row r="1722" spans="16:39" s="6" customFormat="1" ht="15" customHeight="1" x14ac:dyDescent="0.25">
      <c r="P1722" s="42"/>
      <c r="AE1722" s="195"/>
      <c r="AF1722" s="195"/>
      <c r="AG1722" s="195"/>
      <c r="AH1722" s="195"/>
      <c r="AI1722" s="181"/>
      <c r="AJ1722" s="195"/>
      <c r="AK1722" s="195"/>
      <c r="AL1722" s="195"/>
      <c r="AM1722" s="195"/>
    </row>
    <row r="1723" spans="16:39" s="6" customFormat="1" ht="15" customHeight="1" x14ac:dyDescent="0.25">
      <c r="P1723" s="42"/>
      <c r="AE1723" s="195"/>
      <c r="AF1723" s="195"/>
      <c r="AG1723" s="195"/>
      <c r="AH1723" s="195"/>
      <c r="AI1723" s="181"/>
      <c r="AJ1723" s="195"/>
      <c r="AK1723" s="195"/>
      <c r="AL1723" s="195"/>
      <c r="AM1723" s="195"/>
    </row>
    <row r="1724" spans="16:39" s="6" customFormat="1" ht="15" customHeight="1" x14ac:dyDescent="0.25">
      <c r="P1724" s="42"/>
      <c r="AE1724" s="195"/>
      <c r="AF1724" s="195"/>
      <c r="AG1724" s="195"/>
      <c r="AH1724" s="195"/>
      <c r="AI1724" s="181"/>
      <c r="AJ1724" s="195"/>
      <c r="AK1724" s="195"/>
      <c r="AL1724" s="195"/>
      <c r="AM1724" s="195"/>
    </row>
    <row r="1725" spans="16:39" s="6" customFormat="1" ht="15" customHeight="1" x14ac:dyDescent="0.25">
      <c r="P1725" s="42"/>
      <c r="AE1725" s="195"/>
      <c r="AF1725" s="195"/>
      <c r="AG1725" s="195"/>
      <c r="AH1725" s="195"/>
      <c r="AI1725" s="181"/>
      <c r="AJ1725" s="195"/>
      <c r="AK1725" s="195"/>
      <c r="AL1725" s="195"/>
      <c r="AM1725" s="195"/>
    </row>
    <row r="1726" spans="16:39" s="6" customFormat="1" ht="15" customHeight="1" x14ac:dyDescent="0.25">
      <c r="P1726" s="42"/>
      <c r="AE1726" s="195"/>
      <c r="AF1726" s="195"/>
      <c r="AG1726" s="195"/>
      <c r="AH1726" s="195"/>
      <c r="AI1726" s="181"/>
      <c r="AJ1726" s="195"/>
      <c r="AK1726" s="195"/>
      <c r="AL1726" s="195"/>
      <c r="AM1726" s="195"/>
    </row>
    <row r="1727" spans="16:39" s="6" customFormat="1" ht="15" customHeight="1" x14ac:dyDescent="0.25">
      <c r="P1727" s="42"/>
      <c r="AE1727" s="195"/>
      <c r="AF1727" s="195"/>
      <c r="AG1727" s="195"/>
      <c r="AH1727" s="195"/>
      <c r="AI1727" s="181"/>
      <c r="AJ1727" s="195"/>
      <c r="AK1727" s="195"/>
      <c r="AL1727" s="195"/>
      <c r="AM1727" s="195"/>
    </row>
    <row r="1728" spans="16:39" s="6" customFormat="1" ht="15" customHeight="1" x14ac:dyDescent="0.25">
      <c r="P1728" s="42"/>
      <c r="AE1728" s="195"/>
      <c r="AF1728" s="195"/>
      <c r="AG1728" s="195"/>
      <c r="AH1728" s="195"/>
      <c r="AI1728" s="181"/>
      <c r="AJ1728" s="195"/>
      <c r="AK1728" s="195"/>
      <c r="AL1728" s="195"/>
      <c r="AM1728" s="195"/>
    </row>
    <row r="1729" spans="16:39" s="6" customFormat="1" ht="15" customHeight="1" x14ac:dyDescent="0.25">
      <c r="P1729" s="42"/>
      <c r="AE1729" s="195"/>
      <c r="AF1729" s="195"/>
      <c r="AG1729" s="195"/>
      <c r="AH1729" s="195"/>
      <c r="AI1729" s="181"/>
      <c r="AJ1729" s="195"/>
      <c r="AK1729" s="195"/>
      <c r="AL1729" s="195"/>
      <c r="AM1729" s="195"/>
    </row>
    <row r="1730" spans="16:39" s="6" customFormat="1" ht="15" customHeight="1" x14ac:dyDescent="0.25">
      <c r="P1730" s="42"/>
      <c r="AE1730" s="195"/>
      <c r="AF1730" s="195"/>
      <c r="AG1730" s="195"/>
      <c r="AH1730" s="195"/>
      <c r="AI1730" s="181"/>
      <c r="AJ1730" s="195"/>
      <c r="AK1730" s="195"/>
      <c r="AL1730" s="195"/>
      <c r="AM1730" s="195"/>
    </row>
    <row r="1731" spans="16:39" s="6" customFormat="1" ht="15" customHeight="1" x14ac:dyDescent="0.25">
      <c r="P1731" s="42"/>
      <c r="AE1731" s="195"/>
      <c r="AF1731" s="195"/>
      <c r="AG1731" s="195"/>
      <c r="AH1731" s="195"/>
      <c r="AI1731" s="181"/>
      <c r="AJ1731" s="195"/>
      <c r="AK1731" s="195"/>
      <c r="AL1731" s="195"/>
      <c r="AM1731" s="195"/>
    </row>
    <row r="1732" spans="16:39" s="6" customFormat="1" ht="15" customHeight="1" x14ac:dyDescent="0.25">
      <c r="P1732" s="42"/>
      <c r="AE1732" s="195"/>
      <c r="AF1732" s="195"/>
      <c r="AG1732" s="195"/>
      <c r="AH1732" s="195"/>
      <c r="AI1732" s="181"/>
      <c r="AJ1732" s="195"/>
      <c r="AK1732" s="195"/>
      <c r="AL1732" s="195"/>
      <c r="AM1732" s="195"/>
    </row>
    <row r="1733" spans="16:39" s="6" customFormat="1" ht="15" customHeight="1" x14ac:dyDescent="0.25">
      <c r="P1733" s="42"/>
      <c r="AE1733" s="195"/>
      <c r="AF1733" s="195"/>
      <c r="AG1733" s="195"/>
      <c r="AH1733" s="195"/>
      <c r="AI1733" s="181"/>
      <c r="AJ1733" s="195"/>
      <c r="AK1733" s="195"/>
      <c r="AL1733" s="195"/>
      <c r="AM1733" s="195"/>
    </row>
    <row r="1734" spans="16:39" s="6" customFormat="1" ht="15" customHeight="1" x14ac:dyDescent="0.25">
      <c r="P1734" s="42"/>
      <c r="AE1734" s="195"/>
      <c r="AF1734" s="195"/>
      <c r="AG1734" s="195"/>
      <c r="AH1734" s="195"/>
      <c r="AI1734" s="181"/>
      <c r="AJ1734" s="195"/>
      <c r="AK1734" s="195"/>
      <c r="AL1734" s="195"/>
      <c r="AM1734" s="195"/>
    </row>
    <row r="1735" spans="16:39" s="6" customFormat="1" ht="15" customHeight="1" x14ac:dyDescent="0.25">
      <c r="P1735" s="42"/>
      <c r="AE1735" s="195"/>
      <c r="AF1735" s="195"/>
      <c r="AG1735" s="195"/>
      <c r="AH1735" s="195"/>
      <c r="AI1735" s="181"/>
      <c r="AJ1735" s="195"/>
      <c r="AK1735" s="195"/>
      <c r="AL1735" s="195"/>
      <c r="AM1735" s="195"/>
    </row>
    <row r="1736" spans="16:39" s="6" customFormat="1" ht="15" customHeight="1" x14ac:dyDescent="0.25">
      <c r="P1736" s="42"/>
      <c r="AE1736" s="195"/>
      <c r="AF1736" s="195"/>
      <c r="AG1736" s="195"/>
      <c r="AH1736" s="195"/>
      <c r="AI1736" s="181"/>
      <c r="AJ1736" s="195"/>
      <c r="AK1736" s="195"/>
      <c r="AL1736" s="195"/>
      <c r="AM1736" s="195"/>
    </row>
    <row r="1737" spans="16:39" s="6" customFormat="1" ht="15" customHeight="1" x14ac:dyDescent="0.25">
      <c r="P1737" s="42"/>
      <c r="AE1737" s="195"/>
      <c r="AF1737" s="195"/>
      <c r="AG1737" s="195"/>
      <c r="AH1737" s="195"/>
      <c r="AI1737" s="181"/>
      <c r="AJ1737" s="195"/>
      <c r="AK1737" s="195"/>
      <c r="AL1737" s="195"/>
      <c r="AM1737" s="195"/>
    </row>
    <row r="1738" spans="16:39" s="6" customFormat="1" ht="15" customHeight="1" x14ac:dyDescent="0.25">
      <c r="P1738" s="42"/>
      <c r="AE1738" s="195"/>
      <c r="AF1738" s="195"/>
      <c r="AG1738" s="195"/>
      <c r="AH1738" s="195"/>
      <c r="AI1738" s="181"/>
      <c r="AJ1738" s="195"/>
      <c r="AK1738" s="195"/>
      <c r="AL1738" s="195"/>
      <c r="AM1738" s="195"/>
    </row>
    <row r="1739" spans="16:39" s="6" customFormat="1" ht="15" customHeight="1" x14ac:dyDescent="0.25">
      <c r="P1739" s="42"/>
      <c r="AE1739" s="195"/>
      <c r="AF1739" s="195"/>
      <c r="AG1739" s="195"/>
      <c r="AH1739" s="195"/>
      <c r="AI1739" s="181"/>
      <c r="AJ1739" s="195"/>
      <c r="AK1739" s="195"/>
      <c r="AL1739" s="195"/>
      <c r="AM1739" s="195"/>
    </row>
    <row r="1740" spans="16:39" s="6" customFormat="1" ht="15" customHeight="1" x14ac:dyDescent="0.25">
      <c r="P1740" s="42"/>
      <c r="AE1740" s="195"/>
      <c r="AF1740" s="195"/>
      <c r="AG1740" s="195"/>
      <c r="AH1740" s="195"/>
      <c r="AI1740" s="181"/>
      <c r="AJ1740" s="195"/>
      <c r="AK1740" s="195"/>
      <c r="AL1740" s="195"/>
      <c r="AM1740" s="195"/>
    </row>
    <row r="1741" spans="16:39" s="6" customFormat="1" ht="15" customHeight="1" x14ac:dyDescent="0.25">
      <c r="P1741" s="42"/>
      <c r="AE1741" s="195"/>
      <c r="AF1741" s="195"/>
      <c r="AG1741" s="195"/>
      <c r="AH1741" s="195"/>
      <c r="AI1741" s="181"/>
      <c r="AJ1741" s="195"/>
      <c r="AK1741" s="195"/>
      <c r="AL1741" s="195"/>
      <c r="AM1741" s="195"/>
    </row>
    <row r="1742" spans="16:39" s="6" customFormat="1" ht="15" customHeight="1" x14ac:dyDescent="0.25">
      <c r="P1742" s="42"/>
      <c r="AE1742" s="195"/>
      <c r="AF1742" s="195"/>
      <c r="AG1742" s="195"/>
      <c r="AH1742" s="195"/>
      <c r="AI1742" s="181"/>
      <c r="AJ1742" s="195"/>
      <c r="AK1742" s="195"/>
      <c r="AL1742" s="195"/>
      <c r="AM1742" s="195"/>
    </row>
    <row r="1743" spans="16:39" s="6" customFormat="1" ht="15" customHeight="1" x14ac:dyDescent="0.25">
      <c r="P1743" s="42"/>
      <c r="AE1743" s="195"/>
      <c r="AF1743" s="195"/>
      <c r="AG1743" s="195"/>
      <c r="AH1743" s="195"/>
      <c r="AI1743" s="181"/>
      <c r="AJ1743" s="195"/>
      <c r="AK1743" s="195"/>
      <c r="AL1743" s="195"/>
      <c r="AM1743" s="195"/>
    </row>
    <row r="1744" spans="16:39" s="6" customFormat="1" ht="15" customHeight="1" x14ac:dyDescent="0.25">
      <c r="P1744" s="42"/>
      <c r="AE1744" s="195"/>
      <c r="AF1744" s="195"/>
      <c r="AG1744" s="195"/>
      <c r="AH1744" s="195"/>
      <c r="AI1744" s="181"/>
      <c r="AJ1744" s="195"/>
      <c r="AK1744" s="195"/>
      <c r="AL1744" s="195"/>
      <c r="AM1744" s="195"/>
    </row>
    <row r="1745" spans="16:39" s="6" customFormat="1" ht="15" customHeight="1" x14ac:dyDescent="0.25">
      <c r="P1745" s="42"/>
      <c r="AE1745" s="195"/>
      <c r="AF1745" s="195"/>
      <c r="AG1745" s="195"/>
      <c r="AH1745" s="195"/>
      <c r="AI1745" s="181"/>
      <c r="AJ1745" s="195"/>
      <c r="AK1745" s="195"/>
      <c r="AL1745" s="195"/>
      <c r="AM1745" s="195"/>
    </row>
    <row r="1746" spans="16:39" s="6" customFormat="1" ht="15" customHeight="1" x14ac:dyDescent="0.25">
      <c r="P1746" s="42"/>
      <c r="AE1746" s="195"/>
      <c r="AF1746" s="195"/>
      <c r="AG1746" s="195"/>
      <c r="AH1746" s="195"/>
      <c r="AI1746" s="181"/>
      <c r="AJ1746" s="195"/>
      <c r="AK1746" s="195"/>
      <c r="AL1746" s="195"/>
      <c r="AM1746" s="195"/>
    </row>
    <row r="1747" spans="16:39" s="6" customFormat="1" ht="15" customHeight="1" x14ac:dyDescent="0.25">
      <c r="P1747" s="42"/>
      <c r="AE1747" s="195"/>
      <c r="AF1747" s="195"/>
      <c r="AG1747" s="195"/>
      <c r="AH1747" s="195"/>
      <c r="AI1747" s="181"/>
      <c r="AJ1747" s="195"/>
      <c r="AK1747" s="195"/>
      <c r="AL1747" s="195"/>
      <c r="AM1747" s="195"/>
    </row>
    <row r="1748" spans="16:39" s="6" customFormat="1" ht="15" customHeight="1" x14ac:dyDescent="0.25">
      <c r="P1748" s="42"/>
      <c r="AE1748" s="195"/>
      <c r="AF1748" s="195"/>
      <c r="AG1748" s="195"/>
      <c r="AH1748" s="195"/>
      <c r="AI1748" s="181"/>
      <c r="AJ1748" s="195"/>
      <c r="AK1748" s="195"/>
      <c r="AL1748" s="195"/>
      <c r="AM1748" s="195"/>
    </row>
    <row r="1749" spans="16:39" s="6" customFormat="1" ht="15" customHeight="1" x14ac:dyDescent="0.25">
      <c r="P1749" s="42"/>
      <c r="AE1749" s="195"/>
      <c r="AF1749" s="195"/>
      <c r="AG1749" s="195"/>
      <c r="AH1749" s="195"/>
      <c r="AI1749" s="181"/>
      <c r="AJ1749" s="195"/>
      <c r="AK1749" s="195"/>
      <c r="AL1749" s="195"/>
      <c r="AM1749" s="195"/>
    </row>
    <row r="1750" spans="16:39" s="6" customFormat="1" ht="15" customHeight="1" x14ac:dyDescent="0.25">
      <c r="P1750" s="42"/>
      <c r="AE1750" s="195"/>
      <c r="AF1750" s="195"/>
      <c r="AG1750" s="195"/>
      <c r="AH1750" s="195"/>
      <c r="AI1750" s="181"/>
      <c r="AJ1750" s="195"/>
      <c r="AK1750" s="195"/>
      <c r="AL1750" s="195"/>
      <c r="AM1750" s="195"/>
    </row>
    <row r="1751" spans="16:39" s="6" customFormat="1" ht="15" customHeight="1" x14ac:dyDescent="0.25">
      <c r="P1751" s="42"/>
      <c r="AE1751" s="195"/>
      <c r="AF1751" s="195"/>
      <c r="AG1751" s="195"/>
      <c r="AH1751" s="195"/>
      <c r="AI1751" s="181"/>
      <c r="AJ1751" s="195"/>
      <c r="AK1751" s="195"/>
      <c r="AL1751" s="195"/>
      <c r="AM1751" s="195"/>
    </row>
    <row r="1752" spans="16:39" s="6" customFormat="1" ht="15" customHeight="1" x14ac:dyDescent="0.25">
      <c r="P1752" s="42"/>
      <c r="AE1752" s="195"/>
      <c r="AF1752" s="195"/>
      <c r="AG1752" s="195"/>
      <c r="AH1752" s="195"/>
      <c r="AI1752" s="181"/>
      <c r="AJ1752" s="195"/>
      <c r="AK1752" s="195"/>
      <c r="AL1752" s="195"/>
      <c r="AM1752" s="195"/>
    </row>
    <row r="1753" spans="16:39" s="6" customFormat="1" ht="15" customHeight="1" x14ac:dyDescent="0.25">
      <c r="P1753" s="42"/>
      <c r="AE1753" s="195"/>
      <c r="AF1753" s="195"/>
      <c r="AG1753" s="195"/>
      <c r="AH1753" s="195"/>
      <c r="AI1753" s="181"/>
      <c r="AJ1753" s="195"/>
      <c r="AK1753" s="195"/>
      <c r="AL1753" s="195"/>
      <c r="AM1753" s="195"/>
    </row>
    <row r="1754" spans="16:39" s="6" customFormat="1" ht="15" customHeight="1" x14ac:dyDescent="0.25">
      <c r="P1754" s="42"/>
      <c r="AE1754" s="195"/>
      <c r="AF1754" s="195"/>
      <c r="AG1754" s="195"/>
      <c r="AH1754" s="195"/>
      <c r="AI1754" s="181"/>
      <c r="AJ1754" s="195"/>
      <c r="AK1754" s="195"/>
      <c r="AL1754" s="195"/>
      <c r="AM1754" s="195"/>
    </row>
    <row r="1755" spans="16:39" s="6" customFormat="1" ht="15" customHeight="1" x14ac:dyDescent="0.25">
      <c r="P1755" s="42"/>
      <c r="AE1755" s="195"/>
      <c r="AF1755" s="195"/>
      <c r="AG1755" s="195"/>
      <c r="AH1755" s="195"/>
      <c r="AI1755" s="181"/>
      <c r="AJ1755" s="195"/>
      <c r="AK1755" s="195"/>
      <c r="AL1755" s="195"/>
      <c r="AM1755" s="195"/>
    </row>
    <row r="1756" spans="16:39" s="6" customFormat="1" ht="15" customHeight="1" x14ac:dyDescent="0.25">
      <c r="P1756" s="42"/>
      <c r="AE1756" s="195"/>
      <c r="AF1756" s="195"/>
      <c r="AG1756" s="195"/>
      <c r="AH1756" s="195"/>
      <c r="AI1756" s="181"/>
      <c r="AJ1756" s="195"/>
      <c r="AK1756" s="195"/>
      <c r="AL1756" s="195"/>
      <c r="AM1756" s="195"/>
    </row>
    <row r="1757" spans="16:39" s="6" customFormat="1" ht="15" customHeight="1" x14ac:dyDescent="0.25">
      <c r="P1757" s="42"/>
      <c r="AE1757" s="195"/>
      <c r="AF1757" s="195"/>
      <c r="AG1757" s="195"/>
      <c r="AH1757" s="195"/>
      <c r="AI1757" s="181"/>
      <c r="AJ1757" s="195"/>
      <c r="AK1757" s="195"/>
      <c r="AL1757" s="195"/>
      <c r="AM1757" s="195"/>
    </row>
    <row r="1758" spans="16:39" s="6" customFormat="1" ht="15" customHeight="1" x14ac:dyDescent="0.25">
      <c r="P1758" s="42"/>
      <c r="AE1758" s="195"/>
      <c r="AF1758" s="195"/>
      <c r="AG1758" s="195"/>
      <c r="AH1758" s="195"/>
      <c r="AI1758" s="181"/>
      <c r="AJ1758" s="195"/>
      <c r="AK1758" s="195"/>
      <c r="AL1758" s="195"/>
      <c r="AM1758" s="195"/>
    </row>
    <row r="1759" spans="16:39" s="6" customFormat="1" ht="15" customHeight="1" x14ac:dyDescent="0.25">
      <c r="P1759" s="42"/>
      <c r="AE1759" s="195"/>
      <c r="AF1759" s="195"/>
      <c r="AG1759" s="195"/>
      <c r="AH1759" s="195"/>
      <c r="AI1759" s="181"/>
      <c r="AJ1759" s="195"/>
      <c r="AK1759" s="195"/>
      <c r="AL1759" s="195"/>
      <c r="AM1759" s="195"/>
    </row>
    <row r="1760" spans="16:39" s="6" customFormat="1" ht="15" customHeight="1" x14ac:dyDescent="0.25">
      <c r="P1760" s="42"/>
      <c r="AE1760" s="195"/>
      <c r="AF1760" s="195"/>
      <c r="AG1760" s="195"/>
      <c r="AH1760" s="195"/>
      <c r="AI1760" s="181"/>
      <c r="AJ1760" s="195"/>
      <c r="AK1760" s="195"/>
      <c r="AL1760" s="195"/>
      <c r="AM1760" s="195"/>
    </row>
    <row r="1761" spans="16:39" s="6" customFormat="1" ht="15" customHeight="1" x14ac:dyDescent="0.25">
      <c r="P1761" s="42"/>
      <c r="AE1761" s="195"/>
      <c r="AF1761" s="195"/>
      <c r="AG1761" s="195"/>
      <c r="AH1761" s="195"/>
      <c r="AI1761" s="181"/>
      <c r="AJ1761" s="195"/>
      <c r="AK1761" s="195"/>
      <c r="AL1761" s="195"/>
      <c r="AM1761" s="195"/>
    </row>
    <row r="1762" spans="16:39" s="6" customFormat="1" ht="15" customHeight="1" x14ac:dyDescent="0.25">
      <c r="P1762" s="42"/>
      <c r="AE1762" s="195"/>
      <c r="AF1762" s="195"/>
      <c r="AG1762" s="195"/>
      <c r="AH1762" s="195"/>
      <c r="AI1762" s="181"/>
      <c r="AJ1762" s="195"/>
      <c r="AK1762" s="195"/>
      <c r="AL1762" s="195"/>
      <c r="AM1762" s="195"/>
    </row>
    <row r="1763" spans="16:39" s="6" customFormat="1" ht="15" customHeight="1" x14ac:dyDescent="0.25">
      <c r="P1763" s="42"/>
      <c r="AE1763" s="195"/>
      <c r="AF1763" s="195"/>
      <c r="AG1763" s="195"/>
      <c r="AH1763" s="195"/>
      <c r="AI1763" s="181"/>
      <c r="AJ1763" s="195"/>
      <c r="AK1763" s="195"/>
      <c r="AL1763" s="195"/>
      <c r="AM1763" s="195"/>
    </row>
    <row r="1764" spans="16:39" s="6" customFormat="1" ht="15" customHeight="1" x14ac:dyDescent="0.25">
      <c r="P1764" s="42"/>
      <c r="AE1764" s="195"/>
      <c r="AF1764" s="195"/>
      <c r="AG1764" s="195"/>
      <c r="AH1764" s="195"/>
      <c r="AI1764" s="181"/>
      <c r="AJ1764" s="195"/>
      <c r="AK1764" s="195"/>
      <c r="AL1764" s="195"/>
      <c r="AM1764" s="195"/>
    </row>
    <row r="1765" spans="16:39" s="6" customFormat="1" ht="15" customHeight="1" x14ac:dyDescent="0.25">
      <c r="P1765" s="42"/>
      <c r="AE1765" s="195"/>
      <c r="AF1765" s="195"/>
      <c r="AG1765" s="195"/>
      <c r="AH1765" s="195"/>
      <c r="AI1765" s="181"/>
      <c r="AJ1765" s="195"/>
      <c r="AK1765" s="195"/>
      <c r="AL1765" s="195"/>
      <c r="AM1765" s="195"/>
    </row>
    <row r="1766" spans="16:39" s="6" customFormat="1" ht="15" customHeight="1" x14ac:dyDescent="0.25">
      <c r="P1766" s="42"/>
      <c r="AE1766" s="195"/>
      <c r="AF1766" s="195"/>
      <c r="AG1766" s="195"/>
      <c r="AH1766" s="195"/>
      <c r="AI1766" s="181"/>
      <c r="AJ1766" s="195"/>
      <c r="AK1766" s="195"/>
      <c r="AL1766" s="195"/>
      <c r="AM1766" s="195"/>
    </row>
    <row r="1767" spans="16:39" s="6" customFormat="1" ht="15" customHeight="1" x14ac:dyDescent="0.25">
      <c r="P1767" s="42"/>
      <c r="AE1767" s="195"/>
      <c r="AF1767" s="195"/>
      <c r="AG1767" s="195"/>
      <c r="AH1767" s="195"/>
      <c r="AI1767" s="181"/>
      <c r="AJ1767" s="195"/>
      <c r="AK1767" s="195"/>
      <c r="AL1767" s="195"/>
      <c r="AM1767" s="195"/>
    </row>
    <row r="1768" spans="16:39" s="6" customFormat="1" ht="15" customHeight="1" x14ac:dyDescent="0.25">
      <c r="P1768" s="42"/>
      <c r="AE1768" s="195"/>
      <c r="AF1768" s="195"/>
      <c r="AG1768" s="195"/>
      <c r="AH1768" s="195"/>
      <c r="AI1768" s="181"/>
      <c r="AJ1768" s="195"/>
      <c r="AK1768" s="195"/>
      <c r="AL1768" s="195"/>
      <c r="AM1768" s="195"/>
    </row>
    <row r="1769" spans="16:39" s="6" customFormat="1" ht="15" customHeight="1" x14ac:dyDescent="0.25">
      <c r="P1769" s="42"/>
      <c r="AE1769" s="195"/>
      <c r="AF1769" s="195"/>
      <c r="AG1769" s="195"/>
      <c r="AH1769" s="195"/>
      <c r="AI1769" s="181"/>
      <c r="AJ1769" s="195"/>
      <c r="AK1769" s="195"/>
      <c r="AL1769" s="195"/>
      <c r="AM1769" s="195"/>
    </row>
    <row r="1770" spans="16:39" s="6" customFormat="1" ht="15" customHeight="1" x14ac:dyDescent="0.25">
      <c r="P1770" s="42"/>
      <c r="AE1770" s="195"/>
      <c r="AF1770" s="195"/>
      <c r="AG1770" s="195"/>
      <c r="AH1770" s="195"/>
      <c r="AI1770" s="181"/>
      <c r="AJ1770" s="195"/>
      <c r="AK1770" s="195"/>
      <c r="AL1770" s="195"/>
      <c r="AM1770" s="195"/>
    </row>
    <row r="1771" spans="16:39" s="6" customFormat="1" ht="15" customHeight="1" x14ac:dyDescent="0.25">
      <c r="P1771" s="42"/>
      <c r="AE1771" s="195"/>
      <c r="AF1771" s="195"/>
      <c r="AG1771" s="195"/>
      <c r="AH1771" s="195"/>
      <c r="AI1771" s="181"/>
      <c r="AJ1771" s="195"/>
      <c r="AK1771" s="195"/>
      <c r="AL1771" s="195"/>
      <c r="AM1771" s="195"/>
    </row>
    <row r="1772" spans="16:39" s="6" customFormat="1" ht="15" customHeight="1" x14ac:dyDescent="0.25">
      <c r="P1772" s="42"/>
      <c r="AE1772" s="195"/>
      <c r="AF1772" s="195"/>
      <c r="AG1772" s="195"/>
      <c r="AH1772" s="195"/>
      <c r="AI1772" s="181"/>
      <c r="AJ1772" s="195"/>
      <c r="AK1772" s="195"/>
      <c r="AL1772" s="195"/>
      <c r="AM1772" s="195"/>
    </row>
    <row r="1773" spans="16:39" s="6" customFormat="1" ht="15" customHeight="1" x14ac:dyDescent="0.25">
      <c r="P1773" s="42"/>
      <c r="AE1773" s="195"/>
      <c r="AF1773" s="195"/>
      <c r="AG1773" s="195"/>
      <c r="AH1773" s="195"/>
      <c r="AI1773" s="181"/>
      <c r="AJ1773" s="195"/>
      <c r="AK1773" s="195"/>
      <c r="AL1773" s="195"/>
      <c r="AM1773" s="195"/>
    </row>
    <row r="1774" spans="16:39" s="6" customFormat="1" ht="15" customHeight="1" x14ac:dyDescent="0.25">
      <c r="P1774" s="42"/>
      <c r="AE1774" s="195"/>
      <c r="AF1774" s="195"/>
      <c r="AG1774" s="195"/>
      <c r="AH1774" s="195"/>
      <c r="AI1774" s="181"/>
      <c r="AJ1774" s="195"/>
      <c r="AK1774" s="195"/>
      <c r="AL1774" s="195"/>
      <c r="AM1774" s="195"/>
    </row>
    <row r="1775" spans="16:39" s="6" customFormat="1" ht="15" customHeight="1" x14ac:dyDescent="0.25">
      <c r="P1775" s="42"/>
      <c r="AE1775" s="195"/>
      <c r="AF1775" s="195"/>
      <c r="AG1775" s="195"/>
      <c r="AH1775" s="195"/>
      <c r="AI1775" s="181"/>
      <c r="AJ1775" s="195"/>
      <c r="AK1775" s="195"/>
      <c r="AL1775" s="195"/>
      <c r="AM1775" s="195"/>
    </row>
    <row r="1776" spans="16:39" s="6" customFormat="1" ht="15" customHeight="1" x14ac:dyDescent="0.25">
      <c r="P1776" s="42"/>
      <c r="AE1776" s="195"/>
      <c r="AF1776" s="195"/>
      <c r="AG1776" s="195"/>
      <c r="AH1776" s="195"/>
      <c r="AI1776" s="181"/>
      <c r="AJ1776" s="195"/>
      <c r="AK1776" s="195"/>
      <c r="AL1776" s="195"/>
      <c r="AM1776" s="195"/>
    </row>
    <row r="1777" spans="16:39" s="6" customFormat="1" ht="15" customHeight="1" x14ac:dyDescent="0.25">
      <c r="P1777" s="42"/>
      <c r="AE1777" s="195"/>
      <c r="AF1777" s="195"/>
      <c r="AG1777" s="195"/>
      <c r="AH1777" s="195"/>
      <c r="AI1777" s="181"/>
      <c r="AJ1777" s="195"/>
      <c r="AK1777" s="195"/>
      <c r="AL1777" s="195"/>
      <c r="AM1777" s="195"/>
    </row>
    <row r="1778" spans="16:39" s="6" customFormat="1" ht="15" customHeight="1" x14ac:dyDescent="0.25">
      <c r="P1778" s="42"/>
      <c r="AE1778" s="195"/>
      <c r="AF1778" s="195"/>
      <c r="AG1778" s="195"/>
      <c r="AH1778" s="195"/>
      <c r="AI1778" s="181"/>
      <c r="AJ1778" s="195"/>
      <c r="AK1778" s="195"/>
      <c r="AL1778" s="195"/>
      <c r="AM1778" s="195"/>
    </row>
    <row r="1779" spans="16:39" s="6" customFormat="1" ht="15" customHeight="1" x14ac:dyDescent="0.25">
      <c r="P1779" s="42"/>
      <c r="AE1779" s="195"/>
      <c r="AF1779" s="195"/>
      <c r="AG1779" s="195"/>
      <c r="AH1779" s="195"/>
      <c r="AI1779" s="181"/>
      <c r="AJ1779" s="195"/>
      <c r="AK1779" s="195"/>
      <c r="AL1779" s="195"/>
      <c r="AM1779" s="195"/>
    </row>
    <row r="1780" spans="16:39" s="6" customFormat="1" ht="15" customHeight="1" x14ac:dyDescent="0.25">
      <c r="P1780" s="42"/>
      <c r="AE1780" s="195"/>
      <c r="AF1780" s="195"/>
      <c r="AG1780" s="195"/>
      <c r="AH1780" s="195"/>
      <c r="AI1780" s="181"/>
      <c r="AJ1780" s="195"/>
      <c r="AK1780" s="195"/>
      <c r="AL1780" s="195"/>
      <c r="AM1780" s="195"/>
    </row>
    <row r="1781" spans="16:39" s="6" customFormat="1" ht="15" customHeight="1" x14ac:dyDescent="0.25">
      <c r="P1781" s="42"/>
      <c r="AE1781" s="195"/>
      <c r="AF1781" s="195"/>
      <c r="AG1781" s="195"/>
      <c r="AH1781" s="195"/>
      <c r="AI1781" s="181"/>
      <c r="AJ1781" s="195"/>
      <c r="AK1781" s="195"/>
      <c r="AL1781" s="195"/>
      <c r="AM1781" s="195"/>
    </row>
    <row r="1782" spans="16:39" s="6" customFormat="1" ht="15" customHeight="1" x14ac:dyDescent="0.25">
      <c r="P1782" s="42"/>
      <c r="AE1782" s="195"/>
      <c r="AF1782" s="195"/>
      <c r="AG1782" s="195"/>
      <c r="AH1782" s="195"/>
      <c r="AI1782" s="181"/>
      <c r="AJ1782" s="195"/>
      <c r="AK1782" s="195"/>
      <c r="AL1782" s="195"/>
      <c r="AM1782" s="195"/>
    </row>
    <row r="1783" spans="16:39" s="6" customFormat="1" ht="15" customHeight="1" x14ac:dyDescent="0.25">
      <c r="P1783" s="42"/>
      <c r="AE1783" s="195"/>
      <c r="AF1783" s="195"/>
      <c r="AG1783" s="195"/>
      <c r="AH1783" s="195"/>
      <c r="AI1783" s="181"/>
      <c r="AJ1783" s="195"/>
      <c r="AK1783" s="195"/>
      <c r="AL1783" s="195"/>
      <c r="AM1783" s="195"/>
    </row>
    <row r="1784" spans="16:39" s="6" customFormat="1" ht="15" customHeight="1" x14ac:dyDescent="0.25">
      <c r="P1784" s="42"/>
      <c r="AE1784" s="195"/>
      <c r="AF1784" s="195"/>
      <c r="AG1784" s="195"/>
      <c r="AH1784" s="195"/>
      <c r="AI1784" s="181"/>
      <c r="AJ1784" s="195"/>
      <c r="AK1784" s="195"/>
      <c r="AL1784" s="195"/>
      <c r="AM1784" s="195"/>
    </row>
    <row r="1785" spans="16:39" s="6" customFormat="1" ht="15" customHeight="1" x14ac:dyDescent="0.25">
      <c r="P1785" s="42"/>
      <c r="AE1785" s="195"/>
      <c r="AF1785" s="195"/>
      <c r="AG1785" s="195"/>
      <c r="AH1785" s="195"/>
      <c r="AI1785" s="181"/>
      <c r="AJ1785" s="195"/>
      <c r="AK1785" s="195"/>
      <c r="AL1785" s="195"/>
      <c r="AM1785" s="195"/>
    </row>
    <row r="1786" spans="16:39" s="6" customFormat="1" ht="15" customHeight="1" x14ac:dyDescent="0.25">
      <c r="P1786" s="42"/>
      <c r="AE1786" s="195"/>
      <c r="AF1786" s="195"/>
      <c r="AG1786" s="195"/>
      <c r="AH1786" s="195"/>
      <c r="AI1786" s="181"/>
      <c r="AJ1786" s="195"/>
      <c r="AK1786" s="195"/>
      <c r="AL1786" s="195"/>
      <c r="AM1786" s="195"/>
    </row>
    <row r="1787" spans="16:39" s="6" customFormat="1" ht="15" customHeight="1" x14ac:dyDescent="0.25">
      <c r="P1787" s="42"/>
      <c r="AE1787" s="195"/>
      <c r="AF1787" s="195"/>
      <c r="AG1787" s="195"/>
      <c r="AH1787" s="195"/>
      <c r="AI1787" s="181"/>
      <c r="AJ1787" s="195"/>
      <c r="AK1787" s="195"/>
      <c r="AL1787" s="195"/>
      <c r="AM1787" s="195"/>
    </row>
    <row r="1788" spans="16:39" s="6" customFormat="1" ht="15" customHeight="1" x14ac:dyDescent="0.25">
      <c r="P1788" s="42"/>
      <c r="AE1788" s="195"/>
      <c r="AF1788" s="195"/>
      <c r="AG1788" s="195"/>
      <c r="AH1788" s="195"/>
      <c r="AI1788" s="181"/>
      <c r="AJ1788" s="195"/>
      <c r="AK1788" s="195"/>
      <c r="AL1788" s="195"/>
      <c r="AM1788" s="195"/>
    </row>
    <row r="1789" spans="16:39" s="6" customFormat="1" ht="15" customHeight="1" x14ac:dyDescent="0.25">
      <c r="P1789" s="42"/>
      <c r="AE1789" s="195"/>
      <c r="AF1789" s="195"/>
      <c r="AG1789" s="195"/>
      <c r="AH1789" s="195"/>
      <c r="AI1789" s="181"/>
      <c r="AJ1789" s="195"/>
      <c r="AK1789" s="195"/>
      <c r="AL1789" s="195"/>
      <c r="AM1789" s="195"/>
    </row>
    <row r="1790" spans="16:39" s="6" customFormat="1" ht="15" customHeight="1" x14ac:dyDescent="0.25">
      <c r="P1790" s="42"/>
      <c r="AE1790" s="195"/>
      <c r="AF1790" s="195"/>
      <c r="AG1790" s="195"/>
      <c r="AH1790" s="195"/>
      <c r="AI1790" s="181"/>
      <c r="AJ1790" s="195"/>
      <c r="AK1790" s="195"/>
      <c r="AL1790" s="195"/>
      <c r="AM1790" s="195"/>
    </row>
    <row r="1791" spans="16:39" s="6" customFormat="1" ht="15" customHeight="1" x14ac:dyDescent="0.25">
      <c r="P1791" s="42"/>
      <c r="AE1791" s="195"/>
      <c r="AF1791" s="195"/>
      <c r="AG1791" s="195"/>
      <c r="AH1791" s="195"/>
      <c r="AI1791" s="181"/>
      <c r="AJ1791" s="195"/>
      <c r="AK1791" s="195"/>
      <c r="AL1791" s="195"/>
      <c r="AM1791" s="195"/>
    </row>
    <row r="1792" spans="16:39" s="6" customFormat="1" ht="15" customHeight="1" x14ac:dyDescent="0.25">
      <c r="P1792" s="42"/>
      <c r="AE1792" s="195"/>
      <c r="AF1792" s="195"/>
      <c r="AG1792" s="195"/>
      <c r="AH1792" s="195"/>
      <c r="AI1792" s="181"/>
      <c r="AJ1792" s="195"/>
      <c r="AK1792" s="195"/>
      <c r="AL1792" s="195"/>
      <c r="AM1792" s="195"/>
    </row>
    <row r="1793" spans="16:39" s="6" customFormat="1" ht="15" customHeight="1" x14ac:dyDescent="0.25">
      <c r="P1793" s="42"/>
      <c r="AE1793" s="195"/>
      <c r="AF1793" s="195"/>
      <c r="AG1793" s="195"/>
      <c r="AH1793" s="195"/>
      <c r="AI1793" s="181"/>
      <c r="AJ1793" s="195"/>
      <c r="AK1793" s="195"/>
      <c r="AL1793" s="195"/>
      <c r="AM1793" s="195"/>
    </row>
    <row r="1794" spans="16:39" s="6" customFormat="1" ht="15" customHeight="1" x14ac:dyDescent="0.25">
      <c r="P1794" s="42"/>
      <c r="AE1794" s="195"/>
      <c r="AF1794" s="195"/>
      <c r="AG1794" s="195"/>
      <c r="AH1794" s="195"/>
      <c r="AI1794" s="181"/>
      <c r="AJ1794" s="195"/>
      <c r="AK1794" s="195"/>
      <c r="AL1794" s="195"/>
      <c r="AM1794" s="195"/>
    </row>
    <row r="1795" spans="16:39" s="6" customFormat="1" ht="15" customHeight="1" x14ac:dyDescent="0.25">
      <c r="P1795" s="42"/>
      <c r="AE1795" s="195"/>
      <c r="AF1795" s="195"/>
      <c r="AG1795" s="195"/>
      <c r="AH1795" s="195"/>
      <c r="AI1795" s="181"/>
      <c r="AJ1795" s="195"/>
      <c r="AK1795" s="195"/>
      <c r="AL1795" s="195"/>
      <c r="AM1795" s="195"/>
    </row>
    <row r="1796" spans="16:39" s="6" customFormat="1" ht="15" customHeight="1" x14ac:dyDescent="0.25">
      <c r="P1796" s="42"/>
      <c r="AE1796" s="195"/>
      <c r="AF1796" s="195"/>
      <c r="AG1796" s="195"/>
      <c r="AH1796" s="195"/>
      <c r="AI1796" s="181"/>
      <c r="AJ1796" s="195"/>
      <c r="AK1796" s="195"/>
      <c r="AL1796" s="195"/>
      <c r="AM1796" s="195"/>
    </row>
    <row r="1797" spans="16:39" s="6" customFormat="1" ht="15" customHeight="1" x14ac:dyDescent="0.25">
      <c r="P1797" s="42"/>
      <c r="AE1797" s="195"/>
      <c r="AF1797" s="195"/>
      <c r="AG1797" s="195"/>
      <c r="AH1797" s="195"/>
      <c r="AI1797" s="181"/>
      <c r="AJ1797" s="195"/>
      <c r="AK1797" s="195"/>
      <c r="AL1797" s="195"/>
      <c r="AM1797" s="195"/>
    </row>
    <row r="1798" spans="16:39" s="6" customFormat="1" ht="15" customHeight="1" x14ac:dyDescent="0.25">
      <c r="P1798" s="42"/>
      <c r="AE1798" s="195"/>
      <c r="AF1798" s="195"/>
      <c r="AG1798" s="195"/>
      <c r="AH1798" s="195"/>
      <c r="AI1798" s="181"/>
      <c r="AJ1798" s="195"/>
      <c r="AK1798" s="195"/>
      <c r="AL1798" s="195"/>
      <c r="AM1798" s="195"/>
    </row>
    <row r="1799" spans="16:39" s="6" customFormat="1" ht="15" customHeight="1" x14ac:dyDescent="0.25">
      <c r="P1799" s="42"/>
      <c r="AE1799" s="195"/>
      <c r="AF1799" s="195"/>
      <c r="AG1799" s="195"/>
      <c r="AH1799" s="195"/>
      <c r="AI1799" s="181"/>
      <c r="AJ1799" s="195"/>
      <c r="AK1799" s="195"/>
      <c r="AL1799" s="195"/>
      <c r="AM1799" s="195"/>
    </row>
    <row r="1800" spans="16:39" s="6" customFormat="1" ht="15" customHeight="1" x14ac:dyDescent="0.25">
      <c r="P1800" s="42"/>
      <c r="AE1800" s="195"/>
      <c r="AF1800" s="195"/>
      <c r="AG1800" s="195"/>
      <c r="AH1800" s="195"/>
      <c r="AI1800" s="181"/>
      <c r="AJ1800" s="195"/>
      <c r="AK1800" s="195"/>
      <c r="AL1800" s="195"/>
      <c r="AM1800" s="195"/>
    </row>
    <row r="1801" spans="16:39" s="6" customFormat="1" ht="15" customHeight="1" x14ac:dyDescent="0.25">
      <c r="P1801" s="42"/>
      <c r="AE1801" s="195"/>
      <c r="AF1801" s="195"/>
      <c r="AG1801" s="195"/>
      <c r="AH1801" s="195"/>
      <c r="AI1801" s="181"/>
      <c r="AJ1801" s="195"/>
      <c r="AK1801" s="195"/>
      <c r="AL1801" s="195"/>
      <c r="AM1801" s="195"/>
    </row>
    <row r="1802" spans="16:39" s="6" customFormat="1" ht="15" customHeight="1" x14ac:dyDescent="0.25">
      <c r="P1802" s="42"/>
      <c r="AE1802" s="195"/>
      <c r="AF1802" s="195"/>
      <c r="AG1802" s="195"/>
      <c r="AH1802" s="195"/>
      <c r="AI1802" s="181"/>
      <c r="AJ1802" s="195"/>
      <c r="AK1802" s="195"/>
      <c r="AL1802" s="195"/>
      <c r="AM1802" s="195"/>
    </row>
    <row r="1803" spans="16:39" s="6" customFormat="1" ht="15" customHeight="1" x14ac:dyDescent="0.25">
      <c r="P1803" s="42"/>
      <c r="AE1803" s="195"/>
      <c r="AF1803" s="195"/>
      <c r="AG1803" s="195"/>
      <c r="AH1803" s="195"/>
      <c r="AI1803" s="181"/>
      <c r="AJ1803" s="195"/>
      <c r="AK1803" s="195"/>
      <c r="AL1803" s="195"/>
      <c r="AM1803" s="195"/>
    </row>
    <row r="1804" spans="16:39" s="6" customFormat="1" ht="15" customHeight="1" x14ac:dyDescent="0.25">
      <c r="P1804" s="42"/>
      <c r="AE1804" s="195"/>
      <c r="AF1804" s="195"/>
      <c r="AG1804" s="195"/>
      <c r="AH1804" s="195"/>
      <c r="AI1804" s="181"/>
      <c r="AJ1804" s="195"/>
      <c r="AK1804" s="195"/>
      <c r="AL1804" s="195"/>
      <c r="AM1804" s="195"/>
    </row>
    <row r="1805" spans="16:39" s="6" customFormat="1" ht="15" customHeight="1" x14ac:dyDescent="0.25">
      <c r="P1805" s="42"/>
      <c r="AE1805" s="195"/>
      <c r="AF1805" s="195"/>
      <c r="AG1805" s="195"/>
      <c r="AH1805" s="195"/>
      <c r="AI1805" s="181"/>
      <c r="AJ1805" s="195"/>
      <c r="AK1805" s="195"/>
      <c r="AL1805" s="195"/>
      <c r="AM1805" s="195"/>
    </row>
    <row r="1806" spans="16:39" s="6" customFormat="1" ht="15" customHeight="1" x14ac:dyDescent="0.25">
      <c r="P1806" s="42"/>
      <c r="AE1806" s="195"/>
      <c r="AF1806" s="195"/>
      <c r="AG1806" s="195"/>
      <c r="AH1806" s="195"/>
      <c r="AI1806" s="181"/>
      <c r="AJ1806" s="195"/>
      <c r="AK1806" s="195"/>
      <c r="AL1806" s="195"/>
      <c r="AM1806" s="195"/>
    </row>
    <row r="1807" spans="16:39" s="6" customFormat="1" ht="15" customHeight="1" x14ac:dyDescent="0.25">
      <c r="P1807" s="42"/>
      <c r="AE1807" s="195"/>
      <c r="AF1807" s="195"/>
      <c r="AG1807" s="195"/>
      <c r="AH1807" s="195"/>
      <c r="AI1807" s="181"/>
      <c r="AJ1807" s="195"/>
      <c r="AK1807" s="195"/>
      <c r="AL1807" s="195"/>
      <c r="AM1807" s="195"/>
    </row>
    <row r="1808" spans="16:39" s="6" customFormat="1" ht="15" customHeight="1" x14ac:dyDescent="0.25">
      <c r="P1808" s="42"/>
      <c r="AE1808" s="195"/>
      <c r="AF1808" s="195"/>
      <c r="AG1808" s="195"/>
      <c r="AH1808" s="195"/>
      <c r="AI1808" s="181"/>
      <c r="AJ1808" s="195"/>
      <c r="AK1808" s="195"/>
      <c r="AL1808" s="195"/>
      <c r="AM1808" s="195"/>
    </row>
    <row r="1809" spans="16:39" s="6" customFormat="1" ht="15" customHeight="1" x14ac:dyDescent="0.25">
      <c r="P1809" s="42"/>
      <c r="AE1809" s="195"/>
      <c r="AF1809" s="195"/>
      <c r="AG1809" s="195"/>
      <c r="AH1809" s="195"/>
      <c r="AI1809" s="181"/>
      <c r="AJ1809" s="195"/>
      <c r="AK1809" s="195"/>
      <c r="AL1809" s="195"/>
      <c r="AM1809" s="195"/>
    </row>
    <row r="1810" spans="16:39" s="6" customFormat="1" ht="15" customHeight="1" x14ac:dyDescent="0.25">
      <c r="P1810" s="42"/>
      <c r="AE1810" s="195"/>
      <c r="AF1810" s="195"/>
      <c r="AG1810" s="195"/>
      <c r="AH1810" s="195"/>
      <c r="AI1810" s="181"/>
      <c r="AJ1810" s="195"/>
      <c r="AK1810" s="195"/>
      <c r="AL1810" s="195"/>
      <c r="AM1810" s="195"/>
    </row>
    <row r="1811" spans="16:39" s="6" customFormat="1" ht="15" customHeight="1" x14ac:dyDescent="0.25">
      <c r="P1811" s="42"/>
      <c r="AE1811" s="195"/>
      <c r="AF1811" s="195"/>
      <c r="AG1811" s="195"/>
      <c r="AH1811" s="195"/>
      <c r="AI1811" s="181"/>
      <c r="AJ1811" s="195"/>
      <c r="AK1811" s="195"/>
      <c r="AL1811" s="195"/>
      <c r="AM1811" s="195"/>
    </row>
    <row r="1812" spans="16:39" s="6" customFormat="1" ht="15" customHeight="1" x14ac:dyDescent="0.25">
      <c r="P1812" s="42"/>
      <c r="AE1812" s="195"/>
      <c r="AF1812" s="195"/>
      <c r="AG1812" s="195"/>
      <c r="AH1812" s="195"/>
      <c r="AI1812" s="181"/>
      <c r="AJ1812" s="195"/>
      <c r="AK1812" s="195"/>
      <c r="AL1812" s="195"/>
      <c r="AM1812" s="195"/>
    </row>
    <row r="1813" spans="16:39" s="6" customFormat="1" ht="15" customHeight="1" x14ac:dyDescent="0.25">
      <c r="P1813" s="42"/>
      <c r="AE1813" s="195"/>
      <c r="AF1813" s="195"/>
      <c r="AG1813" s="195"/>
      <c r="AH1813" s="195"/>
      <c r="AI1813" s="181"/>
      <c r="AJ1813" s="195"/>
      <c r="AK1813" s="195"/>
      <c r="AL1813" s="195"/>
      <c r="AM1813" s="195"/>
    </row>
    <row r="1814" spans="16:39" s="6" customFormat="1" ht="15" customHeight="1" x14ac:dyDescent="0.25">
      <c r="P1814" s="42"/>
      <c r="AE1814" s="195"/>
      <c r="AF1814" s="195"/>
      <c r="AG1814" s="195"/>
      <c r="AH1814" s="195"/>
      <c r="AI1814" s="181"/>
      <c r="AJ1814" s="195"/>
      <c r="AK1814" s="195"/>
      <c r="AL1814" s="195"/>
      <c r="AM1814" s="195"/>
    </row>
    <row r="1815" spans="16:39" s="6" customFormat="1" ht="15" customHeight="1" x14ac:dyDescent="0.25">
      <c r="P1815" s="42"/>
      <c r="AE1815" s="195"/>
      <c r="AF1815" s="195"/>
      <c r="AG1815" s="195"/>
      <c r="AH1815" s="195"/>
      <c r="AI1815" s="181"/>
      <c r="AJ1815" s="195"/>
      <c r="AK1815" s="195"/>
      <c r="AL1815" s="195"/>
      <c r="AM1815" s="195"/>
    </row>
    <row r="1816" spans="16:39" s="6" customFormat="1" ht="15" customHeight="1" x14ac:dyDescent="0.25">
      <c r="P1816" s="42"/>
      <c r="AE1816" s="195"/>
      <c r="AF1816" s="195"/>
      <c r="AG1816" s="195"/>
      <c r="AH1816" s="195"/>
      <c r="AI1816" s="181"/>
      <c r="AJ1816" s="195"/>
      <c r="AK1816" s="195"/>
      <c r="AL1816" s="195"/>
      <c r="AM1816" s="195"/>
    </row>
    <row r="1817" spans="16:39" s="6" customFormat="1" ht="15" customHeight="1" x14ac:dyDescent="0.25">
      <c r="P1817" s="42"/>
      <c r="AE1817" s="195"/>
      <c r="AF1817" s="195"/>
      <c r="AG1817" s="195"/>
      <c r="AH1817" s="195"/>
      <c r="AI1817" s="181"/>
      <c r="AJ1817" s="195"/>
      <c r="AK1817" s="195"/>
      <c r="AL1817" s="195"/>
      <c r="AM1817" s="195"/>
    </row>
    <row r="1818" spans="16:39" s="6" customFormat="1" ht="15" customHeight="1" x14ac:dyDescent="0.25">
      <c r="P1818" s="42"/>
      <c r="AE1818" s="195"/>
      <c r="AF1818" s="195"/>
      <c r="AG1818" s="195"/>
      <c r="AH1818" s="195"/>
      <c r="AI1818" s="181"/>
      <c r="AJ1818" s="195"/>
      <c r="AK1818" s="195"/>
      <c r="AL1818" s="195"/>
      <c r="AM1818" s="195"/>
    </row>
    <row r="1819" spans="16:39" s="6" customFormat="1" ht="15" customHeight="1" x14ac:dyDescent="0.25">
      <c r="P1819" s="42"/>
      <c r="AE1819" s="195"/>
      <c r="AF1819" s="195"/>
      <c r="AG1819" s="195"/>
      <c r="AH1819" s="195"/>
      <c r="AI1819" s="181"/>
      <c r="AJ1819" s="195"/>
      <c r="AK1819" s="195"/>
      <c r="AL1819" s="195"/>
      <c r="AM1819" s="195"/>
    </row>
    <row r="1820" spans="16:39" s="6" customFormat="1" ht="15" customHeight="1" x14ac:dyDescent="0.25">
      <c r="P1820" s="42"/>
      <c r="AE1820" s="195"/>
      <c r="AF1820" s="195"/>
      <c r="AG1820" s="195"/>
      <c r="AH1820" s="195"/>
      <c r="AI1820" s="181"/>
      <c r="AJ1820" s="195"/>
      <c r="AK1820" s="195"/>
      <c r="AL1820" s="195"/>
      <c r="AM1820" s="195"/>
    </row>
    <row r="1821" spans="16:39" s="6" customFormat="1" ht="15" customHeight="1" x14ac:dyDescent="0.25">
      <c r="P1821" s="42"/>
      <c r="AE1821" s="195"/>
      <c r="AF1821" s="195"/>
      <c r="AG1821" s="195"/>
      <c r="AH1821" s="195"/>
      <c r="AI1821" s="181"/>
      <c r="AJ1821" s="195"/>
      <c r="AK1821" s="195"/>
      <c r="AL1821" s="195"/>
      <c r="AM1821" s="195"/>
    </row>
    <row r="1822" spans="16:39" s="6" customFormat="1" ht="15" customHeight="1" x14ac:dyDescent="0.25">
      <c r="P1822" s="42"/>
      <c r="AE1822" s="195"/>
      <c r="AF1822" s="195"/>
      <c r="AG1822" s="195"/>
      <c r="AH1822" s="195"/>
      <c r="AI1822" s="181"/>
      <c r="AJ1822" s="195"/>
      <c r="AK1822" s="195"/>
      <c r="AL1822" s="195"/>
      <c r="AM1822" s="195"/>
    </row>
    <row r="1823" spans="16:39" s="6" customFormat="1" ht="15" customHeight="1" x14ac:dyDescent="0.25">
      <c r="P1823" s="42"/>
      <c r="AE1823" s="195"/>
      <c r="AF1823" s="195"/>
      <c r="AG1823" s="195"/>
      <c r="AH1823" s="195"/>
      <c r="AI1823" s="181"/>
      <c r="AJ1823" s="195"/>
      <c r="AK1823" s="195"/>
      <c r="AL1823" s="195"/>
      <c r="AM1823" s="195"/>
    </row>
    <row r="1824" spans="16:39" s="6" customFormat="1" ht="15" customHeight="1" x14ac:dyDescent="0.25">
      <c r="P1824" s="42"/>
      <c r="AE1824" s="195"/>
      <c r="AF1824" s="195"/>
      <c r="AG1824" s="195"/>
      <c r="AH1824" s="195"/>
      <c r="AI1824" s="181"/>
      <c r="AJ1824" s="195"/>
      <c r="AK1824" s="195"/>
      <c r="AL1824" s="195"/>
      <c r="AM1824" s="195"/>
    </row>
    <row r="1825" spans="16:39" s="6" customFormat="1" ht="15" customHeight="1" x14ac:dyDescent="0.25">
      <c r="P1825" s="42"/>
      <c r="AE1825" s="195"/>
      <c r="AF1825" s="195"/>
      <c r="AG1825" s="195"/>
      <c r="AH1825" s="195"/>
      <c r="AI1825" s="181"/>
      <c r="AJ1825" s="195"/>
      <c r="AK1825" s="195"/>
      <c r="AL1825" s="195"/>
      <c r="AM1825" s="195"/>
    </row>
    <row r="1826" spans="16:39" s="6" customFormat="1" ht="15" customHeight="1" x14ac:dyDescent="0.25">
      <c r="P1826" s="42"/>
      <c r="AE1826" s="195"/>
      <c r="AF1826" s="195"/>
      <c r="AG1826" s="195"/>
      <c r="AH1826" s="195"/>
      <c r="AI1826" s="181"/>
      <c r="AJ1826" s="195"/>
      <c r="AK1826" s="195"/>
      <c r="AL1826" s="195"/>
      <c r="AM1826" s="195"/>
    </row>
    <row r="1827" spans="16:39" s="6" customFormat="1" ht="15" customHeight="1" x14ac:dyDescent="0.25">
      <c r="P1827" s="42"/>
      <c r="AE1827" s="195"/>
      <c r="AF1827" s="195"/>
      <c r="AG1827" s="195"/>
      <c r="AH1827" s="195"/>
      <c r="AI1827" s="181"/>
      <c r="AJ1827" s="195"/>
      <c r="AK1827" s="195"/>
      <c r="AL1827" s="195"/>
      <c r="AM1827" s="195"/>
    </row>
    <row r="1828" spans="16:39" s="6" customFormat="1" ht="15" customHeight="1" x14ac:dyDescent="0.25">
      <c r="P1828" s="42"/>
      <c r="AE1828" s="195"/>
      <c r="AF1828" s="195"/>
      <c r="AG1828" s="195"/>
      <c r="AH1828" s="195"/>
      <c r="AI1828" s="181"/>
      <c r="AJ1828" s="195"/>
      <c r="AK1828" s="195"/>
      <c r="AL1828" s="195"/>
      <c r="AM1828" s="195"/>
    </row>
    <row r="1829" spans="16:39" s="6" customFormat="1" ht="15" customHeight="1" x14ac:dyDescent="0.25">
      <c r="P1829" s="42"/>
      <c r="AE1829" s="195"/>
      <c r="AF1829" s="195"/>
      <c r="AG1829" s="195"/>
      <c r="AH1829" s="195"/>
      <c r="AI1829" s="181"/>
      <c r="AJ1829" s="195"/>
      <c r="AK1829" s="195"/>
      <c r="AL1829" s="195"/>
      <c r="AM1829" s="195"/>
    </row>
    <row r="1830" spans="16:39" s="6" customFormat="1" ht="15" customHeight="1" x14ac:dyDescent="0.25">
      <c r="P1830" s="42"/>
      <c r="AE1830" s="195"/>
      <c r="AF1830" s="195"/>
      <c r="AG1830" s="195"/>
      <c r="AH1830" s="195"/>
      <c r="AI1830" s="181"/>
      <c r="AJ1830" s="195"/>
      <c r="AK1830" s="195"/>
      <c r="AL1830" s="195"/>
      <c r="AM1830" s="195"/>
    </row>
    <row r="1831" spans="16:39" s="6" customFormat="1" ht="15" customHeight="1" x14ac:dyDescent="0.25">
      <c r="P1831" s="42"/>
      <c r="AE1831" s="195"/>
      <c r="AF1831" s="195"/>
      <c r="AG1831" s="195"/>
      <c r="AH1831" s="195"/>
      <c r="AI1831" s="181"/>
      <c r="AJ1831" s="195"/>
      <c r="AK1831" s="195"/>
      <c r="AL1831" s="195"/>
      <c r="AM1831" s="195"/>
    </row>
    <row r="1832" spans="16:39" s="6" customFormat="1" ht="15" customHeight="1" x14ac:dyDescent="0.25">
      <c r="P1832" s="42"/>
      <c r="AE1832" s="195"/>
      <c r="AF1832" s="195"/>
      <c r="AG1832" s="195"/>
      <c r="AH1832" s="195"/>
      <c r="AI1832" s="181"/>
      <c r="AJ1832" s="195"/>
      <c r="AK1832" s="195"/>
      <c r="AL1832" s="195"/>
      <c r="AM1832" s="195"/>
    </row>
    <row r="1833" spans="16:39" s="6" customFormat="1" ht="15" customHeight="1" x14ac:dyDescent="0.25">
      <c r="P1833" s="42"/>
      <c r="AE1833" s="195"/>
      <c r="AF1833" s="195"/>
      <c r="AG1833" s="195"/>
      <c r="AH1833" s="195"/>
      <c r="AI1833" s="181"/>
      <c r="AJ1833" s="195"/>
      <c r="AK1833" s="195"/>
      <c r="AL1833" s="195"/>
      <c r="AM1833" s="195"/>
    </row>
    <row r="1834" spans="16:39" s="6" customFormat="1" ht="15" customHeight="1" x14ac:dyDescent="0.25">
      <c r="P1834" s="42"/>
      <c r="AE1834" s="195"/>
      <c r="AF1834" s="195"/>
      <c r="AG1834" s="195"/>
      <c r="AH1834" s="195"/>
      <c r="AI1834" s="181"/>
      <c r="AJ1834" s="195"/>
      <c r="AK1834" s="195"/>
      <c r="AL1834" s="195"/>
      <c r="AM1834" s="195"/>
    </row>
    <row r="1835" spans="16:39" s="6" customFormat="1" ht="15" customHeight="1" x14ac:dyDescent="0.25">
      <c r="P1835" s="42"/>
      <c r="AE1835" s="195"/>
      <c r="AF1835" s="195"/>
      <c r="AG1835" s="195"/>
      <c r="AH1835" s="195"/>
      <c r="AI1835" s="181"/>
      <c r="AJ1835" s="195"/>
      <c r="AK1835" s="195"/>
      <c r="AL1835" s="195"/>
      <c r="AM1835" s="195"/>
    </row>
    <row r="1836" spans="16:39" s="6" customFormat="1" ht="15" customHeight="1" x14ac:dyDescent="0.25">
      <c r="P1836" s="42"/>
      <c r="AE1836" s="195"/>
      <c r="AF1836" s="195"/>
      <c r="AG1836" s="195"/>
      <c r="AH1836" s="195"/>
      <c r="AI1836" s="181"/>
      <c r="AJ1836" s="195"/>
      <c r="AK1836" s="195"/>
      <c r="AL1836" s="195"/>
      <c r="AM1836" s="195"/>
    </row>
    <row r="1837" spans="16:39" s="6" customFormat="1" ht="15" customHeight="1" x14ac:dyDescent="0.25">
      <c r="P1837" s="42"/>
      <c r="AE1837" s="195"/>
      <c r="AF1837" s="195"/>
      <c r="AG1837" s="195"/>
      <c r="AH1837" s="195"/>
      <c r="AI1837" s="181"/>
      <c r="AJ1837" s="195"/>
      <c r="AK1837" s="195"/>
      <c r="AL1837" s="195"/>
      <c r="AM1837" s="195"/>
    </row>
    <row r="1838" spans="16:39" s="6" customFormat="1" ht="15" customHeight="1" x14ac:dyDescent="0.25">
      <c r="P1838" s="42"/>
      <c r="AE1838" s="195"/>
      <c r="AF1838" s="195"/>
      <c r="AG1838" s="195"/>
      <c r="AH1838" s="195"/>
      <c r="AI1838" s="181"/>
      <c r="AJ1838" s="195"/>
      <c r="AK1838" s="195"/>
      <c r="AL1838" s="195"/>
      <c r="AM1838" s="195"/>
    </row>
    <row r="1839" spans="16:39" s="6" customFormat="1" ht="15" customHeight="1" x14ac:dyDescent="0.25">
      <c r="P1839" s="42"/>
      <c r="AE1839" s="195"/>
      <c r="AF1839" s="195"/>
      <c r="AG1839" s="195"/>
      <c r="AH1839" s="195"/>
      <c r="AI1839" s="181"/>
      <c r="AJ1839" s="195"/>
      <c r="AK1839" s="195"/>
      <c r="AL1839" s="195"/>
      <c r="AM1839" s="195"/>
    </row>
    <row r="1840" spans="16:39" s="6" customFormat="1" ht="15" customHeight="1" x14ac:dyDescent="0.25">
      <c r="P1840" s="42"/>
      <c r="AE1840" s="195"/>
      <c r="AF1840" s="195"/>
      <c r="AG1840" s="195"/>
      <c r="AH1840" s="195"/>
      <c r="AI1840" s="181"/>
      <c r="AJ1840" s="195"/>
      <c r="AK1840" s="195"/>
      <c r="AL1840" s="195"/>
      <c r="AM1840" s="195"/>
    </row>
    <row r="1841" spans="16:39" s="6" customFormat="1" ht="15" customHeight="1" x14ac:dyDescent="0.25">
      <c r="P1841" s="42"/>
      <c r="AE1841" s="195"/>
      <c r="AF1841" s="195"/>
      <c r="AG1841" s="195"/>
      <c r="AH1841" s="195"/>
      <c r="AI1841" s="181"/>
      <c r="AJ1841" s="195"/>
      <c r="AK1841" s="195"/>
      <c r="AL1841" s="195"/>
      <c r="AM1841" s="195"/>
    </row>
    <row r="1842" spans="16:39" s="6" customFormat="1" ht="15" customHeight="1" x14ac:dyDescent="0.25">
      <c r="P1842" s="42"/>
      <c r="AE1842" s="195"/>
      <c r="AF1842" s="195"/>
      <c r="AG1842" s="195"/>
      <c r="AH1842" s="195"/>
      <c r="AI1842" s="181"/>
      <c r="AJ1842" s="195"/>
      <c r="AK1842" s="195"/>
      <c r="AL1842" s="195"/>
      <c r="AM1842" s="195"/>
    </row>
    <row r="1843" spans="16:39" s="6" customFormat="1" ht="15" customHeight="1" x14ac:dyDescent="0.25">
      <c r="P1843" s="42"/>
      <c r="AE1843" s="195"/>
      <c r="AF1843" s="195"/>
      <c r="AG1843" s="195"/>
      <c r="AH1843" s="195"/>
      <c r="AI1843" s="181"/>
      <c r="AJ1843" s="195"/>
      <c r="AK1843" s="195"/>
      <c r="AL1843" s="195"/>
      <c r="AM1843" s="195"/>
    </row>
    <row r="1844" spans="16:39" s="6" customFormat="1" ht="15" customHeight="1" x14ac:dyDescent="0.25">
      <c r="P1844" s="42"/>
      <c r="AE1844" s="195"/>
      <c r="AF1844" s="195"/>
      <c r="AG1844" s="195"/>
      <c r="AH1844" s="195"/>
      <c r="AI1844" s="181"/>
      <c r="AJ1844" s="195"/>
      <c r="AK1844" s="195"/>
      <c r="AL1844" s="195"/>
      <c r="AM1844" s="195"/>
    </row>
    <row r="1845" spans="16:39" s="6" customFormat="1" ht="15" customHeight="1" x14ac:dyDescent="0.25">
      <c r="P1845" s="42"/>
      <c r="AE1845" s="195"/>
      <c r="AF1845" s="195"/>
      <c r="AG1845" s="195"/>
      <c r="AH1845" s="195"/>
      <c r="AI1845" s="181"/>
      <c r="AJ1845" s="195"/>
      <c r="AK1845" s="195"/>
      <c r="AL1845" s="195"/>
      <c r="AM1845" s="195"/>
    </row>
    <row r="1846" spans="16:39" s="6" customFormat="1" ht="15" customHeight="1" x14ac:dyDescent="0.25">
      <c r="P1846" s="42"/>
      <c r="AE1846" s="195"/>
      <c r="AF1846" s="195"/>
      <c r="AG1846" s="195"/>
      <c r="AH1846" s="195"/>
      <c r="AI1846" s="181"/>
      <c r="AJ1846" s="195"/>
      <c r="AK1846" s="195"/>
      <c r="AL1846" s="195"/>
      <c r="AM1846" s="195"/>
    </row>
    <row r="1847" spans="16:39" s="6" customFormat="1" ht="15" customHeight="1" x14ac:dyDescent="0.25">
      <c r="P1847" s="42"/>
      <c r="AE1847" s="195"/>
      <c r="AF1847" s="195"/>
      <c r="AG1847" s="195"/>
      <c r="AH1847" s="195"/>
      <c r="AI1847" s="181"/>
      <c r="AJ1847" s="195"/>
      <c r="AK1847" s="195"/>
      <c r="AL1847" s="195"/>
      <c r="AM1847" s="195"/>
    </row>
    <row r="1848" spans="16:39" s="6" customFormat="1" ht="15" customHeight="1" x14ac:dyDescent="0.25">
      <c r="P1848" s="42"/>
      <c r="AE1848" s="195"/>
      <c r="AF1848" s="195"/>
      <c r="AG1848" s="195"/>
      <c r="AH1848" s="195"/>
      <c r="AI1848" s="181"/>
      <c r="AJ1848" s="195"/>
      <c r="AK1848" s="195"/>
      <c r="AL1848" s="195"/>
      <c r="AM1848" s="195"/>
    </row>
    <row r="1849" spans="16:39" s="6" customFormat="1" ht="15" customHeight="1" x14ac:dyDescent="0.25">
      <c r="P1849" s="42"/>
      <c r="AE1849" s="195"/>
      <c r="AF1849" s="195"/>
      <c r="AG1849" s="195"/>
      <c r="AH1849" s="195"/>
      <c r="AI1849" s="181"/>
      <c r="AJ1849" s="195"/>
      <c r="AK1849" s="195"/>
      <c r="AL1849" s="195"/>
      <c r="AM1849" s="195"/>
    </row>
    <row r="1850" spans="16:39" s="6" customFormat="1" ht="15" customHeight="1" x14ac:dyDescent="0.25">
      <c r="P1850" s="42"/>
      <c r="AE1850" s="195"/>
      <c r="AF1850" s="195"/>
      <c r="AG1850" s="195"/>
      <c r="AH1850" s="195"/>
      <c r="AI1850" s="181"/>
      <c r="AJ1850" s="195"/>
      <c r="AK1850" s="195"/>
      <c r="AL1850" s="195"/>
      <c r="AM1850" s="195"/>
    </row>
    <row r="1851" spans="16:39" s="6" customFormat="1" ht="15" customHeight="1" x14ac:dyDescent="0.25">
      <c r="P1851" s="42"/>
      <c r="AE1851" s="195"/>
      <c r="AF1851" s="195"/>
      <c r="AG1851" s="195"/>
      <c r="AH1851" s="195"/>
      <c r="AI1851" s="181"/>
      <c r="AJ1851" s="195"/>
      <c r="AK1851" s="195"/>
      <c r="AL1851" s="195"/>
      <c r="AM1851" s="195"/>
    </row>
    <row r="1852" spans="16:39" s="6" customFormat="1" ht="15" customHeight="1" x14ac:dyDescent="0.25">
      <c r="P1852" s="42"/>
      <c r="AE1852" s="195"/>
      <c r="AF1852" s="195"/>
      <c r="AG1852" s="195"/>
      <c r="AH1852" s="195"/>
      <c r="AI1852" s="181"/>
      <c r="AJ1852" s="195"/>
      <c r="AK1852" s="195"/>
      <c r="AL1852" s="195"/>
      <c r="AM1852" s="195"/>
    </row>
    <row r="1853" spans="16:39" s="6" customFormat="1" ht="15" customHeight="1" x14ac:dyDescent="0.25">
      <c r="P1853" s="42"/>
      <c r="AE1853" s="195"/>
      <c r="AF1853" s="195"/>
      <c r="AG1853" s="195"/>
      <c r="AH1853" s="195"/>
      <c r="AI1853" s="181"/>
      <c r="AJ1853" s="195"/>
      <c r="AK1853" s="195"/>
      <c r="AL1853" s="195"/>
      <c r="AM1853" s="195"/>
    </row>
    <row r="1854" spans="16:39" s="6" customFormat="1" ht="15" customHeight="1" x14ac:dyDescent="0.25">
      <c r="P1854" s="42"/>
      <c r="AE1854" s="195"/>
      <c r="AF1854" s="195"/>
      <c r="AG1854" s="195"/>
      <c r="AH1854" s="195"/>
      <c r="AI1854" s="181"/>
      <c r="AJ1854" s="195"/>
      <c r="AK1854" s="195"/>
      <c r="AL1854" s="195"/>
      <c r="AM1854" s="195"/>
    </row>
    <row r="1855" spans="16:39" s="6" customFormat="1" ht="15" customHeight="1" x14ac:dyDescent="0.25">
      <c r="P1855" s="42"/>
      <c r="AE1855" s="195"/>
      <c r="AF1855" s="195"/>
      <c r="AG1855" s="195"/>
      <c r="AH1855" s="195"/>
      <c r="AI1855" s="181"/>
      <c r="AJ1855" s="195"/>
      <c r="AK1855" s="195"/>
      <c r="AL1855" s="195"/>
      <c r="AM1855" s="195"/>
    </row>
    <row r="1856" spans="16:39" s="6" customFormat="1" ht="15" customHeight="1" x14ac:dyDescent="0.25">
      <c r="P1856" s="42"/>
      <c r="AE1856" s="195"/>
      <c r="AF1856" s="195"/>
      <c r="AG1856" s="195"/>
      <c r="AH1856" s="195"/>
      <c r="AI1856" s="181"/>
      <c r="AJ1856" s="195"/>
      <c r="AK1856" s="195"/>
      <c r="AL1856" s="195"/>
      <c r="AM1856" s="195"/>
    </row>
    <row r="1857" spans="16:39" s="6" customFormat="1" ht="15" customHeight="1" x14ac:dyDescent="0.25">
      <c r="P1857" s="42"/>
      <c r="AE1857" s="195"/>
      <c r="AF1857" s="195"/>
      <c r="AG1857" s="195"/>
      <c r="AH1857" s="195"/>
      <c r="AI1857" s="181"/>
      <c r="AJ1857" s="195"/>
      <c r="AK1857" s="195"/>
      <c r="AL1857" s="195"/>
      <c r="AM1857" s="195"/>
    </row>
    <row r="1858" spans="16:39" s="6" customFormat="1" ht="15" customHeight="1" x14ac:dyDescent="0.25">
      <c r="P1858" s="42"/>
      <c r="AE1858" s="195"/>
      <c r="AF1858" s="195"/>
      <c r="AG1858" s="195"/>
      <c r="AH1858" s="195"/>
      <c r="AI1858" s="181"/>
      <c r="AJ1858" s="195"/>
      <c r="AK1858" s="195"/>
      <c r="AL1858" s="195"/>
      <c r="AM1858" s="195"/>
    </row>
    <row r="1859" spans="16:39" s="6" customFormat="1" ht="15" customHeight="1" x14ac:dyDescent="0.25">
      <c r="P1859" s="42"/>
      <c r="AE1859" s="195"/>
      <c r="AF1859" s="195"/>
      <c r="AG1859" s="195"/>
      <c r="AH1859" s="195"/>
      <c r="AI1859" s="181"/>
      <c r="AJ1859" s="195"/>
      <c r="AK1859" s="195"/>
      <c r="AL1859" s="195"/>
      <c r="AM1859" s="195"/>
    </row>
    <row r="1860" spans="16:39" s="6" customFormat="1" ht="15" customHeight="1" x14ac:dyDescent="0.25">
      <c r="P1860" s="42"/>
      <c r="AE1860" s="195"/>
      <c r="AF1860" s="195"/>
      <c r="AG1860" s="195"/>
      <c r="AH1860" s="195"/>
      <c r="AI1860" s="181"/>
      <c r="AJ1860" s="195"/>
      <c r="AK1860" s="195"/>
      <c r="AL1860" s="195"/>
      <c r="AM1860" s="195"/>
    </row>
    <row r="1861" spans="16:39" s="6" customFormat="1" ht="15" customHeight="1" x14ac:dyDescent="0.25">
      <c r="P1861" s="42"/>
      <c r="AE1861" s="195"/>
      <c r="AF1861" s="195"/>
      <c r="AG1861" s="195"/>
      <c r="AH1861" s="195"/>
      <c r="AI1861" s="181"/>
      <c r="AJ1861" s="195"/>
      <c r="AK1861" s="195"/>
      <c r="AL1861" s="195"/>
      <c r="AM1861" s="195"/>
    </row>
    <row r="1862" spans="16:39" s="6" customFormat="1" ht="15" customHeight="1" x14ac:dyDescent="0.25">
      <c r="P1862" s="42"/>
      <c r="AE1862" s="195"/>
      <c r="AF1862" s="195"/>
      <c r="AG1862" s="195"/>
      <c r="AH1862" s="195"/>
      <c r="AI1862" s="181"/>
      <c r="AJ1862" s="195"/>
      <c r="AK1862" s="195"/>
      <c r="AL1862" s="195"/>
      <c r="AM1862" s="195"/>
    </row>
    <row r="1863" spans="16:39" s="6" customFormat="1" ht="15" customHeight="1" x14ac:dyDescent="0.25">
      <c r="P1863" s="42"/>
      <c r="AE1863" s="195"/>
      <c r="AF1863" s="195"/>
      <c r="AG1863" s="195"/>
      <c r="AH1863" s="195"/>
      <c r="AI1863" s="181"/>
      <c r="AJ1863" s="195"/>
      <c r="AK1863" s="195"/>
      <c r="AL1863" s="195"/>
      <c r="AM1863" s="195"/>
    </row>
    <row r="1864" spans="16:39" s="6" customFormat="1" ht="15" customHeight="1" x14ac:dyDescent="0.25">
      <c r="P1864" s="42"/>
      <c r="AE1864" s="195"/>
      <c r="AF1864" s="195"/>
      <c r="AG1864" s="195"/>
      <c r="AH1864" s="195"/>
      <c r="AI1864" s="181"/>
      <c r="AJ1864" s="195"/>
      <c r="AK1864" s="195"/>
      <c r="AL1864" s="195"/>
      <c r="AM1864" s="195"/>
    </row>
    <row r="1865" spans="16:39" s="6" customFormat="1" ht="15" customHeight="1" x14ac:dyDescent="0.25">
      <c r="P1865" s="42"/>
      <c r="AE1865" s="195"/>
      <c r="AF1865" s="195"/>
      <c r="AG1865" s="195"/>
      <c r="AH1865" s="195"/>
      <c r="AI1865" s="181"/>
      <c r="AJ1865" s="195"/>
      <c r="AK1865" s="195"/>
      <c r="AL1865" s="195"/>
      <c r="AM1865" s="195"/>
    </row>
    <row r="1866" spans="16:39" s="6" customFormat="1" ht="15" customHeight="1" x14ac:dyDescent="0.25">
      <c r="P1866" s="42"/>
      <c r="AE1866" s="195"/>
      <c r="AF1866" s="195"/>
      <c r="AG1866" s="195"/>
      <c r="AH1866" s="195"/>
      <c r="AI1866" s="181"/>
      <c r="AJ1866" s="195"/>
      <c r="AK1866" s="195"/>
      <c r="AL1866" s="195"/>
      <c r="AM1866" s="195"/>
    </row>
    <row r="1867" spans="16:39" s="6" customFormat="1" ht="15" customHeight="1" x14ac:dyDescent="0.25">
      <c r="P1867" s="42"/>
      <c r="AE1867" s="195"/>
      <c r="AF1867" s="195"/>
      <c r="AG1867" s="195"/>
      <c r="AH1867" s="195"/>
      <c r="AI1867" s="181"/>
      <c r="AJ1867" s="195"/>
      <c r="AK1867" s="195"/>
      <c r="AL1867" s="195"/>
      <c r="AM1867" s="195"/>
    </row>
    <row r="1868" spans="16:39" s="6" customFormat="1" ht="15" customHeight="1" x14ac:dyDescent="0.25">
      <c r="P1868" s="42"/>
      <c r="AE1868" s="195"/>
      <c r="AF1868" s="195"/>
      <c r="AG1868" s="195"/>
      <c r="AH1868" s="195"/>
      <c r="AI1868" s="181"/>
      <c r="AJ1868" s="195"/>
      <c r="AK1868" s="195"/>
      <c r="AL1868" s="195"/>
      <c r="AM1868" s="195"/>
    </row>
    <row r="1869" spans="16:39" s="6" customFormat="1" ht="15" customHeight="1" x14ac:dyDescent="0.25">
      <c r="P1869" s="42"/>
      <c r="AE1869" s="195"/>
      <c r="AF1869" s="195"/>
      <c r="AG1869" s="195"/>
      <c r="AH1869" s="195"/>
      <c r="AI1869" s="181"/>
      <c r="AJ1869" s="195"/>
      <c r="AK1869" s="195"/>
      <c r="AL1869" s="195"/>
      <c r="AM1869" s="195"/>
    </row>
    <row r="1870" spans="16:39" s="6" customFormat="1" ht="15" customHeight="1" x14ac:dyDescent="0.25">
      <c r="P1870" s="42"/>
      <c r="AE1870" s="195"/>
      <c r="AF1870" s="195"/>
      <c r="AG1870" s="195"/>
      <c r="AH1870" s="195"/>
      <c r="AI1870" s="181"/>
      <c r="AJ1870" s="195"/>
      <c r="AK1870" s="195"/>
      <c r="AL1870" s="195"/>
      <c r="AM1870" s="195"/>
    </row>
    <row r="1871" spans="16:39" s="6" customFormat="1" ht="15" customHeight="1" x14ac:dyDescent="0.25">
      <c r="P1871" s="42"/>
      <c r="AE1871" s="195"/>
      <c r="AF1871" s="195"/>
      <c r="AG1871" s="195"/>
      <c r="AH1871" s="195"/>
      <c r="AI1871" s="181"/>
      <c r="AJ1871" s="195"/>
      <c r="AK1871" s="195"/>
      <c r="AL1871" s="195"/>
      <c r="AM1871" s="195"/>
    </row>
    <row r="1872" spans="16:39" s="6" customFormat="1" ht="15" customHeight="1" x14ac:dyDescent="0.25">
      <c r="P1872" s="42"/>
      <c r="AE1872" s="195"/>
      <c r="AF1872" s="195"/>
      <c r="AG1872" s="195"/>
      <c r="AH1872" s="195"/>
      <c r="AI1872" s="181"/>
      <c r="AJ1872" s="195"/>
      <c r="AK1872" s="195"/>
      <c r="AL1872" s="195"/>
      <c r="AM1872" s="195"/>
    </row>
    <row r="1873" spans="16:39" s="6" customFormat="1" ht="15" customHeight="1" x14ac:dyDescent="0.25">
      <c r="P1873" s="42"/>
      <c r="AE1873" s="195"/>
      <c r="AF1873" s="195"/>
      <c r="AG1873" s="195"/>
      <c r="AH1873" s="195"/>
      <c r="AI1873" s="181"/>
      <c r="AJ1873" s="195"/>
      <c r="AK1873" s="195"/>
      <c r="AL1873" s="195"/>
      <c r="AM1873" s="195"/>
    </row>
    <row r="1874" spans="16:39" s="6" customFormat="1" ht="15" customHeight="1" x14ac:dyDescent="0.25">
      <c r="P1874" s="42"/>
      <c r="AE1874" s="195"/>
      <c r="AF1874" s="195"/>
      <c r="AG1874" s="195"/>
      <c r="AH1874" s="195"/>
      <c r="AI1874" s="181"/>
      <c r="AJ1874" s="195"/>
      <c r="AK1874" s="195"/>
      <c r="AL1874" s="195"/>
      <c r="AM1874" s="195"/>
    </row>
    <row r="1875" spans="16:39" s="6" customFormat="1" ht="15" customHeight="1" x14ac:dyDescent="0.25">
      <c r="P1875" s="42"/>
      <c r="AE1875" s="195"/>
      <c r="AF1875" s="195"/>
      <c r="AG1875" s="195"/>
      <c r="AH1875" s="195"/>
      <c r="AI1875" s="181"/>
      <c r="AJ1875" s="195"/>
      <c r="AK1875" s="195"/>
      <c r="AL1875" s="195"/>
      <c r="AM1875" s="195"/>
    </row>
    <row r="1876" spans="16:39" s="6" customFormat="1" ht="15" customHeight="1" x14ac:dyDescent="0.25">
      <c r="P1876" s="42"/>
      <c r="AE1876" s="195"/>
      <c r="AF1876" s="195"/>
      <c r="AG1876" s="195"/>
      <c r="AH1876" s="195"/>
      <c r="AI1876" s="181"/>
      <c r="AJ1876" s="195"/>
      <c r="AK1876" s="195"/>
      <c r="AL1876" s="195"/>
      <c r="AM1876" s="195"/>
    </row>
    <row r="1877" spans="16:39" s="6" customFormat="1" ht="15" customHeight="1" x14ac:dyDescent="0.25">
      <c r="P1877" s="42"/>
      <c r="AE1877" s="195"/>
      <c r="AF1877" s="195"/>
      <c r="AG1877" s="195"/>
      <c r="AH1877" s="195"/>
      <c r="AI1877" s="181"/>
      <c r="AJ1877" s="195"/>
      <c r="AK1877" s="195"/>
      <c r="AL1877" s="195"/>
      <c r="AM1877" s="195"/>
    </row>
    <row r="1878" spans="16:39" s="6" customFormat="1" ht="15" customHeight="1" x14ac:dyDescent="0.25">
      <c r="P1878" s="42"/>
      <c r="AE1878" s="195"/>
      <c r="AF1878" s="195"/>
      <c r="AG1878" s="195"/>
      <c r="AH1878" s="195"/>
      <c r="AI1878" s="181"/>
      <c r="AJ1878" s="195"/>
      <c r="AK1878" s="195"/>
      <c r="AL1878" s="195"/>
      <c r="AM1878" s="195"/>
    </row>
    <row r="1879" spans="16:39" s="6" customFormat="1" ht="15" customHeight="1" x14ac:dyDescent="0.25">
      <c r="P1879" s="42"/>
      <c r="AE1879" s="195"/>
      <c r="AF1879" s="195"/>
      <c r="AG1879" s="195"/>
      <c r="AH1879" s="195"/>
      <c r="AI1879" s="181"/>
      <c r="AJ1879" s="195"/>
      <c r="AK1879" s="195"/>
      <c r="AL1879" s="195"/>
      <c r="AM1879" s="195"/>
    </row>
    <row r="1880" spans="16:39" s="6" customFormat="1" ht="15" customHeight="1" x14ac:dyDescent="0.25">
      <c r="P1880" s="42"/>
      <c r="AE1880" s="195"/>
      <c r="AF1880" s="195"/>
      <c r="AG1880" s="195"/>
      <c r="AH1880" s="195"/>
      <c r="AI1880" s="181"/>
      <c r="AJ1880" s="195"/>
      <c r="AK1880" s="195"/>
      <c r="AL1880" s="195"/>
      <c r="AM1880" s="195"/>
    </row>
    <row r="1881" spans="16:39" s="6" customFormat="1" ht="15" customHeight="1" x14ac:dyDescent="0.25">
      <c r="P1881" s="42"/>
      <c r="AE1881" s="195"/>
      <c r="AF1881" s="195"/>
      <c r="AG1881" s="195"/>
      <c r="AH1881" s="195"/>
      <c r="AI1881" s="181"/>
      <c r="AJ1881" s="195"/>
      <c r="AK1881" s="195"/>
      <c r="AL1881" s="195"/>
      <c r="AM1881" s="195"/>
    </row>
    <row r="1882" spans="16:39" s="6" customFormat="1" ht="15" customHeight="1" x14ac:dyDescent="0.25">
      <c r="P1882" s="42"/>
      <c r="AE1882" s="195"/>
      <c r="AF1882" s="195"/>
      <c r="AG1882" s="195"/>
      <c r="AH1882" s="195"/>
      <c r="AI1882" s="181"/>
      <c r="AJ1882" s="195"/>
      <c r="AK1882" s="195"/>
      <c r="AL1882" s="195"/>
      <c r="AM1882" s="195"/>
    </row>
    <row r="1883" spans="16:39" s="6" customFormat="1" ht="15" customHeight="1" x14ac:dyDescent="0.25">
      <c r="P1883" s="42"/>
      <c r="AE1883" s="195"/>
      <c r="AF1883" s="195"/>
      <c r="AG1883" s="195"/>
      <c r="AH1883" s="195"/>
      <c r="AI1883" s="181"/>
      <c r="AJ1883" s="195"/>
      <c r="AK1883" s="195"/>
      <c r="AL1883" s="195"/>
      <c r="AM1883" s="195"/>
    </row>
    <row r="1884" spans="16:39" s="6" customFormat="1" ht="15" customHeight="1" x14ac:dyDescent="0.25">
      <c r="P1884" s="42"/>
      <c r="AE1884" s="195"/>
      <c r="AF1884" s="195"/>
      <c r="AG1884" s="195"/>
      <c r="AH1884" s="195"/>
      <c r="AI1884" s="181"/>
      <c r="AJ1884" s="195"/>
      <c r="AK1884" s="195"/>
      <c r="AL1884" s="195"/>
      <c r="AM1884" s="195"/>
    </row>
    <row r="1885" spans="16:39" s="6" customFormat="1" ht="15" customHeight="1" x14ac:dyDescent="0.25">
      <c r="P1885" s="42"/>
      <c r="AE1885" s="195"/>
      <c r="AF1885" s="195"/>
      <c r="AG1885" s="195"/>
      <c r="AH1885" s="195"/>
      <c r="AI1885" s="181"/>
      <c r="AJ1885" s="195"/>
      <c r="AK1885" s="195"/>
      <c r="AL1885" s="195"/>
      <c r="AM1885" s="195"/>
    </row>
    <row r="1886" spans="16:39" s="6" customFormat="1" ht="15" customHeight="1" x14ac:dyDescent="0.25">
      <c r="P1886" s="42"/>
      <c r="AE1886" s="195"/>
      <c r="AF1886" s="195"/>
      <c r="AG1886" s="195"/>
      <c r="AH1886" s="195"/>
      <c r="AI1886" s="181"/>
      <c r="AJ1886" s="195"/>
      <c r="AK1886" s="195"/>
      <c r="AL1886" s="195"/>
      <c r="AM1886" s="195"/>
    </row>
    <row r="1887" spans="16:39" s="6" customFormat="1" ht="15" customHeight="1" x14ac:dyDescent="0.25">
      <c r="P1887" s="42"/>
      <c r="AE1887" s="195"/>
      <c r="AF1887" s="195"/>
      <c r="AG1887" s="195"/>
      <c r="AH1887" s="195"/>
      <c r="AI1887" s="181"/>
      <c r="AJ1887" s="195"/>
      <c r="AK1887" s="195"/>
      <c r="AL1887" s="195"/>
      <c r="AM1887" s="195"/>
    </row>
    <row r="1888" spans="16:39" s="6" customFormat="1" ht="15" customHeight="1" x14ac:dyDescent="0.25">
      <c r="P1888" s="42"/>
      <c r="AE1888" s="195"/>
      <c r="AF1888" s="195"/>
      <c r="AG1888" s="195"/>
      <c r="AH1888" s="195"/>
      <c r="AI1888" s="181"/>
      <c r="AJ1888" s="195"/>
      <c r="AK1888" s="195"/>
      <c r="AL1888" s="195"/>
      <c r="AM1888" s="195"/>
    </row>
    <row r="1889" spans="16:39" s="6" customFormat="1" ht="15" customHeight="1" x14ac:dyDescent="0.25">
      <c r="P1889" s="42"/>
      <c r="AE1889" s="195"/>
      <c r="AF1889" s="195"/>
      <c r="AG1889" s="195"/>
      <c r="AH1889" s="195"/>
      <c r="AI1889" s="181"/>
      <c r="AJ1889" s="195"/>
      <c r="AK1889" s="195"/>
      <c r="AL1889" s="195"/>
      <c r="AM1889" s="195"/>
    </row>
    <row r="1890" spans="16:39" s="6" customFormat="1" ht="15" customHeight="1" x14ac:dyDescent="0.25">
      <c r="P1890" s="42"/>
      <c r="AE1890" s="195"/>
      <c r="AF1890" s="195"/>
      <c r="AG1890" s="195"/>
      <c r="AH1890" s="195"/>
      <c r="AI1890" s="181"/>
      <c r="AJ1890" s="195"/>
      <c r="AK1890" s="195"/>
      <c r="AL1890" s="195"/>
      <c r="AM1890" s="195"/>
    </row>
    <row r="1891" spans="16:39" s="6" customFormat="1" ht="15" customHeight="1" x14ac:dyDescent="0.25">
      <c r="P1891" s="42"/>
      <c r="AE1891" s="195"/>
      <c r="AF1891" s="195"/>
      <c r="AG1891" s="195"/>
      <c r="AH1891" s="195"/>
      <c r="AI1891" s="181"/>
      <c r="AJ1891" s="195"/>
      <c r="AK1891" s="195"/>
      <c r="AL1891" s="195"/>
      <c r="AM1891" s="195"/>
    </row>
    <row r="1892" spans="16:39" s="6" customFormat="1" ht="15" customHeight="1" x14ac:dyDescent="0.25">
      <c r="P1892" s="42"/>
      <c r="AE1892" s="195"/>
      <c r="AF1892" s="195"/>
      <c r="AG1892" s="195"/>
      <c r="AH1892" s="195"/>
      <c r="AI1892" s="181"/>
      <c r="AJ1892" s="195"/>
      <c r="AK1892" s="195"/>
      <c r="AL1892" s="195"/>
      <c r="AM1892" s="195"/>
    </row>
    <row r="1893" spans="16:39" s="6" customFormat="1" ht="15" customHeight="1" x14ac:dyDescent="0.25">
      <c r="P1893" s="42"/>
      <c r="AE1893" s="195"/>
      <c r="AF1893" s="195"/>
      <c r="AG1893" s="195"/>
      <c r="AH1893" s="195"/>
      <c r="AI1893" s="181"/>
      <c r="AJ1893" s="195"/>
      <c r="AK1893" s="195"/>
      <c r="AL1893" s="195"/>
      <c r="AM1893" s="195"/>
    </row>
    <row r="1894" spans="16:39" s="6" customFormat="1" ht="15" customHeight="1" x14ac:dyDescent="0.25">
      <c r="P1894" s="42"/>
      <c r="AE1894" s="195"/>
      <c r="AF1894" s="195"/>
      <c r="AG1894" s="195"/>
      <c r="AH1894" s="195"/>
      <c r="AI1894" s="181"/>
      <c r="AJ1894" s="195"/>
      <c r="AK1894" s="195"/>
      <c r="AL1894" s="195"/>
      <c r="AM1894" s="195"/>
    </row>
    <row r="1895" spans="16:39" s="6" customFormat="1" ht="15" customHeight="1" x14ac:dyDescent="0.25">
      <c r="P1895" s="42"/>
      <c r="AE1895" s="195"/>
      <c r="AF1895" s="195"/>
      <c r="AG1895" s="195"/>
      <c r="AH1895" s="195"/>
      <c r="AI1895" s="181"/>
      <c r="AJ1895" s="195"/>
      <c r="AK1895" s="195"/>
      <c r="AL1895" s="195"/>
      <c r="AM1895" s="195"/>
    </row>
    <row r="1896" spans="16:39" s="6" customFormat="1" ht="15" customHeight="1" x14ac:dyDescent="0.25">
      <c r="P1896" s="42"/>
      <c r="AE1896" s="195"/>
      <c r="AF1896" s="195"/>
      <c r="AG1896" s="195"/>
      <c r="AH1896" s="195"/>
      <c r="AI1896" s="181"/>
      <c r="AJ1896" s="195"/>
      <c r="AK1896" s="195"/>
      <c r="AL1896" s="195"/>
      <c r="AM1896" s="195"/>
    </row>
    <row r="1897" spans="16:39" s="6" customFormat="1" ht="15" customHeight="1" x14ac:dyDescent="0.25">
      <c r="P1897" s="42"/>
      <c r="AE1897" s="195"/>
      <c r="AF1897" s="195"/>
      <c r="AG1897" s="195"/>
      <c r="AH1897" s="195"/>
      <c r="AI1897" s="181"/>
      <c r="AJ1897" s="195"/>
      <c r="AK1897" s="195"/>
      <c r="AL1897" s="195"/>
      <c r="AM1897" s="195"/>
    </row>
    <row r="1898" spans="16:39" s="6" customFormat="1" ht="15" customHeight="1" x14ac:dyDescent="0.25">
      <c r="P1898" s="42"/>
      <c r="AE1898" s="195"/>
      <c r="AF1898" s="195"/>
      <c r="AG1898" s="195"/>
      <c r="AH1898" s="195"/>
      <c r="AI1898" s="181"/>
      <c r="AJ1898" s="195"/>
      <c r="AK1898" s="195"/>
      <c r="AL1898" s="195"/>
      <c r="AM1898" s="195"/>
    </row>
    <row r="1899" spans="16:39" s="6" customFormat="1" ht="15" customHeight="1" x14ac:dyDescent="0.25">
      <c r="P1899" s="42"/>
      <c r="AE1899" s="195"/>
      <c r="AF1899" s="195"/>
      <c r="AG1899" s="195"/>
      <c r="AH1899" s="195"/>
      <c r="AI1899" s="181"/>
      <c r="AJ1899" s="195"/>
      <c r="AK1899" s="195"/>
      <c r="AL1899" s="195"/>
      <c r="AM1899" s="195"/>
    </row>
    <row r="1900" spans="16:39" s="6" customFormat="1" ht="15" customHeight="1" x14ac:dyDescent="0.25">
      <c r="P1900" s="42"/>
      <c r="AE1900" s="195"/>
      <c r="AF1900" s="195"/>
      <c r="AG1900" s="195"/>
      <c r="AH1900" s="195"/>
      <c r="AI1900" s="181"/>
      <c r="AJ1900" s="195"/>
      <c r="AK1900" s="195"/>
      <c r="AL1900" s="195"/>
      <c r="AM1900" s="195"/>
    </row>
    <row r="1901" spans="16:39" s="6" customFormat="1" ht="15" customHeight="1" x14ac:dyDescent="0.25">
      <c r="P1901" s="42"/>
      <c r="AE1901" s="195"/>
      <c r="AF1901" s="195"/>
      <c r="AG1901" s="195"/>
      <c r="AH1901" s="195"/>
      <c r="AI1901" s="181"/>
      <c r="AJ1901" s="195"/>
      <c r="AK1901" s="195"/>
      <c r="AL1901" s="195"/>
      <c r="AM1901" s="195"/>
    </row>
    <row r="1902" spans="16:39" s="6" customFormat="1" ht="15" customHeight="1" x14ac:dyDescent="0.25">
      <c r="P1902" s="42"/>
      <c r="AE1902" s="195"/>
      <c r="AF1902" s="195"/>
      <c r="AG1902" s="195"/>
      <c r="AH1902" s="195"/>
      <c r="AI1902" s="181"/>
      <c r="AJ1902" s="195"/>
      <c r="AK1902" s="195"/>
      <c r="AL1902" s="195"/>
      <c r="AM1902" s="195"/>
    </row>
    <row r="1903" spans="16:39" s="6" customFormat="1" ht="15" customHeight="1" x14ac:dyDescent="0.25">
      <c r="P1903" s="42"/>
      <c r="AE1903" s="195"/>
      <c r="AF1903" s="195"/>
      <c r="AG1903" s="195"/>
      <c r="AH1903" s="195"/>
      <c r="AI1903" s="181"/>
      <c r="AJ1903" s="195"/>
      <c r="AK1903" s="195"/>
      <c r="AL1903" s="195"/>
      <c r="AM1903" s="195"/>
    </row>
    <row r="1904" spans="16:39" s="6" customFormat="1" ht="15" customHeight="1" x14ac:dyDescent="0.25">
      <c r="P1904" s="42"/>
      <c r="AE1904" s="195"/>
      <c r="AF1904" s="195"/>
      <c r="AG1904" s="195"/>
      <c r="AH1904" s="195"/>
      <c r="AI1904" s="181"/>
      <c r="AJ1904" s="195"/>
      <c r="AK1904" s="195"/>
      <c r="AL1904" s="195"/>
      <c r="AM1904" s="195"/>
    </row>
    <row r="1905" spans="16:39" s="6" customFormat="1" ht="15" customHeight="1" x14ac:dyDescent="0.25">
      <c r="P1905" s="42"/>
      <c r="AE1905" s="195"/>
      <c r="AF1905" s="195"/>
      <c r="AG1905" s="195"/>
      <c r="AH1905" s="195"/>
      <c r="AI1905" s="181"/>
      <c r="AJ1905" s="195"/>
      <c r="AK1905" s="195"/>
      <c r="AL1905" s="195"/>
      <c r="AM1905" s="195"/>
    </row>
    <row r="1906" spans="16:39" s="6" customFormat="1" ht="15" customHeight="1" x14ac:dyDescent="0.25">
      <c r="P1906" s="42"/>
      <c r="AE1906" s="195"/>
      <c r="AF1906" s="195"/>
      <c r="AG1906" s="195"/>
      <c r="AH1906" s="195"/>
      <c r="AI1906" s="181"/>
      <c r="AJ1906" s="195"/>
      <c r="AK1906" s="195"/>
      <c r="AL1906" s="195"/>
      <c r="AM1906" s="195"/>
    </row>
    <row r="1907" spans="16:39" s="6" customFormat="1" ht="15" customHeight="1" x14ac:dyDescent="0.25">
      <c r="P1907" s="42"/>
      <c r="AE1907" s="195"/>
      <c r="AF1907" s="195"/>
      <c r="AG1907" s="195"/>
      <c r="AH1907" s="195"/>
      <c r="AI1907" s="181"/>
      <c r="AJ1907" s="195"/>
      <c r="AK1907" s="195"/>
      <c r="AL1907" s="195"/>
      <c r="AM1907" s="195"/>
    </row>
    <row r="1908" spans="16:39" s="6" customFormat="1" ht="15" customHeight="1" x14ac:dyDescent="0.25">
      <c r="P1908" s="42"/>
      <c r="AE1908" s="195"/>
      <c r="AF1908" s="195"/>
      <c r="AG1908" s="195"/>
      <c r="AH1908" s="195"/>
      <c r="AI1908" s="181"/>
      <c r="AJ1908" s="195"/>
      <c r="AK1908" s="195"/>
      <c r="AL1908" s="195"/>
      <c r="AM1908" s="195"/>
    </row>
    <row r="1909" spans="16:39" s="6" customFormat="1" ht="15" customHeight="1" x14ac:dyDescent="0.25">
      <c r="P1909" s="42"/>
      <c r="AE1909" s="195"/>
      <c r="AF1909" s="195"/>
      <c r="AG1909" s="195"/>
      <c r="AH1909" s="195"/>
      <c r="AI1909" s="181"/>
      <c r="AJ1909" s="195"/>
      <c r="AK1909" s="195"/>
      <c r="AL1909" s="195"/>
      <c r="AM1909" s="195"/>
    </row>
    <row r="1910" spans="16:39" s="6" customFormat="1" ht="15" customHeight="1" x14ac:dyDescent="0.25">
      <c r="P1910" s="42"/>
      <c r="AE1910" s="195"/>
      <c r="AF1910" s="195"/>
      <c r="AG1910" s="195"/>
      <c r="AH1910" s="195"/>
      <c r="AI1910" s="181"/>
      <c r="AJ1910" s="195"/>
      <c r="AK1910" s="195"/>
      <c r="AL1910" s="195"/>
      <c r="AM1910" s="195"/>
    </row>
    <row r="1911" spans="16:39" s="6" customFormat="1" ht="15" customHeight="1" x14ac:dyDescent="0.25">
      <c r="P1911" s="42"/>
      <c r="AE1911" s="195"/>
      <c r="AF1911" s="195"/>
      <c r="AG1911" s="195"/>
      <c r="AH1911" s="195"/>
      <c r="AI1911" s="181"/>
      <c r="AJ1911" s="195"/>
      <c r="AK1911" s="195"/>
      <c r="AL1911" s="195"/>
      <c r="AM1911" s="195"/>
    </row>
    <row r="1912" spans="16:39" s="6" customFormat="1" ht="15" customHeight="1" x14ac:dyDescent="0.25">
      <c r="P1912" s="42"/>
      <c r="AE1912" s="195"/>
      <c r="AF1912" s="195"/>
      <c r="AG1912" s="195"/>
      <c r="AH1912" s="195"/>
      <c r="AI1912" s="181"/>
      <c r="AJ1912" s="195"/>
      <c r="AK1912" s="195"/>
      <c r="AL1912" s="195"/>
      <c r="AM1912" s="195"/>
    </row>
    <row r="1913" spans="16:39" s="6" customFormat="1" ht="15" customHeight="1" x14ac:dyDescent="0.25">
      <c r="P1913" s="42"/>
      <c r="AE1913" s="195"/>
      <c r="AF1913" s="195"/>
      <c r="AG1913" s="195"/>
      <c r="AH1913" s="195"/>
      <c r="AI1913" s="181"/>
      <c r="AJ1913" s="195"/>
      <c r="AK1913" s="195"/>
      <c r="AL1913" s="195"/>
      <c r="AM1913" s="195"/>
    </row>
    <row r="1914" spans="16:39" s="6" customFormat="1" ht="15" customHeight="1" x14ac:dyDescent="0.25">
      <c r="P1914" s="42"/>
      <c r="AE1914" s="195"/>
      <c r="AF1914" s="195"/>
      <c r="AG1914" s="195"/>
      <c r="AH1914" s="195"/>
      <c r="AI1914" s="181"/>
      <c r="AJ1914" s="195"/>
      <c r="AK1914" s="195"/>
      <c r="AL1914" s="195"/>
      <c r="AM1914" s="195"/>
    </row>
    <row r="1915" spans="16:39" s="6" customFormat="1" ht="15" customHeight="1" x14ac:dyDescent="0.25">
      <c r="P1915" s="42"/>
      <c r="AE1915" s="195"/>
      <c r="AF1915" s="195"/>
      <c r="AG1915" s="195"/>
      <c r="AH1915" s="195"/>
      <c r="AI1915" s="181"/>
      <c r="AJ1915" s="195"/>
      <c r="AK1915" s="195"/>
      <c r="AL1915" s="195"/>
      <c r="AM1915" s="195"/>
    </row>
    <row r="1916" spans="16:39" s="6" customFormat="1" ht="15" customHeight="1" x14ac:dyDescent="0.25">
      <c r="P1916" s="42"/>
      <c r="AE1916" s="195"/>
      <c r="AF1916" s="195"/>
      <c r="AG1916" s="195"/>
      <c r="AH1916" s="195"/>
      <c r="AI1916" s="181"/>
      <c r="AJ1916" s="195"/>
      <c r="AK1916" s="195"/>
      <c r="AL1916" s="195"/>
      <c r="AM1916" s="195"/>
    </row>
    <row r="1917" spans="16:39" s="6" customFormat="1" ht="15" customHeight="1" x14ac:dyDescent="0.25">
      <c r="P1917" s="42"/>
      <c r="AE1917" s="195"/>
      <c r="AF1917" s="195"/>
      <c r="AG1917" s="195"/>
      <c r="AH1917" s="195"/>
      <c r="AI1917" s="181"/>
      <c r="AJ1917" s="195"/>
      <c r="AK1917" s="195"/>
      <c r="AL1917" s="195"/>
      <c r="AM1917" s="195"/>
    </row>
    <row r="1918" spans="16:39" s="6" customFormat="1" ht="15" customHeight="1" x14ac:dyDescent="0.25">
      <c r="P1918" s="42"/>
      <c r="AE1918" s="195"/>
      <c r="AF1918" s="195"/>
      <c r="AG1918" s="195"/>
      <c r="AH1918" s="195"/>
      <c r="AI1918" s="181"/>
      <c r="AJ1918" s="195"/>
      <c r="AK1918" s="195"/>
      <c r="AL1918" s="195"/>
      <c r="AM1918" s="195"/>
    </row>
    <row r="1919" spans="16:39" s="6" customFormat="1" ht="15" customHeight="1" x14ac:dyDescent="0.25">
      <c r="P1919" s="42"/>
      <c r="AE1919" s="195"/>
      <c r="AF1919" s="195"/>
      <c r="AG1919" s="195"/>
      <c r="AH1919" s="195"/>
      <c r="AI1919" s="181"/>
      <c r="AJ1919" s="195"/>
      <c r="AK1919" s="195"/>
      <c r="AL1919" s="195"/>
      <c r="AM1919" s="195"/>
    </row>
    <row r="1920" spans="16:39" s="6" customFormat="1" ht="15" customHeight="1" x14ac:dyDescent="0.25">
      <c r="P1920" s="42"/>
      <c r="AE1920" s="195"/>
      <c r="AF1920" s="195"/>
      <c r="AG1920" s="195"/>
      <c r="AH1920" s="195"/>
      <c r="AI1920" s="181"/>
      <c r="AJ1920" s="195"/>
      <c r="AK1920" s="195"/>
      <c r="AL1920" s="195"/>
      <c r="AM1920" s="195"/>
    </row>
    <row r="1921" spans="16:39" s="6" customFormat="1" ht="15" customHeight="1" x14ac:dyDescent="0.25">
      <c r="P1921" s="42"/>
      <c r="AE1921" s="195"/>
      <c r="AF1921" s="195"/>
      <c r="AG1921" s="195"/>
      <c r="AH1921" s="195"/>
      <c r="AI1921" s="181"/>
      <c r="AJ1921" s="195"/>
      <c r="AK1921" s="195"/>
      <c r="AL1921" s="195"/>
      <c r="AM1921" s="195"/>
    </row>
    <row r="1922" spans="16:39" s="6" customFormat="1" ht="15" customHeight="1" x14ac:dyDescent="0.25">
      <c r="P1922" s="42"/>
      <c r="AE1922" s="195"/>
      <c r="AF1922" s="195"/>
      <c r="AG1922" s="195"/>
      <c r="AH1922" s="195"/>
      <c r="AI1922" s="181"/>
      <c r="AJ1922" s="195"/>
      <c r="AK1922" s="195"/>
      <c r="AL1922" s="195"/>
      <c r="AM1922" s="195"/>
    </row>
    <row r="1923" spans="16:39" s="6" customFormat="1" ht="15" customHeight="1" x14ac:dyDescent="0.25">
      <c r="P1923" s="42"/>
      <c r="AE1923" s="195"/>
      <c r="AF1923" s="195"/>
      <c r="AG1923" s="195"/>
      <c r="AH1923" s="195"/>
      <c r="AI1923" s="181"/>
      <c r="AJ1923" s="195"/>
      <c r="AK1923" s="195"/>
      <c r="AL1923" s="195"/>
      <c r="AM1923" s="195"/>
    </row>
    <row r="1924" spans="16:39" s="6" customFormat="1" ht="15" customHeight="1" x14ac:dyDescent="0.25">
      <c r="P1924" s="42"/>
      <c r="AE1924" s="195"/>
      <c r="AF1924" s="195"/>
      <c r="AG1924" s="195"/>
      <c r="AH1924" s="195"/>
      <c r="AI1924" s="181"/>
      <c r="AJ1924" s="195"/>
      <c r="AK1924" s="195"/>
      <c r="AL1924" s="195"/>
      <c r="AM1924" s="195"/>
    </row>
    <row r="1925" spans="16:39" s="6" customFormat="1" ht="15" customHeight="1" x14ac:dyDescent="0.25">
      <c r="P1925" s="42"/>
      <c r="AE1925" s="195"/>
      <c r="AF1925" s="195"/>
      <c r="AG1925" s="195"/>
      <c r="AH1925" s="195"/>
      <c r="AI1925" s="181"/>
      <c r="AJ1925" s="195"/>
      <c r="AK1925" s="195"/>
      <c r="AL1925" s="195"/>
      <c r="AM1925" s="195"/>
    </row>
    <row r="1926" spans="16:39" s="6" customFormat="1" ht="15" customHeight="1" x14ac:dyDescent="0.25">
      <c r="P1926" s="42"/>
      <c r="AE1926" s="195"/>
      <c r="AF1926" s="195"/>
      <c r="AG1926" s="195"/>
      <c r="AH1926" s="195"/>
      <c r="AI1926" s="181"/>
      <c r="AJ1926" s="195"/>
      <c r="AK1926" s="195"/>
      <c r="AL1926" s="195"/>
      <c r="AM1926" s="195"/>
    </row>
    <row r="1927" spans="16:39" s="6" customFormat="1" ht="15" customHeight="1" x14ac:dyDescent="0.25">
      <c r="P1927" s="42"/>
      <c r="AE1927" s="195"/>
      <c r="AF1927" s="195"/>
      <c r="AG1927" s="195"/>
      <c r="AH1927" s="195"/>
      <c r="AI1927" s="181"/>
      <c r="AJ1927" s="195"/>
      <c r="AK1927" s="195"/>
      <c r="AL1927" s="195"/>
      <c r="AM1927" s="195"/>
    </row>
    <row r="1928" spans="16:39" s="6" customFormat="1" ht="15" customHeight="1" x14ac:dyDescent="0.25">
      <c r="P1928" s="42"/>
      <c r="AE1928" s="195"/>
      <c r="AF1928" s="195"/>
      <c r="AG1928" s="195"/>
      <c r="AH1928" s="195"/>
      <c r="AI1928" s="181"/>
      <c r="AJ1928" s="195"/>
      <c r="AK1928" s="195"/>
      <c r="AL1928" s="195"/>
      <c r="AM1928" s="195"/>
    </row>
    <row r="1929" spans="16:39" s="6" customFormat="1" ht="15" customHeight="1" x14ac:dyDescent="0.25">
      <c r="P1929" s="42"/>
      <c r="AE1929" s="195"/>
      <c r="AF1929" s="195"/>
      <c r="AG1929" s="195"/>
      <c r="AH1929" s="195"/>
      <c r="AI1929" s="181"/>
      <c r="AJ1929" s="195"/>
      <c r="AK1929" s="195"/>
      <c r="AL1929" s="195"/>
      <c r="AM1929" s="195"/>
    </row>
    <row r="1930" spans="16:39" s="6" customFormat="1" ht="15" customHeight="1" x14ac:dyDescent="0.25">
      <c r="P1930" s="42"/>
      <c r="AE1930" s="195"/>
      <c r="AF1930" s="195"/>
      <c r="AG1930" s="195"/>
      <c r="AH1930" s="195"/>
      <c r="AI1930" s="181"/>
      <c r="AJ1930" s="195"/>
      <c r="AK1930" s="195"/>
      <c r="AL1930" s="195"/>
      <c r="AM1930" s="195"/>
    </row>
    <row r="1931" spans="16:39" s="6" customFormat="1" ht="15" customHeight="1" x14ac:dyDescent="0.25">
      <c r="P1931" s="42"/>
      <c r="AE1931" s="195"/>
      <c r="AF1931" s="195"/>
      <c r="AG1931" s="195"/>
      <c r="AH1931" s="195"/>
      <c r="AI1931" s="181"/>
      <c r="AJ1931" s="195"/>
      <c r="AK1931" s="195"/>
      <c r="AL1931" s="195"/>
      <c r="AM1931" s="195"/>
    </row>
    <row r="1932" spans="16:39" s="6" customFormat="1" ht="15" customHeight="1" x14ac:dyDescent="0.25">
      <c r="P1932" s="42"/>
      <c r="AE1932" s="195"/>
      <c r="AF1932" s="195"/>
      <c r="AG1932" s="195"/>
      <c r="AH1932" s="195"/>
      <c r="AI1932" s="181"/>
      <c r="AJ1932" s="195"/>
      <c r="AK1932" s="195"/>
      <c r="AL1932" s="195"/>
      <c r="AM1932" s="195"/>
    </row>
    <row r="1933" spans="16:39" s="6" customFormat="1" ht="15" customHeight="1" x14ac:dyDescent="0.25">
      <c r="P1933" s="42"/>
      <c r="AE1933" s="195"/>
      <c r="AF1933" s="195"/>
      <c r="AG1933" s="195"/>
      <c r="AH1933" s="195"/>
      <c r="AI1933" s="181"/>
      <c r="AJ1933" s="195"/>
      <c r="AK1933" s="195"/>
      <c r="AL1933" s="195"/>
      <c r="AM1933" s="195"/>
    </row>
    <row r="1934" spans="16:39" s="6" customFormat="1" ht="15" customHeight="1" x14ac:dyDescent="0.25">
      <c r="P1934" s="42"/>
      <c r="AE1934" s="195"/>
      <c r="AF1934" s="195"/>
      <c r="AG1934" s="195"/>
      <c r="AH1934" s="195"/>
      <c r="AI1934" s="181"/>
      <c r="AJ1934" s="195"/>
      <c r="AK1934" s="195"/>
      <c r="AL1934" s="195"/>
      <c r="AM1934" s="195"/>
    </row>
    <row r="1935" spans="16:39" s="6" customFormat="1" ht="15" customHeight="1" x14ac:dyDescent="0.25">
      <c r="P1935" s="42"/>
      <c r="AE1935" s="195"/>
      <c r="AF1935" s="195"/>
      <c r="AG1935" s="195"/>
      <c r="AH1935" s="195"/>
      <c r="AI1935" s="181"/>
      <c r="AJ1935" s="195"/>
      <c r="AK1935" s="195"/>
      <c r="AL1935" s="195"/>
      <c r="AM1935" s="195"/>
    </row>
    <row r="1936" spans="16:39" s="6" customFormat="1" ht="15" customHeight="1" x14ac:dyDescent="0.25">
      <c r="P1936" s="42"/>
      <c r="AE1936" s="195"/>
      <c r="AF1936" s="195"/>
      <c r="AG1936" s="195"/>
      <c r="AH1936" s="195"/>
      <c r="AI1936" s="181"/>
      <c r="AJ1936" s="195"/>
      <c r="AK1936" s="195"/>
      <c r="AL1936" s="195"/>
      <c r="AM1936" s="195"/>
    </row>
    <row r="1937" spans="16:39" s="6" customFormat="1" ht="15" customHeight="1" x14ac:dyDescent="0.25">
      <c r="P1937" s="42"/>
      <c r="AE1937" s="195"/>
      <c r="AF1937" s="195"/>
      <c r="AG1937" s="195"/>
      <c r="AH1937" s="195"/>
      <c r="AI1937" s="181"/>
      <c r="AJ1937" s="195"/>
      <c r="AK1937" s="195"/>
      <c r="AL1937" s="195"/>
      <c r="AM1937" s="195"/>
    </row>
    <row r="1938" spans="16:39" s="6" customFormat="1" ht="15" customHeight="1" x14ac:dyDescent="0.25">
      <c r="P1938" s="42"/>
      <c r="AE1938" s="195"/>
      <c r="AF1938" s="195"/>
      <c r="AG1938" s="195"/>
      <c r="AH1938" s="195"/>
      <c r="AI1938" s="181"/>
      <c r="AJ1938" s="195"/>
      <c r="AK1938" s="195"/>
      <c r="AL1938" s="195"/>
      <c r="AM1938" s="195"/>
    </row>
    <row r="1939" spans="16:39" s="6" customFormat="1" ht="15" customHeight="1" x14ac:dyDescent="0.25">
      <c r="P1939" s="42"/>
      <c r="AE1939" s="195"/>
      <c r="AF1939" s="195"/>
      <c r="AG1939" s="195"/>
      <c r="AH1939" s="195"/>
      <c r="AI1939" s="181"/>
      <c r="AJ1939" s="195"/>
      <c r="AK1939" s="195"/>
      <c r="AL1939" s="195"/>
      <c r="AM1939" s="195"/>
    </row>
    <row r="1940" spans="16:39" s="6" customFormat="1" ht="15" customHeight="1" x14ac:dyDescent="0.25">
      <c r="P1940" s="42"/>
      <c r="AE1940" s="195"/>
      <c r="AF1940" s="195"/>
      <c r="AG1940" s="195"/>
      <c r="AH1940" s="195"/>
      <c r="AI1940" s="181"/>
      <c r="AJ1940" s="195"/>
      <c r="AK1940" s="195"/>
      <c r="AL1940" s="195"/>
      <c r="AM1940" s="195"/>
    </row>
    <row r="1941" spans="16:39" s="6" customFormat="1" ht="15" customHeight="1" x14ac:dyDescent="0.25">
      <c r="P1941" s="42"/>
      <c r="AE1941" s="195"/>
      <c r="AF1941" s="195"/>
      <c r="AG1941" s="195"/>
      <c r="AH1941" s="195"/>
      <c r="AI1941" s="181"/>
      <c r="AJ1941" s="195"/>
      <c r="AK1941" s="195"/>
      <c r="AL1941" s="195"/>
      <c r="AM1941" s="195"/>
    </row>
    <row r="1942" spans="16:39" s="6" customFormat="1" ht="15" customHeight="1" x14ac:dyDescent="0.25">
      <c r="P1942" s="42"/>
      <c r="AE1942" s="195"/>
      <c r="AF1942" s="195"/>
      <c r="AG1942" s="195"/>
      <c r="AH1942" s="195"/>
      <c r="AI1942" s="181"/>
      <c r="AJ1942" s="195"/>
      <c r="AK1942" s="195"/>
      <c r="AL1942" s="195"/>
      <c r="AM1942" s="195"/>
    </row>
    <row r="1943" spans="16:39" s="6" customFormat="1" ht="15" customHeight="1" x14ac:dyDescent="0.25">
      <c r="P1943" s="42"/>
      <c r="AE1943" s="195"/>
      <c r="AF1943" s="195"/>
      <c r="AG1943" s="195"/>
      <c r="AH1943" s="195"/>
      <c r="AI1943" s="181"/>
      <c r="AJ1943" s="195"/>
      <c r="AK1943" s="195"/>
      <c r="AL1943" s="195"/>
      <c r="AM1943" s="195"/>
    </row>
    <row r="1944" spans="16:39" s="6" customFormat="1" ht="15" customHeight="1" x14ac:dyDescent="0.25">
      <c r="P1944" s="42"/>
      <c r="AE1944" s="195"/>
      <c r="AF1944" s="195"/>
      <c r="AG1944" s="195"/>
      <c r="AH1944" s="195"/>
      <c r="AI1944" s="181"/>
      <c r="AJ1944" s="195"/>
      <c r="AK1944" s="195"/>
      <c r="AL1944" s="195"/>
      <c r="AM1944" s="195"/>
    </row>
    <row r="1945" spans="16:39" s="6" customFormat="1" ht="15" customHeight="1" x14ac:dyDescent="0.25">
      <c r="P1945" s="42"/>
      <c r="AE1945" s="195"/>
      <c r="AF1945" s="195"/>
      <c r="AG1945" s="195"/>
      <c r="AH1945" s="195"/>
      <c r="AI1945" s="181"/>
      <c r="AJ1945" s="195"/>
      <c r="AK1945" s="195"/>
      <c r="AL1945" s="195"/>
      <c r="AM1945" s="195"/>
    </row>
    <row r="1946" spans="16:39" s="6" customFormat="1" ht="15" customHeight="1" x14ac:dyDescent="0.25">
      <c r="P1946" s="42"/>
      <c r="AE1946" s="195"/>
      <c r="AF1946" s="195"/>
      <c r="AG1946" s="195"/>
      <c r="AH1946" s="195"/>
      <c r="AI1946" s="181"/>
      <c r="AJ1946" s="195"/>
      <c r="AK1946" s="195"/>
      <c r="AL1946" s="195"/>
      <c r="AM1946" s="195"/>
    </row>
    <row r="1947" spans="16:39" s="6" customFormat="1" ht="15" customHeight="1" x14ac:dyDescent="0.25">
      <c r="P1947" s="42"/>
      <c r="AE1947" s="195"/>
      <c r="AF1947" s="195"/>
      <c r="AG1947" s="195"/>
      <c r="AH1947" s="195"/>
      <c r="AI1947" s="181"/>
      <c r="AJ1947" s="195"/>
      <c r="AK1947" s="195"/>
      <c r="AL1947" s="195"/>
      <c r="AM1947" s="195"/>
    </row>
    <row r="1948" spans="16:39" s="6" customFormat="1" ht="15" customHeight="1" x14ac:dyDescent="0.25">
      <c r="P1948" s="42"/>
      <c r="AE1948" s="195"/>
      <c r="AF1948" s="195"/>
      <c r="AG1948" s="195"/>
      <c r="AH1948" s="195"/>
      <c r="AI1948" s="181"/>
      <c r="AJ1948" s="195"/>
      <c r="AK1948" s="195"/>
      <c r="AL1948" s="195"/>
      <c r="AM1948" s="195"/>
    </row>
    <row r="1949" spans="16:39" s="6" customFormat="1" ht="15" customHeight="1" x14ac:dyDescent="0.25">
      <c r="P1949" s="42"/>
      <c r="AE1949" s="195"/>
      <c r="AF1949" s="195"/>
      <c r="AG1949" s="195"/>
      <c r="AH1949" s="195"/>
      <c r="AI1949" s="181"/>
      <c r="AJ1949" s="195"/>
      <c r="AK1949" s="195"/>
      <c r="AL1949" s="195"/>
      <c r="AM1949" s="195"/>
    </row>
    <row r="1950" spans="16:39" s="6" customFormat="1" ht="15" customHeight="1" x14ac:dyDescent="0.25">
      <c r="P1950" s="42"/>
      <c r="AE1950" s="195"/>
      <c r="AF1950" s="195"/>
      <c r="AG1950" s="195"/>
      <c r="AH1950" s="195"/>
      <c r="AI1950" s="181"/>
      <c r="AJ1950" s="195"/>
      <c r="AK1950" s="195"/>
      <c r="AL1950" s="195"/>
      <c r="AM1950" s="195"/>
    </row>
    <row r="1951" spans="16:39" s="6" customFormat="1" ht="15" customHeight="1" x14ac:dyDescent="0.25">
      <c r="P1951" s="42"/>
      <c r="AE1951" s="195"/>
      <c r="AF1951" s="195"/>
      <c r="AG1951" s="195"/>
      <c r="AH1951" s="195"/>
      <c r="AI1951" s="181"/>
      <c r="AJ1951" s="195"/>
      <c r="AK1951" s="195"/>
      <c r="AL1951" s="195"/>
      <c r="AM1951" s="195"/>
    </row>
    <row r="1952" spans="16:39" s="6" customFormat="1" ht="15" customHeight="1" x14ac:dyDescent="0.25">
      <c r="P1952" s="42"/>
      <c r="AE1952" s="195"/>
      <c r="AF1952" s="195"/>
      <c r="AG1952" s="195"/>
      <c r="AH1952" s="195"/>
      <c r="AI1952" s="181"/>
      <c r="AJ1952" s="195"/>
      <c r="AK1952" s="195"/>
      <c r="AL1952" s="195"/>
      <c r="AM1952" s="195"/>
    </row>
    <row r="1953" spans="16:39" s="6" customFormat="1" ht="15" customHeight="1" x14ac:dyDescent="0.25">
      <c r="P1953" s="42"/>
      <c r="AE1953" s="195"/>
      <c r="AF1953" s="195"/>
      <c r="AG1953" s="195"/>
      <c r="AH1953" s="195"/>
      <c r="AI1953" s="181"/>
      <c r="AJ1953" s="195"/>
      <c r="AK1953" s="195"/>
      <c r="AL1953" s="195"/>
      <c r="AM1953" s="195"/>
    </row>
    <row r="1954" spans="16:39" s="6" customFormat="1" ht="15" customHeight="1" x14ac:dyDescent="0.25">
      <c r="P1954" s="42"/>
      <c r="AE1954" s="195"/>
      <c r="AF1954" s="195"/>
      <c r="AG1954" s="195"/>
      <c r="AH1954" s="195"/>
      <c r="AI1954" s="181"/>
      <c r="AJ1954" s="195"/>
      <c r="AK1954" s="195"/>
      <c r="AL1954" s="195"/>
      <c r="AM1954" s="195"/>
    </row>
    <row r="1955" spans="16:39" s="6" customFormat="1" ht="15" customHeight="1" x14ac:dyDescent="0.25">
      <c r="P1955" s="42"/>
      <c r="AE1955" s="195"/>
      <c r="AF1955" s="195"/>
      <c r="AG1955" s="195"/>
      <c r="AH1955" s="195"/>
      <c r="AI1955" s="181"/>
      <c r="AJ1955" s="195"/>
      <c r="AK1955" s="195"/>
      <c r="AL1955" s="195"/>
      <c r="AM1955" s="195"/>
    </row>
    <row r="1956" spans="16:39" s="6" customFormat="1" ht="15" customHeight="1" x14ac:dyDescent="0.25">
      <c r="P1956" s="42"/>
      <c r="AE1956" s="195"/>
      <c r="AF1956" s="195"/>
      <c r="AG1956" s="195"/>
      <c r="AH1956" s="195"/>
      <c r="AI1956" s="181"/>
      <c r="AJ1956" s="195"/>
      <c r="AK1956" s="195"/>
      <c r="AL1956" s="195"/>
      <c r="AM1956" s="195"/>
    </row>
    <row r="1957" spans="16:39" s="6" customFormat="1" ht="15" customHeight="1" x14ac:dyDescent="0.25">
      <c r="P1957" s="42"/>
      <c r="AE1957" s="195"/>
      <c r="AF1957" s="195"/>
      <c r="AG1957" s="195"/>
      <c r="AH1957" s="195"/>
      <c r="AI1957" s="181"/>
      <c r="AJ1957" s="195"/>
      <c r="AK1957" s="195"/>
      <c r="AL1957" s="195"/>
      <c r="AM1957" s="195"/>
    </row>
    <row r="1958" spans="16:39" s="6" customFormat="1" ht="15" customHeight="1" x14ac:dyDescent="0.25">
      <c r="P1958" s="42"/>
      <c r="AE1958" s="195"/>
      <c r="AF1958" s="195"/>
      <c r="AG1958" s="195"/>
      <c r="AH1958" s="195"/>
      <c r="AI1958" s="181"/>
      <c r="AJ1958" s="195"/>
      <c r="AK1958" s="195"/>
      <c r="AL1958" s="195"/>
      <c r="AM1958" s="195"/>
    </row>
    <row r="1959" spans="16:39" s="6" customFormat="1" ht="15" customHeight="1" x14ac:dyDescent="0.25">
      <c r="P1959" s="42"/>
      <c r="AE1959" s="195"/>
      <c r="AF1959" s="195"/>
      <c r="AG1959" s="195"/>
      <c r="AH1959" s="195"/>
      <c r="AI1959" s="181"/>
      <c r="AJ1959" s="195"/>
      <c r="AK1959" s="195"/>
      <c r="AL1959" s="195"/>
      <c r="AM1959" s="195"/>
    </row>
    <row r="1960" spans="16:39" s="6" customFormat="1" ht="15" customHeight="1" x14ac:dyDescent="0.25">
      <c r="P1960" s="42"/>
      <c r="AE1960" s="195"/>
      <c r="AF1960" s="195"/>
      <c r="AG1960" s="195"/>
      <c r="AH1960" s="195"/>
      <c r="AI1960" s="181"/>
      <c r="AJ1960" s="195"/>
      <c r="AK1960" s="195"/>
      <c r="AL1960" s="195"/>
      <c r="AM1960" s="195"/>
    </row>
    <row r="1961" spans="16:39" s="6" customFormat="1" ht="15" customHeight="1" x14ac:dyDescent="0.25">
      <c r="P1961" s="42"/>
      <c r="AE1961" s="195"/>
      <c r="AF1961" s="195"/>
      <c r="AG1961" s="195"/>
      <c r="AH1961" s="195"/>
      <c r="AI1961" s="181"/>
      <c r="AJ1961" s="195"/>
      <c r="AK1961" s="195"/>
      <c r="AL1961" s="195"/>
      <c r="AM1961" s="195"/>
    </row>
    <row r="1962" spans="16:39" s="6" customFormat="1" ht="15" customHeight="1" x14ac:dyDescent="0.25">
      <c r="P1962" s="42"/>
      <c r="AE1962" s="195"/>
      <c r="AF1962" s="195"/>
      <c r="AG1962" s="195"/>
      <c r="AH1962" s="195"/>
      <c r="AI1962" s="181"/>
      <c r="AJ1962" s="195"/>
      <c r="AK1962" s="195"/>
      <c r="AL1962" s="195"/>
      <c r="AM1962" s="195"/>
    </row>
    <row r="1963" spans="16:39" s="6" customFormat="1" ht="15" customHeight="1" x14ac:dyDescent="0.25">
      <c r="P1963" s="42"/>
      <c r="AE1963" s="195"/>
      <c r="AF1963" s="195"/>
      <c r="AG1963" s="195"/>
      <c r="AH1963" s="195"/>
      <c r="AI1963" s="181"/>
      <c r="AJ1963" s="195"/>
      <c r="AK1963" s="195"/>
      <c r="AL1963" s="195"/>
      <c r="AM1963" s="195"/>
    </row>
    <row r="1964" spans="16:39" s="6" customFormat="1" ht="15" customHeight="1" x14ac:dyDescent="0.25">
      <c r="P1964" s="42"/>
      <c r="AE1964" s="195"/>
      <c r="AF1964" s="195"/>
      <c r="AG1964" s="195"/>
      <c r="AH1964" s="195"/>
      <c r="AI1964" s="181"/>
      <c r="AJ1964" s="195"/>
      <c r="AK1964" s="195"/>
      <c r="AL1964" s="195"/>
      <c r="AM1964" s="195"/>
    </row>
    <row r="1965" spans="16:39" s="6" customFormat="1" ht="15" customHeight="1" x14ac:dyDescent="0.25">
      <c r="P1965" s="42"/>
      <c r="AE1965" s="195"/>
      <c r="AF1965" s="195"/>
      <c r="AG1965" s="195"/>
      <c r="AH1965" s="195"/>
      <c r="AI1965" s="181"/>
      <c r="AJ1965" s="195"/>
      <c r="AK1965" s="195"/>
      <c r="AL1965" s="195"/>
      <c r="AM1965" s="195"/>
    </row>
    <row r="1966" spans="16:39" s="6" customFormat="1" ht="15" customHeight="1" x14ac:dyDescent="0.25">
      <c r="P1966" s="42"/>
      <c r="AE1966" s="195"/>
      <c r="AF1966" s="195"/>
      <c r="AG1966" s="195"/>
      <c r="AH1966" s="195"/>
      <c r="AI1966" s="181"/>
      <c r="AJ1966" s="195"/>
      <c r="AK1966" s="195"/>
      <c r="AL1966" s="195"/>
      <c r="AM1966" s="195"/>
    </row>
    <row r="1967" spans="16:39" s="6" customFormat="1" ht="15" customHeight="1" x14ac:dyDescent="0.25">
      <c r="P1967" s="42"/>
      <c r="AE1967" s="195"/>
      <c r="AF1967" s="195"/>
      <c r="AG1967" s="195"/>
      <c r="AH1967" s="195"/>
      <c r="AI1967" s="181"/>
      <c r="AJ1967" s="195"/>
      <c r="AK1967" s="195"/>
      <c r="AL1967" s="195"/>
      <c r="AM1967" s="195"/>
    </row>
    <row r="1968" spans="16:39" s="6" customFormat="1" ht="15" customHeight="1" x14ac:dyDescent="0.25">
      <c r="P1968" s="42"/>
      <c r="AE1968" s="195"/>
      <c r="AF1968" s="195"/>
      <c r="AG1968" s="195"/>
      <c r="AH1968" s="195"/>
      <c r="AI1968" s="181"/>
      <c r="AJ1968" s="195"/>
      <c r="AK1968" s="195"/>
      <c r="AL1968" s="195"/>
      <c r="AM1968" s="195"/>
    </row>
    <row r="1969" spans="16:39" s="6" customFormat="1" ht="15" customHeight="1" x14ac:dyDescent="0.25">
      <c r="P1969" s="42"/>
      <c r="AE1969" s="195"/>
      <c r="AF1969" s="195"/>
      <c r="AG1969" s="195"/>
      <c r="AH1969" s="195"/>
      <c r="AI1969" s="181"/>
      <c r="AJ1969" s="195"/>
      <c r="AK1969" s="195"/>
      <c r="AL1969" s="195"/>
      <c r="AM1969" s="195"/>
    </row>
    <row r="1970" spans="16:39" s="6" customFormat="1" ht="15" customHeight="1" x14ac:dyDescent="0.25">
      <c r="P1970" s="42"/>
      <c r="AE1970" s="195"/>
      <c r="AF1970" s="195"/>
      <c r="AG1970" s="195"/>
      <c r="AH1970" s="195"/>
      <c r="AI1970" s="181"/>
      <c r="AJ1970" s="195"/>
      <c r="AK1970" s="195"/>
      <c r="AL1970" s="195"/>
      <c r="AM1970" s="195"/>
    </row>
    <row r="1971" spans="16:39" s="6" customFormat="1" ht="15" customHeight="1" x14ac:dyDescent="0.25">
      <c r="P1971" s="42"/>
      <c r="AE1971" s="195"/>
      <c r="AF1971" s="195"/>
      <c r="AG1971" s="195"/>
      <c r="AH1971" s="195"/>
      <c r="AI1971" s="181"/>
      <c r="AJ1971" s="195"/>
      <c r="AK1971" s="195"/>
      <c r="AL1971" s="195"/>
      <c r="AM1971" s="195"/>
    </row>
    <row r="1972" spans="16:39" s="6" customFormat="1" ht="15" customHeight="1" x14ac:dyDescent="0.25">
      <c r="P1972" s="42"/>
      <c r="AE1972" s="195"/>
      <c r="AF1972" s="195"/>
      <c r="AG1972" s="195"/>
      <c r="AH1972" s="195"/>
      <c r="AI1972" s="181"/>
      <c r="AJ1972" s="195"/>
      <c r="AK1972" s="195"/>
      <c r="AL1972" s="195"/>
      <c r="AM1972" s="195"/>
    </row>
    <row r="1973" spans="16:39" s="6" customFormat="1" ht="15" customHeight="1" x14ac:dyDescent="0.25">
      <c r="P1973" s="42"/>
      <c r="AE1973" s="195"/>
      <c r="AF1973" s="195"/>
      <c r="AG1973" s="195"/>
      <c r="AH1973" s="195"/>
      <c r="AI1973" s="181"/>
      <c r="AJ1973" s="195"/>
      <c r="AK1973" s="195"/>
      <c r="AL1973" s="195"/>
      <c r="AM1973" s="195"/>
    </row>
    <row r="1974" spans="16:39" s="6" customFormat="1" ht="15" customHeight="1" x14ac:dyDescent="0.25">
      <c r="P1974" s="42"/>
      <c r="AE1974" s="195"/>
      <c r="AF1974" s="195"/>
      <c r="AG1974" s="195"/>
      <c r="AH1974" s="195"/>
      <c r="AI1974" s="181"/>
      <c r="AJ1974" s="195"/>
      <c r="AK1974" s="195"/>
      <c r="AL1974" s="195"/>
      <c r="AM1974" s="195"/>
    </row>
    <row r="1975" spans="16:39" s="6" customFormat="1" ht="15" customHeight="1" x14ac:dyDescent="0.25">
      <c r="P1975" s="42"/>
      <c r="AE1975" s="195"/>
      <c r="AF1975" s="195"/>
      <c r="AG1975" s="195"/>
      <c r="AH1975" s="195"/>
      <c r="AI1975" s="181"/>
      <c r="AJ1975" s="195"/>
      <c r="AK1975" s="195"/>
      <c r="AL1975" s="195"/>
      <c r="AM1975" s="195"/>
    </row>
    <row r="1976" spans="16:39" s="6" customFormat="1" ht="15" customHeight="1" x14ac:dyDescent="0.25">
      <c r="P1976" s="42"/>
      <c r="AE1976" s="195"/>
      <c r="AF1976" s="195"/>
      <c r="AG1976" s="195"/>
      <c r="AH1976" s="195"/>
      <c r="AI1976" s="181"/>
      <c r="AJ1976" s="195"/>
      <c r="AK1976" s="195"/>
      <c r="AL1976" s="195"/>
      <c r="AM1976" s="195"/>
    </row>
    <row r="1977" spans="16:39" s="6" customFormat="1" ht="15" customHeight="1" x14ac:dyDescent="0.25">
      <c r="P1977" s="42"/>
      <c r="AE1977" s="195"/>
      <c r="AF1977" s="195"/>
      <c r="AG1977" s="195"/>
      <c r="AH1977" s="195"/>
      <c r="AI1977" s="181"/>
      <c r="AJ1977" s="195"/>
      <c r="AK1977" s="195"/>
      <c r="AL1977" s="195"/>
      <c r="AM1977" s="195"/>
    </row>
    <row r="1978" spans="16:39" s="6" customFormat="1" ht="15" customHeight="1" x14ac:dyDescent="0.25">
      <c r="P1978" s="42"/>
      <c r="AE1978" s="195"/>
      <c r="AF1978" s="195"/>
      <c r="AG1978" s="195"/>
      <c r="AH1978" s="195"/>
      <c r="AI1978" s="181"/>
      <c r="AJ1978" s="195"/>
      <c r="AK1978" s="195"/>
      <c r="AL1978" s="195"/>
      <c r="AM1978" s="195"/>
    </row>
    <row r="1979" spans="16:39" s="6" customFormat="1" ht="15" customHeight="1" x14ac:dyDescent="0.25">
      <c r="P1979" s="42"/>
      <c r="AE1979" s="195"/>
      <c r="AF1979" s="195"/>
      <c r="AG1979" s="195"/>
      <c r="AH1979" s="195"/>
      <c r="AI1979" s="181"/>
      <c r="AJ1979" s="195"/>
      <c r="AK1979" s="195"/>
      <c r="AL1979" s="195"/>
      <c r="AM1979" s="195"/>
    </row>
    <row r="1980" spans="16:39" s="6" customFormat="1" ht="15" customHeight="1" x14ac:dyDescent="0.25">
      <c r="P1980" s="42"/>
      <c r="AE1980" s="195"/>
      <c r="AF1980" s="195"/>
      <c r="AG1980" s="195"/>
      <c r="AH1980" s="195"/>
      <c r="AI1980" s="181"/>
      <c r="AJ1980" s="195"/>
      <c r="AK1980" s="195"/>
      <c r="AL1980" s="195"/>
      <c r="AM1980" s="195"/>
    </row>
    <row r="1981" spans="16:39" s="6" customFormat="1" ht="15" customHeight="1" x14ac:dyDescent="0.25">
      <c r="P1981" s="42"/>
      <c r="AE1981" s="195"/>
      <c r="AF1981" s="195"/>
      <c r="AG1981" s="195"/>
      <c r="AH1981" s="195"/>
      <c r="AI1981" s="181"/>
      <c r="AJ1981" s="195"/>
      <c r="AK1981" s="195"/>
      <c r="AL1981" s="195"/>
      <c r="AM1981" s="195"/>
    </row>
    <row r="1982" spans="16:39" s="6" customFormat="1" ht="15" customHeight="1" x14ac:dyDescent="0.25">
      <c r="P1982" s="42"/>
      <c r="AE1982" s="195"/>
      <c r="AF1982" s="195"/>
      <c r="AG1982" s="195"/>
      <c r="AH1982" s="195"/>
      <c r="AI1982" s="181"/>
      <c r="AJ1982" s="195"/>
      <c r="AK1982" s="195"/>
      <c r="AL1982" s="195"/>
      <c r="AM1982" s="195"/>
    </row>
    <row r="1983" spans="16:39" s="6" customFormat="1" ht="15" customHeight="1" x14ac:dyDescent="0.25">
      <c r="P1983" s="42"/>
      <c r="AE1983" s="195"/>
      <c r="AF1983" s="195"/>
      <c r="AG1983" s="195"/>
      <c r="AH1983" s="195"/>
      <c r="AI1983" s="181"/>
      <c r="AJ1983" s="195"/>
      <c r="AK1983" s="195"/>
      <c r="AL1983" s="195"/>
      <c r="AM1983" s="195"/>
    </row>
    <row r="1984" spans="16:39" s="6" customFormat="1" ht="15" customHeight="1" x14ac:dyDescent="0.25">
      <c r="P1984" s="42"/>
      <c r="AE1984" s="195"/>
      <c r="AF1984" s="195"/>
      <c r="AG1984" s="195"/>
      <c r="AH1984" s="195"/>
      <c r="AI1984" s="181"/>
      <c r="AJ1984" s="195"/>
      <c r="AK1984" s="195"/>
      <c r="AL1984" s="195"/>
      <c r="AM1984" s="195"/>
    </row>
    <row r="1985" spans="16:39" s="6" customFormat="1" ht="15" customHeight="1" x14ac:dyDescent="0.25">
      <c r="P1985" s="42"/>
      <c r="AE1985" s="195"/>
      <c r="AF1985" s="195"/>
      <c r="AG1985" s="195"/>
      <c r="AH1985" s="195"/>
      <c r="AI1985" s="181"/>
      <c r="AJ1985" s="195"/>
      <c r="AK1985" s="195"/>
      <c r="AL1985" s="195"/>
      <c r="AM1985" s="195"/>
    </row>
    <row r="1986" spans="16:39" s="6" customFormat="1" ht="15" customHeight="1" x14ac:dyDescent="0.25">
      <c r="P1986" s="42"/>
      <c r="AE1986" s="195"/>
      <c r="AF1986" s="195"/>
      <c r="AG1986" s="195"/>
      <c r="AH1986" s="195"/>
      <c r="AI1986" s="181"/>
      <c r="AJ1986" s="195"/>
      <c r="AK1986" s="195"/>
      <c r="AL1986" s="195"/>
      <c r="AM1986" s="195"/>
    </row>
    <row r="1987" spans="16:39" s="6" customFormat="1" ht="15" customHeight="1" x14ac:dyDescent="0.25">
      <c r="P1987" s="42"/>
      <c r="AE1987" s="195"/>
      <c r="AF1987" s="195"/>
      <c r="AG1987" s="195"/>
      <c r="AH1987" s="195"/>
      <c r="AI1987" s="181"/>
      <c r="AJ1987" s="195"/>
      <c r="AK1987" s="195"/>
      <c r="AL1987" s="195"/>
      <c r="AM1987" s="195"/>
    </row>
    <row r="1988" spans="16:39" s="6" customFormat="1" ht="15" customHeight="1" x14ac:dyDescent="0.25">
      <c r="P1988" s="42"/>
      <c r="AE1988" s="195"/>
      <c r="AF1988" s="195"/>
      <c r="AG1988" s="195"/>
      <c r="AH1988" s="195"/>
      <c r="AI1988" s="181"/>
      <c r="AJ1988" s="195"/>
      <c r="AK1988" s="195"/>
      <c r="AL1988" s="195"/>
      <c r="AM1988" s="195"/>
    </row>
    <row r="1989" spans="16:39" s="6" customFormat="1" ht="15" customHeight="1" x14ac:dyDescent="0.25">
      <c r="P1989" s="42"/>
      <c r="AE1989" s="195"/>
      <c r="AF1989" s="195"/>
      <c r="AG1989" s="195"/>
      <c r="AH1989" s="195"/>
      <c r="AI1989" s="181"/>
      <c r="AJ1989" s="195"/>
      <c r="AK1989" s="195"/>
      <c r="AL1989" s="195"/>
      <c r="AM1989" s="195"/>
    </row>
    <row r="1990" spans="16:39" s="6" customFormat="1" ht="15" customHeight="1" x14ac:dyDescent="0.25">
      <c r="P1990" s="42"/>
      <c r="AE1990" s="195"/>
      <c r="AF1990" s="195"/>
      <c r="AG1990" s="195"/>
      <c r="AH1990" s="195"/>
      <c r="AI1990" s="181"/>
      <c r="AJ1990" s="195"/>
      <c r="AK1990" s="195"/>
      <c r="AL1990" s="195"/>
      <c r="AM1990" s="195"/>
    </row>
    <row r="1991" spans="16:39" s="6" customFormat="1" ht="15" customHeight="1" x14ac:dyDescent="0.25">
      <c r="P1991" s="42"/>
      <c r="AE1991" s="195"/>
      <c r="AF1991" s="195"/>
      <c r="AG1991" s="195"/>
      <c r="AH1991" s="195"/>
      <c r="AI1991" s="181"/>
      <c r="AJ1991" s="195"/>
      <c r="AK1991" s="195"/>
      <c r="AL1991" s="195"/>
      <c r="AM1991" s="195"/>
    </row>
    <row r="1992" spans="16:39" s="6" customFormat="1" ht="15" customHeight="1" x14ac:dyDescent="0.25">
      <c r="P1992" s="42"/>
      <c r="AE1992" s="195"/>
      <c r="AF1992" s="195"/>
      <c r="AG1992" s="195"/>
      <c r="AH1992" s="195"/>
      <c r="AI1992" s="181"/>
      <c r="AJ1992" s="195"/>
      <c r="AK1992" s="195"/>
      <c r="AL1992" s="195"/>
      <c r="AM1992" s="195"/>
    </row>
    <row r="1993" spans="16:39" s="6" customFormat="1" ht="15" customHeight="1" x14ac:dyDescent="0.25">
      <c r="P1993" s="42"/>
      <c r="AE1993" s="195"/>
      <c r="AF1993" s="195"/>
      <c r="AG1993" s="195"/>
      <c r="AH1993" s="195"/>
      <c r="AI1993" s="181"/>
      <c r="AJ1993" s="195"/>
      <c r="AK1993" s="195"/>
      <c r="AL1993" s="195"/>
      <c r="AM1993" s="195"/>
    </row>
    <row r="1994" spans="16:39" s="6" customFormat="1" ht="15" customHeight="1" x14ac:dyDescent="0.25">
      <c r="P1994" s="42"/>
      <c r="AE1994" s="195"/>
      <c r="AF1994" s="195"/>
      <c r="AG1994" s="195"/>
      <c r="AH1994" s="195"/>
      <c r="AI1994" s="181"/>
      <c r="AJ1994" s="195"/>
      <c r="AK1994" s="195"/>
      <c r="AL1994" s="195"/>
      <c r="AM1994" s="195"/>
    </row>
    <row r="1995" spans="16:39" s="6" customFormat="1" ht="15" customHeight="1" x14ac:dyDescent="0.25">
      <c r="P1995" s="42"/>
      <c r="AE1995" s="195"/>
      <c r="AF1995" s="195"/>
      <c r="AG1995" s="195"/>
      <c r="AH1995" s="195"/>
      <c r="AI1995" s="181"/>
      <c r="AJ1995" s="195"/>
      <c r="AK1995" s="195"/>
      <c r="AL1995" s="195"/>
      <c r="AM1995" s="195"/>
    </row>
    <row r="1996" spans="16:39" s="6" customFormat="1" ht="15" customHeight="1" x14ac:dyDescent="0.25">
      <c r="P1996" s="42"/>
      <c r="AE1996" s="195"/>
      <c r="AF1996" s="195"/>
      <c r="AG1996" s="195"/>
      <c r="AH1996" s="195"/>
      <c r="AI1996" s="181"/>
      <c r="AJ1996" s="195"/>
      <c r="AK1996" s="195"/>
      <c r="AL1996" s="195"/>
      <c r="AM1996" s="195"/>
    </row>
    <row r="1997" spans="16:39" s="6" customFormat="1" ht="15" customHeight="1" x14ac:dyDescent="0.25">
      <c r="P1997" s="42"/>
      <c r="AE1997" s="195"/>
      <c r="AF1997" s="195"/>
      <c r="AG1997" s="195"/>
      <c r="AH1997" s="195"/>
      <c r="AI1997" s="181"/>
      <c r="AJ1997" s="195"/>
      <c r="AK1997" s="195"/>
      <c r="AL1997" s="195"/>
      <c r="AM1997" s="195"/>
    </row>
    <row r="1998" spans="16:39" s="6" customFormat="1" ht="15" customHeight="1" x14ac:dyDescent="0.25">
      <c r="P1998" s="42"/>
      <c r="AE1998" s="195"/>
      <c r="AF1998" s="195"/>
      <c r="AG1998" s="195"/>
      <c r="AH1998" s="195"/>
      <c r="AI1998" s="181"/>
      <c r="AJ1998" s="195"/>
      <c r="AK1998" s="195"/>
      <c r="AL1998" s="195"/>
      <c r="AM1998" s="195"/>
    </row>
    <row r="1999" spans="16:39" s="6" customFormat="1" ht="15" customHeight="1" x14ac:dyDescent="0.25">
      <c r="P1999" s="42"/>
      <c r="AE1999" s="195"/>
      <c r="AF1999" s="195"/>
      <c r="AG1999" s="195"/>
      <c r="AH1999" s="195"/>
      <c r="AI1999" s="181"/>
      <c r="AJ1999" s="195"/>
      <c r="AK1999" s="195"/>
      <c r="AL1999" s="195"/>
      <c r="AM1999" s="195"/>
    </row>
    <row r="2000" spans="16:39" s="6" customFormat="1" ht="15" customHeight="1" x14ac:dyDescent="0.25">
      <c r="P2000" s="42"/>
      <c r="AE2000" s="195"/>
      <c r="AF2000" s="195"/>
      <c r="AG2000" s="195"/>
      <c r="AH2000" s="195"/>
      <c r="AI2000" s="181"/>
      <c r="AJ2000" s="195"/>
      <c r="AK2000" s="195"/>
      <c r="AL2000" s="195"/>
      <c r="AM2000" s="195"/>
    </row>
    <row r="2001" spans="16:39" s="6" customFormat="1" ht="15" customHeight="1" x14ac:dyDescent="0.25">
      <c r="P2001" s="42"/>
      <c r="AE2001" s="195"/>
      <c r="AF2001" s="195"/>
      <c r="AG2001" s="195"/>
      <c r="AH2001" s="195"/>
      <c r="AI2001" s="181"/>
      <c r="AJ2001" s="195"/>
      <c r="AK2001" s="195"/>
      <c r="AL2001" s="195"/>
      <c r="AM2001" s="195"/>
    </row>
    <row r="2002" spans="16:39" s="6" customFormat="1" ht="15" customHeight="1" x14ac:dyDescent="0.25">
      <c r="P2002" s="42"/>
      <c r="AE2002" s="195"/>
      <c r="AF2002" s="195"/>
      <c r="AG2002" s="195"/>
      <c r="AH2002" s="195"/>
      <c r="AI2002" s="181"/>
      <c r="AJ2002" s="195"/>
      <c r="AK2002" s="195"/>
      <c r="AL2002" s="195"/>
      <c r="AM2002" s="195"/>
    </row>
    <row r="2003" spans="16:39" s="6" customFormat="1" ht="15" customHeight="1" x14ac:dyDescent="0.25">
      <c r="P2003" s="42"/>
      <c r="AE2003" s="195"/>
      <c r="AF2003" s="195"/>
      <c r="AG2003" s="195"/>
      <c r="AH2003" s="195"/>
      <c r="AI2003" s="181"/>
      <c r="AJ2003" s="195"/>
      <c r="AK2003" s="195"/>
      <c r="AL2003" s="195"/>
      <c r="AM2003" s="195"/>
    </row>
    <row r="2004" spans="16:39" s="6" customFormat="1" ht="15" customHeight="1" x14ac:dyDescent="0.25">
      <c r="P2004" s="42"/>
      <c r="AE2004" s="195"/>
      <c r="AF2004" s="195"/>
      <c r="AG2004" s="195"/>
      <c r="AH2004" s="195"/>
      <c r="AI2004" s="181"/>
      <c r="AJ2004" s="195"/>
      <c r="AK2004" s="195"/>
      <c r="AL2004" s="195"/>
      <c r="AM2004" s="195"/>
    </row>
    <row r="2005" spans="16:39" s="6" customFormat="1" ht="15" customHeight="1" x14ac:dyDescent="0.25">
      <c r="P2005" s="42"/>
      <c r="AE2005" s="195"/>
      <c r="AF2005" s="195"/>
      <c r="AG2005" s="195"/>
      <c r="AH2005" s="195"/>
      <c r="AI2005" s="181"/>
      <c r="AJ2005" s="195"/>
      <c r="AK2005" s="195"/>
      <c r="AL2005" s="195"/>
      <c r="AM2005" s="195"/>
    </row>
    <row r="2006" spans="16:39" s="6" customFormat="1" ht="15" customHeight="1" x14ac:dyDescent="0.25">
      <c r="P2006" s="42"/>
      <c r="AE2006" s="195"/>
      <c r="AF2006" s="195"/>
      <c r="AG2006" s="195"/>
      <c r="AH2006" s="195"/>
      <c r="AI2006" s="181"/>
      <c r="AJ2006" s="195"/>
      <c r="AK2006" s="195"/>
      <c r="AL2006" s="195"/>
      <c r="AM2006" s="195"/>
    </row>
    <row r="2007" spans="16:39" s="6" customFormat="1" ht="15" customHeight="1" x14ac:dyDescent="0.25">
      <c r="P2007" s="42"/>
      <c r="AE2007" s="195"/>
      <c r="AF2007" s="195"/>
      <c r="AG2007" s="195"/>
      <c r="AH2007" s="195"/>
      <c r="AI2007" s="181"/>
      <c r="AJ2007" s="195"/>
      <c r="AK2007" s="195"/>
      <c r="AL2007" s="195"/>
      <c r="AM2007" s="195"/>
    </row>
    <row r="2008" spans="16:39" s="6" customFormat="1" ht="15" customHeight="1" x14ac:dyDescent="0.25">
      <c r="P2008" s="42"/>
      <c r="AE2008" s="195"/>
      <c r="AF2008" s="195"/>
      <c r="AG2008" s="195"/>
      <c r="AH2008" s="195"/>
      <c r="AI2008" s="181"/>
      <c r="AJ2008" s="195"/>
      <c r="AK2008" s="195"/>
      <c r="AL2008" s="195"/>
      <c r="AM2008" s="195"/>
    </row>
    <row r="2009" spans="16:39" s="6" customFormat="1" ht="15" customHeight="1" x14ac:dyDescent="0.25">
      <c r="P2009" s="42"/>
      <c r="AE2009" s="195"/>
      <c r="AF2009" s="195"/>
      <c r="AG2009" s="195"/>
      <c r="AH2009" s="195"/>
      <c r="AI2009" s="181"/>
      <c r="AJ2009" s="195"/>
      <c r="AK2009" s="195"/>
      <c r="AL2009" s="195"/>
      <c r="AM2009" s="195"/>
    </row>
    <row r="2010" spans="16:39" s="6" customFormat="1" ht="15" customHeight="1" x14ac:dyDescent="0.25">
      <c r="P2010" s="42"/>
      <c r="AE2010" s="195"/>
      <c r="AF2010" s="195"/>
      <c r="AG2010" s="195"/>
      <c r="AH2010" s="195"/>
      <c r="AI2010" s="181"/>
      <c r="AJ2010" s="195"/>
      <c r="AK2010" s="195"/>
      <c r="AL2010" s="195"/>
      <c r="AM2010" s="195"/>
    </row>
    <row r="2011" spans="16:39" s="6" customFormat="1" ht="15" customHeight="1" x14ac:dyDescent="0.25">
      <c r="P2011" s="42"/>
      <c r="AE2011" s="195"/>
      <c r="AF2011" s="195"/>
      <c r="AG2011" s="195"/>
      <c r="AH2011" s="195"/>
      <c r="AI2011" s="181"/>
      <c r="AJ2011" s="195"/>
      <c r="AK2011" s="195"/>
      <c r="AL2011" s="195"/>
      <c r="AM2011" s="195"/>
    </row>
    <row r="2012" spans="16:39" s="6" customFormat="1" ht="15" customHeight="1" x14ac:dyDescent="0.25">
      <c r="P2012" s="42"/>
      <c r="AE2012" s="195"/>
      <c r="AF2012" s="195"/>
      <c r="AG2012" s="195"/>
      <c r="AH2012" s="195"/>
      <c r="AI2012" s="181"/>
      <c r="AJ2012" s="195"/>
      <c r="AK2012" s="195"/>
      <c r="AL2012" s="195"/>
      <c r="AM2012" s="195"/>
    </row>
    <row r="2013" spans="16:39" s="6" customFormat="1" ht="15" customHeight="1" x14ac:dyDescent="0.25">
      <c r="P2013" s="42"/>
      <c r="AE2013" s="195"/>
      <c r="AF2013" s="195"/>
      <c r="AG2013" s="195"/>
      <c r="AH2013" s="195"/>
      <c r="AI2013" s="181"/>
      <c r="AJ2013" s="195"/>
      <c r="AK2013" s="195"/>
      <c r="AL2013" s="195"/>
      <c r="AM2013" s="195"/>
    </row>
    <row r="2014" spans="16:39" s="6" customFormat="1" ht="15" customHeight="1" x14ac:dyDescent="0.25">
      <c r="P2014" s="42"/>
      <c r="AE2014" s="195"/>
      <c r="AF2014" s="195"/>
      <c r="AG2014" s="195"/>
      <c r="AH2014" s="195"/>
      <c r="AI2014" s="181"/>
      <c r="AJ2014" s="195"/>
      <c r="AK2014" s="195"/>
      <c r="AL2014" s="195"/>
      <c r="AM2014" s="195"/>
    </row>
    <row r="2015" spans="16:39" s="6" customFormat="1" ht="15" customHeight="1" x14ac:dyDescent="0.25">
      <c r="P2015" s="42"/>
      <c r="AE2015" s="195"/>
      <c r="AF2015" s="195"/>
      <c r="AG2015" s="195"/>
      <c r="AH2015" s="195"/>
      <c r="AI2015" s="181"/>
      <c r="AJ2015" s="195"/>
      <c r="AK2015" s="195"/>
      <c r="AL2015" s="195"/>
      <c r="AM2015" s="195"/>
    </row>
    <row r="2016" spans="16:39" s="6" customFormat="1" ht="15" customHeight="1" x14ac:dyDescent="0.25">
      <c r="P2016" s="42"/>
      <c r="AE2016" s="195"/>
      <c r="AF2016" s="195"/>
      <c r="AG2016" s="195"/>
      <c r="AH2016" s="195"/>
      <c r="AI2016" s="181"/>
      <c r="AJ2016" s="195"/>
      <c r="AK2016" s="195"/>
      <c r="AL2016" s="195"/>
      <c r="AM2016" s="195"/>
    </row>
    <row r="2017" spans="16:39" s="6" customFormat="1" ht="15" customHeight="1" x14ac:dyDescent="0.25">
      <c r="P2017" s="42"/>
      <c r="AE2017" s="195"/>
      <c r="AF2017" s="195"/>
      <c r="AG2017" s="195"/>
      <c r="AH2017" s="195"/>
      <c r="AI2017" s="181"/>
      <c r="AJ2017" s="195"/>
      <c r="AK2017" s="195"/>
      <c r="AL2017" s="195"/>
      <c r="AM2017" s="195"/>
    </row>
    <row r="2018" spans="16:39" s="6" customFormat="1" ht="15" customHeight="1" x14ac:dyDescent="0.25">
      <c r="P2018" s="42"/>
      <c r="AE2018" s="195"/>
      <c r="AF2018" s="195"/>
      <c r="AG2018" s="195"/>
      <c r="AH2018" s="195"/>
      <c r="AI2018" s="181"/>
      <c r="AJ2018" s="195"/>
      <c r="AK2018" s="195"/>
      <c r="AL2018" s="195"/>
      <c r="AM2018" s="195"/>
    </row>
    <row r="2019" spans="16:39" s="6" customFormat="1" ht="15" customHeight="1" x14ac:dyDescent="0.25">
      <c r="P2019" s="42"/>
      <c r="AE2019" s="195"/>
      <c r="AF2019" s="195"/>
      <c r="AG2019" s="195"/>
      <c r="AH2019" s="195"/>
      <c r="AI2019" s="181"/>
      <c r="AJ2019" s="195"/>
      <c r="AK2019" s="195"/>
      <c r="AL2019" s="195"/>
      <c r="AM2019" s="195"/>
    </row>
    <row r="2020" spans="16:39" s="6" customFormat="1" ht="15" customHeight="1" x14ac:dyDescent="0.25">
      <c r="P2020" s="42"/>
      <c r="AE2020" s="195"/>
      <c r="AF2020" s="195"/>
      <c r="AG2020" s="195"/>
      <c r="AH2020" s="195"/>
      <c r="AI2020" s="181"/>
      <c r="AJ2020" s="195"/>
      <c r="AK2020" s="195"/>
      <c r="AL2020" s="195"/>
      <c r="AM2020" s="195"/>
    </row>
    <row r="2021" spans="16:39" s="6" customFormat="1" ht="15" customHeight="1" x14ac:dyDescent="0.25">
      <c r="P2021" s="42"/>
      <c r="AE2021" s="195"/>
      <c r="AF2021" s="195"/>
      <c r="AG2021" s="195"/>
      <c r="AH2021" s="195"/>
      <c r="AI2021" s="181"/>
      <c r="AJ2021" s="195"/>
      <c r="AK2021" s="195"/>
      <c r="AL2021" s="195"/>
      <c r="AM2021" s="195"/>
    </row>
    <row r="2022" spans="16:39" s="6" customFormat="1" ht="15" customHeight="1" x14ac:dyDescent="0.25">
      <c r="P2022" s="42"/>
      <c r="AE2022" s="195"/>
      <c r="AF2022" s="195"/>
      <c r="AG2022" s="195"/>
      <c r="AH2022" s="195"/>
      <c r="AI2022" s="181"/>
      <c r="AJ2022" s="195"/>
      <c r="AK2022" s="195"/>
      <c r="AL2022" s="195"/>
      <c r="AM2022" s="195"/>
    </row>
    <row r="2023" spans="16:39" s="6" customFormat="1" ht="15" customHeight="1" x14ac:dyDescent="0.25">
      <c r="P2023" s="42"/>
      <c r="AE2023" s="195"/>
      <c r="AF2023" s="195"/>
      <c r="AG2023" s="195"/>
      <c r="AH2023" s="195"/>
      <c r="AI2023" s="181"/>
      <c r="AJ2023" s="195"/>
      <c r="AK2023" s="195"/>
      <c r="AL2023" s="195"/>
      <c r="AM2023" s="195"/>
    </row>
    <row r="2024" spans="16:39" s="6" customFormat="1" ht="15" customHeight="1" x14ac:dyDescent="0.25">
      <c r="P2024" s="42"/>
      <c r="AE2024" s="195"/>
      <c r="AF2024" s="195"/>
      <c r="AG2024" s="195"/>
      <c r="AH2024" s="195"/>
      <c r="AI2024" s="181"/>
      <c r="AJ2024" s="195"/>
      <c r="AK2024" s="195"/>
      <c r="AL2024" s="195"/>
      <c r="AM2024" s="195"/>
    </row>
    <row r="2025" spans="16:39" s="6" customFormat="1" ht="15" customHeight="1" x14ac:dyDescent="0.25">
      <c r="P2025" s="42"/>
      <c r="AE2025" s="195"/>
      <c r="AF2025" s="195"/>
      <c r="AG2025" s="195"/>
      <c r="AH2025" s="195"/>
      <c r="AI2025" s="181"/>
      <c r="AJ2025" s="195"/>
      <c r="AK2025" s="195"/>
      <c r="AL2025" s="195"/>
      <c r="AM2025" s="195"/>
    </row>
    <row r="2026" spans="16:39" s="6" customFormat="1" ht="15" customHeight="1" x14ac:dyDescent="0.25">
      <c r="P2026" s="42"/>
      <c r="AE2026" s="195"/>
      <c r="AF2026" s="195"/>
      <c r="AG2026" s="195"/>
      <c r="AH2026" s="195"/>
      <c r="AI2026" s="181"/>
      <c r="AJ2026" s="195"/>
      <c r="AK2026" s="195"/>
      <c r="AL2026" s="195"/>
      <c r="AM2026" s="195"/>
    </row>
    <row r="2027" spans="16:39" s="6" customFormat="1" ht="15" customHeight="1" x14ac:dyDescent="0.25">
      <c r="P2027" s="42"/>
      <c r="AE2027" s="195"/>
      <c r="AF2027" s="195"/>
      <c r="AG2027" s="195"/>
      <c r="AH2027" s="195"/>
      <c r="AI2027" s="181"/>
      <c r="AJ2027" s="195"/>
      <c r="AK2027" s="195"/>
      <c r="AL2027" s="195"/>
      <c r="AM2027" s="195"/>
    </row>
    <row r="2028" spans="16:39" s="6" customFormat="1" ht="15" customHeight="1" x14ac:dyDescent="0.25">
      <c r="P2028" s="42"/>
      <c r="AE2028" s="195"/>
      <c r="AF2028" s="195"/>
      <c r="AG2028" s="195"/>
      <c r="AH2028" s="195"/>
      <c r="AI2028" s="181"/>
      <c r="AJ2028" s="195"/>
      <c r="AK2028" s="195"/>
      <c r="AL2028" s="195"/>
      <c r="AM2028" s="195"/>
    </row>
    <row r="2029" spans="16:39" s="6" customFormat="1" ht="15" customHeight="1" x14ac:dyDescent="0.25">
      <c r="P2029" s="42"/>
      <c r="AE2029" s="195"/>
      <c r="AF2029" s="195"/>
      <c r="AG2029" s="195"/>
      <c r="AH2029" s="195"/>
      <c r="AI2029" s="181"/>
      <c r="AJ2029" s="195"/>
      <c r="AK2029" s="195"/>
      <c r="AL2029" s="195"/>
      <c r="AM2029" s="195"/>
    </row>
    <row r="2030" spans="16:39" s="6" customFormat="1" ht="15" customHeight="1" x14ac:dyDescent="0.25">
      <c r="P2030" s="42"/>
      <c r="AE2030" s="195"/>
      <c r="AF2030" s="195"/>
      <c r="AG2030" s="195"/>
      <c r="AH2030" s="195"/>
      <c r="AI2030" s="181"/>
      <c r="AJ2030" s="195"/>
      <c r="AK2030" s="195"/>
      <c r="AL2030" s="195"/>
      <c r="AM2030" s="195"/>
    </row>
    <row r="2031" spans="16:39" s="6" customFormat="1" ht="15" customHeight="1" x14ac:dyDescent="0.25">
      <c r="P2031" s="42"/>
      <c r="AE2031" s="195"/>
      <c r="AF2031" s="195"/>
      <c r="AG2031" s="195"/>
      <c r="AH2031" s="195"/>
      <c r="AI2031" s="181"/>
      <c r="AJ2031" s="195"/>
      <c r="AK2031" s="195"/>
      <c r="AL2031" s="195"/>
      <c r="AM2031" s="195"/>
    </row>
    <row r="2032" spans="16:39" s="6" customFormat="1" ht="15" customHeight="1" x14ac:dyDescent="0.25">
      <c r="P2032" s="42"/>
      <c r="AE2032" s="195"/>
      <c r="AF2032" s="195"/>
      <c r="AG2032" s="195"/>
      <c r="AH2032" s="195"/>
      <c r="AI2032" s="181"/>
      <c r="AJ2032" s="195"/>
      <c r="AK2032" s="195"/>
      <c r="AL2032" s="195"/>
      <c r="AM2032" s="195"/>
    </row>
    <row r="2033" spans="16:39" s="6" customFormat="1" ht="15" customHeight="1" x14ac:dyDescent="0.25">
      <c r="P2033" s="42"/>
      <c r="AE2033" s="195"/>
      <c r="AF2033" s="195"/>
      <c r="AG2033" s="195"/>
      <c r="AH2033" s="195"/>
      <c r="AI2033" s="181"/>
      <c r="AJ2033" s="195"/>
      <c r="AK2033" s="195"/>
      <c r="AL2033" s="195"/>
      <c r="AM2033" s="195"/>
    </row>
    <row r="2034" spans="16:39" s="6" customFormat="1" ht="15" customHeight="1" x14ac:dyDescent="0.25">
      <c r="P2034" s="42"/>
      <c r="AE2034" s="195"/>
      <c r="AF2034" s="195"/>
      <c r="AG2034" s="195"/>
      <c r="AH2034" s="195"/>
      <c r="AI2034" s="181"/>
      <c r="AJ2034" s="195"/>
      <c r="AK2034" s="195"/>
      <c r="AL2034" s="195"/>
      <c r="AM2034" s="195"/>
    </row>
    <row r="2035" spans="16:39" s="6" customFormat="1" ht="15" customHeight="1" x14ac:dyDescent="0.25">
      <c r="P2035" s="42"/>
      <c r="AE2035" s="195"/>
      <c r="AF2035" s="195"/>
      <c r="AG2035" s="195"/>
      <c r="AH2035" s="195"/>
      <c r="AI2035" s="181"/>
      <c r="AJ2035" s="195"/>
      <c r="AK2035" s="195"/>
      <c r="AL2035" s="195"/>
      <c r="AM2035" s="195"/>
    </row>
    <row r="2036" spans="16:39" s="6" customFormat="1" ht="15" customHeight="1" x14ac:dyDescent="0.25">
      <c r="P2036" s="42"/>
      <c r="AE2036" s="195"/>
      <c r="AF2036" s="195"/>
      <c r="AG2036" s="195"/>
      <c r="AH2036" s="195"/>
      <c r="AI2036" s="181"/>
      <c r="AJ2036" s="195"/>
      <c r="AK2036" s="195"/>
      <c r="AL2036" s="195"/>
      <c r="AM2036" s="195"/>
    </row>
    <row r="2037" spans="16:39" s="6" customFormat="1" ht="15" customHeight="1" x14ac:dyDescent="0.25">
      <c r="P2037" s="42"/>
      <c r="AE2037" s="195"/>
      <c r="AF2037" s="195"/>
      <c r="AG2037" s="195"/>
      <c r="AH2037" s="195"/>
      <c r="AI2037" s="181"/>
      <c r="AJ2037" s="195"/>
      <c r="AK2037" s="195"/>
      <c r="AL2037" s="195"/>
      <c r="AM2037" s="195"/>
    </row>
    <row r="2038" spans="16:39" s="6" customFormat="1" ht="15" customHeight="1" x14ac:dyDescent="0.25">
      <c r="P2038" s="42"/>
      <c r="AE2038" s="195"/>
      <c r="AF2038" s="195"/>
      <c r="AG2038" s="195"/>
      <c r="AH2038" s="195"/>
      <c r="AI2038" s="181"/>
      <c r="AJ2038" s="195"/>
      <c r="AK2038" s="195"/>
      <c r="AL2038" s="195"/>
      <c r="AM2038" s="195"/>
    </row>
    <row r="2039" spans="16:39" s="6" customFormat="1" ht="15" customHeight="1" x14ac:dyDescent="0.25">
      <c r="P2039" s="42"/>
      <c r="AE2039" s="195"/>
      <c r="AF2039" s="195"/>
      <c r="AG2039" s="195"/>
      <c r="AH2039" s="195"/>
      <c r="AI2039" s="181"/>
      <c r="AJ2039" s="195"/>
      <c r="AK2039" s="195"/>
      <c r="AL2039" s="195"/>
      <c r="AM2039" s="195"/>
    </row>
    <row r="2040" spans="16:39" s="6" customFormat="1" ht="15" customHeight="1" x14ac:dyDescent="0.25">
      <c r="P2040" s="42"/>
      <c r="AE2040" s="195"/>
      <c r="AF2040" s="195"/>
      <c r="AG2040" s="195"/>
      <c r="AH2040" s="195"/>
      <c r="AI2040" s="181"/>
      <c r="AJ2040" s="195"/>
      <c r="AK2040" s="195"/>
      <c r="AL2040" s="195"/>
      <c r="AM2040" s="195"/>
    </row>
    <row r="2041" spans="16:39" s="6" customFormat="1" ht="15" customHeight="1" x14ac:dyDescent="0.25">
      <c r="P2041" s="42"/>
      <c r="AE2041" s="195"/>
      <c r="AF2041" s="195"/>
      <c r="AG2041" s="195"/>
      <c r="AH2041" s="195"/>
      <c r="AI2041" s="181"/>
      <c r="AJ2041" s="195"/>
      <c r="AK2041" s="195"/>
      <c r="AL2041" s="195"/>
      <c r="AM2041" s="195"/>
    </row>
    <row r="2042" spans="16:39" s="6" customFormat="1" ht="15" customHeight="1" x14ac:dyDescent="0.25">
      <c r="P2042" s="42"/>
      <c r="AE2042" s="195"/>
      <c r="AF2042" s="195"/>
      <c r="AG2042" s="195"/>
      <c r="AH2042" s="195"/>
      <c r="AI2042" s="181"/>
      <c r="AJ2042" s="195"/>
      <c r="AK2042" s="195"/>
      <c r="AL2042" s="195"/>
      <c r="AM2042" s="195"/>
    </row>
    <row r="2043" spans="16:39" s="6" customFormat="1" ht="15" customHeight="1" x14ac:dyDescent="0.25">
      <c r="P2043" s="42"/>
      <c r="AE2043" s="195"/>
      <c r="AF2043" s="195"/>
      <c r="AG2043" s="195"/>
      <c r="AH2043" s="195"/>
      <c r="AI2043" s="181"/>
      <c r="AJ2043" s="195"/>
      <c r="AK2043" s="195"/>
      <c r="AL2043" s="195"/>
      <c r="AM2043" s="195"/>
    </row>
    <row r="2044" spans="16:39" s="6" customFormat="1" ht="15" customHeight="1" x14ac:dyDescent="0.25">
      <c r="P2044" s="42"/>
      <c r="AE2044" s="195"/>
      <c r="AF2044" s="195"/>
      <c r="AG2044" s="195"/>
      <c r="AH2044" s="195"/>
      <c r="AI2044" s="181"/>
      <c r="AJ2044" s="195"/>
      <c r="AK2044" s="195"/>
      <c r="AL2044" s="195"/>
      <c r="AM2044" s="195"/>
    </row>
    <row r="2045" spans="16:39" s="6" customFormat="1" ht="15" customHeight="1" x14ac:dyDescent="0.25">
      <c r="P2045" s="42"/>
      <c r="AE2045" s="195"/>
      <c r="AF2045" s="195"/>
      <c r="AG2045" s="195"/>
      <c r="AH2045" s="195"/>
      <c r="AI2045" s="181"/>
      <c r="AJ2045" s="195"/>
      <c r="AK2045" s="195"/>
      <c r="AL2045" s="195"/>
      <c r="AM2045" s="195"/>
    </row>
    <row r="2046" spans="16:39" s="6" customFormat="1" ht="15" customHeight="1" x14ac:dyDescent="0.25">
      <c r="P2046" s="42"/>
      <c r="AE2046" s="195"/>
      <c r="AF2046" s="195"/>
      <c r="AG2046" s="195"/>
      <c r="AH2046" s="195"/>
      <c r="AI2046" s="181"/>
      <c r="AJ2046" s="195"/>
      <c r="AK2046" s="195"/>
      <c r="AL2046" s="195"/>
      <c r="AM2046" s="195"/>
    </row>
    <row r="2047" spans="16:39" s="6" customFormat="1" ht="15" customHeight="1" x14ac:dyDescent="0.25">
      <c r="P2047" s="42"/>
      <c r="AE2047" s="195"/>
      <c r="AF2047" s="195"/>
      <c r="AG2047" s="195"/>
      <c r="AH2047" s="195"/>
      <c r="AI2047" s="181"/>
      <c r="AJ2047" s="195"/>
      <c r="AK2047" s="195"/>
      <c r="AL2047" s="195"/>
      <c r="AM2047" s="195"/>
    </row>
    <row r="2048" spans="16:39" s="6" customFormat="1" ht="15" customHeight="1" x14ac:dyDescent="0.25">
      <c r="P2048" s="42"/>
      <c r="AE2048" s="195"/>
      <c r="AF2048" s="195"/>
      <c r="AG2048" s="195"/>
      <c r="AH2048" s="195"/>
      <c r="AI2048" s="181"/>
      <c r="AJ2048" s="195"/>
      <c r="AK2048" s="195"/>
      <c r="AL2048" s="195"/>
      <c r="AM2048" s="195"/>
    </row>
    <row r="2049" spans="16:39" s="6" customFormat="1" ht="15" customHeight="1" x14ac:dyDescent="0.25">
      <c r="P2049" s="42"/>
      <c r="AE2049" s="195"/>
      <c r="AF2049" s="195"/>
      <c r="AG2049" s="195"/>
      <c r="AH2049" s="195"/>
      <c r="AI2049" s="181"/>
      <c r="AJ2049" s="195"/>
      <c r="AK2049" s="195"/>
      <c r="AL2049" s="195"/>
      <c r="AM2049" s="195"/>
    </row>
    <row r="2050" spans="16:39" s="6" customFormat="1" ht="15" customHeight="1" x14ac:dyDescent="0.25">
      <c r="P2050" s="42"/>
      <c r="AE2050" s="195"/>
      <c r="AF2050" s="195"/>
      <c r="AG2050" s="195"/>
      <c r="AH2050" s="195"/>
      <c r="AI2050" s="181"/>
      <c r="AJ2050" s="195"/>
      <c r="AK2050" s="195"/>
      <c r="AL2050" s="195"/>
      <c r="AM2050" s="195"/>
    </row>
    <row r="2051" spans="16:39" s="6" customFormat="1" ht="15" customHeight="1" x14ac:dyDescent="0.25">
      <c r="P2051" s="42"/>
      <c r="AE2051" s="195"/>
      <c r="AF2051" s="195"/>
      <c r="AG2051" s="195"/>
      <c r="AH2051" s="195"/>
      <c r="AI2051" s="181"/>
      <c r="AJ2051" s="195"/>
      <c r="AK2051" s="195"/>
      <c r="AL2051" s="195"/>
      <c r="AM2051" s="195"/>
    </row>
    <row r="2052" spans="16:39" s="6" customFormat="1" ht="15" customHeight="1" x14ac:dyDescent="0.25">
      <c r="P2052" s="42"/>
      <c r="AE2052" s="195"/>
      <c r="AF2052" s="195"/>
      <c r="AG2052" s="195"/>
      <c r="AH2052" s="195"/>
      <c r="AI2052" s="181"/>
      <c r="AJ2052" s="195"/>
      <c r="AK2052" s="195"/>
      <c r="AL2052" s="195"/>
      <c r="AM2052" s="195"/>
    </row>
    <row r="2053" spans="16:39" s="6" customFormat="1" ht="15" customHeight="1" x14ac:dyDescent="0.25">
      <c r="P2053" s="42"/>
      <c r="AE2053" s="195"/>
      <c r="AF2053" s="195"/>
      <c r="AG2053" s="195"/>
      <c r="AH2053" s="195"/>
      <c r="AI2053" s="181"/>
      <c r="AJ2053" s="195"/>
      <c r="AK2053" s="195"/>
      <c r="AL2053" s="195"/>
      <c r="AM2053" s="195"/>
    </row>
    <row r="2054" spans="16:39" s="6" customFormat="1" ht="15" customHeight="1" x14ac:dyDescent="0.25">
      <c r="P2054" s="42"/>
      <c r="AE2054" s="195"/>
      <c r="AF2054" s="195"/>
      <c r="AG2054" s="195"/>
      <c r="AH2054" s="195"/>
      <c r="AI2054" s="181"/>
      <c r="AJ2054" s="195"/>
      <c r="AK2054" s="195"/>
      <c r="AL2054" s="195"/>
      <c r="AM2054" s="195"/>
    </row>
    <row r="2055" spans="16:39" s="6" customFormat="1" ht="15" customHeight="1" x14ac:dyDescent="0.25">
      <c r="P2055" s="42"/>
      <c r="AE2055" s="195"/>
      <c r="AF2055" s="195"/>
      <c r="AG2055" s="195"/>
      <c r="AH2055" s="195"/>
      <c r="AI2055" s="181"/>
      <c r="AJ2055" s="195"/>
      <c r="AK2055" s="195"/>
      <c r="AL2055" s="195"/>
      <c r="AM2055" s="195"/>
    </row>
    <row r="2056" spans="16:39" s="6" customFormat="1" ht="15" customHeight="1" x14ac:dyDescent="0.25">
      <c r="P2056" s="42"/>
      <c r="AE2056" s="195"/>
      <c r="AF2056" s="195"/>
      <c r="AG2056" s="195"/>
      <c r="AH2056" s="195"/>
      <c r="AI2056" s="181"/>
      <c r="AJ2056" s="195"/>
      <c r="AK2056" s="195"/>
      <c r="AL2056" s="195"/>
      <c r="AM2056" s="195"/>
    </row>
    <row r="2057" spans="16:39" s="6" customFormat="1" ht="15" customHeight="1" x14ac:dyDescent="0.25">
      <c r="P2057" s="42"/>
      <c r="AE2057" s="195"/>
      <c r="AF2057" s="195"/>
      <c r="AG2057" s="195"/>
      <c r="AH2057" s="195"/>
      <c r="AI2057" s="181"/>
      <c r="AJ2057" s="195"/>
      <c r="AK2057" s="195"/>
      <c r="AL2057" s="195"/>
      <c r="AM2057" s="195"/>
    </row>
    <row r="2058" spans="16:39" s="6" customFormat="1" ht="15" customHeight="1" x14ac:dyDescent="0.25">
      <c r="P2058" s="42"/>
      <c r="AE2058" s="195"/>
      <c r="AF2058" s="195"/>
      <c r="AG2058" s="195"/>
      <c r="AH2058" s="195"/>
      <c r="AI2058" s="181"/>
      <c r="AJ2058" s="195"/>
      <c r="AK2058" s="195"/>
      <c r="AL2058" s="195"/>
      <c r="AM2058" s="195"/>
    </row>
    <row r="2059" spans="16:39" s="6" customFormat="1" ht="15" customHeight="1" x14ac:dyDescent="0.25">
      <c r="P2059" s="42"/>
      <c r="AE2059" s="195"/>
      <c r="AF2059" s="195"/>
      <c r="AG2059" s="195"/>
      <c r="AH2059" s="195"/>
      <c r="AI2059" s="181"/>
      <c r="AJ2059" s="195"/>
      <c r="AK2059" s="195"/>
      <c r="AL2059" s="195"/>
      <c r="AM2059" s="195"/>
    </row>
    <row r="2060" spans="16:39" s="6" customFormat="1" ht="15" customHeight="1" x14ac:dyDescent="0.25">
      <c r="P2060" s="42"/>
      <c r="AE2060" s="195"/>
      <c r="AF2060" s="195"/>
      <c r="AG2060" s="195"/>
      <c r="AH2060" s="195"/>
      <c r="AI2060" s="181"/>
      <c r="AJ2060" s="195"/>
      <c r="AK2060" s="195"/>
      <c r="AL2060" s="195"/>
      <c r="AM2060" s="195"/>
    </row>
    <row r="2061" spans="16:39" s="6" customFormat="1" ht="15" customHeight="1" x14ac:dyDescent="0.25">
      <c r="P2061" s="42"/>
      <c r="AE2061" s="195"/>
      <c r="AF2061" s="195"/>
      <c r="AG2061" s="195"/>
      <c r="AH2061" s="195"/>
      <c r="AI2061" s="181"/>
      <c r="AJ2061" s="195"/>
      <c r="AK2061" s="195"/>
      <c r="AL2061" s="195"/>
      <c r="AM2061" s="195"/>
    </row>
    <row r="2062" spans="16:39" s="6" customFormat="1" ht="15" customHeight="1" x14ac:dyDescent="0.25">
      <c r="P2062" s="42"/>
      <c r="AE2062" s="195"/>
      <c r="AF2062" s="195"/>
      <c r="AG2062" s="195"/>
      <c r="AH2062" s="195"/>
      <c r="AI2062" s="181"/>
      <c r="AJ2062" s="195"/>
      <c r="AK2062" s="195"/>
      <c r="AL2062" s="195"/>
      <c r="AM2062" s="195"/>
    </row>
    <row r="2063" spans="16:39" s="6" customFormat="1" ht="15" customHeight="1" x14ac:dyDescent="0.25">
      <c r="P2063" s="42"/>
      <c r="AE2063" s="195"/>
      <c r="AF2063" s="195"/>
      <c r="AG2063" s="195"/>
      <c r="AH2063" s="195"/>
      <c r="AI2063" s="181"/>
      <c r="AJ2063" s="195"/>
      <c r="AK2063" s="195"/>
      <c r="AL2063" s="195"/>
      <c r="AM2063" s="195"/>
    </row>
    <row r="2064" spans="16:39" s="6" customFormat="1" ht="15" customHeight="1" x14ac:dyDescent="0.25">
      <c r="P2064" s="42"/>
      <c r="AE2064" s="195"/>
      <c r="AF2064" s="195"/>
      <c r="AG2064" s="195"/>
      <c r="AH2064" s="195"/>
      <c r="AI2064" s="181"/>
      <c r="AJ2064" s="195"/>
      <c r="AK2064" s="195"/>
      <c r="AL2064" s="195"/>
      <c r="AM2064" s="195"/>
    </row>
    <row r="2065" spans="16:39" s="6" customFormat="1" ht="15" customHeight="1" x14ac:dyDescent="0.25">
      <c r="P2065" s="42"/>
      <c r="AE2065" s="195"/>
      <c r="AF2065" s="195"/>
      <c r="AG2065" s="195"/>
      <c r="AH2065" s="195"/>
      <c r="AI2065" s="181"/>
      <c r="AJ2065" s="195"/>
      <c r="AK2065" s="195"/>
      <c r="AL2065" s="195"/>
      <c r="AM2065" s="195"/>
    </row>
    <row r="2066" spans="16:39" s="6" customFormat="1" ht="15" customHeight="1" x14ac:dyDescent="0.25">
      <c r="P2066" s="42"/>
      <c r="AE2066" s="195"/>
      <c r="AF2066" s="195"/>
      <c r="AG2066" s="195"/>
      <c r="AH2066" s="195"/>
      <c r="AI2066" s="181"/>
      <c r="AJ2066" s="195"/>
      <c r="AK2066" s="195"/>
      <c r="AL2066" s="195"/>
      <c r="AM2066" s="195"/>
    </row>
    <row r="2067" spans="16:39" s="6" customFormat="1" ht="15" customHeight="1" x14ac:dyDescent="0.25">
      <c r="P2067" s="42"/>
      <c r="AE2067" s="195"/>
      <c r="AF2067" s="195"/>
      <c r="AG2067" s="195"/>
      <c r="AH2067" s="195"/>
      <c r="AI2067" s="181"/>
      <c r="AJ2067" s="195"/>
      <c r="AK2067" s="195"/>
      <c r="AL2067" s="195"/>
      <c r="AM2067" s="195"/>
    </row>
    <row r="2068" spans="16:39" s="6" customFormat="1" ht="15" customHeight="1" x14ac:dyDescent="0.25">
      <c r="P2068" s="42"/>
      <c r="AE2068" s="195"/>
      <c r="AF2068" s="195"/>
      <c r="AG2068" s="195"/>
      <c r="AH2068" s="195"/>
      <c r="AI2068" s="181"/>
      <c r="AJ2068" s="195"/>
      <c r="AK2068" s="195"/>
      <c r="AL2068" s="195"/>
      <c r="AM2068" s="195"/>
    </row>
    <row r="2069" spans="16:39" s="6" customFormat="1" ht="15" customHeight="1" x14ac:dyDescent="0.25">
      <c r="P2069" s="42"/>
      <c r="AE2069" s="195"/>
      <c r="AF2069" s="195"/>
      <c r="AG2069" s="195"/>
      <c r="AH2069" s="195"/>
      <c r="AI2069" s="181"/>
      <c r="AJ2069" s="195"/>
      <c r="AK2069" s="195"/>
      <c r="AL2069" s="195"/>
      <c r="AM2069" s="195"/>
    </row>
    <row r="2070" spans="16:39" s="6" customFormat="1" ht="15" customHeight="1" x14ac:dyDescent="0.25">
      <c r="P2070" s="42"/>
      <c r="AE2070" s="195"/>
      <c r="AF2070" s="195"/>
      <c r="AG2070" s="195"/>
      <c r="AH2070" s="195"/>
      <c r="AI2070" s="181"/>
      <c r="AJ2070" s="195"/>
      <c r="AK2070" s="195"/>
      <c r="AL2070" s="195"/>
      <c r="AM2070" s="195"/>
    </row>
    <row r="2071" spans="16:39" s="6" customFormat="1" ht="15" customHeight="1" x14ac:dyDescent="0.25">
      <c r="P2071" s="42"/>
      <c r="AE2071" s="195"/>
      <c r="AF2071" s="195"/>
      <c r="AG2071" s="195"/>
      <c r="AH2071" s="195"/>
      <c r="AI2071" s="181"/>
      <c r="AJ2071" s="195"/>
      <c r="AK2071" s="195"/>
      <c r="AL2071" s="195"/>
      <c r="AM2071" s="195"/>
    </row>
    <row r="2072" spans="16:39" s="6" customFormat="1" ht="15" customHeight="1" x14ac:dyDescent="0.25">
      <c r="P2072" s="42"/>
      <c r="AE2072" s="195"/>
      <c r="AF2072" s="195"/>
      <c r="AG2072" s="195"/>
      <c r="AH2072" s="195"/>
      <c r="AI2072" s="181"/>
      <c r="AJ2072" s="195"/>
      <c r="AK2072" s="195"/>
      <c r="AL2072" s="195"/>
      <c r="AM2072" s="195"/>
    </row>
    <row r="2073" spans="16:39" s="6" customFormat="1" ht="15" customHeight="1" x14ac:dyDescent="0.25">
      <c r="P2073" s="42"/>
      <c r="AE2073" s="195"/>
      <c r="AF2073" s="195"/>
      <c r="AG2073" s="195"/>
      <c r="AH2073" s="195"/>
      <c r="AI2073" s="181"/>
      <c r="AJ2073" s="195"/>
      <c r="AK2073" s="195"/>
      <c r="AL2073" s="195"/>
      <c r="AM2073" s="195"/>
    </row>
    <row r="2074" spans="16:39" s="6" customFormat="1" ht="15" customHeight="1" x14ac:dyDescent="0.25">
      <c r="P2074" s="42"/>
      <c r="AE2074" s="195"/>
      <c r="AF2074" s="195"/>
      <c r="AG2074" s="195"/>
      <c r="AH2074" s="195"/>
      <c r="AI2074" s="181"/>
      <c r="AJ2074" s="195"/>
      <c r="AK2074" s="195"/>
      <c r="AL2074" s="195"/>
      <c r="AM2074" s="195"/>
    </row>
    <row r="2075" spans="16:39" s="6" customFormat="1" ht="15" customHeight="1" x14ac:dyDescent="0.25">
      <c r="P2075" s="42"/>
      <c r="AE2075" s="195"/>
      <c r="AF2075" s="195"/>
      <c r="AG2075" s="195"/>
      <c r="AH2075" s="195"/>
      <c r="AI2075" s="181"/>
      <c r="AJ2075" s="195"/>
      <c r="AK2075" s="195"/>
      <c r="AL2075" s="195"/>
      <c r="AM2075" s="195"/>
    </row>
    <row r="2076" spans="16:39" s="6" customFormat="1" ht="15" customHeight="1" x14ac:dyDescent="0.25">
      <c r="P2076" s="42"/>
      <c r="AE2076" s="195"/>
      <c r="AF2076" s="195"/>
      <c r="AG2076" s="195"/>
      <c r="AH2076" s="195"/>
      <c r="AI2076" s="181"/>
      <c r="AJ2076" s="195"/>
      <c r="AK2076" s="195"/>
      <c r="AL2076" s="195"/>
      <c r="AM2076" s="195"/>
    </row>
    <row r="2077" spans="16:39" s="6" customFormat="1" ht="15" customHeight="1" x14ac:dyDescent="0.25">
      <c r="P2077" s="42"/>
      <c r="AE2077" s="195"/>
      <c r="AF2077" s="195"/>
      <c r="AG2077" s="195"/>
      <c r="AH2077" s="195"/>
      <c r="AI2077" s="181"/>
      <c r="AJ2077" s="195"/>
      <c r="AK2077" s="195"/>
      <c r="AL2077" s="195"/>
      <c r="AM2077" s="195"/>
    </row>
    <row r="2078" spans="16:39" s="6" customFormat="1" ht="15" customHeight="1" x14ac:dyDescent="0.25">
      <c r="P2078" s="42"/>
      <c r="AE2078" s="195"/>
      <c r="AF2078" s="195"/>
      <c r="AG2078" s="195"/>
      <c r="AH2078" s="195"/>
      <c r="AI2078" s="181"/>
      <c r="AJ2078" s="195"/>
      <c r="AK2078" s="195"/>
      <c r="AL2078" s="195"/>
      <c r="AM2078" s="195"/>
    </row>
    <row r="2079" spans="16:39" s="6" customFormat="1" ht="15" customHeight="1" x14ac:dyDescent="0.25">
      <c r="P2079" s="42"/>
      <c r="AE2079" s="195"/>
      <c r="AF2079" s="195"/>
      <c r="AG2079" s="195"/>
      <c r="AH2079" s="195"/>
      <c r="AI2079" s="181"/>
      <c r="AJ2079" s="195"/>
      <c r="AK2079" s="195"/>
      <c r="AL2079" s="195"/>
      <c r="AM2079" s="195"/>
    </row>
    <row r="2080" spans="16:39" s="6" customFormat="1" ht="15" customHeight="1" x14ac:dyDescent="0.25">
      <c r="P2080" s="42"/>
      <c r="AE2080" s="195"/>
      <c r="AF2080" s="195"/>
      <c r="AG2080" s="195"/>
      <c r="AH2080" s="195"/>
      <c r="AI2080" s="181"/>
      <c r="AJ2080" s="195"/>
      <c r="AK2080" s="195"/>
      <c r="AL2080" s="195"/>
      <c r="AM2080" s="195"/>
    </row>
    <row r="2081" spans="16:39" s="6" customFormat="1" ht="15" customHeight="1" x14ac:dyDescent="0.25">
      <c r="P2081" s="42"/>
      <c r="AE2081" s="195"/>
      <c r="AF2081" s="195"/>
      <c r="AG2081" s="195"/>
      <c r="AH2081" s="195"/>
      <c r="AI2081" s="181"/>
      <c r="AJ2081" s="195"/>
      <c r="AK2081" s="195"/>
      <c r="AL2081" s="195"/>
      <c r="AM2081" s="195"/>
    </row>
    <row r="2082" spans="16:39" s="6" customFormat="1" ht="15" customHeight="1" x14ac:dyDescent="0.25">
      <c r="P2082" s="42"/>
      <c r="AE2082" s="195"/>
      <c r="AF2082" s="195"/>
      <c r="AG2082" s="195"/>
      <c r="AH2082" s="195"/>
      <c r="AI2082" s="181"/>
      <c r="AJ2082" s="195"/>
      <c r="AK2082" s="195"/>
      <c r="AL2082" s="195"/>
      <c r="AM2082" s="195"/>
    </row>
    <row r="2083" spans="16:39" s="6" customFormat="1" ht="15" customHeight="1" x14ac:dyDescent="0.25">
      <c r="P2083" s="42"/>
      <c r="AE2083" s="195"/>
      <c r="AF2083" s="195"/>
      <c r="AG2083" s="195"/>
      <c r="AH2083" s="195"/>
      <c r="AI2083" s="181"/>
      <c r="AJ2083" s="195"/>
      <c r="AK2083" s="195"/>
      <c r="AL2083" s="195"/>
      <c r="AM2083" s="195"/>
    </row>
    <row r="2084" spans="16:39" s="6" customFormat="1" ht="15" customHeight="1" x14ac:dyDescent="0.25">
      <c r="P2084" s="42"/>
      <c r="AE2084" s="195"/>
      <c r="AF2084" s="195"/>
      <c r="AG2084" s="195"/>
      <c r="AH2084" s="195"/>
      <c r="AI2084" s="181"/>
      <c r="AJ2084" s="195"/>
      <c r="AK2084" s="195"/>
      <c r="AL2084" s="195"/>
      <c r="AM2084" s="195"/>
    </row>
    <row r="2085" spans="16:39" s="6" customFormat="1" ht="15" customHeight="1" x14ac:dyDescent="0.25">
      <c r="P2085" s="42"/>
      <c r="AE2085" s="195"/>
      <c r="AF2085" s="195"/>
      <c r="AG2085" s="195"/>
      <c r="AH2085" s="195"/>
      <c r="AI2085" s="181"/>
      <c r="AJ2085" s="195"/>
      <c r="AK2085" s="195"/>
      <c r="AL2085" s="195"/>
      <c r="AM2085" s="195"/>
    </row>
    <row r="2086" spans="16:39" s="6" customFormat="1" ht="15" customHeight="1" x14ac:dyDescent="0.25">
      <c r="P2086" s="42"/>
      <c r="AE2086" s="195"/>
      <c r="AF2086" s="195"/>
      <c r="AG2086" s="195"/>
      <c r="AH2086" s="195"/>
      <c r="AI2086" s="181"/>
      <c r="AJ2086" s="195"/>
      <c r="AK2086" s="195"/>
      <c r="AL2086" s="195"/>
      <c r="AM2086" s="195"/>
    </row>
    <row r="2087" spans="16:39" s="6" customFormat="1" ht="15" customHeight="1" x14ac:dyDescent="0.25">
      <c r="P2087" s="42"/>
      <c r="AE2087" s="195"/>
      <c r="AF2087" s="195"/>
      <c r="AG2087" s="195"/>
      <c r="AH2087" s="195"/>
      <c r="AI2087" s="181"/>
      <c r="AJ2087" s="195"/>
      <c r="AK2087" s="195"/>
      <c r="AL2087" s="195"/>
      <c r="AM2087" s="195"/>
    </row>
    <row r="2088" spans="16:39" s="6" customFormat="1" ht="15" customHeight="1" x14ac:dyDescent="0.25">
      <c r="P2088" s="42"/>
      <c r="AE2088" s="195"/>
      <c r="AF2088" s="195"/>
      <c r="AG2088" s="195"/>
      <c r="AH2088" s="195"/>
      <c r="AI2088" s="181"/>
      <c r="AJ2088" s="195"/>
      <c r="AK2088" s="195"/>
      <c r="AL2088" s="195"/>
      <c r="AM2088" s="195"/>
    </row>
    <row r="2089" spans="16:39" s="6" customFormat="1" ht="15" customHeight="1" x14ac:dyDescent="0.25">
      <c r="P2089" s="42"/>
      <c r="AE2089" s="195"/>
      <c r="AF2089" s="195"/>
      <c r="AG2089" s="195"/>
      <c r="AH2089" s="195"/>
      <c r="AI2089" s="181"/>
      <c r="AJ2089" s="195"/>
      <c r="AK2089" s="195"/>
      <c r="AL2089" s="195"/>
      <c r="AM2089" s="195"/>
    </row>
    <row r="2090" spans="16:39" s="6" customFormat="1" ht="15" customHeight="1" x14ac:dyDescent="0.25">
      <c r="P2090" s="42"/>
      <c r="AE2090" s="195"/>
      <c r="AF2090" s="195"/>
      <c r="AG2090" s="195"/>
      <c r="AH2090" s="195"/>
      <c r="AI2090" s="181"/>
      <c r="AJ2090" s="195"/>
      <c r="AK2090" s="195"/>
      <c r="AL2090" s="195"/>
      <c r="AM2090" s="195"/>
    </row>
    <row r="2091" spans="16:39" s="6" customFormat="1" ht="15" customHeight="1" x14ac:dyDescent="0.25">
      <c r="P2091" s="42"/>
      <c r="AE2091" s="195"/>
      <c r="AF2091" s="195"/>
      <c r="AG2091" s="195"/>
      <c r="AH2091" s="195"/>
      <c r="AI2091" s="181"/>
      <c r="AJ2091" s="195"/>
      <c r="AK2091" s="195"/>
      <c r="AL2091" s="195"/>
      <c r="AM2091" s="195"/>
    </row>
    <row r="2092" spans="16:39" s="6" customFormat="1" ht="15" customHeight="1" x14ac:dyDescent="0.25">
      <c r="P2092" s="42"/>
      <c r="AE2092" s="195"/>
      <c r="AF2092" s="195"/>
      <c r="AG2092" s="195"/>
      <c r="AH2092" s="195"/>
      <c r="AI2092" s="181"/>
      <c r="AJ2092" s="195"/>
      <c r="AK2092" s="195"/>
      <c r="AL2092" s="195"/>
      <c r="AM2092" s="195"/>
    </row>
    <row r="2093" spans="16:39" s="6" customFormat="1" ht="15" customHeight="1" x14ac:dyDescent="0.25">
      <c r="P2093" s="42"/>
      <c r="AE2093" s="195"/>
      <c r="AF2093" s="195"/>
      <c r="AG2093" s="195"/>
      <c r="AH2093" s="195"/>
      <c r="AI2093" s="181"/>
      <c r="AJ2093" s="195"/>
      <c r="AK2093" s="195"/>
      <c r="AL2093" s="195"/>
      <c r="AM2093" s="195"/>
    </row>
    <row r="2094" spans="16:39" s="6" customFormat="1" ht="15" customHeight="1" x14ac:dyDescent="0.25">
      <c r="P2094" s="42"/>
      <c r="AE2094" s="195"/>
      <c r="AF2094" s="195"/>
      <c r="AG2094" s="195"/>
      <c r="AH2094" s="195"/>
      <c r="AI2094" s="181"/>
      <c r="AJ2094" s="195"/>
      <c r="AK2094" s="195"/>
      <c r="AL2094" s="195"/>
      <c r="AM2094" s="195"/>
    </row>
    <row r="2095" spans="16:39" s="6" customFormat="1" ht="15" customHeight="1" x14ac:dyDescent="0.25">
      <c r="P2095" s="42"/>
      <c r="AE2095" s="195"/>
      <c r="AF2095" s="195"/>
      <c r="AG2095" s="195"/>
      <c r="AH2095" s="195"/>
      <c r="AI2095" s="181"/>
      <c r="AJ2095" s="195"/>
      <c r="AK2095" s="195"/>
      <c r="AL2095" s="195"/>
      <c r="AM2095" s="195"/>
    </row>
    <row r="2096" spans="16:39" s="6" customFormat="1" ht="15" customHeight="1" x14ac:dyDescent="0.25">
      <c r="P2096" s="42"/>
      <c r="AE2096" s="195"/>
      <c r="AF2096" s="195"/>
      <c r="AG2096" s="195"/>
      <c r="AH2096" s="195"/>
      <c r="AI2096" s="181"/>
      <c r="AJ2096" s="195"/>
      <c r="AK2096" s="195"/>
      <c r="AL2096" s="195"/>
      <c r="AM2096" s="195"/>
    </row>
    <row r="2097" spans="16:39" s="6" customFormat="1" ht="15" customHeight="1" x14ac:dyDescent="0.25">
      <c r="P2097" s="42"/>
      <c r="AE2097" s="195"/>
      <c r="AF2097" s="195"/>
      <c r="AG2097" s="195"/>
      <c r="AH2097" s="195"/>
      <c r="AI2097" s="181"/>
      <c r="AJ2097" s="195"/>
      <c r="AK2097" s="195"/>
      <c r="AL2097" s="195"/>
      <c r="AM2097" s="195"/>
    </row>
    <row r="2098" spans="16:39" s="6" customFormat="1" ht="15" customHeight="1" x14ac:dyDescent="0.25">
      <c r="P2098" s="42"/>
      <c r="AE2098" s="195"/>
      <c r="AF2098" s="195"/>
      <c r="AG2098" s="195"/>
      <c r="AH2098" s="195"/>
      <c r="AI2098" s="181"/>
      <c r="AJ2098" s="195"/>
      <c r="AK2098" s="195"/>
      <c r="AL2098" s="195"/>
      <c r="AM2098" s="195"/>
    </row>
    <row r="2099" spans="16:39" s="6" customFormat="1" ht="15" customHeight="1" x14ac:dyDescent="0.25">
      <c r="P2099" s="42"/>
      <c r="AE2099" s="195"/>
      <c r="AF2099" s="195"/>
      <c r="AG2099" s="195"/>
      <c r="AH2099" s="195"/>
      <c r="AI2099" s="181"/>
      <c r="AJ2099" s="195"/>
      <c r="AK2099" s="195"/>
      <c r="AL2099" s="195"/>
      <c r="AM2099" s="195"/>
    </row>
    <row r="2100" spans="16:39" s="6" customFormat="1" ht="15" customHeight="1" x14ac:dyDescent="0.25">
      <c r="P2100" s="42"/>
      <c r="AE2100" s="195"/>
      <c r="AF2100" s="195"/>
      <c r="AG2100" s="195"/>
      <c r="AH2100" s="195"/>
      <c r="AI2100" s="181"/>
      <c r="AJ2100" s="195"/>
      <c r="AK2100" s="195"/>
      <c r="AL2100" s="195"/>
      <c r="AM2100" s="195"/>
    </row>
    <row r="2101" spans="16:39" s="6" customFormat="1" ht="15" customHeight="1" x14ac:dyDescent="0.25">
      <c r="P2101" s="42"/>
      <c r="AE2101" s="195"/>
      <c r="AF2101" s="195"/>
      <c r="AG2101" s="195"/>
      <c r="AH2101" s="195"/>
      <c r="AI2101" s="181"/>
      <c r="AJ2101" s="195"/>
      <c r="AK2101" s="195"/>
      <c r="AL2101" s="195"/>
      <c r="AM2101" s="195"/>
    </row>
    <row r="2102" spans="16:39" s="6" customFormat="1" ht="15" customHeight="1" x14ac:dyDescent="0.25">
      <c r="P2102" s="42"/>
      <c r="AE2102" s="195"/>
      <c r="AF2102" s="195"/>
      <c r="AG2102" s="195"/>
      <c r="AH2102" s="195"/>
      <c r="AI2102" s="181"/>
      <c r="AJ2102" s="195"/>
      <c r="AK2102" s="195"/>
      <c r="AL2102" s="195"/>
      <c r="AM2102" s="195"/>
    </row>
    <row r="2103" spans="16:39" s="6" customFormat="1" ht="15" customHeight="1" x14ac:dyDescent="0.25">
      <c r="P2103" s="42"/>
      <c r="AE2103" s="195"/>
      <c r="AF2103" s="195"/>
      <c r="AG2103" s="195"/>
      <c r="AH2103" s="195"/>
      <c r="AI2103" s="181"/>
      <c r="AJ2103" s="195"/>
      <c r="AK2103" s="195"/>
      <c r="AL2103" s="195"/>
      <c r="AM2103" s="195"/>
    </row>
    <row r="2104" spans="16:39" s="6" customFormat="1" ht="15" customHeight="1" x14ac:dyDescent="0.25">
      <c r="P2104" s="42"/>
      <c r="AE2104" s="195"/>
      <c r="AF2104" s="195"/>
      <c r="AG2104" s="195"/>
      <c r="AH2104" s="195"/>
      <c r="AI2104" s="181"/>
      <c r="AJ2104" s="195"/>
      <c r="AK2104" s="195"/>
      <c r="AL2104" s="195"/>
      <c r="AM2104" s="195"/>
    </row>
    <row r="2105" spans="16:39" s="6" customFormat="1" ht="15" customHeight="1" x14ac:dyDescent="0.25">
      <c r="P2105" s="42"/>
      <c r="AE2105" s="195"/>
      <c r="AF2105" s="195"/>
      <c r="AG2105" s="195"/>
      <c r="AH2105" s="195"/>
      <c r="AI2105" s="181"/>
      <c r="AJ2105" s="195"/>
      <c r="AK2105" s="195"/>
      <c r="AL2105" s="195"/>
      <c r="AM2105" s="195"/>
    </row>
    <row r="2106" spans="16:39" s="6" customFormat="1" ht="15" customHeight="1" x14ac:dyDescent="0.25">
      <c r="P2106" s="42"/>
      <c r="AE2106" s="195"/>
      <c r="AF2106" s="195"/>
      <c r="AG2106" s="195"/>
      <c r="AH2106" s="195"/>
      <c r="AI2106" s="181"/>
      <c r="AJ2106" s="195"/>
      <c r="AK2106" s="195"/>
      <c r="AL2106" s="195"/>
      <c r="AM2106" s="195"/>
    </row>
    <row r="2107" spans="16:39" s="6" customFormat="1" ht="15" customHeight="1" x14ac:dyDescent="0.25">
      <c r="P2107" s="42"/>
      <c r="AE2107" s="195"/>
      <c r="AF2107" s="195"/>
      <c r="AG2107" s="195"/>
      <c r="AH2107" s="195"/>
      <c r="AI2107" s="181"/>
      <c r="AJ2107" s="195"/>
      <c r="AK2107" s="195"/>
      <c r="AL2107" s="195"/>
      <c r="AM2107" s="195"/>
    </row>
    <row r="2108" spans="16:39" s="6" customFormat="1" ht="15" customHeight="1" x14ac:dyDescent="0.25">
      <c r="P2108" s="42"/>
      <c r="AE2108" s="195"/>
      <c r="AF2108" s="195"/>
      <c r="AG2108" s="195"/>
      <c r="AH2108" s="195"/>
      <c r="AI2108" s="181"/>
      <c r="AJ2108" s="195"/>
      <c r="AK2108" s="195"/>
      <c r="AL2108" s="195"/>
      <c r="AM2108" s="195"/>
    </row>
    <row r="2109" spans="16:39" s="6" customFormat="1" ht="15" customHeight="1" x14ac:dyDescent="0.25">
      <c r="P2109" s="42"/>
      <c r="AE2109" s="195"/>
      <c r="AF2109" s="195"/>
      <c r="AG2109" s="195"/>
      <c r="AH2109" s="195"/>
      <c r="AI2109" s="181"/>
      <c r="AJ2109" s="195"/>
      <c r="AK2109" s="195"/>
      <c r="AL2109" s="195"/>
      <c r="AM2109" s="195"/>
    </row>
    <row r="2110" spans="16:39" s="6" customFormat="1" ht="15" customHeight="1" x14ac:dyDescent="0.25">
      <c r="P2110" s="42"/>
      <c r="AE2110" s="195"/>
      <c r="AF2110" s="195"/>
      <c r="AG2110" s="195"/>
      <c r="AH2110" s="195"/>
      <c r="AI2110" s="181"/>
      <c r="AJ2110" s="195"/>
      <c r="AK2110" s="195"/>
      <c r="AL2110" s="195"/>
      <c r="AM2110" s="195"/>
    </row>
    <row r="2111" spans="16:39" s="6" customFormat="1" ht="15" customHeight="1" x14ac:dyDescent="0.25">
      <c r="P2111" s="42"/>
      <c r="AE2111" s="195"/>
      <c r="AF2111" s="195"/>
      <c r="AG2111" s="195"/>
      <c r="AH2111" s="195"/>
      <c r="AI2111" s="181"/>
      <c r="AJ2111" s="195"/>
      <c r="AK2111" s="195"/>
      <c r="AL2111" s="195"/>
      <c r="AM2111" s="195"/>
    </row>
    <row r="2112" spans="16:39" s="6" customFormat="1" ht="15" customHeight="1" x14ac:dyDescent="0.25">
      <c r="P2112" s="42"/>
      <c r="AE2112" s="195"/>
      <c r="AF2112" s="195"/>
      <c r="AG2112" s="195"/>
      <c r="AH2112" s="195"/>
      <c r="AI2112" s="181"/>
      <c r="AJ2112" s="195"/>
      <c r="AK2112" s="195"/>
      <c r="AL2112" s="195"/>
      <c r="AM2112" s="195"/>
    </row>
    <row r="2113" spans="16:39" s="6" customFormat="1" ht="15" customHeight="1" x14ac:dyDescent="0.25">
      <c r="P2113" s="42"/>
      <c r="AE2113" s="195"/>
      <c r="AF2113" s="195"/>
      <c r="AG2113" s="195"/>
      <c r="AH2113" s="195"/>
      <c r="AI2113" s="181"/>
      <c r="AJ2113" s="195"/>
      <c r="AK2113" s="195"/>
      <c r="AL2113" s="195"/>
      <c r="AM2113" s="195"/>
    </row>
    <row r="2114" spans="16:39" s="6" customFormat="1" ht="15" customHeight="1" x14ac:dyDescent="0.25">
      <c r="P2114" s="42"/>
      <c r="AE2114" s="195"/>
      <c r="AF2114" s="195"/>
      <c r="AG2114" s="195"/>
      <c r="AH2114" s="195"/>
      <c r="AI2114" s="181"/>
      <c r="AJ2114" s="195"/>
      <c r="AK2114" s="195"/>
      <c r="AL2114" s="195"/>
      <c r="AM2114" s="195"/>
    </row>
    <row r="2115" spans="16:39" s="6" customFormat="1" ht="15" customHeight="1" x14ac:dyDescent="0.25">
      <c r="P2115" s="42"/>
      <c r="AE2115" s="195"/>
      <c r="AF2115" s="195"/>
      <c r="AG2115" s="195"/>
      <c r="AH2115" s="195"/>
      <c r="AI2115" s="181"/>
      <c r="AJ2115" s="195"/>
      <c r="AK2115" s="195"/>
      <c r="AL2115" s="195"/>
      <c r="AM2115" s="195"/>
    </row>
    <row r="2116" spans="16:39" s="6" customFormat="1" ht="15" customHeight="1" x14ac:dyDescent="0.25">
      <c r="P2116" s="42"/>
      <c r="AE2116" s="195"/>
      <c r="AF2116" s="195"/>
      <c r="AG2116" s="195"/>
      <c r="AH2116" s="195"/>
      <c r="AI2116" s="181"/>
      <c r="AJ2116" s="195"/>
      <c r="AK2116" s="195"/>
      <c r="AL2116" s="195"/>
      <c r="AM2116" s="195"/>
    </row>
    <row r="2117" spans="16:39" s="6" customFormat="1" ht="15" customHeight="1" x14ac:dyDescent="0.25">
      <c r="P2117" s="42"/>
      <c r="AE2117" s="195"/>
      <c r="AF2117" s="195"/>
      <c r="AG2117" s="195"/>
      <c r="AH2117" s="195"/>
      <c r="AI2117" s="181"/>
      <c r="AJ2117" s="195"/>
      <c r="AK2117" s="195"/>
      <c r="AL2117" s="195"/>
      <c r="AM2117" s="195"/>
    </row>
    <row r="2118" spans="16:39" s="6" customFormat="1" ht="15" customHeight="1" x14ac:dyDescent="0.25">
      <c r="P2118" s="42"/>
      <c r="AE2118" s="195"/>
      <c r="AF2118" s="195"/>
      <c r="AG2118" s="195"/>
      <c r="AH2118" s="195"/>
      <c r="AI2118" s="181"/>
      <c r="AJ2118" s="195"/>
      <c r="AK2118" s="195"/>
      <c r="AL2118" s="195"/>
      <c r="AM2118" s="195"/>
    </row>
    <row r="2119" spans="16:39" s="6" customFormat="1" ht="15" customHeight="1" x14ac:dyDescent="0.25">
      <c r="P2119" s="42"/>
      <c r="AE2119" s="195"/>
      <c r="AF2119" s="195"/>
      <c r="AG2119" s="195"/>
      <c r="AH2119" s="195"/>
      <c r="AI2119" s="181"/>
      <c r="AJ2119" s="195"/>
      <c r="AK2119" s="195"/>
      <c r="AL2119" s="195"/>
      <c r="AM2119" s="195"/>
    </row>
    <row r="2120" spans="16:39" s="6" customFormat="1" ht="15" customHeight="1" x14ac:dyDescent="0.25">
      <c r="P2120" s="42"/>
      <c r="AE2120" s="195"/>
      <c r="AF2120" s="195"/>
      <c r="AG2120" s="195"/>
      <c r="AH2120" s="195"/>
      <c r="AI2120" s="181"/>
      <c r="AJ2120" s="195"/>
      <c r="AK2120" s="195"/>
      <c r="AL2120" s="195"/>
      <c r="AM2120" s="195"/>
    </row>
    <row r="2121" spans="16:39" s="6" customFormat="1" ht="15" customHeight="1" x14ac:dyDescent="0.25">
      <c r="P2121" s="42"/>
      <c r="AE2121" s="195"/>
      <c r="AF2121" s="195"/>
      <c r="AG2121" s="195"/>
      <c r="AH2121" s="195"/>
      <c r="AI2121" s="181"/>
      <c r="AJ2121" s="195"/>
      <c r="AK2121" s="195"/>
      <c r="AL2121" s="195"/>
      <c r="AM2121" s="195"/>
    </row>
    <row r="2122" spans="16:39" s="6" customFormat="1" ht="15" customHeight="1" x14ac:dyDescent="0.25">
      <c r="P2122" s="42"/>
      <c r="AE2122" s="195"/>
      <c r="AF2122" s="195"/>
      <c r="AG2122" s="195"/>
      <c r="AH2122" s="195"/>
      <c r="AI2122" s="181"/>
      <c r="AJ2122" s="195"/>
      <c r="AK2122" s="195"/>
      <c r="AL2122" s="195"/>
      <c r="AM2122" s="195"/>
    </row>
    <row r="2123" spans="16:39" s="6" customFormat="1" ht="15" customHeight="1" x14ac:dyDescent="0.25">
      <c r="P2123" s="42"/>
      <c r="AE2123" s="195"/>
      <c r="AF2123" s="195"/>
      <c r="AG2123" s="195"/>
      <c r="AH2123" s="195"/>
      <c r="AI2123" s="181"/>
      <c r="AJ2123" s="195"/>
      <c r="AK2123" s="195"/>
      <c r="AL2123" s="195"/>
      <c r="AM2123" s="195"/>
    </row>
    <row r="2124" spans="16:39" s="6" customFormat="1" ht="15" customHeight="1" x14ac:dyDescent="0.25">
      <c r="P2124" s="42"/>
      <c r="AE2124" s="195"/>
      <c r="AF2124" s="195"/>
      <c r="AG2124" s="195"/>
      <c r="AH2124" s="195"/>
      <c r="AI2124" s="181"/>
      <c r="AJ2124" s="195"/>
      <c r="AK2124" s="195"/>
      <c r="AL2124" s="195"/>
      <c r="AM2124" s="195"/>
    </row>
    <row r="2125" spans="16:39" s="6" customFormat="1" ht="15" customHeight="1" x14ac:dyDescent="0.25">
      <c r="P2125" s="42"/>
      <c r="AE2125" s="195"/>
      <c r="AF2125" s="195"/>
      <c r="AG2125" s="195"/>
      <c r="AH2125" s="195"/>
      <c r="AI2125" s="181"/>
      <c r="AJ2125" s="195"/>
      <c r="AK2125" s="195"/>
      <c r="AL2125" s="195"/>
      <c r="AM2125" s="195"/>
    </row>
    <row r="2126" spans="16:39" s="6" customFormat="1" ht="15" customHeight="1" x14ac:dyDescent="0.25">
      <c r="P2126" s="42"/>
      <c r="AE2126" s="195"/>
      <c r="AF2126" s="195"/>
      <c r="AG2126" s="195"/>
      <c r="AH2126" s="195"/>
      <c r="AI2126" s="181"/>
      <c r="AJ2126" s="195"/>
      <c r="AK2126" s="195"/>
      <c r="AL2126" s="195"/>
      <c r="AM2126" s="195"/>
    </row>
    <row r="2127" spans="16:39" s="6" customFormat="1" ht="15" customHeight="1" x14ac:dyDescent="0.25">
      <c r="P2127" s="42"/>
      <c r="AE2127" s="195"/>
      <c r="AF2127" s="195"/>
      <c r="AG2127" s="195"/>
      <c r="AH2127" s="195"/>
      <c r="AI2127" s="181"/>
      <c r="AJ2127" s="195"/>
      <c r="AK2127" s="195"/>
      <c r="AL2127" s="195"/>
      <c r="AM2127" s="195"/>
    </row>
    <row r="2128" spans="16:39" s="6" customFormat="1" ht="15" customHeight="1" x14ac:dyDescent="0.25">
      <c r="P2128" s="42"/>
      <c r="AE2128" s="195"/>
      <c r="AF2128" s="195"/>
      <c r="AG2128" s="195"/>
      <c r="AH2128" s="195"/>
      <c r="AI2128" s="181"/>
      <c r="AJ2128" s="195"/>
      <c r="AK2128" s="195"/>
      <c r="AL2128" s="195"/>
      <c r="AM2128" s="195"/>
    </row>
    <row r="2129" spans="16:39" s="6" customFormat="1" ht="15" customHeight="1" x14ac:dyDescent="0.25">
      <c r="P2129" s="42"/>
      <c r="AE2129" s="195"/>
      <c r="AF2129" s="195"/>
      <c r="AG2129" s="195"/>
      <c r="AH2129" s="195"/>
      <c r="AI2129" s="181"/>
      <c r="AJ2129" s="195"/>
      <c r="AK2129" s="195"/>
      <c r="AL2129" s="195"/>
      <c r="AM2129" s="195"/>
    </row>
    <row r="2130" spans="16:39" s="6" customFormat="1" ht="15" customHeight="1" x14ac:dyDescent="0.25">
      <c r="P2130" s="42"/>
      <c r="AE2130" s="195"/>
      <c r="AF2130" s="195"/>
      <c r="AG2130" s="195"/>
      <c r="AH2130" s="195"/>
      <c r="AI2130" s="181"/>
      <c r="AJ2130" s="195"/>
      <c r="AK2130" s="195"/>
      <c r="AL2130" s="195"/>
      <c r="AM2130" s="195"/>
    </row>
    <row r="2131" spans="16:39" s="6" customFormat="1" ht="15" customHeight="1" x14ac:dyDescent="0.25">
      <c r="P2131" s="42"/>
      <c r="AE2131" s="195"/>
      <c r="AF2131" s="195"/>
      <c r="AG2131" s="195"/>
      <c r="AH2131" s="195"/>
      <c r="AI2131" s="181"/>
      <c r="AJ2131" s="195"/>
      <c r="AK2131" s="195"/>
      <c r="AL2131" s="195"/>
      <c r="AM2131" s="195"/>
    </row>
    <row r="2132" spans="16:39" s="6" customFormat="1" ht="15" customHeight="1" x14ac:dyDescent="0.25">
      <c r="P2132" s="42"/>
      <c r="AE2132" s="195"/>
      <c r="AF2132" s="195"/>
      <c r="AG2132" s="195"/>
      <c r="AH2132" s="195"/>
      <c r="AI2132" s="181"/>
      <c r="AJ2132" s="195"/>
      <c r="AK2132" s="195"/>
      <c r="AL2132" s="195"/>
      <c r="AM2132" s="195"/>
    </row>
    <row r="2133" spans="16:39" s="6" customFormat="1" ht="15" customHeight="1" x14ac:dyDescent="0.25">
      <c r="P2133" s="42"/>
      <c r="AE2133" s="195"/>
      <c r="AF2133" s="195"/>
      <c r="AG2133" s="195"/>
      <c r="AH2133" s="195"/>
      <c r="AI2133" s="181"/>
      <c r="AJ2133" s="195"/>
      <c r="AK2133" s="195"/>
      <c r="AL2133" s="195"/>
      <c r="AM2133" s="195"/>
    </row>
    <row r="2134" spans="16:39" s="6" customFormat="1" ht="15" customHeight="1" x14ac:dyDescent="0.25">
      <c r="P2134" s="42"/>
      <c r="AE2134" s="195"/>
      <c r="AF2134" s="195"/>
      <c r="AG2134" s="195"/>
      <c r="AH2134" s="195"/>
      <c r="AI2134" s="181"/>
      <c r="AJ2134" s="195"/>
      <c r="AK2134" s="195"/>
      <c r="AL2134" s="195"/>
      <c r="AM2134" s="195"/>
    </row>
    <row r="2135" spans="16:39" s="6" customFormat="1" ht="15" customHeight="1" x14ac:dyDescent="0.25">
      <c r="P2135" s="42"/>
      <c r="AE2135" s="195"/>
      <c r="AF2135" s="195"/>
      <c r="AG2135" s="195"/>
      <c r="AH2135" s="195"/>
      <c r="AI2135" s="181"/>
      <c r="AJ2135" s="195"/>
      <c r="AK2135" s="195"/>
      <c r="AL2135" s="195"/>
      <c r="AM2135" s="195"/>
    </row>
    <row r="2136" spans="16:39" s="6" customFormat="1" ht="15" customHeight="1" x14ac:dyDescent="0.25">
      <c r="P2136" s="42"/>
      <c r="AE2136" s="195"/>
      <c r="AF2136" s="195"/>
      <c r="AG2136" s="195"/>
      <c r="AH2136" s="195"/>
      <c r="AI2136" s="181"/>
      <c r="AJ2136" s="195"/>
      <c r="AK2136" s="195"/>
      <c r="AL2136" s="195"/>
      <c r="AM2136" s="195"/>
    </row>
    <row r="2137" spans="16:39" s="6" customFormat="1" ht="15" customHeight="1" x14ac:dyDescent="0.25">
      <c r="P2137" s="42"/>
      <c r="AE2137" s="195"/>
      <c r="AF2137" s="195"/>
      <c r="AG2137" s="195"/>
      <c r="AH2137" s="195"/>
      <c r="AI2137" s="181"/>
      <c r="AJ2137" s="195"/>
      <c r="AK2137" s="195"/>
      <c r="AL2137" s="195"/>
      <c r="AM2137" s="195"/>
    </row>
    <row r="2138" spans="16:39" s="6" customFormat="1" ht="15" customHeight="1" x14ac:dyDescent="0.25">
      <c r="P2138" s="42"/>
      <c r="AE2138" s="195"/>
      <c r="AF2138" s="195"/>
      <c r="AG2138" s="195"/>
      <c r="AH2138" s="195"/>
      <c r="AI2138" s="181"/>
      <c r="AJ2138" s="195"/>
      <c r="AK2138" s="195"/>
      <c r="AL2138" s="195"/>
      <c r="AM2138" s="195"/>
    </row>
    <row r="2139" spans="16:39" s="6" customFormat="1" ht="15" customHeight="1" x14ac:dyDescent="0.25">
      <c r="P2139" s="42"/>
      <c r="AE2139" s="195"/>
      <c r="AF2139" s="195"/>
      <c r="AG2139" s="195"/>
      <c r="AH2139" s="195"/>
      <c r="AI2139" s="181"/>
      <c r="AJ2139" s="195"/>
      <c r="AK2139" s="195"/>
      <c r="AL2139" s="195"/>
      <c r="AM2139" s="195"/>
    </row>
    <row r="2140" spans="16:39" s="6" customFormat="1" ht="15" customHeight="1" x14ac:dyDescent="0.25">
      <c r="P2140" s="42"/>
      <c r="AE2140" s="195"/>
      <c r="AF2140" s="195"/>
      <c r="AG2140" s="195"/>
      <c r="AH2140" s="195"/>
      <c r="AI2140" s="181"/>
      <c r="AJ2140" s="195"/>
      <c r="AK2140" s="195"/>
      <c r="AL2140" s="195"/>
      <c r="AM2140" s="195"/>
    </row>
    <row r="2141" spans="16:39" s="6" customFormat="1" ht="15" customHeight="1" x14ac:dyDescent="0.25">
      <c r="P2141" s="42"/>
      <c r="AE2141" s="195"/>
      <c r="AF2141" s="195"/>
      <c r="AG2141" s="195"/>
      <c r="AH2141" s="195"/>
      <c r="AI2141" s="181"/>
      <c r="AJ2141" s="195"/>
      <c r="AK2141" s="195"/>
      <c r="AL2141" s="195"/>
      <c r="AM2141" s="195"/>
    </row>
    <row r="2142" spans="16:39" s="6" customFormat="1" ht="15" customHeight="1" x14ac:dyDescent="0.25">
      <c r="P2142" s="42"/>
      <c r="AE2142" s="195"/>
      <c r="AF2142" s="195"/>
      <c r="AG2142" s="195"/>
      <c r="AH2142" s="195"/>
      <c r="AI2142" s="181"/>
      <c r="AJ2142" s="195"/>
      <c r="AK2142" s="195"/>
      <c r="AL2142" s="195"/>
      <c r="AM2142" s="195"/>
    </row>
    <row r="2143" spans="16:39" s="6" customFormat="1" ht="15" customHeight="1" x14ac:dyDescent="0.25">
      <c r="P2143" s="42"/>
      <c r="AE2143" s="195"/>
      <c r="AF2143" s="195"/>
      <c r="AG2143" s="195"/>
      <c r="AH2143" s="195"/>
      <c r="AI2143" s="181"/>
      <c r="AJ2143" s="195"/>
      <c r="AK2143" s="195"/>
      <c r="AL2143" s="195"/>
      <c r="AM2143" s="195"/>
    </row>
    <row r="2144" spans="16:39" s="6" customFormat="1" ht="15" customHeight="1" x14ac:dyDescent="0.25">
      <c r="P2144" s="42"/>
      <c r="AE2144" s="195"/>
      <c r="AF2144" s="195"/>
      <c r="AG2144" s="195"/>
      <c r="AH2144" s="195"/>
      <c r="AI2144" s="181"/>
      <c r="AJ2144" s="195"/>
      <c r="AK2144" s="195"/>
      <c r="AL2144" s="195"/>
      <c r="AM2144" s="195"/>
    </row>
    <row r="2145" spans="16:39" s="6" customFormat="1" ht="15" customHeight="1" x14ac:dyDescent="0.25">
      <c r="P2145" s="42"/>
      <c r="AE2145" s="195"/>
      <c r="AF2145" s="195"/>
      <c r="AG2145" s="195"/>
      <c r="AH2145" s="195"/>
      <c r="AI2145" s="181"/>
      <c r="AJ2145" s="195"/>
      <c r="AK2145" s="195"/>
      <c r="AL2145" s="195"/>
      <c r="AM2145" s="195"/>
    </row>
    <row r="2146" spans="16:39" s="6" customFormat="1" ht="15" customHeight="1" x14ac:dyDescent="0.25">
      <c r="P2146" s="42"/>
      <c r="AE2146" s="195"/>
      <c r="AF2146" s="195"/>
      <c r="AG2146" s="195"/>
      <c r="AH2146" s="195"/>
      <c r="AI2146" s="181"/>
      <c r="AJ2146" s="195"/>
      <c r="AK2146" s="195"/>
      <c r="AL2146" s="195"/>
      <c r="AM2146" s="195"/>
    </row>
    <row r="2147" spans="16:39" s="6" customFormat="1" ht="15" customHeight="1" x14ac:dyDescent="0.25">
      <c r="P2147" s="42"/>
      <c r="AE2147" s="195"/>
      <c r="AF2147" s="195"/>
      <c r="AG2147" s="195"/>
      <c r="AH2147" s="195"/>
      <c r="AI2147" s="181"/>
      <c r="AJ2147" s="195"/>
      <c r="AK2147" s="195"/>
      <c r="AL2147" s="195"/>
      <c r="AM2147" s="195"/>
    </row>
    <row r="2148" spans="16:39" s="6" customFormat="1" ht="15" customHeight="1" x14ac:dyDescent="0.25">
      <c r="P2148" s="42"/>
      <c r="AE2148" s="195"/>
      <c r="AF2148" s="195"/>
      <c r="AG2148" s="195"/>
      <c r="AH2148" s="195"/>
      <c r="AI2148" s="181"/>
      <c r="AJ2148" s="195"/>
      <c r="AK2148" s="195"/>
      <c r="AL2148" s="195"/>
      <c r="AM2148" s="195"/>
    </row>
    <row r="2149" spans="16:39" s="6" customFormat="1" ht="15" customHeight="1" x14ac:dyDescent="0.25">
      <c r="P2149" s="42"/>
      <c r="AE2149" s="195"/>
      <c r="AF2149" s="195"/>
      <c r="AG2149" s="195"/>
      <c r="AH2149" s="195"/>
      <c r="AI2149" s="181"/>
      <c r="AJ2149" s="195"/>
      <c r="AK2149" s="195"/>
      <c r="AL2149" s="195"/>
      <c r="AM2149" s="195"/>
    </row>
    <row r="2150" spans="16:39" s="6" customFormat="1" ht="15" customHeight="1" x14ac:dyDescent="0.25">
      <c r="P2150" s="42"/>
      <c r="AE2150" s="195"/>
      <c r="AF2150" s="195"/>
      <c r="AG2150" s="195"/>
      <c r="AH2150" s="195"/>
      <c r="AI2150" s="181"/>
      <c r="AJ2150" s="195"/>
      <c r="AK2150" s="195"/>
      <c r="AL2150" s="195"/>
      <c r="AM2150" s="195"/>
    </row>
    <row r="2151" spans="16:39" s="6" customFormat="1" ht="15" customHeight="1" x14ac:dyDescent="0.25">
      <c r="P2151" s="42"/>
      <c r="AE2151" s="195"/>
      <c r="AF2151" s="195"/>
      <c r="AG2151" s="195"/>
      <c r="AH2151" s="195"/>
      <c r="AI2151" s="181"/>
      <c r="AJ2151" s="195"/>
      <c r="AK2151" s="195"/>
      <c r="AL2151" s="195"/>
      <c r="AM2151" s="195"/>
    </row>
    <row r="2152" spans="16:39" s="6" customFormat="1" ht="15" customHeight="1" x14ac:dyDescent="0.25">
      <c r="P2152" s="42"/>
      <c r="AE2152" s="195"/>
      <c r="AF2152" s="195"/>
      <c r="AG2152" s="195"/>
      <c r="AH2152" s="195"/>
      <c r="AI2152" s="181"/>
      <c r="AJ2152" s="195"/>
      <c r="AK2152" s="195"/>
      <c r="AL2152" s="195"/>
      <c r="AM2152" s="195"/>
    </row>
    <row r="2153" spans="16:39" s="6" customFormat="1" ht="15" customHeight="1" x14ac:dyDescent="0.25">
      <c r="P2153" s="42"/>
      <c r="AE2153" s="195"/>
      <c r="AF2153" s="195"/>
      <c r="AG2153" s="195"/>
      <c r="AH2153" s="195"/>
      <c r="AI2153" s="181"/>
      <c r="AJ2153" s="195"/>
      <c r="AK2153" s="195"/>
      <c r="AL2153" s="195"/>
      <c r="AM2153" s="195"/>
    </row>
    <row r="2154" spans="16:39" s="6" customFormat="1" ht="15" customHeight="1" x14ac:dyDescent="0.25">
      <c r="P2154" s="42"/>
      <c r="AE2154" s="195"/>
      <c r="AF2154" s="195"/>
      <c r="AG2154" s="195"/>
      <c r="AH2154" s="195"/>
      <c r="AI2154" s="181"/>
      <c r="AJ2154" s="195"/>
      <c r="AK2154" s="195"/>
      <c r="AL2154" s="195"/>
      <c r="AM2154" s="195"/>
    </row>
    <row r="2155" spans="16:39" s="6" customFormat="1" ht="15" customHeight="1" x14ac:dyDescent="0.25">
      <c r="P2155" s="42"/>
      <c r="AE2155" s="195"/>
      <c r="AF2155" s="195"/>
      <c r="AG2155" s="195"/>
      <c r="AH2155" s="195"/>
      <c r="AI2155" s="181"/>
      <c r="AJ2155" s="195"/>
      <c r="AK2155" s="195"/>
      <c r="AL2155" s="195"/>
      <c r="AM2155" s="195"/>
    </row>
    <row r="2156" spans="16:39" s="6" customFormat="1" ht="15" customHeight="1" x14ac:dyDescent="0.25">
      <c r="P2156" s="42"/>
      <c r="AE2156" s="195"/>
      <c r="AF2156" s="195"/>
      <c r="AG2156" s="195"/>
      <c r="AH2156" s="195"/>
      <c r="AI2156" s="181"/>
      <c r="AJ2156" s="195"/>
      <c r="AK2156" s="195"/>
      <c r="AL2156" s="195"/>
      <c r="AM2156" s="195"/>
    </row>
    <row r="2157" spans="16:39" s="6" customFormat="1" ht="15" customHeight="1" x14ac:dyDescent="0.25">
      <c r="P2157" s="42"/>
      <c r="AE2157" s="195"/>
      <c r="AF2157" s="195"/>
      <c r="AG2157" s="195"/>
      <c r="AH2157" s="195"/>
      <c r="AI2157" s="181"/>
      <c r="AJ2157" s="195"/>
      <c r="AK2157" s="195"/>
      <c r="AL2157" s="195"/>
      <c r="AM2157" s="195"/>
    </row>
    <row r="2158" spans="16:39" s="6" customFormat="1" ht="15" customHeight="1" x14ac:dyDescent="0.25">
      <c r="P2158" s="42"/>
      <c r="AE2158" s="195"/>
      <c r="AF2158" s="195"/>
      <c r="AG2158" s="195"/>
      <c r="AH2158" s="195"/>
      <c r="AI2158" s="181"/>
      <c r="AJ2158" s="195"/>
      <c r="AK2158" s="195"/>
      <c r="AL2158" s="195"/>
      <c r="AM2158" s="195"/>
    </row>
    <row r="2159" spans="16:39" s="6" customFormat="1" ht="15" customHeight="1" x14ac:dyDescent="0.25">
      <c r="P2159" s="42"/>
      <c r="AE2159" s="195"/>
      <c r="AF2159" s="195"/>
      <c r="AG2159" s="195"/>
      <c r="AH2159" s="195"/>
      <c r="AI2159" s="181"/>
      <c r="AJ2159" s="195"/>
      <c r="AK2159" s="195"/>
      <c r="AL2159" s="195"/>
      <c r="AM2159" s="195"/>
    </row>
    <row r="2160" spans="16:39" s="6" customFormat="1" ht="15" customHeight="1" x14ac:dyDescent="0.25">
      <c r="P2160" s="42"/>
      <c r="AE2160" s="195"/>
      <c r="AF2160" s="195"/>
      <c r="AG2160" s="195"/>
      <c r="AH2160" s="195"/>
      <c r="AI2160" s="181"/>
      <c r="AJ2160" s="195"/>
      <c r="AK2160" s="195"/>
      <c r="AL2160" s="195"/>
      <c r="AM2160" s="195"/>
    </row>
    <row r="2161" spans="16:39" s="6" customFormat="1" ht="15" customHeight="1" x14ac:dyDescent="0.25">
      <c r="P2161" s="42"/>
      <c r="AE2161" s="195"/>
      <c r="AF2161" s="195"/>
      <c r="AG2161" s="195"/>
      <c r="AH2161" s="195"/>
      <c r="AI2161" s="181"/>
      <c r="AJ2161" s="195"/>
      <c r="AK2161" s="195"/>
      <c r="AL2161" s="195"/>
      <c r="AM2161" s="195"/>
    </row>
    <row r="2162" spans="16:39" s="6" customFormat="1" ht="15" customHeight="1" x14ac:dyDescent="0.25">
      <c r="P2162" s="42"/>
      <c r="AE2162" s="195"/>
      <c r="AF2162" s="195"/>
      <c r="AG2162" s="195"/>
      <c r="AH2162" s="195"/>
      <c r="AI2162" s="181"/>
      <c r="AJ2162" s="195"/>
      <c r="AK2162" s="195"/>
      <c r="AL2162" s="195"/>
      <c r="AM2162" s="195"/>
    </row>
    <row r="2163" spans="16:39" s="6" customFormat="1" ht="15" customHeight="1" x14ac:dyDescent="0.25">
      <c r="P2163" s="42"/>
      <c r="AE2163" s="195"/>
      <c r="AF2163" s="195"/>
      <c r="AG2163" s="195"/>
      <c r="AH2163" s="195"/>
      <c r="AI2163" s="181"/>
      <c r="AJ2163" s="195"/>
      <c r="AK2163" s="195"/>
      <c r="AL2163" s="195"/>
      <c r="AM2163" s="195"/>
    </row>
    <row r="2164" spans="16:39" s="6" customFormat="1" ht="15" customHeight="1" x14ac:dyDescent="0.25">
      <c r="P2164" s="42"/>
      <c r="AE2164" s="195"/>
      <c r="AF2164" s="195"/>
      <c r="AG2164" s="195"/>
      <c r="AH2164" s="195"/>
      <c r="AI2164" s="181"/>
      <c r="AJ2164" s="195"/>
      <c r="AK2164" s="195"/>
      <c r="AL2164" s="195"/>
      <c r="AM2164" s="195"/>
    </row>
    <row r="2165" spans="16:39" s="6" customFormat="1" ht="15" customHeight="1" x14ac:dyDescent="0.25">
      <c r="P2165" s="42"/>
      <c r="AE2165" s="195"/>
      <c r="AF2165" s="195"/>
      <c r="AG2165" s="195"/>
      <c r="AH2165" s="195"/>
      <c r="AI2165" s="181"/>
      <c r="AJ2165" s="195"/>
      <c r="AK2165" s="195"/>
      <c r="AL2165" s="195"/>
      <c r="AM2165" s="195"/>
    </row>
    <row r="2166" spans="16:39" s="6" customFormat="1" ht="15" customHeight="1" x14ac:dyDescent="0.25">
      <c r="P2166" s="42"/>
      <c r="AE2166" s="195"/>
      <c r="AF2166" s="195"/>
      <c r="AG2166" s="195"/>
      <c r="AH2166" s="195"/>
      <c r="AI2166" s="181"/>
      <c r="AJ2166" s="195"/>
      <c r="AK2166" s="195"/>
      <c r="AL2166" s="195"/>
      <c r="AM2166" s="195"/>
    </row>
    <row r="2167" spans="16:39" s="6" customFormat="1" ht="15" customHeight="1" x14ac:dyDescent="0.25">
      <c r="P2167" s="42"/>
      <c r="AE2167" s="195"/>
      <c r="AF2167" s="195"/>
      <c r="AG2167" s="195"/>
      <c r="AH2167" s="195"/>
      <c r="AI2167" s="181"/>
      <c r="AJ2167" s="195"/>
      <c r="AK2167" s="195"/>
      <c r="AL2167" s="195"/>
      <c r="AM2167" s="195"/>
    </row>
    <row r="2168" spans="16:39" s="6" customFormat="1" ht="15" customHeight="1" x14ac:dyDescent="0.25">
      <c r="P2168" s="42"/>
      <c r="AE2168" s="195"/>
      <c r="AF2168" s="195"/>
      <c r="AG2168" s="195"/>
      <c r="AH2168" s="195"/>
      <c r="AI2168" s="181"/>
      <c r="AJ2168" s="195"/>
      <c r="AK2168" s="195"/>
      <c r="AL2168" s="195"/>
      <c r="AM2168" s="195"/>
    </row>
    <row r="2169" spans="16:39" s="6" customFormat="1" ht="15" customHeight="1" x14ac:dyDescent="0.25">
      <c r="P2169" s="42"/>
      <c r="AE2169" s="195"/>
      <c r="AF2169" s="195"/>
      <c r="AG2169" s="195"/>
      <c r="AH2169" s="195"/>
      <c r="AI2169" s="181"/>
      <c r="AJ2169" s="195"/>
      <c r="AK2169" s="195"/>
      <c r="AL2169" s="195"/>
      <c r="AM2169" s="195"/>
    </row>
    <row r="2170" spans="16:39" s="6" customFormat="1" ht="15" customHeight="1" x14ac:dyDescent="0.25">
      <c r="P2170" s="42"/>
      <c r="AE2170" s="195"/>
      <c r="AF2170" s="195"/>
      <c r="AG2170" s="195"/>
      <c r="AH2170" s="195"/>
      <c r="AI2170" s="181"/>
      <c r="AJ2170" s="195"/>
      <c r="AK2170" s="195"/>
      <c r="AL2170" s="195"/>
      <c r="AM2170" s="195"/>
    </row>
    <row r="2171" spans="16:39" s="6" customFormat="1" ht="15" customHeight="1" x14ac:dyDescent="0.25">
      <c r="P2171" s="42"/>
      <c r="AE2171" s="195"/>
      <c r="AF2171" s="195"/>
      <c r="AG2171" s="195"/>
      <c r="AH2171" s="195"/>
      <c r="AI2171" s="181"/>
      <c r="AJ2171" s="195"/>
      <c r="AK2171" s="195"/>
      <c r="AL2171" s="195"/>
      <c r="AM2171" s="195"/>
    </row>
    <row r="2172" spans="16:39" s="6" customFormat="1" ht="15" customHeight="1" x14ac:dyDescent="0.25">
      <c r="P2172" s="42"/>
      <c r="AE2172" s="195"/>
      <c r="AF2172" s="195"/>
      <c r="AG2172" s="195"/>
      <c r="AH2172" s="195"/>
      <c r="AI2172" s="181"/>
      <c r="AJ2172" s="195"/>
      <c r="AK2172" s="195"/>
      <c r="AL2172" s="195"/>
      <c r="AM2172" s="195"/>
    </row>
    <row r="2173" spans="16:39" s="6" customFormat="1" ht="15" customHeight="1" x14ac:dyDescent="0.25">
      <c r="P2173" s="42"/>
      <c r="AE2173" s="195"/>
      <c r="AF2173" s="195"/>
      <c r="AG2173" s="195"/>
      <c r="AH2173" s="195"/>
      <c r="AI2173" s="181"/>
      <c r="AJ2173" s="195"/>
      <c r="AK2173" s="195"/>
      <c r="AL2173" s="195"/>
      <c r="AM2173" s="195"/>
    </row>
    <row r="2174" spans="16:39" s="6" customFormat="1" ht="15" customHeight="1" x14ac:dyDescent="0.25">
      <c r="P2174" s="42"/>
      <c r="AE2174" s="195"/>
      <c r="AF2174" s="195"/>
      <c r="AG2174" s="195"/>
      <c r="AH2174" s="195"/>
      <c r="AI2174" s="181"/>
      <c r="AJ2174" s="195"/>
      <c r="AK2174" s="195"/>
      <c r="AL2174" s="195"/>
      <c r="AM2174" s="195"/>
    </row>
    <row r="2175" spans="16:39" s="6" customFormat="1" ht="15" customHeight="1" x14ac:dyDescent="0.25">
      <c r="P2175" s="42"/>
      <c r="AE2175" s="195"/>
      <c r="AF2175" s="195"/>
      <c r="AG2175" s="195"/>
      <c r="AH2175" s="195"/>
      <c r="AI2175" s="181"/>
      <c r="AJ2175" s="195"/>
      <c r="AK2175" s="195"/>
      <c r="AL2175" s="195"/>
      <c r="AM2175" s="195"/>
    </row>
    <row r="2176" spans="16:39" s="6" customFormat="1" ht="15" customHeight="1" x14ac:dyDescent="0.25">
      <c r="P2176" s="42"/>
      <c r="AE2176" s="195"/>
      <c r="AF2176" s="195"/>
      <c r="AG2176" s="195"/>
      <c r="AH2176" s="195"/>
      <c r="AI2176" s="181"/>
      <c r="AJ2176" s="195"/>
      <c r="AK2176" s="195"/>
      <c r="AL2176" s="195"/>
      <c r="AM2176" s="195"/>
    </row>
    <row r="2177" spans="16:39" s="6" customFormat="1" ht="15" customHeight="1" x14ac:dyDescent="0.25">
      <c r="P2177" s="42"/>
      <c r="AE2177" s="195"/>
      <c r="AF2177" s="195"/>
      <c r="AG2177" s="195"/>
      <c r="AH2177" s="195"/>
      <c r="AI2177" s="181"/>
      <c r="AJ2177" s="195"/>
      <c r="AK2177" s="195"/>
      <c r="AL2177" s="195"/>
      <c r="AM2177" s="195"/>
    </row>
    <row r="2178" spans="16:39" s="6" customFormat="1" ht="15" customHeight="1" x14ac:dyDescent="0.25">
      <c r="P2178" s="42"/>
      <c r="AE2178" s="195"/>
      <c r="AF2178" s="195"/>
      <c r="AG2178" s="195"/>
      <c r="AH2178" s="195"/>
      <c r="AI2178" s="181"/>
      <c r="AJ2178" s="195"/>
      <c r="AK2178" s="195"/>
      <c r="AL2178" s="195"/>
      <c r="AM2178" s="195"/>
    </row>
    <row r="2179" spans="16:39" s="6" customFormat="1" ht="15" customHeight="1" x14ac:dyDescent="0.25">
      <c r="P2179" s="42"/>
      <c r="AE2179" s="195"/>
      <c r="AF2179" s="195"/>
      <c r="AG2179" s="195"/>
      <c r="AH2179" s="195"/>
      <c r="AI2179" s="181"/>
      <c r="AJ2179" s="195"/>
      <c r="AK2179" s="195"/>
      <c r="AL2179" s="195"/>
      <c r="AM2179" s="195"/>
    </row>
    <row r="2180" spans="16:39" s="6" customFormat="1" ht="15" customHeight="1" x14ac:dyDescent="0.25">
      <c r="P2180" s="42"/>
      <c r="AE2180" s="195"/>
      <c r="AF2180" s="195"/>
      <c r="AG2180" s="195"/>
      <c r="AH2180" s="195"/>
      <c r="AI2180" s="181"/>
      <c r="AJ2180" s="195"/>
      <c r="AK2180" s="195"/>
      <c r="AL2180" s="195"/>
      <c r="AM2180" s="195"/>
    </row>
    <row r="2181" spans="16:39" s="6" customFormat="1" ht="15" customHeight="1" x14ac:dyDescent="0.25">
      <c r="P2181" s="42"/>
      <c r="AE2181" s="195"/>
      <c r="AF2181" s="195"/>
      <c r="AG2181" s="195"/>
      <c r="AH2181" s="195"/>
      <c r="AI2181" s="181"/>
      <c r="AJ2181" s="195"/>
      <c r="AK2181" s="195"/>
      <c r="AL2181" s="195"/>
      <c r="AM2181" s="195"/>
    </row>
    <row r="2182" spans="16:39" s="6" customFormat="1" ht="15" customHeight="1" x14ac:dyDescent="0.25">
      <c r="P2182" s="42"/>
      <c r="AE2182" s="195"/>
      <c r="AF2182" s="195"/>
      <c r="AG2182" s="195"/>
      <c r="AH2182" s="195"/>
      <c r="AI2182" s="181"/>
      <c r="AJ2182" s="195"/>
      <c r="AK2182" s="195"/>
      <c r="AL2182" s="195"/>
      <c r="AM2182" s="195"/>
    </row>
    <row r="2183" spans="16:39" s="6" customFormat="1" ht="15" customHeight="1" x14ac:dyDescent="0.25">
      <c r="P2183" s="42"/>
      <c r="AE2183" s="195"/>
      <c r="AF2183" s="195"/>
      <c r="AG2183" s="195"/>
      <c r="AH2183" s="195"/>
      <c r="AI2183" s="181"/>
      <c r="AJ2183" s="195"/>
      <c r="AK2183" s="195"/>
      <c r="AL2183" s="195"/>
      <c r="AM2183" s="195"/>
    </row>
    <row r="2184" spans="16:39" s="6" customFormat="1" ht="15" customHeight="1" x14ac:dyDescent="0.25">
      <c r="P2184" s="42"/>
      <c r="AE2184" s="195"/>
      <c r="AF2184" s="195"/>
      <c r="AG2184" s="195"/>
      <c r="AH2184" s="195"/>
      <c r="AI2184" s="181"/>
      <c r="AJ2184" s="195"/>
      <c r="AK2184" s="195"/>
      <c r="AL2184" s="195"/>
      <c r="AM2184" s="195"/>
    </row>
    <row r="2185" spans="16:39" s="6" customFormat="1" ht="15" customHeight="1" x14ac:dyDescent="0.25">
      <c r="P2185" s="42"/>
      <c r="AE2185" s="195"/>
      <c r="AF2185" s="195"/>
      <c r="AG2185" s="195"/>
      <c r="AH2185" s="195"/>
      <c r="AI2185" s="181"/>
      <c r="AJ2185" s="195"/>
      <c r="AK2185" s="195"/>
      <c r="AL2185" s="195"/>
      <c r="AM2185" s="195"/>
    </row>
    <row r="2186" spans="16:39" s="6" customFormat="1" ht="15" customHeight="1" x14ac:dyDescent="0.25">
      <c r="P2186" s="42"/>
      <c r="AE2186" s="195"/>
      <c r="AF2186" s="195"/>
      <c r="AG2186" s="195"/>
      <c r="AH2186" s="195"/>
      <c r="AI2186" s="181"/>
      <c r="AJ2186" s="195"/>
      <c r="AK2186" s="195"/>
      <c r="AL2186" s="195"/>
      <c r="AM2186" s="195"/>
    </row>
    <row r="2187" spans="16:39" s="6" customFormat="1" ht="15" customHeight="1" x14ac:dyDescent="0.25">
      <c r="P2187" s="42"/>
      <c r="AE2187" s="195"/>
      <c r="AF2187" s="195"/>
      <c r="AG2187" s="195"/>
      <c r="AH2187" s="195"/>
      <c r="AI2187" s="181"/>
      <c r="AJ2187" s="195"/>
      <c r="AK2187" s="195"/>
      <c r="AL2187" s="195"/>
      <c r="AM2187" s="195"/>
    </row>
    <row r="2188" spans="16:39" s="6" customFormat="1" ht="15" customHeight="1" x14ac:dyDescent="0.25">
      <c r="P2188" s="42"/>
      <c r="AE2188" s="195"/>
      <c r="AF2188" s="195"/>
      <c r="AG2188" s="195"/>
      <c r="AH2188" s="195"/>
      <c r="AI2188" s="181"/>
      <c r="AJ2188" s="195"/>
      <c r="AK2188" s="195"/>
      <c r="AL2188" s="195"/>
      <c r="AM2188" s="195"/>
    </row>
    <row r="2189" spans="16:39" s="6" customFormat="1" ht="15" customHeight="1" x14ac:dyDescent="0.25">
      <c r="P2189" s="42"/>
      <c r="AE2189" s="195"/>
      <c r="AF2189" s="195"/>
      <c r="AG2189" s="195"/>
      <c r="AH2189" s="195"/>
      <c r="AI2189" s="181"/>
      <c r="AJ2189" s="195"/>
      <c r="AK2189" s="195"/>
      <c r="AL2189" s="195"/>
      <c r="AM2189" s="195"/>
    </row>
    <row r="2190" spans="16:39" s="6" customFormat="1" ht="15" customHeight="1" x14ac:dyDescent="0.25">
      <c r="P2190" s="42"/>
      <c r="AE2190" s="195"/>
      <c r="AF2190" s="195"/>
      <c r="AG2190" s="195"/>
      <c r="AH2190" s="195"/>
      <c r="AI2190" s="181"/>
      <c r="AJ2190" s="195"/>
      <c r="AK2190" s="195"/>
      <c r="AL2190" s="195"/>
      <c r="AM2190" s="195"/>
    </row>
    <row r="2191" spans="16:39" s="6" customFormat="1" ht="15" customHeight="1" x14ac:dyDescent="0.25">
      <c r="P2191" s="42"/>
      <c r="AE2191" s="195"/>
      <c r="AF2191" s="195"/>
      <c r="AG2191" s="195"/>
      <c r="AH2191" s="195"/>
      <c r="AI2191" s="181"/>
      <c r="AJ2191" s="195"/>
      <c r="AK2191" s="195"/>
      <c r="AL2191" s="195"/>
      <c r="AM2191" s="195"/>
    </row>
    <row r="2192" spans="16:39" s="6" customFormat="1" ht="15" customHeight="1" x14ac:dyDescent="0.25">
      <c r="P2192" s="42"/>
      <c r="AE2192" s="195"/>
      <c r="AF2192" s="195"/>
      <c r="AG2192" s="195"/>
      <c r="AH2192" s="195"/>
      <c r="AI2192" s="181"/>
      <c r="AJ2192" s="195"/>
      <c r="AK2192" s="195"/>
      <c r="AL2192" s="195"/>
      <c r="AM2192" s="195"/>
    </row>
    <row r="2193" spans="16:39" s="6" customFormat="1" ht="15" customHeight="1" x14ac:dyDescent="0.25">
      <c r="P2193" s="42"/>
      <c r="AE2193" s="195"/>
      <c r="AF2193" s="195"/>
      <c r="AG2193" s="195"/>
      <c r="AH2193" s="195"/>
      <c r="AI2193" s="181"/>
      <c r="AJ2193" s="195"/>
      <c r="AK2193" s="195"/>
      <c r="AL2193" s="195"/>
      <c r="AM2193" s="195"/>
    </row>
    <row r="2194" spans="16:39" s="6" customFormat="1" ht="15" customHeight="1" x14ac:dyDescent="0.25">
      <c r="P2194" s="42"/>
      <c r="AE2194" s="195"/>
      <c r="AF2194" s="195"/>
      <c r="AG2194" s="195"/>
      <c r="AH2194" s="195"/>
      <c r="AI2194" s="181"/>
      <c r="AJ2194" s="195"/>
      <c r="AK2194" s="195"/>
      <c r="AL2194" s="195"/>
      <c r="AM2194" s="195"/>
    </row>
    <row r="2195" spans="16:39" s="6" customFormat="1" ht="15" customHeight="1" x14ac:dyDescent="0.25">
      <c r="P2195" s="42"/>
      <c r="AE2195" s="195"/>
      <c r="AF2195" s="195"/>
      <c r="AG2195" s="195"/>
      <c r="AH2195" s="195"/>
      <c r="AI2195" s="181"/>
      <c r="AJ2195" s="195"/>
      <c r="AK2195" s="195"/>
      <c r="AL2195" s="195"/>
      <c r="AM2195" s="195"/>
    </row>
    <row r="2196" spans="16:39" s="6" customFormat="1" ht="15" customHeight="1" x14ac:dyDescent="0.25">
      <c r="P2196" s="42"/>
      <c r="AE2196" s="195"/>
      <c r="AF2196" s="195"/>
      <c r="AG2196" s="195"/>
      <c r="AH2196" s="195"/>
      <c r="AI2196" s="181"/>
      <c r="AJ2196" s="195"/>
      <c r="AK2196" s="195"/>
      <c r="AL2196" s="195"/>
      <c r="AM2196" s="195"/>
    </row>
    <row r="2197" spans="16:39" s="6" customFormat="1" ht="15" customHeight="1" x14ac:dyDescent="0.25">
      <c r="P2197" s="42"/>
      <c r="AE2197" s="195"/>
      <c r="AF2197" s="195"/>
      <c r="AG2197" s="195"/>
      <c r="AH2197" s="195"/>
      <c r="AI2197" s="181"/>
      <c r="AJ2197" s="195"/>
      <c r="AK2197" s="195"/>
      <c r="AL2197" s="195"/>
      <c r="AM2197" s="195"/>
    </row>
    <row r="2198" spans="16:39" s="6" customFormat="1" ht="15" customHeight="1" x14ac:dyDescent="0.25">
      <c r="P2198" s="42"/>
      <c r="AE2198" s="195"/>
      <c r="AF2198" s="195"/>
      <c r="AG2198" s="195"/>
      <c r="AH2198" s="195"/>
      <c r="AI2198" s="181"/>
      <c r="AJ2198" s="195"/>
      <c r="AK2198" s="195"/>
      <c r="AL2198" s="195"/>
      <c r="AM2198" s="195"/>
    </row>
    <row r="2199" spans="16:39" s="6" customFormat="1" ht="15" customHeight="1" x14ac:dyDescent="0.25">
      <c r="P2199" s="42"/>
      <c r="AE2199" s="195"/>
      <c r="AF2199" s="195"/>
      <c r="AG2199" s="195"/>
      <c r="AH2199" s="195"/>
      <c r="AI2199" s="181"/>
      <c r="AJ2199" s="195"/>
      <c r="AK2199" s="195"/>
      <c r="AL2199" s="195"/>
      <c r="AM2199" s="195"/>
    </row>
    <row r="2200" spans="16:39" s="6" customFormat="1" ht="15" customHeight="1" x14ac:dyDescent="0.25">
      <c r="P2200" s="42"/>
      <c r="AE2200" s="195"/>
      <c r="AF2200" s="195"/>
      <c r="AG2200" s="195"/>
      <c r="AH2200" s="195"/>
      <c r="AI2200" s="181"/>
      <c r="AJ2200" s="195"/>
      <c r="AK2200" s="195"/>
      <c r="AL2200" s="195"/>
      <c r="AM2200" s="195"/>
    </row>
    <row r="2201" spans="16:39" s="6" customFormat="1" ht="15" customHeight="1" x14ac:dyDescent="0.25">
      <c r="P2201" s="42"/>
      <c r="AE2201" s="195"/>
      <c r="AF2201" s="195"/>
      <c r="AG2201" s="195"/>
      <c r="AH2201" s="195"/>
      <c r="AI2201" s="181"/>
      <c r="AJ2201" s="195"/>
      <c r="AK2201" s="195"/>
      <c r="AL2201" s="195"/>
      <c r="AM2201" s="195"/>
    </row>
    <row r="2202" spans="16:39" s="6" customFormat="1" ht="15" customHeight="1" x14ac:dyDescent="0.25">
      <c r="P2202" s="42"/>
      <c r="AE2202" s="195"/>
      <c r="AF2202" s="195"/>
      <c r="AG2202" s="195"/>
      <c r="AH2202" s="195"/>
      <c r="AI2202" s="181"/>
      <c r="AJ2202" s="195"/>
      <c r="AK2202" s="195"/>
      <c r="AL2202" s="195"/>
      <c r="AM2202" s="195"/>
    </row>
    <row r="2203" spans="16:39" s="6" customFormat="1" ht="15" customHeight="1" x14ac:dyDescent="0.25">
      <c r="P2203" s="42"/>
      <c r="AE2203" s="195"/>
      <c r="AF2203" s="195"/>
      <c r="AG2203" s="195"/>
      <c r="AH2203" s="195"/>
      <c r="AI2203" s="181"/>
      <c r="AJ2203" s="195"/>
      <c r="AK2203" s="195"/>
      <c r="AL2203" s="195"/>
      <c r="AM2203" s="195"/>
    </row>
    <row r="2204" spans="16:39" s="6" customFormat="1" ht="15" customHeight="1" x14ac:dyDescent="0.25">
      <c r="P2204" s="42"/>
      <c r="AE2204" s="195"/>
      <c r="AF2204" s="195"/>
      <c r="AG2204" s="195"/>
      <c r="AH2204" s="195"/>
      <c r="AI2204" s="181"/>
      <c r="AJ2204" s="195"/>
      <c r="AK2204" s="195"/>
      <c r="AL2204" s="195"/>
      <c r="AM2204" s="195"/>
    </row>
    <row r="2205" spans="16:39" s="6" customFormat="1" ht="15" customHeight="1" x14ac:dyDescent="0.25">
      <c r="P2205" s="42"/>
      <c r="AE2205" s="195"/>
      <c r="AF2205" s="195"/>
      <c r="AG2205" s="195"/>
      <c r="AH2205" s="195"/>
      <c r="AI2205" s="181"/>
      <c r="AJ2205" s="195"/>
      <c r="AK2205" s="195"/>
      <c r="AL2205" s="195"/>
      <c r="AM2205" s="195"/>
    </row>
    <row r="2206" spans="16:39" s="6" customFormat="1" ht="15" customHeight="1" x14ac:dyDescent="0.25">
      <c r="P2206" s="42"/>
      <c r="AE2206" s="195"/>
      <c r="AF2206" s="195"/>
      <c r="AG2206" s="195"/>
      <c r="AH2206" s="195"/>
      <c r="AI2206" s="181"/>
      <c r="AJ2206" s="195"/>
      <c r="AK2206" s="195"/>
      <c r="AL2206" s="195"/>
      <c r="AM2206" s="195"/>
    </row>
    <row r="2207" spans="16:39" s="6" customFormat="1" ht="15" customHeight="1" x14ac:dyDescent="0.25">
      <c r="P2207" s="42"/>
      <c r="AE2207" s="195"/>
      <c r="AF2207" s="195"/>
      <c r="AG2207" s="195"/>
      <c r="AH2207" s="195"/>
      <c r="AI2207" s="181"/>
      <c r="AJ2207" s="195"/>
      <c r="AK2207" s="195"/>
      <c r="AL2207" s="195"/>
      <c r="AM2207" s="195"/>
    </row>
    <row r="2208" spans="16:39" s="6" customFormat="1" ht="15" customHeight="1" x14ac:dyDescent="0.25">
      <c r="P2208" s="42"/>
      <c r="AE2208" s="195"/>
      <c r="AF2208" s="195"/>
      <c r="AG2208" s="195"/>
      <c r="AH2208" s="195"/>
      <c r="AI2208" s="181"/>
      <c r="AJ2208" s="195"/>
      <c r="AK2208" s="195"/>
      <c r="AL2208" s="195"/>
      <c r="AM2208" s="195"/>
    </row>
    <row r="2209" spans="16:39" s="6" customFormat="1" ht="15" customHeight="1" x14ac:dyDescent="0.25">
      <c r="P2209" s="42"/>
      <c r="AE2209" s="195"/>
      <c r="AF2209" s="195"/>
      <c r="AG2209" s="195"/>
      <c r="AH2209" s="195"/>
      <c r="AI2209" s="181"/>
      <c r="AJ2209" s="195"/>
      <c r="AK2209" s="195"/>
      <c r="AL2209" s="195"/>
      <c r="AM2209" s="195"/>
    </row>
    <row r="2210" spans="16:39" s="6" customFormat="1" ht="15" customHeight="1" x14ac:dyDescent="0.25">
      <c r="P2210" s="42"/>
      <c r="AE2210" s="195"/>
      <c r="AF2210" s="195"/>
      <c r="AG2210" s="195"/>
      <c r="AH2210" s="195"/>
      <c r="AI2210" s="181"/>
      <c r="AJ2210" s="195"/>
      <c r="AK2210" s="195"/>
      <c r="AL2210" s="195"/>
      <c r="AM2210" s="195"/>
    </row>
    <row r="2211" spans="16:39" s="6" customFormat="1" ht="15" customHeight="1" x14ac:dyDescent="0.25">
      <c r="P2211" s="42"/>
      <c r="AE2211" s="195"/>
      <c r="AF2211" s="195"/>
      <c r="AG2211" s="195"/>
      <c r="AH2211" s="195"/>
      <c r="AI2211" s="181"/>
      <c r="AJ2211" s="195"/>
      <c r="AK2211" s="195"/>
      <c r="AL2211" s="195"/>
      <c r="AM2211" s="195"/>
    </row>
    <row r="2212" spans="16:39" s="6" customFormat="1" ht="15" customHeight="1" x14ac:dyDescent="0.25">
      <c r="P2212" s="42"/>
      <c r="AE2212" s="195"/>
      <c r="AF2212" s="195"/>
      <c r="AG2212" s="195"/>
      <c r="AH2212" s="195"/>
      <c r="AI2212" s="181"/>
      <c r="AJ2212" s="195"/>
      <c r="AK2212" s="195"/>
      <c r="AL2212" s="195"/>
      <c r="AM2212" s="195"/>
    </row>
    <row r="2213" spans="16:39" s="6" customFormat="1" ht="15" customHeight="1" x14ac:dyDescent="0.25">
      <c r="P2213" s="42"/>
      <c r="AE2213" s="195"/>
      <c r="AF2213" s="195"/>
      <c r="AG2213" s="195"/>
      <c r="AH2213" s="195"/>
      <c r="AI2213" s="181"/>
      <c r="AJ2213" s="195"/>
      <c r="AK2213" s="195"/>
      <c r="AL2213" s="195"/>
      <c r="AM2213" s="195"/>
    </row>
    <row r="2214" spans="16:39" s="6" customFormat="1" ht="15" customHeight="1" x14ac:dyDescent="0.25">
      <c r="P2214" s="42"/>
      <c r="AE2214" s="195"/>
      <c r="AF2214" s="195"/>
      <c r="AG2214" s="195"/>
      <c r="AH2214" s="195"/>
      <c r="AI2214" s="181"/>
      <c r="AJ2214" s="195"/>
      <c r="AK2214" s="195"/>
      <c r="AL2214" s="195"/>
      <c r="AM2214" s="195"/>
    </row>
    <row r="2215" spans="16:39" s="6" customFormat="1" ht="15" customHeight="1" x14ac:dyDescent="0.25">
      <c r="P2215" s="42"/>
      <c r="AE2215" s="195"/>
      <c r="AF2215" s="195"/>
      <c r="AG2215" s="195"/>
      <c r="AH2215" s="195"/>
      <c r="AI2215" s="181"/>
      <c r="AJ2215" s="195"/>
      <c r="AK2215" s="195"/>
      <c r="AL2215" s="195"/>
      <c r="AM2215" s="195"/>
    </row>
    <row r="2216" spans="16:39" s="6" customFormat="1" ht="15" customHeight="1" x14ac:dyDescent="0.25">
      <c r="P2216" s="42"/>
      <c r="AE2216" s="195"/>
      <c r="AF2216" s="195"/>
      <c r="AG2216" s="195"/>
      <c r="AH2216" s="195"/>
      <c r="AI2216" s="181"/>
      <c r="AJ2216" s="195"/>
      <c r="AK2216" s="195"/>
      <c r="AL2216" s="195"/>
      <c r="AM2216" s="195"/>
    </row>
    <row r="2217" spans="16:39" s="6" customFormat="1" ht="15" customHeight="1" x14ac:dyDescent="0.25">
      <c r="P2217" s="42"/>
      <c r="AE2217" s="195"/>
      <c r="AF2217" s="195"/>
      <c r="AG2217" s="195"/>
      <c r="AH2217" s="195"/>
      <c r="AI2217" s="181"/>
      <c r="AJ2217" s="195"/>
      <c r="AK2217" s="195"/>
      <c r="AL2217" s="195"/>
      <c r="AM2217" s="195"/>
    </row>
    <row r="2218" spans="16:39" s="6" customFormat="1" ht="15" customHeight="1" x14ac:dyDescent="0.25">
      <c r="P2218" s="42"/>
      <c r="AE2218" s="195"/>
      <c r="AF2218" s="195"/>
      <c r="AG2218" s="195"/>
      <c r="AH2218" s="195"/>
      <c r="AI2218" s="181"/>
      <c r="AJ2218" s="195"/>
      <c r="AK2218" s="195"/>
      <c r="AL2218" s="195"/>
      <c r="AM2218" s="195"/>
    </row>
    <row r="2219" spans="16:39" s="6" customFormat="1" ht="15" customHeight="1" x14ac:dyDescent="0.25">
      <c r="P2219" s="42"/>
      <c r="AE2219" s="195"/>
      <c r="AF2219" s="195"/>
      <c r="AG2219" s="195"/>
      <c r="AH2219" s="195"/>
      <c r="AI2219" s="181"/>
      <c r="AJ2219" s="195"/>
      <c r="AK2219" s="195"/>
      <c r="AL2219" s="195"/>
      <c r="AM2219" s="195"/>
    </row>
    <row r="2220" spans="16:39" s="6" customFormat="1" ht="15" customHeight="1" x14ac:dyDescent="0.25">
      <c r="P2220" s="42"/>
      <c r="AE2220" s="195"/>
      <c r="AF2220" s="195"/>
      <c r="AG2220" s="195"/>
      <c r="AH2220" s="195"/>
      <c r="AI2220" s="181"/>
      <c r="AJ2220" s="195"/>
      <c r="AK2220" s="195"/>
      <c r="AL2220" s="195"/>
      <c r="AM2220" s="195"/>
    </row>
    <row r="2221" spans="16:39" s="6" customFormat="1" ht="15" customHeight="1" x14ac:dyDescent="0.25">
      <c r="P2221" s="42"/>
      <c r="AE2221" s="195"/>
      <c r="AF2221" s="195"/>
      <c r="AG2221" s="195"/>
      <c r="AH2221" s="195"/>
      <c r="AI2221" s="181"/>
      <c r="AJ2221" s="195"/>
      <c r="AK2221" s="195"/>
      <c r="AL2221" s="195"/>
      <c r="AM2221" s="195"/>
    </row>
    <row r="2222" spans="16:39" s="6" customFormat="1" ht="15" customHeight="1" x14ac:dyDescent="0.25">
      <c r="P2222" s="42"/>
      <c r="AE2222" s="195"/>
      <c r="AF2222" s="195"/>
      <c r="AG2222" s="195"/>
      <c r="AH2222" s="195"/>
      <c r="AI2222" s="181"/>
      <c r="AJ2222" s="195"/>
      <c r="AK2222" s="195"/>
      <c r="AL2222" s="195"/>
      <c r="AM2222" s="195"/>
    </row>
    <row r="2223" spans="16:39" s="6" customFormat="1" ht="15" customHeight="1" x14ac:dyDescent="0.25">
      <c r="P2223" s="42"/>
      <c r="AE2223" s="195"/>
      <c r="AF2223" s="195"/>
      <c r="AG2223" s="195"/>
      <c r="AH2223" s="195"/>
      <c r="AI2223" s="181"/>
      <c r="AJ2223" s="195"/>
      <c r="AK2223" s="195"/>
      <c r="AL2223" s="195"/>
      <c r="AM2223" s="195"/>
    </row>
    <row r="2224" spans="16:39" s="6" customFormat="1" ht="15" customHeight="1" x14ac:dyDescent="0.25">
      <c r="P2224" s="42"/>
      <c r="AE2224" s="195"/>
      <c r="AF2224" s="195"/>
      <c r="AG2224" s="195"/>
      <c r="AH2224" s="195"/>
      <c r="AI2224" s="181"/>
      <c r="AJ2224" s="195"/>
      <c r="AK2224" s="195"/>
      <c r="AL2224" s="195"/>
      <c r="AM2224" s="195"/>
    </row>
    <row r="2225" spans="16:39" s="6" customFormat="1" ht="15" customHeight="1" x14ac:dyDescent="0.25">
      <c r="P2225" s="42"/>
      <c r="AE2225" s="195"/>
      <c r="AF2225" s="195"/>
      <c r="AG2225" s="195"/>
      <c r="AH2225" s="195"/>
      <c r="AI2225" s="181"/>
      <c r="AJ2225" s="195"/>
      <c r="AK2225" s="195"/>
      <c r="AL2225" s="195"/>
      <c r="AM2225" s="195"/>
    </row>
    <row r="2226" spans="16:39" s="6" customFormat="1" ht="15" customHeight="1" x14ac:dyDescent="0.25">
      <c r="P2226" s="42"/>
      <c r="AE2226" s="195"/>
      <c r="AF2226" s="195"/>
      <c r="AG2226" s="195"/>
      <c r="AH2226" s="195"/>
      <c r="AI2226" s="181"/>
      <c r="AJ2226" s="195"/>
      <c r="AK2226" s="195"/>
      <c r="AL2226" s="195"/>
      <c r="AM2226" s="195"/>
    </row>
    <row r="2227" spans="16:39" s="6" customFormat="1" ht="15" customHeight="1" x14ac:dyDescent="0.25">
      <c r="P2227" s="42"/>
      <c r="AE2227" s="195"/>
      <c r="AF2227" s="195"/>
      <c r="AG2227" s="195"/>
      <c r="AH2227" s="195"/>
      <c r="AI2227" s="181"/>
      <c r="AJ2227" s="195"/>
      <c r="AK2227" s="195"/>
      <c r="AL2227" s="195"/>
      <c r="AM2227" s="195"/>
    </row>
    <row r="2228" spans="16:39" s="6" customFormat="1" ht="15" customHeight="1" x14ac:dyDescent="0.25">
      <c r="P2228" s="42"/>
      <c r="AE2228" s="195"/>
      <c r="AF2228" s="195"/>
      <c r="AG2228" s="195"/>
      <c r="AH2228" s="195"/>
      <c r="AI2228" s="181"/>
      <c r="AJ2228" s="195"/>
      <c r="AK2228" s="195"/>
      <c r="AL2228" s="195"/>
      <c r="AM2228" s="195"/>
    </row>
    <row r="2229" spans="16:39" s="6" customFormat="1" ht="15" customHeight="1" x14ac:dyDescent="0.25">
      <c r="P2229" s="42"/>
      <c r="AE2229" s="195"/>
      <c r="AF2229" s="195"/>
      <c r="AG2229" s="195"/>
      <c r="AH2229" s="195"/>
      <c r="AI2229" s="181"/>
      <c r="AJ2229" s="195"/>
      <c r="AK2229" s="195"/>
      <c r="AL2229" s="195"/>
      <c r="AM2229" s="195"/>
    </row>
    <row r="2230" spans="16:39" s="6" customFormat="1" ht="15" customHeight="1" x14ac:dyDescent="0.25">
      <c r="P2230" s="42"/>
      <c r="AE2230" s="195"/>
      <c r="AF2230" s="195"/>
      <c r="AG2230" s="195"/>
      <c r="AH2230" s="195"/>
      <c r="AI2230" s="181"/>
      <c r="AJ2230" s="195"/>
      <c r="AK2230" s="195"/>
      <c r="AL2230" s="195"/>
      <c r="AM2230" s="195"/>
    </row>
    <row r="2231" spans="16:39" s="6" customFormat="1" ht="15" customHeight="1" x14ac:dyDescent="0.25">
      <c r="P2231" s="42"/>
      <c r="AE2231" s="195"/>
      <c r="AF2231" s="195"/>
      <c r="AG2231" s="195"/>
      <c r="AH2231" s="195"/>
      <c r="AI2231" s="181"/>
      <c r="AJ2231" s="195"/>
      <c r="AK2231" s="195"/>
      <c r="AL2231" s="195"/>
      <c r="AM2231" s="195"/>
    </row>
    <row r="2232" spans="16:39" s="6" customFormat="1" ht="15" customHeight="1" x14ac:dyDescent="0.25">
      <c r="P2232" s="42"/>
      <c r="AE2232" s="195"/>
      <c r="AF2232" s="195"/>
      <c r="AG2232" s="195"/>
      <c r="AH2232" s="195"/>
      <c r="AI2232" s="181"/>
      <c r="AJ2232" s="195"/>
      <c r="AK2232" s="195"/>
      <c r="AL2232" s="195"/>
      <c r="AM2232" s="195"/>
    </row>
    <row r="2233" spans="16:39" s="6" customFormat="1" ht="15" customHeight="1" x14ac:dyDescent="0.25">
      <c r="P2233" s="42"/>
      <c r="AE2233" s="195"/>
      <c r="AF2233" s="195"/>
      <c r="AG2233" s="195"/>
      <c r="AH2233" s="195"/>
      <c r="AI2233" s="181"/>
      <c r="AJ2233" s="195"/>
      <c r="AK2233" s="195"/>
      <c r="AL2233" s="195"/>
      <c r="AM2233" s="195"/>
    </row>
    <row r="2234" spans="16:39" s="6" customFormat="1" ht="15" customHeight="1" x14ac:dyDescent="0.25">
      <c r="P2234" s="42"/>
      <c r="AE2234" s="195"/>
      <c r="AF2234" s="195"/>
      <c r="AG2234" s="195"/>
      <c r="AH2234" s="195"/>
      <c r="AI2234" s="181"/>
      <c r="AJ2234" s="195"/>
      <c r="AK2234" s="195"/>
      <c r="AL2234" s="195"/>
      <c r="AM2234" s="195"/>
    </row>
    <row r="2235" spans="16:39" s="6" customFormat="1" ht="15" customHeight="1" x14ac:dyDescent="0.25">
      <c r="P2235" s="42"/>
      <c r="AE2235" s="195"/>
      <c r="AF2235" s="195"/>
      <c r="AG2235" s="195"/>
      <c r="AH2235" s="195"/>
      <c r="AI2235" s="181"/>
      <c r="AJ2235" s="195"/>
      <c r="AK2235" s="195"/>
      <c r="AL2235" s="195"/>
      <c r="AM2235" s="195"/>
    </row>
    <row r="2236" spans="16:39" s="6" customFormat="1" ht="15" customHeight="1" x14ac:dyDescent="0.25">
      <c r="P2236" s="42"/>
      <c r="AE2236" s="195"/>
      <c r="AF2236" s="195"/>
      <c r="AG2236" s="195"/>
      <c r="AH2236" s="195"/>
      <c r="AI2236" s="181"/>
      <c r="AJ2236" s="195"/>
      <c r="AK2236" s="195"/>
      <c r="AL2236" s="195"/>
      <c r="AM2236" s="195"/>
    </row>
    <row r="2237" spans="16:39" s="6" customFormat="1" ht="15" customHeight="1" x14ac:dyDescent="0.25">
      <c r="P2237" s="42"/>
      <c r="AE2237" s="195"/>
      <c r="AF2237" s="195"/>
      <c r="AG2237" s="195"/>
      <c r="AH2237" s="195"/>
      <c r="AI2237" s="181"/>
      <c r="AJ2237" s="195"/>
      <c r="AK2237" s="195"/>
      <c r="AL2237" s="195"/>
      <c r="AM2237" s="195"/>
    </row>
    <row r="2238" spans="16:39" s="6" customFormat="1" ht="15" customHeight="1" x14ac:dyDescent="0.25">
      <c r="P2238" s="42"/>
      <c r="AE2238" s="195"/>
      <c r="AF2238" s="195"/>
      <c r="AG2238" s="195"/>
      <c r="AH2238" s="195"/>
      <c r="AI2238" s="181"/>
      <c r="AJ2238" s="195"/>
      <c r="AK2238" s="195"/>
      <c r="AL2238" s="195"/>
      <c r="AM2238" s="195"/>
    </row>
    <row r="2239" spans="16:39" s="6" customFormat="1" ht="15" customHeight="1" x14ac:dyDescent="0.25">
      <c r="P2239" s="42"/>
      <c r="AE2239" s="195"/>
      <c r="AF2239" s="195"/>
      <c r="AG2239" s="195"/>
      <c r="AH2239" s="195"/>
      <c r="AI2239" s="181"/>
      <c r="AJ2239" s="195"/>
      <c r="AK2239" s="195"/>
      <c r="AL2239" s="195"/>
      <c r="AM2239" s="195"/>
    </row>
    <row r="2240" spans="16:39" s="6" customFormat="1" ht="15" customHeight="1" x14ac:dyDescent="0.25">
      <c r="P2240" s="42"/>
      <c r="AE2240" s="195"/>
      <c r="AF2240" s="195"/>
      <c r="AG2240" s="195"/>
      <c r="AH2240" s="195"/>
      <c r="AI2240" s="181"/>
      <c r="AJ2240" s="195"/>
      <c r="AK2240" s="195"/>
      <c r="AL2240" s="195"/>
      <c r="AM2240" s="195"/>
    </row>
    <row r="2241" spans="16:39" s="6" customFormat="1" ht="15" customHeight="1" x14ac:dyDescent="0.25">
      <c r="P2241" s="42"/>
      <c r="AE2241" s="195"/>
      <c r="AF2241" s="195"/>
      <c r="AG2241" s="195"/>
      <c r="AH2241" s="195"/>
      <c r="AI2241" s="181"/>
      <c r="AJ2241" s="195"/>
      <c r="AK2241" s="195"/>
      <c r="AL2241" s="195"/>
      <c r="AM2241" s="195"/>
    </row>
    <row r="2242" spans="16:39" s="6" customFormat="1" ht="15" customHeight="1" x14ac:dyDescent="0.25">
      <c r="P2242" s="42"/>
      <c r="AE2242" s="195"/>
      <c r="AF2242" s="195"/>
      <c r="AG2242" s="195"/>
      <c r="AH2242" s="195"/>
      <c r="AI2242" s="181"/>
      <c r="AJ2242" s="195"/>
      <c r="AK2242" s="195"/>
      <c r="AL2242" s="195"/>
      <c r="AM2242" s="195"/>
    </row>
    <row r="2243" spans="16:39" s="6" customFormat="1" ht="15" customHeight="1" x14ac:dyDescent="0.25">
      <c r="P2243" s="42"/>
      <c r="AE2243" s="195"/>
      <c r="AF2243" s="195"/>
      <c r="AG2243" s="195"/>
      <c r="AH2243" s="195"/>
      <c r="AI2243" s="181"/>
      <c r="AJ2243" s="195"/>
      <c r="AK2243" s="195"/>
      <c r="AL2243" s="195"/>
      <c r="AM2243" s="195"/>
    </row>
    <row r="2244" spans="16:39" s="6" customFormat="1" ht="15" customHeight="1" x14ac:dyDescent="0.25">
      <c r="P2244" s="42"/>
      <c r="AE2244" s="195"/>
      <c r="AF2244" s="195"/>
      <c r="AG2244" s="195"/>
      <c r="AH2244" s="195"/>
      <c r="AI2244" s="181"/>
      <c r="AJ2244" s="195"/>
      <c r="AK2244" s="195"/>
      <c r="AL2244" s="195"/>
      <c r="AM2244" s="195"/>
    </row>
    <row r="2245" spans="16:39" s="6" customFormat="1" ht="15" customHeight="1" x14ac:dyDescent="0.25">
      <c r="P2245" s="42"/>
      <c r="AE2245" s="195"/>
      <c r="AF2245" s="195"/>
      <c r="AG2245" s="195"/>
      <c r="AH2245" s="195"/>
      <c r="AI2245" s="181"/>
      <c r="AJ2245" s="195"/>
      <c r="AK2245" s="195"/>
      <c r="AL2245" s="195"/>
      <c r="AM2245" s="195"/>
    </row>
    <row r="2246" spans="16:39" s="6" customFormat="1" ht="15" customHeight="1" x14ac:dyDescent="0.25">
      <c r="P2246" s="42"/>
      <c r="AE2246" s="195"/>
      <c r="AF2246" s="195"/>
      <c r="AG2246" s="195"/>
      <c r="AH2246" s="195"/>
      <c r="AI2246" s="181"/>
      <c r="AJ2246" s="195"/>
      <c r="AK2246" s="195"/>
      <c r="AL2246" s="195"/>
      <c r="AM2246" s="195"/>
    </row>
    <row r="2247" spans="16:39" s="6" customFormat="1" ht="15" customHeight="1" x14ac:dyDescent="0.25">
      <c r="P2247" s="42"/>
      <c r="AE2247" s="195"/>
      <c r="AF2247" s="195"/>
      <c r="AG2247" s="195"/>
      <c r="AH2247" s="195"/>
      <c r="AI2247" s="181"/>
      <c r="AJ2247" s="195"/>
      <c r="AK2247" s="195"/>
      <c r="AL2247" s="195"/>
      <c r="AM2247" s="195"/>
    </row>
    <row r="2248" spans="16:39" s="6" customFormat="1" ht="15" customHeight="1" x14ac:dyDescent="0.25">
      <c r="P2248" s="42"/>
      <c r="AE2248" s="195"/>
      <c r="AF2248" s="195"/>
      <c r="AG2248" s="195"/>
      <c r="AH2248" s="195"/>
      <c r="AI2248" s="181"/>
      <c r="AJ2248" s="195"/>
      <c r="AK2248" s="195"/>
      <c r="AL2248" s="195"/>
      <c r="AM2248" s="195"/>
    </row>
    <row r="2249" spans="16:39" s="6" customFormat="1" ht="15" customHeight="1" x14ac:dyDescent="0.25">
      <c r="P2249" s="42"/>
      <c r="AE2249" s="195"/>
      <c r="AF2249" s="195"/>
      <c r="AG2249" s="195"/>
      <c r="AH2249" s="195"/>
      <c r="AI2249" s="181"/>
      <c r="AJ2249" s="195"/>
      <c r="AK2249" s="195"/>
      <c r="AL2249" s="195"/>
      <c r="AM2249" s="195"/>
    </row>
    <row r="2250" spans="16:39" s="6" customFormat="1" ht="15" customHeight="1" x14ac:dyDescent="0.25">
      <c r="P2250" s="42"/>
      <c r="AE2250" s="195"/>
      <c r="AF2250" s="195"/>
      <c r="AG2250" s="195"/>
      <c r="AH2250" s="195"/>
      <c r="AI2250" s="181"/>
      <c r="AJ2250" s="195"/>
      <c r="AK2250" s="195"/>
      <c r="AL2250" s="195"/>
      <c r="AM2250" s="195"/>
    </row>
    <row r="2251" spans="16:39" s="6" customFormat="1" ht="15" customHeight="1" x14ac:dyDescent="0.25">
      <c r="P2251" s="42"/>
      <c r="AE2251" s="195"/>
      <c r="AF2251" s="195"/>
      <c r="AG2251" s="195"/>
      <c r="AH2251" s="195"/>
      <c r="AI2251" s="181"/>
      <c r="AJ2251" s="195"/>
      <c r="AK2251" s="195"/>
      <c r="AL2251" s="195"/>
      <c r="AM2251" s="195"/>
    </row>
    <row r="2252" spans="16:39" s="6" customFormat="1" ht="15" customHeight="1" x14ac:dyDescent="0.25">
      <c r="P2252" s="42"/>
      <c r="AE2252" s="195"/>
      <c r="AF2252" s="195"/>
      <c r="AG2252" s="195"/>
      <c r="AH2252" s="195"/>
      <c r="AI2252" s="181"/>
      <c r="AJ2252" s="195"/>
      <c r="AK2252" s="195"/>
      <c r="AL2252" s="195"/>
      <c r="AM2252" s="195"/>
    </row>
    <row r="2253" spans="16:39" s="6" customFormat="1" ht="15" customHeight="1" x14ac:dyDescent="0.25">
      <c r="P2253" s="42"/>
      <c r="AE2253" s="195"/>
      <c r="AF2253" s="195"/>
      <c r="AG2253" s="195"/>
      <c r="AH2253" s="195"/>
      <c r="AI2253" s="181"/>
      <c r="AJ2253" s="195"/>
      <c r="AK2253" s="195"/>
      <c r="AL2253" s="195"/>
      <c r="AM2253" s="195"/>
    </row>
    <row r="2254" spans="16:39" s="6" customFormat="1" ht="15" customHeight="1" x14ac:dyDescent="0.25">
      <c r="P2254" s="42"/>
      <c r="AE2254" s="195"/>
      <c r="AF2254" s="195"/>
      <c r="AG2254" s="195"/>
      <c r="AH2254" s="195"/>
      <c r="AI2254" s="181"/>
      <c r="AJ2254" s="195"/>
      <c r="AK2254" s="195"/>
      <c r="AL2254" s="195"/>
      <c r="AM2254" s="195"/>
    </row>
    <row r="2255" spans="16:39" s="6" customFormat="1" ht="15" customHeight="1" x14ac:dyDescent="0.25">
      <c r="P2255" s="42"/>
      <c r="AE2255" s="195"/>
      <c r="AF2255" s="195"/>
      <c r="AG2255" s="195"/>
      <c r="AH2255" s="195"/>
      <c r="AI2255" s="181"/>
      <c r="AJ2255" s="195"/>
      <c r="AK2255" s="195"/>
      <c r="AL2255" s="195"/>
      <c r="AM2255" s="195"/>
    </row>
    <row r="2256" spans="16:39" s="6" customFormat="1" ht="15" customHeight="1" x14ac:dyDescent="0.25">
      <c r="P2256" s="42"/>
      <c r="AE2256" s="195"/>
      <c r="AF2256" s="195"/>
      <c r="AG2256" s="195"/>
      <c r="AH2256" s="195"/>
      <c r="AI2256" s="181"/>
      <c r="AJ2256" s="195"/>
      <c r="AK2256" s="195"/>
      <c r="AL2256" s="195"/>
      <c r="AM2256" s="195"/>
    </row>
    <row r="2257" spans="16:39" s="6" customFormat="1" ht="15" customHeight="1" x14ac:dyDescent="0.25">
      <c r="P2257" s="42"/>
      <c r="AE2257" s="195"/>
      <c r="AF2257" s="195"/>
      <c r="AG2257" s="195"/>
      <c r="AH2257" s="195"/>
      <c r="AI2257" s="181"/>
      <c r="AJ2257" s="195"/>
      <c r="AK2257" s="195"/>
      <c r="AL2257" s="195"/>
      <c r="AM2257" s="195"/>
    </row>
    <row r="2258" spans="16:39" s="6" customFormat="1" ht="15" customHeight="1" x14ac:dyDescent="0.25">
      <c r="P2258" s="42"/>
      <c r="AE2258" s="195"/>
      <c r="AF2258" s="195"/>
      <c r="AG2258" s="195"/>
      <c r="AH2258" s="195"/>
      <c r="AI2258" s="181"/>
      <c r="AJ2258" s="195"/>
      <c r="AK2258" s="195"/>
      <c r="AL2258" s="195"/>
      <c r="AM2258" s="195"/>
    </row>
    <row r="2259" spans="16:39" s="6" customFormat="1" ht="15" customHeight="1" x14ac:dyDescent="0.25">
      <c r="P2259" s="42"/>
      <c r="AE2259" s="195"/>
      <c r="AF2259" s="195"/>
      <c r="AG2259" s="195"/>
      <c r="AH2259" s="195"/>
      <c r="AI2259" s="181"/>
      <c r="AJ2259" s="195"/>
      <c r="AK2259" s="195"/>
      <c r="AL2259" s="195"/>
      <c r="AM2259" s="195"/>
    </row>
    <row r="2260" spans="16:39" s="6" customFormat="1" ht="15" customHeight="1" x14ac:dyDescent="0.25">
      <c r="P2260" s="42"/>
      <c r="AE2260" s="195"/>
      <c r="AF2260" s="195"/>
      <c r="AG2260" s="195"/>
      <c r="AH2260" s="195"/>
      <c r="AI2260" s="181"/>
      <c r="AJ2260" s="195"/>
      <c r="AK2260" s="195"/>
      <c r="AL2260" s="195"/>
      <c r="AM2260" s="195"/>
    </row>
    <row r="2261" spans="16:39" s="6" customFormat="1" ht="15" customHeight="1" x14ac:dyDescent="0.25">
      <c r="P2261" s="42"/>
      <c r="AE2261" s="195"/>
      <c r="AF2261" s="195"/>
      <c r="AG2261" s="195"/>
      <c r="AH2261" s="195"/>
      <c r="AI2261" s="181"/>
      <c r="AJ2261" s="195"/>
      <c r="AK2261" s="195"/>
      <c r="AL2261" s="195"/>
      <c r="AM2261" s="195"/>
    </row>
    <row r="2262" spans="16:39" s="6" customFormat="1" ht="15" customHeight="1" x14ac:dyDescent="0.25">
      <c r="P2262" s="42"/>
      <c r="AE2262" s="195"/>
      <c r="AF2262" s="195"/>
      <c r="AG2262" s="195"/>
      <c r="AH2262" s="195"/>
      <c r="AI2262" s="181"/>
      <c r="AJ2262" s="195"/>
      <c r="AK2262" s="195"/>
      <c r="AL2262" s="195"/>
      <c r="AM2262" s="195"/>
    </row>
    <row r="2263" spans="16:39" s="6" customFormat="1" ht="15" customHeight="1" x14ac:dyDescent="0.25">
      <c r="P2263" s="42"/>
      <c r="AE2263" s="195"/>
      <c r="AF2263" s="195"/>
      <c r="AG2263" s="195"/>
      <c r="AH2263" s="195"/>
      <c r="AI2263" s="181"/>
      <c r="AJ2263" s="195"/>
      <c r="AK2263" s="195"/>
      <c r="AL2263" s="195"/>
      <c r="AM2263" s="195"/>
    </row>
    <row r="2264" spans="16:39" s="6" customFormat="1" ht="15" customHeight="1" x14ac:dyDescent="0.25">
      <c r="P2264" s="42"/>
      <c r="AE2264" s="195"/>
      <c r="AF2264" s="195"/>
      <c r="AG2264" s="195"/>
      <c r="AH2264" s="195"/>
      <c r="AI2264" s="181"/>
      <c r="AJ2264" s="195"/>
      <c r="AK2264" s="195"/>
      <c r="AL2264" s="195"/>
      <c r="AM2264" s="195"/>
    </row>
    <row r="2265" spans="16:39" s="6" customFormat="1" ht="15" customHeight="1" x14ac:dyDescent="0.25">
      <c r="P2265" s="42"/>
      <c r="AE2265" s="195"/>
      <c r="AF2265" s="195"/>
      <c r="AG2265" s="195"/>
      <c r="AH2265" s="195"/>
      <c r="AI2265" s="181"/>
      <c r="AJ2265" s="195"/>
      <c r="AK2265" s="195"/>
      <c r="AL2265" s="195"/>
      <c r="AM2265" s="195"/>
    </row>
    <row r="2266" spans="16:39" s="6" customFormat="1" ht="15" customHeight="1" x14ac:dyDescent="0.25">
      <c r="P2266" s="42"/>
      <c r="AE2266" s="195"/>
      <c r="AF2266" s="195"/>
      <c r="AG2266" s="195"/>
      <c r="AH2266" s="195"/>
      <c r="AI2266" s="181"/>
      <c r="AJ2266" s="195"/>
      <c r="AK2266" s="195"/>
      <c r="AL2266" s="195"/>
      <c r="AM2266" s="195"/>
    </row>
    <row r="2267" spans="16:39" s="6" customFormat="1" ht="15" customHeight="1" x14ac:dyDescent="0.25">
      <c r="P2267" s="42"/>
      <c r="AE2267" s="195"/>
      <c r="AF2267" s="195"/>
      <c r="AG2267" s="195"/>
      <c r="AH2267" s="195"/>
      <c r="AI2267" s="181"/>
      <c r="AJ2267" s="195"/>
      <c r="AK2267" s="195"/>
      <c r="AL2267" s="195"/>
      <c r="AM2267" s="195"/>
    </row>
    <row r="2268" spans="16:39" s="6" customFormat="1" ht="15" customHeight="1" x14ac:dyDescent="0.25">
      <c r="P2268" s="42"/>
      <c r="AE2268" s="195"/>
      <c r="AF2268" s="195"/>
      <c r="AG2268" s="195"/>
      <c r="AH2268" s="195"/>
      <c r="AI2268" s="181"/>
      <c r="AJ2268" s="195"/>
      <c r="AK2268" s="195"/>
      <c r="AL2268" s="195"/>
      <c r="AM2268" s="195"/>
    </row>
    <row r="2269" spans="16:39" s="6" customFormat="1" ht="15" customHeight="1" x14ac:dyDescent="0.25">
      <c r="P2269" s="42"/>
      <c r="AE2269" s="195"/>
      <c r="AF2269" s="195"/>
      <c r="AG2269" s="195"/>
      <c r="AH2269" s="195"/>
      <c r="AI2269" s="181"/>
      <c r="AJ2269" s="195"/>
      <c r="AK2269" s="195"/>
      <c r="AL2269" s="195"/>
      <c r="AM2269" s="195"/>
    </row>
    <row r="2270" spans="16:39" s="6" customFormat="1" ht="15" customHeight="1" x14ac:dyDescent="0.25">
      <c r="P2270" s="42"/>
      <c r="AE2270" s="195"/>
      <c r="AF2270" s="195"/>
      <c r="AG2270" s="195"/>
      <c r="AH2270" s="195"/>
      <c r="AI2270" s="181"/>
      <c r="AJ2270" s="195"/>
      <c r="AK2270" s="195"/>
      <c r="AL2270" s="195"/>
      <c r="AM2270" s="195"/>
    </row>
    <row r="2271" spans="16:39" s="6" customFormat="1" ht="15" customHeight="1" x14ac:dyDescent="0.25">
      <c r="P2271" s="42"/>
      <c r="AE2271" s="195"/>
      <c r="AF2271" s="195"/>
      <c r="AG2271" s="195"/>
      <c r="AH2271" s="195"/>
      <c r="AI2271" s="181"/>
      <c r="AJ2271" s="195"/>
      <c r="AK2271" s="195"/>
      <c r="AL2271" s="195"/>
      <c r="AM2271" s="195"/>
    </row>
    <row r="2272" spans="16:39" s="6" customFormat="1" ht="15" customHeight="1" x14ac:dyDescent="0.25">
      <c r="P2272" s="42"/>
      <c r="AE2272" s="195"/>
      <c r="AF2272" s="195"/>
      <c r="AG2272" s="195"/>
      <c r="AH2272" s="195"/>
      <c r="AI2272" s="181"/>
      <c r="AJ2272" s="195"/>
      <c r="AK2272" s="195"/>
      <c r="AL2272" s="195"/>
      <c r="AM2272" s="195"/>
    </row>
    <row r="2273" spans="16:39" s="6" customFormat="1" ht="15" customHeight="1" x14ac:dyDescent="0.25">
      <c r="P2273" s="42"/>
      <c r="AE2273" s="195"/>
      <c r="AF2273" s="195"/>
      <c r="AG2273" s="195"/>
      <c r="AH2273" s="195"/>
      <c r="AI2273" s="181"/>
      <c r="AJ2273" s="195"/>
      <c r="AK2273" s="195"/>
      <c r="AL2273" s="195"/>
      <c r="AM2273" s="195"/>
    </row>
    <row r="2274" spans="16:39" s="6" customFormat="1" ht="15" customHeight="1" x14ac:dyDescent="0.25">
      <c r="P2274" s="42"/>
      <c r="AE2274" s="195"/>
      <c r="AF2274" s="195"/>
      <c r="AG2274" s="195"/>
      <c r="AH2274" s="195"/>
      <c r="AI2274" s="181"/>
      <c r="AJ2274" s="195"/>
      <c r="AK2274" s="195"/>
      <c r="AL2274" s="195"/>
      <c r="AM2274" s="195"/>
    </row>
    <row r="2275" spans="16:39" s="6" customFormat="1" ht="15" customHeight="1" x14ac:dyDescent="0.25">
      <c r="P2275" s="42"/>
      <c r="AE2275" s="195"/>
      <c r="AF2275" s="195"/>
      <c r="AG2275" s="195"/>
      <c r="AH2275" s="195"/>
      <c r="AI2275" s="181"/>
      <c r="AJ2275" s="195"/>
      <c r="AK2275" s="195"/>
      <c r="AL2275" s="195"/>
      <c r="AM2275" s="195"/>
    </row>
    <row r="2276" spans="16:39" s="6" customFormat="1" ht="15" customHeight="1" x14ac:dyDescent="0.25">
      <c r="P2276" s="42"/>
      <c r="AE2276" s="195"/>
      <c r="AF2276" s="195"/>
      <c r="AG2276" s="195"/>
      <c r="AH2276" s="195"/>
      <c r="AI2276" s="181"/>
      <c r="AJ2276" s="195"/>
      <c r="AK2276" s="195"/>
      <c r="AL2276" s="195"/>
      <c r="AM2276" s="195"/>
    </row>
    <row r="2277" spans="16:39" s="6" customFormat="1" ht="15" customHeight="1" x14ac:dyDescent="0.25">
      <c r="P2277" s="42"/>
      <c r="AE2277" s="195"/>
      <c r="AF2277" s="195"/>
      <c r="AG2277" s="195"/>
      <c r="AH2277" s="195"/>
      <c r="AI2277" s="181"/>
      <c r="AJ2277" s="195"/>
      <c r="AK2277" s="195"/>
      <c r="AL2277" s="195"/>
      <c r="AM2277" s="195"/>
    </row>
    <row r="2278" spans="16:39" s="6" customFormat="1" ht="15" customHeight="1" x14ac:dyDescent="0.25">
      <c r="P2278" s="42"/>
      <c r="AE2278" s="195"/>
      <c r="AF2278" s="195"/>
      <c r="AG2278" s="195"/>
      <c r="AH2278" s="195"/>
      <c r="AI2278" s="181"/>
      <c r="AJ2278" s="195"/>
      <c r="AK2278" s="195"/>
      <c r="AL2278" s="195"/>
      <c r="AM2278" s="195"/>
    </row>
    <row r="2279" spans="16:39" s="6" customFormat="1" ht="15" customHeight="1" x14ac:dyDescent="0.25">
      <c r="P2279" s="42"/>
      <c r="AE2279" s="195"/>
      <c r="AF2279" s="195"/>
      <c r="AG2279" s="195"/>
      <c r="AH2279" s="195"/>
      <c r="AI2279" s="181"/>
      <c r="AJ2279" s="195"/>
      <c r="AK2279" s="195"/>
      <c r="AL2279" s="195"/>
      <c r="AM2279" s="195"/>
    </row>
    <row r="2280" spans="16:39" s="6" customFormat="1" ht="15" customHeight="1" x14ac:dyDescent="0.25">
      <c r="P2280" s="42"/>
      <c r="AE2280" s="195"/>
      <c r="AF2280" s="195"/>
      <c r="AG2280" s="195"/>
      <c r="AH2280" s="195"/>
      <c r="AI2280" s="181"/>
      <c r="AJ2280" s="195"/>
      <c r="AK2280" s="195"/>
      <c r="AL2280" s="195"/>
      <c r="AM2280" s="195"/>
    </row>
    <row r="2281" spans="16:39" s="6" customFormat="1" ht="15" customHeight="1" x14ac:dyDescent="0.25">
      <c r="P2281" s="42"/>
      <c r="AE2281" s="195"/>
      <c r="AF2281" s="195"/>
      <c r="AG2281" s="195"/>
      <c r="AH2281" s="195"/>
      <c r="AI2281" s="181"/>
      <c r="AJ2281" s="195"/>
      <c r="AK2281" s="195"/>
      <c r="AL2281" s="195"/>
      <c r="AM2281" s="195"/>
    </row>
    <row r="2282" spans="16:39" s="6" customFormat="1" ht="15" customHeight="1" x14ac:dyDescent="0.25">
      <c r="P2282" s="42"/>
      <c r="AE2282" s="195"/>
      <c r="AF2282" s="195"/>
      <c r="AG2282" s="195"/>
      <c r="AH2282" s="195"/>
      <c r="AI2282" s="181"/>
      <c r="AJ2282" s="195"/>
      <c r="AK2282" s="195"/>
      <c r="AL2282" s="195"/>
      <c r="AM2282" s="195"/>
    </row>
    <row r="2283" spans="16:39" s="6" customFormat="1" ht="15" customHeight="1" x14ac:dyDescent="0.25">
      <c r="P2283" s="42"/>
      <c r="AE2283" s="195"/>
      <c r="AF2283" s="195"/>
      <c r="AG2283" s="195"/>
      <c r="AH2283" s="195"/>
      <c r="AI2283" s="181"/>
      <c r="AJ2283" s="195"/>
      <c r="AK2283" s="195"/>
      <c r="AL2283" s="195"/>
      <c r="AM2283" s="195"/>
    </row>
    <row r="2284" spans="16:39" s="6" customFormat="1" ht="15" customHeight="1" x14ac:dyDescent="0.25">
      <c r="P2284" s="42"/>
      <c r="AE2284" s="195"/>
      <c r="AF2284" s="195"/>
      <c r="AG2284" s="195"/>
      <c r="AH2284" s="195"/>
      <c r="AI2284" s="181"/>
      <c r="AJ2284" s="195"/>
      <c r="AK2284" s="195"/>
      <c r="AL2284" s="195"/>
      <c r="AM2284" s="195"/>
    </row>
    <row r="2285" spans="16:39" s="6" customFormat="1" ht="15" customHeight="1" x14ac:dyDescent="0.25">
      <c r="P2285" s="42"/>
      <c r="AE2285" s="195"/>
      <c r="AF2285" s="195"/>
      <c r="AG2285" s="195"/>
      <c r="AH2285" s="195"/>
      <c r="AI2285" s="181"/>
      <c r="AJ2285" s="195"/>
      <c r="AK2285" s="195"/>
      <c r="AL2285" s="195"/>
      <c r="AM2285" s="195"/>
    </row>
    <row r="2286" spans="16:39" s="6" customFormat="1" ht="15" customHeight="1" x14ac:dyDescent="0.25">
      <c r="P2286" s="42"/>
      <c r="AE2286" s="195"/>
      <c r="AF2286" s="195"/>
      <c r="AG2286" s="195"/>
      <c r="AH2286" s="195"/>
      <c r="AI2286" s="181"/>
      <c r="AJ2286" s="195"/>
      <c r="AK2286" s="195"/>
      <c r="AL2286" s="195"/>
      <c r="AM2286" s="195"/>
    </row>
    <row r="2287" spans="16:39" s="6" customFormat="1" ht="15" customHeight="1" x14ac:dyDescent="0.25">
      <c r="P2287" s="42"/>
      <c r="AE2287" s="195"/>
      <c r="AF2287" s="195"/>
      <c r="AG2287" s="195"/>
      <c r="AH2287" s="195"/>
      <c r="AI2287" s="181"/>
      <c r="AJ2287" s="195"/>
      <c r="AK2287" s="195"/>
      <c r="AL2287" s="195"/>
      <c r="AM2287" s="195"/>
    </row>
    <row r="2288" spans="16:39" s="6" customFormat="1" ht="15" customHeight="1" x14ac:dyDescent="0.25">
      <c r="P2288" s="42"/>
      <c r="AE2288" s="195"/>
      <c r="AF2288" s="195"/>
      <c r="AG2288" s="195"/>
      <c r="AH2288" s="195"/>
      <c r="AI2288" s="181"/>
      <c r="AJ2288" s="195"/>
      <c r="AK2288" s="195"/>
      <c r="AL2288" s="195"/>
      <c r="AM2288" s="195"/>
    </row>
    <row r="2289" spans="16:39" s="6" customFormat="1" ht="15" customHeight="1" x14ac:dyDescent="0.25">
      <c r="P2289" s="42"/>
      <c r="AE2289" s="195"/>
      <c r="AF2289" s="195"/>
      <c r="AG2289" s="195"/>
      <c r="AH2289" s="195"/>
      <c r="AI2289" s="181"/>
      <c r="AJ2289" s="195"/>
      <c r="AK2289" s="195"/>
      <c r="AL2289" s="195"/>
      <c r="AM2289" s="195"/>
    </row>
    <row r="2290" spans="16:39" s="6" customFormat="1" ht="15" customHeight="1" x14ac:dyDescent="0.25">
      <c r="P2290" s="42"/>
      <c r="AE2290" s="195"/>
      <c r="AF2290" s="195"/>
      <c r="AG2290" s="195"/>
      <c r="AH2290" s="195"/>
      <c r="AI2290" s="181"/>
      <c r="AJ2290" s="195"/>
      <c r="AK2290" s="195"/>
      <c r="AL2290" s="195"/>
      <c r="AM2290" s="195"/>
    </row>
    <row r="2291" spans="16:39" s="6" customFormat="1" ht="15" customHeight="1" x14ac:dyDescent="0.25">
      <c r="P2291" s="42"/>
      <c r="AE2291" s="195"/>
      <c r="AF2291" s="195"/>
      <c r="AG2291" s="195"/>
      <c r="AH2291" s="195"/>
      <c r="AI2291" s="181"/>
      <c r="AJ2291" s="195"/>
      <c r="AK2291" s="195"/>
      <c r="AL2291" s="195"/>
      <c r="AM2291" s="195"/>
    </row>
    <row r="2292" spans="16:39" s="6" customFormat="1" ht="15" customHeight="1" x14ac:dyDescent="0.25">
      <c r="P2292" s="42"/>
      <c r="AE2292" s="195"/>
      <c r="AF2292" s="195"/>
      <c r="AG2292" s="195"/>
      <c r="AH2292" s="195"/>
      <c r="AI2292" s="181"/>
      <c r="AJ2292" s="195"/>
      <c r="AK2292" s="195"/>
      <c r="AL2292" s="195"/>
      <c r="AM2292" s="195"/>
    </row>
    <row r="2293" spans="16:39" s="6" customFormat="1" ht="15" customHeight="1" x14ac:dyDescent="0.25">
      <c r="P2293" s="42"/>
      <c r="AE2293" s="195"/>
      <c r="AF2293" s="195"/>
      <c r="AG2293" s="195"/>
      <c r="AH2293" s="195"/>
      <c r="AI2293" s="181"/>
      <c r="AJ2293" s="195"/>
      <c r="AK2293" s="195"/>
      <c r="AL2293" s="195"/>
      <c r="AM2293" s="195"/>
    </row>
    <row r="2294" spans="16:39" s="6" customFormat="1" ht="15" customHeight="1" x14ac:dyDescent="0.25">
      <c r="P2294" s="42"/>
      <c r="AE2294" s="195"/>
      <c r="AF2294" s="195"/>
      <c r="AG2294" s="195"/>
      <c r="AH2294" s="195"/>
      <c r="AI2294" s="181"/>
      <c r="AJ2294" s="195"/>
      <c r="AK2294" s="195"/>
      <c r="AL2294" s="195"/>
      <c r="AM2294" s="195"/>
    </row>
    <row r="2295" spans="16:39" s="6" customFormat="1" ht="15" customHeight="1" x14ac:dyDescent="0.25">
      <c r="P2295" s="42"/>
      <c r="AE2295" s="195"/>
      <c r="AF2295" s="195"/>
      <c r="AG2295" s="195"/>
      <c r="AH2295" s="195"/>
      <c r="AI2295" s="181"/>
      <c r="AJ2295" s="195"/>
      <c r="AK2295" s="195"/>
      <c r="AL2295" s="195"/>
      <c r="AM2295" s="195"/>
    </row>
    <row r="2296" spans="16:39" s="6" customFormat="1" ht="15" customHeight="1" x14ac:dyDescent="0.25">
      <c r="P2296" s="42"/>
      <c r="AE2296" s="195"/>
      <c r="AF2296" s="195"/>
      <c r="AG2296" s="195"/>
      <c r="AH2296" s="195"/>
      <c r="AI2296" s="181"/>
      <c r="AJ2296" s="195"/>
      <c r="AK2296" s="195"/>
      <c r="AL2296" s="195"/>
      <c r="AM2296" s="195"/>
    </row>
    <row r="2297" spans="16:39" s="6" customFormat="1" ht="15" customHeight="1" x14ac:dyDescent="0.25">
      <c r="P2297" s="42"/>
      <c r="AE2297" s="195"/>
      <c r="AF2297" s="195"/>
      <c r="AG2297" s="195"/>
      <c r="AH2297" s="195"/>
      <c r="AI2297" s="181"/>
      <c r="AJ2297" s="195"/>
      <c r="AK2297" s="195"/>
      <c r="AL2297" s="195"/>
      <c r="AM2297" s="195"/>
    </row>
    <row r="2298" spans="16:39" s="6" customFormat="1" ht="15" customHeight="1" x14ac:dyDescent="0.25">
      <c r="P2298" s="42"/>
      <c r="AE2298" s="195"/>
      <c r="AF2298" s="195"/>
      <c r="AG2298" s="195"/>
      <c r="AH2298" s="195"/>
      <c r="AI2298" s="181"/>
      <c r="AJ2298" s="195"/>
      <c r="AK2298" s="195"/>
      <c r="AL2298" s="195"/>
      <c r="AM2298" s="195"/>
    </row>
    <row r="2299" spans="16:39" s="6" customFormat="1" ht="15" customHeight="1" x14ac:dyDescent="0.25">
      <c r="P2299" s="42"/>
      <c r="AE2299" s="195"/>
      <c r="AF2299" s="195"/>
      <c r="AG2299" s="195"/>
      <c r="AH2299" s="195"/>
      <c r="AI2299" s="181"/>
      <c r="AJ2299" s="195"/>
      <c r="AK2299" s="195"/>
      <c r="AL2299" s="195"/>
      <c r="AM2299" s="195"/>
    </row>
    <row r="2300" spans="16:39" s="6" customFormat="1" ht="15" customHeight="1" x14ac:dyDescent="0.25">
      <c r="P2300" s="42"/>
      <c r="AE2300" s="195"/>
      <c r="AF2300" s="195"/>
      <c r="AG2300" s="195"/>
      <c r="AH2300" s="195"/>
      <c r="AI2300" s="181"/>
      <c r="AJ2300" s="195"/>
      <c r="AK2300" s="195"/>
      <c r="AL2300" s="195"/>
      <c r="AM2300" s="195"/>
    </row>
    <row r="2301" spans="16:39" s="6" customFormat="1" ht="15" customHeight="1" x14ac:dyDescent="0.25">
      <c r="P2301" s="42"/>
      <c r="AE2301" s="195"/>
      <c r="AF2301" s="195"/>
      <c r="AG2301" s="195"/>
      <c r="AH2301" s="195"/>
      <c r="AI2301" s="181"/>
      <c r="AJ2301" s="195"/>
      <c r="AK2301" s="195"/>
      <c r="AL2301" s="195"/>
      <c r="AM2301" s="195"/>
    </row>
    <row r="2302" spans="16:39" s="6" customFormat="1" ht="15" customHeight="1" x14ac:dyDescent="0.25">
      <c r="P2302" s="42"/>
      <c r="AE2302" s="195"/>
      <c r="AF2302" s="195"/>
      <c r="AG2302" s="195"/>
      <c r="AH2302" s="195"/>
      <c r="AI2302" s="181"/>
      <c r="AJ2302" s="195"/>
      <c r="AK2302" s="195"/>
      <c r="AL2302" s="195"/>
      <c r="AM2302" s="195"/>
    </row>
    <row r="2303" spans="16:39" s="6" customFormat="1" ht="15" customHeight="1" x14ac:dyDescent="0.25">
      <c r="P2303" s="42"/>
      <c r="AE2303" s="195"/>
      <c r="AF2303" s="195"/>
      <c r="AG2303" s="195"/>
      <c r="AH2303" s="195"/>
      <c r="AI2303" s="181"/>
      <c r="AJ2303" s="195"/>
      <c r="AK2303" s="195"/>
      <c r="AL2303" s="195"/>
      <c r="AM2303" s="195"/>
    </row>
    <row r="2304" spans="16:39" s="6" customFormat="1" ht="15" customHeight="1" x14ac:dyDescent="0.25">
      <c r="P2304" s="42"/>
      <c r="AE2304" s="195"/>
      <c r="AF2304" s="195"/>
      <c r="AG2304" s="195"/>
      <c r="AH2304" s="195"/>
      <c r="AI2304" s="181"/>
      <c r="AJ2304" s="195"/>
      <c r="AK2304" s="195"/>
      <c r="AL2304" s="195"/>
      <c r="AM2304" s="195"/>
    </row>
    <row r="2305" spans="16:39" s="6" customFormat="1" ht="15" customHeight="1" x14ac:dyDescent="0.25">
      <c r="P2305" s="42"/>
      <c r="AE2305" s="195"/>
      <c r="AF2305" s="195"/>
      <c r="AG2305" s="195"/>
      <c r="AH2305" s="195"/>
      <c r="AI2305" s="181"/>
      <c r="AJ2305" s="195"/>
      <c r="AK2305" s="195"/>
      <c r="AL2305" s="195"/>
      <c r="AM2305" s="195"/>
    </row>
    <row r="2306" spans="16:39" s="6" customFormat="1" ht="15" customHeight="1" x14ac:dyDescent="0.25">
      <c r="P2306" s="42"/>
      <c r="AE2306" s="195"/>
      <c r="AF2306" s="195"/>
      <c r="AG2306" s="195"/>
      <c r="AH2306" s="195"/>
      <c r="AI2306" s="181"/>
      <c r="AJ2306" s="195"/>
      <c r="AK2306" s="195"/>
      <c r="AL2306" s="195"/>
      <c r="AM2306" s="195"/>
    </row>
    <row r="2307" spans="16:39" s="6" customFormat="1" ht="15" customHeight="1" x14ac:dyDescent="0.25">
      <c r="P2307" s="42"/>
      <c r="AE2307" s="195"/>
      <c r="AF2307" s="195"/>
      <c r="AG2307" s="195"/>
      <c r="AH2307" s="195"/>
      <c r="AI2307" s="181"/>
      <c r="AJ2307" s="195"/>
      <c r="AK2307" s="195"/>
      <c r="AL2307" s="195"/>
      <c r="AM2307" s="195"/>
    </row>
    <row r="2308" spans="16:39" s="6" customFormat="1" ht="15" customHeight="1" x14ac:dyDescent="0.25">
      <c r="P2308" s="42"/>
      <c r="AE2308" s="195"/>
      <c r="AF2308" s="195"/>
      <c r="AG2308" s="195"/>
      <c r="AH2308" s="195"/>
      <c r="AI2308" s="181"/>
      <c r="AJ2308" s="195"/>
      <c r="AK2308" s="195"/>
      <c r="AL2308" s="195"/>
      <c r="AM2308" s="195"/>
    </row>
    <row r="2309" spans="16:39" s="6" customFormat="1" ht="15" customHeight="1" x14ac:dyDescent="0.25">
      <c r="P2309" s="42"/>
      <c r="AE2309" s="195"/>
      <c r="AF2309" s="195"/>
      <c r="AG2309" s="195"/>
      <c r="AH2309" s="195"/>
      <c r="AI2309" s="181"/>
      <c r="AJ2309" s="195"/>
      <c r="AK2309" s="195"/>
      <c r="AL2309" s="195"/>
      <c r="AM2309" s="195"/>
    </row>
    <row r="2310" spans="16:39" s="6" customFormat="1" ht="15" customHeight="1" x14ac:dyDescent="0.25">
      <c r="P2310" s="42"/>
      <c r="AE2310" s="195"/>
      <c r="AF2310" s="195"/>
      <c r="AG2310" s="195"/>
      <c r="AH2310" s="195"/>
      <c r="AI2310" s="181"/>
      <c r="AJ2310" s="195"/>
      <c r="AK2310" s="195"/>
      <c r="AL2310" s="195"/>
      <c r="AM2310" s="195"/>
    </row>
    <row r="2311" spans="16:39" s="6" customFormat="1" ht="15" customHeight="1" x14ac:dyDescent="0.25">
      <c r="P2311" s="42"/>
      <c r="AE2311" s="195"/>
      <c r="AF2311" s="195"/>
      <c r="AG2311" s="195"/>
      <c r="AH2311" s="195"/>
      <c r="AI2311" s="181"/>
      <c r="AJ2311" s="195"/>
      <c r="AK2311" s="195"/>
      <c r="AL2311" s="195"/>
      <c r="AM2311" s="195"/>
    </row>
    <row r="2312" spans="16:39" s="6" customFormat="1" ht="15" customHeight="1" x14ac:dyDescent="0.25">
      <c r="P2312" s="42"/>
      <c r="AE2312" s="195"/>
      <c r="AF2312" s="195"/>
      <c r="AG2312" s="195"/>
      <c r="AH2312" s="195"/>
      <c r="AI2312" s="181"/>
      <c r="AJ2312" s="195"/>
      <c r="AK2312" s="195"/>
      <c r="AL2312" s="195"/>
      <c r="AM2312" s="195"/>
    </row>
    <row r="2313" spans="16:39" s="6" customFormat="1" ht="15" customHeight="1" x14ac:dyDescent="0.25">
      <c r="P2313" s="42"/>
      <c r="AE2313" s="195"/>
      <c r="AF2313" s="195"/>
      <c r="AG2313" s="195"/>
      <c r="AH2313" s="195"/>
      <c r="AI2313" s="181"/>
      <c r="AJ2313" s="195"/>
      <c r="AK2313" s="195"/>
      <c r="AL2313" s="195"/>
      <c r="AM2313" s="195"/>
    </row>
    <row r="2314" spans="16:39" s="6" customFormat="1" ht="15" customHeight="1" x14ac:dyDescent="0.25">
      <c r="P2314" s="42"/>
      <c r="AE2314" s="195"/>
      <c r="AF2314" s="195"/>
      <c r="AG2314" s="195"/>
      <c r="AH2314" s="195"/>
      <c r="AI2314" s="181"/>
      <c r="AJ2314" s="195"/>
      <c r="AK2314" s="195"/>
      <c r="AL2314" s="195"/>
      <c r="AM2314" s="195"/>
    </row>
    <row r="2315" spans="16:39" s="6" customFormat="1" ht="15" customHeight="1" x14ac:dyDescent="0.25">
      <c r="P2315" s="42"/>
      <c r="AE2315" s="195"/>
      <c r="AF2315" s="195"/>
      <c r="AG2315" s="195"/>
      <c r="AH2315" s="195"/>
      <c r="AI2315" s="181"/>
      <c r="AJ2315" s="195"/>
      <c r="AK2315" s="195"/>
      <c r="AL2315" s="195"/>
      <c r="AM2315" s="195"/>
    </row>
    <row r="2316" spans="16:39" s="6" customFormat="1" ht="15" customHeight="1" x14ac:dyDescent="0.25">
      <c r="P2316" s="42"/>
      <c r="AE2316" s="195"/>
      <c r="AF2316" s="195"/>
      <c r="AG2316" s="195"/>
      <c r="AH2316" s="195"/>
      <c r="AI2316" s="181"/>
      <c r="AJ2316" s="195"/>
      <c r="AK2316" s="195"/>
      <c r="AL2316" s="195"/>
      <c r="AM2316" s="195"/>
    </row>
    <row r="2317" spans="16:39" s="6" customFormat="1" ht="15" customHeight="1" x14ac:dyDescent="0.25">
      <c r="P2317" s="42"/>
      <c r="AE2317" s="195"/>
      <c r="AF2317" s="195"/>
      <c r="AG2317" s="195"/>
      <c r="AH2317" s="195"/>
      <c r="AI2317" s="181"/>
      <c r="AJ2317" s="195"/>
      <c r="AK2317" s="195"/>
      <c r="AL2317" s="195"/>
      <c r="AM2317" s="195"/>
    </row>
    <row r="2318" spans="16:39" s="6" customFormat="1" ht="15" customHeight="1" x14ac:dyDescent="0.25">
      <c r="P2318" s="42"/>
      <c r="AE2318" s="195"/>
      <c r="AF2318" s="195"/>
      <c r="AG2318" s="195"/>
      <c r="AH2318" s="195"/>
      <c r="AI2318" s="181"/>
      <c r="AJ2318" s="195"/>
      <c r="AK2318" s="195"/>
      <c r="AL2318" s="195"/>
      <c r="AM2318" s="195"/>
    </row>
    <row r="2319" spans="16:39" s="6" customFormat="1" ht="15" customHeight="1" x14ac:dyDescent="0.25">
      <c r="P2319" s="42"/>
      <c r="AE2319" s="195"/>
      <c r="AF2319" s="195"/>
      <c r="AG2319" s="195"/>
      <c r="AH2319" s="195"/>
      <c r="AI2319" s="181"/>
      <c r="AJ2319" s="195"/>
      <c r="AK2319" s="195"/>
      <c r="AL2319" s="195"/>
      <c r="AM2319" s="195"/>
    </row>
    <row r="2320" spans="16:39" s="6" customFormat="1" ht="15" customHeight="1" x14ac:dyDescent="0.25">
      <c r="P2320" s="42"/>
      <c r="AE2320" s="195"/>
      <c r="AF2320" s="195"/>
      <c r="AG2320" s="195"/>
      <c r="AH2320" s="195"/>
      <c r="AI2320" s="181"/>
      <c r="AJ2320" s="195"/>
      <c r="AK2320" s="195"/>
      <c r="AL2320" s="195"/>
      <c r="AM2320" s="195"/>
    </row>
    <row r="2321" spans="16:39" s="6" customFormat="1" ht="15" customHeight="1" x14ac:dyDescent="0.25">
      <c r="P2321" s="42"/>
      <c r="AE2321" s="195"/>
      <c r="AF2321" s="195"/>
      <c r="AG2321" s="195"/>
      <c r="AH2321" s="195"/>
      <c r="AI2321" s="181"/>
      <c r="AJ2321" s="195"/>
      <c r="AK2321" s="195"/>
      <c r="AL2321" s="195"/>
      <c r="AM2321" s="195"/>
    </row>
    <row r="2322" spans="16:39" s="6" customFormat="1" ht="15" customHeight="1" x14ac:dyDescent="0.25">
      <c r="P2322" s="42"/>
      <c r="AE2322" s="195"/>
      <c r="AF2322" s="195"/>
      <c r="AG2322" s="195"/>
      <c r="AH2322" s="195"/>
      <c r="AI2322" s="181"/>
      <c r="AJ2322" s="195"/>
      <c r="AK2322" s="195"/>
      <c r="AL2322" s="195"/>
      <c r="AM2322" s="195"/>
    </row>
    <row r="2323" spans="16:39" s="6" customFormat="1" ht="15" customHeight="1" x14ac:dyDescent="0.25">
      <c r="P2323" s="42"/>
      <c r="AE2323" s="195"/>
      <c r="AF2323" s="195"/>
      <c r="AG2323" s="195"/>
      <c r="AH2323" s="195"/>
      <c r="AI2323" s="181"/>
      <c r="AJ2323" s="195"/>
      <c r="AK2323" s="195"/>
      <c r="AL2323" s="195"/>
      <c r="AM2323" s="195"/>
    </row>
    <row r="2324" spans="16:39" s="6" customFormat="1" ht="15" customHeight="1" x14ac:dyDescent="0.25">
      <c r="P2324" s="42"/>
      <c r="AE2324" s="195"/>
      <c r="AF2324" s="195"/>
      <c r="AG2324" s="195"/>
      <c r="AH2324" s="195"/>
      <c r="AI2324" s="181"/>
      <c r="AJ2324" s="195"/>
      <c r="AK2324" s="195"/>
      <c r="AL2324" s="195"/>
      <c r="AM2324" s="195"/>
    </row>
    <row r="2325" spans="16:39" s="6" customFormat="1" ht="15" customHeight="1" x14ac:dyDescent="0.25">
      <c r="P2325" s="42"/>
      <c r="AE2325" s="195"/>
      <c r="AF2325" s="195"/>
      <c r="AG2325" s="195"/>
      <c r="AH2325" s="195"/>
      <c r="AI2325" s="181"/>
      <c r="AJ2325" s="195"/>
      <c r="AK2325" s="195"/>
      <c r="AL2325" s="195"/>
      <c r="AM2325" s="195"/>
    </row>
    <row r="2326" spans="16:39" s="6" customFormat="1" ht="15" customHeight="1" x14ac:dyDescent="0.25">
      <c r="P2326" s="42"/>
      <c r="AE2326" s="195"/>
      <c r="AF2326" s="195"/>
      <c r="AG2326" s="195"/>
      <c r="AH2326" s="195"/>
      <c r="AI2326" s="181"/>
      <c r="AJ2326" s="195"/>
      <c r="AK2326" s="195"/>
      <c r="AL2326" s="195"/>
      <c r="AM2326" s="195"/>
    </row>
    <row r="2327" spans="16:39" s="6" customFormat="1" ht="15" customHeight="1" x14ac:dyDescent="0.25">
      <c r="P2327" s="42"/>
      <c r="AE2327" s="195"/>
      <c r="AF2327" s="195"/>
      <c r="AG2327" s="195"/>
      <c r="AH2327" s="195"/>
      <c r="AI2327" s="181"/>
      <c r="AJ2327" s="195"/>
      <c r="AK2327" s="195"/>
      <c r="AL2327" s="195"/>
      <c r="AM2327" s="195"/>
    </row>
    <row r="2328" spans="16:39" s="6" customFormat="1" ht="15" customHeight="1" x14ac:dyDescent="0.25">
      <c r="P2328" s="42"/>
      <c r="AE2328" s="195"/>
      <c r="AF2328" s="195"/>
      <c r="AG2328" s="195"/>
      <c r="AH2328" s="195"/>
      <c r="AI2328" s="181"/>
      <c r="AJ2328" s="195"/>
      <c r="AK2328" s="195"/>
      <c r="AL2328" s="195"/>
      <c r="AM2328" s="195"/>
    </row>
    <row r="2329" spans="16:39" s="6" customFormat="1" ht="15" customHeight="1" x14ac:dyDescent="0.25">
      <c r="P2329" s="42"/>
      <c r="AE2329" s="195"/>
      <c r="AF2329" s="195"/>
      <c r="AG2329" s="195"/>
      <c r="AH2329" s="195"/>
      <c r="AI2329" s="181"/>
      <c r="AJ2329" s="195"/>
      <c r="AK2329" s="195"/>
      <c r="AL2329" s="195"/>
      <c r="AM2329" s="195"/>
    </row>
    <row r="2330" spans="16:39" s="6" customFormat="1" ht="15" customHeight="1" x14ac:dyDescent="0.25">
      <c r="P2330" s="42"/>
      <c r="AE2330" s="195"/>
      <c r="AF2330" s="195"/>
      <c r="AG2330" s="195"/>
      <c r="AH2330" s="195"/>
      <c r="AI2330" s="181"/>
      <c r="AJ2330" s="195"/>
      <c r="AK2330" s="195"/>
      <c r="AL2330" s="195"/>
      <c r="AM2330" s="195"/>
    </row>
    <row r="2331" spans="16:39" s="6" customFormat="1" ht="15" customHeight="1" x14ac:dyDescent="0.25">
      <c r="P2331" s="42"/>
      <c r="AE2331" s="195"/>
      <c r="AF2331" s="195"/>
      <c r="AG2331" s="195"/>
      <c r="AH2331" s="195"/>
      <c r="AI2331" s="181"/>
      <c r="AJ2331" s="195"/>
      <c r="AK2331" s="195"/>
      <c r="AL2331" s="195"/>
      <c r="AM2331" s="195"/>
    </row>
    <row r="2332" spans="16:39" s="6" customFormat="1" ht="15" customHeight="1" x14ac:dyDescent="0.25">
      <c r="P2332" s="42"/>
      <c r="AE2332" s="195"/>
      <c r="AF2332" s="195"/>
      <c r="AG2332" s="195"/>
      <c r="AH2332" s="195"/>
      <c r="AI2332" s="181"/>
      <c r="AJ2332" s="195"/>
      <c r="AK2332" s="195"/>
      <c r="AL2332" s="195"/>
      <c r="AM2332" s="195"/>
    </row>
    <row r="2333" spans="16:39" s="6" customFormat="1" ht="15" customHeight="1" x14ac:dyDescent="0.25">
      <c r="P2333" s="42"/>
      <c r="AE2333" s="195"/>
      <c r="AF2333" s="195"/>
      <c r="AG2333" s="195"/>
      <c r="AH2333" s="195"/>
      <c r="AI2333" s="181"/>
      <c r="AJ2333" s="195"/>
      <c r="AK2333" s="195"/>
      <c r="AL2333" s="195"/>
      <c r="AM2333" s="195"/>
    </row>
    <row r="2334" spans="16:39" s="6" customFormat="1" ht="15" customHeight="1" x14ac:dyDescent="0.25">
      <c r="P2334" s="42"/>
      <c r="AE2334" s="195"/>
      <c r="AF2334" s="195"/>
      <c r="AG2334" s="195"/>
      <c r="AH2334" s="195"/>
      <c r="AI2334" s="181"/>
      <c r="AJ2334" s="195"/>
      <c r="AK2334" s="195"/>
      <c r="AL2334" s="195"/>
      <c r="AM2334" s="195"/>
    </row>
    <row r="2335" spans="16:39" s="6" customFormat="1" ht="15" customHeight="1" x14ac:dyDescent="0.25">
      <c r="P2335" s="42"/>
      <c r="AE2335" s="195"/>
      <c r="AF2335" s="195"/>
      <c r="AG2335" s="195"/>
      <c r="AH2335" s="195"/>
      <c r="AI2335" s="181"/>
      <c r="AJ2335" s="195"/>
      <c r="AK2335" s="195"/>
      <c r="AL2335" s="195"/>
      <c r="AM2335" s="195"/>
    </row>
    <row r="2336" spans="16:39" s="6" customFormat="1" ht="15" customHeight="1" x14ac:dyDescent="0.25">
      <c r="P2336" s="42"/>
      <c r="AE2336" s="195"/>
      <c r="AF2336" s="195"/>
      <c r="AG2336" s="195"/>
      <c r="AH2336" s="195"/>
      <c r="AI2336" s="181"/>
      <c r="AJ2336" s="195"/>
      <c r="AK2336" s="195"/>
      <c r="AL2336" s="195"/>
      <c r="AM2336" s="195"/>
    </row>
    <row r="2337" spans="16:39" s="6" customFormat="1" ht="15" customHeight="1" x14ac:dyDescent="0.25">
      <c r="P2337" s="42"/>
      <c r="AE2337" s="195"/>
      <c r="AF2337" s="195"/>
      <c r="AG2337" s="195"/>
      <c r="AH2337" s="195"/>
      <c r="AI2337" s="181"/>
      <c r="AJ2337" s="195"/>
      <c r="AK2337" s="195"/>
      <c r="AL2337" s="195"/>
      <c r="AM2337" s="195"/>
    </row>
    <row r="2338" spans="16:39" s="6" customFormat="1" ht="15" customHeight="1" x14ac:dyDescent="0.25">
      <c r="P2338" s="42"/>
      <c r="AE2338" s="195"/>
      <c r="AF2338" s="195"/>
      <c r="AG2338" s="195"/>
      <c r="AH2338" s="195"/>
      <c r="AI2338" s="181"/>
      <c r="AJ2338" s="195"/>
      <c r="AK2338" s="195"/>
      <c r="AL2338" s="195"/>
      <c r="AM2338" s="195"/>
    </row>
    <row r="2339" spans="16:39" s="6" customFormat="1" ht="15" customHeight="1" x14ac:dyDescent="0.25">
      <c r="P2339" s="42"/>
      <c r="AE2339" s="195"/>
      <c r="AF2339" s="195"/>
      <c r="AG2339" s="195"/>
      <c r="AH2339" s="195"/>
      <c r="AI2339" s="181"/>
      <c r="AJ2339" s="195"/>
      <c r="AK2339" s="195"/>
      <c r="AL2339" s="195"/>
      <c r="AM2339" s="195"/>
    </row>
    <row r="2340" spans="16:39" s="6" customFormat="1" ht="15" customHeight="1" x14ac:dyDescent="0.25">
      <c r="P2340" s="42"/>
      <c r="AE2340" s="195"/>
      <c r="AF2340" s="195"/>
      <c r="AG2340" s="195"/>
      <c r="AH2340" s="195"/>
      <c r="AI2340" s="181"/>
      <c r="AJ2340" s="195"/>
      <c r="AK2340" s="195"/>
      <c r="AL2340" s="195"/>
      <c r="AM2340" s="195"/>
    </row>
    <row r="2341" spans="16:39" s="6" customFormat="1" ht="15" customHeight="1" x14ac:dyDescent="0.25">
      <c r="P2341" s="42"/>
      <c r="AE2341" s="195"/>
      <c r="AF2341" s="195"/>
      <c r="AG2341" s="195"/>
      <c r="AH2341" s="195"/>
      <c r="AI2341" s="181"/>
      <c r="AJ2341" s="195"/>
      <c r="AK2341" s="195"/>
      <c r="AL2341" s="195"/>
      <c r="AM2341" s="195"/>
    </row>
    <row r="2342" spans="16:39" s="6" customFormat="1" ht="15" customHeight="1" x14ac:dyDescent="0.25">
      <c r="P2342" s="42"/>
      <c r="AE2342" s="195"/>
      <c r="AF2342" s="195"/>
      <c r="AG2342" s="195"/>
      <c r="AH2342" s="195"/>
      <c r="AI2342" s="181"/>
      <c r="AJ2342" s="195"/>
      <c r="AK2342" s="195"/>
      <c r="AL2342" s="195"/>
      <c r="AM2342" s="195"/>
    </row>
    <row r="2343" spans="16:39" s="6" customFormat="1" ht="15" customHeight="1" x14ac:dyDescent="0.25">
      <c r="P2343" s="42"/>
      <c r="AE2343" s="195"/>
      <c r="AF2343" s="195"/>
      <c r="AG2343" s="195"/>
      <c r="AH2343" s="195"/>
      <c r="AI2343" s="181"/>
      <c r="AJ2343" s="195"/>
      <c r="AK2343" s="195"/>
      <c r="AL2343" s="195"/>
      <c r="AM2343" s="195"/>
    </row>
    <row r="2344" spans="16:39" s="6" customFormat="1" ht="15" customHeight="1" x14ac:dyDescent="0.25">
      <c r="P2344" s="42"/>
      <c r="AE2344" s="195"/>
      <c r="AF2344" s="195"/>
      <c r="AG2344" s="195"/>
      <c r="AH2344" s="195"/>
      <c r="AI2344" s="181"/>
      <c r="AJ2344" s="195"/>
      <c r="AK2344" s="195"/>
      <c r="AL2344" s="195"/>
      <c r="AM2344" s="195"/>
    </row>
    <row r="2345" spans="16:39" s="6" customFormat="1" ht="15" customHeight="1" x14ac:dyDescent="0.25">
      <c r="P2345" s="42"/>
      <c r="AE2345" s="195"/>
      <c r="AF2345" s="195"/>
      <c r="AG2345" s="195"/>
      <c r="AH2345" s="195"/>
      <c r="AI2345" s="181"/>
      <c r="AJ2345" s="195"/>
      <c r="AK2345" s="195"/>
      <c r="AL2345" s="195"/>
      <c r="AM2345" s="195"/>
    </row>
    <row r="2346" spans="16:39" s="6" customFormat="1" ht="15" customHeight="1" x14ac:dyDescent="0.25">
      <c r="P2346" s="42"/>
      <c r="AE2346" s="195"/>
      <c r="AF2346" s="195"/>
      <c r="AG2346" s="195"/>
      <c r="AH2346" s="195"/>
      <c r="AI2346" s="181"/>
      <c r="AJ2346" s="195"/>
      <c r="AK2346" s="195"/>
      <c r="AL2346" s="195"/>
      <c r="AM2346" s="195"/>
    </row>
    <row r="2347" spans="16:39" s="6" customFormat="1" ht="15" customHeight="1" x14ac:dyDescent="0.25">
      <c r="P2347" s="42"/>
      <c r="AE2347" s="195"/>
      <c r="AF2347" s="195"/>
      <c r="AG2347" s="195"/>
      <c r="AH2347" s="195"/>
      <c r="AI2347" s="181"/>
      <c r="AJ2347" s="195"/>
      <c r="AK2347" s="195"/>
      <c r="AL2347" s="195"/>
      <c r="AM2347" s="195"/>
    </row>
    <row r="2348" spans="16:39" s="6" customFormat="1" ht="15" customHeight="1" x14ac:dyDescent="0.25">
      <c r="P2348" s="42"/>
      <c r="AE2348" s="195"/>
      <c r="AF2348" s="195"/>
      <c r="AG2348" s="195"/>
      <c r="AH2348" s="195"/>
      <c r="AI2348" s="181"/>
      <c r="AJ2348" s="195"/>
      <c r="AK2348" s="195"/>
      <c r="AL2348" s="195"/>
      <c r="AM2348" s="195"/>
    </row>
    <row r="2349" spans="16:39" s="6" customFormat="1" ht="15" customHeight="1" x14ac:dyDescent="0.25">
      <c r="P2349" s="42"/>
      <c r="AE2349" s="195"/>
      <c r="AF2349" s="195"/>
      <c r="AG2349" s="195"/>
      <c r="AH2349" s="195"/>
      <c r="AI2349" s="181"/>
      <c r="AJ2349" s="195"/>
      <c r="AK2349" s="195"/>
      <c r="AL2349" s="195"/>
      <c r="AM2349" s="195"/>
    </row>
    <row r="2350" spans="16:39" s="6" customFormat="1" ht="15" customHeight="1" x14ac:dyDescent="0.25">
      <c r="P2350" s="42"/>
      <c r="AE2350" s="195"/>
      <c r="AF2350" s="195"/>
      <c r="AG2350" s="195"/>
      <c r="AH2350" s="195"/>
      <c r="AI2350" s="181"/>
      <c r="AJ2350" s="195"/>
      <c r="AK2350" s="195"/>
      <c r="AL2350" s="195"/>
      <c r="AM2350" s="195"/>
    </row>
    <row r="2351" spans="16:39" s="6" customFormat="1" ht="15" customHeight="1" x14ac:dyDescent="0.25">
      <c r="P2351" s="42"/>
      <c r="AE2351" s="195"/>
      <c r="AF2351" s="195"/>
      <c r="AG2351" s="195"/>
      <c r="AH2351" s="195"/>
      <c r="AI2351" s="181"/>
      <c r="AJ2351" s="195"/>
      <c r="AK2351" s="195"/>
      <c r="AL2351" s="195"/>
      <c r="AM2351" s="195"/>
    </row>
    <row r="2352" spans="16:39" s="6" customFormat="1" ht="15" customHeight="1" x14ac:dyDescent="0.25">
      <c r="P2352" s="42"/>
      <c r="AE2352" s="195"/>
      <c r="AF2352" s="195"/>
      <c r="AG2352" s="195"/>
      <c r="AH2352" s="195"/>
      <c r="AI2352" s="181"/>
      <c r="AJ2352" s="195"/>
      <c r="AK2352" s="195"/>
      <c r="AL2352" s="195"/>
      <c r="AM2352" s="195"/>
    </row>
    <row r="2353" spans="16:39" s="6" customFormat="1" ht="15" customHeight="1" x14ac:dyDescent="0.25">
      <c r="P2353" s="42"/>
      <c r="AE2353" s="195"/>
      <c r="AF2353" s="195"/>
      <c r="AG2353" s="195"/>
      <c r="AH2353" s="195"/>
      <c r="AI2353" s="181"/>
      <c r="AJ2353" s="195"/>
      <c r="AK2353" s="195"/>
      <c r="AL2353" s="195"/>
      <c r="AM2353" s="195"/>
    </row>
    <row r="2354" spans="16:39" s="6" customFormat="1" ht="15" customHeight="1" x14ac:dyDescent="0.25">
      <c r="P2354" s="42"/>
      <c r="AE2354" s="195"/>
      <c r="AF2354" s="195"/>
      <c r="AG2354" s="195"/>
      <c r="AH2354" s="195"/>
      <c r="AI2354" s="181"/>
      <c r="AJ2354" s="195"/>
      <c r="AK2354" s="195"/>
      <c r="AL2354" s="195"/>
      <c r="AM2354" s="195"/>
    </row>
    <row r="2355" spans="16:39" s="6" customFormat="1" ht="15" customHeight="1" x14ac:dyDescent="0.25">
      <c r="P2355" s="42"/>
      <c r="AE2355" s="195"/>
      <c r="AF2355" s="195"/>
      <c r="AG2355" s="195"/>
      <c r="AH2355" s="195"/>
      <c r="AI2355" s="181"/>
      <c r="AJ2355" s="195"/>
      <c r="AK2355" s="195"/>
      <c r="AL2355" s="195"/>
      <c r="AM2355" s="195"/>
    </row>
    <row r="2356" spans="16:39" s="6" customFormat="1" ht="15" customHeight="1" x14ac:dyDescent="0.25">
      <c r="P2356" s="42"/>
      <c r="AE2356" s="195"/>
      <c r="AF2356" s="195"/>
      <c r="AG2356" s="195"/>
      <c r="AH2356" s="195"/>
      <c r="AI2356" s="181"/>
      <c r="AJ2356" s="195"/>
      <c r="AK2356" s="195"/>
      <c r="AL2356" s="195"/>
      <c r="AM2356" s="195"/>
    </row>
    <row r="2357" spans="16:39" s="6" customFormat="1" ht="15" customHeight="1" x14ac:dyDescent="0.25">
      <c r="P2357" s="42"/>
      <c r="AE2357" s="195"/>
      <c r="AF2357" s="195"/>
      <c r="AG2357" s="195"/>
      <c r="AH2357" s="195"/>
      <c r="AI2357" s="181"/>
      <c r="AJ2357" s="195"/>
      <c r="AK2357" s="195"/>
      <c r="AL2357" s="195"/>
      <c r="AM2357" s="195"/>
    </row>
    <row r="2358" spans="16:39" s="6" customFormat="1" ht="15" customHeight="1" x14ac:dyDescent="0.25">
      <c r="P2358" s="42"/>
      <c r="AE2358" s="195"/>
      <c r="AF2358" s="195"/>
      <c r="AG2358" s="195"/>
      <c r="AH2358" s="195"/>
      <c r="AI2358" s="181"/>
      <c r="AJ2358" s="195"/>
      <c r="AK2358" s="195"/>
      <c r="AL2358" s="195"/>
      <c r="AM2358" s="195"/>
    </row>
    <row r="2359" spans="16:39" s="6" customFormat="1" ht="15" customHeight="1" x14ac:dyDescent="0.25">
      <c r="P2359" s="42"/>
      <c r="AE2359" s="195"/>
      <c r="AF2359" s="195"/>
      <c r="AG2359" s="195"/>
      <c r="AH2359" s="195"/>
      <c r="AI2359" s="181"/>
      <c r="AJ2359" s="195"/>
      <c r="AK2359" s="195"/>
      <c r="AL2359" s="195"/>
      <c r="AM2359" s="195"/>
    </row>
    <row r="2360" spans="16:39" s="6" customFormat="1" ht="15" customHeight="1" x14ac:dyDescent="0.25">
      <c r="P2360" s="42"/>
      <c r="AE2360" s="195"/>
      <c r="AF2360" s="195"/>
      <c r="AG2360" s="195"/>
      <c r="AH2360" s="195"/>
      <c r="AI2360" s="181"/>
      <c r="AJ2360" s="195"/>
      <c r="AK2360" s="195"/>
      <c r="AL2360" s="195"/>
      <c r="AM2360" s="195"/>
    </row>
    <row r="2361" spans="16:39" s="6" customFormat="1" ht="15" customHeight="1" x14ac:dyDescent="0.25">
      <c r="P2361" s="42"/>
      <c r="AE2361" s="195"/>
      <c r="AF2361" s="195"/>
      <c r="AG2361" s="195"/>
      <c r="AH2361" s="195"/>
      <c r="AI2361" s="181"/>
      <c r="AJ2361" s="195"/>
      <c r="AK2361" s="195"/>
      <c r="AL2361" s="195"/>
      <c r="AM2361" s="195"/>
    </row>
    <row r="2362" spans="16:39" s="6" customFormat="1" ht="15" customHeight="1" x14ac:dyDescent="0.25">
      <c r="P2362" s="42"/>
      <c r="AE2362" s="195"/>
      <c r="AF2362" s="195"/>
      <c r="AG2362" s="195"/>
      <c r="AH2362" s="195"/>
      <c r="AI2362" s="181"/>
      <c r="AJ2362" s="195"/>
      <c r="AK2362" s="195"/>
      <c r="AL2362" s="195"/>
      <c r="AM2362" s="195"/>
    </row>
    <row r="2363" spans="16:39" s="6" customFormat="1" ht="15" customHeight="1" x14ac:dyDescent="0.25">
      <c r="P2363" s="42"/>
      <c r="AE2363" s="195"/>
      <c r="AF2363" s="195"/>
      <c r="AG2363" s="195"/>
      <c r="AH2363" s="195"/>
      <c r="AI2363" s="181"/>
      <c r="AJ2363" s="195"/>
      <c r="AK2363" s="195"/>
      <c r="AL2363" s="195"/>
      <c r="AM2363" s="195"/>
    </row>
    <row r="2364" spans="16:39" s="6" customFormat="1" ht="15" customHeight="1" x14ac:dyDescent="0.25">
      <c r="P2364" s="42"/>
      <c r="AE2364" s="195"/>
      <c r="AF2364" s="195"/>
      <c r="AG2364" s="195"/>
      <c r="AH2364" s="195"/>
      <c r="AI2364" s="181"/>
      <c r="AJ2364" s="195"/>
      <c r="AK2364" s="195"/>
      <c r="AL2364" s="195"/>
      <c r="AM2364" s="195"/>
    </row>
    <row r="2365" spans="16:39" s="6" customFormat="1" ht="15" customHeight="1" x14ac:dyDescent="0.25">
      <c r="P2365" s="42"/>
      <c r="AE2365" s="195"/>
      <c r="AF2365" s="195"/>
      <c r="AG2365" s="195"/>
      <c r="AH2365" s="195"/>
      <c r="AI2365" s="181"/>
      <c r="AJ2365" s="195"/>
      <c r="AK2365" s="195"/>
      <c r="AL2365" s="195"/>
      <c r="AM2365" s="195"/>
    </row>
    <row r="2366" spans="16:39" s="6" customFormat="1" ht="15" customHeight="1" x14ac:dyDescent="0.25">
      <c r="P2366" s="42"/>
      <c r="AE2366" s="195"/>
      <c r="AF2366" s="195"/>
      <c r="AG2366" s="195"/>
      <c r="AH2366" s="195"/>
      <c r="AI2366" s="181"/>
      <c r="AJ2366" s="195"/>
      <c r="AK2366" s="195"/>
      <c r="AL2366" s="195"/>
      <c r="AM2366" s="195"/>
    </row>
    <row r="2367" spans="16:39" s="6" customFormat="1" ht="15" customHeight="1" x14ac:dyDescent="0.25">
      <c r="P2367" s="42"/>
      <c r="AE2367" s="195"/>
      <c r="AF2367" s="195"/>
      <c r="AG2367" s="195"/>
      <c r="AH2367" s="195"/>
      <c r="AI2367" s="181"/>
      <c r="AJ2367" s="195"/>
      <c r="AK2367" s="195"/>
      <c r="AL2367" s="195"/>
      <c r="AM2367" s="195"/>
    </row>
    <row r="2368" spans="16:39" s="6" customFormat="1" ht="15" customHeight="1" x14ac:dyDescent="0.25">
      <c r="P2368" s="42"/>
      <c r="AE2368" s="195"/>
      <c r="AF2368" s="195"/>
      <c r="AG2368" s="195"/>
      <c r="AH2368" s="195"/>
      <c r="AI2368" s="181"/>
      <c r="AJ2368" s="195"/>
      <c r="AK2368" s="195"/>
      <c r="AL2368" s="195"/>
      <c r="AM2368" s="195"/>
    </row>
    <row r="2369" spans="16:39" s="6" customFormat="1" ht="15" customHeight="1" x14ac:dyDescent="0.25">
      <c r="P2369" s="42"/>
      <c r="AE2369" s="195"/>
      <c r="AF2369" s="195"/>
      <c r="AG2369" s="195"/>
      <c r="AH2369" s="195"/>
      <c r="AI2369" s="181"/>
      <c r="AJ2369" s="195"/>
      <c r="AK2369" s="195"/>
      <c r="AL2369" s="195"/>
      <c r="AM2369" s="195"/>
    </row>
    <row r="2370" spans="16:39" s="6" customFormat="1" ht="15" customHeight="1" x14ac:dyDescent="0.25">
      <c r="P2370" s="42"/>
      <c r="AE2370" s="195"/>
      <c r="AF2370" s="195"/>
      <c r="AG2370" s="195"/>
      <c r="AH2370" s="195"/>
      <c r="AI2370" s="181"/>
      <c r="AJ2370" s="195"/>
      <c r="AK2370" s="195"/>
      <c r="AL2370" s="195"/>
      <c r="AM2370" s="195"/>
    </row>
    <row r="2371" spans="16:39" s="6" customFormat="1" ht="15" customHeight="1" x14ac:dyDescent="0.25">
      <c r="P2371" s="42"/>
      <c r="AE2371" s="195"/>
      <c r="AF2371" s="195"/>
      <c r="AG2371" s="195"/>
      <c r="AH2371" s="195"/>
      <c r="AI2371" s="181"/>
      <c r="AJ2371" s="195"/>
      <c r="AK2371" s="195"/>
      <c r="AL2371" s="195"/>
      <c r="AM2371" s="195"/>
    </row>
    <row r="2372" spans="16:39" s="6" customFormat="1" ht="15" customHeight="1" x14ac:dyDescent="0.25">
      <c r="P2372" s="42"/>
      <c r="AE2372" s="195"/>
      <c r="AF2372" s="195"/>
      <c r="AG2372" s="195"/>
      <c r="AH2372" s="195"/>
      <c r="AI2372" s="181"/>
      <c r="AJ2372" s="195"/>
      <c r="AK2372" s="195"/>
      <c r="AL2372" s="195"/>
      <c r="AM2372" s="195"/>
    </row>
    <row r="2373" spans="16:39" s="6" customFormat="1" ht="15" customHeight="1" x14ac:dyDescent="0.25">
      <c r="P2373" s="42"/>
      <c r="AE2373" s="195"/>
      <c r="AF2373" s="195"/>
      <c r="AG2373" s="195"/>
      <c r="AH2373" s="195"/>
      <c r="AI2373" s="181"/>
      <c r="AJ2373" s="195"/>
      <c r="AK2373" s="195"/>
      <c r="AL2373" s="195"/>
      <c r="AM2373" s="195"/>
    </row>
    <row r="2374" spans="16:39" s="6" customFormat="1" ht="15" customHeight="1" x14ac:dyDescent="0.25">
      <c r="P2374" s="42"/>
      <c r="AE2374" s="195"/>
      <c r="AF2374" s="195"/>
      <c r="AG2374" s="195"/>
      <c r="AH2374" s="195"/>
      <c r="AI2374" s="181"/>
      <c r="AJ2374" s="195"/>
      <c r="AK2374" s="195"/>
      <c r="AL2374" s="195"/>
      <c r="AM2374" s="195"/>
    </row>
    <row r="2375" spans="16:39" s="6" customFormat="1" ht="15" customHeight="1" x14ac:dyDescent="0.25">
      <c r="P2375" s="42"/>
      <c r="AE2375" s="195"/>
      <c r="AF2375" s="195"/>
      <c r="AG2375" s="195"/>
      <c r="AH2375" s="195"/>
      <c r="AI2375" s="181"/>
      <c r="AJ2375" s="195"/>
      <c r="AK2375" s="195"/>
      <c r="AL2375" s="195"/>
      <c r="AM2375" s="195"/>
    </row>
    <row r="2376" spans="16:39" s="6" customFormat="1" ht="15" customHeight="1" x14ac:dyDescent="0.25">
      <c r="P2376" s="42"/>
      <c r="AE2376" s="195"/>
      <c r="AF2376" s="195"/>
      <c r="AG2376" s="195"/>
      <c r="AH2376" s="195"/>
      <c r="AI2376" s="181"/>
      <c r="AJ2376" s="195"/>
      <c r="AK2376" s="195"/>
      <c r="AL2376" s="195"/>
      <c r="AM2376" s="195"/>
    </row>
    <row r="2377" spans="16:39" s="6" customFormat="1" ht="15" customHeight="1" x14ac:dyDescent="0.25">
      <c r="P2377" s="42"/>
      <c r="AE2377" s="195"/>
      <c r="AF2377" s="195"/>
      <c r="AG2377" s="195"/>
      <c r="AH2377" s="195"/>
      <c r="AI2377" s="181"/>
      <c r="AJ2377" s="195"/>
      <c r="AK2377" s="195"/>
      <c r="AL2377" s="195"/>
      <c r="AM2377" s="195"/>
    </row>
    <row r="2378" spans="16:39" s="6" customFormat="1" ht="15" customHeight="1" x14ac:dyDescent="0.25">
      <c r="P2378" s="42"/>
      <c r="AE2378" s="195"/>
      <c r="AF2378" s="195"/>
      <c r="AG2378" s="195"/>
      <c r="AH2378" s="195"/>
      <c r="AI2378" s="181"/>
      <c r="AJ2378" s="195"/>
      <c r="AK2378" s="195"/>
      <c r="AL2378" s="195"/>
      <c r="AM2378" s="195"/>
    </row>
    <row r="2379" spans="16:39" s="6" customFormat="1" ht="15" customHeight="1" x14ac:dyDescent="0.25">
      <c r="P2379" s="42"/>
      <c r="AE2379" s="195"/>
      <c r="AF2379" s="195"/>
      <c r="AG2379" s="195"/>
      <c r="AH2379" s="195"/>
      <c r="AI2379" s="181"/>
      <c r="AJ2379" s="195"/>
      <c r="AK2379" s="195"/>
      <c r="AL2379" s="195"/>
      <c r="AM2379" s="195"/>
    </row>
    <row r="2380" spans="16:39" s="6" customFormat="1" ht="15" customHeight="1" x14ac:dyDescent="0.25">
      <c r="P2380" s="42"/>
      <c r="AE2380" s="195"/>
      <c r="AF2380" s="195"/>
      <c r="AG2380" s="195"/>
      <c r="AH2380" s="195"/>
      <c r="AI2380" s="181"/>
      <c r="AJ2380" s="195"/>
      <c r="AK2380" s="195"/>
      <c r="AL2380" s="195"/>
      <c r="AM2380" s="195"/>
    </row>
    <row r="2381" spans="16:39" s="6" customFormat="1" ht="15" customHeight="1" x14ac:dyDescent="0.25">
      <c r="P2381" s="42"/>
      <c r="AE2381" s="195"/>
      <c r="AF2381" s="195"/>
      <c r="AG2381" s="195"/>
      <c r="AH2381" s="195"/>
      <c r="AI2381" s="181"/>
      <c r="AJ2381" s="195"/>
      <c r="AK2381" s="195"/>
      <c r="AL2381" s="195"/>
      <c r="AM2381" s="195"/>
    </row>
    <row r="2382" spans="16:39" s="6" customFormat="1" ht="15" customHeight="1" x14ac:dyDescent="0.25">
      <c r="P2382" s="42"/>
      <c r="AE2382" s="195"/>
      <c r="AF2382" s="195"/>
      <c r="AG2382" s="195"/>
      <c r="AH2382" s="195"/>
      <c r="AI2382" s="181"/>
      <c r="AJ2382" s="195"/>
      <c r="AK2382" s="195"/>
      <c r="AL2382" s="195"/>
      <c r="AM2382" s="195"/>
    </row>
    <row r="2383" spans="16:39" s="6" customFormat="1" ht="15" customHeight="1" x14ac:dyDescent="0.25">
      <c r="P2383" s="42"/>
      <c r="AE2383" s="195"/>
      <c r="AF2383" s="195"/>
      <c r="AG2383" s="195"/>
      <c r="AH2383" s="195"/>
      <c r="AI2383" s="181"/>
      <c r="AJ2383" s="195"/>
      <c r="AK2383" s="195"/>
      <c r="AL2383" s="195"/>
      <c r="AM2383" s="195"/>
    </row>
    <row r="2384" spans="16:39" s="6" customFormat="1" ht="15" customHeight="1" x14ac:dyDescent="0.25">
      <c r="P2384" s="42"/>
      <c r="AE2384" s="195"/>
      <c r="AF2384" s="195"/>
      <c r="AG2384" s="195"/>
      <c r="AH2384" s="195"/>
      <c r="AI2384" s="181"/>
      <c r="AJ2384" s="195"/>
      <c r="AK2384" s="195"/>
      <c r="AL2384" s="195"/>
      <c r="AM2384" s="195"/>
    </row>
    <row r="2385" spans="16:39" s="6" customFormat="1" ht="15" customHeight="1" x14ac:dyDescent="0.25">
      <c r="P2385" s="42"/>
      <c r="AE2385" s="195"/>
      <c r="AF2385" s="195"/>
      <c r="AG2385" s="195"/>
      <c r="AH2385" s="195"/>
      <c r="AI2385" s="181"/>
      <c r="AJ2385" s="195"/>
      <c r="AK2385" s="195"/>
      <c r="AL2385" s="195"/>
      <c r="AM2385" s="195"/>
    </row>
    <row r="2386" spans="16:39" s="6" customFormat="1" ht="15" customHeight="1" x14ac:dyDescent="0.25">
      <c r="P2386" s="42"/>
      <c r="AE2386" s="195"/>
      <c r="AF2386" s="195"/>
      <c r="AG2386" s="195"/>
      <c r="AH2386" s="195"/>
      <c r="AI2386" s="181"/>
      <c r="AJ2386" s="195"/>
      <c r="AK2386" s="195"/>
      <c r="AL2386" s="195"/>
      <c r="AM2386" s="195"/>
    </row>
    <row r="2387" spans="16:39" s="6" customFormat="1" ht="15" customHeight="1" x14ac:dyDescent="0.25">
      <c r="P2387" s="42"/>
      <c r="AE2387" s="195"/>
      <c r="AF2387" s="195"/>
      <c r="AG2387" s="195"/>
      <c r="AH2387" s="195"/>
      <c r="AI2387" s="181"/>
      <c r="AJ2387" s="195"/>
      <c r="AK2387" s="195"/>
      <c r="AL2387" s="195"/>
      <c r="AM2387" s="195"/>
    </row>
    <row r="2388" spans="16:39" s="6" customFormat="1" ht="15" customHeight="1" x14ac:dyDescent="0.25">
      <c r="P2388" s="42"/>
      <c r="AE2388" s="195"/>
      <c r="AF2388" s="195"/>
      <c r="AG2388" s="195"/>
      <c r="AH2388" s="195"/>
      <c r="AI2388" s="181"/>
      <c r="AJ2388" s="195"/>
      <c r="AK2388" s="195"/>
      <c r="AL2388" s="195"/>
      <c r="AM2388" s="195"/>
    </row>
    <row r="2389" spans="16:39" s="6" customFormat="1" ht="15" customHeight="1" x14ac:dyDescent="0.25">
      <c r="P2389" s="42"/>
      <c r="AE2389" s="195"/>
      <c r="AF2389" s="195"/>
      <c r="AG2389" s="195"/>
      <c r="AH2389" s="195"/>
      <c r="AI2389" s="181"/>
      <c r="AJ2389" s="195"/>
      <c r="AK2389" s="195"/>
      <c r="AL2389" s="195"/>
      <c r="AM2389" s="195"/>
    </row>
    <row r="2390" spans="16:39" s="6" customFormat="1" ht="15" customHeight="1" x14ac:dyDescent="0.25">
      <c r="P2390" s="42"/>
      <c r="AE2390" s="195"/>
      <c r="AF2390" s="195"/>
      <c r="AG2390" s="195"/>
      <c r="AH2390" s="195"/>
      <c r="AI2390" s="181"/>
      <c r="AJ2390" s="195"/>
      <c r="AK2390" s="195"/>
      <c r="AL2390" s="195"/>
      <c r="AM2390" s="195"/>
    </row>
    <row r="2391" spans="16:39" s="6" customFormat="1" ht="15" customHeight="1" x14ac:dyDescent="0.25">
      <c r="P2391" s="42"/>
      <c r="AE2391" s="195"/>
      <c r="AF2391" s="195"/>
      <c r="AG2391" s="195"/>
      <c r="AH2391" s="195"/>
      <c r="AI2391" s="181"/>
      <c r="AJ2391" s="195"/>
      <c r="AK2391" s="195"/>
      <c r="AL2391" s="195"/>
      <c r="AM2391" s="195"/>
    </row>
    <row r="2392" spans="16:39" s="6" customFormat="1" ht="15" customHeight="1" x14ac:dyDescent="0.25">
      <c r="P2392" s="42"/>
      <c r="AE2392" s="195"/>
      <c r="AF2392" s="195"/>
      <c r="AG2392" s="195"/>
      <c r="AH2392" s="195"/>
      <c r="AI2392" s="181"/>
      <c r="AJ2392" s="195"/>
      <c r="AK2392" s="195"/>
      <c r="AL2392" s="195"/>
      <c r="AM2392" s="195"/>
    </row>
    <row r="2393" spans="16:39" s="6" customFormat="1" ht="15" customHeight="1" x14ac:dyDescent="0.25">
      <c r="P2393" s="42"/>
      <c r="AE2393" s="195"/>
      <c r="AF2393" s="195"/>
      <c r="AG2393" s="195"/>
      <c r="AH2393" s="195"/>
      <c r="AI2393" s="181"/>
      <c r="AJ2393" s="195"/>
      <c r="AK2393" s="195"/>
      <c r="AL2393" s="195"/>
      <c r="AM2393" s="195"/>
    </row>
    <row r="2394" spans="16:39" s="6" customFormat="1" ht="15" customHeight="1" x14ac:dyDescent="0.25">
      <c r="P2394" s="42"/>
      <c r="AE2394" s="195"/>
      <c r="AF2394" s="195"/>
      <c r="AG2394" s="195"/>
      <c r="AH2394" s="195"/>
      <c r="AI2394" s="181"/>
      <c r="AJ2394" s="195"/>
      <c r="AK2394" s="195"/>
      <c r="AL2394" s="195"/>
      <c r="AM2394" s="195"/>
    </row>
    <row r="2395" spans="16:39" s="6" customFormat="1" ht="15" customHeight="1" x14ac:dyDescent="0.25">
      <c r="P2395" s="42"/>
      <c r="AE2395" s="195"/>
      <c r="AF2395" s="195"/>
      <c r="AG2395" s="195"/>
      <c r="AH2395" s="195"/>
      <c r="AI2395" s="181"/>
      <c r="AJ2395" s="195"/>
      <c r="AK2395" s="195"/>
      <c r="AL2395" s="195"/>
      <c r="AM2395" s="195"/>
    </row>
    <row r="2396" spans="16:39" s="6" customFormat="1" ht="15" customHeight="1" x14ac:dyDescent="0.25">
      <c r="P2396" s="42"/>
      <c r="AE2396" s="195"/>
      <c r="AF2396" s="195"/>
      <c r="AG2396" s="195"/>
      <c r="AH2396" s="195"/>
      <c r="AI2396" s="181"/>
      <c r="AJ2396" s="195"/>
      <c r="AK2396" s="195"/>
      <c r="AL2396" s="195"/>
      <c r="AM2396" s="195"/>
    </row>
    <row r="2397" spans="16:39" s="6" customFormat="1" ht="15" customHeight="1" x14ac:dyDescent="0.25">
      <c r="P2397" s="42"/>
      <c r="AE2397" s="195"/>
      <c r="AF2397" s="195"/>
      <c r="AG2397" s="195"/>
      <c r="AH2397" s="195"/>
      <c r="AI2397" s="181"/>
      <c r="AJ2397" s="195"/>
      <c r="AK2397" s="195"/>
      <c r="AL2397" s="195"/>
      <c r="AM2397" s="195"/>
    </row>
    <row r="2398" spans="16:39" s="6" customFormat="1" ht="15" customHeight="1" x14ac:dyDescent="0.25">
      <c r="P2398" s="42"/>
      <c r="AE2398" s="195"/>
      <c r="AF2398" s="195"/>
      <c r="AG2398" s="195"/>
      <c r="AH2398" s="195"/>
      <c r="AI2398" s="181"/>
      <c r="AJ2398" s="195"/>
      <c r="AK2398" s="195"/>
      <c r="AL2398" s="195"/>
      <c r="AM2398" s="195"/>
    </row>
    <row r="2399" spans="16:39" s="6" customFormat="1" ht="15" customHeight="1" x14ac:dyDescent="0.25">
      <c r="P2399" s="42"/>
      <c r="AE2399" s="195"/>
      <c r="AF2399" s="195"/>
      <c r="AG2399" s="195"/>
      <c r="AH2399" s="195"/>
      <c r="AI2399" s="181"/>
      <c r="AJ2399" s="195"/>
      <c r="AK2399" s="195"/>
      <c r="AL2399" s="195"/>
      <c r="AM2399" s="195"/>
    </row>
    <row r="2400" spans="16:39" s="6" customFormat="1" ht="15" customHeight="1" x14ac:dyDescent="0.25">
      <c r="P2400" s="42"/>
      <c r="AE2400" s="195"/>
      <c r="AF2400" s="195"/>
      <c r="AG2400" s="195"/>
      <c r="AH2400" s="195"/>
      <c r="AI2400" s="181"/>
      <c r="AJ2400" s="195"/>
      <c r="AK2400" s="195"/>
      <c r="AL2400" s="195"/>
      <c r="AM2400" s="195"/>
    </row>
    <row r="2401" spans="16:39" s="6" customFormat="1" ht="15" customHeight="1" x14ac:dyDescent="0.25">
      <c r="P2401" s="42"/>
      <c r="AE2401" s="195"/>
      <c r="AF2401" s="195"/>
      <c r="AG2401" s="195"/>
      <c r="AH2401" s="195"/>
      <c r="AI2401" s="181"/>
      <c r="AJ2401" s="195"/>
      <c r="AK2401" s="195"/>
      <c r="AL2401" s="195"/>
      <c r="AM2401" s="195"/>
    </row>
    <row r="2402" spans="16:39" s="6" customFormat="1" ht="15" customHeight="1" x14ac:dyDescent="0.25">
      <c r="P2402" s="42"/>
      <c r="AE2402" s="195"/>
      <c r="AF2402" s="195"/>
      <c r="AG2402" s="195"/>
      <c r="AH2402" s="195"/>
      <c r="AI2402" s="181"/>
      <c r="AJ2402" s="195"/>
      <c r="AK2402" s="195"/>
      <c r="AL2402" s="195"/>
      <c r="AM2402" s="195"/>
    </row>
    <row r="2403" spans="16:39" s="6" customFormat="1" ht="15" customHeight="1" x14ac:dyDescent="0.25">
      <c r="P2403" s="42"/>
      <c r="AE2403" s="195"/>
      <c r="AF2403" s="195"/>
      <c r="AG2403" s="195"/>
      <c r="AH2403" s="195"/>
      <c r="AI2403" s="181"/>
      <c r="AJ2403" s="195"/>
      <c r="AK2403" s="195"/>
      <c r="AL2403" s="195"/>
      <c r="AM2403" s="195"/>
    </row>
    <row r="2404" spans="16:39" s="6" customFormat="1" ht="15" customHeight="1" x14ac:dyDescent="0.25">
      <c r="P2404" s="42"/>
      <c r="AE2404" s="195"/>
      <c r="AF2404" s="195"/>
      <c r="AG2404" s="195"/>
      <c r="AH2404" s="195"/>
      <c r="AI2404" s="181"/>
      <c r="AJ2404" s="195"/>
      <c r="AK2404" s="195"/>
      <c r="AL2404" s="195"/>
      <c r="AM2404" s="195"/>
    </row>
    <row r="2405" spans="16:39" s="6" customFormat="1" ht="15" customHeight="1" x14ac:dyDescent="0.25">
      <c r="P2405" s="42"/>
      <c r="AE2405" s="195"/>
      <c r="AF2405" s="195"/>
      <c r="AG2405" s="195"/>
      <c r="AH2405" s="195"/>
      <c r="AI2405" s="181"/>
      <c r="AJ2405" s="195"/>
      <c r="AK2405" s="195"/>
      <c r="AL2405" s="195"/>
      <c r="AM2405" s="195"/>
    </row>
    <row r="2406" spans="16:39" s="6" customFormat="1" ht="15" customHeight="1" x14ac:dyDescent="0.25">
      <c r="P2406" s="42"/>
      <c r="AE2406" s="195"/>
      <c r="AF2406" s="195"/>
      <c r="AG2406" s="195"/>
      <c r="AH2406" s="195"/>
      <c r="AI2406" s="181"/>
      <c r="AJ2406" s="195"/>
      <c r="AK2406" s="195"/>
      <c r="AL2406" s="195"/>
      <c r="AM2406" s="195"/>
    </row>
    <row r="2407" spans="16:39" s="6" customFormat="1" ht="15" customHeight="1" x14ac:dyDescent="0.25">
      <c r="P2407" s="42"/>
      <c r="AE2407" s="195"/>
      <c r="AF2407" s="195"/>
      <c r="AG2407" s="195"/>
      <c r="AH2407" s="195"/>
      <c r="AI2407" s="181"/>
      <c r="AJ2407" s="195"/>
      <c r="AK2407" s="195"/>
      <c r="AL2407" s="195"/>
      <c r="AM2407" s="195"/>
    </row>
    <row r="2408" spans="16:39" s="6" customFormat="1" ht="15" customHeight="1" x14ac:dyDescent="0.25">
      <c r="P2408" s="42"/>
      <c r="AE2408" s="195"/>
      <c r="AF2408" s="195"/>
      <c r="AG2408" s="195"/>
      <c r="AH2408" s="195"/>
      <c r="AI2408" s="181"/>
      <c r="AJ2408" s="195"/>
      <c r="AK2408" s="195"/>
      <c r="AL2408" s="195"/>
      <c r="AM2408" s="195"/>
    </row>
    <row r="2409" spans="16:39" s="6" customFormat="1" ht="15" customHeight="1" x14ac:dyDescent="0.25">
      <c r="P2409" s="42"/>
      <c r="AE2409" s="195"/>
      <c r="AF2409" s="195"/>
      <c r="AG2409" s="195"/>
      <c r="AH2409" s="195"/>
      <c r="AI2409" s="181"/>
      <c r="AJ2409" s="195"/>
      <c r="AK2409" s="195"/>
      <c r="AL2409" s="195"/>
      <c r="AM2409" s="195"/>
    </row>
    <row r="2410" spans="16:39" s="6" customFormat="1" ht="15" customHeight="1" x14ac:dyDescent="0.25">
      <c r="P2410" s="42"/>
      <c r="AE2410" s="195"/>
      <c r="AF2410" s="195"/>
      <c r="AG2410" s="195"/>
      <c r="AH2410" s="195"/>
      <c r="AI2410" s="181"/>
      <c r="AJ2410" s="195"/>
      <c r="AK2410" s="195"/>
      <c r="AL2410" s="195"/>
      <c r="AM2410" s="195"/>
    </row>
    <row r="2411" spans="16:39" s="6" customFormat="1" ht="15" customHeight="1" x14ac:dyDescent="0.25">
      <c r="P2411" s="42"/>
      <c r="AE2411" s="195"/>
      <c r="AF2411" s="195"/>
      <c r="AG2411" s="195"/>
      <c r="AH2411" s="195"/>
      <c r="AI2411" s="181"/>
      <c r="AJ2411" s="195"/>
      <c r="AK2411" s="195"/>
      <c r="AL2411" s="195"/>
      <c r="AM2411" s="195"/>
    </row>
    <row r="2412" spans="16:39" s="6" customFormat="1" ht="15" customHeight="1" x14ac:dyDescent="0.25">
      <c r="P2412" s="42"/>
      <c r="AE2412" s="195"/>
      <c r="AF2412" s="195"/>
      <c r="AG2412" s="195"/>
      <c r="AH2412" s="195"/>
      <c r="AI2412" s="181"/>
      <c r="AJ2412" s="195"/>
      <c r="AK2412" s="195"/>
      <c r="AL2412" s="195"/>
      <c r="AM2412" s="195"/>
    </row>
    <row r="2413" spans="16:39" s="6" customFormat="1" ht="15" customHeight="1" x14ac:dyDescent="0.25">
      <c r="P2413" s="42"/>
      <c r="AE2413" s="195"/>
      <c r="AF2413" s="195"/>
      <c r="AG2413" s="195"/>
      <c r="AH2413" s="195"/>
      <c r="AI2413" s="181"/>
      <c r="AJ2413" s="195"/>
      <c r="AK2413" s="195"/>
      <c r="AL2413" s="195"/>
      <c r="AM2413" s="195"/>
    </row>
    <row r="2414" spans="16:39" s="6" customFormat="1" ht="15" customHeight="1" x14ac:dyDescent="0.25">
      <c r="P2414" s="42"/>
      <c r="AE2414" s="195"/>
      <c r="AF2414" s="195"/>
      <c r="AG2414" s="195"/>
      <c r="AH2414" s="195"/>
      <c r="AI2414" s="181"/>
      <c r="AJ2414" s="195"/>
      <c r="AK2414" s="195"/>
      <c r="AL2414" s="195"/>
      <c r="AM2414" s="195"/>
    </row>
    <row r="2415" spans="16:39" s="6" customFormat="1" ht="15" customHeight="1" x14ac:dyDescent="0.25">
      <c r="P2415" s="42"/>
      <c r="AE2415" s="195"/>
      <c r="AF2415" s="195"/>
      <c r="AG2415" s="195"/>
      <c r="AH2415" s="195"/>
      <c r="AI2415" s="181"/>
      <c r="AJ2415" s="195"/>
      <c r="AK2415" s="195"/>
      <c r="AL2415" s="195"/>
      <c r="AM2415" s="195"/>
    </row>
    <row r="2416" spans="16:39" s="6" customFormat="1" ht="15" customHeight="1" x14ac:dyDescent="0.25">
      <c r="P2416" s="42"/>
      <c r="AE2416" s="195"/>
      <c r="AF2416" s="195"/>
      <c r="AG2416" s="195"/>
      <c r="AH2416" s="195"/>
      <c r="AI2416" s="181"/>
      <c r="AJ2416" s="195"/>
      <c r="AK2416" s="195"/>
      <c r="AL2416" s="195"/>
      <c r="AM2416" s="195"/>
    </row>
    <row r="2417" spans="16:39" s="6" customFormat="1" ht="15" customHeight="1" x14ac:dyDescent="0.25">
      <c r="P2417" s="42"/>
      <c r="AE2417" s="195"/>
      <c r="AF2417" s="195"/>
      <c r="AG2417" s="195"/>
      <c r="AH2417" s="195"/>
      <c r="AI2417" s="181"/>
      <c r="AJ2417" s="195"/>
      <c r="AK2417" s="195"/>
      <c r="AL2417" s="195"/>
      <c r="AM2417" s="195"/>
    </row>
    <row r="2418" spans="16:39" s="6" customFormat="1" ht="15" customHeight="1" x14ac:dyDescent="0.25">
      <c r="P2418" s="42"/>
      <c r="AE2418" s="195"/>
      <c r="AF2418" s="195"/>
      <c r="AG2418" s="195"/>
      <c r="AH2418" s="195"/>
      <c r="AI2418" s="181"/>
      <c r="AJ2418" s="195"/>
      <c r="AK2418" s="195"/>
      <c r="AL2418" s="195"/>
      <c r="AM2418" s="195"/>
    </row>
    <row r="2419" spans="16:39" s="6" customFormat="1" ht="15" customHeight="1" x14ac:dyDescent="0.25">
      <c r="P2419" s="42"/>
      <c r="AE2419" s="195"/>
      <c r="AF2419" s="195"/>
      <c r="AG2419" s="195"/>
      <c r="AH2419" s="195"/>
      <c r="AI2419" s="181"/>
      <c r="AJ2419" s="195"/>
      <c r="AK2419" s="195"/>
      <c r="AL2419" s="195"/>
      <c r="AM2419" s="195"/>
    </row>
    <row r="2420" spans="16:39" s="6" customFormat="1" ht="15" customHeight="1" x14ac:dyDescent="0.25">
      <c r="P2420" s="42"/>
      <c r="AE2420" s="195"/>
      <c r="AF2420" s="195"/>
      <c r="AG2420" s="195"/>
      <c r="AH2420" s="195"/>
      <c r="AI2420" s="181"/>
      <c r="AJ2420" s="195"/>
      <c r="AK2420" s="195"/>
      <c r="AL2420" s="195"/>
      <c r="AM2420" s="195"/>
    </row>
    <row r="2421" spans="16:39" s="6" customFormat="1" ht="15" customHeight="1" x14ac:dyDescent="0.25">
      <c r="P2421" s="42"/>
      <c r="AE2421" s="195"/>
      <c r="AF2421" s="195"/>
      <c r="AG2421" s="195"/>
      <c r="AH2421" s="195"/>
      <c r="AI2421" s="181"/>
      <c r="AJ2421" s="195"/>
      <c r="AK2421" s="195"/>
      <c r="AL2421" s="195"/>
      <c r="AM2421" s="195"/>
    </row>
    <row r="2422" spans="16:39" s="6" customFormat="1" ht="15" customHeight="1" x14ac:dyDescent="0.25">
      <c r="P2422" s="42"/>
      <c r="AE2422" s="195"/>
      <c r="AF2422" s="195"/>
      <c r="AG2422" s="195"/>
      <c r="AH2422" s="195"/>
      <c r="AI2422" s="181"/>
      <c r="AJ2422" s="195"/>
      <c r="AK2422" s="195"/>
      <c r="AL2422" s="195"/>
      <c r="AM2422" s="195"/>
    </row>
    <row r="2423" spans="16:39" s="6" customFormat="1" ht="15" customHeight="1" x14ac:dyDescent="0.25">
      <c r="P2423" s="42"/>
      <c r="AE2423" s="195"/>
      <c r="AF2423" s="195"/>
      <c r="AG2423" s="195"/>
      <c r="AH2423" s="195"/>
      <c r="AI2423" s="181"/>
      <c r="AJ2423" s="195"/>
      <c r="AK2423" s="195"/>
      <c r="AL2423" s="195"/>
      <c r="AM2423" s="195"/>
    </row>
    <row r="2424" spans="16:39" s="6" customFormat="1" ht="15" customHeight="1" x14ac:dyDescent="0.25">
      <c r="P2424" s="42"/>
      <c r="AE2424" s="195"/>
      <c r="AF2424" s="195"/>
      <c r="AG2424" s="195"/>
      <c r="AH2424" s="195"/>
      <c r="AI2424" s="181"/>
      <c r="AJ2424" s="195"/>
      <c r="AK2424" s="195"/>
      <c r="AL2424" s="195"/>
      <c r="AM2424" s="195"/>
    </row>
    <row r="2425" spans="16:39" s="6" customFormat="1" ht="15" customHeight="1" x14ac:dyDescent="0.25">
      <c r="P2425" s="42"/>
      <c r="AE2425" s="195"/>
      <c r="AF2425" s="195"/>
      <c r="AG2425" s="195"/>
      <c r="AH2425" s="195"/>
      <c r="AI2425" s="181"/>
      <c r="AJ2425" s="195"/>
      <c r="AK2425" s="195"/>
      <c r="AL2425" s="195"/>
      <c r="AM2425" s="195"/>
    </row>
    <row r="2426" spans="16:39" s="6" customFormat="1" ht="15" customHeight="1" x14ac:dyDescent="0.25">
      <c r="P2426" s="42"/>
      <c r="AE2426" s="195"/>
      <c r="AF2426" s="195"/>
      <c r="AG2426" s="195"/>
      <c r="AH2426" s="195"/>
      <c r="AI2426" s="181"/>
      <c r="AJ2426" s="195"/>
      <c r="AK2426" s="195"/>
      <c r="AL2426" s="195"/>
      <c r="AM2426" s="195"/>
    </row>
    <row r="2427" spans="16:39" s="6" customFormat="1" ht="15" customHeight="1" x14ac:dyDescent="0.25">
      <c r="P2427" s="42"/>
      <c r="AE2427" s="195"/>
      <c r="AF2427" s="195"/>
      <c r="AG2427" s="195"/>
      <c r="AH2427" s="195"/>
      <c r="AI2427" s="181"/>
      <c r="AJ2427" s="195"/>
      <c r="AK2427" s="195"/>
      <c r="AL2427" s="195"/>
      <c r="AM2427" s="195"/>
    </row>
    <row r="2428" spans="16:39" s="6" customFormat="1" ht="15" customHeight="1" x14ac:dyDescent="0.25">
      <c r="P2428" s="42"/>
      <c r="AE2428" s="195"/>
      <c r="AF2428" s="195"/>
      <c r="AG2428" s="195"/>
      <c r="AH2428" s="195"/>
      <c r="AI2428" s="181"/>
      <c r="AJ2428" s="195"/>
      <c r="AK2428" s="195"/>
      <c r="AL2428" s="195"/>
      <c r="AM2428" s="195"/>
    </row>
    <row r="2429" spans="16:39" s="6" customFormat="1" ht="15" customHeight="1" x14ac:dyDescent="0.25">
      <c r="P2429" s="42"/>
      <c r="AE2429" s="195"/>
      <c r="AF2429" s="195"/>
      <c r="AG2429" s="195"/>
      <c r="AH2429" s="195"/>
      <c r="AI2429" s="181"/>
      <c r="AJ2429" s="195"/>
      <c r="AK2429" s="195"/>
      <c r="AL2429" s="195"/>
      <c r="AM2429" s="195"/>
    </row>
    <row r="2430" spans="16:39" s="6" customFormat="1" ht="15" customHeight="1" x14ac:dyDescent="0.25">
      <c r="P2430" s="42"/>
      <c r="AE2430" s="195"/>
      <c r="AF2430" s="195"/>
      <c r="AG2430" s="195"/>
      <c r="AH2430" s="195"/>
      <c r="AI2430" s="181"/>
      <c r="AJ2430" s="195"/>
      <c r="AK2430" s="195"/>
      <c r="AL2430" s="195"/>
      <c r="AM2430" s="195"/>
    </row>
    <row r="2431" spans="16:39" s="6" customFormat="1" ht="15" customHeight="1" x14ac:dyDescent="0.25">
      <c r="P2431" s="42"/>
      <c r="AE2431" s="195"/>
      <c r="AF2431" s="195"/>
      <c r="AG2431" s="195"/>
      <c r="AH2431" s="195"/>
      <c r="AI2431" s="181"/>
      <c r="AJ2431" s="195"/>
      <c r="AK2431" s="195"/>
      <c r="AL2431" s="195"/>
      <c r="AM2431" s="195"/>
    </row>
    <row r="2432" spans="16:39" s="6" customFormat="1" ht="15" customHeight="1" x14ac:dyDescent="0.25">
      <c r="P2432" s="42"/>
      <c r="AE2432" s="195"/>
      <c r="AF2432" s="195"/>
      <c r="AG2432" s="195"/>
      <c r="AH2432" s="195"/>
      <c r="AI2432" s="181"/>
      <c r="AJ2432" s="195"/>
      <c r="AK2432" s="195"/>
      <c r="AL2432" s="195"/>
      <c r="AM2432" s="195"/>
    </row>
    <row r="2433" spans="16:39" s="6" customFormat="1" ht="15" customHeight="1" x14ac:dyDescent="0.25">
      <c r="P2433" s="42"/>
      <c r="AE2433" s="195"/>
      <c r="AF2433" s="195"/>
      <c r="AG2433" s="195"/>
      <c r="AH2433" s="195"/>
      <c r="AI2433" s="181"/>
      <c r="AJ2433" s="195"/>
      <c r="AK2433" s="195"/>
      <c r="AL2433" s="195"/>
      <c r="AM2433" s="195"/>
    </row>
    <row r="2434" spans="16:39" s="6" customFormat="1" ht="15" customHeight="1" x14ac:dyDescent="0.25">
      <c r="P2434" s="42"/>
      <c r="AE2434" s="195"/>
      <c r="AF2434" s="195"/>
      <c r="AG2434" s="195"/>
      <c r="AH2434" s="195"/>
      <c r="AI2434" s="181"/>
      <c r="AJ2434" s="195"/>
      <c r="AK2434" s="195"/>
      <c r="AL2434" s="195"/>
      <c r="AM2434" s="195"/>
    </row>
    <row r="2435" spans="16:39" s="6" customFormat="1" ht="15" customHeight="1" x14ac:dyDescent="0.25">
      <c r="P2435" s="42"/>
      <c r="AE2435" s="195"/>
      <c r="AF2435" s="195"/>
      <c r="AG2435" s="195"/>
      <c r="AH2435" s="195"/>
      <c r="AI2435" s="181"/>
      <c r="AJ2435" s="195"/>
      <c r="AK2435" s="195"/>
      <c r="AL2435" s="195"/>
      <c r="AM2435" s="195"/>
    </row>
    <row r="2436" spans="16:39" s="6" customFormat="1" ht="15" customHeight="1" x14ac:dyDescent="0.25">
      <c r="P2436" s="42"/>
      <c r="AE2436" s="195"/>
      <c r="AF2436" s="195"/>
      <c r="AG2436" s="195"/>
      <c r="AH2436" s="195"/>
      <c r="AI2436" s="181"/>
      <c r="AJ2436" s="195"/>
      <c r="AK2436" s="195"/>
      <c r="AL2436" s="195"/>
      <c r="AM2436" s="195"/>
    </row>
    <row r="2437" spans="16:39" s="6" customFormat="1" ht="15" customHeight="1" x14ac:dyDescent="0.25">
      <c r="P2437" s="42"/>
      <c r="AE2437" s="195"/>
      <c r="AF2437" s="195"/>
      <c r="AG2437" s="195"/>
      <c r="AH2437" s="195"/>
      <c r="AI2437" s="181"/>
      <c r="AJ2437" s="195"/>
      <c r="AK2437" s="195"/>
      <c r="AL2437" s="195"/>
      <c r="AM2437" s="195"/>
    </row>
    <row r="2438" spans="16:39" s="6" customFormat="1" ht="15" customHeight="1" x14ac:dyDescent="0.25">
      <c r="P2438" s="42"/>
      <c r="AE2438" s="195"/>
      <c r="AF2438" s="195"/>
      <c r="AG2438" s="195"/>
      <c r="AH2438" s="195"/>
      <c r="AI2438" s="181"/>
      <c r="AJ2438" s="195"/>
      <c r="AK2438" s="195"/>
      <c r="AL2438" s="195"/>
      <c r="AM2438" s="195"/>
    </row>
    <row r="2439" spans="16:39" s="6" customFormat="1" ht="15" customHeight="1" x14ac:dyDescent="0.25">
      <c r="P2439" s="42"/>
      <c r="AE2439" s="195"/>
      <c r="AF2439" s="195"/>
      <c r="AG2439" s="195"/>
      <c r="AH2439" s="195"/>
      <c r="AI2439" s="181"/>
      <c r="AJ2439" s="195"/>
      <c r="AK2439" s="195"/>
      <c r="AL2439" s="195"/>
      <c r="AM2439" s="195"/>
    </row>
    <row r="2440" spans="16:39" s="6" customFormat="1" ht="15" customHeight="1" x14ac:dyDescent="0.25">
      <c r="P2440" s="42"/>
      <c r="AE2440" s="195"/>
      <c r="AF2440" s="195"/>
      <c r="AG2440" s="195"/>
      <c r="AH2440" s="195"/>
      <c r="AI2440" s="181"/>
      <c r="AJ2440" s="195"/>
      <c r="AK2440" s="195"/>
      <c r="AL2440" s="195"/>
      <c r="AM2440" s="195"/>
    </row>
    <row r="2441" spans="16:39" s="6" customFormat="1" ht="15" customHeight="1" x14ac:dyDescent="0.25">
      <c r="P2441" s="42"/>
      <c r="AE2441" s="195"/>
      <c r="AF2441" s="195"/>
      <c r="AG2441" s="195"/>
      <c r="AH2441" s="195"/>
      <c r="AI2441" s="181"/>
      <c r="AJ2441" s="195"/>
      <c r="AK2441" s="195"/>
      <c r="AL2441" s="195"/>
      <c r="AM2441" s="195"/>
    </row>
    <row r="2442" spans="16:39" s="6" customFormat="1" ht="15" customHeight="1" x14ac:dyDescent="0.25">
      <c r="P2442" s="42"/>
      <c r="AE2442" s="195"/>
      <c r="AF2442" s="195"/>
      <c r="AG2442" s="195"/>
      <c r="AH2442" s="195"/>
      <c r="AI2442" s="181"/>
      <c r="AJ2442" s="195"/>
      <c r="AK2442" s="195"/>
      <c r="AL2442" s="195"/>
      <c r="AM2442" s="195"/>
    </row>
    <row r="2443" spans="16:39" s="6" customFormat="1" ht="15" customHeight="1" x14ac:dyDescent="0.25">
      <c r="P2443" s="42"/>
      <c r="AE2443" s="195"/>
      <c r="AF2443" s="195"/>
      <c r="AG2443" s="195"/>
      <c r="AH2443" s="195"/>
      <c r="AI2443" s="181"/>
      <c r="AJ2443" s="195"/>
      <c r="AK2443" s="195"/>
      <c r="AL2443" s="195"/>
      <c r="AM2443" s="195"/>
    </row>
    <row r="2444" spans="16:39" s="6" customFormat="1" ht="15" customHeight="1" x14ac:dyDescent="0.25">
      <c r="P2444" s="42"/>
      <c r="AE2444" s="195"/>
      <c r="AF2444" s="195"/>
      <c r="AG2444" s="195"/>
      <c r="AH2444" s="195"/>
      <c r="AI2444" s="181"/>
      <c r="AJ2444" s="195"/>
      <c r="AK2444" s="195"/>
      <c r="AL2444" s="195"/>
      <c r="AM2444" s="195"/>
    </row>
    <row r="2445" spans="16:39" s="6" customFormat="1" ht="15" customHeight="1" x14ac:dyDescent="0.25">
      <c r="P2445" s="42"/>
      <c r="AE2445" s="195"/>
      <c r="AF2445" s="195"/>
      <c r="AG2445" s="195"/>
      <c r="AH2445" s="195"/>
      <c r="AI2445" s="181"/>
      <c r="AJ2445" s="195"/>
      <c r="AK2445" s="195"/>
      <c r="AL2445" s="195"/>
      <c r="AM2445" s="195"/>
    </row>
    <row r="2446" spans="16:39" s="6" customFormat="1" ht="15" customHeight="1" x14ac:dyDescent="0.25">
      <c r="P2446" s="42"/>
      <c r="AE2446" s="195"/>
      <c r="AF2446" s="195"/>
      <c r="AG2446" s="195"/>
      <c r="AH2446" s="195"/>
      <c r="AI2446" s="181"/>
      <c r="AJ2446" s="195"/>
      <c r="AK2446" s="195"/>
      <c r="AL2446" s="195"/>
      <c r="AM2446" s="195"/>
    </row>
    <row r="2447" spans="16:39" s="6" customFormat="1" ht="15" customHeight="1" x14ac:dyDescent="0.25">
      <c r="P2447" s="42"/>
      <c r="AE2447" s="195"/>
      <c r="AF2447" s="195"/>
      <c r="AG2447" s="195"/>
      <c r="AH2447" s="195"/>
      <c r="AI2447" s="181"/>
      <c r="AJ2447" s="195"/>
      <c r="AK2447" s="195"/>
      <c r="AL2447" s="195"/>
      <c r="AM2447" s="195"/>
    </row>
    <row r="2448" spans="16:39" s="6" customFormat="1" ht="15" customHeight="1" x14ac:dyDescent="0.25">
      <c r="P2448" s="42"/>
      <c r="AE2448" s="195"/>
      <c r="AF2448" s="195"/>
      <c r="AG2448" s="195"/>
      <c r="AH2448" s="195"/>
      <c r="AI2448" s="181"/>
      <c r="AJ2448" s="195"/>
      <c r="AK2448" s="195"/>
      <c r="AL2448" s="195"/>
      <c r="AM2448" s="195"/>
    </row>
    <row r="2449" spans="16:39" s="6" customFormat="1" ht="15" customHeight="1" x14ac:dyDescent="0.25">
      <c r="P2449" s="42"/>
      <c r="AE2449" s="195"/>
      <c r="AF2449" s="195"/>
      <c r="AG2449" s="195"/>
      <c r="AH2449" s="195"/>
      <c r="AI2449" s="181"/>
      <c r="AJ2449" s="195"/>
      <c r="AK2449" s="195"/>
      <c r="AL2449" s="195"/>
      <c r="AM2449" s="195"/>
    </row>
    <row r="2450" spans="16:39" s="6" customFormat="1" ht="15" customHeight="1" x14ac:dyDescent="0.25">
      <c r="P2450" s="42"/>
      <c r="AE2450" s="195"/>
      <c r="AF2450" s="195"/>
      <c r="AG2450" s="195"/>
      <c r="AH2450" s="195"/>
      <c r="AI2450" s="181"/>
      <c r="AJ2450" s="195"/>
      <c r="AK2450" s="195"/>
      <c r="AL2450" s="195"/>
      <c r="AM2450" s="195"/>
    </row>
    <row r="2451" spans="16:39" s="6" customFormat="1" ht="15" customHeight="1" x14ac:dyDescent="0.25">
      <c r="P2451" s="42"/>
      <c r="AE2451" s="195"/>
      <c r="AF2451" s="195"/>
      <c r="AG2451" s="195"/>
      <c r="AH2451" s="195"/>
      <c r="AI2451" s="181"/>
      <c r="AJ2451" s="195"/>
      <c r="AK2451" s="195"/>
      <c r="AL2451" s="195"/>
      <c r="AM2451" s="195"/>
    </row>
    <row r="2452" spans="16:39" s="6" customFormat="1" ht="15" customHeight="1" x14ac:dyDescent="0.25">
      <c r="P2452" s="42"/>
      <c r="AE2452" s="195"/>
      <c r="AF2452" s="195"/>
      <c r="AG2452" s="195"/>
      <c r="AH2452" s="195"/>
      <c r="AI2452" s="181"/>
      <c r="AJ2452" s="195"/>
      <c r="AK2452" s="195"/>
      <c r="AL2452" s="195"/>
      <c r="AM2452" s="195"/>
    </row>
    <row r="2453" spans="16:39" s="6" customFormat="1" ht="15" customHeight="1" x14ac:dyDescent="0.25">
      <c r="P2453" s="42"/>
      <c r="AE2453" s="195"/>
      <c r="AF2453" s="195"/>
      <c r="AG2453" s="195"/>
      <c r="AH2453" s="195"/>
      <c r="AI2453" s="181"/>
      <c r="AJ2453" s="195"/>
      <c r="AK2453" s="195"/>
      <c r="AL2453" s="195"/>
      <c r="AM2453" s="195"/>
    </row>
    <row r="2454" spans="16:39" s="6" customFormat="1" ht="15" customHeight="1" x14ac:dyDescent="0.25">
      <c r="P2454" s="42"/>
      <c r="AE2454" s="195"/>
      <c r="AF2454" s="195"/>
      <c r="AG2454" s="195"/>
      <c r="AH2454" s="195"/>
      <c r="AI2454" s="181"/>
      <c r="AJ2454" s="195"/>
      <c r="AK2454" s="195"/>
      <c r="AL2454" s="195"/>
      <c r="AM2454" s="195"/>
    </row>
    <row r="2455" spans="16:39" s="6" customFormat="1" ht="15" customHeight="1" x14ac:dyDescent="0.25">
      <c r="P2455" s="42"/>
      <c r="AE2455" s="195"/>
      <c r="AF2455" s="195"/>
      <c r="AG2455" s="195"/>
      <c r="AH2455" s="195"/>
      <c r="AI2455" s="181"/>
      <c r="AJ2455" s="195"/>
      <c r="AK2455" s="195"/>
      <c r="AL2455" s="195"/>
      <c r="AM2455" s="195"/>
    </row>
    <row r="2456" spans="16:39" s="6" customFormat="1" ht="15" customHeight="1" x14ac:dyDescent="0.25">
      <c r="P2456" s="42"/>
      <c r="AE2456" s="195"/>
      <c r="AF2456" s="195"/>
      <c r="AG2456" s="195"/>
      <c r="AH2456" s="195"/>
      <c r="AI2456" s="181"/>
      <c r="AJ2456" s="195"/>
      <c r="AK2456" s="195"/>
      <c r="AL2456" s="195"/>
      <c r="AM2456" s="195"/>
    </row>
    <row r="2457" spans="16:39" s="6" customFormat="1" ht="15" customHeight="1" x14ac:dyDescent="0.25">
      <c r="P2457" s="42"/>
      <c r="AE2457" s="195"/>
      <c r="AF2457" s="195"/>
      <c r="AG2457" s="195"/>
      <c r="AH2457" s="195"/>
      <c r="AI2457" s="181"/>
      <c r="AJ2457" s="195"/>
      <c r="AK2457" s="195"/>
      <c r="AL2457" s="195"/>
      <c r="AM2457" s="195"/>
    </row>
    <row r="2458" spans="16:39" s="6" customFormat="1" ht="15" customHeight="1" x14ac:dyDescent="0.25">
      <c r="P2458" s="42"/>
      <c r="AE2458" s="195"/>
      <c r="AF2458" s="195"/>
      <c r="AG2458" s="195"/>
      <c r="AH2458" s="195"/>
      <c r="AI2458" s="181"/>
      <c r="AJ2458" s="195"/>
      <c r="AK2458" s="195"/>
      <c r="AL2458" s="195"/>
      <c r="AM2458" s="195"/>
    </row>
    <row r="2459" spans="16:39" s="6" customFormat="1" ht="15" customHeight="1" x14ac:dyDescent="0.25">
      <c r="P2459" s="42"/>
      <c r="AE2459" s="195"/>
      <c r="AF2459" s="195"/>
      <c r="AG2459" s="195"/>
      <c r="AH2459" s="195"/>
      <c r="AI2459" s="181"/>
      <c r="AJ2459" s="195"/>
      <c r="AK2459" s="195"/>
      <c r="AL2459" s="195"/>
      <c r="AM2459" s="195"/>
    </row>
    <row r="2460" spans="16:39" s="6" customFormat="1" ht="15" customHeight="1" x14ac:dyDescent="0.25">
      <c r="P2460" s="42"/>
      <c r="AE2460" s="195"/>
      <c r="AF2460" s="195"/>
      <c r="AG2460" s="195"/>
      <c r="AH2460" s="195"/>
      <c r="AI2460" s="181"/>
      <c r="AJ2460" s="195"/>
      <c r="AK2460" s="195"/>
      <c r="AL2460" s="195"/>
      <c r="AM2460" s="195"/>
    </row>
    <row r="2461" spans="16:39" s="6" customFormat="1" ht="15" customHeight="1" x14ac:dyDescent="0.25">
      <c r="P2461" s="42"/>
      <c r="AE2461" s="195"/>
      <c r="AF2461" s="195"/>
      <c r="AG2461" s="195"/>
      <c r="AH2461" s="195"/>
      <c r="AI2461" s="181"/>
      <c r="AJ2461" s="195"/>
      <c r="AK2461" s="195"/>
      <c r="AL2461" s="195"/>
      <c r="AM2461" s="195"/>
    </row>
    <row r="2462" spans="16:39" s="6" customFormat="1" ht="15" customHeight="1" x14ac:dyDescent="0.25">
      <c r="P2462" s="42"/>
      <c r="AE2462" s="195"/>
      <c r="AF2462" s="195"/>
      <c r="AG2462" s="195"/>
      <c r="AH2462" s="195"/>
      <c r="AI2462" s="181"/>
      <c r="AJ2462" s="195"/>
      <c r="AK2462" s="195"/>
      <c r="AL2462" s="195"/>
      <c r="AM2462" s="195"/>
    </row>
    <row r="2463" spans="16:39" s="6" customFormat="1" ht="15" customHeight="1" x14ac:dyDescent="0.25">
      <c r="P2463" s="42"/>
      <c r="AE2463" s="195"/>
      <c r="AF2463" s="195"/>
      <c r="AG2463" s="195"/>
      <c r="AH2463" s="195"/>
      <c r="AI2463" s="181"/>
      <c r="AJ2463" s="195"/>
      <c r="AK2463" s="195"/>
      <c r="AL2463" s="195"/>
      <c r="AM2463" s="195"/>
    </row>
    <row r="2464" spans="16:39" s="6" customFormat="1" ht="15" customHeight="1" x14ac:dyDescent="0.25">
      <c r="P2464" s="42"/>
      <c r="AE2464" s="195"/>
      <c r="AF2464" s="195"/>
      <c r="AG2464" s="195"/>
      <c r="AH2464" s="195"/>
      <c r="AI2464" s="181"/>
      <c r="AJ2464" s="195"/>
      <c r="AK2464" s="195"/>
      <c r="AL2464" s="195"/>
      <c r="AM2464" s="195"/>
    </row>
    <row r="2465" spans="16:39" s="6" customFormat="1" ht="15" customHeight="1" x14ac:dyDescent="0.25">
      <c r="P2465" s="42"/>
      <c r="AE2465" s="195"/>
      <c r="AF2465" s="195"/>
      <c r="AG2465" s="195"/>
      <c r="AH2465" s="195"/>
      <c r="AI2465" s="181"/>
      <c r="AJ2465" s="195"/>
      <c r="AK2465" s="195"/>
      <c r="AL2465" s="195"/>
      <c r="AM2465" s="195"/>
    </row>
    <row r="2466" spans="16:39" s="6" customFormat="1" ht="15" customHeight="1" x14ac:dyDescent="0.25">
      <c r="P2466" s="42"/>
      <c r="AE2466" s="195"/>
      <c r="AF2466" s="195"/>
      <c r="AG2466" s="195"/>
      <c r="AH2466" s="195"/>
      <c r="AI2466" s="181"/>
      <c r="AJ2466" s="195"/>
      <c r="AK2466" s="195"/>
      <c r="AL2466" s="195"/>
      <c r="AM2466" s="195"/>
    </row>
    <row r="2467" spans="16:39" s="6" customFormat="1" ht="15" customHeight="1" x14ac:dyDescent="0.25">
      <c r="P2467" s="42"/>
      <c r="AE2467" s="195"/>
      <c r="AF2467" s="195"/>
      <c r="AG2467" s="195"/>
      <c r="AH2467" s="195"/>
      <c r="AI2467" s="181"/>
      <c r="AJ2467" s="195"/>
      <c r="AK2467" s="195"/>
      <c r="AL2467" s="195"/>
      <c r="AM2467" s="195"/>
    </row>
    <row r="2468" spans="16:39" s="6" customFormat="1" ht="15" customHeight="1" x14ac:dyDescent="0.25">
      <c r="P2468" s="42"/>
      <c r="AE2468" s="195"/>
      <c r="AF2468" s="195"/>
      <c r="AG2468" s="195"/>
      <c r="AH2468" s="195"/>
      <c r="AI2468" s="181"/>
      <c r="AJ2468" s="195"/>
      <c r="AK2468" s="195"/>
      <c r="AL2468" s="195"/>
      <c r="AM2468" s="195"/>
    </row>
    <row r="2469" spans="16:39" s="6" customFormat="1" ht="15" customHeight="1" x14ac:dyDescent="0.25">
      <c r="P2469" s="42"/>
      <c r="AE2469" s="195"/>
      <c r="AF2469" s="195"/>
      <c r="AG2469" s="195"/>
      <c r="AH2469" s="195"/>
      <c r="AI2469" s="181"/>
      <c r="AJ2469" s="195"/>
      <c r="AK2469" s="195"/>
      <c r="AL2469" s="195"/>
      <c r="AM2469" s="195"/>
    </row>
    <row r="2470" spans="16:39" s="6" customFormat="1" ht="15" customHeight="1" x14ac:dyDescent="0.25">
      <c r="P2470" s="42"/>
      <c r="AE2470" s="195"/>
      <c r="AF2470" s="195"/>
      <c r="AG2470" s="195"/>
      <c r="AH2470" s="195"/>
      <c r="AI2470" s="181"/>
      <c r="AJ2470" s="195"/>
      <c r="AK2470" s="195"/>
      <c r="AL2470" s="195"/>
      <c r="AM2470" s="195"/>
    </row>
    <row r="2471" spans="16:39" s="6" customFormat="1" ht="15" customHeight="1" x14ac:dyDescent="0.25">
      <c r="P2471" s="42"/>
      <c r="AE2471" s="195"/>
      <c r="AF2471" s="195"/>
      <c r="AG2471" s="195"/>
      <c r="AH2471" s="195"/>
      <c r="AI2471" s="181"/>
      <c r="AJ2471" s="195"/>
      <c r="AK2471" s="195"/>
      <c r="AL2471" s="195"/>
      <c r="AM2471" s="195"/>
    </row>
    <row r="2472" spans="16:39" s="6" customFormat="1" ht="15" customHeight="1" x14ac:dyDescent="0.25">
      <c r="P2472" s="42"/>
      <c r="AE2472" s="195"/>
      <c r="AF2472" s="195"/>
      <c r="AG2472" s="195"/>
      <c r="AH2472" s="195"/>
      <c r="AI2472" s="181"/>
      <c r="AJ2472" s="195"/>
      <c r="AK2472" s="195"/>
      <c r="AL2472" s="195"/>
      <c r="AM2472" s="195"/>
    </row>
    <row r="2473" spans="16:39" s="6" customFormat="1" ht="15" customHeight="1" x14ac:dyDescent="0.25">
      <c r="P2473" s="42"/>
      <c r="AE2473" s="195"/>
      <c r="AF2473" s="195"/>
      <c r="AG2473" s="195"/>
      <c r="AH2473" s="195"/>
      <c r="AI2473" s="181"/>
      <c r="AJ2473" s="195"/>
      <c r="AK2473" s="195"/>
      <c r="AL2473" s="195"/>
      <c r="AM2473" s="195"/>
    </row>
    <row r="2474" spans="16:39" s="6" customFormat="1" ht="15" customHeight="1" x14ac:dyDescent="0.25">
      <c r="P2474" s="42"/>
      <c r="AE2474" s="195"/>
      <c r="AF2474" s="195"/>
      <c r="AG2474" s="195"/>
      <c r="AH2474" s="195"/>
      <c r="AI2474" s="181"/>
      <c r="AJ2474" s="195"/>
      <c r="AK2474" s="195"/>
      <c r="AL2474" s="195"/>
      <c r="AM2474" s="195"/>
    </row>
    <row r="2475" spans="16:39" s="6" customFormat="1" ht="15" customHeight="1" x14ac:dyDescent="0.25">
      <c r="P2475" s="42"/>
      <c r="AE2475" s="195"/>
      <c r="AF2475" s="195"/>
      <c r="AG2475" s="195"/>
      <c r="AH2475" s="195"/>
      <c r="AI2475" s="181"/>
      <c r="AJ2475" s="195"/>
      <c r="AK2475" s="195"/>
      <c r="AL2475" s="195"/>
      <c r="AM2475" s="195"/>
    </row>
    <row r="2476" spans="16:39" s="6" customFormat="1" ht="15" customHeight="1" x14ac:dyDescent="0.25">
      <c r="P2476" s="42"/>
      <c r="AE2476" s="195"/>
      <c r="AF2476" s="195"/>
      <c r="AG2476" s="195"/>
      <c r="AH2476" s="195"/>
      <c r="AI2476" s="181"/>
      <c r="AJ2476" s="195"/>
      <c r="AK2476" s="195"/>
      <c r="AL2476" s="195"/>
      <c r="AM2476" s="195"/>
    </row>
    <row r="2477" spans="16:39" s="6" customFormat="1" ht="15" customHeight="1" x14ac:dyDescent="0.25">
      <c r="P2477" s="42"/>
      <c r="AE2477" s="195"/>
      <c r="AF2477" s="195"/>
      <c r="AG2477" s="195"/>
      <c r="AH2477" s="195"/>
      <c r="AI2477" s="181"/>
      <c r="AJ2477" s="195"/>
      <c r="AK2477" s="195"/>
      <c r="AL2477" s="195"/>
      <c r="AM2477" s="195"/>
    </row>
    <row r="2478" spans="16:39" s="6" customFormat="1" ht="15" customHeight="1" x14ac:dyDescent="0.25">
      <c r="P2478" s="42"/>
      <c r="AE2478" s="195"/>
      <c r="AF2478" s="195"/>
      <c r="AG2478" s="195"/>
      <c r="AH2478" s="195"/>
      <c r="AI2478" s="181"/>
      <c r="AJ2478" s="195"/>
      <c r="AK2478" s="195"/>
      <c r="AL2478" s="195"/>
      <c r="AM2478" s="195"/>
    </row>
    <row r="2479" spans="16:39" s="6" customFormat="1" ht="15" customHeight="1" x14ac:dyDescent="0.25">
      <c r="P2479" s="42"/>
      <c r="AE2479" s="195"/>
      <c r="AF2479" s="195"/>
      <c r="AG2479" s="195"/>
      <c r="AH2479" s="195"/>
      <c r="AI2479" s="181"/>
      <c r="AJ2479" s="195"/>
      <c r="AK2479" s="195"/>
      <c r="AL2479" s="195"/>
      <c r="AM2479" s="195"/>
    </row>
    <row r="2480" spans="16:39" s="6" customFormat="1" ht="15" customHeight="1" x14ac:dyDescent="0.25">
      <c r="P2480" s="42"/>
      <c r="AE2480" s="195"/>
      <c r="AF2480" s="195"/>
      <c r="AG2480" s="195"/>
      <c r="AH2480" s="195"/>
      <c r="AI2480" s="181"/>
      <c r="AJ2480" s="195"/>
      <c r="AK2480" s="195"/>
      <c r="AL2480" s="195"/>
      <c r="AM2480" s="195"/>
    </row>
    <row r="2481" spans="16:39" s="6" customFormat="1" ht="15" customHeight="1" x14ac:dyDescent="0.25">
      <c r="P2481" s="42"/>
      <c r="AE2481" s="195"/>
      <c r="AF2481" s="195"/>
      <c r="AG2481" s="195"/>
      <c r="AH2481" s="195"/>
      <c r="AI2481" s="181"/>
      <c r="AJ2481" s="195"/>
      <c r="AK2481" s="195"/>
      <c r="AL2481" s="195"/>
      <c r="AM2481" s="195"/>
    </row>
    <row r="2482" spans="16:39" s="6" customFormat="1" ht="15" customHeight="1" x14ac:dyDescent="0.25">
      <c r="P2482" s="42"/>
      <c r="AE2482" s="195"/>
      <c r="AF2482" s="195"/>
      <c r="AG2482" s="195"/>
      <c r="AH2482" s="195"/>
      <c r="AI2482" s="181"/>
      <c r="AJ2482" s="195"/>
      <c r="AK2482" s="195"/>
      <c r="AL2482" s="195"/>
      <c r="AM2482" s="195"/>
    </row>
    <row r="2483" spans="16:39" s="6" customFormat="1" ht="15" customHeight="1" x14ac:dyDescent="0.25">
      <c r="P2483" s="42"/>
      <c r="AE2483" s="195"/>
      <c r="AF2483" s="195"/>
      <c r="AG2483" s="195"/>
      <c r="AH2483" s="195"/>
      <c r="AI2483" s="181"/>
      <c r="AJ2483" s="195"/>
      <c r="AK2483" s="195"/>
      <c r="AL2483" s="195"/>
      <c r="AM2483" s="195"/>
    </row>
    <row r="2484" spans="16:39" s="6" customFormat="1" ht="15" customHeight="1" x14ac:dyDescent="0.25">
      <c r="P2484" s="42"/>
      <c r="AE2484" s="195"/>
      <c r="AF2484" s="195"/>
      <c r="AG2484" s="195"/>
      <c r="AH2484" s="195"/>
      <c r="AI2484" s="181"/>
      <c r="AJ2484" s="195"/>
      <c r="AK2484" s="195"/>
      <c r="AL2484" s="195"/>
      <c r="AM2484" s="195"/>
    </row>
    <row r="2485" spans="16:39" s="6" customFormat="1" ht="15" customHeight="1" x14ac:dyDescent="0.25">
      <c r="P2485" s="42"/>
      <c r="AE2485" s="195"/>
      <c r="AF2485" s="195"/>
      <c r="AG2485" s="195"/>
      <c r="AH2485" s="195"/>
      <c r="AI2485" s="181"/>
      <c r="AJ2485" s="195"/>
      <c r="AK2485" s="195"/>
      <c r="AL2485" s="195"/>
      <c r="AM2485" s="195"/>
    </row>
    <row r="2486" spans="16:39" s="6" customFormat="1" ht="15" customHeight="1" x14ac:dyDescent="0.25">
      <c r="P2486" s="42"/>
      <c r="AE2486" s="195"/>
      <c r="AF2486" s="195"/>
      <c r="AG2486" s="195"/>
      <c r="AH2486" s="195"/>
      <c r="AI2486" s="181"/>
      <c r="AJ2486" s="195"/>
      <c r="AK2486" s="195"/>
      <c r="AL2486" s="195"/>
      <c r="AM2486" s="195"/>
    </row>
    <row r="2487" spans="16:39" s="6" customFormat="1" ht="15" customHeight="1" x14ac:dyDescent="0.25">
      <c r="P2487" s="42"/>
      <c r="AE2487" s="195"/>
      <c r="AF2487" s="195"/>
      <c r="AG2487" s="195"/>
      <c r="AH2487" s="195"/>
      <c r="AI2487" s="181"/>
      <c r="AJ2487" s="195"/>
      <c r="AK2487" s="195"/>
      <c r="AL2487" s="195"/>
      <c r="AM2487" s="195"/>
    </row>
    <row r="2488" spans="16:39" s="6" customFormat="1" ht="15" customHeight="1" x14ac:dyDescent="0.25">
      <c r="P2488" s="42"/>
      <c r="AE2488" s="195"/>
      <c r="AF2488" s="195"/>
      <c r="AG2488" s="195"/>
      <c r="AH2488" s="195"/>
      <c r="AI2488" s="181"/>
      <c r="AJ2488" s="195"/>
      <c r="AK2488" s="195"/>
      <c r="AL2488" s="195"/>
      <c r="AM2488" s="195"/>
    </row>
    <row r="2489" spans="16:39" s="6" customFormat="1" ht="15" customHeight="1" x14ac:dyDescent="0.25">
      <c r="P2489" s="42"/>
      <c r="AE2489" s="195"/>
      <c r="AF2489" s="195"/>
      <c r="AG2489" s="195"/>
      <c r="AH2489" s="195"/>
      <c r="AI2489" s="181"/>
      <c r="AJ2489" s="195"/>
      <c r="AK2489" s="195"/>
      <c r="AL2489" s="195"/>
      <c r="AM2489" s="195"/>
    </row>
    <row r="2490" spans="16:39" s="6" customFormat="1" ht="15" customHeight="1" x14ac:dyDescent="0.25">
      <c r="P2490" s="42"/>
      <c r="AE2490" s="195"/>
      <c r="AF2490" s="195"/>
      <c r="AG2490" s="195"/>
      <c r="AH2490" s="195"/>
      <c r="AI2490" s="181"/>
      <c r="AJ2490" s="195"/>
      <c r="AK2490" s="195"/>
      <c r="AL2490" s="195"/>
      <c r="AM2490" s="195"/>
    </row>
    <row r="2491" spans="16:39" s="6" customFormat="1" ht="15" customHeight="1" x14ac:dyDescent="0.25">
      <c r="P2491" s="42"/>
      <c r="AE2491" s="195"/>
      <c r="AF2491" s="195"/>
      <c r="AG2491" s="195"/>
      <c r="AH2491" s="195"/>
      <c r="AI2491" s="181"/>
      <c r="AJ2491" s="195"/>
      <c r="AK2491" s="195"/>
      <c r="AL2491" s="195"/>
      <c r="AM2491" s="195"/>
    </row>
    <row r="2492" spans="16:39" s="6" customFormat="1" ht="15" customHeight="1" x14ac:dyDescent="0.25">
      <c r="P2492" s="42"/>
      <c r="AE2492" s="195"/>
      <c r="AF2492" s="195"/>
      <c r="AG2492" s="195"/>
      <c r="AH2492" s="195"/>
      <c r="AI2492" s="181"/>
      <c r="AJ2492" s="195"/>
      <c r="AK2492" s="195"/>
      <c r="AL2492" s="195"/>
      <c r="AM2492" s="195"/>
    </row>
    <row r="2493" spans="16:39" s="6" customFormat="1" ht="15" customHeight="1" x14ac:dyDescent="0.25">
      <c r="P2493" s="42"/>
      <c r="AE2493" s="195"/>
      <c r="AF2493" s="195"/>
      <c r="AG2493" s="195"/>
      <c r="AH2493" s="195"/>
      <c r="AI2493" s="181"/>
      <c r="AJ2493" s="195"/>
      <c r="AK2493" s="195"/>
      <c r="AL2493" s="195"/>
      <c r="AM2493" s="195"/>
    </row>
    <row r="2494" spans="16:39" s="6" customFormat="1" ht="15" customHeight="1" x14ac:dyDescent="0.25">
      <c r="P2494" s="42"/>
      <c r="AE2494" s="195"/>
      <c r="AF2494" s="195"/>
      <c r="AG2494" s="195"/>
      <c r="AH2494" s="195"/>
      <c r="AI2494" s="181"/>
      <c r="AJ2494" s="195"/>
      <c r="AK2494" s="195"/>
      <c r="AL2494" s="195"/>
      <c r="AM2494" s="195"/>
    </row>
    <row r="2495" spans="16:39" s="6" customFormat="1" ht="15" customHeight="1" x14ac:dyDescent="0.25">
      <c r="P2495" s="42"/>
      <c r="AE2495" s="195"/>
      <c r="AF2495" s="195"/>
      <c r="AG2495" s="195"/>
      <c r="AH2495" s="195"/>
      <c r="AI2495" s="181"/>
      <c r="AJ2495" s="195"/>
      <c r="AK2495" s="195"/>
      <c r="AL2495" s="195"/>
      <c r="AM2495" s="195"/>
    </row>
    <row r="2496" spans="16:39" s="6" customFormat="1" ht="15" customHeight="1" x14ac:dyDescent="0.25">
      <c r="P2496" s="42"/>
      <c r="AE2496" s="195"/>
      <c r="AF2496" s="195"/>
      <c r="AG2496" s="195"/>
      <c r="AH2496" s="195"/>
      <c r="AI2496" s="181"/>
      <c r="AJ2496" s="195"/>
      <c r="AK2496" s="195"/>
      <c r="AL2496" s="195"/>
      <c r="AM2496" s="195"/>
    </row>
    <row r="2497" spans="16:39" s="6" customFormat="1" ht="15" customHeight="1" x14ac:dyDescent="0.25">
      <c r="P2497" s="42"/>
      <c r="AE2497" s="195"/>
      <c r="AF2497" s="195"/>
      <c r="AG2497" s="195"/>
      <c r="AH2497" s="195"/>
      <c r="AI2497" s="181"/>
      <c r="AJ2497" s="195"/>
      <c r="AK2497" s="195"/>
      <c r="AL2497" s="195"/>
      <c r="AM2497" s="195"/>
    </row>
    <row r="2498" spans="16:39" s="6" customFormat="1" ht="15" customHeight="1" x14ac:dyDescent="0.25">
      <c r="P2498" s="42"/>
      <c r="AE2498" s="195"/>
      <c r="AF2498" s="195"/>
      <c r="AG2498" s="195"/>
      <c r="AH2498" s="195"/>
      <c r="AI2498" s="181"/>
      <c r="AJ2498" s="195"/>
      <c r="AK2498" s="195"/>
      <c r="AL2498" s="195"/>
      <c r="AM2498" s="195"/>
    </row>
    <row r="2499" spans="16:39" s="6" customFormat="1" ht="15" customHeight="1" x14ac:dyDescent="0.25">
      <c r="P2499" s="42"/>
      <c r="AE2499" s="195"/>
      <c r="AF2499" s="195"/>
      <c r="AG2499" s="195"/>
      <c r="AH2499" s="195"/>
      <c r="AI2499" s="181"/>
      <c r="AJ2499" s="195"/>
      <c r="AK2499" s="195"/>
      <c r="AL2499" s="195"/>
      <c r="AM2499" s="195"/>
    </row>
    <row r="2500" spans="16:39" s="6" customFormat="1" ht="15" customHeight="1" x14ac:dyDescent="0.25">
      <c r="P2500" s="42"/>
      <c r="AE2500" s="195"/>
      <c r="AF2500" s="195"/>
      <c r="AG2500" s="195"/>
      <c r="AH2500" s="195"/>
      <c r="AI2500" s="181"/>
      <c r="AJ2500" s="195"/>
      <c r="AK2500" s="195"/>
      <c r="AL2500" s="195"/>
      <c r="AM2500" s="195"/>
    </row>
    <row r="2501" spans="16:39" s="6" customFormat="1" ht="15" customHeight="1" x14ac:dyDescent="0.25">
      <c r="P2501" s="42"/>
      <c r="AE2501" s="195"/>
      <c r="AF2501" s="195"/>
      <c r="AG2501" s="195"/>
      <c r="AH2501" s="195"/>
      <c r="AI2501" s="181"/>
      <c r="AJ2501" s="195"/>
      <c r="AK2501" s="195"/>
      <c r="AL2501" s="195"/>
      <c r="AM2501" s="195"/>
    </row>
    <row r="2502" spans="16:39" s="6" customFormat="1" ht="15" customHeight="1" x14ac:dyDescent="0.25">
      <c r="P2502" s="42"/>
      <c r="AE2502" s="195"/>
      <c r="AF2502" s="195"/>
      <c r="AG2502" s="195"/>
      <c r="AH2502" s="195"/>
      <c r="AI2502" s="181"/>
      <c r="AJ2502" s="195"/>
      <c r="AK2502" s="195"/>
      <c r="AL2502" s="195"/>
      <c r="AM2502" s="195"/>
    </row>
    <row r="2503" spans="16:39" s="6" customFormat="1" ht="15" customHeight="1" x14ac:dyDescent="0.25">
      <c r="P2503" s="42"/>
      <c r="AE2503" s="195"/>
      <c r="AF2503" s="195"/>
      <c r="AG2503" s="195"/>
      <c r="AH2503" s="195"/>
      <c r="AI2503" s="181"/>
      <c r="AJ2503" s="195"/>
      <c r="AK2503" s="195"/>
      <c r="AL2503" s="195"/>
      <c r="AM2503" s="195"/>
    </row>
    <row r="2504" spans="16:39" s="6" customFormat="1" ht="15" customHeight="1" x14ac:dyDescent="0.25">
      <c r="P2504" s="42"/>
      <c r="AE2504" s="195"/>
      <c r="AF2504" s="195"/>
      <c r="AG2504" s="195"/>
      <c r="AH2504" s="195"/>
      <c r="AI2504" s="181"/>
      <c r="AJ2504" s="195"/>
      <c r="AK2504" s="195"/>
      <c r="AL2504" s="195"/>
      <c r="AM2504" s="195"/>
    </row>
    <row r="2505" spans="16:39" s="6" customFormat="1" ht="15" customHeight="1" x14ac:dyDescent="0.25">
      <c r="P2505" s="42"/>
      <c r="AE2505" s="195"/>
      <c r="AF2505" s="195"/>
      <c r="AG2505" s="195"/>
      <c r="AH2505" s="195"/>
      <c r="AI2505" s="181"/>
      <c r="AJ2505" s="195"/>
      <c r="AK2505" s="195"/>
      <c r="AL2505" s="195"/>
      <c r="AM2505" s="195"/>
    </row>
    <row r="2506" spans="16:39" s="6" customFormat="1" ht="15" customHeight="1" x14ac:dyDescent="0.25">
      <c r="P2506" s="42"/>
      <c r="AE2506" s="195"/>
      <c r="AF2506" s="195"/>
      <c r="AG2506" s="195"/>
      <c r="AH2506" s="195"/>
      <c r="AI2506" s="181"/>
      <c r="AJ2506" s="195"/>
      <c r="AK2506" s="195"/>
      <c r="AL2506" s="195"/>
      <c r="AM2506" s="195"/>
    </row>
    <row r="2507" spans="16:39" s="6" customFormat="1" ht="15" customHeight="1" x14ac:dyDescent="0.25">
      <c r="P2507" s="42"/>
      <c r="AE2507" s="195"/>
      <c r="AF2507" s="195"/>
      <c r="AG2507" s="195"/>
      <c r="AH2507" s="195"/>
      <c r="AI2507" s="181"/>
      <c r="AJ2507" s="195"/>
      <c r="AK2507" s="195"/>
      <c r="AL2507" s="195"/>
      <c r="AM2507" s="195"/>
    </row>
    <row r="2508" spans="16:39" s="6" customFormat="1" ht="15" customHeight="1" x14ac:dyDescent="0.25">
      <c r="P2508" s="42"/>
      <c r="AE2508" s="195"/>
      <c r="AF2508" s="195"/>
      <c r="AG2508" s="195"/>
      <c r="AH2508" s="195"/>
      <c r="AI2508" s="181"/>
      <c r="AJ2508" s="195"/>
      <c r="AK2508" s="195"/>
      <c r="AL2508" s="195"/>
      <c r="AM2508" s="195"/>
    </row>
    <row r="2509" spans="16:39" s="6" customFormat="1" ht="15" customHeight="1" x14ac:dyDescent="0.25">
      <c r="P2509" s="42"/>
      <c r="AE2509" s="195"/>
      <c r="AF2509" s="195"/>
      <c r="AG2509" s="195"/>
      <c r="AH2509" s="195"/>
      <c r="AI2509" s="181"/>
      <c r="AJ2509" s="195"/>
      <c r="AK2509" s="195"/>
      <c r="AL2509" s="195"/>
      <c r="AM2509" s="195"/>
    </row>
    <row r="2510" spans="16:39" s="6" customFormat="1" ht="15" customHeight="1" x14ac:dyDescent="0.25">
      <c r="P2510" s="42"/>
      <c r="AE2510" s="195"/>
      <c r="AF2510" s="195"/>
      <c r="AG2510" s="195"/>
      <c r="AH2510" s="195"/>
      <c r="AI2510" s="181"/>
      <c r="AJ2510" s="195"/>
      <c r="AK2510" s="195"/>
      <c r="AL2510" s="195"/>
      <c r="AM2510" s="195"/>
    </row>
    <row r="2511" spans="16:39" s="6" customFormat="1" ht="15" customHeight="1" x14ac:dyDescent="0.25">
      <c r="P2511" s="42"/>
      <c r="AE2511" s="195"/>
      <c r="AF2511" s="195"/>
      <c r="AG2511" s="195"/>
      <c r="AH2511" s="195"/>
      <c r="AI2511" s="181"/>
      <c r="AJ2511" s="195"/>
      <c r="AK2511" s="195"/>
      <c r="AL2511" s="195"/>
      <c r="AM2511" s="195"/>
    </row>
    <row r="2512" spans="16:39" s="6" customFormat="1" ht="15" customHeight="1" x14ac:dyDescent="0.25">
      <c r="P2512" s="42"/>
      <c r="AE2512" s="195"/>
      <c r="AF2512" s="195"/>
      <c r="AG2512" s="195"/>
      <c r="AH2512" s="195"/>
      <c r="AI2512" s="181"/>
      <c r="AJ2512" s="195"/>
      <c r="AK2512" s="195"/>
      <c r="AL2512" s="195"/>
      <c r="AM2512" s="195"/>
    </row>
    <row r="2513" spans="16:39" s="6" customFormat="1" ht="15" customHeight="1" x14ac:dyDescent="0.25">
      <c r="P2513" s="42"/>
      <c r="AE2513" s="195"/>
      <c r="AF2513" s="195"/>
      <c r="AG2513" s="195"/>
      <c r="AH2513" s="195"/>
      <c r="AI2513" s="181"/>
      <c r="AJ2513" s="195"/>
      <c r="AK2513" s="195"/>
      <c r="AL2513" s="195"/>
      <c r="AM2513" s="195"/>
    </row>
    <row r="2514" spans="16:39" s="6" customFormat="1" ht="15" customHeight="1" x14ac:dyDescent="0.25">
      <c r="P2514" s="42"/>
      <c r="AE2514" s="195"/>
      <c r="AF2514" s="195"/>
      <c r="AG2514" s="195"/>
      <c r="AH2514" s="195"/>
      <c r="AI2514" s="181"/>
      <c r="AJ2514" s="195"/>
      <c r="AK2514" s="195"/>
      <c r="AL2514" s="195"/>
      <c r="AM2514" s="195"/>
    </row>
    <row r="2515" spans="16:39" s="6" customFormat="1" ht="15" customHeight="1" x14ac:dyDescent="0.25">
      <c r="P2515" s="42"/>
      <c r="AE2515" s="195"/>
      <c r="AF2515" s="195"/>
      <c r="AG2515" s="195"/>
      <c r="AH2515" s="195"/>
      <c r="AI2515" s="181"/>
      <c r="AJ2515" s="195"/>
      <c r="AK2515" s="195"/>
      <c r="AL2515" s="195"/>
      <c r="AM2515" s="195"/>
    </row>
    <row r="2516" spans="16:39" s="6" customFormat="1" ht="15" customHeight="1" x14ac:dyDescent="0.25">
      <c r="P2516" s="42"/>
      <c r="AE2516" s="195"/>
      <c r="AF2516" s="195"/>
      <c r="AG2516" s="195"/>
      <c r="AH2516" s="195"/>
      <c r="AI2516" s="181"/>
      <c r="AJ2516" s="195"/>
      <c r="AK2516" s="195"/>
      <c r="AL2516" s="195"/>
      <c r="AM2516" s="195"/>
    </row>
    <row r="2517" spans="16:39" s="6" customFormat="1" ht="15" customHeight="1" x14ac:dyDescent="0.25">
      <c r="P2517" s="42"/>
      <c r="AE2517" s="195"/>
      <c r="AF2517" s="195"/>
      <c r="AG2517" s="195"/>
      <c r="AH2517" s="195"/>
      <c r="AI2517" s="181"/>
      <c r="AJ2517" s="195"/>
      <c r="AK2517" s="195"/>
      <c r="AL2517" s="195"/>
      <c r="AM2517" s="195"/>
    </row>
    <row r="2518" spans="16:39" s="6" customFormat="1" ht="15" customHeight="1" x14ac:dyDescent="0.25">
      <c r="P2518" s="42"/>
      <c r="AE2518" s="195"/>
      <c r="AF2518" s="195"/>
      <c r="AG2518" s="195"/>
      <c r="AH2518" s="195"/>
      <c r="AI2518" s="181"/>
      <c r="AJ2518" s="195"/>
      <c r="AK2518" s="195"/>
      <c r="AL2518" s="195"/>
      <c r="AM2518" s="195"/>
    </row>
    <row r="2519" spans="16:39" s="6" customFormat="1" ht="15" customHeight="1" x14ac:dyDescent="0.25">
      <c r="P2519" s="42"/>
      <c r="AE2519" s="195"/>
      <c r="AF2519" s="195"/>
      <c r="AG2519" s="195"/>
      <c r="AH2519" s="195"/>
      <c r="AI2519" s="181"/>
      <c r="AJ2519" s="195"/>
      <c r="AK2519" s="195"/>
      <c r="AL2519" s="195"/>
      <c r="AM2519" s="195"/>
    </row>
    <row r="2520" spans="16:39" s="6" customFormat="1" ht="15" customHeight="1" x14ac:dyDescent="0.25">
      <c r="P2520" s="42"/>
      <c r="AE2520" s="195"/>
      <c r="AF2520" s="195"/>
      <c r="AG2520" s="195"/>
      <c r="AH2520" s="195"/>
      <c r="AI2520" s="181"/>
      <c r="AJ2520" s="195"/>
      <c r="AK2520" s="195"/>
      <c r="AL2520" s="195"/>
      <c r="AM2520" s="195"/>
    </row>
    <row r="2521" spans="16:39" s="6" customFormat="1" ht="15" customHeight="1" x14ac:dyDescent="0.25">
      <c r="P2521" s="42"/>
      <c r="AE2521" s="195"/>
      <c r="AF2521" s="195"/>
      <c r="AG2521" s="195"/>
      <c r="AH2521" s="195"/>
      <c r="AI2521" s="181"/>
      <c r="AJ2521" s="195"/>
      <c r="AK2521" s="195"/>
      <c r="AL2521" s="195"/>
      <c r="AM2521" s="195"/>
    </row>
    <row r="2522" spans="16:39" s="6" customFormat="1" ht="15" customHeight="1" x14ac:dyDescent="0.25">
      <c r="P2522" s="42"/>
      <c r="AE2522" s="195"/>
      <c r="AF2522" s="195"/>
      <c r="AG2522" s="195"/>
      <c r="AH2522" s="195"/>
      <c r="AI2522" s="181"/>
      <c r="AJ2522" s="195"/>
      <c r="AK2522" s="195"/>
      <c r="AL2522" s="195"/>
      <c r="AM2522" s="195"/>
    </row>
    <row r="2523" spans="16:39" s="6" customFormat="1" ht="15" customHeight="1" x14ac:dyDescent="0.25">
      <c r="P2523" s="42"/>
      <c r="AE2523" s="195"/>
      <c r="AF2523" s="195"/>
      <c r="AG2523" s="195"/>
      <c r="AH2523" s="195"/>
      <c r="AI2523" s="181"/>
      <c r="AJ2523" s="195"/>
      <c r="AK2523" s="195"/>
      <c r="AL2523" s="195"/>
      <c r="AM2523" s="195"/>
    </row>
    <row r="2524" spans="16:39" s="6" customFormat="1" ht="15" customHeight="1" x14ac:dyDescent="0.25">
      <c r="P2524" s="42"/>
      <c r="AE2524" s="195"/>
      <c r="AF2524" s="195"/>
      <c r="AG2524" s="195"/>
      <c r="AH2524" s="195"/>
      <c r="AI2524" s="181"/>
      <c r="AJ2524" s="195"/>
      <c r="AK2524" s="195"/>
      <c r="AL2524" s="195"/>
      <c r="AM2524" s="195"/>
    </row>
    <row r="2525" spans="16:39" s="6" customFormat="1" ht="15" customHeight="1" x14ac:dyDescent="0.25">
      <c r="P2525" s="42"/>
      <c r="AE2525" s="195"/>
      <c r="AF2525" s="195"/>
      <c r="AG2525" s="195"/>
      <c r="AH2525" s="195"/>
      <c r="AI2525" s="181"/>
      <c r="AJ2525" s="195"/>
      <c r="AK2525" s="195"/>
      <c r="AL2525" s="195"/>
      <c r="AM2525" s="195"/>
    </row>
    <row r="2526" spans="16:39" s="6" customFormat="1" ht="15" customHeight="1" x14ac:dyDescent="0.25">
      <c r="P2526" s="42"/>
      <c r="AE2526" s="195"/>
      <c r="AF2526" s="195"/>
      <c r="AG2526" s="195"/>
      <c r="AH2526" s="195"/>
      <c r="AI2526" s="181"/>
      <c r="AJ2526" s="195"/>
      <c r="AK2526" s="195"/>
      <c r="AL2526" s="195"/>
      <c r="AM2526" s="195"/>
    </row>
    <row r="2527" spans="16:39" s="6" customFormat="1" ht="15" customHeight="1" x14ac:dyDescent="0.25">
      <c r="P2527" s="42"/>
      <c r="AE2527" s="195"/>
      <c r="AF2527" s="195"/>
      <c r="AG2527" s="195"/>
      <c r="AH2527" s="195"/>
      <c r="AI2527" s="181"/>
      <c r="AJ2527" s="195"/>
      <c r="AK2527" s="195"/>
      <c r="AL2527" s="195"/>
      <c r="AM2527" s="195"/>
    </row>
    <row r="2528" spans="16:39" s="6" customFormat="1" ht="15" customHeight="1" x14ac:dyDescent="0.25">
      <c r="P2528" s="42"/>
      <c r="AE2528" s="195"/>
      <c r="AF2528" s="195"/>
      <c r="AG2528" s="195"/>
      <c r="AH2528" s="195"/>
      <c r="AI2528" s="181"/>
      <c r="AJ2528" s="195"/>
      <c r="AK2528" s="195"/>
      <c r="AL2528" s="195"/>
      <c r="AM2528" s="195"/>
    </row>
    <row r="2529" spans="16:39" s="6" customFormat="1" ht="15" customHeight="1" x14ac:dyDescent="0.25">
      <c r="P2529" s="42"/>
      <c r="AE2529" s="195"/>
      <c r="AF2529" s="195"/>
      <c r="AG2529" s="195"/>
      <c r="AH2529" s="195"/>
      <c r="AI2529" s="181"/>
      <c r="AJ2529" s="195"/>
      <c r="AK2529" s="195"/>
      <c r="AL2529" s="195"/>
      <c r="AM2529" s="195"/>
    </row>
    <row r="2530" spans="16:39" s="6" customFormat="1" ht="15" customHeight="1" x14ac:dyDescent="0.25">
      <c r="P2530" s="42"/>
      <c r="AE2530" s="195"/>
      <c r="AF2530" s="195"/>
      <c r="AG2530" s="195"/>
      <c r="AH2530" s="195"/>
      <c r="AI2530" s="181"/>
      <c r="AJ2530" s="195"/>
      <c r="AK2530" s="195"/>
      <c r="AL2530" s="195"/>
      <c r="AM2530" s="195"/>
    </row>
    <row r="2531" spans="16:39" s="6" customFormat="1" ht="15" customHeight="1" x14ac:dyDescent="0.25">
      <c r="P2531" s="42"/>
      <c r="AE2531" s="195"/>
      <c r="AF2531" s="195"/>
      <c r="AG2531" s="195"/>
      <c r="AH2531" s="195"/>
      <c r="AI2531" s="181"/>
      <c r="AJ2531" s="195"/>
      <c r="AK2531" s="195"/>
      <c r="AL2531" s="195"/>
      <c r="AM2531" s="195"/>
    </row>
    <row r="2532" spans="16:39" s="6" customFormat="1" ht="15" customHeight="1" x14ac:dyDescent="0.25">
      <c r="P2532" s="42"/>
      <c r="AE2532" s="195"/>
      <c r="AF2532" s="195"/>
      <c r="AG2532" s="195"/>
      <c r="AH2532" s="195"/>
      <c r="AI2532" s="181"/>
      <c r="AJ2532" s="195"/>
      <c r="AK2532" s="195"/>
      <c r="AL2532" s="195"/>
      <c r="AM2532" s="195"/>
    </row>
    <row r="2533" spans="16:39" s="6" customFormat="1" ht="15" customHeight="1" x14ac:dyDescent="0.25">
      <c r="P2533" s="42"/>
      <c r="AE2533" s="195"/>
      <c r="AF2533" s="195"/>
      <c r="AG2533" s="195"/>
      <c r="AH2533" s="195"/>
      <c r="AI2533" s="181"/>
      <c r="AJ2533" s="195"/>
      <c r="AK2533" s="195"/>
      <c r="AL2533" s="195"/>
      <c r="AM2533" s="195"/>
    </row>
    <row r="2534" spans="16:39" s="6" customFormat="1" ht="15" customHeight="1" x14ac:dyDescent="0.25">
      <c r="P2534" s="42"/>
      <c r="AE2534" s="195"/>
      <c r="AF2534" s="195"/>
      <c r="AG2534" s="195"/>
      <c r="AH2534" s="195"/>
      <c r="AI2534" s="181"/>
      <c r="AJ2534" s="195"/>
      <c r="AK2534" s="195"/>
      <c r="AL2534" s="195"/>
      <c r="AM2534" s="195"/>
    </row>
    <row r="2535" spans="16:39" s="6" customFormat="1" ht="15" customHeight="1" x14ac:dyDescent="0.25">
      <c r="P2535" s="42"/>
      <c r="AE2535" s="195"/>
      <c r="AF2535" s="195"/>
      <c r="AG2535" s="195"/>
      <c r="AH2535" s="195"/>
      <c r="AI2535" s="181"/>
      <c r="AJ2535" s="195"/>
      <c r="AK2535" s="195"/>
      <c r="AL2535" s="195"/>
      <c r="AM2535" s="195"/>
    </row>
    <row r="2536" spans="16:39" s="6" customFormat="1" ht="15" customHeight="1" x14ac:dyDescent="0.25">
      <c r="P2536" s="42"/>
      <c r="AE2536" s="195"/>
      <c r="AF2536" s="195"/>
      <c r="AG2536" s="195"/>
      <c r="AH2536" s="195"/>
      <c r="AI2536" s="181"/>
      <c r="AJ2536" s="195"/>
      <c r="AK2536" s="195"/>
      <c r="AL2536" s="195"/>
      <c r="AM2536" s="195"/>
    </row>
    <row r="2537" spans="16:39" s="6" customFormat="1" ht="15" customHeight="1" x14ac:dyDescent="0.25">
      <c r="P2537" s="42"/>
      <c r="AE2537" s="195"/>
      <c r="AF2537" s="195"/>
      <c r="AG2537" s="195"/>
      <c r="AH2537" s="195"/>
      <c r="AI2537" s="181"/>
      <c r="AJ2537" s="195"/>
      <c r="AK2537" s="195"/>
      <c r="AL2537" s="195"/>
      <c r="AM2537" s="195"/>
    </row>
    <row r="2538" spans="16:39" s="6" customFormat="1" ht="15" customHeight="1" x14ac:dyDescent="0.25">
      <c r="P2538" s="42"/>
      <c r="AE2538" s="195"/>
      <c r="AF2538" s="195"/>
      <c r="AG2538" s="195"/>
      <c r="AH2538" s="195"/>
      <c r="AI2538" s="181"/>
      <c r="AJ2538" s="195"/>
      <c r="AK2538" s="195"/>
      <c r="AL2538" s="195"/>
      <c r="AM2538" s="195"/>
    </row>
    <row r="2539" spans="16:39" s="6" customFormat="1" ht="15" customHeight="1" x14ac:dyDescent="0.25">
      <c r="P2539" s="42"/>
      <c r="AE2539" s="195"/>
      <c r="AF2539" s="195"/>
      <c r="AG2539" s="195"/>
      <c r="AH2539" s="195"/>
      <c r="AI2539" s="181"/>
      <c r="AJ2539" s="195"/>
      <c r="AK2539" s="195"/>
      <c r="AL2539" s="195"/>
      <c r="AM2539" s="195"/>
    </row>
    <row r="2540" spans="16:39" s="6" customFormat="1" ht="15" customHeight="1" x14ac:dyDescent="0.25">
      <c r="P2540" s="42"/>
      <c r="AE2540" s="195"/>
      <c r="AF2540" s="195"/>
      <c r="AG2540" s="195"/>
      <c r="AH2540" s="195"/>
      <c r="AI2540" s="181"/>
      <c r="AJ2540" s="195"/>
      <c r="AK2540" s="195"/>
      <c r="AL2540" s="195"/>
      <c r="AM2540" s="195"/>
    </row>
    <row r="2541" spans="16:39" s="6" customFormat="1" ht="15" customHeight="1" x14ac:dyDescent="0.25">
      <c r="P2541" s="42"/>
      <c r="AE2541" s="195"/>
      <c r="AF2541" s="195"/>
      <c r="AG2541" s="195"/>
      <c r="AH2541" s="195"/>
      <c r="AI2541" s="181"/>
      <c r="AJ2541" s="195"/>
      <c r="AK2541" s="195"/>
      <c r="AL2541" s="195"/>
      <c r="AM2541" s="195"/>
    </row>
    <row r="2542" spans="16:39" s="6" customFormat="1" ht="15" customHeight="1" x14ac:dyDescent="0.25">
      <c r="P2542" s="42"/>
      <c r="AE2542" s="195"/>
      <c r="AF2542" s="195"/>
      <c r="AG2542" s="195"/>
      <c r="AH2542" s="195"/>
      <c r="AI2542" s="181"/>
      <c r="AJ2542" s="195"/>
      <c r="AK2542" s="195"/>
      <c r="AL2542" s="195"/>
      <c r="AM2542" s="195"/>
    </row>
    <row r="2543" spans="16:39" s="6" customFormat="1" ht="15" customHeight="1" x14ac:dyDescent="0.25">
      <c r="P2543" s="42"/>
      <c r="AE2543" s="195"/>
      <c r="AF2543" s="195"/>
      <c r="AG2543" s="195"/>
      <c r="AH2543" s="195"/>
      <c r="AI2543" s="181"/>
      <c r="AJ2543" s="195"/>
      <c r="AK2543" s="195"/>
      <c r="AL2543" s="195"/>
      <c r="AM2543" s="195"/>
    </row>
    <row r="2544" spans="16:39" s="6" customFormat="1" ht="15" customHeight="1" x14ac:dyDescent="0.25">
      <c r="P2544" s="42"/>
      <c r="AE2544" s="195"/>
      <c r="AF2544" s="195"/>
      <c r="AG2544" s="195"/>
      <c r="AH2544" s="195"/>
      <c r="AI2544" s="181"/>
      <c r="AJ2544" s="195"/>
      <c r="AK2544" s="195"/>
      <c r="AL2544" s="195"/>
      <c r="AM2544" s="195"/>
    </row>
    <row r="2545" spans="16:39" s="6" customFormat="1" ht="15" customHeight="1" x14ac:dyDescent="0.25">
      <c r="P2545" s="42"/>
      <c r="AE2545" s="195"/>
      <c r="AF2545" s="195"/>
      <c r="AG2545" s="195"/>
      <c r="AH2545" s="195"/>
      <c r="AI2545" s="181"/>
      <c r="AJ2545" s="195"/>
      <c r="AK2545" s="195"/>
      <c r="AL2545" s="195"/>
      <c r="AM2545" s="195"/>
    </row>
  </sheetData>
  <mergeCells count="21">
    <mergeCell ref="A32:A35"/>
    <mergeCell ref="A37:A40"/>
    <mergeCell ref="A42:A45"/>
    <mergeCell ref="A18:A21"/>
    <mergeCell ref="P18:P21"/>
    <mergeCell ref="A25:C26"/>
    <mergeCell ref="D25:H25"/>
    <mergeCell ref="R25:T25"/>
    <mergeCell ref="A27:A30"/>
    <mergeCell ref="A3:A6"/>
    <mergeCell ref="P3:P6"/>
    <mergeCell ref="A8:A11"/>
    <mergeCell ref="P8:P11"/>
    <mergeCell ref="A13:A16"/>
    <mergeCell ref="P13:P16"/>
    <mergeCell ref="AJ2:AM2"/>
    <mergeCell ref="A1:C2"/>
    <mergeCell ref="D1:J1"/>
    <mergeCell ref="P1:R2"/>
    <mergeCell ref="S1:Y1"/>
    <mergeCell ref="AE2:AH2"/>
  </mergeCells>
  <conditionalFormatting sqref="J3:J6 Y3:Y6 J8:J11 Y8:Y11 J13:J16 Y13:Y16 J18:J21 Y18:Y21">
    <cfRule type="cellIs" dxfId="2" priority="1" stopIfTrue="1" operator="equal">
      <formula>1</formula>
    </cfRule>
  </conditionalFormatting>
  <pageMargins left="0.11811023622047245" right="0.19685039370078741" top="0.62992125984251968" bottom="0.35433070866141736" header="0.31496062992125984" footer="0.19685039370078741"/>
  <pageSetup orientation="landscape" r:id="rId1"/>
  <headerFooter>
    <oddHeader>&amp;C&amp;"Times New Roman,Normal"&amp;18&amp;U&amp;K000000TOUNOI DE FINALES TERRITORIALES 2024</oddHeader>
    <oddFooter>&amp;C&amp;"Helvetica,Regular"&amp;12&amp;K000000&amp;P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FC6A8-5C46-4C57-9CB4-E74AE63CA842}">
  <sheetPr>
    <tabColor rgb="FFFFC000"/>
  </sheetPr>
  <dimension ref="A1:AK237"/>
  <sheetViews>
    <sheetView topLeftCell="A212" zoomScale="85" zoomScaleNormal="85" workbookViewId="0">
      <selection activeCell="C227" activeCellId="13" sqref="C32:C42 C47:C57 C62:C72 C77:C87 C92:C102 C107:C117 C122:C132 C137:C147 C152:C162 C167:C177 C182:C192 C197:C207 C212:C222 C227:C237"/>
    </sheetView>
  </sheetViews>
  <sheetFormatPr baseColWidth="10" defaultColWidth="11.42578125" defaultRowHeight="46.5" x14ac:dyDescent="0.7"/>
  <cols>
    <col min="1" max="1" width="14.42578125" style="235" customWidth="1"/>
    <col min="2" max="2" width="14" style="343" customWidth="1"/>
    <col min="3" max="3" width="22.5703125" style="335" customWidth="1"/>
    <col min="4" max="4" width="22.5703125" style="235" customWidth="1"/>
    <col min="5" max="5" width="21.42578125" style="376" customWidth="1"/>
    <col min="6" max="6" width="28.28515625" style="365" customWidth="1"/>
    <col min="7" max="7" width="27.140625" style="235" customWidth="1"/>
    <col min="8" max="8" width="13.140625" style="235" bestFit="1" customWidth="1"/>
    <col min="9" max="9" width="13.42578125" style="235" customWidth="1"/>
    <col min="10" max="10" width="19.7109375" style="223" customWidth="1"/>
    <col min="11" max="11" width="25" style="79" customWidth="1"/>
    <col min="12" max="12" width="22.5703125" style="344" customWidth="1"/>
    <col min="13" max="13" width="24.85546875" style="235" customWidth="1"/>
    <col min="14" max="14" width="22.5703125" style="226" customWidth="1"/>
    <col min="15" max="15" width="20.7109375" style="235" customWidth="1"/>
    <col min="16" max="17" width="22.5703125" style="235" customWidth="1"/>
    <col min="18" max="19" width="24.42578125" style="235" customWidth="1"/>
    <col min="20" max="20" width="22.7109375" style="235" customWidth="1"/>
    <col min="21" max="21" width="32.140625" style="235" customWidth="1"/>
    <col min="22" max="23" width="11.42578125" style="235"/>
    <col min="24" max="24" width="8.28515625" style="235" customWidth="1"/>
    <col min="25" max="25" width="50.85546875" style="311" customWidth="1"/>
    <col min="26" max="26" width="10.85546875" style="356"/>
    <col min="27" max="27" width="15.42578125" style="235" customWidth="1"/>
    <col min="28" max="28" width="39.42578125" style="311" customWidth="1"/>
    <col min="29" max="29" width="10.85546875" style="265"/>
    <col min="30" max="30" width="9.42578125" style="235" customWidth="1"/>
    <col min="31" max="31" width="38" style="311" customWidth="1"/>
    <col min="32" max="32" width="13.85546875" style="265" bestFit="1" customWidth="1"/>
    <col min="33" max="33" width="26.5703125" style="235" customWidth="1"/>
    <col min="34" max="34" width="8.85546875" style="311" customWidth="1"/>
    <col min="35" max="35" width="14.42578125" style="235" bestFit="1" customWidth="1"/>
    <col min="36" max="36" width="26.5703125" style="235" customWidth="1"/>
    <col min="37" max="37" width="8.85546875" style="311" customWidth="1"/>
    <col min="38" max="38" width="11.42578125" style="235"/>
    <col min="39" max="39" width="26.5703125" style="235" customWidth="1"/>
    <col min="40" max="16384" width="11.42578125" style="235"/>
  </cols>
  <sheetData>
    <row r="1" spans="1:32" ht="88.5" customHeight="1" x14ac:dyDescent="0.35">
      <c r="A1" s="306"/>
      <c r="B1" s="307" t="s">
        <v>82</v>
      </c>
      <c r="C1" s="308" t="s">
        <v>83</v>
      </c>
      <c r="D1" s="307" t="s">
        <v>84</v>
      </c>
      <c r="E1" s="208" t="s">
        <v>85</v>
      </c>
      <c r="F1" s="366" t="s">
        <v>86</v>
      </c>
      <c r="G1" s="307" t="s">
        <v>87</v>
      </c>
      <c r="H1" s="307" t="s">
        <v>88</v>
      </c>
      <c r="I1" s="307" t="s">
        <v>89</v>
      </c>
      <c r="J1" s="100" t="s">
        <v>90</v>
      </c>
      <c r="K1" s="100" t="s">
        <v>91</v>
      </c>
      <c r="L1" s="236" t="s">
        <v>92</v>
      </c>
      <c r="M1" s="236" t="s">
        <v>93</v>
      </c>
      <c r="N1" s="100" t="s">
        <v>94</v>
      </c>
      <c r="O1" s="307" t="s">
        <v>95</v>
      </c>
      <c r="P1" s="307" t="s">
        <v>96</v>
      </c>
      <c r="Q1" s="307" t="s">
        <v>97</v>
      </c>
      <c r="R1" s="309" t="s">
        <v>98</v>
      </c>
      <c r="S1" s="309" t="s">
        <v>99</v>
      </c>
      <c r="T1" s="310" t="s">
        <v>100</v>
      </c>
      <c r="U1" s="309" t="s">
        <v>101</v>
      </c>
      <c r="V1" s="242"/>
      <c r="X1" s="716" t="s">
        <v>102</v>
      </c>
      <c r="Y1" s="717"/>
      <c r="Z1" s="717"/>
      <c r="AA1" s="717"/>
      <c r="AB1" s="717"/>
      <c r="AC1" s="717"/>
      <c r="AD1" s="717"/>
      <c r="AE1" s="718"/>
      <c r="AF1" s="280"/>
    </row>
    <row r="2" spans="1:32" ht="18.600000000000001" customHeight="1" x14ac:dyDescent="0.35">
      <c r="A2" s="719">
        <v>1</v>
      </c>
      <c r="B2" s="720" t="e">
        <f>IF(E2="","",VLOOKUP(E2,'Listing import 29.10.24'!$A$2:$J$7000,8,FALSE))</f>
        <v>#N/A</v>
      </c>
      <c r="C2" s="721" t="s">
        <v>129</v>
      </c>
      <c r="D2" s="245">
        <v>1</v>
      </c>
      <c r="E2" s="373">
        <f>'INSCRIPTIONS COLLEGES'!E3</f>
        <v>0</v>
      </c>
      <c r="F2" s="361" t="e">
        <f>IF(E2="","",VLOOKUP(E2,'Listing import 29.10.24'!$A$2:$J$7000,2,FALSE))</f>
        <v>#N/A</v>
      </c>
      <c r="G2" s="245" t="e">
        <f>IF(E2="","",VLOOKUP(E2,'Listing import 29.10.24'!$A$2:$J$7000,3,FALSE))</f>
        <v>#N/A</v>
      </c>
      <c r="H2" s="247" t="e">
        <f>IF(E2="","",VLOOKUP(E2,'Listing import 29.10.24'!$A$2:$J$7000,4,FALSE))</f>
        <v>#N/A</v>
      </c>
      <c r="I2" s="711"/>
      <c r="J2" s="222"/>
      <c r="K2" s="694"/>
      <c r="L2" s="712">
        <f>SUM(J2:J6)</f>
        <v>0</v>
      </c>
      <c r="M2" s="713">
        <f>SUM(HOUR($K2)*60*60,MINUTE($K2)*60,SECOND($K2))-(L2*3)</f>
        <v>0</v>
      </c>
      <c r="N2" s="678"/>
      <c r="O2" s="723">
        <f>SUM(N2+N8)*10</f>
        <v>0</v>
      </c>
      <c r="P2" s="713">
        <f>M2+(10*N2)</f>
        <v>0</v>
      </c>
      <c r="Q2" s="713">
        <f>SUM(HOUR($K2)*60*60,MINUTE($K2)*60,SECOND($K2))-((L2+L8)*3)+((N2+N8)*10)</f>
        <v>0</v>
      </c>
      <c r="R2" s="683">
        <f>P2</f>
        <v>0</v>
      </c>
      <c r="S2" s="685">
        <f>RANK(R2,$Z$47:$Z$62,1)+COUNTIF(Z$47:Z$62,R2)-1</f>
        <v>16</v>
      </c>
      <c r="T2" s="687">
        <f>Q2</f>
        <v>0</v>
      </c>
      <c r="U2" s="668">
        <f>RANK(T2,$AF$47:$AF$62,1)+COUNTIF(AF$47:AF$62,T2)-1</f>
        <v>16</v>
      </c>
      <c r="X2" s="707" t="s">
        <v>103</v>
      </c>
      <c r="Y2" s="708"/>
      <c r="Z2" s="312"/>
      <c r="AA2" s="660" t="s">
        <v>104</v>
      </c>
      <c r="AB2" s="661"/>
      <c r="AC2" s="313"/>
      <c r="AD2" s="664" t="s">
        <v>105</v>
      </c>
      <c r="AE2" s="665"/>
      <c r="AF2" s="280"/>
    </row>
    <row r="3" spans="1:32" ht="18.600000000000001" customHeight="1" x14ac:dyDescent="0.35">
      <c r="A3" s="719"/>
      <c r="B3" s="720"/>
      <c r="C3" s="721"/>
      <c r="D3" s="245">
        <v>2</v>
      </c>
      <c r="E3" s="373">
        <f>'INSCRIPTIONS COLLEGES'!E4</f>
        <v>0</v>
      </c>
      <c r="F3" s="361" t="e">
        <f>IF(E3="","",VLOOKUP(E3,'Listing import 29.10.24'!$A$2:$J$7000,2,FALSE))</f>
        <v>#N/A</v>
      </c>
      <c r="G3" s="245" t="e">
        <f>IF(E3="","",VLOOKUP(E3,'Listing import 29.10.24'!$A$2:$J$7000,3,FALSE))</f>
        <v>#N/A</v>
      </c>
      <c r="H3" s="247" t="e">
        <f>IF(E3="","",VLOOKUP(E3,'Listing import 29.10.24'!$A$2:$J$7000,4,FALSE))</f>
        <v>#N/A</v>
      </c>
      <c r="I3" s="711"/>
      <c r="J3" s="222"/>
      <c r="K3" s="694"/>
      <c r="L3" s="712"/>
      <c r="M3" s="713"/>
      <c r="N3" s="678"/>
      <c r="O3" s="724"/>
      <c r="P3" s="713"/>
      <c r="Q3" s="713"/>
      <c r="R3" s="684"/>
      <c r="S3" s="686"/>
      <c r="T3" s="688"/>
      <c r="U3" s="669"/>
      <c r="X3" s="709"/>
      <c r="Y3" s="710"/>
      <c r="Z3" s="314"/>
      <c r="AA3" s="662"/>
      <c r="AB3" s="663"/>
      <c r="AC3" s="315"/>
      <c r="AD3" s="666"/>
      <c r="AE3" s="667"/>
      <c r="AF3" s="280"/>
    </row>
    <row r="4" spans="1:32" ht="18.600000000000001" customHeight="1" x14ac:dyDescent="0.35">
      <c r="A4" s="719"/>
      <c r="B4" s="720"/>
      <c r="C4" s="722"/>
      <c r="D4" s="245">
        <v>3</v>
      </c>
      <c r="E4" s="373">
        <f>'INSCRIPTIONS COLLEGES'!E5</f>
        <v>0</v>
      </c>
      <c r="F4" s="361" t="e">
        <f>IF(E4="","",VLOOKUP(E4,'Listing import 29.10.24'!$A$2:$J$7000,2,FALSE))</f>
        <v>#N/A</v>
      </c>
      <c r="G4" s="245" t="e">
        <f>IF(E4="","",VLOOKUP(E4,'Listing import 29.10.24'!$A$2:$J$7000,3,FALSE))</f>
        <v>#N/A</v>
      </c>
      <c r="H4" s="247" t="e">
        <f>IF(E4="","",VLOOKUP(E4,'Listing import 29.10.24'!$A$2:$J$7000,4,FALSE))</f>
        <v>#N/A</v>
      </c>
      <c r="I4" s="711"/>
      <c r="J4" s="222"/>
      <c r="K4" s="694"/>
      <c r="L4" s="712"/>
      <c r="M4" s="714">
        <f>M2/86400</f>
        <v>0</v>
      </c>
      <c r="N4" s="678"/>
      <c r="O4" s="724"/>
      <c r="P4" s="726">
        <f>(M2+(N2*10))/86400</f>
        <v>0</v>
      </c>
      <c r="Q4" s="727">
        <f>Q2/86400</f>
        <v>0</v>
      </c>
      <c r="R4" s="684"/>
      <c r="S4" s="686"/>
      <c r="T4" s="688"/>
      <c r="U4" s="669"/>
      <c r="X4" s="316">
        <v>1</v>
      </c>
      <c r="Y4" s="317" t="str">
        <f>IF(ISERROR(INDEX($Y$25:$Y$40,MATCH(X4,$X$25:$X$40,0))),"",INDEX($Y$25:$Y$40,MATCH(X4,$X$25:$X$40,0)))</f>
        <v/>
      </c>
      <c r="Z4" s="318"/>
      <c r="AA4" s="316">
        <v>1</v>
      </c>
      <c r="AB4" s="317" t="str">
        <f>IF(ISERROR(VLOOKUP(AA4,AA$25:AB$40,2,FALSE)),"",VLOOKUP(AA4,AA$25:AB$40,2,FALSE))</f>
        <v/>
      </c>
      <c r="AC4" s="319"/>
      <c r="AD4" s="316">
        <v>1</v>
      </c>
      <c r="AE4" s="317" t="str">
        <f>IF(ISERROR(VLOOKUP(AD4,AD$25:AE$40,2,FALSE)),"",VLOOKUP(AD4,AD$25:AE$40,2,FALSE))</f>
        <v/>
      </c>
      <c r="AF4" s="280"/>
    </row>
    <row r="5" spans="1:32" ht="18.600000000000001" customHeight="1" x14ac:dyDescent="0.35">
      <c r="A5" s="719"/>
      <c r="B5" s="720"/>
      <c r="C5" s="722"/>
      <c r="D5" s="245">
        <v>4</v>
      </c>
      <c r="E5" s="373">
        <f>'INSCRIPTIONS COLLEGES'!E6</f>
        <v>0</v>
      </c>
      <c r="F5" s="361" t="e">
        <f>IF(E5="","",VLOOKUP(E5,'Listing import 29.10.24'!$A$2:$J$7000,2,FALSE))</f>
        <v>#N/A</v>
      </c>
      <c r="G5" s="245" t="e">
        <f>IF(E5="","",VLOOKUP(E5,'Listing import 29.10.24'!$A$2:$J$7000,3,FALSE))</f>
        <v>#N/A</v>
      </c>
      <c r="H5" s="247" t="e">
        <f>IF(E5="","",VLOOKUP(E5,'Listing import 29.10.24'!$A$2:$J$7000,4,FALSE))</f>
        <v>#N/A</v>
      </c>
      <c r="I5" s="711"/>
      <c r="J5" s="222"/>
      <c r="K5" s="694"/>
      <c r="L5" s="712"/>
      <c r="M5" s="714"/>
      <c r="N5" s="678"/>
      <c r="O5" s="724"/>
      <c r="P5" s="726"/>
      <c r="Q5" s="727"/>
      <c r="R5" s="684"/>
      <c r="S5" s="686"/>
      <c r="T5" s="688"/>
      <c r="U5" s="669"/>
      <c r="X5" s="320">
        <v>2</v>
      </c>
      <c r="Y5" s="317" t="str">
        <f t="shared" ref="Y5:Y19" si="0">IF(ISERROR(INDEX($Y$25:$Y$40,MATCH(X5,$X$25:$X$40,0))),"",INDEX($Y$25:$Y$40,MATCH(X5,$X$25:$X$40,0)))</f>
        <v/>
      </c>
      <c r="Z5" s="318"/>
      <c r="AA5" s="320">
        <v>2</v>
      </c>
      <c r="AB5" s="321" t="str">
        <f t="shared" ref="AB5:AB19" si="1">IF(ISERROR(VLOOKUP(AA5,AA$25:AB$40,2,FALSE)),"",VLOOKUP(AA5,AA$25:AB$40,2,FALSE))</f>
        <v/>
      </c>
      <c r="AC5" s="319"/>
      <c r="AD5" s="320">
        <v>2</v>
      </c>
      <c r="AE5" s="321" t="str">
        <f t="shared" ref="AE5:AE19" si="2">IF(ISERROR(VLOOKUP(AD5,AD$25:AE$40,2,FALSE)),"",VLOOKUP(AD5,AD$25:AE$40,2,FALSE))</f>
        <v/>
      </c>
      <c r="AF5" s="280"/>
    </row>
    <row r="6" spans="1:32" ht="18.600000000000001" customHeight="1" x14ac:dyDescent="0.35">
      <c r="A6" s="719"/>
      <c r="B6" s="720"/>
      <c r="C6" s="722"/>
      <c r="D6" s="245">
        <v>5</v>
      </c>
      <c r="E6" s="373">
        <f>'INSCRIPTIONS COLLEGES'!E7</f>
        <v>0</v>
      </c>
      <c r="F6" s="361" t="e">
        <f>IF(E6="","",VLOOKUP(E6,'Listing import 29.10.24'!$A$2:$J$7000,2,FALSE))</f>
        <v>#N/A</v>
      </c>
      <c r="G6" s="245" t="e">
        <f>IF(E6="","",VLOOKUP(E6,'Listing import 29.10.24'!$A$2:$J$7000,3,FALSE))</f>
        <v>#N/A</v>
      </c>
      <c r="H6" s="247" t="e">
        <f>IF(E6="","",VLOOKUP(E6,'Listing import 29.10.24'!$A$2:$J$7000,4,FALSE))</f>
        <v>#N/A</v>
      </c>
      <c r="I6" s="711"/>
      <c r="J6" s="222"/>
      <c r="K6" s="694"/>
      <c r="L6" s="712"/>
      <c r="M6" s="714"/>
      <c r="N6" s="678"/>
      <c r="O6" s="724"/>
      <c r="P6" s="726"/>
      <c r="Q6" s="727"/>
      <c r="R6" s="684"/>
      <c r="S6" s="686"/>
      <c r="T6" s="688"/>
      <c r="U6" s="669"/>
      <c r="X6" s="320">
        <v>3</v>
      </c>
      <c r="Y6" s="317" t="str">
        <f t="shared" si="0"/>
        <v/>
      </c>
      <c r="Z6" s="318"/>
      <c r="AA6" s="320">
        <v>3</v>
      </c>
      <c r="AB6" s="321" t="str">
        <f t="shared" si="1"/>
        <v/>
      </c>
      <c r="AC6" s="319"/>
      <c r="AD6" s="320">
        <v>3</v>
      </c>
      <c r="AE6" s="321" t="str">
        <f t="shared" si="2"/>
        <v/>
      </c>
      <c r="AF6" s="280"/>
    </row>
    <row r="7" spans="1:32" ht="28.5" customHeight="1" x14ac:dyDescent="0.7">
      <c r="A7" s="719"/>
      <c r="B7" s="720"/>
      <c r="C7" s="322"/>
      <c r="D7" s="268"/>
      <c r="E7" s="273"/>
      <c r="F7" s="362"/>
      <c r="G7" s="268"/>
      <c r="H7" s="269"/>
      <c r="I7" s="269"/>
      <c r="J7" s="86"/>
      <c r="K7" s="694"/>
      <c r="L7" s="323"/>
      <c r="M7" s="323"/>
      <c r="N7" s="224"/>
      <c r="O7" s="724"/>
      <c r="P7" s="324"/>
      <c r="Q7" s="727"/>
      <c r="R7" s="325"/>
      <c r="S7" s="268"/>
      <c r="T7" s="688"/>
      <c r="U7" s="669"/>
      <c r="X7" s="326">
        <v>4</v>
      </c>
      <c r="Y7" s="327" t="str">
        <f t="shared" si="0"/>
        <v/>
      </c>
      <c r="Z7" s="318"/>
      <c r="AA7" s="326">
        <v>4</v>
      </c>
      <c r="AB7" s="328" t="str">
        <f t="shared" si="1"/>
        <v/>
      </c>
      <c r="AC7" s="319"/>
      <c r="AD7" s="326">
        <v>4</v>
      </c>
      <c r="AE7" s="328" t="str">
        <f t="shared" si="2"/>
        <v/>
      </c>
      <c r="AF7" s="280"/>
    </row>
    <row r="8" spans="1:32" ht="18.600000000000001" customHeight="1" x14ac:dyDescent="0.35">
      <c r="A8" s="719"/>
      <c r="B8" s="720"/>
      <c r="C8" s="721" t="s">
        <v>130</v>
      </c>
      <c r="D8" s="245">
        <v>1</v>
      </c>
      <c r="E8" s="373">
        <f>'INSCRIPTIONS COLLEGES'!E9</f>
        <v>0</v>
      </c>
      <c r="F8" s="361" t="e">
        <f>IF(E8="","",VLOOKUP(E8,'Listing import 29.10.24'!$A$2:$J$7000,2,FALSE))</f>
        <v>#N/A</v>
      </c>
      <c r="G8" s="245" t="e">
        <f>IF(E8="","",VLOOKUP(E8,'Listing import 29.10.24'!$A$2:$J$7000,3,FALSE))</f>
        <v>#N/A</v>
      </c>
      <c r="H8" s="247" t="e">
        <f>IF(E8="","",VLOOKUP(E8,'Listing import 29.10.24'!$A$2:$J$7000,4,FALSE))</f>
        <v>#N/A</v>
      </c>
      <c r="I8" s="711"/>
      <c r="J8" s="222"/>
      <c r="K8" s="694"/>
      <c r="L8" s="712">
        <f>SUM(J8:J12)</f>
        <v>0</v>
      </c>
      <c r="M8" s="713">
        <f>SUM(HOUR($K2)*60*60,MINUTE($K2)*60,SECOND($K2))-(L8*3)</f>
        <v>0</v>
      </c>
      <c r="N8" s="678"/>
      <c r="O8" s="724"/>
      <c r="P8" s="713">
        <f>M8+(10*N8)</f>
        <v>0</v>
      </c>
      <c r="Q8" s="727"/>
      <c r="R8" s="689">
        <f>P8</f>
        <v>0</v>
      </c>
      <c r="S8" s="685">
        <f>RANK(R8,$AC$47:$AC$62,1)+COUNTIF(AC$47:AC$62,R8)-1</f>
        <v>16</v>
      </c>
      <c r="T8" s="688"/>
      <c r="U8" s="669"/>
      <c r="X8" s="326">
        <v>5</v>
      </c>
      <c r="Y8" s="327" t="str">
        <f t="shared" si="0"/>
        <v/>
      </c>
      <c r="Z8" s="318"/>
      <c r="AA8" s="326">
        <v>5</v>
      </c>
      <c r="AB8" s="328" t="str">
        <f t="shared" si="1"/>
        <v/>
      </c>
      <c r="AC8" s="319"/>
      <c r="AD8" s="326">
        <v>5</v>
      </c>
      <c r="AE8" s="328" t="str">
        <f t="shared" si="2"/>
        <v/>
      </c>
      <c r="AF8" s="280"/>
    </row>
    <row r="9" spans="1:32" ht="18.600000000000001" customHeight="1" x14ac:dyDescent="0.35">
      <c r="A9" s="719"/>
      <c r="B9" s="720"/>
      <c r="C9" s="721"/>
      <c r="D9" s="245">
        <v>2</v>
      </c>
      <c r="E9" s="373">
        <f>'INSCRIPTIONS COLLEGES'!E10</f>
        <v>0</v>
      </c>
      <c r="F9" s="361" t="e">
        <f>IF(E9="","",VLOOKUP(E9,'Listing import 29.10.24'!$A$2:$J$7000,2,FALSE))</f>
        <v>#N/A</v>
      </c>
      <c r="G9" s="245" t="e">
        <f>IF(E9="","",VLOOKUP(E9,'Listing import 29.10.24'!$A$2:$J$7000,3,FALSE))</f>
        <v>#N/A</v>
      </c>
      <c r="H9" s="247" t="e">
        <f>IF(E9="","",VLOOKUP(E9,'Listing import 29.10.24'!$A$2:$J$7000,4,FALSE))</f>
        <v>#N/A</v>
      </c>
      <c r="I9" s="711"/>
      <c r="J9" s="222"/>
      <c r="K9" s="694"/>
      <c r="L9" s="712"/>
      <c r="M9" s="713"/>
      <c r="N9" s="678"/>
      <c r="O9" s="724"/>
      <c r="P9" s="713"/>
      <c r="Q9" s="727"/>
      <c r="R9" s="690"/>
      <c r="S9" s="686"/>
      <c r="T9" s="688"/>
      <c r="U9" s="669"/>
      <c r="X9" s="326">
        <v>6</v>
      </c>
      <c r="Y9" s="327" t="str">
        <f t="shared" si="0"/>
        <v/>
      </c>
      <c r="Z9" s="318"/>
      <c r="AA9" s="326">
        <v>6</v>
      </c>
      <c r="AB9" s="328" t="str">
        <f t="shared" si="1"/>
        <v/>
      </c>
      <c r="AC9" s="319"/>
      <c r="AD9" s="326">
        <v>6</v>
      </c>
      <c r="AE9" s="328" t="str">
        <f t="shared" si="2"/>
        <v/>
      </c>
      <c r="AF9" s="280"/>
    </row>
    <row r="10" spans="1:32" ht="18.600000000000001" customHeight="1" x14ac:dyDescent="0.35">
      <c r="A10" s="719"/>
      <c r="B10" s="720"/>
      <c r="C10" s="722"/>
      <c r="D10" s="245">
        <v>3</v>
      </c>
      <c r="E10" s="373">
        <f>'INSCRIPTIONS COLLEGES'!E11</f>
        <v>0</v>
      </c>
      <c r="F10" s="361" t="e">
        <f>IF(E10="","",VLOOKUP(E10,'Listing import 29.10.24'!$A$2:$J$7000,2,FALSE))</f>
        <v>#N/A</v>
      </c>
      <c r="G10" s="245" t="e">
        <f>IF(E10="","",VLOOKUP(E10,'Listing import 29.10.24'!$A$2:$J$7000,3,FALSE))</f>
        <v>#N/A</v>
      </c>
      <c r="H10" s="247" t="e">
        <f>IF(E10="","",VLOOKUP(E10,'Listing import 29.10.24'!$A$2:$J$7000,4,FALSE))</f>
        <v>#N/A</v>
      </c>
      <c r="I10" s="711"/>
      <c r="J10" s="222"/>
      <c r="K10" s="694"/>
      <c r="L10" s="712"/>
      <c r="M10" s="714">
        <f>M8/86400</f>
        <v>0</v>
      </c>
      <c r="N10" s="678"/>
      <c r="O10" s="724"/>
      <c r="P10" s="715">
        <f>(M8+N8)/86400</f>
        <v>0</v>
      </c>
      <c r="Q10" s="727"/>
      <c r="R10" s="690"/>
      <c r="S10" s="686"/>
      <c r="T10" s="688"/>
      <c r="U10" s="669"/>
      <c r="X10" s="326">
        <v>7</v>
      </c>
      <c r="Y10" s="327" t="str">
        <f t="shared" si="0"/>
        <v/>
      </c>
      <c r="Z10" s="318"/>
      <c r="AA10" s="326">
        <v>7</v>
      </c>
      <c r="AB10" s="328" t="str">
        <f t="shared" si="1"/>
        <v/>
      </c>
      <c r="AC10" s="319"/>
      <c r="AD10" s="326">
        <v>7</v>
      </c>
      <c r="AE10" s="328" t="str">
        <f t="shared" si="2"/>
        <v/>
      </c>
      <c r="AF10" s="280"/>
    </row>
    <row r="11" spans="1:32" ht="18.600000000000001" customHeight="1" x14ac:dyDescent="0.35">
      <c r="A11" s="719"/>
      <c r="B11" s="720"/>
      <c r="C11" s="722"/>
      <c r="D11" s="245">
        <v>4</v>
      </c>
      <c r="E11" s="373">
        <f>'INSCRIPTIONS COLLEGES'!E12</f>
        <v>0</v>
      </c>
      <c r="F11" s="361" t="e">
        <f>IF(E11="","",VLOOKUP(E11,'Listing import 29.10.24'!$A$2:$J$7000,2,FALSE))</f>
        <v>#N/A</v>
      </c>
      <c r="G11" s="245" t="e">
        <f>IF(E11="","",VLOOKUP(E11,'Listing import 29.10.24'!$A$2:$J$7000,3,FALSE))</f>
        <v>#N/A</v>
      </c>
      <c r="H11" s="247" t="e">
        <f>IF(E11="","",VLOOKUP(E11,'Listing import 29.10.24'!$A$2:$J$7000,4,FALSE))</f>
        <v>#N/A</v>
      </c>
      <c r="I11" s="711"/>
      <c r="J11" s="222"/>
      <c r="K11" s="694"/>
      <c r="L11" s="712"/>
      <c r="M11" s="714"/>
      <c r="N11" s="678"/>
      <c r="O11" s="724"/>
      <c r="P11" s="715"/>
      <c r="Q11" s="727"/>
      <c r="R11" s="690"/>
      <c r="S11" s="686"/>
      <c r="T11" s="688"/>
      <c r="U11" s="669"/>
      <c r="X11" s="326">
        <v>8</v>
      </c>
      <c r="Y11" s="327" t="str">
        <f t="shared" si="0"/>
        <v/>
      </c>
      <c r="Z11" s="318"/>
      <c r="AA11" s="326">
        <v>8</v>
      </c>
      <c r="AB11" s="328" t="str">
        <f t="shared" si="1"/>
        <v/>
      </c>
      <c r="AC11" s="319"/>
      <c r="AD11" s="326">
        <v>8</v>
      </c>
      <c r="AE11" s="328" t="str">
        <f t="shared" si="2"/>
        <v/>
      </c>
      <c r="AF11" s="280"/>
    </row>
    <row r="12" spans="1:32" ht="18.600000000000001" customHeight="1" x14ac:dyDescent="0.35">
      <c r="A12" s="719"/>
      <c r="B12" s="720"/>
      <c r="C12" s="722"/>
      <c r="D12" s="245">
        <v>5</v>
      </c>
      <c r="E12" s="373">
        <f>'INSCRIPTIONS COLLEGES'!E13</f>
        <v>0</v>
      </c>
      <c r="F12" s="361" t="e">
        <f>IF(E12="","",VLOOKUP(E12,'Listing import 29.10.24'!$A$2:$J$7000,2,FALSE))</f>
        <v>#N/A</v>
      </c>
      <c r="G12" s="245" t="e">
        <f>IF(E12="","",VLOOKUP(E12,'Listing import 29.10.24'!$A$2:$J$7000,3,FALSE))</f>
        <v>#N/A</v>
      </c>
      <c r="H12" s="247" t="e">
        <f>IF(E12="","",VLOOKUP(E12,'Listing import 29.10.24'!$A$2:$J$7000,4,FALSE))</f>
        <v>#N/A</v>
      </c>
      <c r="I12" s="711"/>
      <c r="J12" s="222"/>
      <c r="K12" s="694"/>
      <c r="L12" s="712"/>
      <c r="M12" s="714"/>
      <c r="N12" s="678"/>
      <c r="O12" s="725"/>
      <c r="P12" s="715"/>
      <c r="Q12" s="727"/>
      <c r="R12" s="690"/>
      <c r="S12" s="686"/>
      <c r="T12" s="688"/>
      <c r="U12" s="669"/>
      <c r="X12" s="326">
        <v>9</v>
      </c>
      <c r="Y12" s="327" t="str">
        <f t="shared" si="0"/>
        <v/>
      </c>
      <c r="Z12" s="318"/>
      <c r="AA12" s="326">
        <v>9</v>
      </c>
      <c r="AB12" s="328" t="str">
        <f t="shared" si="1"/>
        <v/>
      </c>
      <c r="AC12" s="319"/>
      <c r="AD12" s="326">
        <v>9</v>
      </c>
      <c r="AE12" s="328" t="str">
        <f t="shared" si="2"/>
        <v/>
      </c>
      <c r="AF12" s="280"/>
    </row>
    <row r="13" spans="1:32" s="329" customFormat="1" ht="20.100000000000001" customHeight="1" x14ac:dyDescent="0.4">
      <c r="B13" s="330"/>
      <c r="C13" s="331"/>
      <c r="D13" s="332"/>
      <c r="E13" s="375"/>
      <c r="F13" s="367"/>
      <c r="G13" s="332"/>
      <c r="H13" s="332"/>
      <c r="J13" s="223"/>
      <c r="K13" s="218"/>
      <c r="L13" s="333"/>
      <c r="M13" s="333"/>
      <c r="N13" s="225"/>
      <c r="O13" s="334"/>
      <c r="X13" s="326">
        <v>10</v>
      </c>
      <c r="Y13" s="327" t="str">
        <f t="shared" si="0"/>
        <v/>
      </c>
      <c r="Z13" s="318"/>
      <c r="AA13" s="326">
        <v>10</v>
      </c>
      <c r="AB13" s="328" t="str">
        <f t="shared" si="1"/>
        <v/>
      </c>
      <c r="AC13" s="319"/>
      <c r="AD13" s="326">
        <v>10</v>
      </c>
      <c r="AE13" s="328" t="str">
        <f t="shared" si="2"/>
        <v/>
      </c>
      <c r="AF13" s="280"/>
    </row>
    <row r="14" spans="1:32" s="329" customFormat="1" ht="18.75" customHeight="1" x14ac:dyDescent="0.4">
      <c r="B14" s="306"/>
      <c r="C14" s="335"/>
      <c r="E14" s="376"/>
      <c r="F14" s="368"/>
      <c r="J14" s="223"/>
      <c r="K14" s="221"/>
      <c r="N14" s="221"/>
      <c r="X14" s="326">
        <v>11</v>
      </c>
      <c r="Y14" s="327" t="str">
        <f t="shared" si="0"/>
        <v/>
      </c>
      <c r="Z14" s="318"/>
      <c r="AA14" s="326">
        <v>11</v>
      </c>
      <c r="AB14" s="328" t="str">
        <f t="shared" si="1"/>
        <v/>
      </c>
      <c r="AC14" s="319"/>
      <c r="AD14" s="326">
        <v>11</v>
      </c>
      <c r="AE14" s="328" t="str">
        <f t="shared" si="2"/>
        <v/>
      </c>
      <c r="AF14" s="280"/>
    </row>
    <row r="15" spans="1:32" s="329" customFormat="1" ht="18.75" customHeight="1" x14ac:dyDescent="0.4">
      <c r="B15" s="306"/>
      <c r="C15" s="335"/>
      <c r="E15" s="376"/>
      <c r="F15" s="368"/>
      <c r="J15" s="223"/>
      <c r="K15" s="221"/>
      <c r="N15" s="221"/>
      <c r="X15" s="326">
        <v>12</v>
      </c>
      <c r="Y15" s="327" t="str">
        <f t="shared" si="0"/>
        <v/>
      </c>
      <c r="Z15" s="318"/>
      <c r="AA15" s="326">
        <v>12</v>
      </c>
      <c r="AB15" s="328" t="str">
        <f t="shared" si="1"/>
        <v/>
      </c>
      <c r="AC15" s="319"/>
      <c r="AD15" s="326">
        <v>12</v>
      </c>
      <c r="AE15" s="328" t="str">
        <f t="shared" si="2"/>
        <v/>
      </c>
      <c r="AF15" s="280"/>
    </row>
    <row r="16" spans="1:32" ht="72" x14ac:dyDescent="0.35">
      <c r="A16" s="692">
        <v>2</v>
      </c>
      <c r="B16" s="307" t="s">
        <v>82</v>
      </c>
      <c r="C16" s="308" t="s">
        <v>83</v>
      </c>
      <c r="D16" s="307" t="s">
        <v>84</v>
      </c>
      <c r="E16" s="374" t="s">
        <v>85</v>
      </c>
      <c r="F16" s="366" t="s">
        <v>86</v>
      </c>
      <c r="G16" s="307" t="s">
        <v>87</v>
      </c>
      <c r="H16" s="307" t="s">
        <v>88</v>
      </c>
      <c r="I16" s="307" t="s">
        <v>89</v>
      </c>
      <c r="J16" s="100" t="s">
        <v>90</v>
      </c>
      <c r="K16" s="83" t="s">
        <v>106</v>
      </c>
      <c r="L16" s="236" t="s">
        <v>92</v>
      </c>
      <c r="M16" s="236" t="s">
        <v>93</v>
      </c>
      <c r="N16" s="100" t="s">
        <v>94</v>
      </c>
      <c r="O16" s="307" t="s">
        <v>95</v>
      </c>
      <c r="P16" s="307" t="s">
        <v>96</v>
      </c>
      <c r="Q16" s="307" t="s">
        <v>97</v>
      </c>
      <c r="R16" s="309" t="s">
        <v>98</v>
      </c>
      <c r="S16" s="309" t="s">
        <v>99</v>
      </c>
      <c r="T16" s="310" t="s">
        <v>100</v>
      </c>
      <c r="U16" s="309" t="s">
        <v>101</v>
      </c>
      <c r="X16" s="326">
        <v>13</v>
      </c>
      <c r="Y16" s="327" t="str">
        <f t="shared" si="0"/>
        <v/>
      </c>
      <c r="Z16" s="318"/>
      <c r="AA16" s="326">
        <v>13</v>
      </c>
      <c r="AB16" s="328" t="str">
        <f t="shared" si="1"/>
        <v/>
      </c>
      <c r="AC16" s="319"/>
      <c r="AD16" s="326">
        <v>13</v>
      </c>
      <c r="AE16" s="328" t="str">
        <f t="shared" si="2"/>
        <v/>
      </c>
      <c r="AF16" s="280"/>
    </row>
    <row r="17" spans="1:32" ht="18.600000000000001" customHeight="1" x14ac:dyDescent="0.35">
      <c r="A17" s="692"/>
      <c r="B17" s="693" t="str">
        <f>IF(E17="","",VLOOKUP(E17,'Listing import 29.10.24'!$A$2:$J$7000,8,FALSE))</f>
        <v>CLG.St DOMINIQUE SAVIO</v>
      </c>
      <c r="C17" s="673" t="s">
        <v>129</v>
      </c>
      <c r="D17" s="293">
        <v>1</v>
      </c>
      <c r="E17" s="373">
        <f>'INSCRIPTIONS COLLEGES'!E16</f>
        <v>24222404</v>
      </c>
      <c r="F17" s="364" t="str">
        <f>IF(E17="","",VLOOKUP(E17,'Listing import 29.10.24'!$A$2:$J$7000,2,FALSE))</f>
        <v>ALPI</v>
      </c>
      <c r="G17" s="246" t="str">
        <f>IF(E17="","",VLOOKUP(E17,'Listing import 29.10.24'!$A$2:$J$7000,3,FALSE))</f>
        <v>Vanina</v>
      </c>
      <c r="H17" s="294" t="str">
        <f>IF(E17="","",VLOOKUP(E17,'Listing import 29.10.24'!$A$2:$J$7000,4,FALSE))</f>
        <v>MF</v>
      </c>
      <c r="I17" s="675"/>
      <c r="J17" s="222"/>
      <c r="K17" s="694"/>
      <c r="L17" s="676">
        <f>SUM(J17:J21)</f>
        <v>0</v>
      </c>
      <c r="M17" s="677">
        <f>SUM(HOUR($K17)*60*60,MINUTE($K17)*60,SECOND($K17))-(L17*3)</f>
        <v>0</v>
      </c>
      <c r="N17" s="678"/>
      <c r="O17" s="680">
        <f>SUM(N17+N23)*10</f>
        <v>0</v>
      </c>
      <c r="P17" s="679">
        <f>M17+(10*N17)</f>
        <v>0</v>
      </c>
      <c r="Q17" s="679">
        <f>SUM(HOUR($K17)*60*60,MINUTE($K17)*60,SECOND($K17))-((L17+L23)*3)+((N17+N23)*10)</f>
        <v>0</v>
      </c>
      <c r="R17" s="683">
        <f>P17</f>
        <v>0</v>
      </c>
      <c r="S17" s="685">
        <f>RANK(R17,$Z$47:$Z$62,1)+COUNTIF(Z$47:Z$62,R17)-1</f>
        <v>16</v>
      </c>
      <c r="T17" s="687">
        <f>Q17</f>
        <v>0</v>
      </c>
      <c r="U17" s="668">
        <f>RANK(T17,$AF$47:$AF$62,1)+COUNTIF(AF$47:AF$62,T17)-1</f>
        <v>16</v>
      </c>
      <c r="X17" s="326">
        <v>14</v>
      </c>
      <c r="Y17" s="327" t="str">
        <f t="shared" si="0"/>
        <v/>
      </c>
      <c r="Z17" s="318"/>
      <c r="AA17" s="326">
        <v>14</v>
      </c>
      <c r="AB17" s="328" t="str">
        <f t="shared" si="1"/>
        <v/>
      </c>
      <c r="AC17" s="319"/>
      <c r="AD17" s="326">
        <v>14</v>
      </c>
      <c r="AE17" s="328" t="str">
        <f t="shared" si="2"/>
        <v/>
      </c>
      <c r="AF17" s="280"/>
    </row>
    <row r="18" spans="1:32" ht="18.600000000000001" customHeight="1" x14ac:dyDescent="0.35">
      <c r="A18" s="692"/>
      <c r="B18" s="693"/>
      <c r="C18" s="673"/>
      <c r="D18" s="293">
        <v>2</v>
      </c>
      <c r="E18" s="373">
        <f>'INSCRIPTIONS COLLEGES'!E17</f>
        <v>24211040</v>
      </c>
      <c r="F18" s="364" t="str">
        <f>IF(E18="","",VLOOKUP(E18,'Listing import 29.10.24'!$A$2:$J$7000,2,FALSE))</f>
        <v>CHANENE</v>
      </c>
      <c r="G18" s="246" t="str">
        <f>IF(E18="","",VLOOKUP(E18,'Listing import 29.10.24'!$A$2:$J$7000,3,FALSE))</f>
        <v>Yohanan</v>
      </c>
      <c r="H18" s="294" t="str">
        <f>IF(E18="","",VLOOKUP(E18,'Listing import 29.10.24'!$A$2:$J$7000,4,FALSE))</f>
        <v>MF</v>
      </c>
      <c r="I18" s="675"/>
      <c r="J18" s="222"/>
      <c r="K18" s="694"/>
      <c r="L18" s="676"/>
      <c r="M18" s="677"/>
      <c r="N18" s="678"/>
      <c r="O18" s="681"/>
      <c r="P18" s="679"/>
      <c r="Q18" s="679"/>
      <c r="R18" s="684"/>
      <c r="S18" s="686"/>
      <c r="T18" s="688"/>
      <c r="U18" s="669"/>
      <c r="X18" s="326">
        <v>15</v>
      </c>
      <c r="Y18" s="327" t="str">
        <f t="shared" si="0"/>
        <v/>
      </c>
      <c r="Z18" s="318"/>
      <c r="AA18" s="326">
        <v>15</v>
      </c>
      <c r="AB18" s="328" t="str">
        <f t="shared" si="1"/>
        <v/>
      </c>
      <c r="AC18" s="319"/>
      <c r="AD18" s="326">
        <v>15</v>
      </c>
      <c r="AE18" s="328" t="str">
        <f t="shared" si="2"/>
        <v/>
      </c>
      <c r="AF18" s="280"/>
    </row>
    <row r="19" spans="1:32" ht="18.600000000000001" customHeight="1" x14ac:dyDescent="0.35">
      <c r="A19" s="692"/>
      <c r="B19" s="693"/>
      <c r="C19" s="674"/>
      <c r="D19" s="293">
        <v>3</v>
      </c>
      <c r="E19" s="373">
        <f>'INSCRIPTIONS COLLEGES'!E18</f>
        <v>24222542</v>
      </c>
      <c r="F19" s="364" t="str">
        <f>IF(E19="","",VLOOKUP(E19,'Listing import 29.10.24'!$A$2:$J$7000,2,FALSE))</f>
        <v>MACHORO</v>
      </c>
      <c r="G19" s="246" t="str">
        <f>IF(E19="","",VLOOKUP(E19,'Listing import 29.10.24'!$A$2:$J$7000,3,FALSE))</f>
        <v>Pélagie</v>
      </c>
      <c r="H19" s="294" t="str">
        <f>IF(E19="","",VLOOKUP(E19,'Listing import 29.10.24'!$A$2:$J$7000,4,FALSE))</f>
        <v>MF</v>
      </c>
      <c r="I19" s="675"/>
      <c r="J19" s="222"/>
      <c r="K19" s="694"/>
      <c r="L19" s="676"/>
      <c r="M19" s="670">
        <f>M17/86400</f>
        <v>0</v>
      </c>
      <c r="N19" s="678"/>
      <c r="O19" s="681"/>
      <c r="P19" s="671">
        <f>(M17+(N17*10))/86400</f>
        <v>0</v>
      </c>
      <c r="Q19" s="672">
        <f>Q17/86400</f>
        <v>0</v>
      </c>
      <c r="R19" s="684"/>
      <c r="S19" s="686"/>
      <c r="T19" s="688"/>
      <c r="U19" s="669"/>
      <c r="X19" s="326">
        <v>16</v>
      </c>
      <c r="Y19" s="327" t="str">
        <f t="shared" si="0"/>
        <v/>
      </c>
      <c r="Z19" s="318"/>
      <c r="AA19" s="326">
        <v>16</v>
      </c>
      <c r="AB19" s="328" t="str">
        <f t="shared" si="1"/>
        <v/>
      </c>
      <c r="AC19" s="319"/>
      <c r="AD19" s="326">
        <v>16</v>
      </c>
      <c r="AE19" s="328" t="str">
        <f t="shared" si="2"/>
        <v/>
      </c>
      <c r="AF19" s="280"/>
    </row>
    <row r="20" spans="1:32" ht="18.600000000000001" customHeight="1" x14ac:dyDescent="0.35">
      <c r="A20" s="692"/>
      <c r="B20" s="693"/>
      <c r="C20" s="674"/>
      <c r="D20" s="293">
        <v>4</v>
      </c>
      <c r="E20" s="373">
        <f>'INSCRIPTIONS COLLEGES'!E19</f>
        <v>24222627</v>
      </c>
      <c r="F20" s="364" t="str">
        <f>IF(E20="","",VLOOKUP(E20,'Listing import 29.10.24'!$A$2:$J$7000,2,FALSE))</f>
        <v>PAULAUD</v>
      </c>
      <c r="G20" s="246" t="str">
        <f>IF(E20="","",VLOOKUP(E20,'Listing import 29.10.24'!$A$2:$J$7000,3,FALSE))</f>
        <v>Sarah</v>
      </c>
      <c r="H20" s="294" t="str">
        <f>IF(E20="","",VLOOKUP(E20,'Listing import 29.10.24'!$A$2:$J$7000,4,FALSE))</f>
        <v>MF</v>
      </c>
      <c r="I20" s="675"/>
      <c r="J20" s="222"/>
      <c r="K20" s="694"/>
      <c r="L20" s="676"/>
      <c r="M20" s="670"/>
      <c r="N20" s="678"/>
      <c r="O20" s="681"/>
      <c r="P20" s="671"/>
      <c r="Q20" s="672"/>
      <c r="R20" s="684"/>
      <c r="S20" s="686"/>
      <c r="T20" s="688"/>
      <c r="U20" s="669"/>
      <c r="X20" s="254"/>
      <c r="Y20" s="258"/>
      <c r="Z20" s="314"/>
      <c r="AA20" s="254"/>
      <c r="AB20" s="258"/>
      <c r="AC20" s="315"/>
      <c r="AD20" s="254"/>
      <c r="AE20" s="258"/>
      <c r="AF20" s="280"/>
    </row>
    <row r="21" spans="1:32" ht="18.600000000000001" customHeight="1" x14ac:dyDescent="0.35">
      <c r="A21" s="692"/>
      <c r="B21" s="693"/>
      <c r="C21" s="674"/>
      <c r="D21" s="293">
        <v>5</v>
      </c>
      <c r="E21" s="373">
        <f>'INSCRIPTIONS COLLEGES'!E20</f>
        <v>24222568</v>
      </c>
      <c r="F21" s="364" t="str">
        <f>IF(E21="","",VLOOKUP(E21,'Listing import 29.10.24'!$A$2:$J$7000,2,FALSE))</f>
        <v>MANGEOLLE</v>
      </c>
      <c r="G21" s="246" t="str">
        <f>IF(E21="","",VLOOKUP(E21,'Listing import 29.10.24'!$A$2:$J$7000,3,FALSE))</f>
        <v>Lounina</v>
      </c>
      <c r="H21" s="294" t="str">
        <f>IF(E21="","",VLOOKUP(E21,'Listing import 29.10.24'!$A$2:$J$7000,4,FALSE))</f>
        <v>MF</v>
      </c>
      <c r="I21" s="675"/>
      <c r="J21" s="222"/>
      <c r="K21" s="694"/>
      <c r="L21" s="676"/>
      <c r="M21" s="670"/>
      <c r="N21" s="678"/>
      <c r="O21" s="681"/>
      <c r="P21" s="671"/>
      <c r="Q21" s="672"/>
      <c r="R21" s="684"/>
      <c r="S21" s="686"/>
      <c r="T21" s="688"/>
      <c r="U21" s="669"/>
      <c r="X21" s="695" t="s">
        <v>57</v>
      </c>
      <c r="Y21" s="696"/>
      <c r="Z21" s="696"/>
      <c r="AA21" s="696"/>
      <c r="AB21" s="696"/>
      <c r="AC21" s="696"/>
      <c r="AD21" s="696"/>
      <c r="AE21" s="697"/>
      <c r="AF21" s="280"/>
    </row>
    <row r="22" spans="1:32" ht="28.5" customHeight="1" x14ac:dyDescent="0.7">
      <c r="A22" s="692"/>
      <c r="B22" s="693"/>
      <c r="C22" s="322"/>
      <c r="D22" s="268"/>
      <c r="E22" s="273"/>
      <c r="F22" s="362"/>
      <c r="G22" s="268"/>
      <c r="H22" s="269"/>
      <c r="I22" s="270"/>
      <c r="J22" s="86"/>
      <c r="K22" s="694"/>
      <c r="L22" s="323"/>
      <c r="M22" s="323"/>
      <c r="N22" s="224"/>
      <c r="O22" s="681"/>
      <c r="P22" s="268"/>
      <c r="Q22" s="672"/>
      <c r="R22" s="325"/>
      <c r="S22" s="268"/>
      <c r="T22" s="688"/>
      <c r="U22" s="669"/>
      <c r="X22" s="254"/>
      <c r="Y22" s="258"/>
      <c r="Z22" s="314"/>
      <c r="AA22" s="254"/>
      <c r="AB22" s="258"/>
      <c r="AC22" s="315"/>
      <c r="AD22" s="254"/>
      <c r="AE22" s="258"/>
      <c r="AF22" s="280"/>
    </row>
    <row r="23" spans="1:32" ht="18.600000000000001" customHeight="1" x14ac:dyDescent="0.35">
      <c r="A23" s="692"/>
      <c r="B23" s="693"/>
      <c r="C23" s="673" t="s">
        <v>130</v>
      </c>
      <c r="D23" s="293">
        <v>1</v>
      </c>
      <c r="E23" s="373">
        <f>'INSCRIPTIONS COLLEGES'!E22</f>
        <v>24222719</v>
      </c>
      <c r="F23" s="364" t="str">
        <f>IF(E23="","",VLOOKUP(E23,'Listing import 29.10.24'!$A$2:$J$7000,2,FALSE))</f>
        <v>GALLIOT</v>
      </c>
      <c r="G23" s="246" t="str">
        <f>IF(E23="","",VLOOKUP(E23,'Listing import 29.10.24'!$A$2:$J$7000,3,FALSE))</f>
        <v>Eythan</v>
      </c>
      <c r="H23" s="294" t="str">
        <f>IF(E23="","",VLOOKUP(E23,'Listing import 29.10.24'!$A$2:$J$7000,4,FALSE))</f>
        <v>MG</v>
      </c>
      <c r="I23" s="675"/>
      <c r="J23" s="222"/>
      <c r="K23" s="694"/>
      <c r="L23" s="676">
        <f>SUM(J23:J27)</f>
        <v>0</v>
      </c>
      <c r="M23" s="677">
        <f>SUM(HOUR($K17)*60*60,MINUTE($K17)*60,SECOND($K17))-(L23*3)</f>
        <v>0</v>
      </c>
      <c r="N23" s="678"/>
      <c r="O23" s="681"/>
      <c r="P23" s="679">
        <f>M23+(10*N23)</f>
        <v>0</v>
      </c>
      <c r="Q23" s="672"/>
      <c r="R23" s="689">
        <f>P23</f>
        <v>0</v>
      </c>
      <c r="S23" s="685">
        <f>RANK(R23,$AC$47:$AC$62,1)+COUNTIF(AC$47:AC$62,R23)-1</f>
        <v>16</v>
      </c>
      <c r="T23" s="688"/>
      <c r="U23" s="669"/>
      <c r="X23" s="707" t="s">
        <v>103</v>
      </c>
      <c r="Y23" s="708"/>
      <c r="Z23" s="312"/>
      <c r="AA23" s="660" t="s">
        <v>104</v>
      </c>
      <c r="AB23" s="661"/>
      <c r="AC23" s="313"/>
      <c r="AD23" s="664" t="s">
        <v>105</v>
      </c>
      <c r="AE23" s="665"/>
      <c r="AF23" s="280"/>
    </row>
    <row r="24" spans="1:32" ht="18.600000000000001" customHeight="1" x14ac:dyDescent="0.35">
      <c r="A24" s="692"/>
      <c r="B24" s="693"/>
      <c r="C24" s="673"/>
      <c r="D24" s="293">
        <v>2</v>
      </c>
      <c r="E24" s="373">
        <f>'INSCRIPTIONS COLLEGES'!E23</f>
        <v>24212870</v>
      </c>
      <c r="F24" s="364" t="str">
        <f>IF(E24="","",VLOOKUP(E24,'Listing import 29.10.24'!$A$2:$J$7000,2,FALSE))</f>
        <v>GLOAGUEN</v>
      </c>
      <c r="G24" s="246" t="str">
        <f>IF(E24="","",VLOOKUP(E24,'Listing import 29.10.24'!$A$2:$J$7000,3,FALSE))</f>
        <v>Tristan</v>
      </c>
      <c r="H24" s="294" t="str">
        <f>IF(E24="","",VLOOKUP(E24,'Listing import 29.10.24'!$A$2:$J$7000,4,FALSE))</f>
        <v>MG</v>
      </c>
      <c r="I24" s="675"/>
      <c r="J24" s="222"/>
      <c r="K24" s="694"/>
      <c r="L24" s="676"/>
      <c r="M24" s="677"/>
      <c r="N24" s="678"/>
      <c r="O24" s="681"/>
      <c r="P24" s="679"/>
      <c r="Q24" s="672"/>
      <c r="R24" s="690"/>
      <c r="S24" s="686"/>
      <c r="T24" s="688"/>
      <c r="U24" s="669"/>
      <c r="X24" s="709"/>
      <c r="Y24" s="710"/>
      <c r="Z24" s="314"/>
      <c r="AA24" s="662"/>
      <c r="AB24" s="663"/>
      <c r="AC24" s="315"/>
      <c r="AD24" s="666"/>
      <c r="AE24" s="667"/>
      <c r="AF24" s="280"/>
    </row>
    <row r="25" spans="1:32" ht="18" customHeight="1" x14ac:dyDescent="0.35">
      <c r="A25" s="692"/>
      <c r="B25" s="693"/>
      <c r="C25" s="674"/>
      <c r="D25" s="293">
        <v>3</v>
      </c>
      <c r="E25" s="373">
        <f>'INSCRIPTIONS COLLEGES'!E24</f>
        <v>24222634</v>
      </c>
      <c r="F25" s="364" t="str">
        <f>IF(E25="","",VLOOKUP(E25,'Listing import 29.10.24'!$A$2:$J$7000,2,FALSE))</f>
        <v>LODS</v>
      </c>
      <c r="G25" s="246" t="str">
        <f>IF(E25="","",VLOOKUP(E25,'Listing import 29.10.24'!$A$2:$J$7000,3,FALSE))</f>
        <v>Scott</v>
      </c>
      <c r="H25" s="294" t="str">
        <f>IF(E25="","",VLOOKUP(E25,'Listing import 29.10.24'!$A$2:$J$7000,4,FALSE))</f>
        <v>MG</v>
      </c>
      <c r="I25" s="675"/>
      <c r="J25" s="222"/>
      <c r="K25" s="694"/>
      <c r="L25" s="676"/>
      <c r="M25" s="670">
        <f>M23/86400</f>
        <v>0</v>
      </c>
      <c r="N25" s="678"/>
      <c r="O25" s="681"/>
      <c r="P25" s="691">
        <f>(M23+N23)/86400</f>
        <v>0</v>
      </c>
      <c r="Q25" s="672"/>
      <c r="R25" s="690"/>
      <c r="S25" s="686"/>
      <c r="T25" s="688"/>
      <c r="U25" s="669"/>
      <c r="W25" s="289"/>
      <c r="X25" s="336">
        <f>S2</f>
        <v>16</v>
      </c>
      <c r="Y25" s="337" t="e">
        <f t="shared" ref="Y25:Y40" si="3">Y47</f>
        <v>#N/A</v>
      </c>
      <c r="Z25" s="338"/>
      <c r="AA25" s="337">
        <f>S8</f>
        <v>16</v>
      </c>
      <c r="AB25" s="337" t="e">
        <f t="shared" ref="AB25:AB40" si="4">AB47</f>
        <v>#N/A</v>
      </c>
      <c r="AC25" s="339"/>
      <c r="AD25" s="337">
        <f>U2</f>
        <v>16</v>
      </c>
      <c r="AE25" s="337" t="e">
        <f t="shared" ref="AE25:AE40" si="5">AE47</f>
        <v>#N/A</v>
      </c>
      <c r="AF25" s="340"/>
    </row>
    <row r="26" spans="1:32" ht="18" customHeight="1" x14ac:dyDescent="0.35">
      <c r="A26" s="692"/>
      <c r="B26" s="693"/>
      <c r="C26" s="674"/>
      <c r="D26" s="293">
        <v>4</v>
      </c>
      <c r="E26" s="373">
        <f>'INSCRIPTIONS COLLEGES'!E25</f>
        <v>24247531</v>
      </c>
      <c r="F26" s="364" t="str">
        <f>IF(E26="","",VLOOKUP(E26,'Listing import 29.10.24'!$A$2:$J$7000,2,FALSE))</f>
        <v>NABITOLO</v>
      </c>
      <c r="G26" s="246" t="str">
        <f>IF(E26="","",VLOOKUP(E26,'Listing import 29.10.24'!$A$2:$J$7000,3,FALSE))</f>
        <v>Calixte</v>
      </c>
      <c r="H26" s="294" t="str">
        <f>IF(E26="","",VLOOKUP(E26,'Listing import 29.10.24'!$A$2:$J$7000,4,FALSE))</f>
        <v>MG</v>
      </c>
      <c r="I26" s="675"/>
      <c r="J26" s="222"/>
      <c r="K26" s="694"/>
      <c r="L26" s="676"/>
      <c r="M26" s="670"/>
      <c r="N26" s="678"/>
      <c r="O26" s="681"/>
      <c r="P26" s="691"/>
      <c r="Q26" s="672"/>
      <c r="R26" s="690"/>
      <c r="S26" s="686"/>
      <c r="T26" s="688"/>
      <c r="U26" s="669"/>
      <c r="X26" s="337">
        <f>S17</f>
        <v>16</v>
      </c>
      <c r="Y26" s="337" t="str">
        <f t="shared" si="3"/>
        <v>CLG.St DOMINIQUE SAVIO</v>
      </c>
      <c r="Z26" s="338"/>
      <c r="AA26" s="337">
        <f>S23</f>
        <v>16</v>
      </c>
      <c r="AB26" s="337" t="str">
        <f t="shared" si="4"/>
        <v>CLG.St DOMINIQUE SAVIO</v>
      </c>
      <c r="AC26" s="339"/>
      <c r="AD26" s="337">
        <f>U17</f>
        <v>16</v>
      </c>
      <c r="AE26" s="337" t="str">
        <f t="shared" si="5"/>
        <v>CLG.St DOMINIQUE SAVIO</v>
      </c>
      <c r="AF26" s="340"/>
    </row>
    <row r="27" spans="1:32" ht="18.600000000000001" customHeight="1" x14ac:dyDescent="0.35">
      <c r="A27" s="692"/>
      <c r="B27" s="693"/>
      <c r="C27" s="674"/>
      <c r="D27" s="293">
        <v>5</v>
      </c>
      <c r="E27" s="373">
        <f>'INSCRIPTIONS COLLEGES'!E26</f>
        <v>24237326</v>
      </c>
      <c r="F27" s="364" t="str">
        <f>IF(E27="","",VLOOKUP(E27,'Listing import 29.10.24'!$A$2:$J$7000,2,FALSE))</f>
        <v>VINCENT</v>
      </c>
      <c r="G27" s="246" t="str">
        <f>IF(E27="","",VLOOKUP(E27,'Listing import 29.10.24'!$A$2:$J$7000,3,FALSE))</f>
        <v>Nathanaël</v>
      </c>
      <c r="H27" s="294" t="str">
        <f>IF(E27="","",VLOOKUP(E27,'Listing import 29.10.24'!$A$2:$J$7000,4,FALSE))</f>
        <v>MG</v>
      </c>
      <c r="I27" s="675"/>
      <c r="J27" s="222"/>
      <c r="K27" s="694"/>
      <c r="L27" s="676"/>
      <c r="M27" s="670"/>
      <c r="N27" s="678"/>
      <c r="O27" s="682"/>
      <c r="P27" s="691"/>
      <c r="Q27" s="672"/>
      <c r="R27" s="690"/>
      <c r="S27" s="686"/>
      <c r="T27" s="688"/>
      <c r="U27" s="669"/>
      <c r="X27" s="337">
        <f>S32</f>
        <v>16</v>
      </c>
      <c r="Y27" s="337" t="str">
        <f t="shared" si="3"/>
        <v>CLG.CHAMPAGNAT</v>
      </c>
      <c r="Z27" s="338"/>
      <c r="AA27" s="337">
        <f>S38</f>
        <v>16</v>
      </c>
      <c r="AB27" s="337" t="str">
        <f t="shared" si="4"/>
        <v>CLG.CHAMPAGNAT</v>
      </c>
      <c r="AC27" s="339"/>
      <c r="AD27" s="337">
        <f>U32</f>
        <v>16</v>
      </c>
      <c r="AE27" s="337" t="str">
        <f t="shared" si="5"/>
        <v>CLG.CHAMPAGNAT</v>
      </c>
      <c r="AF27" s="340"/>
    </row>
    <row r="28" spans="1:32" s="329" customFormat="1" ht="18" customHeight="1" x14ac:dyDescent="0.4">
      <c r="B28" s="330"/>
      <c r="C28" s="331"/>
      <c r="D28" s="332"/>
      <c r="E28" s="375"/>
      <c r="F28" s="367"/>
      <c r="G28" s="332"/>
      <c r="H28" s="332"/>
      <c r="J28" s="223"/>
      <c r="K28" s="218"/>
      <c r="L28" s="341"/>
      <c r="N28" s="221"/>
      <c r="O28" s="342"/>
      <c r="X28" s="337">
        <f>S47</f>
        <v>16</v>
      </c>
      <c r="Y28" s="337" t="e">
        <f t="shared" si="3"/>
        <v>#N/A</v>
      </c>
      <c r="Z28" s="338"/>
      <c r="AA28" s="337">
        <f>S53</f>
        <v>16</v>
      </c>
      <c r="AB28" s="337" t="e">
        <f t="shared" si="4"/>
        <v>#N/A</v>
      </c>
      <c r="AC28" s="339"/>
      <c r="AD28" s="337">
        <f>U47</f>
        <v>16</v>
      </c>
      <c r="AE28" s="337" t="e">
        <f t="shared" si="5"/>
        <v>#N/A</v>
      </c>
      <c r="AF28" s="280"/>
    </row>
    <row r="29" spans="1:32" s="329" customFormat="1" ht="18" customHeight="1" x14ac:dyDescent="0.4">
      <c r="B29" s="306"/>
      <c r="C29" s="335"/>
      <c r="E29" s="376"/>
      <c r="F29" s="368"/>
      <c r="J29" s="223"/>
      <c r="K29" s="221"/>
      <c r="N29" s="221"/>
      <c r="X29" s="337">
        <f>S62</f>
        <v>16</v>
      </c>
      <c r="Y29" s="337" t="e">
        <f t="shared" si="3"/>
        <v>#N/A</v>
      </c>
      <c r="Z29" s="338"/>
      <c r="AA29" s="337">
        <f>S68</f>
        <v>16</v>
      </c>
      <c r="AB29" s="337" t="e">
        <f t="shared" si="4"/>
        <v>#N/A</v>
      </c>
      <c r="AC29" s="339"/>
      <c r="AD29" s="337">
        <f>U62</f>
        <v>16</v>
      </c>
      <c r="AE29" s="337" t="e">
        <f t="shared" si="5"/>
        <v>#N/A</v>
      </c>
      <c r="AF29" s="280"/>
    </row>
    <row r="30" spans="1:32" ht="18" customHeight="1" x14ac:dyDescent="0.7">
      <c r="X30" s="337">
        <f>S77</f>
        <v>16</v>
      </c>
      <c r="Y30" s="337" t="e">
        <f t="shared" si="3"/>
        <v>#N/A</v>
      </c>
      <c r="Z30" s="338"/>
      <c r="AA30" s="337">
        <f>S83</f>
        <v>16</v>
      </c>
      <c r="AB30" s="337" t="e">
        <f t="shared" si="4"/>
        <v>#N/A</v>
      </c>
      <c r="AC30" s="339"/>
      <c r="AD30" s="337">
        <f>U77</f>
        <v>16</v>
      </c>
      <c r="AE30" s="337" t="e">
        <f t="shared" si="5"/>
        <v>#N/A</v>
      </c>
      <c r="AF30" s="280"/>
    </row>
    <row r="31" spans="1:32" ht="67.5" customHeight="1" x14ac:dyDescent="0.35">
      <c r="A31" s="692">
        <v>3</v>
      </c>
      <c r="B31" s="307" t="s">
        <v>82</v>
      </c>
      <c r="C31" s="308" t="s">
        <v>83</v>
      </c>
      <c r="D31" s="307" t="s">
        <v>84</v>
      </c>
      <c r="E31" s="374" t="s">
        <v>85</v>
      </c>
      <c r="F31" s="366" t="s">
        <v>86</v>
      </c>
      <c r="G31" s="307" t="s">
        <v>87</v>
      </c>
      <c r="H31" s="307" t="s">
        <v>88</v>
      </c>
      <c r="I31" s="307" t="s">
        <v>89</v>
      </c>
      <c r="J31" s="100" t="s">
        <v>90</v>
      </c>
      <c r="K31" s="83" t="s">
        <v>106</v>
      </c>
      <c r="L31" s="236" t="s">
        <v>92</v>
      </c>
      <c r="M31" s="236" t="s">
        <v>93</v>
      </c>
      <c r="N31" s="100" t="s">
        <v>94</v>
      </c>
      <c r="O31" s="307" t="s">
        <v>95</v>
      </c>
      <c r="P31" s="307" t="s">
        <v>96</v>
      </c>
      <c r="Q31" s="307" t="s">
        <v>97</v>
      </c>
      <c r="R31" s="309" t="s">
        <v>98</v>
      </c>
      <c r="S31" s="309" t="s">
        <v>99</v>
      </c>
      <c r="T31" s="310" t="s">
        <v>100</v>
      </c>
      <c r="U31" s="309" t="s">
        <v>101</v>
      </c>
      <c r="X31" s="337">
        <f>S92</f>
        <v>16</v>
      </c>
      <c r="Y31" s="337" t="e">
        <f t="shared" si="3"/>
        <v>#N/A</v>
      </c>
      <c r="Z31" s="338"/>
      <c r="AA31" s="337">
        <f>S98</f>
        <v>16</v>
      </c>
      <c r="AB31" s="337" t="e">
        <f t="shared" si="4"/>
        <v>#N/A</v>
      </c>
      <c r="AC31" s="339"/>
      <c r="AD31" s="337">
        <f>U92</f>
        <v>16</v>
      </c>
      <c r="AE31" s="337" t="e">
        <f t="shared" si="5"/>
        <v>#N/A</v>
      </c>
      <c r="AF31" s="280"/>
    </row>
    <row r="32" spans="1:32" ht="18" customHeight="1" x14ac:dyDescent="0.35">
      <c r="A32" s="692"/>
      <c r="B32" s="693" t="str">
        <f>IF(E32="","",VLOOKUP(E32,'Listing import 29.10.24'!$A$2:$J$7000,8,FALSE))</f>
        <v>CLG.CHAMPAGNAT</v>
      </c>
      <c r="C32" s="673" t="s">
        <v>129</v>
      </c>
      <c r="D32" s="293">
        <v>1</v>
      </c>
      <c r="E32" s="373">
        <f>'INSCRIPTIONS COLLEGES'!E29</f>
        <v>24220102</v>
      </c>
      <c r="F32" s="364" t="str">
        <f>IF(E32="","",VLOOKUP(E32,'Listing import 29.10.24'!$A$2:$J$7000,2,FALSE))</f>
        <v>BENE</v>
      </c>
      <c r="G32" s="246" t="str">
        <f>IF(E32="","",VLOOKUP(E32,'Listing import 29.10.24'!$A$2:$J$7000,3,FALSE))</f>
        <v>Naïma</v>
      </c>
      <c r="H32" s="294" t="str">
        <f>IF(E32="","",VLOOKUP(E32,'Listing import 29.10.24'!$A$2:$J$7000,4,FALSE))</f>
        <v>MF</v>
      </c>
      <c r="I32" s="675"/>
      <c r="J32" s="222"/>
      <c r="K32" s="694"/>
      <c r="L32" s="676">
        <f>SUM(J32:J36)</f>
        <v>0</v>
      </c>
      <c r="M32" s="677">
        <f>SUM(HOUR($K32)*60*60,MINUTE($K32)*60,SECOND($K32))-(L32*3)</f>
        <v>0</v>
      </c>
      <c r="N32" s="678"/>
      <c r="O32" s="680">
        <f>SUM(N32+N38)*10</f>
        <v>0</v>
      </c>
      <c r="P32" s="679">
        <f>M32+(10*N32)</f>
        <v>0</v>
      </c>
      <c r="Q32" s="679">
        <f>SUM(HOUR($K32)*60*60,MINUTE($K32)*60,SECOND($K32))-((L32+L38)*3)+((N32+N38)*10)</f>
        <v>0</v>
      </c>
      <c r="R32" s="683">
        <f>P32</f>
        <v>0</v>
      </c>
      <c r="S32" s="685">
        <f>RANK(R32,$Z$47:$Z$62,1)+COUNTIF(Z$47:Z$62,R32)-1</f>
        <v>16</v>
      </c>
      <c r="T32" s="687">
        <f>Q32</f>
        <v>0</v>
      </c>
      <c r="U32" s="668">
        <f>RANK(T32,$AF$47:$AF$62,1)+COUNTIF(AF$47:AF$62,T32)-1</f>
        <v>16</v>
      </c>
      <c r="X32" s="337">
        <f>S107</f>
        <v>16</v>
      </c>
      <c r="Y32" s="337" t="e">
        <f t="shared" si="3"/>
        <v>#N/A</v>
      </c>
      <c r="Z32" s="338"/>
      <c r="AA32" s="337">
        <f>S113</f>
        <v>16</v>
      </c>
      <c r="AB32" s="337" t="e">
        <f t="shared" si="4"/>
        <v>#N/A</v>
      </c>
      <c r="AC32" s="339"/>
      <c r="AD32" s="337">
        <f>U107</f>
        <v>16</v>
      </c>
      <c r="AE32" s="337" t="e">
        <f t="shared" si="5"/>
        <v>#N/A</v>
      </c>
      <c r="AF32" s="280"/>
    </row>
    <row r="33" spans="1:32" ht="18" customHeight="1" x14ac:dyDescent="0.35">
      <c r="A33" s="692"/>
      <c r="B33" s="693"/>
      <c r="C33" s="673"/>
      <c r="D33" s="293">
        <v>2</v>
      </c>
      <c r="E33" s="373">
        <f>'INSCRIPTIONS COLLEGES'!E30</f>
        <v>24220134</v>
      </c>
      <c r="F33" s="364" t="str">
        <f>IF(E33="","",VLOOKUP(E33,'Listing import 29.10.24'!$A$2:$J$7000,2,FALSE))</f>
        <v>DJAMALI</v>
      </c>
      <c r="G33" s="246" t="str">
        <f>IF(E33="","",VLOOKUP(E33,'Listing import 29.10.24'!$A$2:$J$7000,3,FALSE))</f>
        <v>Emma</v>
      </c>
      <c r="H33" s="294" t="str">
        <f>IF(E33="","",VLOOKUP(E33,'Listing import 29.10.24'!$A$2:$J$7000,4,FALSE))</f>
        <v>MF</v>
      </c>
      <c r="I33" s="675"/>
      <c r="J33" s="222"/>
      <c r="K33" s="694"/>
      <c r="L33" s="676"/>
      <c r="M33" s="677"/>
      <c r="N33" s="678"/>
      <c r="O33" s="681"/>
      <c r="P33" s="679"/>
      <c r="Q33" s="679"/>
      <c r="R33" s="684"/>
      <c r="S33" s="686"/>
      <c r="T33" s="688"/>
      <c r="U33" s="669"/>
      <c r="X33" s="337">
        <f>S122</f>
        <v>16</v>
      </c>
      <c r="Y33" s="337" t="str">
        <f t="shared" si="3"/>
        <v>CLG.HAVILA</v>
      </c>
      <c r="Z33" s="338"/>
      <c r="AA33" s="337">
        <f>S128</f>
        <v>16</v>
      </c>
      <c r="AB33" s="337" t="str">
        <f t="shared" si="4"/>
        <v>CLG.HAVILA</v>
      </c>
      <c r="AC33" s="339"/>
      <c r="AD33" s="337">
        <f>U122</f>
        <v>16</v>
      </c>
      <c r="AE33" s="337" t="str">
        <f t="shared" si="5"/>
        <v>CLG.HAVILA</v>
      </c>
      <c r="AF33" s="280"/>
    </row>
    <row r="34" spans="1:32" ht="18" customHeight="1" x14ac:dyDescent="0.35">
      <c r="A34" s="692"/>
      <c r="B34" s="693"/>
      <c r="C34" s="674"/>
      <c r="D34" s="293">
        <v>3</v>
      </c>
      <c r="E34" s="373">
        <f>'INSCRIPTIONS COLLEGES'!E31</f>
        <v>24222661</v>
      </c>
      <c r="F34" s="364" t="str">
        <f>IF(E34="","",VLOOKUP(E34,'Listing import 29.10.24'!$A$2:$J$7000,2,FALSE))</f>
        <v>NEMOINON</v>
      </c>
      <c r="G34" s="246" t="str">
        <f>IF(E34="","",VLOOKUP(E34,'Listing import 29.10.24'!$A$2:$J$7000,3,FALSE))</f>
        <v>Shana</v>
      </c>
      <c r="H34" s="294" t="str">
        <f>IF(E34="","",VLOOKUP(E34,'Listing import 29.10.24'!$A$2:$J$7000,4,FALSE))</f>
        <v>MF</v>
      </c>
      <c r="I34" s="675"/>
      <c r="J34" s="222"/>
      <c r="K34" s="694"/>
      <c r="L34" s="676"/>
      <c r="M34" s="670">
        <f>M32/86400</f>
        <v>0</v>
      </c>
      <c r="N34" s="678"/>
      <c r="O34" s="681"/>
      <c r="P34" s="671">
        <f>(M32+(N32*10))/86400</f>
        <v>0</v>
      </c>
      <c r="Q34" s="672">
        <f>Q32/86400</f>
        <v>0</v>
      </c>
      <c r="R34" s="684"/>
      <c r="S34" s="686"/>
      <c r="T34" s="688"/>
      <c r="U34" s="669"/>
      <c r="X34" s="337">
        <f>S137</f>
        <v>16</v>
      </c>
      <c r="Y34" s="337" t="str">
        <f t="shared" si="3"/>
        <v>CLG.TADINE</v>
      </c>
      <c r="Z34" s="338"/>
      <c r="AA34" s="337">
        <f>S143</f>
        <v>16</v>
      </c>
      <c r="AB34" s="337" t="str">
        <f t="shared" si="4"/>
        <v>CLG.TADINE</v>
      </c>
      <c r="AC34" s="339"/>
      <c r="AD34" s="337">
        <f>U137</f>
        <v>16</v>
      </c>
      <c r="AE34" s="337" t="str">
        <f t="shared" si="5"/>
        <v>CLG.TADINE</v>
      </c>
      <c r="AF34" s="280"/>
    </row>
    <row r="35" spans="1:32" ht="18" customHeight="1" x14ac:dyDescent="0.35">
      <c r="A35" s="692"/>
      <c r="B35" s="693"/>
      <c r="C35" s="674"/>
      <c r="D35" s="293">
        <v>4</v>
      </c>
      <c r="E35" s="373">
        <f>'INSCRIPTIONS COLLEGES'!E32</f>
        <v>24220550</v>
      </c>
      <c r="F35" s="364" t="str">
        <f>IF(E35="","",VLOOKUP(E35,'Listing import 29.10.24'!$A$2:$J$7000,2,FALSE))</f>
        <v>WANEUX</v>
      </c>
      <c r="G35" s="246" t="str">
        <f>IF(E35="","",VLOOKUP(E35,'Listing import 29.10.24'!$A$2:$J$7000,3,FALSE))</f>
        <v>Ryhanna</v>
      </c>
      <c r="H35" s="294" t="str">
        <f>IF(E35="","",VLOOKUP(E35,'Listing import 29.10.24'!$A$2:$J$7000,4,FALSE))</f>
        <v>MF</v>
      </c>
      <c r="I35" s="675"/>
      <c r="J35" s="222"/>
      <c r="K35" s="694"/>
      <c r="L35" s="676"/>
      <c r="M35" s="670"/>
      <c r="N35" s="678"/>
      <c r="O35" s="681"/>
      <c r="P35" s="671"/>
      <c r="Q35" s="672"/>
      <c r="R35" s="684"/>
      <c r="S35" s="686"/>
      <c r="T35" s="688"/>
      <c r="U35" s="669"/>
      <c r="X35" s="337">
        <f>S152</f>
        <v>16</v>
      </c>
      <c r="Y35" s="337" t="str">
        <f t="shared" si="3"/>
        <v>CLG.TAREMEN</v>
      </c>
      <c r="Z35" s="338"/>
      <c r="AA35" s="337">
        <f>S158</f>
        <v>16</v>
      </c>
      <c r="AB35" s="337" t="str">
        <f t="shared" si="4"/>
        <v>CLG.TAREMEN</v>
      </c>
      <c r="AC35" s="339"/>
      <c r="AD35" s="337">
        <f>U152</f>
        <v>16</v>
      </c>
      <c r="AE35" s="337" t="str">
        <f t="shared" si="5"/>
        <v>CLG.TAREMEN</v>
      </c>
      <c r="AF35" s="280"/>
    </row>
    <row r="36" spans="1:32" ht="18" customHeight="1" x14ac:dyDescent="0.35">
      <c r="A36" s="692"/>
      <c r="B36" s="693"/>
      <c r="C36" s="674"/>
      <c r="D36" s="293">
        <v>5</v>
      </c>
      <c r="E36" s="373">
        <f>'INSCRIPTIONS COLLEGES'!E33</f>
        <v>24220006</v>
      </c>
      <c r="F36" s="364" t="str">
        <f>IF(E36="","",VLOOKUP(E36,'Listing import 29.10.24'!$A$2:$J$7000,2,FALSE))</f>
        <v>XOLAWAWA</v>
      </c>
      <c r="G36" s="246" t="str">
        <f>IF(E36="","",VLOOKUP(E36,'Listing import 29.10.24'!$A$2:$J$7000,3,FALSE))</f>
        <v>Maëlys</v>
      </c>
      <c r="H36" s="294" t="str">
        <f>IF(E36="","",VLOOKUP(E36,'Listing import 29.10.24'!$A$2:$J$7000,4,FALSE))</f>
        <v>MF</v>
      </c>
      <c r="I36" s="675"/>
      <c r="J36" s="222"/>
      <c r="K36" s="694"/>
      <c r="L36" s="676"/>
      <c r="M36" s="670"/>
      <c r="N36" s="678"/>
      <c r="O36" s="681"/>
      <c r="P36" s="671"/>
      <c r="Q36" s="672"/>
      <c r="R36" s="684"/>
      <c r="S36" s="686"/>
      <c r="T36" s="688"/>
      <c r="U36" s="669"/>
      <c r="X36" s="337">
        <f>S167</f>
        <v>16</v>
      </c>
      <c r="Y36" s="337" t="str">
        <f t="shared" si="3"/>
        <v>CLG.YVES-MARIE HILY</v>
      </c>
      <c r="Z36" s="338"/>
      <c r="AA36" s="337">
        <f>S173</f>
        <v>16</v>
      </c>
      <c r="AB36" s="337" t="str">
        <f t="shared" si="4"/>
        <v>CLG.YVES-MARIE HILY</v>
      </c>
      <c r="AC36" s="339"/>
      <c r="AD36" s="337">
        <f>U167</f>
        <v>16</v>
      </c>
      <c r="AE36" s="337" t="str">
        <f t="shared" si="5"/>
        <v>CLG.YVES-MARIE HILY</v>
      </c>
      <c r="AF36" s="280"/>
    </row>
    <row r="37" spans="1:32" ht="18" customHeight="1" x14ac:dyDescent="0.7">
      <c r="A37" s="692"/>
      <c r="B37" s="693"/>
      <c r="C37" s="322"/>
      <c r="D37" s="268"/>
      <c r="E37" s="273"/>
      <c r="F37" s="362"/>
      <c r="G37" s="268"/>
      <c r="H37" s="269"/>
      <c r="I37" s="270"/>
      <c r="J37" s="86"/>
      <c r="K37" s="694"/>
      <c r="L37" s="323"/>
      <c r="M37" s="323"/>
      <c r="N37" s="224"/>
      <c r="O37" s="681"/>
      <c r="P37" s="268"/>
      <c r="Q37" s="672"/>
      <c r="R37" s="325"/>
      <c r="S37" s="268"/>
      <c r="T37" s="688"/>
      <c r="U37" s="669"/>
      <c r="X37" s="337">
        <f>S182</f>
        <v>16</v>
      </c>
      <c r="Y37" s="337" t="e">
        <f t="shared" si="3"/>
        <v>#N/A</v>
      </c>
      <c r="Z37" s="338"/>
      <c r="AA37" s="337">
        <f>S188</f>
        <v>16</v>
      </c>
      <c r="AB37" s="337" t="e">
        <f t="shared" si="4"/>
        <v>#N/A</v>
      </c>
      <c r="AC37" s="339"/>
      <c r="AD37" s="337">
        <f>U182</f>
        <v>16</v>
      </c>
      <c r="AE37" s="337" t="e">
        <f t="shared" si="5"/>
        <v>#N/A</v>
      </c>
      <c r="AF37" s="280"/>
    </row>
    <row r="38" spans="1:32" ht="18" customHeight="1" x14ac:dyDescent="0.35">
      <c r="A38" s="692"/>
      <c r="B38" s="693"/>
      <c r="C38" s="673" t="s">
        <v>130</v>
      </c>
      <c r="D38" s="293">
        <v>1</v>
      </c>
      <c r="E38" s="373">
        <f>'INSCRIPTIONS COLLEGES'!E35</f>
        <v>24210890</v>
      </c>
      <c r="F38" s="364" t="str">
        <f>IF(E38="","",VLOOKUP(E38,'Listing import 29.10.24'!$A$2:$J$7000,2,FALSE))</f>
        <v>SASTRODIHARDJO</v>
      </c>
      <c r="G38" s="246" t="str">
        <f>IF(E38="","",VLOOKUP(E38,'Listing import 29.10.24'!$A$2:$J$7000,3,FALSE))</f>
        <v>Joseph</v>
      </c>
      <c r="H38" s="294" t="str">
        <f>IF(E38="","",VLOOKUP(E38,'Listing import 29.10.24'!$A$2:$J$7000,4,FALSE))</f>
        <v>MG</v>
      </c>
      <c r="I38" s="675"/>
      <c r="J38" s="222"/>
      <c r="K38" s="694"/>
      <c r="L38" s="676">
        <f>SUM(J38:J42)</f>
        <v>0</v>
      </c>
      <c r="M38" s="677">
        <f>SUM(HOUR($K32)*60*60,MINUTE($K32)*60,SECOND($K32))-(L38*3)</f>
        <v>0</v>
      </c>
      <c r="N38" s="678"/>
      <c r="O38" s="681"/>
      <c r="P38" s="679">
        <f>M38+(10*N38)</f>
        <v>0</v>
      </c>
      <c r="Q38" s="672"/>
      <c r="R38" s="689">
        <f>P38</f>
        <v>0</v>
      </c>
      <c r="S38" s="685">
        <f>RANK(R38,$AC$47:$AC$62,1)+COUNTIF(AC$47:AC$62,R38)-1</f>
        <v>16</v>
      </c>
      <c r="T38" s="688"/>
      <c r="U38" s="669"/>
      <c r="X38" s="337">
        <f>S197</f>
        <v>16</v>
      </c>
      <c r="Y38" s="337" t="e">
        <f t="shared" si="3"/>
        <v>#N/A</v>
      </c>
      <c r="Z38" s="338"/>
      <c r="AA38" s="337">
        <f>S203</f>
        <v>16</v>
      </c>
      <c r="AB38" s="337" t="e">
        <f t="shared" si="4"/>
        <v>#N/A</v>
      </c>
      <c r="AC38" s="339"/>
      <c r="AD38" s="337">
        <f>U197</f>
        <v>16</v>
      </c>
      <c r="AE38" s="337" t="e">
        <f t="shared" si="5"/>
        <v>#N/A</v>
      </c>
      <c r="AF38" s="280"/>
    </row>
    <row r="39" spans="1:32" ht="18" customHeight="1" x14ac:dyDescent="0.35">
      <c r="A39" s="692"/>
      <c r="B39" s="693"/>
      <c r="C39" s="673"/>
      <c r="D39" s="293">
        <v>2</v>
      </c>
      <c r="E39" s="373">
        <f>'INSCRIPTIONS COLLEGES'!E36</f>
        <v>24220100</v>
      </c>
      <c r="F39" s="364" t="str">
        <f>IF(E39="","",VLOOKUP(E39,'Listing import 29.10.24'!$A$2:$J$7000,2,FALSE))</f>
        <v>ALPI</v>
      </c>
      <c r="G39" s="246" t="str">
        <f>IF(E39="","",VLOOKUP(E39,'Listing import 29.10.24'!$A$2:$J$7000,3,FALSE))</f>
        <v>Timai</v>
      </c>
      <c r="H39" s="294" t="str">
        <f>IF(E39="","",VLOOKUP(E39,'Listing import 29.10.24'!$A$2:$J$7000,4,FALSE))</f>
        <v>MG</v>
      </c>
      <c r="I39" s="675"/>
      <c r="J39" s="222"/>
      <c r="K39" s="694"/>
      <c r="L39" s="676"/>
      <c r="M39" s="677"/>
      <c r="N39" s="678"/>
      <c r="O39" s="681"/>
      <c r="P39" s="679"/>
      <c r="Q39" s="672"/>
      <c r="R39" s="690"/>
      <c r="S39" s="686"/>
      <c r="T39" s="688"/>
      <c r="U39" s="669"/>
      <c r="X39" s="337">
        <f>S212</f>
        <v>16</v>
      </c>
      <c r="Y39" s="337" t="e">
        <f t="shared" si="3"/>
        <v>#N/A</v>
      </c>
      <c r="Z39" s="338"/>
      <c r="AA39" s="337">
        <f>S218</f>
        <v>16</v>
      </c>
      <c r="AB39" s="337" t="e">
        <f t="shared" si="4"/>
        <v>#N/A</v>
      </c>
      <c r="AC39" s="339"/>
      <c r="AD39" s="337">
        <f>U212</f>
        <v>16</v>
      </c>
      <c r="AE39" s="337" t="e">
        <f t="shared" si="5"/>
        <v>#N/A</v>
      </c>
      <c r="AF39" s="280"/>
    </row>
    <row r="40" spans="1:32" ht="18" customHeight="1" x14ac:dyDescent="0.35">
      <c r="A40" s="692"/>
      <c r="B40" s="693"/>
      <c r="C40" s="674"/>
      <c r="D40" s="293">
        <v>3</v>
      </c>
      <c r="E40" s="373">
        <f>'INSCRIPTIONS COLLEGES'!E37</f>
        <v>24220007</v>
      </c>
      <c r="F40" s="364" t="str">
        <f>IF(E40="","",VLOOKUP(E40,'Listing import 29.10.24'!$A$2:$J$7000,2,FALSE))</f>
        <v>BERNOLE</v>
      </c>
      <c r="G40" s="246" t="str">
        <f>IF(E40="","",VLOOKUP(E40,'Listing import 29.10.24'!$A$2:$J$7000,3,FALSE))</f>
        <v>Jean-Marc</v>
      </c>
      <c r="H40" s="294" t="str">
        <f>IF(E40="","",VLOOKUP(E40,'Listing import 29.10.24'!$A$2:$J$7000,4,FALSE))</f>
        <v>MG</v>
      </c>
      <c r="I40" s="675"/>
      <c r="J40" s="222"/>
      <c r="K40" s="694"/>
      <c r="L40" s="676"/>
      <c r="M40" s="670">
        <f>M38/86400</f>
        <v>0</v>
      </c>
      <c r="N40" s="678"/>
      <c r="O40" s="681"/>
      <c r="P40" s="691">
        <f>(M38+N38)/86400</f>
        <v>0</v>
      </c>
      <c r="Q40" s="672"/>
      <c r="R40" s="690"/>
      <c r="S40" s="686"/>
      <c r="T40" s="688"/>
      <c r="U40" s="669"/>
      <c r="X40" s="337">
        <f>S227</f>
        <v>16</v>
      </c>
      <c r="Y40" s="337" t="e">
        <f t="shared" si="3"/>
        <v>#N/A</v>
      </c>
      <c r="Z40" s="338"/>
      <c r="AA40" s="337">
        <f>S233</f>
        <v>16</v>
      </c>
      <c r="AB40" s="337" t="e">
        <f t="shared" si="4"/>
        <v>#N/A</v>
      </c>
      <c r="AC40" s="339"/>
      <c r="AD40" s="337">
        <f>U227</f>
        <v>16</v>
      </c>
      <c r="AE40" s="337" t="e">
        <f t="shared" si="5"/>
        <v>#N/A</v>
      </c>
      <c r="AF40" s="280"/>
    </row>
    <row r="41" spans="1:32" ht="18" customHeight="1" x14ac:dyDescent="0.35">
      <c r="A41" s="692"/>
      <c r="B41" s="693"/>
      <c r="C41" s="674"/>
      <c r="D41" s="293">
        <v>4</v>
      </c>
      <c r="E41" s="373">
        <f>'INSCRIPTIONS COLLEGES'!E38</f>
        <v>24222678</v>
      </c>
      <c r="F41" s="364" t="str">
        <f>IF(E41="","",VLOOKUP(E41,'Listing import 29.10.24'!$A$2:$J$7000,2,FALSE))</f>
        <v>MARTINIERE</v>
      </c>
      <c r="G41" s="246" t="str">
        <f>IF(E41="","",VLOOKUP(E41,'Listing import 29.10.24'!$A$2:$J$7000,3,FALSE))</f>
        <v>Cazey</v>
      </c>
      <c r="H41" s="294" t="str">
        <f>IF(E41="","",VLOOKUP(E41,'Listing import 29.10.24'!$A$2:$J$7000,4,FALSE))</f>
        <v>MG</v>
      </c>
      <c r="I41" s="675"/>
      <c r="J41" s="222"/>
      <c r="K41" s="694"/>
      <c r="L41" s="676"/>
      <c r="M41" s="670"/>
      <c r="N41" s="678"/>
      <c r="O41" s="681"/>
      <c r="P41" s="691"/>
      <c r="Q41" s="672"/>
      <c r="R41" s="690"/>
      <c r="S41" s="686"/>
      <c r="T41" s="688"/>
      <c r="U41" s="669"/>
      <c r="X41" s="338"/>
      <c r="Y41" s="345"/>
      <c r="Z41" s="318"/>
      <c r="AA41" s="338"/>
      <c r="AB41" s="345"/>
      <c r="AC41" s="319"/>
      <c r="AD41" s="338"/>
      <c r="AE41" s="345"/>
    </row>
    <row r="42" spans="1:32" ht="18" customHeight="1" x14ac:dyDescent="0.35">
      <c r="A42" s="692"/>
      <c r="B42" s="693"/>
      <c r="C42" s="674"/>
      <c r="D42" s="293">
        <v>5</v>
      </c>
      <c r="E42" s="373">
        <f>'INSCRIPTIONS COLLEGES'!E39</f>
        <v>24210890</v>
      </c>
      <c r="F42" s="364" t="str">
        <f>IF(E42="","",VLOOKUP(E42,'Listing import 29.10.24'!$A$2:$J$7000,2,FALSE))</f>
        <v>SASTRODIHARDJO</v>
      </c>
      <c r="G42" s="246" t="str">
        <f>IF(E42="","",VLOOKUP(E42,'Listing import 29.10.24'!$A$2:$J$7000,3,FALSE))</f>
        <v>Joseph</v>
      </c>
      <c r="H42" s="294" t="str">
        <f>IF(E42="","",VLOOKUP(E42,'Listing import 29.10.24'!$A$2:$J$7000,4,FALSE))</f>
        <v>MG</v>
      </c>
      <c r="I42" s="675"/>
      <c r="J42" s="222"/>
      <c r="K42" s="694"/>
      <c r="L42" s="676"/>
      <c r="M42" s="670"/>
      <c r="N42" s="678"/>
      <c r="O42" s="682"/>
      <c r="P42" s="691"/>
      <c r="Q42" s="672"/>
      <c r="R42" s="690"/>
      <c r="S42" s="686"/>
      <c r="T42" s="688"/>
      <c r="U42" s="669"/>
      <c r="X42" s="254"/>
      <c r="Y42" s="255"/>
      <c r="Z42" s="314"/>
      <c r="AA42" s="254"/>
      <c r="AB42" s="255"/>
      <c r="AC42" s="315"/>
      <c r="AD42" s="254"/>
      <c r="AE42" s="255"/>
    </row>
    <row r="43" spans="1:32" ht="18" customHeight="1" x14ac:dyDescent="0.7">
      <c r="X43" s="254"/>
      <c r="Y43" s="258"/>
      <c r="Z43" s="314"/>
      <c r="AA43" s="254"/>
      <c r="AB43" s="258"/>
      <c r="AC43" s="315"/>
      <c r="AD43" s="254"/>
      <c r="AE43" s="258"/>
      <c r="AF43" s="280"/>
    </row>
    <row r="44" spans="1:32" ht="18" customHeight="1" x14ac:dyDescent="0.7">
      <c r="X44" s="695" t="s">
        <v>107</v>
      </c>
      <c r="Y44" s="696"/>
      <c r="Z44" s="696"/>
      <c r="AA44" s="696"/>
      <c r="AB44" s="696"/>
      <c r="AC44" s="696"/>
      <c r="AD44" s="696"/>
      <c r="AE44" s="696"/>
      <c r="AF44" s="697"/>
    </row>
    <row r="45" spans="1:32" ht="18" customHeight="1" x14ac:dyDescent="0.7">
      <c r="Y45" s="235"/>
      <c r="Z45" s="346"/>
      <c r="AB45" s="235"/>
      <c r="AC45" s="315"/>
      <c r="AE45" s="235"/>
    </row>
    <row r="46" spans="1:32" ht="54" customHeight="1" x14ac:dyDescent="0.35">
      <c r="A46" s="692">
        <v>4</v>
      </c>
      <c r="B46" s="307" t="s">
        <v>82</v>
      </c>
      <c r="C46" s="308" t="s">
        <v>83</v>
      </c>
      <c r="D46" s="307" t="s">
        <v>84</v>
      </c>
      <c r="E46" s="374" t="s">
        <v>85</v>
      </c>
      <c r="F46" s="366" t="s">
        <v>86</v>
      </c>
      <c r="G46" s="307" t="s">
        <v>87</v>
      </c>
      <c r="H46" s="307" t="s">
        <v>88</v>
      </c>
      <c r="I46" s="307" t="s">
        <v>89</v>
      </c>
      <c r="J46" s="100" t="s">
        <v>90</v>
      </c>
      <c r="K46" s="83" t="s">
        <v>106</v>
      </c>
      <c r="L46" s="236" t="s">
        <v>92</v>
      </c>
      <c r="M46" s="236" t="s">
        <v>93</v>
      </c>
      <c r="N46" s="100" t="s">
        <v>94</v>
      </c>
      <c r="O46" s="307" t="s">
        <v>95</v>
      </c>
      <c r="P46" s="307" t="s">
        <v>96</v>
      </c>
      <c r="Q46" s="307" t="s">
        <v>97</v>
      </c>
      <c r="R46" s="309" t="s">
        <v>98</v>
      </c>
      <c r="S46" s="309" t="s">
        <v>99</v>
      </c>
      <c r="T46" s="310" t="s">
        <v>100</v>
      </c>
      <c r="U46" s="309" t="s">
        <v>101</v>
      </c>
      <c r="X46" s="698" t="s">
        <v>103</v>
      </c>
      <c r="Y46" s="699"/>
      <c r="Z46" s="700"/>
      <c r="AA46" s="701" t="s">
        <v>104</v>
      </c>
      <c r="AB46" s="702"/>
      <c r="AC46" s="703"/>
      <c r="AD46" s="704" t="s">
        <v>105</v>
      </c>
      <c r="AE46" s="705"/>
      <c r="AF46" s="706"/>
    </row>
    <row r="47" spans="1:32" ht="18" customHeight="1" x14ac:dyDescent="0.35">
      <c r="A47" s="692"/>
      <c r="B47" s="693" t="e">
        <f>IF(E47="","",VLOOKUP(E47,'Listing import 29.10.24'!$A$2:$J$7000,8,FALSE))</f>
        <v>#N/A</v>
      </c>
      <c r="C47" s="673" t="s">
        <v>129</v>
      </c>
      <c r="D47" s="293">
        <v>1</v>
      </c>
      <c r="E47" s="373">
        <f>'INSCRIPTIONS COLLEGES'!E42</f>
        <v>0</v>
      </c>
      <c r="F47" s="364" t="e">
        <f>IF(E47="","",VLOOKUP(E47,'Listing import 29.10.24'!$A$2:$J$7000,2,FALSE))</f>
        <v>#N/A</v>
      </c>
      <c r="G47" s="246" t="e">
        <f>IF(E47="","",VLOOKUP(E47,'Listing import 29.10.24'!$A$2:$J$7000,3,FALSE))</f>
        <v>#N/A</v>
      </c>
      <c r="H47" s="294" t="e">
        <f>IF(E47="","",VLOOKUP(E47,'Listing import 29.10.24'!$A$2:$J$7000,4,FALSE))</f>
        <v>#N/A</v>
      </c>
      <c r="I47" s="675"/>
      <c r="J47" s="222"/>
      <c r="K47" s="694"/>
      <c r="L47" s="676">
        <f>SUM(J47:J51)</f>
        <v>0</v>
      </c>
      <c r="M47" s="677">
        <f>SUM(HOUR($K47)*60*60,MINUTE($K47)*60,SECOND($K47))-(L47*3)</f>
        <v>0</v>
      </c>
      <c r="N47" s="678"/>
      <c r="O47" s="680">
        <f>SUM(N47+N53)*10</f>
        <v>0</v>
      </c>
      <c r="P47" s="679">
        <f>M47+(10*N47)</f>
        <v>0</v>
      </c>
      <c r="Q47" s="679">
        <f>SUM(HOUR($K47)*60*60,MINUTE($K47)*60,SECOND($K47))-((L47+L53)*3)+((N47+N53)*10)</f>
        <v>0</v>
      </c>
      <c r="R47" s="683">
        <f>P47</f>
        <v>0</v>
      </c>
      <c r="S47" s="685">
        <f>RANK(R47,$Z$47:$Z$62,1)+COUNTIF(Z$47:Z$62,R47)-1</f>
        <v>16</v>
      </c>
      <c r="T47" s="687">
        <f>Q47</f>
        <v>0</v>
      </c>
      <c r="U47" s="668">
        <f>RANK(T47,$AF$47:$AF$62,1)+COUNTIF(AF$47:AF$62,T47)-1</f>
        <v>16</v>
      </c>
      <c r="X47" s="347">
        <v>1</v>
      </c>
      <c r="Y47" s="328" t="e">
        <f>$B2</f>
        <v>#N/A</v>
      </c>
      <c r="Z47" s="348">
        <f>R2</f>
        <v>0</v>
      </c>
      <c r="AA47" s="349">
        <v>1</v>
      </c>
      <c r="AB47" s="328" t="e">
        <f>$B2</f>
        <v>#N/A</v>
      </c>
      <c r="AC47" s="348">
        <f>R8</f>
        <v>0</v>
      </c>
      <c r="AD47" s="349">
        <v>1</v>
      </c>
      <c r="AE47" s="328" t="e">
        <f>$B2</f>
        <v>#N/A</v>
      </c>
      <c r="AF47" s="348">
        <f>T2</f>
        <v>0</v>
      </c>
    </row>
    <row r="48" spans="1:32" ht="18" customHeight="1" x14ac:dyDescent="0.35">
      <c r="A48" s="692"/>
      <c r="B48" s="693"/>
      <c r="C48" s="673"/>
      <c r="D48" s="293">
        <v>2</v>
      </c>
      <c r="E48" s="373">
        <f>'INSCRIPTIONS COLLEGES'!E43</f>
        <v>0</v>
      </c>
      <c r="F48" s="364" t="e">
        <f>IF(E48="","",VLOOKUP(E48,'Listing import 29.10.24'!$A$2:$J$7000,2,FALSE))</f>
        <v>#N/A</v>
      </c>
      <c r="G48" s="246" t="e">
        <f>IF(E48="","",VLOOKUP(E48,'Listing import 29.10.24'!$A$2:$J$7000,3,FALSE))</f>
        <v>#N/A</v>
      </c>
      <c r="H48" s="294" t="e">
        <f>IF(E48="","",VLOOKUP(E48,'Listing import 29.10.24'!$A$2:$J$7000,4,FALSE))</f>
        <v>#N/A</v>
      </c>
      <c r="I48" s="675"/>
      <c r="J48" s="222"/>
      <c r="K48" s="694"/>
      <c r="L48" s="676"/>
      <c r="M48" s="677"/>
      <c r="N48" s="678"/>
      <c r="O48" s="681"/>
      <c r="P48" s="679"/>
      <c r="Q48" s="679"/>
      <c r="R48" s="684"/>
      <c r="S48" s="686"/>
      <c r="T48" s="688"/>
      <c r="U48" s="669"/>
      <c r="X48" s="350">
        <v>2</v>
      </c>
      <c r="Y48" s="328" t="str">
        <f>$B17</f>
        <v>CLG.St DOMINIQUE SAVIO</v>
      </c>
      <c r="Z48" s="348">
        <f>R17</f>
        <v>0</v>
      </c>
      <c r="AA48" s="349">
        <v>2</v>
      </c>
      <c r="AB48" s="328" t="str">
        <f>$B17</f>
        <v>CLG.St DOMINIQUE SAVIO</v>
      </c>
      <c r="AC48" s="348">
        <f>R23</f>
        <v>0</v>
      </c>
      <c r="AD48" s="349">
        <v>2</v>
      </c>
      <c r="AE48" s="328" t="str">
        <f>$B17</f>
        <v>CLG.St DOMINIQUE SAVIO</v>
      </c>
      <c r="AF48" s="348">
        <f>T17</f>
        <v>0</v>
      </c>
    </row>
    <row r="49" spans="1:32" ht="18" customHeight="1" x14ac:dyDescent="0.35">
      <c r="A49" s="692"/>
      <c r="B49" s="693"/>
      <c r="C49" s="674"/>
      <c r="D49" s="293">
        <v>3</v>
      </c>
      <c r="E49" s="373">
        <f>'INSCRIPTIONS COLLEGES'!E44</f>
        <v>0</v>
      </c>
      <c r="F49" s="364" t="e">
        <f>IF(E49="","",VLOOKUP(E49,'Listing import 29.10.24'!$A$2:$J$7000,2,FALSE))</f>
        <v>#N/A</v>
      </c>
      <c r="G49" s="246" t="e">
        <f>IF(E49="","",VLOOKUP(E49,'Listing import 29.10.24'!$A$2:$J$7000,3,FALSE))</f>
        <v>#N/A</v>
      </c>
      <c r="H49" s="294" t="e">
        <f>IF(E49="","",VLOOKUP(E49,'Listing import 29.10.24'!$A$2:$J$7000,4,FALSE))</f>
        <v>#N/A</v>
      </c>
      <c r="I49" s="675"/>
      <c r="J49" s="222"/>
      <c r="K49" s="694"/>
      <c r="L49" s="676"/>
      <c r="M49" s="670">
        <f>M47/86400</f>
        <v>0</v>
      </c>
      <c r="N49" s="678"/>
      <c r="O49" s="681"/>
      <c r="P49" s="671">
        <f>(M47+(N47*10))/86400</f>
        <v>0</v>
      </c>
      <c r="Q49" s="672">
        <f>Q47/86400</f>
        <v>0</v>
      </c>
      <c r="R49" s="684"/>
      <c r="S49" s="686"/>
      <c r="T49" s="688"/>
      <c r="U49" s="669"/>
      <c r="X49" s="350">
        <v>3</v>
      </c>
      <c r="Y49" s="328" t="str">
        <f>$B32</f>
        <v>CLG.CHAMPAGNAT</v>
      </c>
      <c r="Z49" s="348">
        <f>R32</f>
        <v>0</v>
      </c>
      <c r="AA49" s="349">
        <v>3</v>
      </c>
      <c r="AB49" s="328" t="str">
        <f>$B32</f>
        <v>CLG.CHAMPAGNAT</v>
      </c>
      <c r="AC49" s="348">
        <f>R38</f>
        <v>0</v>
      </c>
      <c r="AD49" s="349">
        <v>3</v>
      </c>
      <c r="AE49" s="328" t="str">
        <f>$B32</f>
        <v>CLG.CHAMPAGNAT</v>
      </c>
      <c r="AF49" s="348">
        <f>T32</f>
        <v>0</v>
      </c>
    </row>
    <row r="50" spans="1:32" ht="18" customHeight="1" x14ac:dyDescent="0.35">
      <c r="A50" s="692"/>
      <c r="B50" s="693"/>
      <c r="C50" s="674"/>
      <c r="D50" s="293">
        <v>4</v>
      </c>
      <c r="E50" s="373">
        <f>'INSCRIPTIONS COLLEGES'!E45</f>
        <v>0</v>
      </c>
      <c r="F50" s="364" t="e">
        <f>IF(E50="","",VLOOKUP(E50,'Listing import 29.10.24'!$A$2:$J$7000,2,FALSE))</f>
        <v>#N/A</v>
      </c>
      <c r="G50" s="246" t="e">
        <f>IF(E50="","",VLOOKUP(E50,'Listing import 29.10.24'!$A$2:$J$7000,3,FALSE))</f>
        <v>#N/A</v>
      </c>
      <c r="H50" s="294" t="e">
        <f>IF(E50="","",VLOOKUP(E50,'Listing import 29.10.24'!$A$2:$J$7000,4,FALSE))</f>
        <v>#N/A</v>
      </c>
      <c r="I50" s="675"/>
      <c r="J50" s="222"/>
      <c r="K50" s="694"/>
      <c r="L50" s="676"/>
      <c r="M50" s="670"/>
      <c r="N50" s="678"/>
      <c r="O50" s="681"/>
      <c r="P50" s="671"/>
      <c r="Q50" s="672"/>
      <c r="R50" s="684"/>
      <c r="S50" s="686"/>
      <c r="T50" s="688"/>
      <c r="U50" s="669"/>
      <c r="X50" s="350">
        <v>4</v>
      </c>
      <c r="Y50" s="328" t="e">
        <f>$B47</f>
        <v>#N/A</v>
      </c>
      <c r="Z50" s="348">
        <f>R47</f>
        <v>0</v>
      </c>
      <c r="AA50" s="349">
        <v>4</v>
      </c>
      <c r="AB50" s="328" t="e">
        <f>$B47</f>
        <v>#N/A</v>
      </c>
      <c r="AC50" s="348">
        <f>R53</f>
        <v>0</v>
      </c>
      <c r="AD50" s="349">
        <v>4</v>
      </c>
      <c r="AE50" s="328" t="e">
        <f>$B47</f>
        <v>#N/A</v>
      </c>
      <c r="AF50" s="348">
        <f>T47</f>
        <v>0</v>
      </c>
    </row>
    <row r="51" spans="1:32" ht="18" customHeight="1" x14ac:dyDescent="0.35">
      <c r="A51" s="692"/>
      <c r="B51" s="693"/>
      <c r="C51" s="674"/>
      <c r="D51" s="293">
        <v>5</v>
      </c>
      <c r="E51" s="373">
        <f>'INSCRIPTIONS COLLEGES'!E46</f>
        <v>0</v>
      </c>
      <c r="F51" s="364" t="e">
        <f>IF(E51="","",VLOOKUP(E51,'Listing import 29.10.24'!$A$2:$J$7000,2,FALSE))</f>
        <v>#N/A</v>
      </c>
      <c r="G51" s="246" t="e">
        <f>IF(E51="","",VLOOKUP(E51,'Listing import 29.10.24'!$A$2:$J$7000,3,FALSE))</f>
        <v>#N/A</v>
      </c>
      <c r="H51" s="294" t="e">
        <f>IF(E51="","",VLOOKUP(E51,'Listing import 29.10.24'!$A$2:$J$7000,4,FALSE))</f>
        <v>#N/A</v>
      </c>
      <c r="I51" s="675"/>
      <c r="J51" s="222"/>
      <c r="K51" s="694"/>
      <c r="L51" s="676"/>
      <c r="M51" s="670"/>
      <c r="N51" s="678"/>
      <c r="O51" s="681"/>
      <c r="P51" s="671"/>
      <c r="Q51" s="672"/>
      <c r="R51" s="684"/>
      <c r="S51" s="686"/>
      <c r="T51" s="688"/>
      <c r="U51" s="669"/>
      <c r="X51" s="350">
        <v>5</v>
      </c>
      <c r="Y51" s="328" t="e">
        <f>$B62</f>
        <v>#N/A</v>
      </c>
      <c r="Z51" s="348">
        <f>R62</f>
        <v>0</v>
      </c>
      <c r="AA51" s="349">
        <v>5</v>
      </c>
      <c r="AB51" s="328" t="e">
        <f>$B62</f>
        <v>#N/A</v>
      </c>
      <c r="AC51" s="348">
        <f>R68</f>
        <v>0</v>
      </c>
      <c r="AD51" s="349">
        <v>5</v>
      </c>
      <c r="AE51" s="328" t="e">
        <f>$B62</f>
        <v>#N/A</v>
      </c>
      <c r="AF51" s="348">
        <f>T62</f>
        <v>0</v>
      </c>
    </row>
    <row r="52" spans="1:32" ht="18" customHeight="1" x14ac:dyDescent="0.7">
      <c r="A52" s="692"/>
      <c r="B52" s="693"/>
      <c r="C52" s="322"/>
      <c r="D52" s="268"/>
      <c r="E52" s="273"/>
      <c r="F52" s="362"/>
      <c r="G52" s="268"/>
      <c r="H52" s="269"/>
      <c r="I52" s="270"/>
      <c r="J52" s="86"/>
      <c r="K52" s="694"/>
      <c r="L52" s="323"/>
      <c r="M52" s="323"/>
      <c r="N52" s="224"/>
      <c r="O52" s="681"/>
      <c r="P52" s="268"/>
      <c r="Q52" s="672"/>
      <c r="R52" s="325"/>
      <c r="S52" s="268"/>
      <c r="T52" s="688"/>
      <c r="U52" s="669"/>
      <c r="X52" s="351">
        <v>6</v>
      </c>
      <c r="Y52" s="328" t="e">
        <f>$B77</f>
        <v>#N/A</v>
      </c>
      <c r="Z52" s="348">
        <f>R77</f>
        <v>0</v>
      </c>
      <c r="AA52" s="349">
        <v>6</v>
      </c>
      <c r="AB52" s="328" t="e">
        <f>$B77</f>
        <v>#N/A</v>
      </c>
      <c r="AC52" s="348">
        <f>R83</f>
        <v>0</v>
      </c>
      <c r="AD52" s="349">
        <v>6</v>
      </c>
      <c r="AE52" s="328" t="e">
        <f>$B77</f>
        <v>#N/A</v>
      </c>
      <c r="AF52" s="348">
        <f>T77</f>
        <v>0</v>
      </c>
    </row>
    <row r="53" spans="1:32" ht="18" customHeight="1" x14ac:dyDescent="0.35">
      <c r="A53" s="692"/>
      <c r="B53" s="693"/>
      <c r="C53" s="673" t="s">
        <v>130</v>
      </c>
      <c r="D53" s="293">
        <v>1</v>
      </c>
      <c r="E53" s="373">
        <f>'INSCRIPTIONS COLLEGES'!E48</f>
        <v>0</v>
      </c>
      <c r="F53" s="364" t="e">
        <f>IF(E53="","",VLOOKUP(E53,'Listing import 29.10.24'!$A$2:$J$7000,2,FALSE))</f>
        <v>#N/A</v>
      </c>
      <c r="G53" s="246" t="e">
        <f>IF(E53="","",VLOOKUP(E53,'Listing import 29.10.24'!$A$2:$J$7000,3,FALSE))</f>
        <v>#N/A</v>
      </c>
      <c r="H53" s="294" t="e">
        <f>IF(E53="","",VLOOKUP(E53,'Listing import 29.10.24'!$A$2:$J$7000,4,FALSE))</f>
        <v>#N/A</v>
      </c>
      <c r="I53" s="675"/>
      <c r="J53" s="222"/>
      <c r="K53" s="694"/>
      <c r="L53" s="676">
        <f>SUM(J53:J57)</f>
        <v>0</v>
      </c>
      <c r="M53" s="677">
        <f>SUM(HOUR($K47)*60*60,MINUTE($K47)*60,SECOND($K47))-(L53*3)</f>
        <v>0</v>
      </c>
      <c r="N53" s="678"/>
      <c r="O53" s="681"/>
      <c r="P53" s="679">
        <f>M53+(10*N53)</f>
        <v>0</v>
      </c>
      <c r="Q53" s="672"/>
      <c r="R53" s="689">
        <f>P53</f>
        <v>0</v>
      </c>
      <c r="S53" s="685">
        <f>RANK(R53,$AC$47:$AC$62,1)+COUNTIF(AC$47:AC$62,R53)-1</f>
        <v>16</v>
      </c>
      <c r="T53" s="688"/>
      <c r="U53" s="669"/>
      <c r="X53" s="351">
        <v>7</v>
      </c>
      <c r="Y53" s="328" t="e">
        <f>$B92</f>
        <v>#N/A</v>
      </c>
      <c r="Z53" s="348">
        <f>R92</f>
        <v>0</v>
      </c>
      <c r="AA53" s="349">
        <v>7</v>
      </c>
      <c r="AB53" s="328" t="e">
        <f>$B92</f>
        <v>#N/A</v>
      </c>
      <c r="AC53" s="348">
        <f>R98</f>
        <v>0</v>
      </c>
      <c r="AD53" s="349">
        <v>7</v>
      </c>
      <c r="AE53" s="328" t="e">
        <f>$B92</f>
        <v>#N/A</v>
      </c>
      <c r="AF53" s="348">
        <f>T92</f>
        <v>0</v>
      </c>
    </row>
    <row r="54" spans="1:32" ht="18" customHeight="1" x14ac:dyDescent="0.35">
      <c r="A54" s="692"/>
      <c r="B54" s="693"/>
      <c r="C54" s="673"/>
      <c r="D54" s="293">
        <v>2</v>
      </c>
      <c r="E54" s="373">
        <f>'INSCRIPTIONS COLLEGES'!E49</f>
        <v>0</v>
      </c>
      <c r="F54" s="364" t="e">
        <f>IF(E54="","",VLOOKUP(E54,'Listing import 29.10.24'!$A$2:$J$7000,2,FALSE))</f>
        <v>#N/A</v>
      </c>
      <c r="G54" s="246" t="e">
        <f>IF(E54="","",VLOOKUP(E54,'Listing import 29.10.24'!$A$2:$J$7000,3,FALSE))</f>
        <v>#N/A</v>
      </c>
      <c r="H54" s="294" t="e">
        <f>IF(E54="","",VLOOKUP(E54,'Listing import 29.10.24'!$A$2:$J$7000,4,FALSE))</f>
        <v>#N/A</v>
      </c>
      <c r="I54" s="675"/>
      <c r="J54" s="222"/>
      <c r="K54" s="694"/>
      <c r="L54" s="676"/>
      <c r="M54" s="677"/>
      <c r="N54" s="678"/>
      <c r="O54" s="681"/>
      <c r="P54" s="679"/>
      <c r="Q54" s="672"/>
      <c r="R54" s="690"/>
      <c r="S54" s="686"/>
      <c r="T54" s="688"/>
      <c r="U54" s="669"/>
      <c r="X54" s="351">
        <v>8</v>
      </c>
      <c r="Y54" s="328" t="e">
        <f>$B107</f>
        <v>#N/A</v>
      </c>
      <c r="Z54" s="348">
        <f>R107</f>
        <v>0</v>
      </c>
      <c r="AA54" s="349">
        <v>8</v>
      </c>
      <c r="AB54" s="328" t="e">
        <f>$B107</f>
        <v>#N/A</v>
      </c>
      <c r="AC54" s="348">
        <f>R113</f>
        <v>0</v>
      </c>
      <c r="AD54" s="349">
        <v>8</v>
      </c>
      <c r="AE54" s="328" t="e">
        <f>$B107</f>
        <v>#N/A</v>
      </c>
      <c r="AF54" s="348">
        <f>T107</f>
        <v>0</v>
      </c>
    </row>
    <row r="55" spans="1:32" ht="18" customHeight="1" x14ac:dyDescent="0.35">
      <c r="A55" s="692"/>
      <c r="B55" s="693"/>
      <c r="C55" s="674"/>
      <c r="D55" s="293">
        <v>3</v>
      </c>
      <c r="E55" s="373">
        <f>'INSCRIPTIONS COLLEGES'!E50</f>
        <v>0</v>
      </c>
      <c r="F55" s="364" t="e">
        <f>IF(E55="","",VLOOKUP(E55,'Listing import 29.10.24'!$A$2:$J$7000,2,FALSE))</f>
        <v>#N/A</v>
      </c>
      <c r="G55" s="246" t="e">
        <f>IF(E55="","",VLOOKUP(E55,'Listing import 29.10.24'!$A$2:$J$7000,3,FALSE))</f>
        <v>#N/A</v>
      </c>
      <c r="H55" s="294" t="e">
        <f>IF(E55="","",VLOOKUP(E55,'Listing import 29.10.24'!$A$2:$J$7000,4,FALSE))</f>
        <v>#N/A</v>
      </c>
      <c r="I55" s="675"/>
      <c r="J55" s="222"/>
      <c r="K55" s="694"/>
      <c r="L55" s="676"/>
      <c r="M55" s="670">
        <f>M53/86400</f>
        <v>0</v>
      </c>
      <c r="N55" s="678"/>
      <c r="O55" s="681"/>
      <c r="P55" s="691">
        <f>(M53+N53)/86400</f>
        <v>0</v>
      </c>
      <c r="Q55" s="672"/>
      <c r="R55" s="690"/>
      <c r="S55" s="686"/>
      <c r="T55" s="688"/>
      <c r="U55" s="669"/>
      <c r="X55" s="351">
        <v>9</v>
      </c>
      <c r="Y55" s="328" t="str">
        <f>$B122</f>
        <v>CLG.HAVILA</v>
      </c>
      <c r="Z55" s="348">
        <f>R122</f>
        <v>0</v>
      </c>
      <c r="AA55" s="349">
        <v>9</v>
      </c>
      <c r="AB55" s="328" t="str">
        <f>$B122</f>
        <v>CLG.HAVILA</v>
      </c>
      <c r="AC55" s="348">
        <f>R128</f>
        <v>0</v>
      </c>
      <c r="AD55" s="349">
        <v>9</v>
      </c>
      <c r="AE55" s="328" t="str">
        <f>$B122</f>
        <v>CLG.HAVILA</v>
      </c>
      <c r="AF55" s="348">
        <f>T122</f>
        <v>0</v>
      </c>
    </row>
    <row r="56" spans="1:32" ht="18" customHeight="1" x14ac:dyDescent="0.35">
      <c r="A56" s="692"/>
      <c r="B56" s="693"/>
      <c r="C56" s="674"/>
      <c r="D56" s="293">
        <v>4</v>
      </c>
      <c r="E56" s="373">
        <f>'INSCRIPTIONS COLLEGES'!E51</f>
        <v>0</v>
      </c>
      <c r="F56" s="364" t="e">
        <f>IF(E56="","",VLOOKUP(E56,'Listing import 29.10.24'!$A$2:$J$7000,2,FALSE))</f>
        <v>#N/A</v>
      </c>
      <c r="G56" s="246" t="e">
        <f>IF(E56="","",VLOOKUP(E56,'Listing import 29.10.24'!$A$2:$J$7000,3,FALSE))</f>
        <v>#N/A</v>
      </c>
      <c r="H56" s="294" t="e">
        <f>IF(E56="","",VLOOKUP(E56,'Listing import 29.10.24'!$A$2:$J$7000,4,FALSE))</f>
        <v>#N/A</v>
      </c>
      <c r="I56" s="675"/>
      <c r="J56" s="222"/>
      <c r="K56" s="694"/>
      <c r="L56" s="676"/>
      <c r="M56" s="670"/>
      <c r="N56" s="678"/>
      <c r="O56" s="681"/>
      <c r="P56" s="691"/>
      <c r="Q56" s="672"/>
      <c r="R56" s="690"/>
      <c r="S56" s="686"/>
      <c r="T56" s="688"/>
      <c r="U56" s="669"/>
      <c r="X56" s="350">
        <v>10</v>
      </c>
      <c r="Y56" s="328" t="str">
        <f>$B137</f>
        <v>CLG.TADINE</v>
      </c>
      <c r="Z56" s="348">
        <f>R137</f>
        <v>0</v>
      </c>
      <c r="AA56" s="349">
        <v>10</v>
      </c>
      <c r="AB56" s="328" t="str">
        <f>$B137</f>
        <v>CLG.TADINE</v>
      </c>
      <c r="AC56" s="348">
        <f>R143</f>
        <v>0</v>
      </c>
      <c r="AD56" s="349">
        <v>10</v>
      </c>
      <c r="AE56" s="328" t="str">
        <f>$B137</f>
        <v>CLG.TADINE</v>
      </c>
      <c r="AF56" s="348">
        <f>T137</f>
        <v>0</v>
      </c>
    </row>
    <row r="57" spans="1:32" ht="18" customHeight="1" x14ac:dyDescent="0.35">
      <c r="A57" s="692"/>
      <c r="B57" s="693"/>
      <c r="C57" s="674"/>
      <c r="D57" s="293">
        <v>5</v>
      </c>
      <c r="E57" s="373">
        <f>'INSCRIPTIONS COLLEGES'!E52</f>
        <v>0</v>
      </c>
      <c r="F57" s="364" t="e">
        <f>IF(E57="","",VLOOKUP(E57,'Listing import 29.10.24'!$A$2:$J$7000,2,FALSE))</f>
        <v>#N/A</v>
      </c>
      <c r="G57" s="246" t="e">
        <f>IF(E57="","",VLOOKUP(E57,'Listing import 29.10.24'!$A$2:$J$7000,3,FALSE))</f>
        <v>#N/A</v>
      </c>
      <c r="H57" s="294" t="e">
        <f>IF(E57="","",VLOOKUP(E57,'Listing import 29.10.24'!$A$2:$J$7000,4,FALSE))</f>
        <v>#N/A</v>
      </c>
      <c r="I57" s="675"/>
      <c r="J57" s="222"/>
      <c r="K57" s="694"/>
      <c r="L57" s="676"/>
      <c r="M57" s="670"/>
      <c r="N57" s="678"/>
      <c r="O57" s="682"/>
      <c r="P57" s="691"/>
      <c r="Q57" s="672"/>
      <c r="R57" s="690"/>
      <c r="S57" s="686"/>
      <c r="T57" s="688"/>
      <c r="U57" s="669"/>
      <c r="X57" s="350">
        <v>11</v>
      </c>
      <c r="Y57" s="328" t="str">
        <f>$B152</f>
        <v>CLG.TAREMEN</v>
      </c>
      <c r="Z57" s="348">
        <f>R152</f>
        <v>0</v>
      </c>
      <c r="AA57" s="349">
        <v>11</v>
      </c>
      <c r="AB57" s="328" t="str">
        <f>$B152</f>
        <v>CLG.TAREMEN</v>
      </c>
      <c r="AC57" s="348">
        <f>R158</f>
        <v>0</v>
      </c>
      <c r="AD57" s="349">
        <v>11</v>
      </c>
      <c r="AE57" s="328" t="str">
        <f>$B152</f>
        <v>CLG.TAREMEN</v>
      </c>
      <c r="AF57" s="348">
        <f>T152</f>
        <v>0</v>
      </c>
    </row>
    <row r="58" spans="1:32" ht="18" customHeight="1" x14ac:dyDescent="0.7">
      <c r="X58" s="350">
        <v>12</v>
      </c>
      <c r="Y58" s="328" t="str">
        <f>$B167</f>
        <v>CLG.YVES-MARIE HILY</v>
      </c>
      <c r="Z58" s="348">
        <f>R167</f>
        <v>0</v>
      </c>
      <c r="AA58" s="349">
        <v>12</v>
      </c>
      <c r="AB58" s="328" t="str">
        <f>$B167</f>
        <v>CLG.YVES-MARIE HILY</v>
      </c>
      <c r="AC58" s="348">
        <f>R173</f>
        <v>0</v>
      </c>
      <c r="AD58" s="349">
        <v>12</v>
      </c>
      <c r="AE58" s="328" t="str">
        <f>$B167</f>
        <v>CLG.YVES-MARIE HILY</v>
      </c>
      <c r="AF58" s="348">
        <f>T167</f>
        <v>0</v>
      </c>
    </row>
    <row r="59" spans="1:32" ht="18" customHeight="1" x14ac:dyDescent="0.7">
      <c r="X59" s="350">
        <v>13</v>
      </c>
      <c r="Y59" s="328" t="e">
        <f>$B182</f>
        <v>#N/A</v>
      </c>
      <c r="Z59" s="348">
        <f>R182</f>
        <v>0</v>
      </c>
      <c r="AA59" s="349">
        <v>13</v>
      </c>
      <c r="AB59" s="328" t="e">
        <f>$B182</f>
        <v>#N/A</v>
      </c>
      <c r="AC59" s="348">
        <f>R188</f>
        <v>0</v>
      </c>
      <c r="AD59" s="349">
        <v>13</v>
      </c>
      <c r="AE59" s="328" t="e">
        <f>$B182</f>
        <v>#N/A</v>
      </c>
      <c r="AF59" s="348">
        <f>T182</f>
        <v>0</v>
      </c>
    </row>
    <row r="60" spans="1:32" ht="18" customHeight="1" x14ac:dyDescent="0.7">
      <c r="X60" s="350">
        <v>14</v>
      </c>
      <c r="Y60" s="328" t="e">
        <f>$B197</f>
        <v>#N/A</v>
      </c>
      <c r="Z60" s="348">
        <f>R197</f>
        <v>0</v>
      </c>
      <c r="AA60" s="349">
        <v>14</v>
      </c>
      <c r="AB60" s="328" t="e">
        <f>$B197</f>
        <v>#N/A</v>
      </c>
      <c r="AC60" s="348">
        <f>R203</f>
        <v>0</v>
      </c>
      <c r="AD60" s="349">
        <v>14</v>
      </c>
      <c r="AE60" s="328" t="e">
        <f>$B197</f>
        <v>#N/A</v>
      </c>
      <c r="AF60" s="348">
        <f>T197</f>
        <v>0</v>
      </c>
    </row>
    <row r="61" spans="1:32" ht="102" customHeight="1" x14ac:dyDescent="0.35">
      <c r="A61" s="692">
        <v>5</v>
      </c>
      <c r="B61" s="307" t="s">
        <v>82</v>
      </c>
      <c r="C61" s="308" t="s">
        <v>83</v>
      </c>
      <c r="D61" s="307" t="s">
        <v>84</v>
      </c>
      <c r="E61" s="374" t="s">
        <v>85</v>
      </c>
      <c r="F61" s="366" t="s">
        <v>86</v>
      </c>
      <c r="G61" s="307" t="s">
        <v>87</v>
      </c>
      <c r="H61" s="307" t="s">
        <v>88</v>
      </c>
      <c r="I61" s="307" t="s">
        <v>89</v>
      </c>
      <c r="J61" s="100" t="s">
        <v>90</v>
      </c>
      <c r="K61" s="83" t="s">
        <v>106</v>
      </c>
      <c r="L61" s="236" t="s">
        <v>92</v>
      </c>
      <c r="M61" s="236" t="s">
        <v>93</v>
      </c>
      <c r="N61" s="100" t="s">
        <v>94</v>
      </c>
      <c r="O61" s="307" t="s">
        <v>95</v>
      </c>
      <c r="P61" s="307" t="s">
        <v>96</v>
      </c>
      <c r="Q61" s="307" t="s">
        <v>97</v>
      </c>
      <c r="R61" s="309" t="s">
        <v>98</v>
      </c>
      <c r="S61" s="309" t="s">
        <v>99</v>
      </c>
      <c r="T61" s="310" t="s">
        <v>100</v>
      </c>
      <c r="U61" s="309" t="s">
        <v>101</v>
      </c>
      <c r="X61" s="350">
        <v>15</v>
      </c>
      <c r="Y61" s="328" t="e">
        <f>$B212</f>
        <v>#N/A</v>
      </c>
      <c r="Z61" s="348">
        <f>R212</f>
        <v>0</v>
      </c>
      <c r="AA61" s="349">
        <v>15</v>
      </c>
      <c r="AB61" s="328" t="e">
        <f>$B212</f>
        <v>#N/A</v>
      </c>
      <c r="AC61" s="348">
        <f>R218</f>
        <v>0</v>
      </c>
      <c r="AD61" s="349">
        <v>15</v>
      </c>
      <c r="AE61" s="328" t="e">
        <f>$B212</f>
        <v>#N/A</v>
      </c>
      <c r="AF61" s="348">
        <f>T212</f>
        <v>0</v>
      </c>
    </row>
    <row r="62" spans="1:32" ht="18" customHeight="1" x14ac:dyDescent="0.35">
      <c r="A62" s="692"/>
      <c r="B62" s="693" t="e">
        <f>IF(E62="","",VLOOKUP(E62,'Listing import 29.10.24'!$A$2:$J$7000,8,FALSE))</f>
        <v>#N/A</v>
      </c>
      <c r="C62" s="673" t="s">
        <v>129</v>
      </c>
      <c r="D62" s="293">
        <v>1</v>
      </c>
      <c r="E62" s="373">
        <f>'INSCRIPTIONS COLLEGES'!E55</f>
        <v>0</v>
      </c>
      <c r="F62" s="364" t="e">
        <f>IF(E62="","",VLOOKUP(E62,'Listing import 29.10.24'!$A$2:$J$7000,2,FALSE))</f>
        <v>#N/A</v>
      </c>
      <c r="G62" s="246" t="e">
        <f>IF(E62="","",VLOOKUP(E62,'Listing import 29.10.24'!$A$2:$J$7000,3,FALSE))</f>
        <v>#N/A</v>
      </c>
      <c r="H62" s="294" t="e">
        <f>IF(E62="","",VLOOKUP(E62,'Listing import 29.10.24'!$A$2:$J$7000,4,FALSE))</f>
        <v>#N/A</v>
      </c>
      <c r="I62" s="675"/>
      <c r="J62" s="222"/>
      <c r="K62" s="694"/>
      <c r="L62" s="676">
        <f>SUM(J62:J66)</f>
        <v>0</v>
      </c>
      <c r="M62" s="677">
        <f>SUM(HOUR($K62)*60*60,MINUTE($K62)*60,SECOND($K62))-(L62*3)</f>
        <v>0</v>
      </c>
      <c r="N62" s="678"/>
      <c r="O62" s="680">
        <f>SUM(N62+N68)*10</f>
        <v>0</v>
      </c>
      <c r="P62" s="679">
        <f>M62+(10*N62)</f>
        <v>0</v>
      </c>
      <c r="Q62" s="679">
        <f>SUM(HOUR($K62)*60*60,MINUTE($K62)*60,SECOND($K62))-((L62+L68)*3)+((N62+N68)*10)</f>
        <v>0</v>
      </c>
      <c r="R62" s="683">
        <f>P62</f>
        <v>0</v>
      </c>
      <c r="S62" s="685">
        <f>RANK(R62,$Z$47:$Z$62,1)+COUNTIF(Z$47:Z$62,R62)-1</f>
        <v>16</v>
      </c>
      <c r="T62" s="687">
        <f>Q62</f>
        <v>0</v>
      </c>
      <c r="U62" s="668">
        <f>RANK(T62,$AF$47:$AF$62,1)+COUNTIF(AF$47:AF$62,T62)-1</f>
        <v>16</v>
      </c>
      <c r="X62" s="350">
        <v>16</v>
      </c>
      <c r="Y62" s="328" t="e">
        <f>$B227</f>
        <v>#N/A</v>
      </c>
      <c r="Z62" s="348">
        <f>R227</f>
        <v>0</v>
      </c>
      <c r="AA62" s="349">
        <v>16</v>
      </c>
      <c r="AB62" s="328" t="e">
        <f>$B227</f>
        <v>#N/A</v>
      </c>
      <c r="AC62" s="348">
        <f>R233</f>
        <v>0</v>
      </c>
      <c r="AD62" s="349">
        <v>16</v>
      </c>
      <c r="AE62" s="328" t="e">
        <f>$B227</f>
        <v>#N/A</v>
      </c>
      <c r="AF62" s="348">
        <f>T227</f>
        <v>0</v>
      </c>
    </row>
    <row r="63" spans="1:32" ht="18" customHeight="1" x14ac:dyDescent="0.4">
      <c r="A63" s="692"/>
      <c r="B63" s="693"/>
      <c r="C63" s="673"/>
      <c r="D63" s="293">
        <v>2</v>
      </c>
      <c r="E63" s="373">
        <f>'INSCRIPTIONS COLLEGES'!E56</f>
        <v>0</v>
      </c>
      <c r="F63" s="364" t="e">
        <f>IF(E63="","",VLOOKUP(E63,'Listing import 29.10.24'!$A$2:$J$7000,2,FALSE))</f>
        <v>#N/A</v>
      </c>
      <c r="G63" s="246" t="e">
        <f>IF(E63="","",VLOOKUP(E63,'Listing import 29.10.24'!$A$2:$J$7000,3,FALSE))</f>
        <v>#N/A</v>
      </c>
      <c r="H63" s="294" t="e">
        <f>IF(E63="","",VLOOKUP(E63,'Listing import 29.10.24'!$A$2:$J$7000,4,FALSE))</f>
        <v>#N/A</v>
      </c>
      <c r="I63" s="675"/>
      <c r="J63" s="222"/>
      <c r="K63" s="694"/>
      <c r="L63" s="676"/>
      <c r="M63" s="677"/>
      <c r="N63" s="678"/>
      <c r="O63" s="681"/>
      <c r="P63" s="679"/>
      <c r="Q63" s="679"/>
      <c r="R63" s="684"/>
      <c r="S63" s="686"/>
      <c r="T63" s="688"/>
      <c r="U63" s="669"/>
      <c r="Y63" s="352"/>
      <c r="Z63" s="353"/>
      <c r="AA63" s="354"/>
      <c r="AB63" s="352"/>
      <c r="AC63" s="355"/>
      <c r="AD63" s="354"/>
      <c r="AE63" s="352"/>
      <c r="AF63" s="355"/>
    </row>
    <row r="64" spans="1:32" ht="18" customHeight="1" x14ac:dyDescent="0.4">
      <c r="A64" s="692"/>
      <c r="B64" s="693"/>
      <c r="C64" s="674"/>
      <c r="D64" s="293">
        <v>3</v>
      </c>
      <c r="E64" s="373">
        <f>'INSCRIPTIONS COLLEGES'!E57</f>
        <v>0</v>
      </c>
      <c r="F64" s="364" t="e">
        <f>IF(E64="","",VLOOKUP(E64,'Listing import 29.10.24'!$A$2:$J$7000,2,FALSE))</f>
        <v>#N/A</v>
      </c>
      <c r="G64" s="246" t="e">
        <f>IF(E64="","",VLOOKUP(E64,'Listing import 29.10.24'!$A$2:$J$7000,3,FALSE))</f>
        <v>#N/A</v>
      </c>
      <c r="H64" s="294" t="e">
        <f>IF(E64="","",VLOOKUP(E64,'Listing import 29.10.24'!$A$2:$J$7000,4,FALSE))</f>
        <v>#N/A</v>
      </c>
      <c r="I64" s="675"/>
      <c r="J64" s="222"/>
      <c r="K64" s="694"/>
      <c r="L64" s="676"/>
      <c r="M64" s="670">
        <f>M62/86400</f>
        <v>0</v>
      </c>
      <c r="N64" s="678"/>
      <c r="O64" s="681"/>
      <c r="P64" s="671">
        <f>(M62+(N62*10))/86400</f>
        <v>0</v>
      </c>
      <c r="Q64" s="672">
        <f>Q62/86400</f>
        <v>0</v>
      </c>
      <c r="R64" s="684"/>
      <c r="S64" s="686"/>
      <c r="T64" s="688"/>
      <c r="U64" s="669"/>
      <c r="Y64" s="352"/>
      <c r="Z64" s="353"/>
      <c r="AA64" s="354"/>
      <c r="AB64" s="352"/>
      <c r="AC64" s="355"/>
      <c r="AD64" s="354"/>
      <c r="AE64" s="352"/>
      <c r="AF64" s="355"/>
    </row>
    <row r="65" spans="1:21" ht="18" customHeight="1" x14ac:dyDescent="0.35">
      <c r="A65" s="692"/>
      <c r="B65" s="693"/>
      <c r="C65" s="674"/>
      <c r="D65" s="293">
        <v>4</v>
      </c>
      <c r="E65" s="373">
        <f>'INSCRIPTIONS COLLEGES'!E58</f>
        <v>0</v>
      </c>
      <c r="F65" s="364" t="e">
        <f>IF(E65="","",VLOOKUP(E65,'Listing import 29.10.24'!$A$2:$J$7000,2,FALSE))</f>
        <v>#N/A</v>
      </c>
      <c r="G65" s="246" t="e">
        <f>IF(E65="","",VLOOKUP(E65,'Listing import 29.10.24'!$A$2:$J$7000,3,FALSE))</f>
        <v>#N/A</v>
      </c>
      <c r="H65" s="294" t="e">
        <f>IF(E65="","",VLOOKUP(E65,'Listing import 29.10.24'!$A$2:$J$7000,4,FALSE))</f>
        <v>#N/A</v>
      </c>
      <c r="I65" s="675"/>
      <c r="J65" s="222"/>
      <c r="K65" s="694"/>
      <c r="L65" s="676"/>
      <c r="M65" s="670"/>
      <c r="N65" s="678"/>
      <c r="O65" s="681"/>
      <c r="P65" s="671"/>
      <c r="Q65" s="672"/>
      <c r="R65" s="684"/>
      <c r="S65" s="686"/>
      <c r="T65" s="688"/>
      <c r="U65" s="669"/>
    </row>
    <row r="66" spans="1:21" ht="18" customHeight="1" x14ac:dyDescent="0.35">
      <c r="A66" s="692"/>
      <c r="B66" s="693"/>
      <c r="C66" s="674"/>
      <c r="D66" s="293">
        <v>5</v>
      </c>
      <c r="E66" s="373">
        <f>'INSCRIPTIONS COLLEGES'!E59</f>
        <v>0</v>
      </c>
      <c r="F66" s="364" t="e">
        <f>IF(E66="","",VLOOKUP(E66,'Listing import 29.10.24'!$A$2:$J$7000,2,FALSE))</f>
        <v>#N/A</v>
      </c>
      <c r="G66" s="246" t="e">
        <f>IF(E66="","",VLOOKUP(E66,'Listing import 29.10.24'!$A$2:$J$7000,3,FALSE))</f>
        <v>#N/A</v>
      </c>
      <c r="H66" s="294" t="e">
        <f>IF(E66="","",VLOOKUP(E66,'Listing import 29.10.24'!$A$2:$J$7000,4,FALSE))</f>
        <v>#N/A</v>
      </c>
      <c r="I66" s="675"/>
      <c r="J66" s="222"/>
      <c r="K66" s="694"/>
      <c r="L66" s="676"/>
      <c r="M66" s="670"/>
      <c r="N66" s="678"/>
      <c r="O66" s="681"/>
      <c r="P66" s="671"/>
      <c r="Q66" s="672"/>
      <c r="R66" s="684"/>
      <c r="S66" s="686"/>
      <c r="T66" s="688"/>
      <c r="U66" s="669"/>
    </row>
    <row r="67" spans="1:21" ht="18" customHeight="1" x14ac:dyDescent="0.7">
      <c r="A67" s="692"/>
      <c r="B67" s="693"/>
      <c r="C67" s="322"/>
      <c r="D67" s="268"/>
      <c r="E67" s="273"/>
      <c r="F67" s="362"/>
      <c r="G67" s="268"/>
      <c r="H67" s="269"/>
      <c r="I67" s="270"/>
      <c r="J67" s="86"/>
      <c r="K67" s="694"/>
      <c r="L67" s="323"/>
      <c r="M67" s="323"/>
      <c r="N67" s="224"/>
      <c r="O67" s="681"/>
      <c r="P67" s="268"/>
      <c r="Q67" s="672"/>
      <c r="R67" s="325"/>
      <c r="S67" s="268"/>
      <c r="T67" s="688"/>
      <c r="U67" s="669"/>
    </row>
    <row r="68" spans="1:21" ht="18" customHeight="1" x14ac:dyDescent="0.35">
      <c r="A68" s="692"/>
      <c r="B68" s="693"/>
      <c r="C68" s="673" t="s">
        <v>130</v>
      </c>
      <c r="D68" s="293">
        <v>1</v>
      </c>
      <c r="E68" s="373">
        <f>'INSCRIPTIONS COLLEGES'!E61</f>
        <v>0</v>
      </c>
      <c r="F68" s="364" t="e">
        <f>IF(E68="","",VLOOKUP(E68,'Listing import 29.10.24'!$A$2:$J$7000,2,FALSE))</f>
        <v>#N/A</v>
      </c>
      <c r="G68" s="246" t="e">
        <f>IF(E68="","",VLOOKUP(E68,'Listing import 29.10.24'!$A$2:$J$7000,3,FALSE))</f>
        <v>#N/A</v>
      </c>
      <c r="H68" s="294" t="e">
        <f>IF(E68="","",VLOOKUP(E68,'Listing import 29.10.24'!$A$2:$J$7000,4,FALSE))</f>
        <v>#N/A</v>
      </c>
      <c r="I68" s="675"/>
      <c r="J68" s="222"/>
      <c r="K68" s="694"/>
      <c r="L68" s="676">
        <f>SUM(J68:J72)</f>
        <v>0</v>
      </c>
      <c r="M68" s="677">
        <f>SUM(HOUR($K62)*60*60,MINUTE($K62)*60,SECOND($K62))-(L68*3)</f>
        <v>0</v>
      </c>
      <c r="N68" s="678"/>
      <c r="O68" s="681"/>
      <c r="P68" s="679">
        <f>M68+(10*N68)</f>
        <v>0</v>
      </c>
      <c r="Q68" s="672"/>
      <c r="R68" s="689">
        <f>P68</f>
        <v>0</v>
      </c>
      <c r="S68" s="685">
        <f>RANK(R68,$AC$47:$AC$62,1)+COUNTIF(AC$47:AC$62,R68)-1</f>
        <v>16</v>
      </c>
      <c r="T68" s="688"/>
      <c r="U68" s="669"/>
    </row>
    <row r="69" spans="1:21" ht="18" customHeight="1" x14ac:dyDescent="0.35">
      <c r="A69" s="692"/>
      <c r="B69" s="693"/>
      <c r="C69" s="673"/>
      <c r="D69" s="293">
        <v>2</v>
      </c>
      <c r="E69" s="373">
        <f>'INSCRIPTIONS COLLEGES'!E62</f>
        <v>0</v>
      </c>
      <c r="F69" s="364" t="e">
        <f>IF(E69="","",VLOOKUP(E69,'Listing import 29.10.24'!$A$2:$J$7000,2,FALSE))</f>
        <v>#N/A</v>
      </c>
      <c r="G69" s="246" t="e">
        <f>IF(E69="","",VLOOKUP(E69,'Listing import 29.10.24'!$A$2:$J$7000,3,FALSE))</f>
        <v>#N/A</v>
      </c>
      <c r="H69" s="294" t="e">
        <f>IF(E69="","",VLOOKUP(E69,'Listing import 29.10.24'!$A$2:$J$7000,4,FALSE))</f>
        <v>#N/A</v>
      </c>
      <c r="I69" s="675"/>
      <c r="J69" s="222"/>
      <c r="K69" s="694"/>
      <c r="L69" s="676"/>
      <c r="M69" s="677"/>
      <c r="N69" s="678"/>
      <c r="O69" s="681"/>
      <c r="P69" s="679"/>
      <c r="Q69" s="672"/>
      <c r="R69" s="690"/>
      <c r="S69" s="686"/>
      <c r="T69" s="688"/>
      <c r="U69" s="669"/>
    </row>
    <row r="70" spans="1:21" ht="18" customHeight="1" x14ac:dyDescent="0.35">
      <c r="A70" s="692"/>
      <c r="B70" s="693"/>
      <c r="C70" s="674"/>
      <c r="D70" s="293">
        <v>3</v>
      </c>
      <c r="E70" s="373">
        <f>'INSCRIPTIONS COLLEGES'!E63</f>
        <v>0</v>
      </c>
      <c r="F70" s="364" t="e">
        <f>IF(E70="","",VLOOKUP(E70,'Listing import 29.10.24'!$A$2:$J$7000,2,FALSE))</f>
        <v>#N/A</v>
      </c>
      <c r="G70" s="246" t="e">
        <f>IF(E70="","",VLOOKUP(E70,'Listing import 29.10.24'!$A$2:$J$7000,3,FALSE))</f>
        <v>#N/A</v>
      </c>
      <c r="H70" s="294" t="e">
        <f>IF(E70="","",VLOOKUP(E70,'Listing import 29.10.24'!$A$2:$J$7000,4,FALSE))</f>
        <v>#N/A</v>
      </c>
      <c r="I70" s="675"/>
      <c r="J70" s="222"/>
      <c r="K70" s="694"/>
      <c r="L70" s="676"/>
      <c r="M70" s="670">
        <f>M68/86400</f>
        <v>0</v>
      </c>
      <c r="N70" s="678"/>
      <c r="O70" s="681"/>
      <c r="P70" s="691">
        <f>(M68+N68)/86400</f>
        <v>0</v>
      </c>
      <c r="Q70" s="672"/>
      <c r="R70" s="690"/>
      <c r="S70" s="686"/>
      <c r="T70" s="688"/>
      <c r="U70" s="669"/>
    </row>
    <row r="71" spans="1:21" ht="18" customHeight="1" x14ac:dyDescent="0.35">
      <c r="A71" s="692"/>
      <c r="B71" s="693"/>
      <c r="C71" s="674"/>
      <c r="D71" s="293">
        <v>4</v>
      </c>
      <c r="E71" s="373">
        <f>'INSCRIPTIONS COLLEGES'!E64</f>
        <v>0</v>
      </c>
      <c r="F71" s="364" t="e">
        <f>IF(E71="","",VLOOKUP(E71,'Listing import 29.10.24'!$A$2:$J$7000,2,FALSE))</f>
        <v>#N/A</v>
      </c>
      <c r="G71" s="246" t="e">
        <f>IF(E71="","",VLOOKUP(E71,'Listing import 29.10.24'!$A$2:$J$7000,3,FALSE))</f>
        <v>#N/A</v>
      </c>
      <c r="H71" s="294" t="e">
        <f>IF(E71="","",VLOOKUP(E71,'Listing import 29.10.24'!$A$2:$J$7000,4,FALSE))</f>
        <v>#N/A</v>
      </c>
      <c r="I71" s="675"/>
      <c r="J71" s="222"/>
      <c r="K71" s="694"/>
      <c r="L71" s="676"/>
      <c r="M71" s="670"/>
      <c r="N71" s="678"/>
      <c r="O71" s="681"/>
      <c r="P71" s="691"/>
      <c r="Q71" s="672"/>
      <c r="R71" s="690"/>
      <c r="S71" s="686"/>
      <c r="T71" s="688"/>
      <c r="U71" s="669"/>
    </row>
    <row r="72" spans="1:21" ht="18" customHeight="1" x14ac:dyDescent="0.35">
      <c r="A72" s="692"/>
      <c r="B72" s="693"/>
      <c r="C72" s="674"/>
      <c r="D72" s="293">
        <v>5</v>
      </c>
      <c r="E72" s="373">
        <f>'INSCRIPTIONS COLLEGES'!E65</f>
        <v>0</v>
      </c>
      <c r="F72" s="364" t="e">
        <f>IF(E72="","",VLOOKUP(E72,'Listing import 29.10.24'!$A$2:$J$7000,2,FALSE))</f>
        <v>#N/A</v>
      </c>
      <c r="G72" s="246" t="e">
        <f>IF(E72="","",VLOOKUP(E72,'Listing import 29.10.24'!$A$2:$J$7000,3,FALSE))</f>
        <v>#N/A</v>
      </c>
      <c r="H72" s="294" t="e">
        <f>IF(E72="","",VLOOKUP(E72,'Listing import 29.10.24'!$A$2:$J$7000,4,FALSE))</f>
        <v>#N/A</v>
      </c>
      <c r="I72" s="675"/>
      <c r="J72" s="222"/>
      <c r="K72" s="694"/>
      <c r="L72" s="676"/>
      <c r="M72" s="670"/>
      <c r="N72" s="678"/>
      <c r="O72" s="682"/>
      <c r="P72" s="691"/>
      <c r="Q72" s="672"/>
      <c r="R72" s="690"/>
      <c r="S72" s="686"/>
      <c r="T72" s="688"/>
      <c r="U72" s="669"/>
    </row>
    <row r="73" spans="1:21" ht="18" customHeight="1" x14ac:dyDescent="0.7"/>
    <row r="74" spans="1:21" ht="18" customHeight="1" x14ac:dyDescent="0.7"/>
    <row r="75" spans="1:21" ht="18" customHeight="1" x14ac:dyDescent="0.7"/>
    <row r="76" spans="1:21" ht="114" customHeight="1" x14ac:dyDescent="0.35">
      <c r="A76" s="692">
        <v>6</v>
      </c>
      <c r="B76" s="307" t="s">
        <v>82</v>
      </c>
      <c r="C76" s="308" t="s">
        <v>83</v>
      </c>
      <c r="D76" s="307" t="s">
        <v>84</v>
      </c>
      <c r="E76" s="374" t="s">
        <v>85</v>
      </c>
      <c r="F76" s="366" t="s">
        <v>86</v>
      </c>
      <c r="G76" s="307" t="s">
        <v>87</v>
      </c>
      <c r="H76" s="307" t="s">
        <v>88</v>
      </c>
      <c r="I76" s="307" t="s">
        <v>89</v>
      </c>
      <c r="J76" s="100" t="s">
        <v>90</v>
      </c>
      <c r="K76" s="83" t="s">
        <v>106</v>
      </c>
      <c r="L76" s="236" t="s">
        <v>92</v>
      </c>
      <c r="M76" s="236" t="s">
        <v>93</v>
      </c>
      <c r="N76" s="100" t="s">
        <v>94</v>
      </c>
      <c r="O76" s="307" t="s">
        <v>95</v>
      </c>
      <c r="P76" s="307" t="s">
        <v>96</v>
      </c>
      <c r="Q76" s="307" t="s">
        <v>97</v>
      </c>
      <c r="R76" s="309" t="s">
        <v>98</v>
      </c>
      <c r="S76" s="309" t="s">
        <v>99</v>
      </c>
      <c r="T76" s="310" t="s">
        <v>100</v>
      </c>
      <c r="U76" s="309" t="s">
        <v>101</v>
      </c>
    </row>
    <row r="77" spans="1:21" ht="18" customHeight="1" x14ac:dyDescent="0.35">
      <c r="A77" s="692"/>
      <c r="B77" s="693" t="e">
        <f>IF(E77="","",VLOOKUP(E77,'Listing import 29.10.24'!$A$2:$J$7000,8,FALSE))</f>
        <v>#N/A</v>
      </c>
      <c r="C77" s="673" t="s">
        <v>129</v>
      </c>
      <c r="D77" s="293">
        <v>1</v>
      </c>
      <c r="E77" s="373">
        <f>'INSCRIPTIONS COLLEGES'!E68</f>
        <v>0</v>
      </c>
      <c r="F77" s="364" t="e">
        <f>IF(E77="","",VLOOKUP(E77,'Listing import 29.10.24'!$A$2:$J$7000,2,FALSE))</f>
        <v>#N/A</v>
      </c>
      <c r="G77" s="246" t="e">
        <f>IF(E77="","",VLOOKUP(E77,'Listing import 29.10.24'!$A$2:$J$7000,3,FALSE))</f>
        <v>#N/A</v>
      </c>
      <c r="H77" s="294" t="e">
        <f>IF(E77="","",VLOOKUP(E77,'Listing import 29.10.24'!$A$2:$J$7000,4,FALSE))</f>
        <v>#N/A</v>
      </c>
      <c r="I77" s="675"/>
      <c r="J77" s="222"/>
      <c r="K77" s="694"/>
      <c r="L77" s="676">
        <f>SUM(J77:J81)</f>
        <v>0</v>
      </c>
      <c r="M77" s="677">
        <f>SUM(HOUR($K77)*60*60,MINUTE($K77)*60,SECOND($K77))-(L77*3)</f>
        <v>0</v>
      </c>
      <c r="N77" s="678"/>
      <c r="O77" s="680">
        <f>SUM(N77+N83)*10</f>
        <v>0</v>
      </c>
      <c r="P77" s="679">
        <f>M77+(10*N77)</f>
        <v>0</v>
      </c>
      <c r="Q77" s="679">
        <f>SUM(HOUR($K77)*60*60,MINUTE($K77)*60,SECOND($K77))-((L77+L83)*3)+((N77+N83)*10)</f>
        <v>0</v>
      </c>
      <c r="R77" s="683">
        <f>P77</f>
        <v>0</v>
      </c>
      <c r="S77" s="685">
        <f>RANK(R77,$Z$47:$Z$62,1)+COUNTIF(Z$47:Z$62,R77)-1</f>
        <v>16</v>
      </c>
      <c r="T77" s="687">
        <f>Q77</f>
        <v>0</v>
      </c>
      <c r="U77" s="668">
        <f>RANK(T77,$AF$47:$AF$62,1)+COUNTIF(AF$47:AF$62,T77)-1</f>
        <v>16</v>
      </c>
    </row>
    <row r="78" spans="1:21" ht="18" customHeight="1" x14ac:dyDescent="0.35">
      <c r="A78" s="692"/>
      <c r="B78" s="693"/>
      <c r="C78" s="673"/>
      <c r="D78" s="293">
        <v>2</v>
      </c>
      <c r="E78" s="373">
        <f>'INSCRIPTIONS COLLEGES'!E69</f>
        <v>0</v>
      </c>
      <c r="F78" s="364" t="e">
        <f>IF(E78="","",VLOOKUP(E78,'Listing import 29.10.24'!$A$2:$J$7000,2,FALSE))</f>
        <v>#N/A</v>
      </c>
      <c r="G78" s="246" t="e">
        <f>IF(E78="","",VLOOKUP(E78,'Listing import 29.10.24'!$A$2:$J$7000,3,FALSE))</f>
        <v>#N/A</v>
      </c>
      <c r="H78" s="294" t="e">
        <f>IF(E78="","",VLOOKUP(E78,'Listing import 29.10.24'!$A$2:$J$7000,4,FALSE))</f>
        <v>#N/A</v>
      </c>
      <c r="I78" s="675"/>
      <c r="J78" s="222"/>
      <c r="K78" s="694"/>
      <c r="L78" s="676"/>
      <c r="M78" s="677"/>
      <c r="N78" s="678"/>
      <c r="O78" s="681"/>
      <c r="P78" s="679"/>
      <c r="Q78" s="679"/>
      <c r="R78" s="684"/>
      <c r="S78" s="686"/>
      <c r="T78" s="688"/>
      <c r="U78" s="669"/>
    </row>
    <row r="79" spans="1:21" ht="18" customHeight="1" x14ac:dyDescent="0.35">
      <c r="A79" s="692"/>
      <c r="B79" s="693"/>
      <c r="C79" s="674"/>
      <c r="D79" s="293">
        <v>3</v>
      </c>
      <c r="E79" s="373">
        <f>'INSCRIPTIONS COLLEGES'!E70</f>
        <v>0</v>
      </c>
      <c r="F79" s="364" t="e">
        <f>IF(E79="","",VLOOKUP(E79,'Listing import 29.10.24'!$A$2:$J$7000,2,FALSE))</f>
        <v>#N/A</v>
      </c>
      <c r="G79" s="246" t="e">
        <f>IF(E79="","",VLOOKUP(E79,'Listing import 29.10.24'!$A$2:$J$7000,3,FALSE))</f>
        <v>#N/A</v>
      </c>
      <c r="H79" s="294" t="e">
        <f>IF(E79="","",VLOOKUP(E79,'Listing import 29.10.24'!$A$2:$J$7000,4,FALSE))</f>
        <v>#N/A</v>
      </c>
      <c r="I79" s="675"/>
      <c r="J79" s="222"/>
      <c r="K79" s="694"/>
      <c r="L79" s="676"/>
      <c r="M79" s="670">
        <f>M77/86400</f>
        <v>0</v>
      </c>
      <c r="N79" s="678"/>
      <c r="O79" s="681"/>
      <c r="P79" s="671">
        <f>(M77+(N77*10))/86400</f>
        <v>0</v>
      </c>
      <c r="Q79" s="672">
        <f>Q77/86400</f>
        <v>0</v>
      </c>
      <c r="R79" s="684"/>
      <c r="S79" s="686"/>
      <c r="T79" s="688"/>
      <c r="U79" s="669"/>
    </row>
    <row r="80" spans="1:21" ht="18" customHeight="1" x14ac:dyDescent="0.35">
      <c r="A80" s="692"/>
      <c r="B80" s="693"/>
      <c r="C80" s="674"/>
      <c r="D80" s="293">
        <v>4</v>
      </c>
      <c r="E80" s="373">
        <f>'INSCRIPTIONS COLLEGES'!E71</f>
        <v>0</v>
      </c>
      <c r="F80" s="364" t="e">
        <f>IF(E80="","",VLOOKUP(E80,'Listing import 29.10.24'!$A$2:$J$7000,2,FALSE))</f>
        <v>#N/A</v>
      </c>
      <c r="G80" s="246" t="e">
        <f>IF(E80="","",VLOOKUP(E80,'Listing import 29.10.24'!$A$2:$J$7000,3,FALSE))</f>
        <v>#N/A</v>
      </c>
      <c r="H80" s="294" t="e">
        <f>IF(E80="","",VLOOKUP(E80,'Listing import 29.10.24'!$A$2:$J$7000,4,FALSE))</f>
        <v>#N/A</v>
      </c>
      <c r="I80" s="675"/>
      <c r="J80" s="222"/>
      <c r="K80" s="694"/>
      <c r="L80" s="676"/>
      <c r="M80" s="670"/>
      <c r="N80" s="678"/>
      <c r="O80" s="681"/>
      <c r="P80" s="671"/>
      <c r="Q80" s="672"/>
      <c r="R80" s="684"/>
      <c r="S80" s="686"/>
      <c r="T80" s="688"/>
      <c r="U80" s="669"/>
    </row>
    <row r="81" spans="1:21" ht="18" customHeight="1" x14ac:dyDescent="0.35">
      <c r="A81" s="692"/>
      <c r="B81" s="693"/>
      <c r="C81" s="674"/>
      <c r="D81" s="293">
        <v>5</v>
      </c>
      <c r="E81" s="373">
        <f>'INSCRIPTIONS COLLEGES'!E72</f>
        <v>0</v>
      </c>
      <c r="F81" s="364" t="e">
        <f>IF(E81="","",VLOOKUP(E81,'Listing import 29.10.24'!$A$2:$J$7000,2,FALSE))</f>
        <v>#N/A</v>
      </c>
      <c r="G81" s="246" t="e">
        <f>IF(E81="","",VLOOKUP(E81,'Listing import 29.10.24'!$A$2:$J$7000,3,FALSE))</f>
        <v>#N/A</v>
      </c>
      <c r="H81" s="294" t="e">
        <f>IF(E81="","",VLOOKUP(E81,'Listing import 29.10.24'!$A$2:$J$7000,4,FALSE))</f>
        <v>#N/A</v>
      </c>
      <c r="I81" s="675"/>
      <c r="J81" s="222"/>
      <c r="K81" s="694"/>
      <c r="L81" s="676"/>
      <c r="M81" s="670"/>
      <c r="N81" s="678"/>
      <c r="O81" s="681"/>
      <c r="P81" s="671"/>
      <c r="Q81" s="672"/>
      <c r="R81" s="684"/>
      <c r="S81" s="686"/>
      <c r="T81" s="688"/>
      <c r="U81" s="669"/>
    </row>
    <row r="82" spans="1:21" ht="18" customHeight="1" x14ac:dyDescent="0.7">
      <c r="A82" s="692"/>
      <c r="B82" s="693"/>
      <c r="C82" s="322"/>
      <c r="D82" s="268"/>
      <c r="E82" s="273"/>
      <c r="F82" s="362"/>
      <c r="G82" s="268"/>
      <c r="H82" s="269"/>
      <c r="I82" s="270"/>
      <c r="J82" s="86"/>
      <c r="K82" s="694"/>
      <c r="L82" s="323"/>
      <c r="M82" s="323"/>
      <c r="N82" s="224"/>
      <c r="O82" s="681"/>
      <c r="P82" s="268"/>
      <c r="Q82" s="672"/>
      <c r="R82" s="325"/>
      <c r="S82" s="268"/>
      <c r="T82" s="688"/>
      <c r="U82" s="669"/>
    </row>
    <row r="83" spans="1:21" ht="18" customHeight="1" x14ac:dyDescent="0.35">
      <c r="A83" s="692"/>
      <c r="B83" s="693"/>
      <c r="C83" s="673" t="s">
        <v>130</v>
      </c>
      <c r="D83" s="293">
        <v>1</v>
      </c>
      <c r="E83" s="373">
        <f>'INSCRIPTIONS COLLEGES'!E74</f>
        <v>0</v>
      </c>
      <c r="F83" s="364" t="e">
        <f>IF(E83="","",VLOOKUP(E83,'Listing import 29.10.24'!$A$2:$J$7000,2,FALSE))</f>
        <v>#N/A</v>
      </c>
      <c r="G83" s="246" t="e">
        <f>IF(E83="","",VLOOKUP(E83,'Listing import 29.10.24'!$A$2:$J$7000,3,FALSE))</f>
        <v>#N/A</v>
      </c>
      <c r="H83" s="294" t="e">
        <f>IF(E83="","",VLOOKUP(E83,'Listing import 29.10.24'!$A$2:$J$7000,4,FALSE))</f>
        <v>#N/A</v>
      </c>
      <c r="I83" s="675"/>
      <c r="J83" s="222"/>
      <c r="K83" s="694"/>
      <c r="L83" s="676">
        <f>SUM(J83:J87)</f>
        <v>0</v>
      </c>
      <c r="M83" s="677">
        <f>SUM(HOUR($K77)*60*60,MINUTE($K77)*60,SECOND($K77))-(L83*3)</f>
        <v>0</v>
      </c>
      <c r="N83" s="678"/>
      <c r="O83" s="681"/>
      <c r="P83" s="679">
        <f>M83+(10*N83)</f>
        <v>0</v>
      </c>
      <c r="Q83" s="672"/>
      <c r="R83" s="689">
        <f>P83</f>
        <v>0</v>
      </c>
      <c r="S83" s="685">
        <f>RANK(R83,$AC$47:$AC$62,1)+COUNTIF(AC$47:AC$62,R83)-1</f>
        <v>16</v>
      </c>
      <c r="T83" s="688"/>
      <c r="U83" s="669"/>
    </row>
    <row r="84" spans="1:21" ht="18" customHeight="1" x14ac:dyDescent="0.35">
      <c r="A84" s="692"/>
      <c r="B84" s="693"/>
      <c r="C84" s="673"/>
      <c r="D84" s="293">
        <v>2</v>
      </c>
      <c r="E84" s="373">
        <f>'INSCRIPTIONS COLLEGES'!E75</f>
        <v>0</v>
      </c>
      <c r="F84" s="364" t="e">
        <f>IF(E84="","",VLOOKUP(E84,'Listing import 29.10.24'!$A$2:$J$7000,2,FALSE))</f>
        <v>#N/A</v>
      </c>
      <c r="G84" s="246" t="e">
        <f>IF(E84="","",VLOOKUP(E84,'Listing import 29.10.24'!$A$2:$J$7000,3,FALSE))</f>
        <v>#N/A</v>
      </c>
      <c r="H84" s="294" t="e">
        <f>IF(E84="","",VLOOKUP(E84,'Listing import 29.10.24'!$A$2:$J$7000,4,FALSE))</f>
        <v>#N/A</v>
      </c>
      <c r="I84" s="675"/>
      <c r="J84" s="222"/>
      <c r="K84" s="694"/>
      <c r="L84" s="676"/>
      <c r="M84" s="677"/>
      <c r="N84" s="678"/>
      <c r="O84" s="681"/>
      <c r="P84" s="679"/>
      <c r="Q84" s="672"/>
      <c r="R84" s="690"/>
      <c r="S84" s="686"/>
      <c r="T84" s="688"/>
      <c r="U84" s="669"/>
    </row>
    <row r="85" spans="1:21" ht="18" customHeight="1" x14ac:dyDescent="0.35">
      <c r="A85" s="692"/>
      <c r="B85" s="693"/>
      <c r="C85" s="674"/>
      <c r="D85" s="293">
        <v>3</v>
      </c>
      <c r="E85" s="373">
        <f>'INSCRIPTIONS COLLEGES'!E76</f>
        <v>0</v>
      </c>
      <c r="F85" s="364" t="e">
        <f>IF(E85="","",VLOOKUP(E85,'Listing import 29.10.24'!$A$2:$J$7000,2,FALSE))</f>
        <v>#N/A</v>
      </c>
      <c r="G85" s="246" t="e">
        <f>IF(E85="","",VLOOKUP(E85,'Listing import 29.10.24'!$A$2:$J$7000,3,FALSE))</f>
        <v>#N/A</v>
      </c>
      <c r="H85" s="294" t="e">
        <f>IF(E85="","",VLOOKUP(E85,'Listing import 29.10.24'!$A$2:$J$7000,4,FALSE))</f>
        <v>#N/A</v>
      </c>
      <c r="I85" s="675"/>
      <c r="J85" s="222"/>
      <c r="K85" s="694"/>
      <c r="L85" s="676"/>
      <c r="M85" s="670">
        <f>M83/86400</f>
        <v>0</v>
      </c>
      <c r="N85" s="678"/>
      <c r="O85" s="681"/>
      <c r="P85" s="691">
        <f>(M83+N83)/86400</f>
        <v>0</v>
      </c>
      <c r="Q85" s="672"/>
      <c r="R85" s="690"/>
      <c r="S85" s="686"/>
      <c r="T85" s="688"/>
      <c r="U85" s="669"/>
    </row>
    <row r="86" spans="1:21" ht="18" customHeight="1" x14ac:dyDescent="0.35">
      <c r="A86" s="692"/>
      <c r="B86" s="693"/>
      <c r="C86" s="674"/>
      <c r="D86" s="293">
        <v>4</v>
      </c>
      <c r="E86" s="373">
        <f>'INSCRIPTIONS COLLEGES'!E77</f>
        <v>0</v>
      </c>
      <c r="F86" s="364" t="e">
        <f>IF(E86="","",VLOOKUP(E86,'Listing import 29.10.24'!$A$2:$J$7000,2,FALSE))</f>
        <v>#N/A</v>
      </c>
      <c r="G86" s="246" t="e">
        <f>IF(E86="","",VLOOKUP(E86,'Listing import 29.10.24'!$A$2:$J$7000,3,FALSE))</f>
        <v>#N/A</v>
      </c>
      <c r="H86" s="294" t="e">
        <f>IF(E86="","",VLOOKUP(E86,'Listing import 29.10.24'!$A$2:$J$7000,4,FALSE))</f>
        <v>#N/A</v>
      </c>
      <c r="I86" s="675"/>
      <c r="J86" s="222"/>
      <c r="K86" s="694"/>
      <c r="L86" s="676"/>
      <c r="M86" s="670"/>
      <c r="N86" s="678"/>
      <c r="O86" s="681"/>
      <c r="P86" s="691"/>
      <c r="Q86" s="672"/>
      <c r="R86" s="690"/>
      <c r="S86" s="686"/>
      <c r="T86" s="688"/>
      <c r="U86" s="669"/>
    </row>
    <row r="87" spans="1:21" ht="18" customHeight="1" x14ac:dyDescent="0.35">
      <c r="A87" s="692"/>
      <c r="B87" s="693"/>
      <c r="C87" s="674"/>
      <c r="D87" s="293">
        <v>5</v>
      </c>
      <c r="E87" s="373">
        <f>'INSCRIPTIONS COLLEGES'!E78</f>
        <v>0</v>
      </c>
      <c r="F87" s="364" t="e">
        <f>IF(E87="","",VLOOKUP(E87,'Listing import 29.10.24'!$A$2:$J$7000,2,FALSE))</f>
        <v>#N/A</v>
      </c>
      <c r="G87" s="246" t="e">
        <f>IF(E87="","",VLOOKUP(E87,'Listing import 29.10.24'!$A$2:$J$7000,3,FALSE))</f>
        <v>#N/A</v>
      </c>
      <c r="H87" s="294" t="e">
        <f>IF(E87="","",VLOOKUP(E87,'Listing import 29.10.24'!$A$2:$J$7000,4,FALSE))</f>
        <v>#N/A</v>
      </c>
      <c r="I87" s="675"/>
      <c r="J87" s="222"/>
      <c r="K87" s="694"/>
      <c r="L87" s="676"/>
      <c r="M87" s="670"/>
      <c r="N87" s="678"/>
      <c r="O87" s="682"/>
      <c r="P87" s="691"/>
      <c r="Q87" s="672"/>
      <c r="R87" s="690"/>
      <c r="S87" s="686"/>
      <c r="T87" s="688"/>
      <c r="U87" s="669"/>
    </row>
    <row r="88" spans="1:21" ht="18" customHeight="1" x14ac:dyDescent="0.7"/>
    <row r="89" spans="1:21" ht="18" customHeight="1" x14ac:dyDescent="0.7"/>
    <row r="90" spans="1:21" ht="18" customHeight="1" x14ac:dyDescent="0.7"/>
    <row r="91" spans="1:21" ht="103.5" customHeight="1" x14ac:dyDescent="0.35">
      <c r="A91" s="692">
        <v>7</v>
      </c>
      <c r="B91" s="307" t="s">
        <v>82</v>
      </c>
      <c r="C91" s="308" t="s">
        <v>83</v>
      </c>
      <c r="D91" s="307" t="s">
        <v>84</v>
      </c>
      <c r="E91" s="374" t="s">
        <v>85</v>
      </c>
      <c r="F91" s="366" t="s">
        <v>86</v>
      </c>
      <c r="G91" s="307" t="s">
        <v>87</v>
      </c>
      <c r="H91" s="307" t="s">
        <v>88</v>
      </c>
      <c r="I91" s="307" t="s">
        <v>89</v>
      </c>
      <c r="J91" s="100" t="s">
        <v>90</v>
      </c>
      <c r="K91" s="83" t="s">
        <v>106</v>
      </c>
      <c r="L91" s="236" t="s">
        <v>92</v>
      </c>
      <c r="M91" s="236" t="s">
        <v>93</v>
      </c>
      <c r="N91" s="100" t="s">
        <v>94</v>
      </c>
      <c r="O91" s="307" t="s">
        <v>95</v>
      </c>
      <c r="P91" s="307" t="s">
        <v>96</v>
      </c>
      <c r="Q91" s="307" t="s">
        <v>97</v>
      </c>
      <c r="R91" s="309" t="s">
        <v>98</v>
      </c>
      <c r="S91" s="309" t="s">
        <v>99</v>
      </c>
      <c r="T91" s="310" t="s">
        <v>100</v>
      </c>
      <c r="U91" s="309" t="s">
        <v>101</v>
      </c>
    </row>
    <row r="92" spans="1:21" ht="18" customHeight="1" x14ac:dyDescent="0.35">
      <c r="A92" s="692"/>
      <c r="B92" s="693" t="e">
        <f>IF(E92="","",VLOOKUP(E92,'Listing import 29.10.24'!$A$2:$J$7000,8,FALSE))</f>
        <v>#N/A</v>
      </c>
      <c r="C92" s="673" t="s">
        <v>129</v>
      </c>
      <c r="D92" s="293">
        <v>1</v>
      </c>
      <c r="E92" s="373">
        <f>'INSCRIPTIONS COLLEGES'!E81</f>
        <v>0</v>
      </c>
      <c r="F92" s="364" t="e">
        <f>IF(E92="","",VLOOKUP(E92,'Listing import 29.10.24'!$A$2:$J$7000,2,FALSE))</f>
        <v>#N/A</v>
      </c>
      <c r="G92" s="246" t="e">
        <f>IF(E92="","",VLOOKUP(E92,'Listing import 29.10.24'!$A$2:$J$7000,3,FALSE))</f>
        <v>#N/A</v>
      </c>
      <c r="H92" s="294" t="e">
        <f>IF(E92="","",VLOOKUP(E92,'Listing import 29.10.24'!$A$2:$J$7000,4,FALSE))</f>
        <v>#N/A</v>
      </c>
      <c r="I92" s="675"/>
      <c r="J92" s="222"/>
      <c r="K92" s="694"/>
      <c r="L92" s="676">
        <f>SUM(J92:J96)</f>
        <v>0</v>
      </c>
      <c r="M92" s="677">
        <f>SUM(HOUR($K92)*60*60,MINUTE($K92)*60,SECOND($K92))-(L92*3)</f>
        <v>0</v>
      </c>
      <c r="N92" s="678"/>
      <c r="O92" s="680">
        <f>SUM(N92+N98)*10</f>
        <v>0</v>
      </c>
      <c r="P92" s="679">
        <f>M92+(10*N92)</f>
        <v>0</v>
      </c>
      <c r="Q92" s="679">
        <f>SUM(HOUR($K92)*60*60,MINUTE($K92)*60,SECOND($K92))-((L92+L98)*3)+((N92+N98)*10)</f>
        <v>0</v>
      </c>
      <c r="R92" s="683">
        <f>P92</f>
        <v>0</v>
      </c>
      <c r="S92" s="685">
        <f>RANK(R92,$Z$47:$Z$62,1)+COUNTIF(Z$47:Z$62,R92)-1</f>
        <v>16</v>
      </c>
      <c r="T92" s="687">
        <f>Q92</f>
        <v>0</v>
      </c>
      <c r="U92" s="668">
        <f>RANK(T92,$AF$47:$AF$62,1)+COUNTIF(AF$47:AF$62,T92)-1</f>
        <v>16</v>
      </c>
    </row>
    <row r="93" spans="1:21" ht="18" customHeight="1" x14ac:dyDescent="0.35">
      <c r="A93" s="692"/>
      <c r="B93" s="693"/>
      <c r="C93" s="673"/>
      <c r="D93" s="293">
        <v>2</v>
      </c>
      <c r="E93" s="373">
        <f>'INSCRIPTIONS COLLEGES'!E82</f>
        <v>0</v>
      </c>
      <c r="F93" s="364" t="e">
        <f>IF(E93="","",VLOOKUP(E93,'Listing import 29.10.24'!$A$2:$J$7000,2,FALSE))</f>
        <v>#N/A</v>
      </c>
      <c r="G93" s="246" t="e">
        <f>IF(E93="","",VLOOKUP(E93,'Listing import 29.10.24'!$A$2:$J$7000,3,FALSE))</f>
        <v>#N/A</v>
      </c>
      <c r="H93" s="294" t="e">
        <f>IF(E93="","",VLOOKUP(E93,'Listing import 29.10.24'!$A$2:$J$7000,4,FALSE))</f>
        <v>#N/A</v>
      </c>
      <c r="I93" s="675"/>
      <c r="J93" s="222"/>
      <c r="K93" s="694"/>
      <c r="L93" s="676"/>
      <c r="M93" s="677"/>
      <c r="N93" s="678"/>
      <c r="O93" s="681"/>
      <c r="P93" s="679"/>
      <c r="Q93" s="679"/>
      <c r="R93" s="684"/>
      <c r="S93" s="686"/>
      <c r="T93" s="688"/>
      <c r="U93" s="669"/>
    </row>
    <row r="94" spans="1:21" ht="18" customHeight="1" x14ac:dyDescent="0.35">
      <c r="A94" s="692"/>
      <c r="B94" s="693"/>
      <c r="C94" s="674"/>
      <c r="D94" s="293">
        <v>3</v>
      </c>
      <c r="E94" s="373">
        <f>'INSCRIPTIONS COLLEGES'!E83</f>
        <v>0</v>
      </c>
      <c r="F94" s="364" t="e">
        <f>IF(E94="","",VLOOKUP(E94,'Listing import 29.10.24'!$A$2:$J$7000,2,FALSE))</f>
        <v>#N/A</v>
      </c>
      <c r="G94" s="246" t="e">
        <f>IF(E94="","",VLOOKUP(E94,'Listing import 29.10.24'!$A$2:$J$7000,3,FALSE))</f>
        <v>#N/A</v>
      </c>
      <c r="H94" s="294" t="e">
        <f>IF(E94="","",VLOOKUP(E94,'Listing import 29.10.24'!$A$2:$J$7000,4,FALSE))</f>
        <v>#N/A</v>
      </c>
      <c r="I94" s="675"/>
      <c r="J94" s="222"/>
      <c r="K94" s="694"/>
      <c r="L94" s="676"/>
      <c r="M94" s="670">
        <f>M92/86400</f>
        <v>0</v>
      </c>
      <c r="N94" s="678"/>
      <c r="O94" s="681"/>
      <c r="P94" s="671">
        <f>(M92+(N92*10))/86400</f>
        <v>0</v>
      </c>
      <c r="Q94" s="672">
        <f>Q92/86400</f>
        <v>0</v>
      </c>
      <c r="R94" s="684"/>
      <c r="S94" s="686"/>
      <c r="T94" s="688"/>
      <c r="U94" s="669"/>
    </row>
    <row r="95" spans="1:21" ht="18" customHeight="1" x14ac:dyDescent="0.35">
      <c r="A95" s="692"/>
      <c r="B95" s="693"/>
      <c r="C95" s="674"/>
      <c r="D95" s="293">
        <v>4</v>
      </c>
      <c r="E95" s="373">
        <f>'INSCRIPTIONS COLLEGES'!E84</f>
        <v>0</v>
      </c>
      <c r="F95" s="364" t="e">
        <f>IF(E95="","",VLOOKUP(E95,'Listing import 29.10.24'!$A$2:$J$7000,2,FALSE))</f>
        <v>#N/A</v>
      </c>
      <c r="G95" s="246" t="e">
        <f>IF(E95="","",VLOOKUP(E95,'Listing import 29.10.24'!$A$2:$J$7000,3,FALSE))</f>
        <v>#N/A</v>
      </c>
      <c r="H95" s="294" t="e">
        <f>IF(E95="","",VLOOKUP(E95,'Listing import 29.10.24'!$A$2:$J$7000,4,FALSE))</f>
        <v>#N/A</v>
      </c>
      <c r="I95" s="675"/>
      <c r="J95" s="222"/>
      <c r="K95" s="694"/>
      <c r="L95" s="676"/>
      <c r="M95" s="670"/>
      <c r="N95" s="678"/>
      <c r="O95" s="681"/>
      <c r="P95" s="671"/>
      <c r="Q95" s="672"/>
      <c r="R95" s="684"/>
      <c r="S95" s="686"/>
      <c r="T95" s="688"/>
      <c r="U95" s="669"/>
    </row>
    <row r="96" spans="1:21" ht="18" customHeight="1" x14ac:dyDescent="0.35">
      <c r="A96" s="692"/>
      <c r="B96" s="693"/>
      <c r="C96" s="674"/>
      <c r="D96" s="293">
        <v>5</v>
      </c>
      <c r="E96" s="373">
        <f>'INSCRIPTIONS COLLEGES'!E85</f>
        <v>0</v>
      </c>
      <c r="F96" s="364" t="e">
        <f>IF(E96="","",VLOOKUP(E96,'Listing import 29.10.24'!$A$2:$J$7000,2,FALSE))</f>
        <v>#N/A</v>
      </c>
      <c r="G96" s="246" t="e">
        <f>IF(E96="","",VLOOKUP(E96,'Listing import 29.10.24'!$A$2:$J$7000,3,FALSE))</f>
        <v>#N/A</v>
      </c>
      <c r="H96" s="294" t="e">
        <f>IF(E96="","",VLOOKUP(E96,'Listing import 29.10.24'!$A$2:$J$7000,4,FALSE))</f>
        <v>#N/A</v>
      </c>
      <c r="I96" s="675"/>
      <c r="J96" s="222"/>
      <c r="K96" s="694"/>
      <c r="L96" s="676"/>
      <c r="M96" s="670"/>
      <c r="N96" s="678"/>
      <c r="O96" s="681"/>
      <c r="P96" s="671"/>
      <c r="Q96" s="672"/>
      <c r="R96" s="684"/>
      <c r="S96" s="686"/>
      <c r="T96" s="688"/>
      <c r="U96" s="669"/>
    </row>
    <row r="97" spans="1:23" ht="18" customHeight="1" x14ac:dyDescent="0.7">
      <c r="A97" s="692"/>
      <c r="B97" s="693"/>
      <c r="C97" s="322"/>
      <c r="D97" s="268"/>
      <c r="E97" s="273"/>
      <c r="F97" s="362"/>
      <c r="G97" s="268"/>
      <c r="H97" s="269"/>
      <c r="I97" s="270"/>
      <c r="J97" s="86"/>
      <c r="K97" s="694"/>
      <c r="L97" s="323"/>
      <c r="M97" s="323"/>
      <c r="N97" s="224"/>
      <c r="O97" s="681"/>
      <c r="P97" s="268"/>
      <c r="Q97" s="672"/>
      <c r="R97" s="325"/>
      <c r="S97" s="268"/>
      <c r="T97" s="688"/>
      <c r="U97" s="669"/>
    </row>
    <row r="98" spans="1:23" ht="18" customHeight="1" x14ac:dyDescent="0.35">
      <c r="A98" s="692"/>
      <c r="B98" s="693"/>
      <c r="C98" s="673" t="s">
        <v>130</v>
      </c>
      <c r="D98" s="293">
        <v>1</v>
      </c>
      <c r="E98" s="373">
        <f>'INSCRIPTIONS COLLEGES'!E87</f>
        <v>0</v>
      </c>
      <c r="F98" s="364" t="e">
        <f>IF(E98="","",VLOOKUP(E98,'Listing import 29.10.24'!$A$2:$J$7000,2,FALSE))</f>
        <v>#N/A</v>
      </c>
      <c r="G98" s="246" t="e">
        <f>IF(E98="","",VLOOKUP(E98,'Listing import 29.10.24'!$A$2:$J$7000,3,FALSE))</f>
        <v>#N/A</v>
      </c>
      <c r="H98" s="294" t="e">
        <f>IF(E98="","",VLOOKUP(E98,'Listing import 29.10.24'!$A$2:$J$7000,4,FALSE))</f>
        <v>#N/A</v>
      </c>
      <c r="I98" s="675"/>
      <c r="J98" s="222"/>
      <c r="K98" s="694"/>
      <c r="L98" s="676">
        <f>SUM(J98:J102)</f>
        <v>0</v>
      </c>
      <c r="M98" s="677">
        <f>SUM(HOUR($K92)*60*60,MINUTE($K92)*60,SECOND($K92))-(L98*3)</f>
        <v>0</v>
      </c>
      <c r="N98" s="678"/>
      <c r="O98" s="681"/>
      <c r="P98" s="679">
        <f>M98+(10*N98)</f>
        <v>0</v>
      </c>
      <c r="Q98" s="672"/>
      <c r="R98" s="689">
        <f>P98</f>
        <v>0</v>
      </c>
      <c r="S98" s="685">
        <f>RANK(R98,$AC$47:$AC$62,1)+COUNTIF(AC$47:AC$62,R98)-1</f>
        <v>16</v>
      </c>
      <c r="T98" s="688"/>
      <c r="U98" s="669"/>
    </row>
    <row r="99" spans="1:23" ht="18" customHeight="1" x14ac:dyDescent="0.35">
      <c r="A99" s="692"/>
      <c r="B99" s="693"/>
      <c r="C99" s="673"/>
      <c r="D99" s="293">
        <v>2</v>
      </c>
      <c r="E99" s="373">
        <f>'INSCRIPTIONS COLLEGES'!E88</f>
        <v>0</v>
      </c>
      <c r="F99" s="364" t="e">
        <f>IF(E99="","",VLOOKUP(E99,'Listing import 29.10.24'!$A$2:$J$7000,2,FALSE))</f>
        <v>#N/A</v>
      </c>
      <c r="G99" s="246" t="e">
        <f>IF(E99="","",VLOOKUP(E99,'Listing import 29.10.24'!$A$2:$J$7000,3,FALSE))</f>
        <v>#N/A</v>
      </c>
      <c r="H99" s="294" t="e">
        <f>IF(E99="","",VLOOKUP(E99,'Listing import 29.10.24'!$A$2:$J$7000,4,FALSE))</f>
        <v>#N/A</v>
      </c>
      <c r="I99" s="675"/>
      <c r="J99" s="222"/>
      <c r="K99" s="694"/>
      <c r="L99" s="676"/>
      <c r="M99" s="677"/>
      <c r="N99" s="678"/>
      <c r="O99" s="681"/>
      <c r="P99" s="679"/>
      <c r="Q99" s="672"/>
      <c r="R99" s="690"/>
      <c r="S99" s="686"/>
      <c r="T99" s="688"/>
      <c r="U99" s="669"/>
    </row>
    <row r="100" spans="1:23" ht="18" customHeight="1" x14ac:dyDescent="0.35">
      <c r="A100" s="692"/>
      <c r="B100" s="693"/>
      <c r="C100" s="674"/>
      <c r="D100" s="293">
        <v>3</v>
      </c>
      <c r="E100" s="373">
        <f>'INSCRIPTIONS COLLEGES'!E89</f>
        <v>0</v>
      </c>
      <c r="F100" s="364" t="e">
        <f>IF(E100="","",VLOOKUP(E100,'Listing import 29.10.24'!$A$2:$J$7000,2,FALSE))</f>
        <v>#N/A</v>
      </c>
      <c r="G100" s="246" t="e">
        <f>IF(E100="","",VLOOKUP(E100,'Listing import 29.10.24'!$A$2:$J$7000,3,FALSE))</f>
        <v>#N/A</v>
      </c>
      <c r="H100" s="294" t="e">
        <f>IF(E100="","",VLOOKUP(E100,'Listing import 29.10.24'!$A$2:$J$7000,4,FALSE))</f>
        <v>#N/A</v>
      </c>
      <c r="I100" s="675"/>
      <c r="J100" s="222"/>
      <c r="K100" s="694"/>
      <c r="L100" s="676"/>
      <c r="M100" s="670">
        <f>M98/86400</f>
        <v>0</v>
      </c>
      <c r="N100" s="678"/>
      <c r="O100" s="681"/>
      <c r="P100" s="691">
        <f>(M98+N98)/86400</f>
        <v>0</v>
      </c>
      <c r="Q100" s="672"/>
      <c r="R100" s="690"/>
      <c r="S100" s="686"/>
      <c r="T100" s="688"/>
      <c r="U100" s="669"/>
    </row>
    <row r="101" spans="1:23" ht="18" customHeight="1" x14ac:dyDescent="0.35">
      <c r="A101" s="692"/>
      <c r="B101" s="693"/>
      <c r="C101" s="674"/>
      <c r="D101" s="293">
        <v>4</v>
      </c>
      <c r="E101" s="373">
        <f>'INSCRIPTIONS COLLEGES'!E90</f>
        <v>0</v>
      </c>
      <c r="F101" s="364" t="e">
        <f>IF(E101="","",VLOOKUP(E101,'Listing import 29.10.24'!$A$2:$J$7000,2,FALSE))</f>
        <v>#N/A</v>
      </c>
      <c r="G101" s="246" t="e">
        <f>IF(E101="","",VLOOKUP(E101,'Listing import 29.10.24'!$A$2:$J$7000,3,FALSE))</f>
        <v>#N/A</v>
      </c>
      <c r="H101" s="294" t="e">
        <f>IF(E101="","",VLOOKUP(E101,'Listing import 29.10.24'!$A$2:$J$7000,4,FALSE))</f>
        <v>#N/A</v>
      </c>
      <c r="I101" s="675"/>
      <c r="J101" s="222"/>
      <c r="K101" s="694"/>
      <c r="L101" s="676"/>
      <c r="M101" s="670"/>
      <c r="N101" s="678"/>
      <c r="O101" s="681"/>
      <c r="P101" s="691"/>
      <c r="Q101" s="672"/>
      <c r="R101" s="690"/>
      <c r="S101" s="686"/>
      <c r="T101" s="688"/>
      <c r="U101" s="669"/>
    </row>
    <row r="102" spans="1:23" ht="18" customHeight="1" x14ac:dyDescent="0.35">
      <c r="A102" s="692"/>
      <c r="B102" s="693"/>
      <c r="C102" s="674"/>
      <c r="D102" s="293">
        <v>5</v>
      </c>
      <c r="E102" s="373">
        <f>'INSCRIPTIONS COLLEGES'!E91</f>
        <v>0</v>
      </c>
      <c r="F102" s="364" t="e">
        <f>IF(E102="","",VLOOKUP(E102,'Listing import 29.10.24'!$A$2:$J$7000,2,FALSE))</f>
        <v>#N/A</v>
      </c>
      <c r="G102" s="246" t="e">
        <f>IF(E102="","",VLOOKUP(E102,'Listing import 29.10.24'!$A$2:$J$7000,3,FALSE))</f>
        <v>#N/A</v>
      </c>
      <c r="H102" s="294" t="e">
        <f>IF(E102="","",VLOOKUP(E102,'Listing import 29.10.24'!$A$2:$J$7000,4,FALSE))</f>
        <v>#N/A</v>
      </c>
      <c r="I102" s="675"/>
      <c r="J102" s="222"/>
      <c r="K102" s="694"/>
      <c r="L102" s="676"/>
      <c r="M102" s="670"/>
      <c r="N102" s="678"/>
      <c r="O102" s="682"/>
      <c r="P102" s="691"/>
      <c r="Q102" s="672"/>
      <c r="R102" s="690"/>
      <c r="S102" s="686"/>
      <c r="T102" s="688"/>
      <c r="U102" s="669"/>
    </row>
    <row r="103" spans="1:23" ht="18" customHeight="1" x14ac:dyDescent="0.7"/>
    <row r="104" spans="1:23" ht="18" customHeight="1" x14ac:dyDescent="0.7"/>
    <row r="105" spans="1:23" ht="18" customHeight="1" x14ac:dyDescent="0.7"/>
    <row r="106" spans="1:23" ht="72" x14ac:dyDescent="0.35">
      <c r="A106" s="692">
        <v>8</v>
      </c>
      <c r="B106" s="307" t="s">
        <v>82</v>
      </c>
      <c r="C106" s="308" t="s">
        <v>83</v>
      </c>
      <c r="D106" s="307" t="s">
        <v>84</v>
      </c>
      <c r="E106" s="374" t="s">
        <v>85</v>
      </c>
      <c r="F106" s="366" t="s">
        <v>86</v>
      </c>
      <c r="G106" s="307" t="s">
        <v>87</v>
      </c>
      <c r="H106" s="307" t="s">
        <v>88</v>
      </c>
      <c r="I106" s="307" t="s">
        <v>89</v>
      </c>
      <c r="J106" s="100" t="s">
        <v>90</v>
      </c>
      <c r="K106" s="83" t="s">
        <v>106</v>
      </c>
      <c r="L106" s="236" t="s">
        <v>92</v>
      </c>
      <c r="M106" s="236" t="s">
        <v>93</v>
      </c>
      <c r="N106" s="100" t="s">
        <v>94</v>
      </c>
      <c r="O106" s="307" t="s">
        <v>95</v>
      </c>
      <c r="P106" s="307" t="s">
        <v>96</v>
      </c>
      <c r="Q106" s="307" t="s">
        <v>97</v>
      </c>
      <c r="R106" s="309" t="s">
        <v>98</v>
      </c>
      <c r="S106" s="309" t="s">
        <v>99</v>
      </c>
      <c r="T106" s="310" t="s">
        <v>100</v>
      </c>
      <c r="U106" s="309" t="s">
        <v>101</v>
      </c>
    </row>
    <row r="107" spans="1:23" ht="18" customHeight="1" x14ac:dyDescent="0.35">
      <c r="A107" s="692"/>
      <c r="B107" s="693" t="e">
        <f>IF(E107="","",VLOOKUP(E107,'Listing import 29.10.24'!$A$2:$J$7000,8,FALSE))</f>
        <v>#N/A</v>
      </c>
      <c r="C107" s="673" t="s">
        <v>129</v>
      </c>
      <c r="D107" s="293">
        <v>1</v>
      </c>
      <c r="E107" s="373">
        <f>'INSCRIPTIONS COLLEGES'!E94</f>
        <v>0</v>
      </c>
      <c r="F107" s="364" t="e">
        <f>IF(E107="","",VLOOKUP(E107,'Listing import 29.10.24'!$A$2:$J$7000,2,FALSE))</f>
        <v>#N/A</v>
      </c>
      <c r="G107" s="246" t="e">
        <f>IF(E107="","",VLOOKUP(E107,'Listing import 29.10.24'!$A$2:$J$7000,3,FALSE))</f>
        <v>#N/A</v>
      </c>
      <c r="H107" s="294" t="e">
        <f>IF(E107="","",VLOOKUP(E107,'Listing import 29.10.24'!$A$2:$J$7000,4,FALSE))</f>
        <v>#N/A</v>
      </c>
      <c r="I107" s="675"/>
      <c r="J107" s="222"/>
      <c r="K107" s="694"/>
      <c r="L107" s="676">
        <f>SUM(J107:J111)</f>
        <v>0</v>
      </c>
      <c r="M107" s="677">
        <f>SUM(HOUR($K107)*60*60,MINUTE($K107)*60,SECOND($K107))-(L107*3)</f>
        <v>0</v>
      </c>
      <c r="N107" s="678"/>
      <c r="O107" s="680">
        <f>SUM(N107+N113)*10</f>
        <v>0</v>
      </c>
      <c r="P107" s="679">
        <f>M107+(10*N107)</f>
        <v>0</v>
      </c>
      <c r="Q107" s="679">
        <f>SUM(HOUR($K107)*60*60,MINUTE($K107)*60,SECOND($K107))-((L107+L113)*3)+((N107+N113)*10)</f>
        <v>0</v>
      </c>
      <c r="R107" s="683">
        <f>P107</f>
        <v>0</v>
      </c>
      <c r="S107" s="685">
        <f>RANK(R107,$Z$47:$Z$62,1)+COUNTIF(Z$47:Z$62,R107)-1</f>
        <v>16</v>
      </c>
      <c r="T107" s="687">
        <f>Q107</f>
        <v>0</v>
      </c>
      <c r="U107" s="668">
        <f>RANK(T107,$AF$47:$AF$62,1)+COUNTIF(AF$47:AF$62,T107)-1</f>
        <v>16</v>
      </c>
      <c r="W107" s="235">
        <v>24211132</v>
      </c>
    </row>
    <row r="108" spans="1:23" ht="18" customHeight="1" x14ac:dyDescent="0.35">
      <c r="A108" s="692"/>
      <c r="B108" s="693"/>
      <c r="C108" s="673"/>
      <c r="D108" s="293">
        <v>2</v>
      </c>
      <c r="E108" s="373">
        <f>'INSCRIPTIONS COLLEGES'!E95</f>
        <v>0</v>
      </c>
      <c r="F108" s="364" t="e">
        <f>IF(E108="","",VLOOKUP(E108,'Listing import 29.10.24'!$A$2:$J$7000,2,FALSE))</f>
        <v>#N/A</v>
      </c>
      <c r="G108" s="246" t="e">
        <f>IF(E108="","",VLOOKUP(E108,'Listing import 29.10.24'!$A$2:$J$7000,3,FALSE))</f>
        <v>#N/A</v>
      </c>
      <c r="H108" s="294" t="e">
        <f>IF(E108="","",VLOOKUP(E108,'Listing import 29.10.24'!$A$2:$J$7000,4,FALSE))</f>
        <v>#N/A</v>
      </c>
      <c r="I108" s="675"/>
      <c r="J108" s="222"/>
      <c r="K108" s="694"/>
      <c r="L108" s="676"/>
      <c r="M108" s="677"/>
      <c r="N108" s="678"/>
      <c r="O108" s="681"/>
      <c r="P108" s="679"/>
      <c r="Q108" s="679"/>
      <c r="R108" s="684"/>
      <c r="S108" s="686"/>
      <c r="T108" s="688"/>
      <c r="U108" s="669"/>
      <c r="W108" s="235">
        <v>24211296</v>
      </c>
    </row>
    <row r="109" spans="1:23" ht="18" customHeight="1" x14ac:dyDescent="0.35">
      <c r="A109" s="692"/>
      <c r="B109" s="693"/>
      <c r="C109" s="674"/>
      <c r="D109" s="293">
        <v>3</v>
      </c>
      <c r="E109" s="373">
        <f>'INSCRIPTIONS COLLEGES'!E96</f>
        <v>0</v>
      </c>
      <c r="F109" s="364" t="e">
        <f>IF(E109="","",VLOOKUP(E109,'Listing import 29.10.24'!$A$2:$J$7000,2,FALSE))</f>
        <v>#N/A</v>
      </c>
      <c r="G109" s="246" t="e">
        <f>IF(E109="","",VLOOKUP(E109,'Listing import 29.10.24'!$A$2:$J$7000,3,FALSE))</f>
        <v>#N/A</v>
      </c>
      <c r="H109" s="294" t="e">
        <f>IF(E109="","",VLOOKUP(E109,'Listing import 29.10.24'!$A$2:$J$7000,4,FALSE))</f>
        <v>#N/A</v>
      </c>
      <c r="I109" s="675"/>
      <c r="J109" s="222"/>
      <c r="K109" s="694"/>
      <c r="L109" s="676"/>
      <c r="M109" s="670">
        <f>M107/86400</f>
        <v>0</v>
      </c>
      <c r="N109" s="678"/>
      <c r="O109" s="681"/>
      <c r="P109" s="671">
        <f>(M107+(N107*10))/86400</f>
        <v>0</v>
      </c>
      <c r="Q109" s="672">
        <f>Q107/86400</f>
        <v>0</v>
      </c>
      <c r="R109" s="684"/>
      <c r="S109" s="686"/>
      <c r="T109" s="688"/>
      <c r="U109" s="669"/>
      <c r="W109" s="235">
        <v>24212816</v>
      </c>
    </row>
    <row r="110" spans="1:23" ht="18" customHeight="1" x14ac:dyDescent="0.35">
      <c r="A110" s="692"/>
      <c r="B110" s="693"/>
      <c r="C110" s="674"/>
      <c r="D110" s="293">
        <v>4</v>
      </c>
      <c r="E110" s="373">
        <f>'INSCRIPTIONS COLLEGES'!E97</f>
        <v>0</v>
      </c>
      <c r="F110" s="364" t="e">
        <f>IF(E110="","",VLOOKUP(E110,'Listing import 29.10.24'!$A$2:$J$7000,2,FALSE))</f>
        <v>#N/A</v>
      </c>
      <c r="G110" s="246" t="e">
        <f>IF(E110="","",VLOOKUP(E110,'Listing import 29.10.24'!$A$2:$J$7000,3,FALSE))</f>
        <v>#N/A</v>
      </c>
      <c r="H110" s="294" t="e">
        <f>IF(E110="","",VLOOKUP(E110,'Listing import 29.10.24'!$A$2:$J$7000,4,FALSE))</f>
        <v>#N/A</v>
      </c>
      <c r="I110" s="675"/>
      <c r="J110" s="222"/>
      <c r="K110" s="694"/>
      <c r="L110" s="676"/>
      <c r="M110" s="670"/>
      <c r="N110" s="678"/>
      <c r="O110" s="681"/>
      <c r="P110" s="671"/>
      <c r="Q110" s="672"/>
      <c r="R110" s="684"/>
      <c r="S110" s="686"/>
      <c r="T110" s="688"/>
      <c r="U110" s="669"/>
      <c r="W110" s="235">
        <v>24211073</v>
      </c>
    </row>
    <row r="111" spans="1:23" ht="18" customHeight="1" x14ac:dyDescent="0.35">
      <c r="A111" s="692"/>
      <c r="B111" s="693"/>
      <c r="C111" s="674"/>
      <c r="D111" s="293">
        <v>5</v>
      </c>
      <c r="E111" s="373">
        <f>'INSCRIPTIONS COLLEGES'!E98</f>
        <v>0</v>
      </c>
      <c r="F111" s="364" t="e">
        <f>IF(E111="","",VLOOKUP(E111,'Listing import 29.10.24'!$A$2:$J$7000,2,FALSE))</f>
        <v>#N/A</v>
      </c>
      <c r="G111" s="246" t="e">
        <f>IF(E111="","",VLOOKUP(E111,'Listing import 29.10.24'!$A$2:$J$7000,3,FALSE))</f>
        <v>#N/A</v>
      </c>
      <c r="H111" s="294" t="e">
        <f>IF(E111="","",VLOOKUP(E111,'Listing import 29.10.24'!$A$2:$J$7000,4,FALSE))</f>
        <v>#N/A</v>
      </c>
      <c r="I111" s="675"/>
      <c r="J111" s="222"/>
      <c r="K111" s="694"/>
      <c r="L111" s="676"/>
      <c r="M111" s="670"/>
      <c r="N111" s="678"/>
      <c r="O111" s="681"/>
      <c r="P111" s="671"/>
      <c r="Q111" s="672"/>
      <c r="R111" s="684"/>
      <c r="S111" s="686"/>
      <c r="T111" s="688"/>
      <c r="U111" s="669"/>
      <c r="W111" s="235">
        <v>24248770</v>
      </c>
    </row>
    <row r="112" spans="1:23" ht="18" customHeight="1" x14ac:dyDescent="0.7">
      <c r="A112" s="692"/>
      <c r="B112" s="693"/>
      <c r="C112" s="322"/>
      <c r="D112" s="268"/>
      <c r="E112" s="273"/>
      <c r="F112" s="362"/>
      <c r="G112" s="268"/>
      <c r="H112" s="269"/>
      <c r="I112" s="270"/>
      <c r="J112" s="86"/>
      <c r="K112" s="694"/>
      <c r="L112" s="323"/>
      <c r="M112" s="323"/>
      <c r="N112" s="224"/>
      <c r="O112" s="681"/>
      <c r="P112" s="268"/>
      <c r="Q112" s="672"/>
      <c r="R112" s="325"/>
      <c r="S112" s="268"/>
      <c r="T112" s="688"/>
      <c r="U112" s="669"/>
      <c r="W112" s="235">
        <v>24248520</v>
      </c>
    </row>
    <row r="113" spans="1:23" ht="18" customHeight="1" x14ac:dyDescent="0.35">
      <c r="A113" s="692"/>
      <c r="B113" s="693"/>
      <c r="C113" s="673" t="s">
        <v>130</v>
      </c>
      <c r="D113" s="293">
        <v>1</v>
      </c>
      <c r="E113" s="373">
        <f>'INSCRIPTIONS COLLEGES'!E100</f>
        <v>0</v>
      </c>
      <c r="F113" s="364" t="e">
        <f>IF(E113="","",VLOOKUP(E113,'Listing import 29.10.24'!$A$2:$J$7000,2,FALSE))</f>
        <v>#N/A</v>
      </c>
      <c r="G113" s="246" t="e">
        <f>IF(E113="","",VLOOKUP(E113,'Listing import 29.10.24'!$A$2:$J$7000,3,FALSE))</f>
        <v>#N/A</v>
      </c>
      <c r="H113" s="294" t="e">
        <f>IF(E113="","",VLOOKUP(E113,'Listing import 29.10.24'!$A$2:$J$7000,4,FALSE))</f>
        <v>#N/A</v>
      </c>
      <c r="I113" s="675"/>
      <c r="J113" s="222"/>
      <c r="K113" s="694"/>
      <c r="L113" s="676">
        <f>SUM(J113:J117)</f>
        <v>0</v>
      </c>
      <c r="M113" s="677">
        <f>SUM(HOUR($K107)*60*60,MINUTE($K107)*60,SECOND($K107))-(L113*3)</f>
        <v>0</v>
      </c>
      <c r="N113" s="678"/>
      <c r="O113" s="681"/>
      <c r="P113" s="679">
        <f>M113+(10*N113)</f>
        <v>0</v>
      </c>
      <c r="Q113" s="672"/>
      <c r="R113" s="689">
        <f>P113</f>
        <v>0</v>
      </c>
      <c r="S113" s="685">
        <f>RANK(R113,$AC$47:$AC$62,1)+COUNTIF(AC$47:AC$62,R113)-1</f>
        <v>16</v>
      </c>
      <c r="T113" s="688"/>
      <c r="U113" s="669"/>
      <c r="W113" s="235">
        <v>24221047</v>
      </c>
    </row>
    <row r="114" spans="1:23" ht="18" customHeight="1" x14ac:dyDescent="0.35">
      <c r="A114" s="692"/>
      <c r="B114" s="693"/>
      <c r="C114" s="673"/>
      <c r="D114" s="293">
        <v>2</v>
      </c>
      <c r="E114" s="373">
        <f>'INSCRIPTIONS COLLEGES'!E101</f>
        <v>0</v>
      </c>
      <c r="F114" s="364" t="e">
        <f>IF(E114="","",VLOOKUP(E114,'Listing import 29.10.24'!$A$2:$J$7000,2,FALSE))</f>
        <v>#N/A</v>
      </c>
      <c r="G114" s="246" t="e">
        <f>IF(E114="","",VLOOKUP(E114,'Listing import 29.10.24'!$A$2:$J$7000,3,FALSE))</f>
        <v>#N/A</v>
      </c>
      <c r="H114" s="294" t="e">
        <f>IF(E114="","",VLOOKUP(E114,'Listing import 29.10.24'!$A$2:$J$7000,4,FALSE))</f>
        <v>#N/A</v>
      </c>
      <c r="I114" s="675"/>
      <c r="J114" s="222"/>
      <c r="K114" s="694"/>
      <c r="L114" s="676"/>
      <c r="M114" s="677"/>
      <c r="N114" s="678"/>
      <c r="O114" s="681"/>
      <c r="P114" s="679"/>
      <c r="Q114" s="672"/>
      <c r="R114" s="690"/>
      <c r="S114" s="686"/>
      <c r="T114" s="688"/>
      <c r="U114" s="669"/>
      <c r="W114" s="235">
        <v>24221314</v>
      </c>
    </row>
    <row r="115" spans="1:23" ht="18" customHeight="1" x14ac:dyDescent="0.35">
      <c r="A115" s="692"/>
      <c r="B115" s="693"/>
      <c r="C115" s="674"/>
      <c r="D115" s="293">
        <v>3</v>
      </c>
      <c r="E115" s="373">
        <f>'INSCRIPTIONS COLLEGES'!E102</f>
        <v>0</v>
      </c>
      <c r="F115" s="364" t="e">
        <f>IF(E115="","",VLOOKUP(E115,'Listing import 29.10.24'!$A$2:$J$7000,2,FALSE))</f>
        <v>#N/A</v>
      </c>
      <c r="G115" s="246" t="e">
        <f>IF(E115="","",VLOOKUP(E115,'Listing import 29.10.24'!$A$2:$J$7000,3,FALSE))</f>
        <v>#N/A</v>
      </c>
      <c r="H115" s="294" t="e">
        <f>IF(E115="","",VLOOKUP(E115,'Listing import 29.10.24'!$A$2:$J$7000,4,FALSE))</f>
        <v>#N/A</v>
      </c>
      <c r="I115" s="675"/>
      <c r="J115" s="222"/>
      <c r="K115" s="694"/>
      <c r="L115" s="676"/>
      <c r="M115" s="670">
        <f>M113/86400</f>
        <v>0</v>
      </c>
      <c r="N115" s="678"/>
      <c r="O115" s="681"/>
      <c r="P115" s="691">
        <f>(M113+N113)/86400</f>
        <v>0</v>
      </c>
      <c r="Q115" s="672"/>
      <c r="R115" s="690"/>
      <c r="S115" s="686"/>
      <c r="T115" s="688"/>
      <c r="U115" s="669"/>
      <c r="W115" s="235">
        <v>24211179</v>
      </c>
    </row>
    <row r="116" spans="1:23" ht="18" customHeight="1" x14ac:dyDescent="0.35">
      <c r="A116" s="692"/>
      <c r="B116" s="693"/>
      <c r="C116" s="674"/>
      <c r="D116" s="293">
        <v>4</v>
      </c>
      <c r="E116" s="373">
        <f>'INSCRIPTIONS COLLEGES'!E103</f>
        <v>0</v>
      </c>
      <c r="F116" s="364" t="e">
        <f>IF(E116="","",VLOOKUP(E116,'Listing import 29.10.24'!$A$2:$J$7000,2,FALSE))</f>
        <v>#N/A</v>
      </c>
      <c r="G116" s="246" t="e">
        <f>IF(E116="","",VLOOKUP(E116,'Listing import 29.10.24'!$A$2:$J$7000,3,FALSE))</f>
        <v>#N/A</v>
      </c>
      <c r="H116" s="294" t="e">
        <f>IF(E116="","",VLOOKUP(E116,'Listing import 29.10.24'!$A$2:$J$7000,4,FALSE))</f>
        <v>#N/A</v>
      </c>
      <c r="I116" s="675"/>
      <c r="J116" s="222"/>
      <c r="K116" s="694"/>
      <c r="L116" s="676"/>
      <c r="M116" s="670"/>
      <c r="N116" s="678"/>
      <c r="O116" s="681"/>
      <c r="P116" s="691"/>
      <c r="Q116" s="672"/>
      <c r="R116" s="690"/>
      <c r="S116" s="686"/>
      <c r="T116" s="688"/>
      <c r="U116" s="669"/>
      <c r="W116" s="235">
        <v>24245794</v>
      </c>
    </row>
    <row r="117" spans="1:23" ht="18" customHeight="1" x14ac:dyDescent="0.35">
      <c r="A117" s="692"/>
      <c r="B117" s="693"/>
      <c r="C117" s="674"/>
      <c r="D117" s="293">
        <v>5</v>
      </c>
      <c r="E117" s="373">
        <f>'INSCRIPTIONS COLLEGES'!E104</f>
        <v>0</v>
      </c>
      <c r="F117" s="364" t="e">
        <f>IF(E117="","",VLOOKUP(E117,'Listing import 29.10.24'!$A$2:$J$7000,2,FALSE))</f>
        <v>#N/A</v>
      </c>
      <c r="G117" s="246" t="e">
        <f>IF(E117="","",VLOOKUP(E117,'Listing import 29.10.24'!$A$2:$J$7000,3,FALSE))</f>
        <v>#N/A</v>
      </c>
      <c r="H117" s="294" t="e">
        <f>IF(E117="","",VLOOKUP(E117,'Listing import 29.10.24'!$A$2:$J$7000,4,FALSE))</f>
        <v>#N/A</v>
      </c>
      <c r="I117" s="675"/>
      <c r="J117" s="222"/>
      <c r="K117" s="694"/>
      <c r="L117" s="676"/>
      <c r="M117" s="670"/>
      <c r="N117" s="678"/>
      <c r="O117" s="682"/>
      <c r="P117" s="691"/>
      <c r="Q117" s="672"/>
      <c r="R117" s="690"/>
      <c r="S117" s="686"/>
      <c r="T117" s="688"/>
      <c r="U117" s="669"/>
      <c r="W117" s="235">
        <v>24248159</v>
      </c>
    </row>
    <row r="118" spans="1:23" ht="18" customHeight="1" x14ac:dyDescent="0.7">
      <c r="W118" s="235">
        <v>24210159</v>
      </c>
    </row>
    <row r="119" spans="1:23" ht="18" customHeight="1" x14ac:dyDescent="0.7">
      <c r="W119" s="235">
        <v>24220719</v>
      </c>
    </row>
    <row r="120" spans="1:23" ht="18" customHeight="1" x14ac:dyDescent="0.7">
      <c r="W120" s="235">
        <v>24248302</v>
      </c>
    </row>
    <row r="121" spans="1:23" ht="72" x14ac:dyDescent="0.35">
      <c r="A121" s="692">
        <v>9</v>
      </c>
      <c r="B121" s="307" t="s">
        <v>82</v>
      </c>
      <c r="C121" s="308" t="s">
        <v>83</v>
      </c>
      <c r="D121" s="307" t="s">
        <v>84</v>
      </c>
      <c r="E121" s="374" t="s">
        <v>85</v>
      </c>
      <c r="F121" s="366" t="s">
        <v>86</v>
      </c>
      <c r="G121" s="307" t="s">
        <v>87</v>
      </c>
      <c r="H121" s="307" t="s">
        <v>88</v>
      </c>
      <c r="I121" s="307" t="s">
        <v>89</v>
      </c>
      <c r="J121" s="100" t="s">
        <v>90</v>
      </c>
      <c r="K121" s="83" t="s">
        <v>106</v>
      </c>
      <c r="L121" s="236" t="s">
        <v>92</v>
      </c>
      <c r="M121" s="236" t="s">
        <v>93</v>
      </c>
      <c r="N121" s="100" t="s">
        <v>94</v>
      </c>
      <c r="O121" s="307" t="s">
        <v>95</v>
      </c>
      <c r="P121" s="307" t="s">
        <v>96</v>
      </c>
      <c r="Q121" s="307" t="s">
        <v>97</v>
      </c>
      <c r="R121" s="309" t="s">
        <v>98</v>
      </c>
      <c r="S121" s="309" t="s">
        <v>99</v>
      </c>
      <c r="T121" s="310" t="s">
        <v>100</v>
      </c>
      <c r="U121" s="309" t="s">
        <v>101</v>
      </c>
      <c r="W121" s="235">
        <v>24239145</v>
      </c>
    </row>
    <row r="122" spans="1:23" ht="18" customHeight="1" x14ac:dyDescent="0.35">
      <c r="A122" s="692"/>
      <c r="B122" s="693" t="str">
        <f>IF(E122="","",VLOOKUP(E122,'Listing import 29.10.24'!$A$2:$J$7000,8,FALSE))</f>
        <v>CLG.HAVILA</v>
      </c>
      <c r="C122" s="673" t="s">
        <v>129</v>
      </c>
      <c r="D122" s="293">
        <v>1</v>
      </c>
      <c r="E122" s="373">
        <f>'INSCRIPTIONS COLLEGES'!E107</f>
        <v>24210676</v>
      </c>
      <c r="F122" s="364" t="str">
        <f>IF(E122="","",VLOOKUP(E122,'Listing import 29.10.24'!$A$2:$J$7000,2,FALSE))</f>
        <v>Hace</v>
      </c>
      <c r="G122" s="246" t="str">
        <f>IF(E122="","",VLOOKUP(E122,'Listing import 29.10.24'!$A$2:$J$7000,3,FALSE))</f>
        <v>Bikane</v>
      </c>
      <c r="H122" s="294" t="str">
        <f>IF(E122="","",VLOOKUP(E122,'Listing import 29.10.24'!$A$2:$J$7000,4,FALSE))</f>
        <v>MF</v>
      </c>
      <c r="I122" s="675"/>
      <c r="J122" s="222"/>
      <c r="K122" s="694"/>
      <c r="L122" s="676">
        <f>SUM(J122:J126)</f>
        <v>0</v>
      </c>
      <c r="M122" s="677">
        <f>SUM(HOUR($K122)*60*60,MINUTE($K122)*60,SECOND($K122))-(L122*3)</f>
        <v>0</v>
      </c>
      <c r="N122" s="678"/>
      <c r="O122" s="680">
        <f>SUM(N122+N128)*10</f>
        <v>0</v>
      </c>
      <c r="P122" s="679">
        <f>M122+(10*N122)</f>
        <v>0</v>
      </c>
      <c r="Q122" s="679">
        <f>SUM(HOUR($K122)*60*60,MINUTE($K122)*60,SECOND($K122))-((L122+L128)*3)+((N122+N128)*10)</f>
        <v>0</v>
      </c>
      <c r="R122" s="683">
        <f>P122</f>
        <v>0</v>
      </c>
      <c r="S122" s="685">
        <f>RANK(R122,$Z$47:$Z$62,1)+COUNTIF(Z$47:Z$62,R122)-1</f>
        <v>16</v>
      </c>
      <c r="T122" s="687">
        <f>Q122</f>
        <v>0</v>
      </c>
      <c r="U122" s="668">
        <f>RANK(T122,$AF$47:$AF$62,1)+COUNTIF(AF$47:AF$62,T122)-1</f>
        <v>16</v>
      </c>
    </row>
    <row r="123" spans="1:23" ht="18" customHeight="1" x14ac:dyDescent="0.35">
      <c r="A123" s="692"/>
      <c r="B123" s="693"/>
      <c r="C123" s="673"/>
      <c r="D123" s="293">
        <v>2</v>
      </c>
      <c r="E123" s="373">
        <f>'INSCRIPTIONS COLLEGES'!E108</f>
        <v>24210675</v>
      </c>
      <c r="F123" s="364" t="str">
        <f>IF(E123="","",VLOOKUP(E123,'Listing import 29.10.24'!$A$2:$J$7000,2,FALSE))</f>
        <v>Hmaen</v>
      </c>
      <c r="G123" s="246" t="str">
        <f>IF(E123="","",VLOOKUP(E123,'Listing import 29.10.24'!$A$2:$J$7000,3,FALSE))</f>
        <v>Alice Kinë</v>
      </c>
      <c r="H123" s="294" t="str">
        <f>IF(E123="","",VLOOKUP(E123,'Listing import 29.10.24'!$A$2:$J$7000,4,FALSE))</f>
        <v>MF</v>
      </c>
      <c r="I123" s="675"/>
      <c r="J123" s="222"/>
      <c r="K123" s="694"/>
      <c r="L123" s="676"/>
      <c r="M123" s="677"/>
      <c r="N123" s="678"/>
      <c r="O123" s="681"/>
      <c r="P123" s="679"/>
      <c r="Q123" s="679"/>
      <c r="R123" s="684"/>
      <c r="S123" s="686"/>
      <c r="T123" s="688"/>
      <c r="U123" s="669"/>
    </row>
    <row r="124" spans="1:23" ht="18" customHeight="1" x14ac:dyDescent="0.35">
      <c r="A124" s="692"/>
      <c r="B124" s="693"/>
      <c r="C124" s="674"/>
      <c r="D124" s="293">
        <v>3</v>
      </c>
      <c r="E124" s="373">
        <f>'INSCRIPTIONS COLLEGES'!E109</f>
        <v>24238313</v>
      </c>
      <c r="F124" s="364" t="str">
        <f>IF(E124="","",VLOOKUP(E124,'Listing import 29.10.24'!$A$2:$J$7000,2,FALSE))</f>
        <v>John</v>
      </c>
      <c r="G124" s="246" t="str">
        <f>IF(E124="","",VLOOKUP(E124,'Listing import 29.10.24'!$A$2:$J$7000,3,FALSE))</f>
        <v>Ita</v>
      </c>
      <c r="H124" s="294" t="str">
        <f>IF(E124="","",VLOOKUP(E124,'Listing import 29.10.24'!$A$2:$J$7000,4,FALSE))</f>
        <v>MF</v>
      </c>
      <c r="I124" s="675"/>
      <c r="J124" s="222"/>
      <c r="K124" s="694"/>
      <c r="L124" s="676"/>
      <c r="M124" s="670">
        <f>M122/86400</f>
        <v>0</v>
      </c>
      <c r="N124" s="678"/>
      <c r="O124" s="681"/>
      <c r="P124" s="671">
        <f>(M122+(N122*10))/86400</f>
        <v>0</v>
      </c>
      <c r="Q124" s="672">
        <f>Q122/86400</f>
        <v>0</v>
      </c>
      <c r="R124" s="684"/>
      <c r="S124" s="686"/>
      <c r="T124" s="688"/>
      <c r="U124" s="669"/>
    </row>
    <row r="125" spans="1:23" ht="18" customHeight="1" x14ac:dyDescent="0.35">
      <c r="A125" s="692"/>
      <c r="B125" s="693"/>
      <c r="C125" s="674"/>
      <c r="D125" s="293">
        <v>4</v>
      </c>
      <c r="E125" s="373">
        <f>'INSCRIPTIONS COLLEGES'!E110</f>
        <v>24221686</v>
      </c>
      <c r="F125" s="364" t="str">
        <f>IF(E125="","",VLOOKUP(E125,'Listing import 29.10.24'!$A$2:$J$7000,2,FALSE))</f>
        <v>Kasso</v>
      </c>
      <c r="G125" s="246" t="str">
        <f>IF(E125="","",VLOOKUP(E125,'Listing import 29.10.24'!$A$2:$J$7000,3,FALSE))</f>
        <v>Manese</v>
      </c>
      <c r="H125" s="294" t="str">
        <f>IF(E125="","",VLOOKUP(E125,'Listing import 29.10.24'!$A$2:$J$7000,4,FALSE))</f>
        <v>MF</v>
      </c>
      <c r="I125" s="675"/>
      <c r="J125" s="222"/>
      <c r="K125" s="694"/>
      <c r="L125" s="676"/>
      <c r="M125" s="670"/>
      <c r="N125" s="678"/>
      <c r="O125" s="681"/>
      <c r="P125" s="671"/>
      <c r="Q125" s="672"/>
      <c r="R125" s="684"/>
      <c r="S125" s="686"/>
      <c r="T125" s="688"/>
      <c r="U125" s="669"/>
    </row>
    <row r="126" spans="1:23" ht="18" customHeight="1" x14ac:dyDescent="0.35">
      <c r="A126" s="692"/>
      <c r="B126" s="693"/>
      <c r="C126" s="674"/>
      <c r="D126" s="293">
        <v>5</v>
      </c>
      <c r="E126" s="373">
        <f>'INSCRIPTIONS COLLEGES'!E111</f>
        <v>24221687</v>
      </c>
      <c r="F126" s="364" t="str">
        <f>IF(E126="","",VLOOKUP(E126,'Listing import 29.10.24'!$A$2:$J$7000,2,FALSE))</f>
        <v>Pamani</v>
      </c>
      <c r="G126" s="246" t="str">
        <f>IF(E126="","",VLOOKUP(E126,'Listing import 29.10.24'!$A$2:$J$7000,3,FALSE))</f>
        <v>Wajana</v>
      </c>
      <c r="H126" s="294" t="str">
        <f>IF(E126="","",VLOOKUP(E126,'Listing import 29.10.24'!$A$2:$J$7000,4,FALSE))</f>
        <v>MF</v>
      </c>
      <c r="I126" s="675"/>
      <c r="J126" s="222"/>
      <c r="K126" s="694"/>
      <c r="L126" s="676"/>
      <c r="M126" s="670"/>
      <c r="N126" s="678"/>
      <c r="O126" s="681"/>
      <c r="P126" s="671"/>
      <c r="Q126" s="672"/>
      <c r="R126" s="684"/>
      <c r="S126" s="686"/>
      <c r="T126" s="688"/>
      <c r="U126" s="669"/>
    </row>
    <row r="127" spans="1:23" ht="18" customHeight="1" x14ac:dyDescent="0.7">
      <c r="A127" s="692"/>
      <c r="B127" s="693"/>
      <c r="C127" s="322"/>
      <c r="D127" s="268"/>
      <c r="E127" s="273"/>
      <c r="F127" s="362"/>
      <c r="G127" s="268"/>
      <c r="H127" s="269"/>
      <c r="I127" s="270"/>
      <c r="J127" s="86"/>
      <c r="K127" s="694"/>
      <c r="L127" s="323"/>
      <c r="M127" s="323"/>
      <c r="N127" s="224"/>
      <c r="O127" s="681"/>
      <c r="P127" s="268"/>
      <c r="Q127" s="672"/>
      <c r="R127" s="325"/>
      <c r="S127" s="268"/>
      <c r="T127" s="688"/>
      <c r="U127" s="669"/>
    </row>
    <row r="128" spans="1:23" ht="18" customHeight="1" x14ac:dyDescent="0.35">
      <c r="A128" s="692"/>
      <c r="B128" s="693"/>
      <c r="C128" s="673" t="s">
        <v>130</v>
      </c>
      <c r="D128" s="293">
        <v>1</v>
      </c>
      <c r="E128" s="373">
        <f>'INSCRIPTIONS COLLEGES'!E113</f>
        <v>24211296</v>
      </c>
      <c r="F128" s="364" t="str">
        <f>IF(E128="","",VLOOKUP(E128,'Listing import 29.10.24'!$A$2:$J$7000,2,FALSE))</f>
        <v>Boucher</v>
      </c>
      <c r="G128" s="246" t="str">
        <f>IF(E128="","",VLOOKUP(E128,'Listing import 29.10.24'!$A$2:$J$7000,3,FALSE))</f>
        <v>Lewen</v>
      </c>
      <c r="H128" s="294" t="str">
        <f>IF(E128="","",VLOOKUP(E128,'Listing import 29.10.24'!$A$2:$J$7000,4,FALSE))</f>
        <v>MG</v>
      </c>
      <c r="I128" s="675"/>
      <c r="J128" s="222"/>
      <c r="K128" s="694"/>
      <c r="L128" s="676">
        <f>SUM(J128:J132)</f>
        <v>0</v>
      </c>
      <c r="M128" s="677">
        <f>SUM(HOUR($K122)*60*60,MINUTE($K122)*60,SECOND($K122))-(L128*3)</f>
        <v>0</v>
      </c>
      <c r="N128" s="678"/>
      <c r="O128" s="681"/>
      <c r="P128" s="679">
        <f>M128+(10*N128)</f>
        <v>0</v>
      </c>
      <c r="Q128" s="672"/>
      <c r="R128" s="689">
        <f>P128</f>
        <v>0</v>
      </c>
      <c r="S128" s="685">
        <f>RANK(R128,$AC$47:$AC$62,1)+COUNTIF(AC$47:AC$62,R128)-1</f>
        <v>16</v>
      </c>
      <c r="T128" s="688"/>
      <c r="U128" s="669"/>
    </row>
    <row r="129" spans="1:21" ht="18" customHeight="1" x14ac:dyDescent="0.35">
      <c r="A129" s="692"/>
      <c r="B129" s="693"/>
      <c r="C129" s="673"/>
      <c r="D129" s="293">
        <v>2</v>
      </c>
      <c r="E129" s="373">
        <f>'INSCRIPTIONS COLLEGES'!E114</f>
        <v>24210670</v>
      </c>
      <c r="F129" s="364" t="str">
        <f>IF(E129="","",VLOOKUP(E129,'Listing import 29.10.24'!$A$2:$J$7000,2,FALSE))</f>
        <v>Dreuko</v>
      </c>
      <c r="G129" s="246" t="str">
        <f>IF(E129="","",VLOOKUP(E129,'Listing import 29.10.24'!$A$2:$J$7000,3,FALSE))</f>
        <v>Lawie</v>
      </c>
      <c r="H129" s="294" t="str">
        <f>IF(E129="","",VLOOKUP(E129,'Listing import 29.10.24'!$A$2:$J$7000,4,FALSE))</f>
        <v>MG</v>
      </c>
      <c r="I129" s="675"/>
      <c r="J129" s="222"/>
      <c r="K129" s="694"/>
      <c r="L129" s="676"/>
      <c r="M129" s="677"/>
      <c r="N129" s="678"/>
      <c r="O129" s="681"/>
      <c r="P129" s="679"/>
      <c r="Q129" s="672"/>
      <c r="R129" s="690"/>
      <c r="S129" s="686"/>
      <c r="T129" s="688"/>
      <c r="U129" s="669"/>
    </row>
    <row r="130" spans="1:21" ht="18" customHeight="1" x14ac:dyDescent="0.35">
      <c r="A130" s="692"/>
      <c r="B130" s="693"/>
      <c r="C130" s="674"/>
      <c r="D130" s="293">
        <v>3</v>
      </c>
      <c r="E130" s="373">
        <f>'INSCRIPTIONS COLLEGES'!E115</f>
        <v>24210588</v>
      </c>
      <c r="F130" s="364" t="str">
        <f>IF(E130="","",VLOOKUP(E130,'Listing import 29.10.24'!$A$2:$J$7000,2,FALSE))</f>
        <v>Kakue</v>
      </c>
      <c r="G130" s="246" t="str">
        <f>IF(E130="","",VLOOKUP(E130,'Listing import 29.10.24'!$A$2:$J$7000,3,FALSE))</f>
        <v>Yeiwene</v>
      </c>
      <c r="H130" s="294" t="str">
        <f>IF(E130="","",VLOOKUP(E130,'Listing import 29.10.24'!$A$2:$J$7000,4,FALSE))</f>
        <v>MG</v>
      </c>
      <c r="I130" s="675"/>
      <c r="J130" s="222"/>
      <c r="K130" s="694"/>
      <c r="L130" s="676"/>
      <c r="M130" s="670">
        <f>M128/86400</f>
        <v>0</v>
      </c>
      <c r="N130" s="678"/>
      <c r="O130" s="681"/>
      <c r="P130" s="691">
        <f>(M128+N128)/86400</f>
        <v>0</v>
      </c>
      <c r="Q130" s="672"/>
      <c r="R130" s="690"/>
      <c r="S130" s="686"/>
      <c r="T130" s="688"/>
      <c r="U130" s="669"/>
    </row>
    <row r="131" spans="1:21" ht="18" customHeight="1" x14ac:dyDescent="0.35">
      <c r="A131" s="692"/>
      <c r="B131" s="693"/>
      <c r="C131" s="674"/>
      <c r="D131" s="293">
        <v>4</v>
      </c>
      <c r="E131" s="373">
        <f>'INSCRIPTIONS COLLEGES'!E116</f>
        <v>24221678</v>
      </c>
      <c r="F131" s="364" t="str">
        <f>IF(E131="","",VLOOKUP(E131,'Listing import 29.10.24'!$A$2:$J$7000,2,FALSE))</f>
        <v>Qaeze</v>
      </c>
      <c r="G131" s="246" t="str">
        <f>IF(E131="","",VLOOKUP(E131,'Listing import 29.10.24'!$A$2:$J$7000,3,FALSE))</f>
        <v>Pahazé</v>
      </c>
      <c r="H131" s="294" t="str">
        <f>IF(E131="","",VLOOKUP(E131,'Listing import 29.10.24'!$A$2:$J$7000,4,FALSE))</f>
        <v>MG</v>
      </c>
      <c r="I131" s="675"/>
      <c r="J131" s="222"/>
      <c r="K131" s="694"/>
      <c r="L131" s="676"/>
      <c r="M131" s="670"/>
      <c r="N131" s="678"/>
      <c r="O131" s="681"/>
      <c r="P131" s="691"/>
      <c r="Q131" s="672"/>
      <c r="R131" s="690"/>
      <c r="S131" s="686"/>
      <c r="T131" s="688"/>
      <c r="U131" s="669"/>
    </row>
    <row r="132" spans="1:21" ht="18" customHeight="1" x14ac:dyDescent="0.35">
      <c r="A132" s="692"/>
      <c r="B132" s="693"/>
      <c r="C132" s="674"/>
      <c r="D132" s="293">
        <v>5</v>
      </c>
      <c r="E132" s="373">
        <f>'INSCRIPTIONS COLLEGES'!E117</f>
        <v>24210669</v>
      </c>
      <c r="F132" s="364" t="str">
        <f>IF(E132="","",VLOOKUP(E132,'Listing import 29.10.24'!$A$2:$J$7000,2,FALSE))</f>
        <v>WAHEO</v>
      </c>
      <c r="G132" s="246" t="str">
        <f>IF(E132="","",VLOOKUP(E132,'Listing import 29.10.24'!$A$2:$J$7000,3,FALSE))</f>
        <v>Dralue</v>
      </c>
      <c r="H132" s="294" t="str">
        <f>IF(E132="","",VLOOKUP(E132,'Listing import 29.10.24'!$A$2:$J$7000,4,FALSE))</f>
        <v>MG</v>
      </c>
      <c r="I132" s="675"/>
      <c r="J132" s="222"/>
      <c r="K132" s="694"/>
      <c r="L132" s="676"/>
      <c r="M132" s="670"/>
      <c r="N132" s="678"/>
      <c r="O132" s="682"/>
      <c r="P132" s="691"/>
      <c r="Q132" s="672"/>
      <c r="R132" s="690"/>
      <c r="S132" s="686"/>
      <c r="T132" s="688"/>
      <c r="U132" s="669"/>
    </row>
    <row r="133" spans="1:21" ht="18" customHeight="1" x14ac:dyDescent="0.7"/>
    <row r="134" spans="1:21" ht="18" customHeight="1" x14ac:dyDescent="0.7"/>
    <row r="135" spans="1:21" ht="18" customHeight="1" x14ac:dyDescent="0.7"/>
    <row r="136" spans="1:21" ht="72" x14ac:dyDescent="0.35">
      <c r="A136" s="692">
        <v>10</v>
      </c>
      <c r="B136" s="307" t="s">
        <v>82</v>
      </c>
      <c r="C136" s="308" t="s">
        <v>83</v>
      </c>
      <c r="D136" s="307" t="s">
        <v>84</v>
      </c>
      <c r="E136" s="374" t="s">
        <v>85</v>
      </c>
      <c r="F136" s="366" t="s">
        <v>86</v>
      </c>
      <c r="G136" s="307" t="s">
        <v>87</v>
      </c>
      <c r="H136" s="307" t="s">
        <v>88</v>
      </c>
      <c r="I136" s="307" t="s">
        <v>89</v>
      </c>
      <c r="J136" s="100" t="s">
        <v>90</v>
      </c>
      <c r="K136" s="83" t="s">
        <v>106</v>
      </c>
      <c r="L136" s="236" t="s">
        <v>92</v>
      </c>
      <c r="M136" s="236" t="s">
        <v>93</v>
      </c>
      <c r="N136" s="100" t="s">
        <v>94</v>
      </c>
      <c r="O136" s="307" t="s">
        <v>95</v>
      </c>
      <c r="P136" s="307" t="s">
        <v>96</v>
      </c>
      <c r="Q136" s="307" t="s">
        <v>97</v>
      </c>
      <c r="R136" s="309" t="s">
        <v>98</v>
      </c>
      <c r="S136" s="309" t="s">
        <v>99</v>
      </c>
      <c r="T136" s="310" t="s">
        <v>100</v>
      </c>
      <c r="U136" s="309" t="s">
        <v>101</v>
      </c>
    </row>
    <row r="137" spans="1:21" ht="18" customHeight="1" x14ac:dyDescent="0.35">
      <c r="A137" s="692"/>
      <c r="B137" s="693" t="str">
        <f>IF(E137="","",VLOOKUP(E137,'Listing import 29.10.24'!$A$2:$J$7000,8,FALSE))</f>
        <v>CLG.TADINE</v>
      </c>
      <c r="C137" s="673" t="s">
        <v>129</v>
      </c>
      <c r="D137" s="293">
        <v>1</v>
      </c>
      <c r="E137" s="377">
        <f>'INSCRIPTIONS COLLEGES'!E120</f>
        <v>24222207</v>
      </c>
      <c r="F137" s="364" t="str">
        <f>IF(E137="","",VLOOKUP(E137,'Listing import 29.10.24'!$A$2:$J$7000,2,FALSE))</f>
        <v>GOUBAIRATE</v>
      </c>
      <c r="G137" s="246" t="str">
        <f>IF(E137="","",VLOOKUP(E137,'Listing import 29.10.24'!$A$2:$J$7000,3,FALSE))</f>
        <v>Julia</v>
      </c>
      <c r="H137" s="294" t="str">
        <f>IF(E137="","",VLOOKUP(E137,'Listing import 29.10.24'!$A$2:$J$7000,4,FALSE))</f>
        <v>MF</v>
      </c>
      <c r="I137" s="675"/>
      <c r="J137" s="222"/>
      <c r="K137" s="694"/>
      <c r="L137" s="676">
        <f>SUM(J137:J141)</f>
        <v>0</v>
      </c>
      <c r="M137" s="677">
        <f>SUM(HOUR($K137)*60*60,MINUTE($K137)*60,SECOND($K137))-(L137*3)</f>
        <v>0</v>
      </c>
      <c r="N137" s="678"/>
      <c r="O137" s="680">
        <f>SUM(N137+N143)*10</f>
        <v>0</v>
      </c>
      <c r="P137" s="679">
        <f>M137+(10*N137)</f>
        <v>0</v>
      </c>
      <c r="Q137" s="679">
        <f>SUM(HOUR($K137)*60*60,MINUTE($K137)*60,SECOND($K137))-((L137+L143)*3)+((N137+N143)*10)</f>
        <v>0</v>
      </c>
      <c r="R137" s="683">
        <f>P137</f>
        <v>0</v>
      </c>
      <c r="S137" s="685">
        <f>RANK(R137,$Z$47:$Z$62,1)+COUNTIF(Z$47:Z$62,R137)-1</f>
        <v>16</v>
      </c>
      <c r="T137" s="687">
        <f>Q137</f>
        <v>0</v>
      </c>
      <c r="U137" s="668">
        <f>RANK(T137,$AF$47:$AF$62,1)+COUNTIF(AF$47:AF$62,T137)-1</f>
        <v>16</v>
      </c>
    </row>
    <row r="138" spans="1:21" ht="18" customHeight="1" x14ac:dyDescent="0.35">
      <c r="A138" s="692"/>
      <c r="B138" s="693"/>
      <c r="C138" s="673"/>
      <c r="D138" s="293">
        <v>2</v>
      </c>
      <c r="E138" s="377">
        <f>'INSCRIPTIONS COLLEGES'!E121</f>
        <v>24210834</v>
      </c>
      <c r="F138" s="364" t="str">
        <f>IF(E138="","",VLOOKUP(E138,'Listing import 29.10.24'!$A$2:$J$7000,2,FALSE))</f>
        <v>GUATHOTI</v>
      </c>
      <c r="G138" s="246" t="str">
        <f>IF(E138="","",VLOOKUP(E138,'Listing import 29.10.24'!$A$2:$J$7000,3,FALSE))</f>
        <v>Patricia</v>
      </c>
      <c r="H138" s="294" t="str">
        <f>IF(E138="","",VLOOKUP(E138,'Listing import 29.10.24'!$A$2:$J$7000,4,FALSE))</f>
        <v>MF</v>
      </c>
      <c r="I138" s="675"/>
      <c r="J138" s="222"/>
      <c r="K138" s="694"/>
      <c r="L138" s="676"/>
      <c r="M138" s="677"/>
      <c r="N138" s="678"/>
      <c r="O138" s="681"/>
      <c r="P138" s="679"/>
      <c r="Q138" s="679"/>
      <c r="R138" s="684"/>
      <c r="S138" s="686"/>
      <c r="T138" s="688"/>
      <c r="U138" s="669"/>
    </row>
    <row r="139" spans="1:21" ht="18" customHeight="1" x14ac:dyDescent="0.35">
      <c r="A139" s="692"/>
      <c r="B139" s="693"/>
      <c r="C139" s="674"/>
      <c r="D139" s="293">
        <v>3</v>
      </c>
      <c r="E139" s="377">
        <f>'INSCRIPTIONS COLLEGES'!E122</f>
        <v>24222333</v>
      </c>
      <c r="F139" s="364" t="str">
        <f>IF(E139="","",VLOOKUP(E139,'Listing import 29.10.24'!$A$2:$J$7000,2,FALSE))</f>
        <v>HMAE</v>
      </c>
      <c r="G139" s="246" t="str">
        <f>IF(E139="","",VLOOKUP(E139,'Listing import 29.10.24'!$A$2:$J$7000,3,FALSE))</f>
        <v>Armelle</v>
      </c>
      <c r="H139" s="294" t="str">
        <f>IF(E139="","",VLOOKUP(E139,'Listing import 29.10.24'!$A$2:$J$7000,4,FALSE))</f>
        <v>MF</v>
      </c>
      <c r="I139" s="675"/>
      <c r="J139" s="222"/>
      <c r="K139" s="694"/>
      <c r="L139" s="676"/>
      <c r="M139" s="670">
        <f>M137/86400</f>
        <v>0</v>
      </c>
      <c r="N139" s="678"/>
      <c r="O139" s="681"/>
      <c r="P139" s="671">
        <f>(M137+(N137*10))/86400</f>
        <v>0</v>
      </c>
      <c r="Q139" s="672">
        <f>Q137/86400</f>
        <v>0</v>
      </c>
      <c r="R139" s="684"/>
      <c r="S139" s="686"/>
      <c r="T139" s="688"/>
      <c r="U139" s="669"/>
    </row>
    <row r="140" spans="1:21" ht="18" customHeight="1" x14ac:dyDescent="0.35">
      <c r="A140" s="692"/>
      <c r="B140" s="693"/>
      <c r="C140" s="674"/>
      <c r="D140" s="293">
        <v>4</v>
      </c>
      <c r="E140" s="377">
        <f>'INSCRIPTIONS COLLEGES'!E123</f>
        <v>24210824</v>
      </c>
      <c r="F140" s="364" t="str">
        <f>IF(E140="","",VLOOKUP(E140,'Listing import 29.10.24'!$A$2:$J$7000,2,FALSE))</f>
        <v>JEBEZ</v>
      </c>
      <c r="G140" s="246" t="str">
        <f>IF(E140="","",VLOOKUP(E140,'Listing import 29.10.24'!$A$2:$J$7000,3,FALSE))</f>
        <v>Evelyne</v>
      </c>
      <c r="H140" s="294" t="str">
        <f>IF(E140="","",VLOOKUP(E140,'Listing import 29.10.24'!$A$2:$J$7000,4,FALSE))</f>
        <v>MF</v>
      </c>
      <c r="I140" s="675"/>
      <c r="J140" s="222"/>
      <c r="K140" s="694"/>
      <c r="L140" s="676"/>
      <c r="M140" s="670"/>
      <c r="N140" s="678"/>
      <c r="O140" s="681"/>
      <c r="P140" s="671"/>
      <c r="Q140" s="672"/>
      <c r="R140" s="684"/>
      <c r="S140" s="686"/>
      <c r="T140" s="688"/>
      <c r="U140" s="669"/>
    </row>
    <row r="141" spans="1:21" ht="18" customHeight="1" x14ac:dyDescent="0.35">
      <c r="A141" s="692"/>
      <c r="B141" s="693"/>
      <c r="C141" s="674"/>
      <c r="D141" s="293">
        <v>5</v>
      </c>
      <c r="E141" s="377">
        <f>'INSCRIPTIONS COLLEGES'!E124</f>
        <v>24222230</v>
      </c>
      <c r="F141" s="364" t="str">
        <f>IF(E141="","",VLOOKUP(E141,'Listing import 29.10.24'!$A$2:$J$7000,2,FALSE))</f>
        <v>NEMIA</v>
      </c>
      <c r="G141" s="246" t="str">
        <f>IF(E141="","",VLOOKUP(E141,'Listing import 29.10.24'!$A$2:$J$7000,3,FALSE))</f>
        <v>Alice</v>
      </c>
      <c r="H141" s="294" t="str">
        <f>IF(E141="","",VLOOKUP(E141,'Listing import 29.10.24'!$A$2:$J$7000,4,FALSE))</f>
        <v>MF</v>
      </c>
      <c r="I141" s="675"/>
      <c r="J141" s="222"/>
      <c r="K141" s="694"/>
      <c r="L141" s="676"/>
      <c r="M141" s="670"/>
      <c r="N141" s="678"/>
      <c r="O141" s="681"/>
      <c r="P141" s="671"/>
      <c r="Q141" s="672"/>
      <c r="R141" s="684"/>
      <c r="S141" s="686"/>
      <c r="T141" s="688"/>
      <c r="U141" s="669"/>
    </row>
    <row r="142" spans="1:21" ht="18" customHeight="1" x14ac:dyDescent="0.7">
      <c r="A142" s="692"/>
      <c r="B142" s="693"/>
      <c r="C142" s="322"/>
      <c r="D142" s="268"/>
      <c r="E142" s="273"/>
      <c r="F142" s="362"/>
      <c r="G142" s="268"/>
      <c r="H142" s="269"/>
      <c r="I142" s="270"/>
      <c r="J142" s="86"/>
      <c r="K142" s="694"/>
      <c r="L142" s="323"/>
      <c r="M142" s="323"/>
      <c r="N142" s="224"/>
      <c r="O142" s="681"/>
      <c r="P142" s="268"/>
      <c r="Q142" s="672"/>
      <c r="R142" s="325"/>
      <c r="S142" s="268"/>
      <c r="T142" s="688"/>
      <c r="U142" s="669"/>
    </row>
    <row r="143" spans="1:21" ht="18" customHeight="1" x14ac:dyDescent="0.35">
      <c r="A143" s="692"/>
      <c r="B143" s="693"/>
      <c r="C143" s="673" t="s">
        <v>130</v>
      </c>
      <c r="D143" s="293">
        <v>1</v>
      </c>
      <c r="E143" s="377">
        <f>'INSCRIPTIONS COLLEGES'!E126</f>
        <v>24221546</v>
      </c>
      <c r="F143" s="364" t="str">
        <f>IF(E143="","",VLOOKUP(E143,'Listing import 29.10.24'!$A$2:$J$7000,2,FALSE))</f>
        <v>DUHNARA</v>
      </c>
      <c r="G143" s="246" t="str">
        <f>IF(E143="","",VLOOKUP(E143,'Listing import 29.10.24'!$A$2:$J$7000,3,FALSE))</f>
        <v>Evan</v>
      </c>
      <c r="H143" s="294" t="str">
        <f>IF(E143="","",VLOOKUP(E143,'Listing import 29.10.24'!$A$2:$J$7000,4,FALSE))</f>
        <v>MG</v>
      </c>
      <c r="I143" s="675"/>
      <c r="J143" s="222"/>
      <c r="K143" s="694"/>
      <c r="L143" s="676">
        <f>SUM(J143:J147)</f>
        <v>0</v>
      </c>
      <c r="M143" s="677">
        <f>SUM(HOUR($K137)*60*60,MINUTE($K137)*60,SECOND($K137))-(L143*3)</f>
        <v>0</v>
      </c>
      <c r="N143" s="678"/>
      <c r="O143" s="681"/>
      <c r="P143" s="679">
        <f>M143+(10*N143)</f>
        <v>0</v>
      </c>
      <c r="Q143" s="672"/>
      <c r="R143" s="689">
        <f>P143</f>
        <v>0</v>
      </c>
      <c r="S143" s="685">
        <f>RANK(R143,$AC$47:$AC$62,1)+COUNTIF(AC$47:AC$62,R143)-1</f>
        <v>16</v>
      </c>
      <c r="T143" s="688"/>
      <c r="U143" s="669"/>
    </row>
    <row r="144" spans="1:21" ht="18" customHeight="1" x14ac:dyDescent="0.35">
      <c r="A144" s="692"/>
      <c r="B144" s="693"/>
      <c r="C144" s="673"/>
      <c r="D144" s="293">
        <v>2</v>
      </c>
      <c r="E144" s="377">
        <f>'INSCRIPTIONS COLLEGES'!E127</f>
        <v>24221726</v>
      </c>
      <c r="F144" s="364" t="str">
        <f>IF(E144="","",VLOOKUP(E144,'Listing import 29.10.24'!$A$2:$J$7000,2,FALSE))</f>
        <v>PAALA</v>
      </c>
      <c r="G144" s="246" t="str">
        <f>IF(E144="","",VLOOKUP(E144,'Listing import 29.10.24'!$A$2:$J$7000,3,FALSE))</f>
        <v>Tavaé</v>
      </c>
      <c r="H144" s="294" t="str">
        <f>IF(E144="","",VLOOKUP(E144,'Listing import 29.10.24'!$A$2:$J$7000,4,FALSE))</f>
        <v>MG</v>
      </c>
      <c r="I144" s="675"/>
      <c r="J144" s="222"/>
      <c r="K144" s="694"/>
      <c r="L144" s="676"/>
      <c r="M144" s="677"/>
      <c r="N144" s="678"/>
      <c r="O144" s="681"/>
      <c r="P144" s="679"/>
      <c r="Q144" s="672"/>
      <c r="R144" s="690"/>
      <c r="S144" s="686"/>
      <c r="T144" s="688"/>
      <c r="U144" s="669"/>
    </row>
    <row r="145" spans="1:21" ht="18" customHeight="1" x14ac:dyDescent="0.35">
      <c r="A145" s="692"/>
      <c r="B145" s="693"/>
      <c r="C145" s="674"/>
      <c r="D145" s="293">
        <v>3</v>
      </c>
      <c r="E145" s="377">
        <f>'INSCRIPTIONS COLLEGES'!E128</f>
        <v>24211026</v>
      </c>
      <c r="F145" s="364" t="str">
        <f>IF(E145="","",VLOOKUP(E145,'Listing import 29.10.24'!$A$2:$J$7000,2,FALSE))</f>
        <v>WAMEJONENGO</v>
      </c>
      <c r="G145" s="246" t="str">
        <f>IF(E145="","",VLOOKUP(E145,'Listing import 29.10.24'!$A$2:$J$7000,3,FALSE))</f>
        <v>Victor</v>
      </c>
      <c r="H145" s="294" t="str">
        <f>IF(E145="","",VLOOKUP(E145,'Listing import 29.10.24'!$A$2:$J$7000,4,FALSE))</f>
        <v>MG</v>
      </c>
      <c r="I145" s="675"/>
      <c r="J145" s="222"/>
      <c r="K145" s="694"/>
      <c r="L145" s="676"/>
      <c r="M145" s="670">
        <f>M143/86400</f>
        <v>0</v>
      </c>
      <c r="N145" s="678"/>
      <c r="O145" s="681"/>
      <c r="P145" s="691">
        <f>(M143+N143)/86400</f>
        <v>0</v>
      </c>
      <c r="Q145" s="672"/>
      <c r="R145" s="690"/>
      <c r="S145" s="686"/>
      <c r="T145" s="688"/>
      <c r="U145" s="669"/>
    </row>
    <row r="146" spans="1:21" ht="18" customHeight="1" x14ac:dyDescent="0.35">
      <c r="A146" s="692"/>
      <c r="B146" s="693"/>
      <c r="C146" s="674"/>
      <c r="D146" s="293">
        <v>4</v>
      </c>
      <c r="E146" s="377">
        <f>'INSCRIPTIONS COLLEGES'!E129</f>
        <v>24245742</v>
      </c>
      <c r="F146" s="364" t="str">
        <f>IF(E146="","",VLOOKUP(E146,'Listing import 29.10.24'!$A$2:$J$7000,2,FALSE))</f>
        <v>YEKAWENE</v>
      </c>
      <c r="G146" s="246" t="str">
        <f>IF(E146="","",VLOOKUP(E146,'Listing import 29.10.24'!$A$2:$J$7000,3,FALSE))</f>
        <v>KENNY</v>
      </c>
      <c r="H146" s="294" t="str">
        <f>IF(E146="","",VLOOKUP(E146,'Listing import 29.10.24'!$A$2:$J$7000,4,FALSE))</f>
        <v>MG</v>
      </c>
      <c r="I146" s="675"/>
      <c r="J146" s="222"/>
      <c r="K146" s="694"/>
      <c r="L146" s="676"/>
      <c r="M146" s="670"/>
      <c r="N146" s="678"/>
      <c r="O146" s="681"/>
      <c r="P146" s="691"/>
      <c r="Q146" s="672"/>
      <c r="R146" s="690"/>
      <c r="S146" s="686"/>
      <c r="T146" s="688"/>
      <c r="U146" s="669"/>
    </row>
    <row r="147" spans="1:21" ht="18" customHeight="1" x14ac:dyDescent="0.35">
      <c r="A147" s="692"/>
      <c r="B147" s="693"/>
      <c r="C147" s="674"/>
      <c r="D147" s="293">
        <v>5</v>
      </c>
      <c r="E147" s="377">
        <f>'INSCRIPTIONS COLLEGES'!E130</f>
        <v>24202834</v>
      </c>
      <c r="F147" s="364" t="str">
        <f>IF(E147="","",VLOOKUP(E147,'Listing import 29.10.24'!$A$2:$J$7000,2,FALSE))</f>
        <v>YEKAWENE</v>
      </c>
      <c r="G147" s="246" t="str">
        <f>IF(E147="","",VLOOKUP(E147,'Listing import 29.10.24'!$A$2:$J$7000,3,FALSE))</f>
        <v>RUBEN</v>
      </c>
      <c r="H147" s="294" t="str">
        <f>IF(E147="","",VLOOKUP(E147,'Listing import 29.10.24'!$A$2:$J$7000,4,FALSE))</f>
        <v>MG</v>
      </c>
      <c r="I147" s="675"/>
      <c r="J147" s="222"/>
      <c r="K147" s="694"/>
      <c r="L147" s="676"/>
      <c r="M147" s="670"/>
      <c r="N147" s="678"/>
      <c r="O147" s="682"/>
      <c r="P147" s="691"/>
      <c r="Q147" s="672"/>
      <c r="R147" s="690"/>
      <c r="S147" s="686"/>
      <c r="T147" s="688"/>
      <c r="U147" s="669"/>
    </row>
    <row r="148" spans="1:21" ht="18" customHeight="1" x14ac:dyDescent="0.7"/>
    <row r="149" spans="1:21" ht="18" customHeight="1" x14ac:dyDescent="0.7"/>
    <row r="150" spans="1:21" ht="18" customHeight="1" x14ac:dyDescent="0.7"/>
    <row r="151" spans="1:21" ht="72" x14ac:dyDescent="0.35">
      <c r="A151" s="692">
        <v>11</v>
      </c>
      <c r="B151" s="307" t="s">
        <v>82</v>
      </c>
      <c r="C151" s="308" t="s">
        <v>83</v>
      </c>
      <c r="D151" s="307" t="s">
        <v>84</v>
      </c>
      <c r="E151" s="374" t="s">
        <v>85</v>
      </c>
      <c r="F151" s="366" t="s">
        <v>86</v>
      </c>
      <c r="G151" s="307" t="s">
        <v>87</v>
      </c>
      <c r="H151" s="307" t="s">
        <v>88</v>
      </c>
      <c r="I151" s="307" t="s">
        <v>89</v>
      </c>
      <c r="J151" s="100" t="s">
        <v>90</v>
      </c>
      <c r="K151" s="83" t="s">
        <v>106</v>
      </c>
      <c r="L151" s="236" t="s">
        <v>92</v>
      </c>
      <c r="M151" s="236" t="s">
        <v>93</v>
      </c>
      <c r="N151" s="100" t="s">
        <v>94</v>
      </c>
      <c r="O151" s="307" t="s">
        <v>95</v>
      </c>
      <c r="P151" s="307" t="s">
        <v>96</v>
      </c>
      <c r="Q151" s="307" t="s">
        <v>97</v>
      </c>
      <c r="R151" s="309" t="s">
        <v>98</v>
      </c>
      <c r="S151" s="309" t="s">
        <v>99</v>
      </c>
      <c r="T151" s="310" t="s">
        <v>100</v>
      </c>
      <c r="U151" s="309" t="s">
        <v>101</v>
      </c>
    </row>
    <row r="152" spans="1:21" ht="19.5" customHeight="1" x14ac:dyDescent="0.35">
      <c r="A152" s="692"/>
      <c r="B152" s="693" t="str">
        <f>IF(E152="","",VLOOKUP(E152,'Listing import 29.10.24'!$A$2:$J$7000,8,FALSE))</f>
        <v>CLG.TAREMEN</v>
      </c>
      <c r="C152" s="673" t="s">
        <v>129</v>
      </c>
      <c r="D152" s="293">
        <v>1</v>
      </c>
      <c r="E152" s="373">
        <f>'INSCRIPTIONS COLLEGES'!E133</f>
        <v>24222180</v>
      </c>
      <c r="F152" s="364" t="str">
        <f>IF(E152="","",VLOOKUP(E152,'Listing import 29.10.24'!$A$2:$J$7000,2,FALSE))</f>
        <v>BEARUNE</v>
      </c>
      <c r="G152" s="246" t="str">
        <f>IF(E152="","",VLOOKUP(E152,'Listing import 29.10.24'!$A$2:$J$7000,3,FALSE))</f>
        <v>Louise</v>
      </c>
      <c r="H152" s="294" t="str">
        <f>IF(E152="","",VLOOKUP(E152,'Listing import 29.10.24'!$A$2:$J$7000,4,FALSE))</f>
        <v>MF</v>
      </c>
      <c r="I152" s="675"/>
      <c r="J152" s="222"/>
      <c r="K152" s="694"/>
      <c r="L152" s="676">
        <f>SUM(J152:J156)</f>
        <v>0</v>
      </c>
      <c r="M152" s="677">
        <f>SUM(HOUR($K152)*60*60,MINUTE($K152)*60,SECOND($K152))-(L152*3)</f>
        <v>0</v>
      </c>
      <c r="N152" s="678"/>
      <c r="O152" s="680">
        <f>SUM(N152+N158)*10</f>
        <v>0</v>
      </c>
      <c r="P152" s="679">
        <f>M152+(10*N152)</f>
        <v>0</v>
      </c>
      <c r="Q152" s="679">
        <f>SUM(HOUR($K152)*60*60,MINUTE($K152)*60,SECOND($K152))-((L152+L158)*3)+((N152+N158)*10)</f>
        <v>0</v>
      </c>
      <c r="R152" s="683">
        <f>P152</f>
        <v>0</v>
      </c>
      <c r="S152" s="685">
        <f>RANK(R152,$Z$47:$Z$62,1)+COUNTIF(Z$47:Z$62,R152)-1</f>
        <v>16</v>
      </c>
      <c r="T152" s="687">
        <f>Q152</f>
        <v>0</v>
      </c>
      <c r="U152" s="668">
        <f>RANK(T152,$AF$47:$AF$62,1)+COUNTIF(AF$47:AF$62,T152)-1</f>
        <v>16</v>
      </c>
    </row>
    <row r="153" spans="1:21" ht="18" customHeight="1" x14ac:dyDescent="0.35">
      <c r="A153" s="692"/>
      <c r="B153" s="693"/>
      <c r="C153" s="673"/>
      <c r="D153" s="293">
        <v>2</v>
      </c>
      <c r="E153" s="373">
        <f>'INSCRIPTIONS COLLEGES'!E134</f>
        <v>24222332</v>
      </c>
      <c r="F153" s="364" t="str">
        <f>IF(E153="","",VLOOKUP(E153,'Listing import 29.10.24'!$A$2:$J$7000,2,FALSE))</f>
        <v>GORODITE</v>
      </c>
      <c r="G153" s="246" t="str">
        <f>IF(E153="","",VLOOKUP(E153,'Listing import 29.10.24'!$A$2:$J$7000,3,FALSE))</f>
        <v>Juliette</v>
      </c>
      <c r="H153" s="294" t="str">
        <f>IF(E153="","",VLOOKUP(E153,'Listing import 29.10.24'!$A$2:$J$7000,4,FALSE))</f>
        <v>MF</v>
      </c>
      <c r="I153" s="675"/>
      <c r="J153" s="222"/>
      <c r="K153" s="694"/>
      <c r="L153" s="676"/>
      <c r="M153" s="677"/>
      <c r="N153" s="678"/>
      <c r="O153" s="681"/>
      <c r="P153" s="679"/>
      <c r="Q153" s="679"/>
      <c r="R153" s="684"/>
      <c r="S153" s="686"/>
      <c r="T153" s="688"/>
      <c r="U153" s="669"/>
    </row>
    <row r="154" spans="1:21" ht="18" customHeight="1" x14ac:dyDescent="0.35">
      <c r="A154" s="692"/>
      <c r="B154" s="693"/>
      <c r="C154" s="674"/>
      <c r="D154" s="293">
        <v>3</v>
      </c>
      <c r="E154" s="373">
        <f>'INSCRIPTIONS COLLEGES'!E135</f>
        <v>24220900</v>
      </c>
      <c r="F154" s="364" t="str">
        <f>IF(E154="","",VLOOKUP(E154,'Listing import 29.10.24'!$A$2:$J$7000,2,FALSE))</f>
        <v>WARICONE</v>
      </c>
      <c r="G154" s="246" t="str">
        <f>IF(E154="","",VLOOKUP(E154,'Listing import 29.10.24'!$A$2:$J$7000,3,FALSE))</f>
        <v>Marie</v>
      </c>
      <c r="H154" s="294" t="str">
        <f>IF(E154="","",VLOOKUP(E154,'Listing import 29.10.24'!$A$2:$J$7000,4,FALSE))</f>
        <v>MF</v>
      </c>
      <c r="I154" s="675"/>
      <c r="J154" s="222"/>
      <c r="K154" s="694"/>
      <c r="L154" s="676"/>
      <c r="M154" s="670">
        <f>M152/86400</f>
        <v>0</v>
      </c>
      <c r="N154" s="678"/>
      <c r="O154" s="681"/>
      <c r="P154" s="671">
        <f>(M152+(N152*10))/86400</f>
        <v>0</v>
      </c>
      <c r="Q154" s="672">
        <f>Q152/86400</f>
        <v>0</v>
      </c>
      <c r="R154" s="684"/>
      <c r="S154" s="686"/>
      <c r="T154" s="688"/>
      <c r="U154" s="669"/>
    </row>
    <row r="155" spans="1:21" ht="18" customHeight="1" x14ac:dyDescent="0.35">
      <c r="A155" s="692"/>
      <c r="B155" s="693"/>
      <c r="C155" s="674"/>
      <c r="D155" s="293">
        <v>4</v>
      </c>
      <c r="E155" s="373">
        <f>'INSCRIPTIONS COLLEGES'!E136</f>
        <v>24220140</v>
      </c>
      <c r="F155" s="364" t="str">
        <f>IF(E155="","",VLOOKUP(E155,'Listing import 29.10.24'!$A$2:$J$7000,2,FALSE))</f>
        <v>BUAMA</v>
      </c>
      <c r="G155" s="246" t="str">
        <f>IF(E155="","",VLOOKUP(E155,'Listing import 29.10.24'!$A$2:$J$7000,3,FALSE))</f>
        <v>Varensia</v>
      </c>
      <c r="H155" s="294" t="str">
        <f>IF(E155="","",VLOOKUP(E155,'Listing import 29.10.24'!$A$2:$J$7000,4,FALSE))</f>
        <v>BF</v>
      </c>
      <c r="I155" s="675"/>
      <c r="J155" s="222"/>
      <c r="K155" s="694"/>
      <c r="L155" s="676"/>
      <c r="M155" s="670"/>
      <c r="N155" s="678"/>
      <c r="O155" s="681"/>
      <c r="P155" s="671"/>
      <c r="Q155" s="672"/>
      <c r="R155" s="684"/>
      <c r="S155" s="686"/>
      <c r="T155" s="688"/>
      <c r="U155" s="669"/>
    </row>
    <row r="156" spans="1:21" ht="18" customHeight="1" x14ac:dyDescent="0.35">
      <c r="A156" s="692"/>
      <c r="B156" s="693"/>
      <c r="C156" s="674"/>
      <c r="D156" s="293">
        <v>5</v>
      </c>
      <c r="E156" s="373">
        <f>'INSCRIPTIONS COLLEGES'!E137</f>
        <v>24221810</v>
      </c>
      <c r="F156" s="364" t="str">
        <f>IF(E156="","",VLOOKUP(E156,'Listing import 29.10.24'!$A$2:$J$7000,2,FALSE))</f>
        <v>PEU</v>
      </c>
      <c r="G156" s="246" t="str">
        <f>IF(E156="","",VLOOKUP(E156,'Listing import 29.10.24'!$A$2:$J$7000,3,FALSE))</f>
        <v>Suzie</v>
      </c>
      <c r="H156" s="294" t="str">
        <f>IF(E156="","",VLOOKUP(E156,'Listing import 29.10.24'!$A$2:$J$7000,4,FALSE))</f>
        <v>BF</v>
      </c>
      <c r="I156" s="675"/>
      <c r="J156" s="222"/>
      <c r="K156" s="694"/>
      <c r="L156" s="676"/>
      <c r="M156" s="670"/>
      <c r="N156" s="678"/>
      <c r="O156" s="681"/>
      <c r="P156" s="671"/>
      <c r="Q156" s="672"/>
      <c r="R156" s="684"/>
      <c r="S156" s="686"/>
      <c r="T156" s="688"/>
      <c r="U156" s="669"/>
    </row>
    <row r="157" spans="1:21" ht="18" customHeight="1" x14ac:dyDescent="0.7">
      <c r="A157" s="692"/>
      <c r="B157" s="693"/>
      <c r="C157" s="322"/>
      <c r="D157" s="268"/>
      <c r="E157" s="268"/>
      <c r="F157" s="362"/>
      <c r="G157" s="268"/>
      <c r="H157" s="269"/>
      <c r="I157" s="270"/>
      <c r="J157" s="86"/>
      <c r="K157" s="694"/>
      <c r="L157" s="323"/>
      <c r="M157" s="323"/>
      <c r="N157" s="224"/>
      <c r="O157" s="681"/>
      <c r="P157" s="268"/>
      <c r="Q157" s="672"/>
      <c r="R157" s="325"/>
      <c r="S157" s="268"/>
      <c r="T157" s="688"/>
      <c r="U157" s="669"/>
    </row>
    <row r="158" spans="1:21" ht="18" customHeight="1" x14ac:dyDescent="0.35">
      <c r="A158" s="692"/>
      <c r="B158" s="693"/>
      <c r="C158" s="673" t="s">
        <v>130</v>
      </c>
      <c r="D158" s="293">
        <v>1</v>
      </c>
      <c r="E158" s="373">
        <f>'INSCRIPTIONS COLLEGES'!E139</f>
        <v>24221219</v>
      </c>
      <c r="F158" s="364" t="str">
        <f>IF(E158="","",VLOOKUP(E158,'Listing import 29.10.24'!$A$2:$J$7000,2,FALSE))</f>
        <v>BEARUNE</v>
      </c>
      <c r="G158" s="246" t="str">
        <f>IF(E158="","",VLOOKUP(E158,'Listing import 29.10.24'!$A$2:$J$7000,3,FALSE))</f>
        <v>Kayel</v>
      </c>
      <c r="H158" s="294" t="str">
        <f>IF(E158="","",VLOOKUP(E158,'Listing import 29.10.24'!$A$2:$J$7000,4,FALSE))</f>
        <v>MG</v>
      </c>
      <c r="I158" s="675"/>
      <c r="J158" s="222"/>
      <c r="K158" s="694"/>
      <c r="L158" s="676">
        <f>SUM(J158:J162)</f>
        <v>0</v>
      </c>
      <c r="M158" s="677">
        <f>SUM(HOUR($K152)*60*60,MINUTE($K152)*60,SECOND($K152))-(L158*3)</f>
        <v>0</v>
      </c>
      <c r="N158" s="678"/>
      <c r="O158" s="681"/>
      <c r="P158" s="679">
        <f>M158+(10*N158)</f>
        <v>0</v>
      </c>
      <c r="Q158" s="672"/>
      <c r="R158" s="689">
        <f>P158</f>
        <v>0</v>
      </c>
      <c r="S158" s="685">
        <f>RANK(R158,$AC$47:$AC$62,1)+COUNTIF(AC$47:AC$62,R158)-1</f>
        <v>16</v>
      </c>
      <c r="T158" s="688"/>
      <c r="U158" s="669"/>
    </row>
    <row r="159" spans="1:21" ht="18" customHeight="1" x14ac:dyDescent="0.35">
      <c r="A159" s="692"/>
      <c r="B159" s="693"/>
      <c r="C159" s="673"/>
      <c r="D159" s="293">
        <v>2</v>
      </c>
      <c r="E159" s="373">
        <f>'INSCRIPTIONS COLLEGES'!E140</f>
        <v>24238409</v>
      </c>
      <c r="F159" s="364" t="str">
        <f>IF(E159="","",VLOOKUP(E159,'Listing import 29.10.24'!$A$2:$J$7000,2,FALSE))</f>
        <v>Jebez</v>
      </c>
      <c r="G159" s="246" t="str">
        <f>IF(E159="","",VLOOKUP(E159,'Listing import 29.10.24'!$A$2:$J$7000,3,FALSE))</f>
        <v>Kuma</v>
      </c>
      <c r="H159" s="294" t="str">
        <f>IF(E159="","",VLOOKUP(E159,'Listing import 29.10.24'!$A$2:$J$7000,4,FALSE))</f>
        <v>MG</v>
      </c>
      <c r="I159" s="675"/>
      <c r="J159" s="222"/>
      <c r="K159" s="694"/>
      <c r="L159" s="676"/>
      <c r="M159" s="677"/>
      <c r="N159" s="678"/>
      <c r="O159" s="681"/>
      <c r="P159" s="679"/>
      <c r="Q159" s="672"/>
      <c r="R159" s="690"/>
      <c r="S159" s="686"/>
      <c r="T159" s="688"/>
      <c r="U159" s="669"/>
    </row>
    <row r="160" spans="1:21" ht="18" customHeight="1" x14ac:dyDescent="0.35">
      <c r="A160" s="692"/>
      <c r="B160" s="693"/>
      <c r="C160" s="674"/>
      <c r="D160" s="293">
        <v>3</v>
      </c>
      <c r="E160" s="373">
        <f>'INSCRIPTIONS COLLEGES'!E141</f>
        <v>24222623</v>
      </c>
      <c r="F160" s="364" t="str">
        <f>IF(E160="","",VLOOKUP(E160,'Listing import 29.10.24'!$A$2:$J$7000,2,FALSE))</f>
        <v>SIWENE</v>
      </c>
      <c r="G160" s="246" t="str">
        <f>IF(E160="","",VLOOKUP(E160,'Listing import 29.10.24'!$A$2:$J$7000,3,FALSE))</f>
        <v>Tylan</v>
      </c>
      <c r="H160" s="294" t="str">
        <f>IF(E160="","",VLOOKUP(E160,'Listing import 29.10.24'!$A$2:$J$7000,4,FALSE))</f>
        <v>MG</v>
      </c>
      <c r="I160" s="675"/>
      <c r="J160" s="222"/>
      <c r="K160" s="694"/>
      <c r="L160" s="676"/>
      <c r="M160" s="670">
        <f>M158/86400</f>
        <v>0</v>
      </c>
      <c r="N160" s="678"/>
      <c r="O160" s="681"/>
      <c r="P160" s="691">
        <f>(M158+N158)/86400</f>
        <v>0</v>
      </c>
      <c r="Q160" s="672"/>
      <c r="R160" s="690"/>
      <c r="S160" s="686"/>
      <c r="T160" s="688"/>
      <c r="U160" s="669"/>
    </row>
    <row r="161" spans="1:21" ht="18" customHeight="1" x14ac:dyDescent="0.35">
      <c r="A161" s="692"/>
      <c r="B161" s="693"/>
      <c r="C161" s="674"/>
      <c r="D161" s="293">
        <v>4</v>
      </c>
      <c r="E161" s="373">
        <f>'INSCRIPTIONS COLLEGES'!E142</f>
        <v>24221873</v>
      </c>
      <c r="F161" s="364" t="str">
        <f>IF(E161="","",VLOOKUP(E161,'Listing import 29.10.24'!$A$2:$J$7000,2,FALSE))</f>
        <v>WAYARIDRI</v>
      </c>
      <c r="G161" s="246" t="str">
        <f>IF(E161="","",VLOOKUP(E161,'Listing import 29.10.24'!$A$2:$J$7000,3,FALSE))</f>
        <v>Bruno</v>
      </c>
      <c r="H161" s="294" t="str">
        <f>IF(E161="","",VLOOKUP(E161,'Listing import 29.10.24'!$A$2:$J$7000,4,FALSE))</f>
        <v>MG</v>
      </c>
      <c r="I161" s="675"/>
      <c r="J161" s="222"/>
      <c r="K161" s="694"/>
      <c r="L161" s="676"/>
      <c r="M161" s="670"/>
      <c r="N161" s="678"/>
      <c r="O161" s="681"/>
      <c r="P161" s="691"/>
      <c r="Q161" s="672"/>
      <c r="R161" s="690"/>
      <c r="S161" s="686"/>
      <c r="T161" s="688"/>
      <c r="U161" s="669"/>
    </row>
    <row r="162" spans="1:21" ht="18" customHeight="1" x14ac:dyDescent="0.35">
      <c r="A162" s="692"/>
      <c r="B162" s="693"/>
      <c r="C162" s="674"/>
      <c r="D162" s="293">
        <v>5</v>
      </c>
      <c r="E162" s="373">
        <f>'INSCRIPTIONS COLLEGES'!E143</f>
        <v>24211110</v>
      </c>
      <c r="F162" s="364" t="str">
        <f>IF(E162="","",VLOOKUP(E162,'Listing import 29.10.24'!$A$2:$J$7000,2,FALSE))</f>
        <v>ENOKA</v>
      </c>
      <c r="G162" s="246" t="str">
        <f>IF(E162="","",VLOOKUP(E162,'Listing import 29.10.24'!$A$2:$J$7000,3,FALSE))</f>
        <v>Stanley</v>
      </c>
      <c r="H162" s="294" t="str">
        <f>IF(E162="","",VLOOKUP(E162,'Listing import 29.10.24'!$A$2:$J$7000,4,FALSE))</f>
        <v>MG</v>
      </c>
      <c r="I162" s="675"/>
      <c r="J162" s="222"/>
      <c r="K162" s="694"/>
      <c r="L162" s="676"/>
      <c r="M162" s="670"/>
      <c r="N162" s="678"/>
      <c r="O162" s="682"/>
      <c r="P162" s="691"/>
      <c r="Q162" s="672"/>
      <c r="R162" s="690"/>
      <c r="S162" s="686"/>
      <c r="T162" s="688"/>
      <c r="U162" s="669"/>
    </row>
    <row r="163" spans="1:21" ht="18" customHeight="1" x14ac:dyDescent="0.7"/>
    <row r="164" spans="1:21" ht="18" customHeight="1" x14ac:dyDescent="0.7"/>
    <row r="165" spans="1:21" ht="18" customHeight="1" x14ac:dyDescent="0.7"/>
    <row r="166" spans="1:21" ht="72" x14ac:dyDescent="0.35">
      <c r="A166" s="692">
        <v>12</v>
      </c>
      <c r="B166" s="307" t="s">
        <v>82</v>
      </c>
      <c r="C166" s="308" t="s">
        <v>83</v>
      </c>
      <c r="D166" s="307" t="s">
        <v>84</v>
      </c>
      <c r="E166" s="374" t="s">
        <v>85</v>
      </c>
      <c r="F166" s="366" t="s">
        <v>86</v>
      </c>
      <c r="G166" s="307" t="s">
        <v>87</v>
      </c>
      <c r="H166" s="307" t="s">
        <v>88</v>
      </c>
      <c r="I166" s="307" t="s">
        <v>89</v>
      </c>
      <c r="J166" s="100" t="s">
        <v>90</v>
      </c>
      <c r="K166" s="83" t="s">
        <v>106</v>
      </c>
      <c r="L166" s="236" t="s">
        <v>92</v>
      </c>
      <c r="M166" s="236" t="s">
        <v>93</v>
      </c>
      <c r="N166" s="100" t="s">
        <v>94</v>
      </c>
      <c r="O166" s="307" t="s">
        <v>95</v>
      </c>
      <c r="P166" s="307" t="s">
        <v>96</v>
      </c>
      <c r="Q166" s="307" t="s">
        <v>97</v>
      </c>
      <c r="R166" s="309" t="s">
        <v>98</v>
      </c>
      <c r="S166" s="309" t="s">
        <v>99</v>
      </c>
      <c r="T166" s="310" t="s">
        <v>100</v>
      </c>
      <c r="U166" s="309" t="s">
        <v>101</v>
      </c>
    </row>
    <row r="167" spans="1:21" ht="18" customHeight="1" x14ac:dyDescent="0.35">
      <c r="A167" s="692"/>
      <c r="B167" s="693" t="str">
        <f>IF(E167="","",VLOOKUP(E167,'Listing import 29.10.24'!$A$2:$J$7000,8,FALSE))</f>
        <v>CLG.YVES-MARIE HILY</v>
      </c>
      <c r="C167" s="673" t="s">
        <v>129</v>
      </c>
      <c r="D167" s="293">
        <v>1</v>
      </c>
      <c r="E167" s="373">
        <f>'INSCRIPTIONS COLLEGES'!E146</f>
        <v>24222047</v>
      </c>
      <c r="F167" s="364" t="str">
        <f>IF(E167="","",VLOOKUP(E167,'Listing import 29.10.24'!$A$2:$J$7000,2,FALSE))</f>
        <v>GOPOEA</v>
      </c>
      <c r="G167" s="246" t="str">
        <f>IF(E167="","",VLOOKUP(E167,'Listing import 29.10.24'!$A$2:$J$7000,3,FALSE))</f>
        <v>Irina</v>
      </c>
      <c r="H167" s="294" t="str">
        <f>IF(E167="","",VLOOKUP(E167,'Listing import 29.10.24'!$A$2:$J$7000,4,FALSE))</f>
        <v>MF</v>
      </c>
      <c r="I167" s="675"/>
      <c r="J167" s="222"/>
      <c r="K167" s="694"/>
      <c r="L167" s="676">
        <f>SUM(J167:J171)</f>
        <v>0</v>
      </c>
      <c r="M167" s="677">
        <f>SUM(HOUR($K167)*60*60,MINUTE($K167)*60,SECOND($K167))-(L167*3)</f>
        <v>0</v>
      </c>
      <c r="N167" s="678"/>
      <c r="O167" s="680">
        <f>SUM(N167+N173)*10</f>
        <v>0</v>
      </c>
      <c r="P167" s="679">
        <f>M167+(10*N167)</f>
        <v>0</v>
      </c>
      <c r="Q167" s="679">
        <f>SUM(HOUR($K167)*60*60,MINUTE($K167)*60,SECOND($K167))-((L167+L173)*3)+((N167+N173)*10)</f>
        <v>0</v>
      </c>
      <c r="R167" s="683">
        <f>P167</f>
        <v>0</v>
      </c>
      <c r="S167" s="685">
        <f>RANK(R167,$Z$47:$Z$62,1)+COUNTIF(Z$47:Z$62,R167)-1</f>
        <v>16</v>
      </c>
      <c r="T167" s="687">
        <f>Q167</f>
        <v>0</v>
      </c>
      <c r="U167" s="668">
        <f>RANK(T167,$AF$47:$AF$62,1)+COUNTIF(AF$47:AF$62,T167)-1</f>
        <v>16</v>
      </c>
    </row>
    <row r="168" spans="1:21" ht="18" customHeight="1" x14ac:dyDescent="0.35">
      <c r="A168" s="692"/>
      <c r="B168" s="693"/>
      <c r="C168" s="673"/>
      <c r="D168" s="293">
        <v>2</v>
      </c>
      <c r="E168" s="373">
        <f>'INSCRIPTIONS COLLEGES'!E147</f>
        <v>24210109</v>
      </c>
      <c r="F168" s="364" t="str">
        <f>IF(E168="","",VLOOKUP(E168,'Listing import 29.10.24'!$A$2:$J$7000,2,FALSE))</f>
        <v>DOÏ</v>
      </c>
      <c r="G168" s="246" t="str">
        <f>IF(E168="","",VLOOKUP(E168,'Listing import 29.10.24'!$A$2:$J$7000,3,FALSE))</f>
        <v>Djidjahön</v>
      </c>
      <c r="H168" s="294" t="str">
        <f>IF(E168="","",VLOOKUP(E168,'Listing import 29.10.24'!$A$2:$J$7000,4,FALSE))</f>
        <v>MF</v>
      </c>
      <c r="I168" s="675"/>
      <c r="J168" s="222"/>
      <c r="K168" s="694"/>
      <c r="L168" s="676"/>
      <c r="M168" s="677"/>
      <c r="N168" s="678"/>
      <c r="O168" s="681"/>
      <c r="P168" s="679"/>
      <c r="Q168" s="679"/>
      <c r="R168" s="684"/>
      <c r="S168" s="686"/>
      <c r="T168" s="688"/>
      <c r="U168" s="669"/>
    </row>
    <row r="169" spans="1:21" ht="18" customHeight="1" x14ac:dyDescent="0.35">
      <c r="A169" s="692"/>
      <c r="B169" s="693"/>
      <c r="C169" s="674"/>
      <c r="D169" s="293">
        <v>3</v>
      </c>
      <c r="E169" s="373">
        <f>'INSCRIPTIONS COLLEGES'!E148</f>
        <v>24220176</v>
      </c>
      <c r="F169" s="364" t="str">
        <f>IF(E169="","",VLOOKUP(E169,'Listing import 29.10.24'!$A$2:$J$7000,2,FALSE))</f>
        <v>POYLE</v>
      </c>
      <c r="G169" s="246" t="str">
        <f>IF(E169="","",VLOOKUP(E169,'Listing import 29.10.24'!$A$2:$J$7000,3,FALSE))</f>
        <v>Djémila</v>
      </c>
      <c r="H169" s="294" t="str">
        <f>IF(E169="","",VLOOKUP(E169,'Listing import 29.10.24'!$A$2:$J$7000,4,FALSE))</f>
        <v>MF</v>
      </c>
      <c r="I169" s="675"/>
      <c r="J169" s="222"/>
      <c r="K169" s="694"/>
      <c r="L169" s="676"/>
      <c r="M169" s="670">
        <f>M167/86400</f>
        <v>0</v>
      </c>
      <c r="N169" s="678"/>
      <c r="O169" s="681"/>
      <c r="P169" s="671">
        <f>(M167+(N167*10))/86400</f>
        <v>0</v>
      </c>
      <c r="Q169" s="672">
        <f>Q167/86400</f>
        <v>0</v>
      </c>
      <c r="R169" s="684"/>
      <c r="S169" s="686"/>
      <c r="T169" s="688"/>
      <c r="U169" s="669"/>
    </row>
    <row r="170" spans="1:21" ht="18" customHeight="1" x14ac:dyDescent="0.35">
      <c r="A170" s="692"/>
      <c r="B170" s="693"/>
      <c r="C170" s="674"/>
      <c r="D170" s="293">
        <v>4</v>
      </c>
      <c r="E170" s="373">
        <f>'INSCRIPTIONS COLLEGES'!E149</f>
        <v>24249330</v>
      </c>
      <c r="F170" s="364" t="str">
        <f>IF(E170="","",VLOOKUP(E170,'Listing import 29.10.24'!$A$2:$J$7000,2,FALSE))</f>
        <v>Pey</v>
      </c>
      <c r="G170" s="246" t="str">
        <f>IF(E170="","",VLOOKUP(E170,'Listing import 29.10.24'!$A$2:$J$7000,3,FALSE))</f>
        <v>poapie</v>
      </c>
      <c r="H170" s="294" t="str">
        <f>IF(E170="","",VLOOKUP(E170,'Listing import 29.10.24'!$A$2:$J$7000,4,FALSE))</f>
        <v>MF</v>
      </c>
      <c r="I170" s="675"/>
      <c r="J170" s="222"/>
      <c r="K170" s="694"/>
      <c r="L170" s="676"/>
      <c r="M170" s="670"/>
      <c r="N170" s="678"/>
      <c r="O170" s="681"/>
      <c r="P170" s="671"/>
      <c r="Q170" s="672"/>
      <c r="R170" s="684"/>
      <c r="S170" s="686"/>
      <c r="T170" s="688"/>
      <c r="U170" s="669"/>
    </row>
    <row r="171" spans="1:21" ht="18" customHeight="1" x14ac:dyDescent="0.35">
      <c r="A171" s="692"/>
      <c r="B171" s="693"/>
      <c r="C171" s="674"/>
      <c r="D171" s="293">
        <v>5</v>
      </c>
      <c r="E171" s="373">
        <f>'INSCRIPTIONS COLLEGES'!E150</f>
        <v>24210271</v>
      </c>
      <c r="F171" s="364" t="str">
        <f>IF(E171="","",VLOOKUP(E171,'Listing import 29.10.24'!$A$2:$J$7000,2,FALSE))</f>
        <v>NAAOUTCHOUE</v>
      </c>
      <c r="G171" s="246" t="str">
        <f>IF(E171="","",VLOOKUP(E171,'Listing import 29.10.24'!$A$2:$J$7000,3,FALSE))</f>
        <v>Marie-Michelle</v>
      </c>
      <c r="H171" s="294" t="str">
        <f>IF(E171="","",VLOOKUP(E171,'Listing import 29.10.24'!$A$2:$J$7000,4,FALSE))</f>
        <v>MF</v>
      </c>
      <c r="I171" s="675"/>
      <c r="J171" s="222"/>
      <c r="K171" s="694"/>
      <c r="L171" s="676"/>
      <c r="M171" s="670"/>
      <c r="N171" s="678"/>
      <c r="O171" s="681"/>
      <c r="P171" s="671"/>
      <c r="Q171" s="672"/>
      <c r="R171" s="684"/>
      <c r="S171" s="686"/>
      <c r="T171" s="688"/>
      <c r="U171" s="669"/>
    </row>
    <row r="172" spans="1:21" ht="18" customHeight="1" x14ac:dyDescent="0.7">
      <c r="A172" s="692"/>
      <c r="B172" s="693"/>
      <c r="C172" s="322"/>
      <c r="D172" s="268"/>
      <c r="E172" s="268"/>
      <c r="F172" s="362"/>
      <c r="G172" s="268"/>
      <c r="H172" s="269"/>
      <c r="I172" s="270"/>
      <c r="J172" s="86"/>
      <c r="K172" s="694"/>
      <c r="L172" s="323"/>
      <c r="M172" s="323"/>
      <c r="N172" s="224"/>
      <c r="O172" s="681"/>
      <c r="P172" s="268"/>
      <c r="Q172" s="672"/>
      <c r="R172" s="325"/>
      <c r="S172" s="268"/>
      <c r="T172" s="688"/>
      <c r="U172" s="669"/>
    </row>
    <row r="173" spans="1:21" ht="18" customHeight="1" x14ac:dyDescent="0.35">
      <c r="A173" s="692"/>
      <c r="B173" s="693"/>
      <c r="C173" s="673" t="s">
        <v>130</v>
      </c>
      <c r="D173" s="293">
        <v>1</v>
      </c>
      <c r="E173" s="373">
        <f>'INSCRIPTIONS COLLEGES'!E152</f>
        <v>24211027</v>
      </c>
      <c r="F173" s="364" t="str">
        <f>IF(E173="","",VLOOKUP(E173,'Listing import 29.10.24'!$A$2:$J$7000,2,FALSE))</f>
        <v>MENREMPON</v>
      </c>
      <c r="G173" s="246" t="str">
        <f>IF(E173="","",VLOOKUP(E173,'Listing import 29.10.24'!$A$2:$J$7000,3,FALSE))</f>
        <v>Bradley</v>
      </c>
      <c r="H173" s="294" t="str">
        <f>IF(E173="","",VLOOKUP(E173,'Listing import 29.10.24'!$A$2:$J$7000,4,FALSE))</f>
        <v>MG</v>
      </c>
      <c r="I173" s="675"/>
      <c r="J173" s="222"/>
      <c r="K173" s="694"/>
      <c r="L173" s="676">
        <f>SUM(J173:J177)</f>
        <v>0</v>
      </c>
      <c r="M173" s="677">
        <f>SUM(HOUR($K167)*60*60,MINUTE($K167)*60,SECOND($K167))-(L173*3)</f>
        <v>0</v>
      </c>
      <c r="N173" s="678"/>
      <c r="O173" s="681"/>
      <c r="P173" s="679">
        <f>M173+(10*N173)</f>
        <v>0</v>
      </c>
      <c r="Q173" s="672"/>
      <c r="R173" s="689">
        <f>P173</f>
        <v>0</v>
      </c>
      <c r="S173" s="685">
        <f>RANK(R173,$AC$47:$AC$62,1)+COUNTIF(AC$47:AC$62,R173)-1</f>
        <v>16</v>
      </c>
      <c r="T173" s="688"/>
      <c r="U173" s="669"/>
    </row>
    <row r="174" spans="1:21" ht="18" customHeight="1" x14ac:dyDescent="0.35">
      <c r="A174" s="692"/>
      <c r="B174" s="693"/>
      <c r="C174" s="673"/>
      <c r="D174" s="293">
        <v>2</v>
      </c>
      <c r="E174" s="373">
        <f>'INSCRIPTIONS COLLEGES'!E153</f>
        <v>24212868</v>
      </c>
      <c r="F174" s="364" t="str">
        <f>IF(E174="","",VLOOKUP(E174,'Listing import 29.10.24'!$A$2:$J$7000,2,FALSE))</f>
        <v>TAUSIE</v>
      </c>
      <c r="G174" s="246" t="str">
        <f>IF(E174="","",VLOOKUP(E174,'Listing import 29.10.24'!$A$2:$J$7000,3,FALSE))</f>
        <v>Elie</v>
      </c>
      <c r="H174" s="294" t="str">
        <f>IF(E174="","",VLOOKUP(E174,'Listing import 29.10.24'!$A$2:$J$7000,4,FALSE))</f>
        <v>MG</v>
      </c>
      <c r="I174" s="675"/>
      <c r="J174" s="222"/>
      <c r="K174" s="694"/>
      <c r="L174" s="676"/>
      <c r="M174" s="677"/>
      <c r="N174" s="678"/>
      <c r="O174" s="681"/>
      <c r="P174" s="679"/>
      <c r="Q174" s="672"/>
      <c r="R174" s="690"/>
      <c r="S174" s="686"/>
      <c r="T174" s="688"/>
      <c r="U174" s="669"/>
    </row>
    <row r="175" spans="1:21" ht="18" customHeight="1" x14ac:dyDescent="0.35">
      <c r="A175" s="692"/>
      <c r="B175" s="693"/>
      <c r="C175" s="674"/>
      <c r="D175" s="293">
        <v>3</v>
      </c>
      <c r="E175" s="373">
        <f>'INSCRIPTIONS COLLEGES'!E154</f>
        <v>24220177</v>
      </c>
      <c r="F175" s="364" t="str">
        <f>IF(E175="","",VLOOKUP(E175,'Listing import 29.10.24'!$A$2:$J$7000,2,FALSE))</f>
        <v>NAPORAPOE</v>
      </c>
      <c r="G175" s="246" t="str">
        <f>IF(E175="","",VLOOKUP(E175,'Listing import 29.10.24'!$A$2:$J$7000,3,FALSE))</f>
        <v>Tyronn</v>
      </c>
      <c r="H175" s="294" t="str">
        <f>IF(E175="","",VLOOKUP(E175,'Listing import 29.10.24'!$A$2:$J$7000,4,FALSE))</f>
        <v>MG</v>
      </c>
      <c r="I175" s="675"/>
      <c r="J175" s="222"/>
      <c r="K175" s="694"/>
      <c r="L175" s="676"/>
      <c r="M175" s="670">
        <f>M173/86400</f>
        <v>0</v>
      </c>
      <c r="N175" s="678"/>
      <c r="O175" s="681"/>
      <c r="P175" s="691">
        <f>(M173+N173)/86400</f>
        <v>0</v>
      </c>
      <c r="Q175" s="672"/>
      <c r="R175" s="690"/>
      <c r="S175" s="686"/>
      <c r="T175" s="688"/>
      <c r="U175" s="669"/>
    </row>
    <row r="176" spans="1:21" ht="18" customHeight="1" x14ac:dyDescent="0.35">
      <c r="A176" s="692"/>
      <c r="B176" s="693"/>
      <c r="C176" s="674"/>
      <c r="D176" s="293">
        <v>4</v>
      </c>
      <c r="E176" s="373">
        <f>'INSCRIPTIONS COLLEGES'!E155</f>
        <v>24222018</v>
      </c>
      <c r="F176" s="364" t="str">
        <f>IF(E176="","",VLOOKUP(E176,'Listing import 29.10.24'!$A$2:$J$7000,2,FALSE))</f>
        <v>ARAMOTO</v>
      </c>
      <c r="G176" s="246" t="str">
        <f>IF(E176="","",VLOOKUP(E176,'Listing import 29.10.24'!$A$2:$J$7000,3,FALSE))</f>
        <v>Aïto</v>
      </c>
      <c r="H176" s="294" t="str">
        <f>IF(E176="","",VLOOKUP(E176,'Listing import 29.10.24'!$A$2:$J$7000,4,FALSE))</f>
        <v>MG</v>
      </c>
      <c r="I176" s="675"/>
      <c r="J176" s="222"/>
      <c r="K176" s="694"/>
      <c r="L176" s="676"/>
      <c r="M176" s="670"/>
      <c r="N176" s="678"/>
      <c r="O176" s="681"/>
      <c r="P176" s="691"/>
      <c r="Q176" s="672"/>
      <c r="R176" s="690"/>
      <c r="S176" s="686"/>
      <c r="T176" s="688"/>
      <c r="U176" s="669"/>
    </row>
    <row r="177" spans="1:21" ht="18" customHeight="1" x14ac:dyDescent="0.35">
      <c r="A177" s="692"/>
      <c r="B177" s="693"/>
      <c r="C177" s="674"/>
      <c r="D177" s="293">
        <v>5</v>
      </c>
      <c r="E177" s="373">
        <f>'INSCRIPTIONS COLLEGES'!E156</f>
        <v>24222018</v>
      </c>
      <c r="F177" s="364" t="str">
        <f>IF(E177="","",VLOOKUP(E177,'Listing import 29.10.24'!$A$2:$J$7000,2,FALSE))</f>
        <v>ARAMOTO</v>
      </c>
      <c r="G177" s="246" t="str">
        <f>IF(E177="","",VLOOKUP(E177,'Listing import 29.10.24'!$A$2:$J$7000,3,FALSE))</f>
        <v>Aïto</v>
      </c>
      <c r="H177" s="294" t="str">
        <f>IF(E177="","",VLOOKUP(E177,'Listing import 29.10.24'!$A$2:$J$7000,4,FALSE))</f>
        <v>MG</v>
      </c>
      <c r="I177" s="675"/>
      <c r="J177" s="222"/>
      <c r="K177" s="694"/>
      <c r="L177" s="676"/>
      <c r="M177" s="670"/>
      <c r="N177" s="678"/>
      <c r="O177" s="682"/>
      <c r="P177" s="691"/>
      <c r="Q177" s="672"/>
      <c r="R177" s="690"/>
      <c r="S177" s="686"/>
      <c r="T177" s="688"/>
      <c r="U177" s="669"/>
    </row>
    <row r="178" spans="1:21" ht="18" customHeight="1" x14ac:dyDescent="0.7"/>
    <row r="179" spans="1:21" ht="18" customHeight="1" x14ac:dyDescent="0.7"/>
    <row r="180" spans="1:21" ht="18" customHeight="1" x14ac:dyDescent="0.7"/>
    <row r="181" spans="1:21" ht="72" x14ac:dyDescent="0.35">
      <c r="A181" s="692">
        <v>13</v>
      </c>
      <c r="B181" s="307" t="s">
        <v>82</v>
      </c>
      <c r="C181" s="308" t="s">
        <v>83</v>
      </c>
      <c r="D181" s="307" t="s">
        <v>84</v>
      </c>
      <c r="E181" s="374" t="s">
        <v>85</v>
      </c>
      <c r="F181" s="366" t="s">
        <v>86</v>
      </c>
      <c r="G181" s="307" t="s">
        <v>87</v>
      </c>
      <c r="H181" s="307" t="s">
        <v>88</v>
      </c>
      <c r="I181" s="307" t="s">
        <v>89</v>
      </c>
      <c r="J181" s="100" t="s">
        <v>90</v>
      </c>
      <c r="K181" s="83" t="s">
        <v>106</v>
      </c>
      <c r="L181" s="236" t="s">
        <v>92</v>
      </c>
      <c r="M181" s="236" t="s">
        <v>93</v>
      </c>
      <c r="N181" s="100" t="s">
        <v>94</v>
      </c>
      <c r="O181" s="307" t="s">
        <v>95</v>
      </c>
      <c r="P181" s="307" t="s">
        <v>96</v>
      </c>
      <c r="Q181" s="307" t="s">
        <v>97</v>
      </c>
      <c r="R181" s="309" t="s">
        <v>98</v>
      </c>
      <c r="S181" s="309" t="s">
        <v>99</v>
      </c>
      <c r="T181" s="310" t="s">
        <v>100</v>
      </c>
      <c r="U181" s="309" t="s">
        <v>101</v>
      </c>
    </row>
    <row r="182" spans="1:21" ht="18" customHeight="1" x14ac:dyDescent="0.35">
      <c r="A182" s="692"/>
      <c r="B182" s="693" t="e">
        <f>IF(E182="","",VLOOKUP(E182,'Listing import 29.10.24'!$A$2:$J$7000,8,FALSE))</f>
        <v>#N/A</v>
      </c>
      <c r="C182" s="673" t="s">
        <v>129</v>
      </c>
      <c r="D182" s="293">
        <v>1</v>
      </c>
      <c r="E182" s="377">
        <f>'INSCRIPTIONS COLLEGES'!E159</f>
        <v>0</v>
      </c>
      <c r="F182" s="364" t="e">
        <f>IF(E182="","",VLOOKUP(E182,'Listing import 29.10.24'!$A$2:$J$7000,2,FALSE))</f>
        <v>#N/A</v>
      </c>
      <c r="G182" s="246" t="e">
        <f>IF(E182="","",VLOOKUP(E182,'Listing import 29.10.24'!$A$2:$J$7000,3,FALSE))</f>
        <v>#N/A</v>
      </c>
      <c r="H182" s="294" t="e">
        <f>IF(E182="","",VLOOKUP(E182,'Listing import 29.10.24'!$A$2:$J$7000,4,FALSE))</f>
        <v>#N/A</v>
      </c>
      <c r="I182" s="675"/>
      <c r="J182" s="222"/>
      <c r="K182" s="694"/>
      <c r="L182" s="676">
        <f>SUM(J182:J186)</f>
        <v>0</v>
      </c>
      <c r="M182" s="677">
        <f>SUM(HOUR($K182)*60*60,MINUTE($K182)*60,SECOND($K182))-(L182*3)</f>
        <v>0</v>
      </c>
      <c r="N182" s="678"/>
      <c r="O182" s="680">
        <f>SUM(N182+N188)*10</f>
        <v>0</v>
      </c>
      <c r="P182" s="679">
        <f>M182+(10*N182)</f>
        <v>0</v>
      </c>
      <c r="Q182" s="679">
        <f>SUM(HOUR($K182)*60*60,MINUTE($K182)*60,SECOND($K182))-((L182+L188)*3)+((N182+N188)*10)</f>
        <v>0</v>
      </c>
      <c r="R182" s="683">
        <f>P182</f>
        <v>0</v>
      </c>
      <c r="S182" s="685">
        <f>RANK(R182,$Z$47:$Z$62,1)+COUNTIF(Z$47:Z$62,R182)-1</f>
        <v>16</v>
      </c>
      <c r="T182" s="687">
        <f>Q182</f>
        <v>0</v>
      </c>
      <c r="U182" s="668">
        <f>RANK(T182,$AF$47:$AF$62,1)+COUNTIF(AF$47:AF$62,T182)-1</f>
        <v>16</v>
      </c>
    </row>
    <row r="183" spans="1:21" ht="18" customHeight="1" x14ac:dyDescent="0.35">
      <c r="A183" s="692"/>
      <c r="B183" s="693"/>
      <c r="C183" s="673"/>
      <c r="D183" s="293">
        <v>2</v>
      </c>
      <c r="E183" s="377">
        <f>'INSCRIPTIONS COLLEGES'!E160</f>
        <v>0</v>
      </c>
      <c r="F183" s="364" t="e">
        <f>IF(E183="","",VLOOKUP(E183,'Listing import 29.10.24'!$A$2:$J$7000,2,FALSE))</f>
        <v>#N/A</v>
      </c>
      <c r="G183" s="246" t="e">
        <f>IF(E183="","",VLOOKUP(E183,'Listing import 29.10.24'!$A$2:$J$7000,3,FALSE))</f>
        <v>#N/A</v>
      </c>
      <c r="H183" s="294" t="e">
        <f>IF(E183="","",VLOOKUP(E183,'Listing import 29.10.24'!$A$2:$J$7000,4,FALSE))</f>
        <v>#N/A</v>
      </c>
      <c r="I183" s="675"/>
      <c r="J183" s="222"/>
      <c r="K183" s="694"/>
      <c r="L183" s="676"/>
      <c r="M183" s="677"/>
      <c r="N183" s="678"/>
      <c r="O183" s="681"/>
      <c r="P183" s="679"/>
      <c r="Q183" s="679"/>
      <c r="R183" s="684"/>
      <c r="S183" s="686"/>
      <c r="T183" s="688"/>
      <c r="U183" s="669"/>
    </row>
    <row r="184" spans="1:21" ht="18" customHeight="1" x14ac:dyDescent="0.35">
      <c r="A184" s="692"/>
      <c r="B184" s="693"/>
      <c r="C184" s="674"/>
      <c r="D184" s="293">
        <v>3</v>
      </c>
      <c r="E184" s="377">
        <f>'INSCRIPTIONS COLLEGES'!E161</f>
        <v>0</v>
      </c>
      <c r="F184" s="364" t="e">
        <f>IF(E184="","",VLOOKUP(E184,'Listing import 29.10.24'!$A$2:$J$7000,2,FALSE))</f>
        <v>#N/A</v>
      </c>
      <c r="G184" s="246" t="e">
        <f>IF(E184="","",VLOOKUP(E184,'Listing import 29.10.24'!$A$2:$J$7000,3,FALSE))</f>
        <v>#N/A</v>
      </c>
      <c r="H184" s="294" t="e">
        <f>IF(E184="","",VLOOKUP(E184,'Listing import 29.10.24'!$A$2:$J$7000,4,FALSE))</f>
        <v>#N/A</v>
      </c>
      <c r="I184" s="675"/>
      <c r="J184" s="222"/>
      <c r="K184" s="694"/>
      <c r="L184" s="676"/>
      <c r="M184" s="670">
        <f>M182/86400</f>
        <v>0</v>
      </c>
      <c r="N184" s="678"/>
      <c r="O184" s="681"/>
      <c r="P184" s="671">
        <f>(M182+(N182*10))/86400</f>
        <v>0</v>
      </c>
      <c r="Q184" s="672">
        <f>Q182/86400</f>
        <v>0</v>
      </c>
      <c r="R184" s="684"/>
      <c r="S184" s="686"/>
      <c r="T184" s="688"/>
      <c r="U184" s="669"/>
    </row>
    <row r="185" spans="1:21" ht="18" customHeight="1" x14ac:dyDescent="0.35">
      <c r="A185" s="692"/>
      <c r="B185" s="693"/>
      <c r="C185" s="674"/>
      <c r="D185" s="293">
        <v>4</v>
      </c>
      <c r="E185" s="377">
        <f>'INSCRIPTIONS COLLEGES'!E162</f>
        <v>0</v>
      </c>
      <c r="F185" s="364" t="e">
        <f>IF(E185="","",VLOOKUP(E185,'Listing import 29.10.24'!$A$2:$J$7000,2,FALSE))</f>
        <v>#N/A</v>
      </c>
      <c r="G185" s="246" t="e">
        <f>IF(E185="","",VLOOKUP(E185,'Listing import 29.10.24'!$A$2:$J$7000,3,FALSE))</f>
        <v>#N/A</v>
      </c>
      <c r="H185" s="294" t="e">
        <f>IF(E185="","",VLOOKUP(E185,'Listing import 29.10.24'!$A$2:$J$7000,4,FALSE))</f>
        <v>#N/A</v>
      </c>
      <c r="I185" s="675"/>
      <c r="J185" s="222"/>
      <c r="K185" s="694"/>
      <c r="L185" s="676"/>
      <c r="M185" s="670"/>
      <c r="N185" s="678"/>
      <c r="O185" s="681"/>
      <c r="P185" s="671"/>
      <c r="Q185" s="672"/>
      <c r="R185" s="684"/>
      <c r="S185" s="686"/>
      <c r="T185" s="688"/>
      <c r="U185" s="669"/>
    </row>
    <row r="186" spans="1:21" ht="18" customHeight="1" x14ac:dyDescent="0.35">
      <c r="A186" s="692"/>
      <c r="B186" s="693"/>
      <c r="C186" s="674"/>
      <c r="D186" s="293">
        <v>5</v>
      </c>
      <c r="E186" s="377">
        <f>'INSCRIPTIONS COLLEGES'!E163</f>
        <v>0</v>
      </c>
      <c r="F186" s="364" t="e">
        <f>IF(E186="","",VLOOKUP(E186,'Listing import 29.10.24'!$A$2:$J$7000,2,FALSE))</f>
        <v>#N/A</v>
      </c>
      <c r="G186" s="246" t="e">
        <f>IF(E186="","",VLOOKUP(E186,'Listing import 29.10.24'!$A$2:$J$7000,3,FALSE))</f>
        <v>#N/A</v>
      </c>
      <c r="H186" s="294" t="e">
        <f>IF(E186="","",VLOOKUP(E186,'Listing import 29.10.24'!$A$2:$J$7000,4,FALSE))</f>
        <v>#N/A</v>
      </c>
      <c r="I186" s="675"/>
      <c r="J186" s="222"/>
      <c r="K186" s="694"/>
      <c r="L186" s="676"/>
      <c r="M186" s="670"/>
      <c r="N186" s="678"/>
      <c r="O186" s="681"/>
      <c r="P186" s="671"/>
      <c r="Q186" s="672"/>
      <c r="R186" s="684"/>
      <c r="S186" s="686"/>
      <c r="T186" s="688"/>
      <c r="U186" s="669"/>
    </row>
    <row r="187" spans="1:21" ht="18" customHeight="1" x14ac:dyDescent="0.7">
      <c r="A187" s="692"/>
      <c r="B187" s="693"/>
      <c r="C187" s="322"/>
      <c r="D187" s="268"/>
      <c r="E187" s="268"/>
      <c r="F187" s="362"/>
      <c r="G187" s="268"/>
      <c r="H187" s="269"/>
      <c r="I187" s="270"/>
      <c r="J187" s="86"/>
      <c r="K187" s="694"/>
      <c r="L187" s="323"/>
      <c r="M187" s="323"/>
      <c r="N187" s="224"/>
      <c r="O187" s="681"/>
      <c r="P187" s="268"/>
      <c r="Q187" s="672"/>
      <c r="R187" s="325"/>
      <c r="S187" s="268"/>
      <c r="T187" s="688"/>
      <c r="U187" s="669"/>
    </row>
    <row r="188" spans="1:21" ht="18" customHeight="1" x14ac:dyDescent="0.35">
      <c r="A188" s="692"/>
      <c r="B188" s="693"/>
      <c r="C188" s="673" t="s">
        <v>130</v>
      </c>
      <c r="D188" s="293">
        <v>1</v>
      </c>
      <c r="E188" s="377">
        <f>'INSCRIPTIONS COLLEGES'!E165</f>
        <v>0</v>
      </c>
      <c r="F188" s="364" t="e">
        <f>IF(E188="","",VLOOKUP(E188,'Listing import 29.10.24'!$A$2:$J$7000,2,FALSE))</f>
        <v>#N/A</v>
      </c>
      <c r="G188" s="246" t="e">
        <f>IF(E188="","",VLOOKUP(E188,'Listing import 29.10.24'!$A$2:$J$7000,3,FALSE))</f>
        <v>#N/A</v>
      </c>
      <c r="H188" s="294" t="e">
        <f>IF(E188="","",VLOOKUP(E188,'Listing import 29.10.24'!$A$2:$J$7000,4,FALSE))</f>
        <v>#N/A</v>
      </c>
      <c r="I188" s="675"/>
      <c r="J188" s="222"/>
      <c r="K188" s="694"/>
      <c r="L188" s="676">
        <f>SUM(J188:J192)</f>
        <v>0</v>
      </c>
      <c r="M188" s="677">
        <f>SUM(HOUR($K182)*60*60,MINUTE($K182)*60,SECOND($K182))-(L188*3)</f>
        <v>0</v>
      </c>
      <c r="N188" s="678"/>
      <c r="O188" s="681"/>
      <c r="P188" s="679">
        <f>M188+(10*N188)</f>
        <v>0</v>
      </c>
      <c r="Q188" s="672"/>
      <c r="R188" s="689">
        <f>P188</f>
        <v>0</v>
      </c>
      <c r="S188" s="685">
        <f>RANK(R188,$AC$47:$AC$62,1)+COUNTIF(AC$47:AC$62,R188)-1</f>
        <v>16</v>
      </c>
      <c r="T188" s="688"/>
      <c r="U188" s="669"/>
    </row>
    <row r="189" spans="1:21" ht="18" customHeight="1" x14ac:dyDescent="0.35">
      <c r="A189" s="692"/>
      <c r="B189" s="693"/>
      <c r="C189" s="673"/>
      <c r="D189" s="293">
        <v>2</v>
      </c>
      <c r="E189" s="377">
        <f>'INSCRIPTIONS COLLEGES'!E166</f>
        <v>0</v>
      </c>
      <c r="F189" s="364" t="e">
        <f>IF(E189="","",VLOOKUP(E189,'Listing import 29.10.24'!$A$2:$J$7000,2,FALSE))</f>
        <v>#N/A</v>
      </c>
      <c r="G189" s="246" t="e">
        <f>IF(E189="","",VLOOKUP(E189,'Listing import 29.10.24'!$A$2:$J$7000,3,FALSE))</f>
        <v>#N/A</v>
      </c>
      <c r="H189" s="294" t="e">
        <f>IF(E189="","",VLOOKUP(E189,'Listing import 29.10.24'!$A$2:$J$7000,4,FALSE))</f>
        <v>#N/A</v>
      </c>
      <c r="I189" s="675"/>
      <c r="J189" s="222"/>
      <c r="K189" s="694"/>
      <c r="L189" s="676"/>
      <c r="M189" s="677"/>
      <c r="N189" s="678"/>
      <c r="O189" s="681"/>
      <c r="P189" s="679"/>
      <c r="Q189" s="672"/>
      <c r="R189" s="690"/>
      <c r="S189" s="686"/>
      <c r="T189" s="688"/>
      <c r="U189" s="669"/>
    </row>
    <row r="190" spans="1:21" ht="18" customHeight="1" x14ac:dyDescent="0.35">
      <c r="A190" s="692"/>
      <c r="B190" s="693"/>
      <c r="C190" s="674"/>
      <c r="D190" s="293">
        <v>3</v>
      </c>
      <c r="E190" s="377">
        <f>'INSCRIPTIONS COLLEGES'!E167</f>
        <v>0</v>
      </c>
      <c r="F190" s="364" t="e">
        <f>IF(E190="","",VLOOKUP(E190,'Listing import 29.10.24'!$A$2:$J$7000,2,FALSE))</f>
        <v>#N/A</v>
      </c>
      <c r="G190" s="246" t="e">
        <f>IF(E190="","",VLOOKUP(E190,'Listing import 29.10.24'!$A$2:$J$7000,3,FALSE))</f>
        <v>#N/A</v>
      </c>
      <c r="H190" s="294" t="e">
        <f>IF(E190="","",VLOOKUP(E190,'Listing import 29.10.24'!$A$2:$J$7000,4,FALSE))</f>
        <v>#N/A</v>
      </c>
      <c r="I190" s="675"/>
      <c r="J190" s="222"/>
      <c r="K190" s="694"/>
      <c r="L190" s="676"/>
      <c r="M190" s="670">
        <f>M188/86400</f>
        <v>0</v>
      </c>
      <c r="N190" s="678"/>
      <c r="O190" s="681"/>
      <c r="P190" s="691">
        <f>(M188+N188)/86400</f>
        <v>0</v>
      </c>
      <c r="Q190" s="672"/>
      <c r="R190" s="690"/>
      <c r="S190" s="686"/>
      <c r="T190" s="688"/>
      <c r="U190" s="669"/>
    </row>
    <row r="191" spans="1:21" ht="18" customHeight="1" x14ac:dyDescent="0.35">
      <c r="A191" s="692"/>
      <c r="B191" s="693"/>
      <c r="C191" s="674"/>
      <c r="D191" s="293">
        <v>4</v>
      </c>
      <c r="E191" s="377">
        <f>'INSCRIPTIONS COLLEGES'!E168</f>
        <v>0</v>
      </c>
      <c r="F191" s="364" t="e">
        <f>IF(E191="","",VLOOKUP(E191,'Listing import 29.10.24'!$A$2:$J$7000,2,FALSE))</f>
        <v>#N/A</v>
      </c>
      <c r="G191" s="246" t="e">
        <f>IF(E191="","",VLOOKUP(E191,'Listing import 29.10.24'!$A$2:$J$7000,3,FALSE))</f>
        <v>#N/A</v>
      </c>
      <c r="H191" s="294" t="e">
        <f>IF(E191="","",VLOOKUP(E191,'Listing import 29.10.24'!$A$2:$J$7000,4,FALSE))</f>
        <v>#N/A</v>
      </c>
      <c r="I191" s="675"/>
      <c r="J191" s="222"/>
      <c r="K191" s="694"/>
      <c r="L191" s="676"/>
      <c r="M191" s="670"/>
      <c r="N191" s="678"/>
      <c r="O191" s="681"/>
      <c r="P191" s="691"/>
      <c r="Q191" s="672"/>
      <c r="R191" s="690"/>
      <c r="S191" s="686"/>
      <c r="T191" s="688"/>
      <c r="U191" s="669"/>
    </row>
    <row r="192" spans="1:21" ht="18" customHeight="1" x14ac:dyDescent="0.35">
      <c r="A192" s="692"/>
      <c r="B192" s="693"/>
      <c r="C192" s="674"/>
      <c r="D192" s="293">
        <v>5</v>
      </c>
      <c r="E192" s="377">
        <f>'INSCRIPTIONS COLLEGES'!E169</f>
        <v>0</v>
      </c>
      <c r="F192" s="364" t="e">
        <f>IF(E192="","",VLOOKUP(E192,'Listing import 29.10.24'!$A$2:$J$7000,2,FALSE))</f>
        <v>#N/A</v>
      </c>
      <c r="G192" s="246" t="e">
        <f>IF(E192="","",VLOOKUP(E192,'Listing import 29.10.24'!$A$2:$J$7000,3,FALSE))</f>
        <v>#N/A</v>
      </c>
      <c r="H192" s="294" t="e">
        <f>IF(E192="","",VLOOKUP(E192,'Listing import 29.10.24'!$A$2:$J$7000,4,FALSE))</f>
        <v>#N/A</v>
      </c>
      <c r="I192" s="675"/>
      <c r="J192" s="222"/>
      <c r="K192" s="694"/>
      <c r="L192" s="676"/>
      <c r="M192" s="670"/>
      <c r="N192" s="678"/>
      <c r="O192" s="682"/>
      <c r="P192" s="691"/>
      <c r="Q192" s="672"/>
      <c r="R192" s="690"/>
      <c r="S192" s="686"/>
      <c r="T192" s="688"/>
      <c r="U192" s="669"/>
    </row>
    <row r="193" spans="1:21" ht="18" customHeight="1" x14ac:dyDescent="0.7"/>
    <row r="194" spans="1:21" ht="18" customHeight="1" x14ac:dyDescent="0.7"/>
    <row r="195" spans="1:21" ht="18" customHeight="1" x14ac:dyDescent="0.7"/>
    <row r="196" spans="1:21" ht="72" x14ac:dyDescent="0.35">
      <c r="A196" s="692">
        <v>14</v>
      </c>
      <c r="B196" s="307" t="s">
        <v>82</v>
      </c>
      <c r="C196" s="308" t="s">
        <v>83</v>
      </c>
      <c r="D196" s="307" t="s">
        <v>84</v>
      </c>
      <c r="E196" s="374" t="s">
        <v>85</v>
      </c>
      <c r="F196" s="366" t="s">
        <v>86</v>
      </c>
      <c r="G196" s="307" t="s">
        <v>87</v>
      </c>
      <c r="H196" s="307" t="s">
        <v>88</v>
      </c>
      <c r="I196" s="307" t="s">
        <v>89</v>
      </c>
      <c r="J196" s="100" t="s">
        <v>90</v>
      </c>
      <c r="K196" s="83" t="s">
        <v>106</v>
      </c>
      <c r="L196" s="236" t="s">
        <v>92</v>
      </c>
      <c r="M196" s="236" t="s">
        <v>93</v>
      </c>
      <c r="N196" s="100" t="s">
        <v>94</v>
      </c>
      <c r="O196" s="307" t="s">
        <v>95</v>
      </c>
      <c r="P196" s="307" t="s">
        <v>96</v>
      </c>
      <c r="Q196" s="307" t="s">
        <v>97</v>
      </c>
      <c r="R196" s="309" t="s">
        <v>98</v>
      </c>
      <c r="S196" s="309" t="s">
        <v>99</v>
      </c>
      <c r="T196" s="310" t="s">
        <v>100</v>
      </c>
      <c r="U196" s="309" t="s">
        <v>101</v>
      </c>
    </row>
    <row r="197" spans="1:21" ht="18" customHeight="1" x14ac:dyDescent="0.35">
      <c r="A197" s="692"/>
      <c r="B197" s="693" t="e">
        <f>IF(E197="","",VLOOKUP(E197,'Listing import 29.10.24'!$A$2:$J$7000,8,FALSE))</f>
        <v>#N/A</v>
      </c>
      <c r="C197" s="673" t="s">
        <v>129</v>
      </c>
      <c r="D197" s="293">
        <v>1</v>
      </c>
      <c r="E197" s="377">
        <f>'INSCRIPTIONS COLLEGES'!E172</f>
        <v>0</v>
      </c>
      <c r="F197" s="364" t="e">
        <f>IF(E197="","",VLOOKUP(E197,'Listing import 29.10.24'!$A$2:$J$7000,2,FALSE))</f>
        <v>#N/A</v>
      </c>
      <c r="G197" s="246" t="e">
        <f>IF(E197="","",VLOOKUP(E197,'Listing import 29.10.24'!$A$2:$J$7000,3,FALSE))</f>
        <v>#N/A</v>
      </c>
      <c r="H197" s="294" t="e">
        <f>IF(E197="","",VLOOKUP(E197,'Listing import 29.10.24'!$A$2:$J$7000,4,FALSE))</f>
        <v>#N/A</v>
      </c>
      <c r="I197" s="675"/>
      <c r="J197" s="222"/>
      <c r="K197" s="694"/>
      <c r="L197" s="676">
        <f>SUM(J197:J201)</f>
        <v>0</v>
      </c>
      <c r="M197" s="677">
        <f>SUM(HOUR($K197)*60*60,MINUTE($K197)*60,SECOND($K197))-(L197*3)</f>
        <v>0</v>
      </c>
      <c r="N197" s="678"/>
      <c r="O197" s="680">
        <f>SUM(N197+N203)*10</f>
        <v>0</v>
      </c>
      <c r="P197" s="679">
        <f>M197+(10*N197)</f>
        <v>0</v>
      </c>
      <c r="Q197" s="679">
        <f>SUM(HOUR($K197)*60*60,MINUTE($K197)*60,SECOND($K197))-((L197+L203)*3)+((N197+N203)*10)</f>
        <v>0</v>
      </c>
      <c r="R197" s="683">
        <f>P197</f>
        <v>0</v>
      </c>
      <c r="S197" s="685">
        <f>RANK(R197,$Z$47:$Z$62,1)+COUNTIF(Z$47:Z$62,R197)-1</f>
        <v>16</v>
      </c>
      <c r="T197" s="687">
        <f>Q197</f>
        <v>0</v>
      </c>
      <c r="U197" s="668">
        <f>RANK(T197,$AF$47:$AF$62,1)+COUNTIF(AF$47:AF$62,T197)-1</f>
        <v>16</v>
      </c>
    </row>
    <row r="198" spans="1:21" ht="18" customHeight="1" x14ac:dyDescent="0.35">
      <c r="A198" s="692"/>
      <c r="B198" s="693"/>
      <c r="C198" s="673"/>
      <c r="D198" s="293">
        <v>2</v>
      </c>
      <c r="E198" s="377">
        <f>'INSCRIPTIONS COLLEGES'!E173</f>
        <v>0</v>
      </c>
      <c r="F198" s="364" t="e">
        <f>IF(E198="","",VLOOKUP(E198,'Listing import 29.10.24'!$A$2:$J$7000,2,FALSE))</f>
        <v>#N/A</v>
      </c>
      <c r="G198" s="246" t="e">
        <f>IF(E198="","",VLOOKUP(E198,'Listing import 29.10.24'!$A$2:$J$7000,3,FALSE))</f>
        <v>#N/A</v>
      </c>
      <c r="H198" s="294" t="e">
        <f>IF(E198="","",VLOOKUP(E198,'Listing import 29.10.24'!$A$2:$J$7000,4,FALSE))</f>
        <v>#N/A</v>
      </c>
      <c r="I198" s="675"/>
      <c r="J198" s="222"/>
      <c r="K198" s="694"/>
      <c r="L198" s="676"/>
      <c r="M198" s="677"/>
      <c r="N198" s="678"/>
      <c r="O198" s="681"/>
      <c r="P198" s="679"/>
      <c r="Q198" s="679"/>
      <c r="R198" s="684"/>
      <c r="S198" s="686"/>
      <c r="T198" s="688"/>
      <c r="U198" s="669"/>
    </row>
    <row r="199" spans="1:21" ht="18" customHeight="1" x14ac:dyDescent="0.35">
      <c r="A199" s="692"/>
      <c r="B199" s="693"/>
      <c r="C199" s="674"/>
      <c r="D199" s="293">
        <v>3</v>
      </c>
      <c r="E199" s="377">
        <f>'INSCRIPTIONS COLLEGES'!E174</f>
        <v>0</v>
      </c>
      <c r="F199" s="364" t="e">
        <f>IF(E199="","",VLOOKUP(E199,'Listing import 29.10.24'!$A$2:$J$7000,2,FALSE))</f>
        <v>#N/A</v>
      </c>
      <c r="G199" s="246" t="e">
        <f>IF(E199="","",VLOOKUP(E199,'Listing import 29.10.24'!$A$2:$J$7000,3,FALSE))</f>
        <v>#N/A</v>
      </c>
      <c r="H199" s="294" t="e">
        <f>IF(E199="","",VLOOKUP(E199,'Listing import 29.10.24'!$A$2:$J$7000,4,FALSE))</f>
        <v>#N/A</v>
      </c>
      <c r="I199" s="675"/>
      <c r="J199" s="222"/>
      <c r="K199" s="694"/>
      <c r="L199" s="676"/>
      <c r="M199" s="670">
        <f>M197/86400</f>
        <v>0</v>
      </c>
      <c r="N199" s="678"/>
      <c r="O199" s="681"/>
      <c r="P199" s="671">
        <f>(M197+(N197*10))/86400</f>
        <v>0</v>
      </c>
      <c r="Q199" s="672">
        <f>Q197/86400</f>
        <v>0</v>
      </c>
      <c r="R199" s="684"/>
      <c r="S199" s="686"/>
      <c r="T199" s="688"/>
      <c r="U199" s="669"/>
    </row>
    <row r="200" spans="1:21" ht="18" customHeight="1" x14ac:dyDescent="0.35">
      <c r="A200" s="692"/>
      <c r="B200" s="693"/>
      <c r="C200" s="674"/>
      <c r="D200" s="293">
        <v>4</v>
      </c>
      <c r="E200" s="377">
        <f>'INSCRIPTIONS COLLEGES'!E175</f>
        <v>0</v>
      </c>
      <c r="F200" s="364" t="e">
        <f>IF(E200="","",VLOOKUP(E200,'Listing import 29.10.24'!$A$2:$J$7000,2,FALSE))</f>
        <v>#N/A</v>
      </c>
      <c r="G200" s="246" t="e">
        <f>IF(E200="","",VLOOKUP(E200,'Listing import 29.10.24'!$A$2:$J$7000,3,FALSE))</f>
        <v>#N/A</v>
      </c>
      <c r="H200" s="294" t="e">
        <f>IF(E200="","",VLOOKUP(E200,'Listing import 29.10.24'!$A$2:$J$7000,4,FALSE))</f>
        <v>#N/A</v>
      </c>
      <c r="I200" s="675"/>
      <c r="J200" s="222"/>
      <c r="K200" s="694"/>
      <c r="L200" s="676"/>
      <c r="M200" s="670"/>
      <c r="N200" s="678"/>
      <c r="O200" s="681"/>
      <c r="P200" s="671"/>
      <c r="Q200" s="672"/>
      <c r="R200" s="684"/>
      <c r="S200" s="686"/>
      <c r="T200" s="688"/>
      <c r="U200" s="669"/>
    </row>
    <row r="201" spans="1:21" ht="18" customHeight="1" x14ac:dyDescent="0.35">
      <c r="A201" s="692"/>
      <c r="B201" s="693"/>
      <c r="C201" s="674"/>
      <c r="D201" s="293">
        <v>5</v>
      </c>
      <c r="E201" s="377">
        <f>'INSCRIPTIONS COLLEGES'!E176</f>
        <v>0</v>
      </c>
      <c r="F201" s="364" t="e">
        <f>IF(E201="","",VLOOKUP(E201,'Listing import 29.10.24'!$A$2:$J$7000,2,FALSE))</f>
        <v>#N/A</v>
      </c>
      <c r="G201" s="246" t="e">
        <f>IF(E201="","",VLOOKUP(E201,'Listing import 29.10.24'!$A$2:$J$7000,3,FALSE))</f>
        <v>#N/A</v>
      </c>
      <c r="H201" s="294" t="e">
        <f>IF(E201="","",VLOOKUP(E201,'Listing import 29.10.24'!$A$2:$J$7000,4,FALSE))</f>
        <v>#N/A</v>
      </c>
      <c r="I201" s="675"/>
      <c r="J201" s="222"/>
      <c r="K201" s="694"/>
      <c r="L201" s="676"/>
      <c r="M201" s="670"/>
      <c r="N201" s="678"/>
      <c r="O201" s="681"/>
      <c r="P201" s="671"/>
      <c r="Q201" s="672"/>
      <c r="R201" s="684"/>
      <c r="S201" s="686"/>
      <c r="T201" s="688"/>
      <c r="U201" s="669"/>
    </row>
    <row r="202" spans="1:21" ht="18" customHeight="1" x14ac:dyDescent="0.7">
      <c r="A202" s="692"/>
      <c r="B202" s="693"/>
      <c r="C202" s="322"/>
      <c r="D202" s="268"/>
      <c r="E202" s="268"/>
      <c r="F202" s="362"/>
      <c r="G202" s="268"/>
      <c r="H202" s="269"/>
      <c r="I202" s="270"/>
      <c r="J202" s="86"/>
      <c r="K202" s="694"/>
      <c r="L202" s="323"/>
      <c r="M202" s="323"/>
      <c r="N202" s="224"/>
      <c r="O202" s="681"/>
      <c r="P202" s="268"/>
      <c r="Q202" s="672"/>
      <c r="R202" s="325"/>
      <c r="S202" s="268"/>
      <c r="T202" s="688"/>
      <c r="U202" s="669"/>
    </row>
    <row r="203" spans="1:21" ht="18" customHeight="1" x14ac:dyDescent="0.35">
      <c r="A203" s="692"/>
      <c r="B203" s="693"/>
      <c r="C203" s="673" t="s">
        <v>130</v>
      </c>
      <c r="D203" s="293">
        <v>1</v>
      </c>
      <c r="E203" s="377">
        <f>'INSCRIPTIONS COLLEGES'!E178</f>
        <v>0</v>
      </c>
      <c r="F203" s="364" t="e">
        <f>IF(E203="","",VLOOKUP(E203,'Listing import 29.10.24'!$A$2:$J$7000,2,FALSE))</f>
        <v>#N/A</v>
      </c>
      <c r="G203" s="246" t="e">
        <f>IF(E203="","",VLOOKUP(E203,'Listing import 29.10.24'!$A$2:$J$7000,3,FALSE))</f>
        <v>#N/A</v>
      </c>
      <c r="H203" s="294" t="e">
        <f>IF(E203="","",VLOOKUP(E203,'Listing import 29.10.24'!$A$2:$J$7000,4,FALSE))</f>
        <v>#N/A</v>
      </c>
      <c r="I203" s="675"/>
      <c r="J203" s="222"/>
      <c r="K203" s="694"/>
      <c r="L203" s="676">
        <f>SUM(J203:J207)</f>
        <v>0</v>
      </c>
      <c r="M203" s="677">
        <f>SUM(HOUR($K197)*60*60,MINUTE($K197)*60,SECOND($K197))-(L203*3)</f>
        <v>0</v>
      </c>
      <c r="N203" s="678"/>
      <c r="O203" s="681"/>
      <c r="P203" s="679">
        <f>M203+(10*N203)</f>
        <v>0</v>
      </c>
      <c r="Q203" s="672"/>
      <c r="R203" s="689">
        <f>P203</f>
        <v>0</v>
      </c>
      <c r="S203" s="685">
        <f>RANK(R203,$AC$47:$AC$62,1)+COUNTIF(AC$47:AC$62,R203)-1</f>
        <v>16</v>
      </c>
      <c r="T203" s="688"/>
      <c r="U203" s="669"/>
    </row>
    <row r="204" spans="1:21" ht="18" customHeight="1" x14ac:dyDescent="0.35">
      <c r="A204" s="692"/>
      <c r="B204" s="693"/>
      <c r="C204" s="673"/>
      <c r="D204" s="293">
        <v>2</v>
      </c>
      <c r="E204" s="377">
        <f>'INSCRIPTIONS COLLEGES'!E179</f>
        <v>0</v>
      </c>
      <c r="F204" s="364" t="e">
        <f>IF(E204="","",VLOOKUP(E204,'Listing import 29.10.24'!$A$2:$J$7000,2,FALSE))</f>
        <v>#N/A</v>
      </c>
      <c r="G204" s="246" t="e">
        <f>IF(E204="","",VLOOKUP(E204,'Listing import 29.10.24'!$A$2:$J$7000,3,FALSE))</f>
        <v>#N/A</v>
      </c>
      <c r="H204" s="294" t="e">
        <f>IF(E204="","",VLOOKUP(E204,'Listing import 29.10.24'!$A$2:$J$7000,4,FALSE))</f>
        <v>#N/A</v>
      </c>
      <c r="I204" s="675"/>
      <c r="J204" s="222"/>
      <c r="K204" s="694"/>
      <c r="L204" s="676"/>
      <c r="M204" s="677"/>
      <c r="N204" s="678"/>
      <c r="O204" s="681"/>
      <c r="P204" s="679"/>
      <c r="Q204" s="672"/>
      <c r="R204" s="690"/>
      <c r="S204" s="686"/>
      <c r="T204" s="688"/>
      <c r="U204" s="669"/>
    </row>
    <row r="205" spans="1:21" ht="18" customHeight="1" x14ac:dyDescent="0.35">
      <c r="A205" s="692"/>
      <c r="B205" s="693"/>
      <c r="C205" s="674"/>
      <c r="D205" s="293">
        <v>3</v>
      </c>
      <c r="E205" s="377">
        <f>'INSCRIPTIONS COLLEGES'!E180</f>
        <v>0</v>
      </c>
      <c r="F205" s="364" t="e">
        <f>IF(E205="","",VLOOKUP(E205,'Listing import 29.10.24'!$A$2:$J$7000,2,FALSE))</f>
        <v>#N/A</v>
      </c>
      <c r="G205" s="246" t="e">
        <f>IF(E205="","",VLOOKUP(E205,'Listing import 29.10.24'!$A$2:$J$7000,3,FALSE))</f>
        <v>#N/A</v>
      </c>
      <c r="H205" s="294" t="e">
        <f>IF(E205="","",VLOOKUP(E205,'Listing import 29.10.24'!$A$2:$J$7000,4,FALSE))</f>
        <v>#N/A</v>
      </c>
      <c r="I205" s="675"/>
      <c r="J205" s="222"/>
      <c r="K205" s="694"/>
      <c r="L205" s="676"/>
      <c r="M205" s="670">
        <f>M203/86400</f>
        <v>0</v>
      </c>
      <c r="N205" s="678"/>
      <c r="O205" s="681"/>
      <c r="P205" s="691">
        <f>(M203+N203)/86400</f>
        <v>0</v>
      </c>
      <c r="Q205" s="672"/>
      <c r="R205" s="690"/>
      <c r="S205" s="686"/>
      <c r="T205" s="688"/>
      <c r="U205" s="669"/>
    </row>
    <row r="206" spans="1:21" ht="18" customHeight="1" x14ac:dyDescent="0.35">
      <c r="A206" s="692"/>
      <c r="B206" s="693"/>
      <c r="C206" s="674"/>
      <c r="D206" s="293">
        <v>4</v>
      </c>
      <c r="E206" s="377">
        <f>'INSCRIPTIONS COLLEGES'!E181</f>
        <v>0</v>
      </c>
      <c r="F206" s="364" t="e">
        <f>IF(E206="","",VLOOKUP(E206,'Listing import 29.10.24'!$A$2:$J$7000,2,FALSE))</f>
        <v>#N/A</v>
      </c>
      <c r="G206" s="246" t="e">
        <f>IF(E206="","",VLOOKUP(E206,'Listing import 29.10.24'!$A$2:$J$7000,3,FALSE))</f>
        <v>#N/A</v>
      </c>
      <c r="H206" s="294" t="e">
        <f>IF(E206="","",VLOOKUP(E206,'Listing import 29.10.24'!$A$2:$J$7000,4,FALSE))</f>
        <v>#N/A</v>
      </c>
      <c r="I206" s="675"/>
      <c r="J206" s="222"/>
      <c r="K206" s="694"/>
      <c r="L206" s="676"/>
      <c r="M206" s="670"/>
      <c r="N206" s="678"/>
      <c r="O206" s="681"/>
      <c r="P206" s="691"/>
      <c r="Q206" s="672"/>
      <c r="R206" s="690"/>
      <c r="S206" s="686"/>
      <c r="T206" s="688"/>
      <c r="U206" s="669"/>
    </row>
    <row r="207" spans="1:21" ht="18" customHeight="1" x14ac:dyDescent="0.35">
      <c r="A207" s="692"/>
      <c r="B207" s="693"/>
      <c r="C207" s="674"/>
      <c r="D207" s="293">
        <v>5</v>
      </c>
      <c r="E207" s="377">
        <f>'INSCRIPTIONS COLLEGES'!E182</f>
        <v>0</v>
      </c>
      <c r="F207" s="364" t="e">
        <f>IF(E207="","",VLOOKUP(E207,'Listing import 29.10.24'!$A$2:$J$7000,2,FALSE))</f>
        <v>#N/A</v>
      </c>
      <c r="G207" s="246" t="e">
        <f>IF(E207="","",VLOOKUP(E207,'Listing import 29.10.24'!$A$2:$J$7000,3,FALSE))</f>
        <v>#N/A</v>
      </c>
      <c r="H207" s="294" t="e">
        <f>IF(E207="","",VLOOKUP(E207,'Listing import 29.10.24'!$A$2:$J$7000,4,FALSE))</f>
        <v>#N/A</v>
      </c>
      <c r="I207" s="675"/>
      <c r="J207" s="222"/>
      <c r="K207" s="694"/>
      <c r="L207" s="676"/>
      <c r="M207" s="670"/>
      <c r="N207" s="678"/>
      <c r="O207" s="682"/>
      <c r="P207" s="691"/>
      <c r="Q207" s="672"/>
      <c r="R207" s="690"/>
      <c r="S207" s="686"/>
      <c r="T207" s="688"/>
      <c r="U207" s="669"/>
    </row>
    <row r="208" spans="1:21" ht="18" customHeight="1" x14ac:dyDescent="0.7"/>
    <row r="209" spans="1:21" ht="18" customHeight="1" x14ac:dyDescent="0.7"/>
    <row r="210" spans="1:21" ht="18" customHeight="1" x14ac:dyDescent="0.7"/>
    <row r="211" spans="1:21" ht="72" x14ac:dyDescent="0.35">
      <c r="A211" s="692">
        <v>15</v>
      </c>
      <c r="B211" s="307" t="s">
        <v>82</v>
      </c>
      <c r="C211" s="308" t="s">
        <v>83</v>
      </c>
      <c r="D211" s="307" t="s">
        <v>84</v>
      </c>
      <c r="E211" s="374" t="s">
        <v>85</v>
      </c>
      <c r="F211" s="366" t="s">
        <v>86</v>
      </c>
      <c r="G211" s="307" t="s">
        <v>87</v>
      </c>
      <c r="H211" s="307" t="s">
        <v>88</v>
      </c>
      <c r="I211" s="307" t="s">
        <v>89</v>
      </c>
      <c r="J211" s="100" t="s">
        <v>90</v>
      </c>
      <c r="K211" s="83" t="s">
        <v>106</v>
      </c>
      <c r="L211" s="236" t="s">
        <v>92</v>
      </c>
      <c r="M211" s="236" t="s">
        <v>93</v>
      </c>
      <c r="N211" s="100" t="s">
        <v>94</v>
      </c>
      <c r="O211" s="307" t="s">
        <v>95</v>
      </c>
      <c r="P211" s="307" t="s">
        <v>96</v>
      </c>
      <c r="Q211" s="307" t="s">
        <v>97</v>
      </c>
      <c r="R211" s="309" t="s">
        <v>98</v>
      </c>
      <c r="S211" s="309" t="s">
        <v>99</v>
      </c>
      <c r="T211" s="310" t="s">
        <v>100</v>
      </c>
      <c r="U211" s="309" t="s">
        <v>101</v>
      </c>
    </row>
    <row r="212" spans="1:21" ht="18" customHeight="1" x14ac:dyDescent="0.35">
      <c r="A212" s="692"/>
      <c r="B212" s="693" t="e">
        <f>IF(E212="","",VLOOKUP(E212,'Listing import 29.10.24'!$A$2:$J$7000,8,FALSE))</f>
        <v>#N/A</v>
      </c>
      <c r="C212" s="673" t="s">
        <v>129</v>
      </c>
      <c r="D212" s="293">
        <v>1</v>
      </c>
      <c r="E212" s="373">
        <f>'INSCRIPTIONS COLLEGES'!E185</f>
        <v>0</v>
      </c>
      <c r="F212" s="364" t="e">
        <f>IF(E212="","",VLOOKUP(E212,'Listing import 29.10.24'!$A$2:$J$7000,2,FALSE))</f>
        <v>#N/A</v>
      </c>
      <c r="G212" s="246" t="e">
        <f>IF(E212="","",VLOOKUP(E212,'Listing import 29.10.24'!$A$2:$J$7000,3,FALSE))</f>
        <v>#N/A</v>
      </c>
      <c r="H212" s="294" t="e">
        <f>IF(E212="","",VLOOKUP(E212,'Listing import 29.10.24'!$A$2:$J$7000,4,FALSE))</f>
        <v>#N/A</v>
      </c>
      <c r="I212" s="675"/>
      <c r="J212" s="222"/>
      <c r="K212" s="694"/>
      <c r="L212" s="676">
        <f>SUM(J212:J216)</f>
        <v>0</v>
      </c>
      <c r="M212" s="677">
        <f>SUM(HOUR($K212)*60*60,MINUTE($K212)*60,SECOND($K212))-(L212*3)</f>
        <v>0</v>
      </c>
      <c r="N212" s="678"/>
      <c r="O212" s="680">
        <f>SUM(N212+N218)*10</f>
        <v>0</v>
      </c>
      <c r="P212" s="679">
        <f>M212+(10*N212)</f>
        <v>0</v>
      </c>
      <c r="Q212" s="679">
        <f>SUM(HOUR($K212)*60*60,MINUTE($K212)*60,SECOND($K212))-((L212+L218)*3)+((N212+N218)*10)</f>
        <v>0</v>
      </c>
      <c r="R212" s="683">
        <f>P212</f>
        <v>0</v>
      </c>
      <c r="S212" s="685">
        <f>RANK(R212,$Z$47:$Z$62,1)+COUNTIF(Z$47:Z$62,R212)-1</f>
        <v>16</v>
      </c>
      <c r="T212" s="687">
        <f>Q212</f>
        <v>0</v>
      </c>
      <c r="U212" s="668">
        <f>RANK(T212,$AF$47:$AF$62,1)+COUNTIF(AF$47:AF$62,T212)-1</f>
        <v>16</v>
      </c>
    </row>
    <row r="213" spans="1:21" ht="18" customHeight="1" x14ac:dyDescent="0.35">
      <c r="A213" s="692"/>
      <c r="B213" s="693"/>
      <c r="C213" s="673"/>
      <c r="D213" s="293">
        <v>2</v>
      </c>
      <c r="E213" s="373">
        <f>'INSCRIPTIONS COLLEGES'!E186</f>
        <v>0</v>
      </c>
      <c r="F213" s="364" t="e">
        <f>IF(E213="","",VLOOKUP(E213,'Listing import 29.10.24'!$A$2:$J$7000,2,FALSE))</f>
        <v>#N/A</v>
      </c>
      <c r="G213" s="246" t="e">
        <f>IF(E213="","",VLOOKUP(E213,'Listing import 29.10.24'!$A$2:$J$7000,3,FALSE))</f>
        <v>#N/A</v>
      </c>
      <c r="H213" s="294" t="e">
        <f>IF(E213="","",VLOOKUP(E213,'Listing import 29.10.24'!$A$2:$J$7000,4,FALSE))</f>
        <v>#N/A</v>
      </c>
      <c r="I213" s="675"/>
      <c r="J213" s="222"/>
      <c r="K213" s="694"/>
      <c r="L213" s="676"/>
      <c r="M213" s="677"/>
      <c r="N213" s="678"/>
      <c r="O213" s="681"/>
      <c r="P213" s="679"/>
      <c r="Q213" s="679"/>
      <c r="R213" s="684"/>
      <c r="S213" s="686"/>
      <c r="T213" s="688"/>
      <c r="U213" s="669"/>
    </row>
    <row r="214" spans="1:21" ht="18" customHeight="1" x14ac:dyDescent="0.35">
      <c r="A214" s="692"/>
      <c r="B214" s="693"/>
      <c r="C214" s="674"/>
      <c r="D214" s="293">
        <v>3</v>
      </c>
      <c r="E214" s="373">
        <f>'INSCRIPTIONS COLLEGES'!E187</f>
        <v>0</v>
      </c>
      <c r="F214" s="364" t="e">
        <f>IF(E214="","",VLOOKUP(E214,'Listing import 29.10.24'!$A$2:$J$7000,2,FALSE))</f>
        <v>#N/A</v>
      </c>
      <c r="G214" s="246" t="e">
        <f>IF(E214="","",VLOOKUP(E214,'Listing import 29.10.24'!$A$2:$J$7000,3,FALSE))</f>
        <v>#N/A</v>
      </c>
      <c r="H214" s="294" t="e">
        <f>IF(E214="","",VLOOKUP(E214,'Listing import 29.10.24'!$A$2:$J$7000,4,FALSE))</f>
        <v>#N/A</v>
      </c>
      <c r="I214" s="675"/>
      <c r="J214" s="222"/>
      <c r="K214" s="694"/>
      <c r="L214" s="676"/>
      <c r="M214" s="670">
        <f>M212/86400</f>
        <v>0</v>
      </c>
      <c r="N214" s="678"/>
      <c r="O214" s="681"/>
      <c r="P214" s="671">
        <f>(M212+(N212*10))/86400</f>
        <v>0</v>
      </c>
      <c r="Q214" s="672">
        <f>Q212/86400</f>
        <v>0</v>
      </c>
      <c r="R214" s="684"/>
      <c r="S214" s="686"/>
      <c r="T214" s="688"/>
      <c r="U214" s="669"/>
    </row>
    <row r="215" spans="1:21" ht="18" customHeight="1" x14ac:dyDescent="0.35">
      <c r="A215" s="692"/>
      <c r="B215" s="693"/>
      <c r="C215" s="674"/>
      <c r="D215" s="293">
        <v>4</v>
      </c>
      <c r="E215" s="373">
        <f>'INSCRIPTIONS COLLEGES'!E188</f>
        <v>0</v>
      </c>
      <c r="F215" s="364" t="e">
        <f>IF(E215="","",VLOOKUP(E215,'Listing import 29.10.24'!$A$2:$J$7000,2,FALSE))</f>
        <v>#N/A</v>
      </c>
      <c r="G215" s="246" t="e">
        <f>IF(E215="","",VLOOKUP(E215,'Listing import 29.10.24'!$A$2:$J$7000,3,FALSE))</f>
        <v>#N/A</v>
      </c>
      <c r="H215" s="294" t="e">
        <f>IF(E215="","",VLOOKUP(E215,'Listing import 29.10.24'!$A$2:$J$7000,4,FALSE))</f>
        <v>#N/A</v>
      </c>
      <c r="I215" s="675"/>
      <c r="J215" s="222"/>
      <c r="K215" s="694"/>
      <c r="L215" s="676"/>
      <c r="M215" s="670"/>
      <c r="N215" s="678"/>
      <c r="O215" s="681"/>
      <c r="P215" s="671"/>
      <c r="Q215" s="672"/>
      <c r="R215" s="684"/>
      <c r="S215" s="686"/>
      <c r="T215" s="688"/>
      <c r="U215" s="669"/>
    </row>
    <row r="216" spans="1:21" ht="18" customHeight="1" x14ac:dyDescent="0.35">
      <c r="A216" s="692"/>
      <c r="B216" s="693"/>
      <c r="C216" s="674"/>
      <c r="D216" s="293">
        <v>5</v>
      </c>
      <c r="E216" s="373">
        <f>'INSCRIPTIONS COLLEGES'!E189</f>
        <v>0</v>
      </c>
      <c r="F216" s="364" t="e">
        <f>IF(E216="","",VLOOKUP(E216,'Listing import 29.10.24'!$A$2:$J$7000,2,FALSE))</f>
        <v>#N/A</v>
      </c>
      <c r="G216" s="246" t="e">
        <f>IF(E216="","",VLOOKUP(E216,'Listing import 29.10.24'!$A$2:$J$7000,3,FALSE))</f>
        <v>#N/A</v>
      </c>
      <c r="H216" s="294" t="e">
        <f>IF(E216="","",VLOOKUP(E216,'Listing import 29.10.24'!$A$2:$J$7000,4,FALSE))</f>
        <v>#N/A</v>
      </c>
      <c r="I216" s="675"/>
      <c r="J216" s="222"/>
      <c r="K216" s="694"/>
      <c r="L216" s="676"/>
      <c r="M216" s="670"/>
      <c r="N216" s="678"/>
      <c r="O216" s="681"/>
      <c r="P216" s="671"/>
      <c r="Q216" s="672"/>
      <c r="R216" s="684"/>
      <c r="S216" s="686"/>
      <c r="T216" s="688"/>
      <c r="U216" s="669"/>
    </row>
    <row r="217" spans="1:21" ht="18" customHeight="1" x14ac:dyDescent="0.7">
      <c r="A217" s="692"/>
      <c r="B217" s="693"/>
      <c r="C217" s="322"/>
      <c r="D217" s="268"/>
      <c r="E217" s="268"/>
      <c r="F217" s="362"/>
      <c r="G217" s="268"/>
      <c r="H217" s="269"/>
      <c r="I217" s="270"/>
      <c r="J217" s="86"/>
      <c r="K217" s="694"/>
      <c r="L217" s="323"/>
      <c r="M217" s="323"/>
      <c r="N217" s="224"/>
      <c r="O217" s="681"/>
      <c r="P217" s="268"/>
      <c r="Q217" s="672"/>
      <c r="R217" s="325"/>
      <c r="S217" s="268"/>
      <c r="T217" s="688"/>
      <c r="U217" s="669"/>
    </row>
    <row r="218" spans="1:21" ht="18" customHeight="1" x14ac:dyDescent="0.35">
      <c r="A218" s="692"/>
      <c r="B218" s="693"/>
      <c r="C218" s="673" t="s">
        <v>130</v>
      </c>
      <c r="D218" s="293">
        <v>1</v>
      </c>
      <c r="E218" s="373">
        <f>'INSCRIPTIONS COLLEGES'!E191</f>
        <v>0</v>
      </c>
      <c r="F218" s="364" t="e">
        <f>IF(E218="","",VLOOKUP(E218,'Listing import 29.10.24'!$A$2:$J$7000,2,FALSE))</f>
        <v>#N/A</v>
      </c>
      <c r="G218" s="246" t="e">
        <f>IF(E218="","",VLOOKUP(E218,'Listing import 29.10.24'!$A$2:$J$7000,3,FALSE))</f>
        <v>#N/A</v>
      </c>
      <c r="H218" s="294" t="e">
        <f>IF(E218="","",VLOOKUP(E218,'Listing import 29.10.24'!$A$2:$J$7000,4,FALSE))</f>
        <v>#N/A</v>
      </c>
      <c r="I218" s="675"/>
      <c r="J218" s="222"/>
      <c r="K218" s="694"/>
      <c r="L218" s="676">
        <f>SUM(J218:J222)</f>
        <v>0</v>
      </c>
      <c r="M218" s="677">
        <f>SUM(HOUR($K212)*60*60,MINUTE($K212)*60,SECOND($K212))-(L218*3)</f>
        <v>0</v>
      </c>
      <c r="N218" s="678"/>
      <c r="O218" s="681"/>
      <c r="P218" s="679">
        <f>M218+(10*N218)</f>
        <v>0</v>
      </c>
      <c r="Q218" s="672"/>
      <c r="R218" s="689">
        <f>P218</f>
        <v>0</v>
      </c>
      <c r="S218" s="685">
        <f>RANK(R218,$AC$47:$AC$62,1)+COUNTIF(AC$47:AC$62,R218)-1</f>
        <v>16</v>
      </c>
      <c r="T218" s="688"/>
      <c r="U218" s="669"/>
    </row>
    <row r="219" spans="1:21" ht="18" customHeight="1" x14ac:dyDescent="0.35">
      <c r="A219" s="692"/>
      <c r="B219" s="693"/>
      <c r="C219" s="673"/>
      <c r="D219" s="293">
        <v>2</v>
      </c>
      <c r="E219" s="373">
        <f>'INSCRIPTIONS COLLEGES'!E192</f>
        <v>0</v>
      </c>
      <c r="F219" s="364" t="e">
        <f>IF(E219="","",VLOOKUP(E219,'Listing import 29.10.24'!$A$2:$J$7000,2,FALSE))</f>
        <v>#N/A</v>
      </c>
      <c r="G219" s="246" t="e">
        <f>IF(E219="","",VLOOKUP(E219,'Listing import 29.10.24'!$A$2:$J$7000,3,FALSE))</f>
        <v>#N/A</v>
      </c>
      <c r="H219" s="294" t="e">
        <f>IF(E219="","",VLOOKUP(E219,'Listing import 29.10.24'!$A$2:$J$7000,4,FALSE))</f>
        <v>#N/A</v>
      </c>
      <c r="I219" s="675"/>
      <c r="J219" s="222"/>
      <c r="K219" s="694"/>
      <c r="L219" s="676"/>
      <c r="M219" s="677"/>
      <c r="N219" s="678"/>
      <c r="O219" s="681"/>
      <c r="P219" s="679"/>
      <c r="Q219" s="672"/>
      <c r="R219" s="690"/>
      <c r="S219" s="686"/>
      <c r="T219" s="688"/>
      <c r="U219" s="669"/>
    </row>
    <row r="220" spans="1:21" ht="18" customHeight="1" x14ac:dyDescent="0.35">
      <c r="A220" s="692"/>
      <c r="B220" s="693"/>
      <c r="C220" s="674"/>
      <c r="D220" s="293">
        <v>3</v>
      </c>
      <c r="E220" s="373">
        <f>'INSCRIPTIONS COLLEGES'!E193</f>
        <v>0</v>
      </c>
      <c r="F220" s="364" t="e">
        <f>IF(E220="","",VLOOKUP(E220,'Listing import 29.10.24'!$A$2:$J$7000,2,FALSE))</f>
        <v>#N/A</v>
      </c>
      <c r="G220" s="246" t="e">
        <f>IF(E220="","",VLOOKUP(E220,'Listing import 29.10.24'!$A$2:$J$7000,3,FALSE))</f>
        <v>#N/A</v>
      </c>
      <c r="H220" s="294" t="e">
        <f>IF(E220="","",VLOOKUP(E220,'Listing import 29.10.24'!$A$2:$J$7000,4,FALSE))</f>
        <v>#N/A</v>
      </c>
      <c r="I220" s="675"/>
      <c r="J220" s="222"/>
      <c r="K220" s="694"/>
      <c r="L220" s="676"/>
      <c r="M220" s="670">
        <f>M218/86400</f>
        <v>0</v>
      </c>
      <c r="N220" s="678"/>
      <c r="O220" s="681"/>
      <c r="P220" s="691">
        <f>(M218+N218)/86400</f>
        <v>0</v>
      </c>
      <c r="Q220" s="672"/>
      <c r="R220" s="690"/>
      <c r="S220" s="686"/>
      <c r="T220" s="688"/>
      <c r="U220" s="669"/>
    </row>
    <row r="221" spans="1:21" ht="18" customHeight="1" x14ac:dyDescent="0.35">
      <c r="A221" s="692"/>
      <c r="B221" s="693"/>
      <c r="C221" s="674"/>
      <c r="D221" s="293">
        <v>4</v>
      </c>
      <c r="E221" s="373">
        <f>'INSCRIPTIONS COLLEGES'!E194</f>
        <v>0</v>
      </c>
      <c r="F221" s="364" t="e">
        <f>IF(E221="","",VLOOKUP(E221,'Listing import 29.10.24'!$A$2:$J$7000,2,FALSE))</f>
        <v>#N/A</v>
      </c>
      <c r="G221" s="246" t="e">
        <f>IF(E221="","",VLOOKUP(E221,'Listing import 29.10.24'!$A$2:$J$7000,3,FALSE))</f>
        <v>#N/A</v>
      </c>
      <c r="H221" s="294" t="e">
        <f>IF(E221="","",VLOOKUP(E221,'Listing import 29.10.24'!$A$2:$J$7000,4,FALSE))</f>
        <v>#N/A</v>
      </c>
      <c r="I221" s="675"/>
      <c r="J221" s="222"/>
      <c r="K221" s="694"/>
      <c r="L221" s="676"/>
      <c r="M221" s="670"/>
      <c r="N221" s="678"/>
      <c r="O221" s="681"/>
      <c r="P221" s="691"/>
      <c r="Q221" s="672"/>
      <c r="R221" s="690"/>
      <c r="S221" s="686"/>
      <c r="T221" s="688"/>
      <c r="U221" s="669"/>
    </row>
    <row r="222" spans="1:21" ht="18" customHeight="1" x14ac:dyDescent="0.35">
      <c r="A222" s="692"/>
      <c r="B222" s="693"/>
      <c r="C222" s="674"/>
      <c r="D222" s="293">
        <v>5</v>
      </c>
      <c r="E222" s="373">
        <f>'INSCRIPTIONS COLLEGES'!E195</f>
        <v>0</v>
      </c>
      <c r="F222" s="364" t="e">
        <f>IF(E222="","",VLOOKUP(E222,'Listing import 29.10.24'!$A$2:$J$7000,2,FALSE))</f>
        <v>#N/A</v>
      </c>
      <c r="G222" s="246" t="e">
        <f>IF(E222="","",VLOOKUP(E222,'Listing import 29.10.24'!$A$2:$J$7000,3,FALSE))</f>
        <v>#N/A</v>
      </c>
      <c r="H222" s="294" t="e">
        <f>IF(E222="","",VLOOKUP(E222,'Listing import 29.10.24'!$A$2:$J$7000,4,FALSE))</f>
        <v>#N/A</v>
      </c>
      <c r="I222" s="675"/>
      <c r="J222" s="222"/>
      <c r="K222" s="694"/>
      <c r="L222" s="676"/>
      <c r="M222" s="670"/>
      <c r="N222" s="678"/>
      <c r="O222" s="682"/>
      <c r="P222" s="691"/>
      <c r="Q222" s="672"/>
      <c r="R222" s="690"/>
      <c r="S222" s="686"/>
      <c r="T222" s="688"/>
      <c r="U222" s="669"/>
    </row>
    <row r="223" spans="1:21" ht="18" customHeight="1" x14ac:dyDescent="0.7"/>
    <row r="224" spans="1:21" ht="18" customHeight="1" x14ac:dyDescent="0.7"/>
    <row r="225" spans="1:21" ht="18" customHeight="1" x14ac:dyDescent="0.7"/>
    <row r="226" spans="1:21" ht="72" x14ac:dyDescent="0.35">
      <c r="A226" s="692">
        <v>16</v>
      </c>
      <c r="B226" s="307" t="s">
        <v>82</v>
      </c>
      <c r="C226" s="308" t="s">
        <v>83</v>
      </c>
      <c r="D226" s="307" t="s">
        <v>84</v>
      </c>
      <c r="E226" s="374" t="s">
        <v>85</v>
      </c>
      <c r="F226" s="366" t="s">
        <v>86</v>
      </c>
      <c r="G226" s="307" t="s">
        <v>87</v>
      </c>
      <c r="H226" s="307" t="s">
        <v>88</v>
      </c>
      <c r="I226" s="307" t="s">
        <v>89</v>
      </c>
      <c r="J226" s="100" t="s">
        <v>90</v>
      </c>
      <c r="K226" s="83" t="s">
        <v>106</v>
      </c>
      <c r="L226" s="236" t="s">
        <v>92</v>
      </c>
      <c r="M226" s="236" t="s">
        <v>93</v>
      </c>
      <c r="N226" s="100" t="s">
        <v>94</v>
      </c>
      <c r="O226" s="307" t="s">
        <v>95</v>
      </c>
      <c r="P226" s="307" t="s">
        <v>96</v>
      </c>
      <c r="Q226" s="307" t="s">
        <v>97</v>
      </c>
      <c r="R226" s="309" t="s">
        <v>98</v>
      </c>
      <c r="S226" s="309" t="s">
        <v>99</v>
      </c>
      <c r="T226" s="310" t="s">
        <v>100</v>
      </c>
      <c r="U226" s="309" t="s">
        <v>101</v>
      </c>
    </row>
    <row r="227" spans="1:21" ht="21" customHeight="1" x14ac:dyDescent="0.35">
      <c r="A227" s="692"/>
      <c r="B227" s="693" t="e">
        <f>IF(E227="","",VLOOKUP(E227,'Listing import 29.10.24'!$A$2:$J$7000,8,FALSE))</f>
        <v>#N/A</v>
      </c>
      <c r="C227" s="673" t="s">
        <v>129</v>
      </c>
      <c r="D227" s="293">
        <v>1</v>
      </c>
      <c r="E227" s="373">
        <f>'INSCRIPTIONS COLLEGES'!E198</f>
        <v>0</v>
      </c>
      <c r="F227" s="364" t="e">
        <f>IF(E227="","",VLOOKUP(E227,'Listing import 29.10.24'!$A$2:$J$7000,2,FALSE))</f>
        <v>#N/A</v>
      </c>
      <c r="G227" s="246" t="e">
        <f>IF(E227="","",VLOOKUP(E227,'Listing import 29.10.24'!$A$2:$J$7000,3,FALSE))</f>
        <v>#N/A</v>
      </c>
      <c r="H227" s="294" t="e">
        <f>IF(E227="","",VLOOKUP(E227,'Listing import 29.10.24'!$A$2:$J$7000,4,FALSE))</f>
        <v>#N/A</v>
      </c>
      <c r="I227" s="675"/>
      <c r="J227" s="222"/>
      <c r="K227" s="694"/>
      <c r="L227" s="676">
        <f>SUM(J227:J231)</f>
        <v>0</v>
      </c>
      <c r="M227" s="677">
        <f>SUM(HOUR($K227)*60*60,MINUTE($K227)*60,SECOND($K227))-(L227*3)</f>
        <v>0</v>
      </c>
      <c r="N227" s="678"/>
      <c r="O227" s="680">
        <f>SUM(N227+N233)*10</f>
        <v>0</v>
      </c>
      <c r="P227" s="679">
        <f>M227+(10*N227)</f>
        <v>0</v>
      </c>
      <c r="Q227" s="679">
        <f>SUM(HOUR($K227)*60*60,MINUTE($K227)*60,SECOND($K227))-((L227+L233)*3)+((N227+N233)*10)</f>
        <v>0</v>
      </c>
      <c r="R227" s="683">
        <f>P227</f>
        <v>0</v>
      </c>
      <c r="S227" s="685">
        <f>RANK(R227,$Z$47:$Z$62,1)+COUNTIF(Z$47:Z$62,R227)-1</f>
        <v>16</v>
      </c>
      <c r="T227" s="687">
        <f>Q227</f>
        <v>0</v>
      </c>
      <c r="U227" s="668">
        <f>RANK(T227,$AF$47:$AF$62,1)+COUNTIF(AF$47:AF$62,T227)-1</f>
        <v>16</v>
      </c>
    </row>
    <row r="228" spans="1:21" ht="21" customHeight="1" x14ac:dyDescent="0.35">
      <c r="A228" s="692"/>
      <c r="B228" s="693"/>
      <c r="C228" s="673"/>
      <c r="D228" s="293">
        <v>2</v>
      </c>
      <c r="E228" s="373">
        <f>'INSCRIPTIONS COLLEGES'!E199</f>
        <v>0</v>
      </c>
      <c r="F228" s="364" t="e">
        <f>IF(E228="","",VLOOKUP(E228,'Listing import 29.10.24'!$A$2:$J$7000,2,FALSE))</f>
        <v>#N/A</v>
      </c>
      <c r="G228" s="246" t="e">
        <f>IF(E228="","",VLOOKUP(E228,'Listing import 29.10.24'!$A$2:$J$7000,3,FALSE))</f>
        <v>#N/A</v>
      </c>
      <c r="H228" s="294" t="e">
        <f>IF(E228="","",VLOOKUP(E228,'Listing import 29.10.24'!$A$2:$J$7000,4,FALSE))</f>
        <v>#N/A</v>
      </c>
      <c r="I228" s="675"/>
      <c r="J228" s="222"/>
      <c r="K228" s="694"/>
      <c r="L228" s="676"/>
      <c r="M228" s="677"/>
      <c r="N228" s="678"/>
      <c r="O228" s="681"/>
      <c r="P228" s="679"/>
      <c r="Q228" s="679"/>
      <c r="R228" s="684"/>
      <c r="S228" s="686"/>
      <c r="T228" s="688"/>
      <c r="U228" s="669"/>
    </row>
    <row r="229" spans="1:21" ht="21" customHeight="1" x14ac:dyDescent="0.35">
      <c r="A229" s="692"/>
      <c r="B229" s="693"/>
      <c r="C229" s="674"/>
      <c r="D229" s="293">
        <v>3</v>
      </c>
      <c r="E229" s="373">
        <f>'INSCRIPTIONS COLLEGES'!E200</f>
        <v>0</v>
      </c>
      <c r="F229" s="364" t="e">
        <f>IF(E229="","",VLOOKUP(E229,'Listing import 29.10.24'!$A$2:$J$7000,2,FALSE))</f>
        <v>#N/A</v>
      </c>
      <c r="G229" s="246" t="e">
        <f>IF(E229="","",VLOOKUP(E229,'Listing import 29.10.24'!$A$2:$J$7000,3,FALSE))</f>
        <v>#N/A</v>
      </c>
      <c r="H229" s="294" t="e">
        <f>IF(E229="","",VLOOKUP(E229,'Listing import 29.10.24'!$A$2:$J$7000,4,FALSE))</f>
        <v>#N/A</v>
      </c>
      <c r="I229" s="675"/>
      <c r="J229" s="222"/>
      <c r="K229" s="694"/>
      <c r="L229" s="676"/>
      <c r="M229" s="670">
        <f>M227/86400</f>
        <v>0</v>
      </c>
      <c r="N229" s="678"/>
      <c r="O229" s="681"/>
      <c r="P229" s="671">
        <f>(M227+(N227*10))/86400</f>
        <v>0</v>
      </c>
      <c r="Q229" s="672">
        <f>Q227/86400</f>
        <v>0</v>
      </c>
      <c r="R229" s="684"/>
      <c r="S229" s="686"/>
      <c r="T229" s="688"/>
      <c r="U229" s="669"/>
    </row>
    <row r="230" spans="1:21" ht="21" customHeight="1" x14ac:dyDescent="0.35">
      <c r="A230" s="692"/>
      <c r="B230" s="693"/>
      <c r="C230" s="674"/>
      <c r="D230" s="293">
        <v>4</v>
      </c>
      <c r="E230" s="373">
        <f>'INSCRIPTIONS COLLEGES'!E201</f>
        <v>0</v>
      </c>
      <c r="F230" s="364" t="e">
        <f>IF(E230="","",VLOOKUP(E230,'Listing import 29.10.24'!$A$2:$J$7000,2,FALSE))</f>
        <v>#N/A</v>
      </c>
      <c r="G230" s="246" t="e">
        <f>IF(E230="","",VLOOKUP(E230,'Listing import 29.10.24'!$A$2:$J$7000,3,FALSE))</f>
        <v>#N/A</v>
      </c>
      <c r="H230" s="294" t="e">
        <f>IF(E230="","",VLOOKUP(E230,'Listing import 29.10.24'!$A$2:$J$7000,4,FALSE))</f>
        <v>#N/A</v>
      </c>
      <c r="I230" s="675"/>
      <c r="J230" s="222"/>
      <c r="K230" s="694"/>
      <c r="L230" s="676"/>
      <c r="M230" s="670"/>
      <c r="N230" s="678"/>
      <c r="O230" s="681"/>
      <c r="P230" s="671"/>
      <c r="Q230" s="672"/>
      <c r="R230" s="684"/>
      <c r="S230" s="686"/>
      <c r="T230" s="688"/>
      <c r="U230" s="669"/>
    </row>
    <row r="231" spans="1:21" ht="21" customHeight="1" x14ac:dyDescent="0.35">
      <c r="A231" s="692"/>
      <c r="B231" s="693"/>
      <c r="C231" s="674"/>
      <c r="D231" s="293">
        <v>5</v>
      </c>
      <c r="E231" s="373">
        <f>'INSCRIPTIONS COLLEGES'!E202</f>
        <v>0</v>
      </c>
      <c r="F231" s="364" t="e">
        <f>IF(E231="","",VLOOKUP(E231,'Listing import 29.10.24'!$A$2:$J$7000,2,FALSE))</f>
        <v>#N/A</v>
      </c>
      <c r="G231" s="246" t="e">
        <f>IF(E231="","",VLOOKUP(E231,'Listing import 29.10.24'!$A$2:$J$7000,3,FALSE))</f>
        <v>#N/A</v>
      </c>
      <c r="H231" s="294" t="e">
        <f>IF(E231="","",VLOOKUP(E231,'Listing import 29.10.24'!$A$2:$J$7000,4,FALSE))</f>
        <v>#N/A</v>
      </c>
      <c r="I231" s="675"/>
      <c r="J231" s="222"/>
      <c r="K231" s="694"/>
      <c r="L231" s="676"/>
      <c r="M231" s="670"/>
      <c r="N231" s="678"/>
      <c r="O231" s="681"/>
      <c r="P231" s="671"/>
      <c r="Q231" s="672"/>
      <c r="R231" s="684"/>
      <c r="S231" s="686"/>
      <c r="T231" s="688"/>
      <c r="U231" s="669"/>
    </row>
    <row r="232" spans="1:21" ht="22.5" customHeight="1" x14ac:dyDescent="0.7">
      <c r="A232" s="692"/>
      <c r="B232" s="693"/>
      <c r="C232" s="322"/>
      <c r="D232" s="268"/>
      <c r="E232" s="268"/>
      <c r="F232" s="362"/>
      <c r="G232" s="268"/>
      <c r="H232" s="269"/>
      <c r="I232" s="270"/>
      <c r="J232" s="86"/>
      <c r="K232" s="694"/>
      <c r="L232" s="323"/>
      <c r="M232" s="323"/>
      <c r="N232" s="224"/>
      <c r="O232" s="681"/>
      <c r="P232" s="268"/>
      <c r="Q232" s="672"/>
      <c r="R232" s="325"/>
      <c r="S232" s="268"/>
      <c r="T232" s="688"/>
      <c r="U232" s="669"/>
    </row>
    <row r="233" spans="1:21" ht="21" customHeight="1" x14ac:dyDescent="0.35">
      <c r="A233" s="692"/>
      <c r="B233" s="693"/>
      <c r="C233" s="673" t="s">
        <v>130</v>
      </c>
      <c r="D233" s="293">
        <v>1</v>
      </c>
      <c r="E233" s="373">
        <f>'INSCRIPTIONS COLLEGES'!E204</f>
        <v>0</v>
      </c>
      <c r="F233" s="364" t="e">
        <f>IF(E233="","",VLOOKUP(E233,'Listing import 29.10.24'!$A$2:$J$7000,2,FALSE))</f>
        <v>#N/A</v>
      </c>
      <c r="G233" s="246" t="e">
        <f>IF(E233="","",VLOOKUP(E233,'Listing import 29.10.24'!$A$2:$J$7000,3,FALSE))</f>
        <v>#N/A</v>
      </c>
      <c r="H233" s="294" t="e">
        <f>IF(E233="","",VLOOKUP(E233,'Listing import 29.10.24'!$A$2:$J$7000,4,FALSE))</f>
        <v>#N/A</v>
      </c>
      <c r="I233" s="675"/>
      <c r="J233" s="222"/>
      <c r="K233" s="694"/>
      <c r="L233" s="676">
        <f>SUM(J233:J237)</f>
        <v>0</v>
      </c>
      <c r="M233" s="677">
        <f>SUM(HOUR($K227)*60*60,MINUTE($K227)*60,SECOND($K227))-(L233*3)</f>
        <v>0</v>
      </c>
      <c r="N233" s="678"/>
      <c r="O233" s="681"/>
      <c r="P233" s="679">
        <f>M233+(10*N233)</f>
        <v>0</v>
      </c>
      <c r="Q233" s="672"/>
      <c r="R233" s="689">
        <f>P233</f>
        <v>0</v>
      </c>
      <c r="S233" s="685">
        <f>RANK(R233,$AC$47:$AC$62,1)+COUNTIF(AC$47:AC$62,R233)-1</f>
        <v>16</v>
      </c>
      <c r="T233" s="688"/>
      <c r="U233" s="669"/>
    </row>
    <row r="234" spans="1:21" ht="21" customHeight="1" x14ac:dyDescent="0.35">
      <c r="A234" s="692"/>
      <c r="B234" s="693"/>
      <c r="C234" s="673"/>
      <c r="D234" s="293">
        <v>2</v>
      </c>
      <c r="E234" s="373">
        <f>'INSCRIPTIONS COLLEGES'!E205</f>
        <v>0</v>
      </c>
      <c r="F234" s="364" t="e">
        <f>IF(E234="","",VLOOKUP(E234,'Listing import 29.10.24'!$A$2:$J$7000,2,FALSE))</f>
        <v>#N/A</v>
      </c>
      <c r="G234" s="246" t="e">
        <f>IF(E234="","",VLOOKUP(E234,'Listing import 29.10.24'!$A$2:$J$7000,3,FALSE))</f>
        <v>#N/A</v>
      </c>
      <c r="H234" s="294" t="e">
        <f>IF(E234="","",VLOOKUP(E234,'Listing import 29.10.24'!$A$2:$J$7000,4,FALSE))</f>
        <v>#N/A</v>
      </c>
      <c r="I234" s="675"/>
      <c r="J234" s="222"/>
      <c r="K234" s="694"/>
      <c r="L234" s="676"/>
      <c r="M234" s="677"/>
      <c r="N234" s="678"/>
      <c r="O234" s="681"/>
      <c r="P234" s="679"/>
      <c r="Q234" s="672"/>
      <c r="R234" s="690"/>
      <c r="S234" s="686"/>
      <c r="T234" s="688"/>
      <c r="U234" s="669"/>
    </row>
    <row r="235" spans="1:21" ht="21" customHeight="1" x14ac:dyDescent="0.35">
      <c r="A235" s="692"/>
      <c r="B235" s="693"/>
      <c r="C235" s="674"/>
      <c r="D235" s="293">
        <v>3</v>
      </c>
      <c r="E235" s="373">
        <f>'INSCRIPTIONS COLLEGES'!E206</f>
        <v>0</v>
      </c>
      <c r="F235" s="364" t="e">
        <f>IF(E235="","",VLOOKUP(E235,'Listing import 29.10.24'!$A$2:$J$7000,2,FALSE))</f>
        <v>#N/A</v>
      </c>
      <c r="G235" s="246" t="e">
        <f>IF(E235="","",VLOOKUP(E235,'Listing import 29.10.24'!$A$2:$J$7000,3,FALSE))</f>
        <v>#N/A</v>
      </c>
      <c r="H235" s="294" t="e">
        <f>IF(E235="","",VLOOKUP(E235,'Listing import 29.10.24'!$A$2:$J$7000,4,FALSE))</f>
        <v>#N/A</v>
      </c>
      <c r="I235" s="675"/>
      <c r="J235" s="222"/>
      <c r="K235" s="694"/>
      <c r="L235" s="676"/>
      <c r="M235" s="670">
        <f>M233/86400</f>
        <v>0</v>
      </c>
      <c r="N235" s="678"/>
      <c r="O235" s="681"/>
      <c r="P235" s="691">
        <f>(M233+N233)/86400</f>
        <v>0</v>
      </c>
      <c r="Q235" s="672"/>
      <c r="R235" s="690"/>
      <c r="S235" s="686"/>
      <c r="T235" s="688"/>
      <c r="U235" s="669"/>
    </row>
    <row r="236" spans="1:21" ht="21" customHeight="1" x14ac:dyDescent="0.35">
      <c r="A236" s="692"/>
      <c r="B236" s="693"/>
      <c r="C236" s="674"/>
      <c r="D236" s="293">
        <v>4</v>
      </c>
      <c r="E236" s="373">
        <f>'INSCRIPTIONS COLLEGES'!E207</f>
        <v>0</v>
      </c>
      <c r="F236" s="364" t="e">
        <f>IF(E236="","",VLOOKUP(E236,'Listing import 29.10.24'!$A$2:$J$7000,2,FALSE))</f>
        <v>#N/A</v>
      </c>
      <c r="G236" s="246" t="e">
        <f>IF(E236="","",VLOOKUP(E236,'Listing import 29.10.24'!$A$2:$J$7000,3,FALSE))</f>
        <v>#N/A</v>
      </c>
      <c r="H236" s="294" t="e">
        <f>IF(E236="","",VLOOKUP(E236,'Listing import 29.10.24'!$A$2:$J$7000,4,FALSE))</f>
        <v>#N/A</v>
      </c>
      <c r="I236" s="675"/>
      <c r="J236" s="222"/>
      <c r="K236" s="694"/>
      <c r="L236" s="676"/>
      <c r="M236" s="670"/>
      <c r="N236" s="678"/>
      <c r="O236" s="681"/>
      <c r="P236" s="691"/>
      <c r="Q236" s="672"/>
      <c r="R236" s="690"/>
      <c r="S236" s="686"/>
      <c r="T236" s="688"/>
      <c r="U236" s="669"/>
    </row>
    <row r="237" spans="1:21" ht="21" customHeight="1" x14ac:dyDescent="0.35">
      <c r="A237" s="692"/>
      <c r="B237" s="693"/>
      <c r="C237" s="674"/>
      <c r="D237" s="293">
        <v>5</v>
      </c>
      <c r="E237" s="373">
        <f>'INSCRIPTIONS COLLEGES'!E208</f>
        <v>0</v>
      </c>
      <c r="F237" s="364" t="e">
        <f>IF(E237="","",VLOOKUP(E237,'Listing import 29.10.24'!$A$2:$J$7000,2,FALSE))</f>
        <v>#N/A</v>
      </c>
      <c r="G237" s="246" t="e">
        <f>IF(E237="","",VLOOKUP(E237,'Listing import 29.10.24'!$A$2:$J$7000,3,FALSE))</f>
        <v>#N/A</v>
      </c>
      <c r="H237" s="294" t="e">
        <f>IF(E237="","",VLOOKUP(E237,'Listing import 29.10.24'!$A$2:$J$7000,4,FALSE))</f>
        <v>#N/A</v>
      </c>
      <c r="I237" s="675"/>
      <c r="J237" s="222"/>
      <c r="K237" s="694"/>
      <c r="L237" s="676"/>
      <c r="M237" s="670"/>
      <c r="N237" s="678"/>
      <c r="O237" s="682"/>
      <c r="P237" s="691"/>
      <c r="Q237" s="672"/>
      <c r="R237" s="690"/>
      <c r="S237" s="686"/>
      <c r="T237" s="688"/>
      <c r="U237" s="669"/>
    </row>
  </sheetData>
  <mergeCells count="460">
    <mergeCell ref="X1:AE1"/>
    <mergeCell ref="A2:A12"/>
    <mergeCell ref="B2:B12"/>
    <mergeCell ref="C2:C6"/>
    <mergeCell ref="I2:I6"/>
    <mergeCell ref="K2:K12"/>
    <mergeCell ref="L2:L6"/>
    <mergeCell ref="M2:M3"/>
    <mergeCell ref="N2:N6"/>
    <mergeCell ref="O2:O12"/>
    <mergeCell ref="AA2:AB3"/>
    <mergeCell ref="AD2:AE3"/>
    <mergeCell ref="M4:M6"/>
    <mergeCell ref="P4:P6"/>
    <mergeCell ref="Q4:Q12"/>
    <mergeCell ref="R8:R12"/>
    <mergeCell ref="S8:S12"/>
    <mergeCell ref="P2:P3"/>
    <mergeCell ref="Q2:Q3"/>
    <mergeCell ref="R2:R6"/>
    <mergeCell ref="S2:S6"/>
    <mergeCell ref="T2:T12"/>
    <mergeCell ref="U2:U12"/>
    <mergeCell ref="C8:C12"/>
    <mergeCell ref="X23:Y24"/>
    <mergeCell ref="I8:I12"/>
    <mergeCell ref="L8:L12"/>
    <mergeCell ref="M8:M9"/>
    <mergeCell ref="N8:N12"/>
    <mergeCell ref="P8:P9"/>
    <mergeCell ref="M10:M12"/>
    <mergeCell ref="P10:P12"/>
    <mergeCell ref="X2:Y3"/>
    <mergeCell ref="X21:AE21"/>
    <mergeCell ref="S17:S21"/>
    <mergeCell ref="R23:R27"/>
    <mergeCell ref="S23:S27"/>
    <mergeCell ref="T17:T27"/>
    <mergeCell ref="U17:U27"/>
    <mergeCell ref="M19:M21"/>
    <mergeCell ref="P19:P21"/>
    <mergeCell ref="Q19:Q27"/>
    <mergeCell ref="M17:M18"/>
    <mergeCell ref="N17:N21"/>
    <mergeCell ref="O17:O27"/>
    <mergeCell ref="P17:P18"/>
    <mergeCell ref="Q17:Q18"/>
    <mergeCell ref="R17:R21"/>
    <mergeCell ref="T32:T42"/>
    <mergeCell ref="U32:U42"/>
    <mergeCell ref="M34:M36"/>
    <mergeCell ref="P34:P36"/>
    <mergeCell ref="Q34:Q42"/>
    <mergeCell ref="R38:R42"/>
    <mergeCell ref="S38:S42"/>
    <mergeCell ref="M32:M33"/>
    <mergeCell ref="N32:N36"/>
    <mergeCell ref="O32:O42"/>
    <mergeCell ref="Q32:Q33"/>
    <mergeCell ref="R32:R36"/>
    <mergeCell ref="M38:M39"/>
    <mergeCell ref="N38:N42"/>
    <mergeCell ref="P38:P39"/>
    <mergeCell ref="M40:M42"/>
    <mergeCell ref="P40:P42"/>
    <mergeCell ref="S32:S36"/>
    <mergeCell ref="M25:M27"/>
    <mergeCell ref="P25:P27"/>
    <mergeCell ref="A31:A42"/>
    <mergeCell ref="B32:B42"/>
    <mergeCell ref="C32:C36"/>
    <mergeCell ref="I32:I36"/>
    <mergeCell ref="K32:K42"/>
    <mergeCell ref="L32:L36"/>
    <mergeCell ref="A16:A27"/>
    <mergeCell ref="B17:B27"/>
    <mergeCell ref="K17:K27"/>
    <mergeCell ref="L17:L21"/>
    <mergeCell ref="C23:C27"/>
    <mergeCell ref="I23:I27"/>
    <mergeCell ref="L23:L27"/>
    <mergeCell ref="M23:M24"/>
    <mergeCell ref="N23:N27"/>
    <mergeCell ref="P23:P24"/>
    <mergeCell ref="C17:C21"/>
    <mergeCell ref="I17:I21"/>
    <mergeCell ref="P32:P33"/>
    <mergeCell ref="C38:C42"/>
    <mergeCell ref="I38:I42"/>
    <mergeCell ref="L38:L42"/>
    <mergeCell ref="X44:AF44"/>
    <mergeCell ref="A46:A57"/>
    <mergeCell ref="X46:Z46"/>
    <mergeCell ref="AA46:AC46"/>
    <mergeCell ref="AD46:AF46"/>
    <mergeCell ref="B47:B57"/>
    <mergeCell ref="C47:C51"/>
    <mergeCell ref="I47:I51"/>
    <mergeCell ref="K47:K57"/>
    <mergeCell ref="L47:L51"/>
    <mergeCell ref="T47:T57"/>
    <mergeCell ref="U47:U57"/>
    <mergeCell ref="M49:M51"/>
    <mergeCell ref="P49:P51"/>
    <mergeCell ref="Q49:Q57"/>
    <mergeCell ref="R53:R57"/>
    <mergeCell ref="S53:S57"/>
    <mergeCell ref="M47:M48"/>
    <mergeCell ref="N47:N51"/>
    <mergeCell ref="O47:O57"/>
    <mergeCell ref="P47:P48"/>
    <mergeCell ref="Q47:Q48"/>
    <mergeCell ref="R47:R51"/>
    <mergeCell ref="C53:C57"/>
    <mergeCell ref="I53:I57"/>
    <mergeCell ref="L53:L57"/>
    <mergeCell ref="M53:M54"/>
    <mergeCell ref="N53:N57"/>
    <mergeCell ref="P53:P54"/>
    <mergeCell ref="M55:M57"/>
    <mergeCell ref="P55:P57"/>
    <mergeCell ref="S47:S51"/>
    <mergeCell ref="S62:S66"/>
    <mergeCell ref="T62:T72"/>
    <mergeCell ref="U62:U72"/>
    <mergeCell ref="M64:M66"/>
    <mergeCell ref="P64:P66"/>
    <mergeCell ref="Q64:Q72"/>
    <mergeCell ref="M68:M69"/>
    <mergeCell ref="N68:N72"/>
    <mergeCell ref="P68:P69"/>
    <mergeCell ref="R68:R72"/>
    <mergeCell ref="M62:M63"/>
    <mergeCell ref="N62:N66"/>
    <mergeCell ref="O62:O72"/>
    <mergeCell ref="P62:P63"/>
    <mergeCell ref="Q62:Q63"/>
    <mergeCell ref="R62:R66"/>
    <mergeCell ref="S68:S72"/>
    <mergeCell ref="M70:M72"/>
    <mergeCell ref="P70:P72"/>
    <mergeCell ref="A76:A87"/>
    <mergeCell ref="B77:B87"/>
    <mergeCell ref="C77:C81"/>
    <mergeCell ref="I77:I81"/>
    <mergeCell ref="K77:K87"/>
    <mergeCell ref="L77:L81"/>
    <mergeCell ref="M77:M78"/>
    <mergeCell ref="A61:A72"/>
    <mergeCell ref="B62:B72"/>
    <mergeCell ref="C62:C66"/>
    <mergeCell ref="I62:I66"/>
    <mergeCell ref="K62:K72"/>
    <mergeCell ref="L62:L66"/>
    <mergeCell ref="C68:C72"/>
    <mergeCell ref="I68:I72"/>
    <mergeCell ref="L68:L72"/>
    <mergeCell ref="T77:T87"/>
    <mergeCell ref="U77:U87"/>
    <mergeCell ref="M79:M81"/>
    <mergeCell ref="P79:P81"/>
    <mergeCell ref="Q79:Q87"/>
    <mergeCell ref="C83:C87"/>
    <mergeCell ref="I83:I87"/>
    <mergeCell ref="L83:L87"/>
    <mergeCell ref="M83:M84"/>
    <mergeCell ref="N83:N87"/>
    <mergeCell ref="N77:N81"/>
    <mergeCell ref="O77:O87"/>
    <mergeCell ref="P77:P78"/>
    <mergeCell ref="Q77:Q78"/>
    <mergeCell ref="R77:R81"/>
    <mergeCell ref="S77:S81"/>
    <mergeCell ref="P83:P84"/>
    <mergeCell ref="R83:R87"/>
    <mergeCell ref="S83:S87"/>
    <mergeCell ref="M85:M87"/>
    <mergeCell ref="P85:P87"/>
    <mergeCell ref="U92:U102"/>
    <mergeCell ref="M94:M96"/>
    <mergeCell ref="P94:P96"/>
    <mergeCell ref="Q94:Q102"/>
    <mergeCell ref="C98:C102"/>
    <mergeCell ref="I98:I102"/>
    <mergeCell ref="L98:L102"/>
    <mergeCell ref="M98:M99"/>
    <mergeCell ref="N98:N102"/>
    <mergeCell ref="P98:P99"/>
    <mergeCell ref="O92:O102"/>
    <mergeCell ref="P92:P93"/>
    <mergeCell ref="Q92:Q93"/>
    <mergeCell ref="R92:R96"/>
    <mergeCell ref="S92:S96"/>
    <mergeCell ref="T92:T102"/>
    <mergeCell ref="R98:R102"/>
    <mergeCell ref="S98:S102"/>
    <mergeCell ref="M100:M102"/>
    <mergeCell ref="P100:P102"/>
    <mergeCell ref="A106:A117"/>
    <mergeCell ref="B107:B117"/>
    <mergeCell ref="C107:C111"/>
    <mergeCell ref="I107:I111"/>
    <mergeCell ref="K107:K117"/>
    <mergeCell ref="L107:L111"/>
    <mergeCell ref="M107:M108"/>
    <mergeCell ref="N107:N111"/>
    <mergeCell ref="A91:A102"/>
    <mergeCell ref="B92:B102"/>
    <mergeCell ref="C92:C96"/>
    <mergeCell ref="I92:I96"/>
    <mergeCell ref="K92:K102"/>
    <mergeCell ref="L92:L96"/>
    <mergeCell ref="M92:M93"/>
    <mergeCell ref="N92:N96"/>
    <mergeCell ref="U107:U117"/>
    <mergeCell ref="M109:M111"/>
    <mergeCell ref="P109:P111"/>
    <mergeCell ref="Q109:Q117"/>
    <mergeCell ref="C113:C117"/>
    <mergeCell ref="I113:I117"/>
    <mergeCell ref="L113:L117"/>
    <mergeCell ref="M113:M114"/>
    <mergeCell ref="N113:N117"/>
    <mergeCell ref="P113:P114"/>
    <mergeCell ref="O107:O117"/>
    <mergeCell ref="P107:P108"/>
    <mergeCell ref="Q107:Q108"/>
    <mergeCell ref="R107:R111"/>
    <mergeCell ref="S107:S111"/>
    <mergeCell ref="T107:T117"/>
    <mergeCell ref="R113:R117"/>
    <mergeCell ref="S113:S117"/>
    <mergeCell ref="M115:M117"/>
    <mergeCell ref="P115:P117"/>
    <mergeCell ref="U122:U132"/>
    <mergeCell ref="M124:M126"/>
    <mergeCell ref="P124:P126"/>
    <mergeCell ref="Q124:Q132"/>
    <mergeCell ref="C128:C132"/>
    <mergeCell ref="I128:I132"/>
    <mergeCell ref="L128:L132"/>
    <mergeCell ref="M128:M129"/>
    <mergeCell ref="N128:N132"/>
    <mergeCell ref="P128:P129"/>
    <mergeCell ref="O122:O132"/>
    <mergeCell ref="P122:P123"/>
    <mergeCell ref="Q122:Q123"/>
    <mergeCell ref="R122:R126"/>
    <mergeCell ref="S122:S126"/>
    <mergeCell ref="T122:T132"/>
    <mergeCell ref="R128:R132"/>
    <mergeCell ref="S128:S132"/>
    <mergeCell ref="M130:M132"/>
    <mergeCell ref="P130:P132"/>
    <mergeCell ref="A136:A147"/>
    <mergeCell ref="B137:B147"/>
    <mergeCell ref="C137:C141"/>
    <mergeCell ref="I137:I141"/>
    <mergeCell ref="K137:K147"/>
    <mergeCell ref="L137:L141"/>
    <mergeCell ref="M137:M138"/>
    <mergeCell ref="N137:N141"/>
    <mergeCell ref="A121:A132"/>
    <mergeCell ref="B122:B132"/>
    <mergeCell ref="C122:C126"/>
    <mergeCell ref="I122:I126"/>
    <mergeCell ref="K122:K132"/>
    <mergeCell ref="L122:L126"/>
    <mergeCell ref="M122:M123"/>
    <mergeCell ref="N122:N126"/>
    <mergeCell ref="U137:U147"/>
    <mergeCell ref="M139:M141"/>
    <mergeCell ref="P139:P141"/>
    <mergeCell ref="Q139:Q147"/>
    <mergeCell ref="C143:C147"/>
    <mergeCell ref="I143:I147"/>
    <mergeCell ref="L143:L147"/>
    <mergeCell ref="M143:M144"/>
    <mergeCell ref="N143:N147"/>
    <mergeCell ref="P143:P144"/>
    <mergeCell ref="O137:O147"/>
    <mergeCell ref="P137:P138"/>
    <mergeCell ref="Q137:Q138"/>
    <mergeCell ref="R137:R141"/>
    <mergeCell ref="S137:S141"/>
    <mergeCell ref="T137:T147"/>
    <mergeCell ref="R143:R147"/>
    <mergeCell ref="S143:S147"/>
    <mergeCell ref="M145:M147"/>
    <mergeCell ref="P145:P147"/>
    <mergeCell ref="U152:U162"/>
    <mergeCell ref="M154:M156"/>
    <mergeCell ref="P154:P156"/>
    <mergeCell ref="Q154:Q162"/>
    <mergeCell ref="C158:C162"/>
    <mergeCell ref="I158:I162"/>
    <mergeCell ref="L158:L162"/>
    <mergeCell ref="M158:M159"/>
    <mergeCell ref="N158:N162"/>
    <mergeCell ref="P158:P159"/>
    <mergeCell ref="O152:O162"/>
    <mergeCell ref="P152:P153"/>
    <mergeCell ref="Q152:Q153"/>
    <mergeCell ref="R152:R156"/>
    <mergeCell ref="S152:S156"/>
    <mergeCell ref="T152:T162"/>
    <mergeCell ref="R158:R162"/>
    <mergeCell ref="S158:S162"/>
    <mergeCell ref="M160:M162"/>
    <mergeCell ref="P160:P162"/>
    <mergeCell ref="A166:A177"/>
    <mergeCell ref="B167:B177"/>
    <mergeCell ref="C167:C171"/>
    <mergeCell ref="I167:I171"/>
    <mergeCell ref="K167:K177"/>
    <mergeCell ref="L167:L171"/>
    <mergeCell ref="M167:M168"/>
    <mergeCell ref="N167:N171"/>
    <mergeCell ref="A151:A162"/>
    <mergeCell ref="B152:B162"/>
    <mergeCell ref="C152:C156"/>
    <mergeCell ref="I152:I156"/>
    <mergeCell ref="K152:K162"/>
    <mergeCell ref="L152:L156"/>
    <mergeCell ref="M152:M153"/>
    <mergeCell ref="N152:N156"/>
    <mergeCell ref="U167:U177"/>
    <mergeCell ref="M169:M171"/>
    <mergeCell ref="P169:P171"/>
    <mergeCell ref="Q169:Q177"/>
    <mergeCell ref="C173:C177"/>
    <mergeCell ref="I173:I177"/>
    <mergeCell ref="L173:L177"/>
    <mergeCell ref="M173:M174"/>
    <mergeCell ref="N173:N177"/>
    <mergeCell ref="P173:P174"/>
    <mergeCell ref="O167:O177"/>
    <mergeCell ref="P167:P168"/>
    <mergeCell ref="Q167:Q168"/>
    <mergeCell ref="R167:R171"/>
    <mergeCell ref="S167:S171"/>
    <mergeCell ref="T167:T177"/>
    <mergeCell ref="R173:R177"/>
    <mergeCell ref="S173:S177"/>
    <mergeCell ref="M175:M177"/>
    <mergeCell ref="P175:P177"/>
    <mergeCell ref="U182:U192"/>
    <mergeCell ref="M184:M186"/>
    <mergeCell ref="P184:P186"/>
    <mergeCell ref="Q184:Q192"/>
    <mergeCell ref="C188:C192"/>
    <mergeCell ref="I188:I192"/>
    <mergeCell ref="L188:L192"/>
    <mergeCell ref="M188:M189"/>
    <mergeCell ref="N188:N192"/>
    <mergeCell ref="P188:P189"/>
    <mergeCell ref="O182:O192"/>
    <mergeCell ref="P182:P183"/>
    <mergeCell ref="Q182:Q183"/>
    <mergeCell ref="R182:R186"/>
    <mergeCell ref="S182:S186"/>
    <mergeCell ref="T182:T192"/>
    <mergeCell ref="R188:R192"/>
    <mergeCell ref="S188:S192"/>
    <mergeCell ref="M190:M192"/>
    <mergeCell ref="P190:P192"/>
    <mergeCell ref="A196:A207"/>
    <mergeCell ref="B197:B207"/>
    <mergeCell ref="C197:C201"/>
    <mergeCell ref="I197:I201"/>
    <mergeCell ref="K197:K207"/>
    <mergeCell ref="L197:L201"/>
    <mergeCell ref="M197:M198"/>
    <mergeCell ref="N197:N201"/>
    <mergeCell ref="A181:A192"/>
    <mergeCell ref="B182:B192"/>
    <mergeCell ref="C182:C186"/>
    <mergeCell ref="I182:I186"/>
    <mergeCell ref="K182:K192"/>
    <mergeCell ref="L182:L186"/>
    <mergeCell ref="M182:M183"/>
    <mergeCell ref="N182:N186"/>
    <mergeCell ref="U197:U207"/>
    <mergeCell ref="M199:M201"/>
    <mergeCell ref="P199:P201"/>
    <mergeCell ref="Q199:Q207"/>
    <mergeCell ref="C203:C207"/>
    <mergeCell ref="I203:I207"/>
    <mergeCell ref="L203:L207"/>
    <mergeCell ref="M203:M204"/>
    <mergeCell ref="N203:N207"/>
    <mergeCell ref="P203:P204"/>
    <mergeCell ref="O197:O207"/>
    <mergeCell ref="P197:P198"/>
    <mergeCell ref="Q197:Q198"/>
    <mergeCell ref="R197:R201"/>
    <mergeCell ref="S197:S201"/>
    <mergeCell ref="T197:T207"/>
    <mergeCell ref="R203:R207"/>
    <mergeCell ref="S203:S207"/>
    <mergeCell ref="M205:M207"/>
    <mergeCell ref="P205:P207"/>
    <mergeCell ref="P218:P219"/>
    <mergeCell ref="O212:O222"/>
    <mergeCell ref="P212:P213"/>
    <mergeCell ref="Q212:Q213"/>
    <mergeCell ref="R212:R216"/>
    <mergeCell ref="S212:S216"/>
    <mergeCell ref="T212:T222"/>
    <mergeCell ref="R218:R222"/>
    <mergeCell ref="S218:S222"/>
    <mergeCell ref="P220:P222"/>
    <mergeCell ref="A211:A222"/>
    <mergeCell ref="B212:B222"/>
    <mergeCell ref="C212:C216"/>
    <mergeCell ref="I212:I216"/>
    <mergeCell ref="K212:K222"/>
    <mergeCell ref="L212:L216"/>
    <mergeCell ref="M212:M213"/>
    <mergeCell ref="N212:N216"/>
    <mergeCell ref="A226:A237"/>
    <mergeCell ref="B227:B237"/>
    <mergeCell ref="C227:C231"/>
    <mergeCell ref="I227:I231"/>
    <mergeCell ref="K227:K237"/>
    <mergeCell ref="L227:L231"/>
    <mergeCell ref="M227:M228"/>
    <mergeCell ref="N227:N231"/>
    <mergeCell ref="M235:M237"/>
    <mergeCell ref="M214:M216"/>
    <mergeCell ref="C218:C222"/>
    <mergeCell ref="I218:I222"/>
    <mergeCell ref="L218:L222"/>
    <mergeCell ref="M218:M219"/>
    <mergeCell ref="N218:N222"/>
    <mergeCell ref="M220:M222"/>
    <mergeCell ref="AA23:AB24"/>
    <mergeCell ref="AD23:AE24"/>
    <mergeCell ref="U227:U237"/>
    <mergeCell ref="M229:M231"/>
    <mergeCell ref="P229:P231"/>
    <mergeCell ref="Q229:Q237"/>
    <mergeCell ref="C233:C237"/>
    <mergeCell ref="I233:I237"/>
    <mergeCell ref="L233:L237"/>
    <mergeCell ref="M233:M234"/>
    <mergeCell ref="N233:N237"/>
    <mergeCell ref="P233:P234"/>
    <mergeCell ref="O227:O237"/>
    <mergeCell ref="P227:P228"/>
    <mergeCell ref="Q227:Q228"/>
    <mergeCell ref="R227:R231"/>
    <mergeCell ref="S227:S231"/>
    <mergeCell ref="T227:T237"/>
    <mergeCell ref="R233:R237"/>
    <mergeCell ref="S233:S237"/>
    <mergeCell ref="P235:P237"/>
    <mergeCell ref="U212:U222"/>
    <mergeCell ref="P214:P216"/>
    <mergeCell ref="Q214:Q222"/>
  </mergeCells>
  <conditionalFormatting sqref="X25:X40">
    <cfRule type="duplicateValues" dxfId="1" priority="2"/>
  </conditionalFormatting>
  <conditionalFormatting sqref="Z47:Z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AV399"/>
  <sheetViews>
    <sheetView zoomScale="40" zoomScaleNormal="40" workbookViewId="0">
      <pane xSplit="2" ySplit="1" topLeftCell="C255" activePane="bottomRight" state="frozen"/>
      <selection pane="topRight" activeCell="C1" sqref="C1"/>
      <selection pane="bottomLeft" activeCell="A2" sqref="A2"/>
      <selection pane="bottomRight" activeCell="B250" sqref="B250"/>
    </sheetView>
  </sheetViews>
  <sheetFormatPr baseColWidth="10" defaultColWidth="11.42578125" defaultRowHeight="31.5" x14ac:dyDescent="0.5"/>
  <cols>
    <col min="1" max="1" width="13.5703125" style="235" customWidth="1"/>
    <col min="2" max="2" width="19.42578125" style="256" customWidth="1"/>
    <col min="3" max="4" width="22.5703125" style="235" customWidth="1"/>
    <col min="5" max="5" width="22.5703125" style="372" customWidth="1"/>
    <col min="6" max="6" width="22.5703125" style="365" customWidth="1"/>
    <col min="7" max="7" width="22.5703125" style="235" customWidth="1"/>
    <col min="8" max="8" width="17.7109375" style="235" customWidth="1"/>
    <col min="9" max="9" width="13.42578125" style="235" customWidth="1"/>
    <col min="10" max="10" width="28.85546875" style="79" customWidth="1"/>
    <col min="11" max="11" width="20.5703125" style="235" customWidth="1"/>
    <col min="12" max="12" width="20.5703125" style="79" customWidth="1"/>
    <col min="13" max="13" width="9.85546875" style="288" customWidth="1"/>
    <col min="14" max="14" width="27.42578125" style="79" customWidth="1"/>
    <col min="15" max="15" width="11.5703125" style="235" customWidth="1"/>
    <col min="16" max="16" width="22.140625" style="219" customWidth="1"/>
    <col min="17" max="17" width="12" style="289" customWidth="1"/>
    <col min="18" max="18" width="20.5703125" style="219" customWidth="1"/>
    <col min="19" max="19" width="9.85546875" style="235" customWidth="1"/>
    <col min="20" max="20" width="21.5703125" style="290" customWidth="1"/>
    <col min="21" max="21" width="20.5703125" style="290" customWidth="1"/>
    <col min="22" max="22" width="20.85546875" style="290" customWidth="1"/>
    <col min="23" max="23" width="23.5703125" style="235" customWidth="1"/>
    <col min="24" max="24" width="26.5703125" style="235" customWidth="1"/>
    <col min="25" max="25" width="29.5703125" style="235" customWidth="1"/>
    <col min="26" max="26" width="43.140625" style="235" customWidth="1"/>
    <col min="27" max="27" width="9.5703125" style="254" customWidth="1"/>
    <col min="28" max="28" width="29" style="255" customWidth="1"/>
    <col min="29" max="29" width="12.5703125" style="256" customWidth="1"/>
    <col min="30" max="30" width="9.5703125" style="254" customWidth="1"/>
    <col min="31" max="31" width="29" style="255" customWidth="1"/>
    <col min="32" max="32" width="12.5703125" style="257" customWidth="1"/>
    <col min="33" max="33" width="9.5703125" style="254" customWidth="1"/>
    <col min="34" max="34" width="29" style="258" customWidth="1"/>
    <col min="35" max="35" width="12.5703125" style="243" customWidth="1"/>
    <col min="36" max="36" width="9.5703125" style="254" customWidth="1"/>
    <col min="37" max="37" width="29" style="258" customWidth="1"/>
    <col min="38" max="38" width="12.5703125" style="243" customWidth="1"/>
    <col min="39" max="39" width="9.5703125" style="254" customWidth="1"/>
    <col min="40" max="40" width="29" style="258" customWidth="1"/>
    <col min="41" max="41" width="12.5703125" style="243" customWidth="1"/>
    <col min="42" max="42" width="9.5703125" style="254" customWidth="1"/>
    <col min="43" max="43" width="29" style="258" customWidth="1"/>
    <col min="44" max="44" width="12.5703125" style="243" customWidth="1"/>
    <col min="45" max="47" width="14.28515625" style="244" customWidth="1"/>
    <col min="48" max="48" width="18.5703125" style="244" customWidth="1"/>
    <col min="49" max="16384" width="11.42578125" style="235"/>
  </cols>
  <sheetData>
    <row r="1" spans="1:43" ht="149.25" customHeight="1" x14ac:dyDescent="0.5">
      <c r="B1" s="236" t="s">
        <v>82</v>
      </c>
      <c r="C1" s="236" t="s">
        <v>83</v>
      </c>
      <c r="D1" s="236" t="s">
        <v>84</v>
      </c>
      <c r="E1" s="100" t="s">
        <v>85</v>
      </c>
      <c r="F1" s="360" t="s">
        <v>86</v>
      </c>
      <c r="G1" s="236" t="s">
        <v>87</v>
      </c>
      <c r="H1" s="236" t="s">
        <v>88</v>
      </c>
      <c r="I1" s="237" t="s">
        <v>89</v>
      </c>
      <c r="J1" s="111" t="s">
        <v>108</v>
      </c>
      <c r="K1" s="283" t="s">
        <v>34</v>
      </c>
      <c r="L1" s="111" t="s">
        <v>109</v>
      </c>
      <c r="M1" s="238" t="s">
        <v>34</v>
      </c>
      <c r="N1" s="111" t="s">
        <v>110</v>
      </c>
      <c r="O1" s="238" t="s">
        <v>34</v>
      </c>
      <c r="P1" s="111" t="s">
        <v>111</v>
      </c>
      <c r="Q1" s="238" t="s">
        <v>34</v>
      </c>
      <c r="R1" s="111" t="s">
        <v>112</v>
      </c>
      <c r="S1" s="238" t="s">
        <v>34</v>
      </c>
      <c r="T1" s="239" t="s">
        <v>113</v>
      </c>
      <c r="U1" s="240" t="s">
        <v>98</v>
      </c>
      <c r="V1" s="240" t="s">
        <v>99</v>
      </c>
      <c r="W1" s="241" t="s">
        <v>114</v>
      </c>
      <c r="X1" s="241" t="s">
        <v>115</v>
      </c>
      <c r="Y1" s="241" t="s">
        <v>116</v>
      </c>
      <c r="Z1" s="242"/>
      <c r="AA1" s="716" t="s">
        <v>102</v>
      </c>
      <c r="AB1" s="717"/>
      <c r="AC1" s="717"/>
      <c r="AD1" s="717"/>
      <c r="AE1" s="717"/>
      <c r="AF1" s="717"/>
      <c r="AG1" s="717"/>
      <c r="AH1" s="717"/>
      <c r="AI1" s="717"/>
      <c r="AJ1" s="717"/>
      <c r="AK1" s="717"/>
      <c r="AL1" s="717"/>
      <c r="AM1" s="717"/>
      <c r="AN1" s="717"/>
      <c r="AO1" s="717"/>
      <c r="AP1" s="717"/>
      <c r="AQ1" s="718"/>
    </row>
    <row r="2" spans="1:43" ht="24.95" customHeight="1" x14ac:dyDescent="0.5">
      <c r="A2" s="692">
        <v>1</v>
      </c>
      <c r="B2" s="761" t="e">
        <f>IF(E14="","",VLOOKUP(E14,'Listing import 29.10.24'!$A$2:$J$7000,8,FALSE))</f>
        <v>#N/A</v>
      </c>
      <c r="C2" s="764" t="s">
        <v>117</v>
      </c>
      <c r="D2" s="245">
        <v>1</v>
      </c>
      <c r="E2" s="178"/>
      <c r="F2" s="361" t="str">
        <f>IF(E2="","",VLOOKUP(E2,'Listing import 29.10.24'!$A$2:$J$7000,2,FALSE))</f>
        <v/>
      </c>
      <c r="G2" s="245" t="str">
        <f>IF(E2="","",VLOOKUP(E2,'Listing import 29.10.24'!$A$2:$J$7000,3,FALSE))</f>
        <v/>
      </c>
      <c r="H2" s="247" t="str">
        <f>IF(E2="","",VLOOKUP(E2,'Listing import 29.10.24'!$A$2:$J$7000,4,FALSE))</f>
        <v/>
      </c>
      <c r="I2" s="777"/>
      <c r="J2" s="776"/>
      <c r="K2" s="773" t="str">
        <f>IF(ISBLANK(J2),"",VLOOKUP(1/J2,'BAREME ATHLE'!$AH$6:$BE$56,24))</f>
        <v/>
      </c>
      <c r="L2" s="209"/>
      <c r="M2" s="248" t="str">
        <f>IF(ISBLANK(L2),"",VLOOKUP(1/L2,'BAREME ATHLE'!$J$6:$BE$56,48))</f>
        <v/>
      </c>
      <c r="N2" s="210"/>
      <c r="O2" s="248" t="str">
        <f>IF(ISBLANK(N2),"",VLOOKUP(1/N2,'BAREME ATHLE'!$V$6:$BE$56,36))</f>
        <v/>
      </c>
      <c r="P2" s="211"/>
      <c r="Q2" s="249" t="str">
        <f>IF(ISBLANK(P2),"",VLOOKUP(P2,'BAREME ATHLE'!$AS$6:$BE$56,13))</f>
        <v/>
      </c>
      <c r="R2" s="212"/>
      <c r="S2" s="248" t="str">
        <f>IF(ISBLANK(R2),"",VLOOKUP(R2,'BAREME ATHLE'!$AY$6:$BE$56,7))</f>
        <v/>
      </c>
      <c r="T2" s="250">
        <f>IF(SUM(M2,O2,Q2,S2)&lt;&gt;0,SUM(M2,O2,Q2,S2),0)</f>
        <v>0</v>
      </c>
      <c r="U2" s="767">
        <f>SUM(T2:T6)</f>
        <v>0</v>
      </c>
      <c r="V2" s="756">
        <f>IF(ISERROR(RANK(U2,$AC$47:$AC$62)),"",RANK(U2,$AC$47:$AC$62))</f>
        <v>1</v>
      </c>
      <c r="W2" s="745">
        <f>IF(ISERROR(U2+U8),"",U2+U8)</f>
        <v>0</v>
      </c>
      <c r="X2" s="745">
        <f>IF(ISERROR(RANK(W2,$AI$47:$AI$62)),"",RANK(W2,$AI$47:$AI$62))</f>
        <v>1</v>
      </c>
      <c r="Y2" s="753"/>
      <c r="AA2" s="728" t="s">
        <v>103</v>
      </c>
      <c r="AB2" s="728"/>
      <c r="AC2" s="251"/>
      <c r="AD2" s="729" t="s">
        <v>104</v>
      </c>
      <c r="AE2" s="729"/>
      <c r="AF2" s="252"/>
      <c r="AG2" s="730" t="s">
        <v>118</v>
      </c>
      <c r="AH2" s="730"/>
      <c r="AI2" s="253"/>
      <c r="AJ2" s="731" t="s">
        <v>119</v>
      </c>
      <c r="AK2" s="731"/>
      <c r="AL2" s="253"/>
      <c r="AM2" s="732" t="s">
        <v>105</v>
      </c>
      <c r="AN2" s="732"/>
      <c r="AO2" s="253"/>
      <c r="AP2" s="733" t="s">
        <v>120</v>
      </c>
      <c r="AQ2" s="733"/>
    </row>
    <row r="3" spans="1:43" ht="24.95" customHeight="1" x14ac:dyDescent="0.5">
      <c r="A3" s="760"/>
      <c r="B3" s="762"/>
      <c r="C3" s="765"/>
      <c r="D3" s="245">
        <v>2</v>
      </c>
      <c r="E3" s="178"/>
      <c r="F3" s="361" t="str">
        <f>IF(E3="","",VLOOKUP(E3,'Listing import 29.10.24'!$A$2:$J$7000,2,FALSE))</f>
        <v/>
      </c>
      <c r="G3" s="245" t="str">
        <f>IF(E3="","",VLOOKUP(E3,'Listing import 29.10.24'!$A$2:$J$7000,3,FALSE))</f>
        <v/>
      </c>
      <c r="H3" s="247" t="str">
        <f>IF(E3="","",VLOOKUP(E3,'Listing import 29.10.24'!$A$2:$J$7000,4,FALSE))</f>
        <v/>
      </c>
      <c r="I3" s="778"/>
      <c r="J3" s="776"/>
      <c r="K3" s="774"/>
      <c r="L3" s="209"/>
      <c r="M3" s="248" t="str">
        <f>IF(ISBLANK(L3),"",VLOOKUP(1/L3,'BAREME ATHLE'!$J$6:$BE$56,48))</f>
        <v/>
      </c>
      <c r="N3" s="210"/>
      <c r="O3" s="248" t="str">
        <f>IF(ISBLANK(N3),"",VLOOKUP(1/N3,'BAREME ATHLE'!$V$6:$BE$56,36))</f>
        <v/>
      </c>
      <c r="P3" s="211"/>
      <c r="Q3" s="249" t="str">
        <f>IF(ISBLANK(P3),"",VLOOKUP(P3,'BAREME ATHLE'!$AS$6:$BE$56,13))</f>
        <v/>
      </c>
      <c r="R3" s="213"/>
      <c r="S3" s="248" t="str">
        <f>IF(ISBLANK(R3),"",VLOOKUP(R3,'BAREME ATHLE'!$AY$6:$BE$56,7))</f>
        <v/>
      </c>
      <c r="T3" s="250">
        <f>IF(SUM(M3,O3,Q3,S3)&lt;&gt;0,SUM(M3,O3,Q3,S3),0)</f>
        <v>0</v>
      </c>
      <c r="U3" s="768"/>
      <c r="V3" s="757"/>
      <c r="W3" s="766"/>
      <c r="X3" s="745"/>
      <c r="Y3" s="754"/>
    </row>
    <row r="4" spans="1:43" ht="24.95" customHeight="1" x14ac:dyDescent="0.5">
      <c r="A4" s="760"/>
      <c r="B4" s="762"/>
      <c r="C4" s="765"/>
      <c r="D4" s="245">
        <v>3</v>
      </c>
      <c r="E4" s="178"/>
      <c r="F4" s="361" t="str">
        <f>IF(E4="","",VLOOKUP(E4,'Listing import 29.10.24'!$A$2:$J$7000,2,FALSE))</f>
        <v/>
      </c>
      <c r="G4" s="245" t="str">
        <f>IF(E4="","",VLOOKUP(E4,'Listing import 29.10.24'!$A$2:$J$7000,3,FALSE))</f>
        <v/>
      </c>
      <c r="H4" s="247" t="str">
        <f>IF(E4="","",VLOOKUP(E4,'Listing import 29.10.24'!$A$2:$J$7000,4,FALSE))</f>
        <v/>
      </c>
      <c r="I4" s="778"/>
      <c r="J4" s="776"/>
      <c r="K4" s="774"/>
      <c r="L4" s="209"/>
      <c r="M4" s="248" t="str">
        <f>IF(ISBLANK(L4),"",VLOOKUP(1/L4,'BAREME ATHLE'!$J$6:$BE$56,48))</f>
        <v/>
      </c>
      <c r="N4" s="210"/>
      <c r="O4" s="248" t="str">
        <f>IF(ISBLANK(N4),"",VLOOKUP(1/N4,'BAREME ATHLE'!$V$6:$BE$56,36))</f>
        <v/>
      </c>
      <c r="P4" s="211"/>
      <c r="Q4" s="249" t="str">
        <f>IF(ISBLANK(P4),"",VLOOKUP(P4,'BAREME ATHLE'!$AS$6:$BE$56,13))</f>
        <v/>
      </c>
      <c r="R4" s="212"/>
      <c r="S4" s="248" t="str">
        <f>IF(ISBLANK(R4),"",VLOOKUP(R4,'BAREME ATHLE'!$AY$6:$BE$56,7))</f>
        <v/>
      </c>
      <c r="T4" s="250">
        <f>IF(SUM(M4,O4,Q4,S4)&lt;&gt;0,SUM(M4,O4,Q4,S4),0)</f>
        <v>0</v>
      </c>
      <c r="U4" s="768"/>
      <c r="V4" s="757"/>
      <c r="W4" s="766"/>
      <c r="X4" s="745"/>
      <c r="Y4" s="754"/>
      <c r="AA4" s="259">
        <v>1</v>
      </c>
      <c r="AB4" s="264" t="str">
        <f t="shared" ref="AB4:AB19" si="0">IF(ISERROR(VLOOKUP(AA4,AA$25:AB$40,2,FALSE)),"",VLOOKUP(AA4,AA$25:AB$40,2,FALSE))</f>
        <v/>
      </c>
      <c r="AC4" s="261"/>
      <c r="AD4" s="262">
        <v>1</v>
      </c>
      <c r="AE4" s="260" t="str">
        <f>IF(ISERROR(VLOOKUP(AD4,AD$25:AE$40,2,FALSE)),"",VLOOKUP(AD4,AD$25:AE$40,2,FALSE))</f>
        <v/>
      </c>
      <c r="AG4" s="262">
        <v>1</v>
      </c>
      <c r="AH4" s="260" t="str">
        <f>IF(ISERROR(VLOOKUP(AG4,AG$25:AH$40,2,FALSE)),"",VLOOKUP(AG4,AG$25:AH$40,2,FALSE))</f>
        <v/>
      </c>
      <c r="AJ4" s="262">
        <v>1</v>
      </c>
      <c r="AK4" s="260" t="str">
        <f>IF(ISERROR(VLOOKUP(AJ4,AJ$25:AK$40,2,FALSE)),"",VLOOKUP(AJ4,AJ$25:AK$40,2,FALSE))</f>
        <v/>
      </c>
      <c r="AM4" s="262">
        <v>1</v>
      </c>
      <c r="AN4" s="260" t="str">
        <f>IF(ISERROR(VLOOKUP(AM4,AM$25:AN$40,2,FALSE)),"",VLOOKUP(AM4,AM$25:AN$40,2,FALSE))</f>
        <v/>
      </c>
      <c r="AP4" s="262">
        <v>1</v>
      </c>
      <c r="AQ4" s="260" t="str">
        <f>IF(ISERROR(VLOOKUP(AP4,AP$25:AQ$40,2,FALSE)),"",VLOOKUP(AP4,AP$25:AQ$40,2,FALSE))</f>
        <v/>
      </c>
    </row>
    <row r="5" spans="1:43" ht="24.95" customHeight="1" x14ac:dyDescent="0.5">
      <c r="A5" s="760"/>
      <c r="B5" s="762"/>
      <c r="C5" s="765"/>
      <c r="D5" s="245">
        <v>4</v>
      </c>
      <c r="E5" s="178"/>
      <c r="F5" s="361" t="str">
        <f>IF(E5="","",VLOOKUP(E5,'Listing import 29.10.24'!$A$2:$J$7000,2,FALSE))</f>
        <v/>
      </c>
      <c r="G5" s="245" t="str">
        <f>IF(E5="","",VLOOKUP(E5,'Listing import 29.10.24'!$A$2:$J$7000,3,FALSE))</f>
        <v/>
      </c>
      <c r="H5" s="247" t="str">
        <f>IF(E5="","",VLOOKUP(E5,'Listing import 29.10.24'!$A$2:$J$7000,4,FALSE))</f>
        <v/>
      </c>
      <c r="I5" s="778"/>
      <c r="J5" s="776"/>
      <c r="K5" s="774"/>
      <c r="L5" s="209"/>
      <c r="M5" s="248" t="str">
        <f>IF(ISBLANK(L5),"",VLOOKUP(1/L5,'BAREME ATHLE'!$J$6:$BE$56,48))</f>
        <v/>
      </c>
      <c r="N5" s="210"/>
      <c r="O5" s="248" t="str">
        <f>IF(ISBLANK(N5),"",VLOOKUP(1/N5,'BAREME ATHLE'!$V$6:$BE$56,36))</f>
        <v/>
      </c>
      <c r="P5" s="211"/>
      <c r="Q5" s="249" t="str">
        <f>IF(ISBLANK(P5),"",VLOOKUP(P5,'BAREME ATHLE'!$AS$6:$BE$56,13))</f>
        <v/>
      </c>
      <c r="R5" s="212"/>
      <c r="S5" s="248" t="str">
        <f>IF(ISBLANK(R5),"",VLOOKUP(R5,'BAREME ATHLE'!$AY$6:$BE$56,7))</f>
        <v/>
      </c>
      <c r="T5" s="250">
        <f>IF(SUM(M5,O5,Q5,S5)&lt;&gt;0,SUM(M5,O5,Q5,S5),0)</f>
        <v>0</v>
      </c>
      <c r="U5" s="768"/>
      <c r="V5" s="757"/>
      <c r="W5" s="766"/>
      <c r="X5" s="745"/>
      <c r="Y5" s="754"/>
      <c r="AA5" s="263">
        <v>2</v>
      </c>
      <c r="AB5" s="264" t="str">
        <f t="shared" si="0"/>
        <v/>
      </c>
      <c r="AC5" s="265"/>
      <c r="AD5" s="266">
        <v>2</v>
      </c>
      <c r="AE5" s="264" t="str">
        <f t="shared" ref="AE5:AE19" si="1">IF(ISERROR(VLOOKUP(AD5,AD$25:AE$40,2,FALSE)),"",VLOOKUP(AD5,AD$25:AE$40,2,FALSE))</f>
        <v/>
      </c>
      <c r="AG5" s="266">
        <v>2</v>
      </c>
      <c r="AH5" s="264" t="str">
        <f t="shared" ref="AH5:AH19" si="2">IF(ISERROR(VLOOKUP(AG5,AG$25:AH$40,2,FALSE)),"",VLOOKUP(AG5,AG$25:AH$40,2,FALSE))</f>
        <v/>
      </c>
      <c r="AJ5" s="266">
        <v>2</v>
      </c>
      <c r="AK5" s="264" t="str">
        <f t="shared" ref="AK5:AK19" si="3">IF(ISERROR(VLOOKUP(AJ5,AJ$25:AK$40,2,FALSE)),"",VLOOKUP(AJ5,AJ$25:AK$40,2,FALSE))</f>
        <v/>
      </c>
      <c r="AM5" s="266">
        <v>2</v>
      </c>
      <c r="AN5" s="264" t="str">
        <f t="shared" ref="AN5:AN19" si="4">IF(ISERROR(VLOOKUP(AM5,AM$25:AN$40,2,FALSE)),"",VLOOKUP(AM5,AM$25:AN$40,2,FALSE))</f>
        <v/>
      </c>
      <c r="AP5" s="266">
        <v>2</v>
      </c>
      <c r="AQ5" s="264" t="str">
        <f t="shared" ref="AQ5:AQ19" si="5">IF(ISERROR(VLOOKUP(AP5,AP$25:AQ$40,2,FALSE)),"",VLOOKUP(AP5,AP$25:AQ$40,2,FALSE))</f>
        <v/>
      </c>
    </row>
    <row r="6" spans="1:43" ht="24.95" customHeight="1" x14ac:dyDescent="0.5">
      <c r="A6" s="760"/>
      <c r="B6" s="762"/>
      <c r="C6" s="765"/>
      <c r="D6" s="245">
        <v>5</v>
      </c>
      <c r="E6" s="178"/>
      <c r="F6" s="361" t="str">
        <f>IF(E6="","",VLOOKUP(E6,'Listing import 29.10.24'!$A$2:$J$7000,2,FALSE))</f>
        <v/>
      </c>
      <c r="G6" s="245" t="str">
        <f>IF(E6="","",VLOOKUP(E6,'Listing import 29.10.24'!$A$2:$J$7000,3,FALSE))</f>
        <v/>
      </c>
      <c r="H6" s="247" t="str">
        <f>IF(E6="","",VLOOKUP(E6,'Listing import 29.10.24'!$A$2:$J$7000,4,FALSE))</f>
        <v/>
      </c>
      <c r="I6" s="778"/>
      <c r="J6" s="776"/>
      <c r="K6" s="774"/>
      <c r="L6" s="209"/>
      <c r="M6" s="248" t="str">
        <f>IF(ISBLANK(L6),"",VLOOKUP(1/L6,'BAREME ATHLE'!$J$6:$BE$56,48))</f>
        <v/>
      </c>
      <c r="N6" s="210"/>
      <c r="O6" s="248" t="str">
        <f>IF(ISBLANK(N6),"",VLOOKUP(1/N6,'BAREME ATHLE'!$V$6:$BE$56,36))</f>
        <v/>
      </c>
      <c r="P6" s="211"/>
      <c r="Q6" s="249" t="str">
        <f>IF(ISBLANK(P6),"",VLOOKUP(P6,'BAREME ATHLE'!$AS$6:$BE$56,13))</f>
        <v/>
      </c>
      <c r="R6" s="212"/>
      <c r="S6" s="248" t="str">
        <f>IF(ISBLANK(R6),"",VLOOKUP(R6,'BAREME ATHLE'!$AY$6:$BE$56,7))</f>
        <v/>
      </c>
      <c r="T6" s="250">
        <f>IF(SUM(M6,O6,Q6,S6)&lt;&gt;0,SUM(M6,O6,Q6,S6),0)</f>
        <v>0</v>
      </c>
      <c r="U6" s="769"/>
      <c r="V6" s="757"/>
      <c r="W6" s="766"/>
      <c r="X6" s="745"/>
      <c r="Y6" s="754"/>
      <c r="AA6" s="263">
        <v>3</v>
      </c>
      <c r="AB6" s="264" t="str">
        <f t="shared" si="0"/>
        <v/>
      </c>
      <c r="AC6" s="265"/>
      <c r="AD6" s="266">
        <v>3</v>
      </c>
      <c r="AE6" s="264" t="str">
        <f t="shared" si="1"/>
        <v/>
      </c>
      <c r="AG6" s="266">
        <v>3</v>
      </c>
      <c r="AH6" s="264" t="str">
        <f t="shared" si="2"/>
        <v/>
      </c>
      <c r="AJ6" s="266">
        <v>3</v>
      </c>
      <c r="AK6" s="264" t="str">
        <f t="shared" si="3"/>
        <v/>
      </c>
      <c r="AM6" s="266">
        <v>3</v>
      </c>
      <c r="AN6" s="264" t="str">
        <f t="shared" si="4"/>
        <v/>
      </c>
      <c r="AP6" s="266">
        <v>3</v>
      </c>
      <c r="AQ6" s="264" t="str">
        <f t="shared" si="5"/>
        <v/>
      </c>
    </row>
    <row r="7" spans="1:43" ht="24.95" customHeight="1" x14ac:dyDescent="0.5">
      <c r="A7" s="760"/>
      <c r="B7" s="762"/>
      <c r="C7" s="267"/>
      <c r="D7" s="268"/>
      <c r="E7" s="268"/>
      <c r="F7" s="362"/>
      <c r="G7" s="268"/>
      <c r="H7" s="269"/>
      <c r="I7" s="778"/>
      <c r="J7" s="776"/>
      <c r="K7" s="774"/>
      <c r="L7" s="215"/>
      <c r="M7" s="271"/>
      <c r="N7" s="216"/>
      <c r="O7" s="272"/>
      <c r="P7" s="199"/>
      <c r="Q7" s="272"/>
      <c r="R7" s="199"/>
      <c r="S7" s="272"/>
      <c r="T7" s="273"/>
      <c r="U7" s="274"/>
      <c r="V7" s="275"/>
      <c r="W7" s="766"/>
      <c r="X7" s="745"/>
      <c r="Y7" s="754"/>
      <c r="AA7" s="276">
        <v>4</v>
      </c>
      <c r="AB7" s="277" t="str">
        <f t="shared" si="0"/>
        <v/>
      </c>
      <c r="AC7" s="265"/>
      <c r="AD7" s="278">
        <v>4</v>
      </c>
      <c r="AE7" s="277" t="str">
        <f t="shared" si="1"/>
        <v/>
      </c>
      <c r="AF7" s="279"/>
      <c r="AG7" s="278">
        <v>4</v>
      </c>
      <c r="AH7" s="277" t="str">
        <f t="shared" si="2"/>
        <v/>
      </c>
      <c r="AI7" s="280"/>
      <c r="AJ7" s="278">
        <v>4</v>
      </c>
      <c r="AK7" s="277" t="str">
        <f t="shared" si="3"/>
        <v/>
      </c>
      <c r="AL7" s="280"/>
      <c r="AM7" s="278">
        <v>4</v>
      </c>
      <c r="AN7" s="277" t="str">
        <f t="shared" si="4"/>
        <v/>
      </c>
      <c r="AP7" s="278">
        <v>4</v>
      </c>
      <c r="AQ7" s="277" t="str">
        <f t="shared" si="5"/>
        <v/>
      </c>
    </row>
    <row r="8" spans="1:43" ht="24.95" customHeight="1" x14ac:dyDescent="0.5">
      <c r="A8" s="760"/>
      <c r="B8" s="762"/>
      <c r="C8" s="764" t="s">
        <v>121</v>
      </c>
      <c r="D8" s="245">
        <v>1</v>
      </c>
      <c r="E8" s="178"/>
      <c r="F8" s="361" t="str">
        <f>IF(E8="","",VLOOKUP(E8,'Listing import 29.10.24'!$A$2:$J$7000,2,FALSE))</f>
        <v/>
      </c>
      <c r="G8" s="245" t="str">
        <f>IF(E8="","",VLOOKUP(E8,'Listing import 29.10.24'!$A$2:$J$7000,3,FALSE))</f>
        <v/>
      </c>
      <c r="H8" s="247" t="str">
        <f>IF(E8="","",VLOOKUP(E8,'Listing import 29.10.24'!$A$2:$J$7000,4,FALSE))</f>
        <v/>
      </c>
      <c r="I8" s="778"/>
      <c r="J8" s="776"/>
      <c r="K8" s="774"/>
      <c r="L8" s="209"/>
      <c r="M8" s="248" t="str">
        <f>IF(ISBLANK(L8),"",VLOOKUP(1/L8,'BAREME ATHLE'!$L$6:$BE$56,46))</f>
        <v/>
      </c>
      <c r="N8" s="210"/>
      <c r="O8" s="248" t="str">
        <f>IF(ISBLANK(N8),"",VLOOKUP(1/N8,'BAREME ATHLE'!$X$6:$BE$56,34))</f>
        <v/>
      </c>
      <c r="P8" s="217"/>
      <c r="Q8" s="248" t="str">
        <f>IF(ISBLANK(P8),"",VLOOKUP(P8,'BAREME ATHLE'!$AT$6:$BE$56,12))</f>
        <v/>
      </c>
      <c r="R8" s="212"/>
      <c r="S8" s="248" t="str">
        <f>IF(ISBLANK(R8),"",VLOOKUP(R8,'BAREME ATHLE'!$AY$6:$BE$56,7))</f>
        <v/>
      </c>
      <c r="T8" s="282">
        <f>IF(SUM(M8,O8,Q8,S8)&lt;&gt;0,SUM(M8,O8,Q8,S8),0)</f>
        <v>0</v>
      </c>
      <c r="U8" s="770">
        <f>SUM(T8:T12)</f>
        <v>0</v>
      </c>
      <c r="V8" s="758">
        <f>IF(ISERROR(RANK(U8,$AF$47:$AF$62)),"",RANK(U8,$AF$47:$AF$62))</f>
        <v>1</v>
      </c>
      <c r="W8" s="766"/>
      <c r="X8" s="745"/>
      <c r="Y8" s="754"/>
      <c r="AA8" s="276">
        <v>5</v>
      </c>
      <c r="AB8" s="277" t="str">
        <f t="shared" si="0"/>
        <v/>
      </c>
      <c r="AC8" s="265"/>
      <c r="AD8" s="278">
        <v>5</v>
      </c>
      <c r="AE8" s="277" t="str">
        <f t="shared" si="1"/>
        <v/>
      </c>
      <c r="AF8" s="279"/>
      <c r="AG8" s="278">
        <v>5</v>
      </c>
      <c r="AH8" s="277" t="str">
        <f t="shared" si="2"/>
        <v/>
      </c>
      <c r="AI8" s="280"/>
      <c r="AJ8" s="278">
        <v>5</v>
      </c>
      <c r="AK8" s="277" t="str">
        <f t="shared" si="3"/>
        <v/>
      </c>
      <c r="AL8" s="280"/>
      <c r="AM8" s="278">
        <v>5</v>
      </c>
      <c r="AN8" s="277" t="str">
        <f t="shared" si="4"/>
        <v/>
      </c>
      <c r="AO8" s="280"/>
      <c r="AP8" s="278">
        <v>5</v>
      </c>
      <c r="AQ8" s="277" t="str">
        <f t="shared" si="5"/>
        <v/>
      </c>
    </row>
    <row r="9" spans="1:43" ht="24.95" customHeight="1" x14ac:dyDescent="0.5">
      <c r="A9" s="760"/>
      <c r="B9" s="762"/>
      <c r="C9" s="765"/>
      <c r="D9" s="245">
        <v>2</v>
      </c>
      <c r="E9" s="178"/>
      <c r="F9" s="361" t="str">
        <f>IF(E9="","",VLOOKUP(E9,'Listing import 29.10.24'!$A$2:$J$7000,2,FALSE))</f>
        <v/>
      </c>
      <c r="G9" s="245" t="str">
        <f>IF(E9="","",VLOOKUP(E9,'Listing import 29.10.24'!$A$2:$J$7000,3,FALSE))</f>
        <v/>
      </c>
      <c r="H9" s="247" t="str">
        <f>IF(E9="","",VLOOKUP(E9,'Listing import 29.10.24'!$A$2:$J$7000,4,FALSE))</f>
        <v/>
      </c>
      <c r="I9" s="778"/>
      <c r="J9" s="776"/>
      <c r="K9" s="774"/>
      <c r="L9" s="209"/>
      <c r="M9" s="248" t="str">
        <f>IF(ISBLANK(L9),"",VLOOKUP(1/L9,'BAREME ATHLE'!$L$6:$BE$56,46))</f>
        <v/>
      </c>
      <c r="N9" s="210"/>
      <c r="O9" s="248" t="str">
        <f>IF(ISBLANK(N9),"",VLOOKUP(1/N9,'BAREME ATHLE'!$X$6:$BE$56,34))</f>
        <v/>
      </c>
      <c r="P9" s="217"/>
      <c r="Q9" s="248" t="str">
        <f>IF(ISBLANK(P9),"",VLOOKUP(P9,'BAREME ATHLE'!$AT$6:$BE$56,12))</f>
        <v/>
      </c>
      <c r="R9" s="212"/>
      <c r="S9" s="248" t="str">
        <f>IF(ISBLANK(R9),"",VLOOKUP(R9,'BAREME ATHLE'!$AY$6:$BE$56,7))</f>
        <v/>
      </c>
      <c r="T9" s="282">
        <f>IF(SUM(M9,O9,Q9,S9)&lt;&gt;0,SUM(M9,O9,Q9,S9),0)</f>
        <v>0</v>
      </c>
      <c r="U9" s="771"/>
      <c r="V9" s="759"/>
      <c r="W9" s="766"/>
      <c r="X9" s="745"/>
      <c r="Y9" s="754"/>
      <c r="AA9" s="276">
        <v>6</v>
      </c>
      <c r="AB9" s="277" t="str">
        <f t="shared" si="0"/>
        <v/>
      </c>
      <c r="AC9" s="265"/>
      <c r="AD9" s="278">
        <v>6</v>
      </c>
      <c r="AE9" s="277" t="str">
        <f t="shared" si="1"/>
        <v/>
      </c>
      <c r="AF9" s="279"/>
      <c r="AG9" s="278">
        <v>6</v>
      </c>
      <c r="AH9" s="277" t="str">
        <f t="shared" si="2"/>
        <v/>
      </c>
      <c r="AI9" s="280"/>
      <c r="AJ9" s="278">
        <v>6</v>
      </c>
      <c r="AK9" s="277" t="str">
        <f t="shared" si="3"/>
        <v/>
      </c>
      <c r="AL9" s="280"/>
      <c r="AM9" s="278">
        <v>6</v>
      </c>
      <c r="AN9" s="277" t="str">
        <f t="shared" si="4"/>
        <v/>
      </c>
      <c r="AO9" s="280"/>
      <c r="AP9" s="278">
        <v>6</v>
      </c>
      <c r="AQ9" s="277" t="str">
        <f t="shared" si="5"/>
        <v/>
      </c>
    </row>
    <row r="10" spans="1:43" ht="24.95" customHeight="1" x14ac:dyDescent="0.5">
      <c r="A10" s="760"/>
      <c r="B10" s="762"/>
      <c r="C10" s="765"/>
      <c r="D10" s="245">
        <v>3</v>
      </c>
      <c r="E10" s="178"/>
      <c r="F10" s="361" t="str">
        <f>IF(E10="","",VLOOKUP(E10,'Listing import 29.10.24'!$A$2:$J$7000,2,FALSE))</f>
        <v/>
      </c>
      <c r="G10" s="245" t="str">
        <f>IF(E10="","",VLOOKUP(E10,'Listing import 29.10.24'!$A$2:$J$7000,3,FALSE))</f>
        <v/>
      </c>
      <c r="H10" s="247" t="str">
        <f>IF(E10="","",VLOOKUP(E10,'Listing import 29.10.24'!$A$2:$J$7000,4,FALSE))</f>
        <v/>
      </c>
      <c r="I10" s="778"/>
      <c r="J10" s="776"/>
      <c r="K10" s="774"/>
      <c r="L10" s="209"/>
      <c r="M10" s="248" t="str">
        <f>IF(ISBLANK(L10),"",VLOOKUP(1/L10,'BAREME ATHLE'!$L$6:$BE$56,46))</f>
        <v/>
      </c>
      <c r="N10" s="210"/>
      <c r="O10" s="248" t="str">
        <f>IF(ISBLANK(N10),"",VLOOKUP(1/N10,'BAREME ATHLE'!$X$6:$BE$56,34))</f>
        <v/>
      </c>
      <c r="P10" s="217"/>
      <c r="Q10" s="248" t="str">
        <f>IF(ISBLANK(P10),"",VLOOKUP(P10,'BAREME ATHLE'!$AT$6:$BE$56,12))</f>
        <v/>
      </c>
      <c r="R10" s="212"/>
      <c r="S10" s="248" t="str">
        <f>IF(ISBLANK(R10),"",VLOOKUP(R10,'BAREME ATHLE'!$AY$6:$BE$56,7))</f>
        <v/>
      </c>
      <c r="T10" s="282">
        <f>IF(SUM(M10,O10,Q10,S10)&lt;&gt;0,SUM(M10,O10,Q10,S10),0)</f>
        <v>0</v>
      </c>
      <c r="U10" s="771"/>
      <c r="V10" s="759"/>
      <c r="W10" s="766"/>
      <c r="X10" s="745"/>
      <c r="Y10" s="754"/>
      <c r="AA10" s="276">
        <v>7</v>
      </c>
      <c r="AB10" s="277" t="str">
        <f t="shared" si="0"/>
        <v/>
      </c>
      <c r="AC10" s="265"/>
      <c r="AD10" s="278">
        <v>7</v>
      </c>
      <c r="AE10" s="277" t="str">
        <f t="shared" si="1"/>
        <v/>
      </c>
      <c r="AF10" s="279"/>
      <c r="AG10" s="278">
        <v>7</v>
      </c>
      <c r="AH10" s="277" t="str">
        <f t="shared" si="2"/>
        <v/>
      </c>
      <c r="AI10" s="280"/>
      <c r="AJ10" s="278">
        <v>7</v>
      </c>
      <c r="AK10" s="277" t="str">
        <f t="shared" si="3"/>
        <v/>
      </c>
      <c r="AL10" s="280"/>
      <c r="AM10" s="278">
        <v>7</v>
      </c>
      <c r="AN10" s="277" t="str">
        <f t="shared" si="4"/>
        <v/>
      </c>
      <c r="AO10" s="280"/>
      <c r="AP10" s="278">
        <v>7</v>
      </c>
      <c r="AQ10" s="277" t="str">
        <f t="shared" si="5"/>
        <v/>
      </c>
    </row>
    <row r="11" spans="1:43" ht="24.95" customHeight="1" x14ac:dyDescent="0.5">
      <c r="A11" s="760"/>
      <c r="B11" s="762"/>
      <c r="C11" s="765"/>
      <c r="D11" s="245">
        <v>4</v>
      </c>
      <c r="E11" s="178"/>
      <c r="F11" s="361" t="str">
        <f>IF(E11="","",VLOOKUP(E11,'Listing import 29.10.24'!$A$2:$J$7000,2,FALSE))</f>
        <v/>
      </c>
      <c r="G11" s="245" t="str">
        <f>IF(E11="","",VLOOKUP(E11,'Listing import 29.10.24'!$A$2:$J$7000,3,FALSE))</f>
        <v/>
      </c>
      <c r="H11" s="247" t="str">
        <f>IF(E11="","",VLOOKUP(E11,'Listing import 29.10.24'!$A$2:$J$7000,4,FALSE))</f>
        <v/>
      </c>
      <c r="I11" s="778"/>
      <c r="J11" s="776"/>
      <c r="K11" s="774"/>
      <c r="L11" s="209"/>
      <c r="M11" s="248" t="str">
        <f>IF(ISBLANK(L11),"",VLOOKUP(1/L11,'BAREME ATHLE'!$L$6:$BE$56,46))</f>
        <v/>
      </c>
      <c r="N11" s="210"/>
      <c r="O11" s="248" t="str">
        <f>IF(ISBLANK(N11),"",VLOOKUP(1/N11,'BAREME ATHLE'!$X$6:$BE$56,34))</f>
        <v/>
      </c>
      <c r="P11" s="217"/>
      <c r="Q11" s="248" t="str">
        <f>IF(ISBLANK(P11),"",VLOOKUP(P11,'BAREME ATHLE'!$AT$6:$BE$56,12))</f>
        <v/>
      </c>
      <c r="R11" s="212"/>
      <c r="S11" s="248" t="str">
        <f>IF(ISBLANK(R11),"",VLOOKUP(R11,'BAREME ATHLE'!$AY$6:$BE$56,7))</f>
        <v/>
      </c>
      <c r="T11" s="282">
        <f>IF(SUM(M11,O11,Q11,S11)&lt;&gt;0,SUM(M11,O11,Q11,S11),0)</f>
        <v>0</v>
      </c>
      <c r="U11" s="771"/>
      <c r="V11" s="759"/>
      <c r="W11" s="766"/>
      <c r="X11" s="745"/>
      <c r="Y11" s="754"/>
      <c r="AA11" s="276">
        <v>8</v>
      </c>
      <c r="AB11" s="277" t="str">
        <f t="shared" si="0"/>
        <v/>
      </c>
      <c r="AC11" s="265"/>
      <c r="AD11" s="278">
        <v>8</v>
      </c>
      <c r="AE11" s="277" t="str">
        <f t="shared" si="1"/>
        <v/>
      </c>
      <c r="AF11" s="279"/>
      <c r="AG11" s="278">
        <v>8</v>
      </c>
      <c r="AH11" s="277" t="str">
        <f t="shared" si="2"/>
        <v/>
      </c>
      <c r="AI11" s="280"/>
      <c r="AJ11" s="278">
        <v>8</v>
      </c>
      <c r="AK11" s="277" t="str">
        <f t="shared" si="3"/>
        <v/>
      </c>
      <c r="AL11" s="280"/>
      <c r="AM11" s="278">
        <v>8</v>
      </c>
      <c r="AN11" s="277" t="str">
        <f t="shared" si="4"/>
        <v/>
      </c>
      <c r="AO11" s="280"/>
      <c r="AP11" s="278">
        <v>8</v>
      </c>
      <c r="AQ11" s="277" t="str">
        <f t="shared" si="5"/>
        <v/>
      </c>
    </row>
    <row r="12" spans="1:43" ht="24.95" customHeight="1" x14ac:dyDescent="0.5">
      <c r="A12" s="760"/>
      <c r="B12" s="762"/>
      <c r="C12" s="765"/>
      <c r="D12" s="245">
        <v>5</v>
      </c>
      <c r="E12" s="178"/>
      <c r="F12" s="361" t="str">
        <f>IF(E12="","",VLOOKUP(E12,'Listing import 29.10.24'!$A$2:$J$7000,2,FALSE))</f>
        <v/>
      </c>
      <c r="G12" s="245" t="str">
        <f>IF(E12="","",VLOOKUP(E12,'Listing import 29.10.24'!$A$2:$J$7000,3,FALSE))</f>
        <v/>
      </c>
      <c r="H12" s="247" t="str">
        <f>IF(E12="","",VLOOKUP(E12,'Listing import 29.10.24'!$A$2:$J$7000,4,FALSE))</f>
        <v/>
      </c>
      <c r="I12" s="779"/>
      <c r="J12" s="776"/>
      <c r="K12" s="775"/>
      <c r="L12" s="209"/>
      <c r="M12" s="248" t="str">
        <f>IF(ISBLANK(L12),"",VLOOKUP(1/L12,'BAREME ATHLE'!$L$6:$BE$56,46))</f>
        <v/>
      </c>
      <c r="N12" s="210"/>
      <c r="O12" s="248" t="str">
        <f>IF(ISBLANK(N12),"",VLOOKUP(1/N12,'BAREME ATHLE'!$X$6:$BE$56,34))</f>
        <v/>
      </c>
      <c r="P12" s="217"/>
      <c r="Q12" s="248" t="str">
        <f>IF(ISBLANK(P12),"",VLOOKUP(P12,'BAREME ATHLE'!$AT$6:$BE$56,12))</f>
        <v/>
      </c>
      <c r="R12" s="212"/>
      <c r="S12" s="248" t="str">
        <f>IF(ISBLANK(R12),"",VLOOKUP(R12,'BAREME ATHLE'!$AY$6:$BE$56,7))</f>
        <v/>
      </c>
      <c r="T12" s="282">
        <f>IF(SUM(M12,O12,Q12,S12)&lt;&gt;0,SUM(M12,O12,Q12,S12),0)</f>
        <v>0</v>
      </c>
      <c r="U12" s="772"/>
      <c r="V12" s="759"/>
      <c r="W12" s="766"/>
      <c r="X12" s="745"/>
      <c r="Y12" s="754"/>
      <c r="AA12" s="276">
        <v>9</v>
      </c>
      <c r="AB12" s="277" t="str">
        <f t="shared" si="0"/>
        <v/>
      </c>
      <c r="AC12" s="265"/>
      <c r="AD12" s="278">
        <v>9</v>
      </c>
      <c r="AE12" s="277" t="str">
        <f t="shared" si="1"/>
        <v/>
      </c>
      <c r="AF12" s="279"/>
      <c r="AG12" s="278">
        <v>9</v>
      </c>
      <c r="AH12" s="277" t="str">
        <f t="shared" si="2"/>
        <v/>
      </c>
      <c r="AI12" s="280"/>
      <c r="AJ12" s="278">
        <v>9</v>
      </c>
      <c r="AK12" s="277" t="str">
        <f t="shared" si="3"/>
        <v/>
      </c>
      <c r="AL12" s="280"/>
      <c r="AM12" s="278">
        <v>9</v>
      </c>
      <c r="AN12" s="277" t="str">
        <f t="shared" si="4"/>
        <v/>
      </c>
      <c r="AO12" s="280"/>
      <c r="AP12" s="278">
        <v>9</v>
      </c>
      <c r="AQ12" s="277" t="str">
        <f t="shared" si="5"/>
        <v/>
      </c>
    </row>
    <row r="13" spans="1:43" ht="80.099999999999994" customHeight="1" x14ac:dyDescent="0.5">
      <c r="A13" s="760"/>
      <c r="B13" s="762"/>
      <c r="C13" s="236" t="s">
        <v>83</v>
      </c>
      <c r="D13" s="236" t="s">
        <v>84</v>
      </c>
      <c r="E13" s="100" t="s">
        <v>85</v>
      </c>
      <c r="F13" s="360" t="s">
        <v>86</v>
      </c>
      <c r="G13" s="236" t="s">
        <v>87</v>
      </c>
      <c r="H13" s="236" t="s">
        <v>88</v>
      </c>
      <c r="I13" s="237" t="s">
        <v>89</v>
      </c>
      <c r="J13" s="111" t="s">
        <v>122</v>
      </c>
      <c r="K13" s="237" t="s">
        <v>34</v>
      </c>
      <c r="L13" s="111" t="s">
        <v>123</v>
      </c>
      <c r="M13" s="238" t="s">
        <v>34</v>
      </c>
      <c r="N13" s="111" t="s">
        <v>124</v>
      </c>
      <c r="O13" s="283" t="s">
        <v>34</v>
      </c>
      <c r="P13" s="111" t="s">
        <v>125</v>
      </c>
      <c r="Q13" s="238" t="s">
        <v>34</v>
      </c>
      <c r="R13" s="111" t="s">
        <v>126</v>
      </c>
      <c r="S13" s="238" t="s">
        <v>34</v>
      </c>
      <c r="T13" s="239" t="s">
        <v>113</v>
      </c>
      <c r="U13" s="240" t="s">
        <v>98</v>
      </c>
      <c r="V13" s="241" t="s">
        <v>99</v>
      </c>
      <c r="W13" s="241" t="s">
        <v>127</v>
      </c>
      <c r="X13" s="241" t="s">
        <v>128</v>
      </c>
      <c r="Y13" s="755"/>
      <c r="AA13" s="276">
        <v>10</v>
      </c>
      <c r="AB13" s="277" t="str">
        <f t="shared" si="0"/>
        <v/>
      </c>
      <c r="AC13" s="265"/>
      <c r="AD13" s="278">
        <v>10</v>
      </c>
      <c r="AE13" s="277" t="str">
        <f t="shared" si="1"/>
        <v/>
      </c>
      <c r="AF13" s="279"/>
      <c r="AG13" s="278">
        <v>10</v>
      </c>
      <c r="AH13" s="277" t="str">
        <f t="shared" si="2"/>
        <v/>
      </c>
      <c r="AI13" s="280"/>
      <c r="AJ13" s="278">
        <v>10</v>
      </c>
      <c r="AK13" s="277" t="str">
        <f t="shared" si="3"/>
        <v/>
      </c>
      <c r="AL13" s="280"/>
      <c r="AM13" s="278">
        <v>10</v>
      </c>
      <c r="AN13" s="277" t="str">
        <f t="shared" si="4"/>
        <v/>
      </c>
      <c r="AO13" s="280"/>
      <c r="AP13" s="278">
        <v>10</v>
      </c>
      <c r="AQ13" s="277" t="str">
        <f t="shared" si="5"/>
        <v/>
      </c>
    </row>
    <row r="14" spans="1:43" ht="24.95" customHeight="1" x14ac:dyDescent="0.5">
      <c r="A14" s="760"/>
      <c r="B14" s="762"/>
      <c r="C14" s="764" t="s">
        <v>129</v>
      </c>
      <c r="D14" s="245">
        <v>1</v>
      </c>
      <c r="E14" s="178">
        <f>'INSCRIPTIONS COLLEGES'!E3</f>
        <v>0</v>
      </c>
      <c r="F14" s="361" t="e">
        <f>IF(E14="","",VLOOKUP(E14,'Listing import 29.10.24'!$A$2:$J$7000,2,FALSE))</f>
        <v>#N/A</v>
      </c>
      <c r="G14" s="245" t="e">
        <f>IF(E14="","",VLOOKUP(E14,'Listing import 29.10.24'!$A$2:$J$7000,3,FALSE))</f>
        <v>#N/A</v>
      </c>
      <c r="H14" s="247" t="e">
        <f>IF(E14="","",VLOOKUP(E14,'Listing import 29.10.24'!$A$2:$J$7000,4,FALSE))</f>
        <v>#N/A</v>
      </c>
      <c r="I14" s="780"/>
      <c r="J14" s="746"/>
      <c r="K14" s="773" t="str">
        <f>IF(ISBLANK(J14),"",VLOOKUP(1/J14,'BAREME ATHLE'!$AL$6:$BE$56,20))</f>
        <v/>
      </c>
      <c r="L14" s="209"/>
      <c r="M14" s="248" t="str">
        <f>IF(ISBLANK(L14),"",VLOOKUP(1/L14,'BAREME ATHLE'!$N$6:$BE$56,44))</f>
        <v/>
      </c>
      <c r="N14" s="210"/>
      <c r="O14" s="248" t="str">
        <f>IF(ISBLANK(N14),"",VLOOKUP(1/N14,'BAREME ATHLE'!$Z$6:$BE$56,32))</f>
        <v/>
      </c>
      <c r="P14" s="217"/>
      <c r="Q14" s="248" t="str">
        <f>IF(ISBLANK(P14),"",VLOOKUP(P14,'BAREME ATHLE'!$AU$6:$BE$56,11))</f>
        <v/>
      </c>
      <c r="R14" s="212"/>
      <c r="S14" s="248" t="str">
        <f>IF(ISBLANK(R14),"",VLOOKUP(R14,'BAREME ATHLE'!$AY$6:$BE$56,7))</f>
        <v/>
      </c>
      <c r="T14" s="250">
        <f>IF(SUM(M14,O14,Q14,S14)&lt;&gt;0,SUM(M14,O14,Q14,S14),0)</f>
        <v>0</v>
      </c>
      <c r="U14" s="767">
        <f>SUM(T14:T18)</f>
        <v>0</v>
      </c>
      <c r="V14" s="756">
        <f>IF(ISERROR(RANK(U14,$AL$47:$AL$62)),"",RANK(U14,$AL$47:$AL$62))</f>
        <v>1</v>
      </c>
      <c r="W14" s="745">
        <f>IF(ISERROR(U14+U20),"",U14+U20)</f>
        <v>0</v>
      </c>
      <c r="X14" s="745">
        <f>IF(ISERROR(RANK(W14,$AR$47:$AR$62)),"",RANK(W14,$AR$47:$AR$62))</f>
        <v>1</v>
      </c>
      <c r="Y14" s="755"/>
      <c r="AA14" s="276">
        <v>11</v>
      </c>
      <c r="AB14" s="277" t="str">
        <f t="shared" si="0"/>
        <v/>
      </c>
      <c r="AC14" s="265"/>
      <c r="AD14" s="278">
        <v>11</v>
      </c>
      <c r="AE14" s="277" t="str">
        <f t="shared" si="1"/>
        <v/>
      </c>
      <c r="AF14" s="279"/>
      <c r="AG14" s="278">
        <v>11</v>
      </c>
      <c r="AH14" s="277" t="str">
        <f t="shared" si="2"/>
        <v/>
      </c>
      <c r="AI14" s="280"/>
      <c r="AJ14" s="278">
        <v>11</v>
      </c>
      <c r="AK14" s="277" t="str">
        <f t="shared" si="3"/>
        <v/>
      </c>
      <c r="AL14" s="280"/>
      <c r="AM14" s="278">
        <v>11</v>
      </c>
      <c r="AN14" s="277" t="str">
        <f t="shared" si="4"/>
        <v/>
      </c>
      <c r="AO14" s="280"/>
      <c r="AP14" s="278">
        <v>11</v>
      </c>
      <c r="AQ14" s="277" t="str">
        <f t="shared" si="5"/>
        <v/>
      </c>
    </row>
    <row r="15" spans="1:43" ht="24.95" customHeight="1" x14ac:dyDescent="0.5">
      <c r="A15" s="760"/>
      <c r="B15" s="762"/>
      <c r="C15" s="764"/>
      <c r="D15" s="245">
        <v>2</v>
      </c>
      <c r="E15" s="178">
        <f>'INSCRIPTIONS COLLEGES'!E4</f>
        <v>0</v>
      </c>
      <c r="F15" s="361" t="e">
        <f>IF(E15="","",VLOOKUP(E15,'Listing import 29.10.24'!$A$2:$J$7000,2,FALSE))</f>
        <v>#N/A</v>
      </c>
      <c r="G15" s="245" t="e">
        <f>IF(E15="","",VLOOKUP(E15,'Listing import 29.10.24'!$A$2:$J$7000,3,FALSE))</f>
        <v>#N/A</v>
      </c>
      <c r="H15" s="247" t="e">
        <f>IF(E15="","",VLOOKUP(E15,'Listing import 29.10.24'!$A$2:$J$7000,4,FALSE))</f>
        <v>#N/A</v>
      </c>
      <c r="I15" s="781"/>
      <c r="J15" s="747"/>
      <c r="K15" s="774"/>
      <c r="L15" s="209"/>
      <c r="M15" s="248" t="str">
        <f>IF(ISBLANK(L15),"",VLOOKUP(1/L15,'BAREME ATHLE'!$N$6:$BE$56,44))</f>
        <v/>
      </c>
      <c r="N15" s="210"/>
      <c r="O15" s="248" t="str">
        <f>IF(ISBLANK(N15),"",VLOOKUP(1/N15,'BAREME ATHLE'!$Z$6:$BE$56,32))</f>
        <v/>
      </c>
      <c r="P15" s="217"/>
      <c r="Q15" s="248" t="str">
        <f>IF(ISBLANK(P15),"",VLOOKUP(P15,'BAREME ATHLE'!$AU$6:$BE$56,11))</f>
        <v/>
      </c>
      <c r="R15" s="212"/>
      <c r="S15" s="248" t="str">
        <f>IF(ISBLANK(R15),"",VLOOKUP(R15,'BAREME ATHLE'!$AY$6:$BE$56,7))</f>
        <v/>
      </c>
      <c r="T15" s="250">
        <f>IF(SUM(M15,O15,Q15,S15)&lt;&gt;0,SUM(M15,O15,Q15,S15),0)</f>
        <v>0</v>
      </c>
      <c r="U15" s="768"/>
      <c r="V15" s="757"/>
      <c r="W15" s="766"/>
      <c r="X15" s="745"/>
      <c r="Y15" s="755"/>
      <c r="AA15" s="276">
        <v>12</v>
      </c>
      <c r="AB15" s="277" t="str">
        <f t="shared" si="0"/>
        <v/>
      </c>
      <c r="AC15" s="265"/>
      <c r="AD15" s="278">
        <v>12</v>
      </c>
      <c r="AE15" s="277" t="str">
        <f t="shared" si="1"/>
        <v/>
      </c>
      <c r="AF15" s="279"/>
      <c r="AG15" s="278">
        <v>12</v>
      </c>
      <c r="AH15" s="277" t="str">
        <f t="shared" si="2"/>
        <v/>
      </c>
      <c r="AI15" s="280"/>
      <c r="AJ15" s="278">
        <v>12</v>
      </c>
      <c r="AK15" s="277" t="str">
        <f t="shared" si="3"/>
        <v/>
      </c>
      <c r="AL15" s="280"/>
      <c r="AM15" s="278">
        <v>12</v>
      </c>
      <c r="AN15" s="277" t="str">
        <f t="shared" si="4"/>
        <v/>
      </c>
      <c r="AO15" s="280"/>
      <c r="AP15" s="278">
        <v>12</v>
      </c>
      <c r="AQ15" s="277" t="str">
        <f t="shared" si="5"/>
        <v/>
      </c>
    </row>
    <row r="16" spans="1:43" ht="24.95" customHeight="1" x14ac:dyDescent="0.5">
      <c r="A16" s="760"/>
      <c r="B16" s="762"/>
      <c r="C16" s="765"/>
      <c r="D16" s="245">
        <v>3</v>
      </c>
      <c r="E16" s="178">
        <f>'INSCRIPTIONS COLLEGES'!E5</f>
        <v>0</v>
      </c>
      <c r="F16" s="361" t="e">
        <f>IF(E16="","",VLOOKUP(E16,'Listing import 29.10.24'!$A$2:$J$7000,2,FALSE))</f>
        <v>#N/A</v>
      </c>
      <c r="G16" s="245" t="e">
        <f>IF(E16="","",VLOOKUP(E16,'Listing import 29.10.24'!$A$2:$J$7000,3,FALSE))</f>
        <v>#N/A</v>
      </c>
      <c r="H16" s="247" t="e">
        <f>IF(E16="","",VLOOKUP(E16,'Listing import 29.10.24'!$A$2:$J$7000,4,FALSE))</f>
        <v>#N/A</v>
      </c>
      <c r="I16" s="781"/>
      <c r="J16" s="747"/>
      <c r="K16" s="774"/>
      <c r="L16" s="209"/>
      <c r="M16" s="248" t="str">
        <f>IF(ISBLANK(L16),"",VLOOKUP(1/L16,'BAREME ATHLE'!$N$6:$BE$56,44))</f>
        <v/>
      </c>
      <c r="N16" s="210"/>
      <c r="O16" s="248" t="str">
        <f>IF(ISBLANK(N16),"",VLOOKUP(1/N16,'BAREME ATHLE'!$Z$6:$BE$56,32))</f>
        <v/>
      </c>
      <c r="P16" s="217"/>
      <c r="Q16" s="248" t="str">
        <f>IF(ISBLANK(P16),"",VLOOKUP(P16,'BAREME ATHLE'!$AU$6:$BE$56,11))</f>
        <v/>
      </c>
      <c r="R16" s="212"/>
      <c r="S16" s="248" t="str">
        <f>IF(ISBLANK(R16),"",VLOOKUP(R16,'BAREME ATHLE'!$AY$6:$BE$56,7))</f>
        <v/>
      </c>
      <c r="T16" s="250">
        <f>IF(SUM(M16,O16,Q16,S16)&lt;&gt;0,SUM(M16,O16,Q16,S16),0)</f>
        <v>0</v>
      </c>
      <c r="U16" s="768"/>
      <c r="V16" s="757"/>
      <c r="W16" s="766"/>
      <c r="X16" s="745"/>
      <c r="Y16" s="755"/>
      <c r="AA16" s="276">
        <v>13</v>
      </c>
      <c r="AB16" s="277" t="str">
        <f t="shared" si="0"/>
        <v/>
      </c>
      <c r="AC16" s="265"/>
      <c r="AD16" s="278">
        <v>13</v>
      </c>
      <c r="AE16" s="277" t="str">
        <f t="shared" si="1"/>
        <v/>
      </c>
      <c r="AF16" s="279"/>
      <c r="AG16" s="278">
        <v>13</v>
      </c>
      <c r="AH16" s="277" t="str">
        <f t="shared" si="2"/>
        <v/>
      </c>
      <c r="AI16" s="280"/>
      <c r="AJ16" s="278">
        <v>13</v>
      </c>
      <c r="AK16" s="277" t="str">
        <f t="shared" si="3"/>
        <v/>
      </c>
      <c r="AL16" s="280"/>
      <c r="AM16" s="278">
        <v>13</v>
      </c>
      <c r="AN16" s="277" t="str">
        <f t="shared" si="4"/>
        <v/>
      </c>
      <c r="AO16" s="280"/>
      <c r="AP16" s="278">
        <v>13</v>
      </c>
      <c r="AQ16" s="277" t="str">
        <f t="shared" si="5"/>
        <v/>
      </c>
    </row>
    <row r="17" spans="1:48" ht="24.95" customHeight="1" x14ac:dyDescent="0.5">
      <c r="A17" s="760"/>
      <c r="B17" s="762"/>
      <c r="C17" s="765"/>
      <c r="D17" s="245">
        <v>4</v>
      </c>
      <c r="E17" s="178">
        <f>'INSCRIPTIONS COLLEGES'!E6</f>
        <v>0</v>
      </c>
      <c r="F17" s="361" t="e">
        <f>IF(E17="","",VLOOKUP(E17,'Listing import 29.10.24'!$A$2:$J$7000,2,FALSE))</f>
        <v>#N/A</v>
      </c>
      <c r="G17" s="245" t="e">
        <f>IF(E17="","",VLOOKUP(E17,'Listing import 29.10.24'!$A$2:$J$7000,3,FALSE))</f>
        <v>#N/A</v>
      </c>
      <c r="H17" s="247" t="e">
        <f>IF(E17="","",VLOOKUP(E17,'Listing import 29.10.24'!$A$2:$J$7000,4,FALSE))</f>
        <v>#N/A</v>
      </c>
      <c r="I17" s="781"/>
      <c r="J17" s="747"/>
      <c r="K17" s="774"/>
      <c r="L17" s="209"/>
      <c r="M17" s="248" t="str">
        <f>IF(ISBLANK(L17),"",VLOOKUP(1/L17,'BAREME ATHLE'!$N$6:$BE$56,44))</f>
        <v/>
      </c>
      <c r="N17" s="210"/>
      <c r="O17" s="248" t="str">
        <f>IF(ISBLANK(N17),"",VLOOKUP(1/N17,'BAREME ATHLE'!$Z$6:$BE$56,32))</f>
        <v/>
      </c>
      <c r="P17" s="217"/>
      <c r="Q17" s="248" t="str">
        <f>IF(ISBLANK(P17),"",VLOOKUP(P17,'BAREME ATHLE'!$AU$6:$BE$56,11))</f>
        <v/>
      </c>
      <c r="R17" s="212"/>
      <c r="S17" s="248" t="str">
        <f>IF(ISBLANK(R17),"",VLOOKUP(R17,'BAREME ATHLE'!$AY$6:$BE$56,7))</f>
        <v/>
      </c>
      <c r="T17" s="250">
        <f>IF(SUM(M17,O17,Q17,S17)&lt;&gt;0,SUM(M17,O17,Q17,S17),0)</f>
        <v>0</v>
      </c>
      <c r="U17" s="768"/>
      <c r="V17" s="757"/>
      <c r="W17" s="766"/>
      <c r="X17" s="745"/>
      <c r="Y17" s="755"/>
      <c r="AA17" s="276">
        <v>14</v>
      </c>
      <c r="AB17" s="277" t="str">
        <f t="shared" si="0"/>
        <v/>
      </c>
      <c r="AC17" s="265"/>
      <c r="AD17" s="278">
        <v>14</v>
      </c>
      <c r="AE17" s="277" t="str">
        <f t="shared" si="1"/>
        <v/>
      </c>
      <c r="AF17" s="279"/>
      <c r="AG17" s="278">
        <v>14</v>
      </c>
      <c r="AH17" s="277" t="str">
        <f t="shared" si="2"/>
        <v/>
      </c>
      <c r="AI17" s="280"/>
      <c r="AJ17" s="278">
        <v>14</v>
      </c>
      <c r="AK17" s="277" t="str">
        <f t="shared" si="3"/>
        <v/>
      </c>
      <c r="AL17" s="280"/>
      <c r="AM17" s="278">
        <v>14</v>
      </c>
      <c r="AN17" s="277" t="str">
        <f t="shared" si="4"/>
        <v/>
      </c>
      <c r="AO17" s="280"/>
      <c r="AP17" s="278">
        <v>14</v>
      </c>
      <c r="AQ17" s="277" t="str">
        <f t="shared" si="5"/>
        <v/>
      </c>
    </row>
    <row r="18" spans="1:48" ht="24.95" customHeight="1" x14ac:dyDescent="0.5">
      <c r="A18" s="760"/>
      <c r="B18" s="762"/>
      <c r="C18" s="765"/>
      <c r="D18" s="245">
        <v>5</v>
      </c>
      <c r="E18" s="178">
        <f>'INSCRIPTIONS COLLEGES'!E7</f>
        <v>0</v>
      </c>
      <c r="F18" s="361" t="e">
        <f>IF(E18="","",VLOOKUP(E18,'Listing import 29.10.24'!$A$2:$J$7000,2,FALSE))</f>
        <v>#N/A</v>
      </c>
      <c r="G18" s="245" t="e">
        <f>IF(E18="","",VLOOKUP(E18,'Listing import 29.10.24'!$A$2:$J$7000,3,FALSE))</f>
        <v>#N/A</v>
      </c>
      <c r="H18" s="247" t="e">
        <f>IF(E18="","",VLOOKUP(E18,'Listing import 29.10.24'!$A$2:$J$7000,4,FALSE))</f>
        <v>#N/A</v>
      </c>
      <c r="I18" s="781"/>
      <c r="J18" s="747"/>
      <c r="K18" s="775"/>
      <c r="L18" s="209"/>
      <c r="M18" s="248" t="str">
        <f>IF(ISBLANK(L18),"",VLOOKUP(1/L18,'BAREME ATHLE'!$N$6:$BE$56,44))</f>
        <v/>
      </c>
      <c r="N18" s="210"/>
      <c r="O18" s="248" t="str">
        <f>IF(ISBLANK(N18),"",VLOOKUP(1/N18,'BAREME ATHLE'!$Z$6:$BE$56,32))</f>
        <v/>
      </c>
      <c r="P18" s="217"/>
      <c r="Q18" s="248" t="str">
        <f>IF(ISBLANK(P18),"",VLOOKUP(P18,'BAREME ATHLE'!$AU$6:$BE$56,11))</f>
        <v/>
      </c>
      <c r="R18" s="212"/>
      <c r="S18" s="248" t="str">
        <f>IF(ISBLANK(R18),"",VLOOKUP(R18,'BAREME ATHLE'!$AY$6:$BE$56,7))</f>
        <v/>
      </c>
      <c r="T18" s="250">
        <f>IF(SUM(M18,O18,Q18,S18)&lt;&gt;0,SUM(M18,O18,Q18,S18),0)</f>
        <v>0</v>
      </c>
      <c r="U18" s="769"/>
      <c r="V18" s="757"/>
      <c r="W18" s="766"/>
      <c r="X18" s="745"/>
      <c r="Y18" s="755"/>
      <c r="AA18" s="276">
        <v>15</v>
      </c>
      <c r="AB18" s="277" t="str">
        <f t="shared" si="0"/>
        <v/>
      </c>
      <c r="AC18" s="265"/>
      <c r="AD18" s="278">
        <v>15</v>
      </c>
      <c r="AE18" s="277" t="str">
        <f t="shared" si="1"/>
        <v/>
      </c>
      <c r="AF18" s="279"/>
      <c r="AG18" s="278">
        <v>15</v>
      </c>
      <c r="AH18" s="277" t="str">
        <f t="shared" si="2"/>
        <v/>
      </c>
      <c r="AI18" s="280"/>
      <c r="AJ18" s="278">
        <v>15</v>
      </c>
      <c r="AK18" s="277" t="str">
        <f t="shared" si="3"/>
        <v/>
      </c>
      <c r="AL18" s="280"/>
      <c r="AM18" s="278">
        <v>15</v>
      </c>
      <c r="AN18" s="277" t="str">
        <f t="shared" si="4"/>
        <v/>
      </c>
      <c r="AO18" s="280"/>
      <c r="AP18" s="278">
        <v>15</v>
      </c>
      <c r="AQ18" s="277" t="str">
        <f t="shared" si="5"/>
        <v/>
      </c>
    </row>
    <row r="19" spans="1:48" ht="24.95" customHeight="1" x14ac:dyDescent="0.5">
      <c r="A19" s="760"/>
      <c r="B19" s="762"/>
      <c r="C19" s="267"/>
      <c r="D19" s="268"/>
      <c r="E19" s="268"/>
      <c r="F19" s="362"/>
      <c r="G19" s="268"/>
      <c r="H19" s="269"/>
      <c r="I19" s="781"/>
      <c r="J19" s="747"/>
      <c r="K19" s="270"/>
      <c r="L19" s="215"/>
      <c r="M19" s="272"/>
      <c r="N19" s="216"/>
      <c r="O19" s="272"/>
      <c r="P19" s="199"/>
      <c r="Q19" s="272"/>
      <c r="R19" s="199"/>
      <c r="S19" s="272"/>
      <c r="T19" s="273"/>
      <c r="U19" s="274"/>
      <c r="V19" s="275"/>
      <c r="W19" s="766"/>
      <c r="X19" s="745"/>
      <c r="Y19" s="755"/>
      <c r="AA19" s="276">
        <v>16</v>
      </c>
      <c r="AB19" s="277" t="str">
        <f t="shared" si="0"/>
        <v/>
      </c>
      <c r="AC19" s="265"/>
      <c r="AD19" s="278">
        <v>16</v>
      </c>
      <c r="AE19" s="277" t="str">
        <f t="shared" si="1"/>
        <v/>
      </c>
      <c r="AF19" s="279"/>
      <c r="AG19" s="278">
        <v>16</v>
      </c>
      <c r="AH19" s="277" t="str">
        <f t="shared" si="2"/>
        <v/>
      </c>
      <c r="AI19" s="280"/>
      <c r="AJ19" s="278">
        <v>16</v>
      </c>
      <c r="AK19" s="277" t="str">
        <f t="shared" si="3"/>
        <v/>
      </c>
      <c r="AL19" s="280"/>
      <c r="AM19" s="278">
        <v>16</v>
      </c>
      <c r="AN19" s="277" t="str">
        <f t="shared" si="4"/>
        <v/>
      </c>
      <c r="AO19" s="280"/>
      <c r="AP19" s="278">
        <v>16</v>
      </c>
      <c r="AQ19" s="277" t="str">
        <f t="shared" si="5"/>
        <v/>
      </c>
    </row>
    <row r="20" spans="1:48" ht="24.95" customHeight="1" x14ac:dyDescent="0.25">
      <c r="A20" s="760"/>
      <c r="B20" s="762"/>
      <c r="C20" s="764" t="s">
        <v>130</v>
      </c>
      <c r="D20" s="245">
        <v>1</v>
      </c>
      <c r="E20" s="178">
        <f>'INSCRIPTIONS COLLEGES'!E9</f>
        <v>0</v>
      </c>
      <c r="F20" s="361" t="e">
        <f>IF(E20="","",VLOOKUP(E20,'Listing import 29.10.24'!$A$2:$J$7000,2,FALSE))</f>
        <v>#N/A</v>
      </c>
      <c r="G20" s="245" t="e">
        <f>IF(E20="","",VLOOKUP(E20,'Listing import 29.10.24'!$A$2:$J$7000,3,FALSE))</f>
        <v>#N/A</v>
      </c>
      <c r="H20" s="247" t="e">
        <f>IF(E20="","",VLOOKUP(E20,'Listing import 29.10.24'!$A$2:$J$7000,4,FALSE))</f>
        <v>#N/A</v>
      </c>
      <c r="I20" s="781"/>
      <c r="J20" s="747"/>
      <c r="K20" s="773" t="str">
        <f>IF(ISBLANK(J20),"",VLOOKUP(1/J20,'BAREME ATHLE'!$AN$6:$BE$56,18))</f>
        <v/>
      </c>
      <c r="L20" s="209"/>
      <c r="M20" s="248" t="str">
        <f>IF(ISBLANK(L20),"",VLOOKUP(1/L20,'BAREME ATHLE'!$P$6:$BE$56,42))</f>
        <v/>
      </c>
      <c r="N20" s="210"/>
      <c r="O20" s="248" t="str">
        <f>IF(ISBLANK(N20),"",VLOOKUP(1/N20,'BAREME ATHLE'!$AB$6:$BE$56,30))</f>
        <v/>
      </c>
      <c r="P20" s="217"/>
      <c r="Q20" s="248" t="str">
        <f>IF(ISBLANK(P20),"",VLOOKUP(P20,'BAREME ATHLE'!$AV$6:$BE$56,10))</f>
        <v/>
      </c>
      <c r="R20" s="212"/>
      <c r="S20" s="248" t="str">
        <f>IF(ISBLANK(R20),"",VLOOKUP(R20,'BAREME ATHLE'!$AY$6:$BE$56,7))</f>
        <v/>
      </c>
      <c r="T20" s="282">
        <f t="shared" ref="T20:T23" si="6">IF(SUM(M20,O20,Q20,S20)&lt;&gt;0,SUM(M20,O20,Q20,S20),0)</f>
        <v>0</v>
      </c>
      <c r="U20" s="770">
        <f>SUM(T20:T24)</f>
        <v>0</v>
      </c>
      <c r="V20" s="758">
        <f>IF(ISERROR(RANK(U20,$AO$47:$AO$62)),"",RANK(U20,$AO$47:$AO$62))</f>
        <v>1</v>
      </c>
      <c r="W20" s="766"/>
      <c r="X20" s="745"/>
      <c r="Y20" s="755"/>
      <c r="AS20" s="235"/>
      <c r="AT20" s="235"/>
      <c r="AU20" s="235"/>
      <c r="AV20" s="235"/>
    </row>
    <row r="21" spans="1:48" ht="24.95" customHeight="1" x14ac:dyDescent="0.25">
      <c r="A21" s="760"/>
      <c r="B21" s="762"/>
      <c r="C21" s="764"/>
      <c r="D21" s="245">
        <v>2</v>
      </c>
      <c r="E21" s="178">
        <f>'INSCRIPTIONS COLLEGES'!E10</f>
        <v>0</v>
      </c>
      <c r="F21" s="361" t="e">
        <f>IF(E21="","",VLOOKUP(E21,'Listing import 29.10.24'!$A$2:$J$7000,2,FALSE))</f>
        <v>#N/A</v>
      </c>
      <c r="G21" s="245" t="e">
        <f>IF(E21="","",VLOOKUP(E21,'Listing import 29.10.24'!$A$2:$J$7000,3,FALSE))</f>
        <v>#N/A</v>
      </c>
      <c r="H21" s="247" t="e">
        <f>IF(E21="","",VLOOKUP(E21,'Listing import 29.10.24'!$A$2:$J$7000,4,FALSE))</f>
        <v>#N/A</v>
      </c>
      <c r="I21" s="781"/>
      <c r="J21" s="747"/>
      <c r="K21" s="774"/>
      <c r="L21" s="209"/>
      <c r="M21" s="248" t="str">
        <f>IF(ISBLANK(L21),"",VLOOKUP(1/L21,'BAREME ATHLE'!$P$6:$BE$56,42))</f>
        <v/>
      </c>
      <c r="N21" s="210"/>
      <c r="O21" s="248" t="str">
        <f>IF(ISBLANK(N21),"",VLOOKUP(1/N21,'BAREME ATHLE'!$AB$6:$BE$56,30))</f>
        <v/>
      </c>
      <c r="P21" s="217"/>
      <c r="Q21" s="248" t="str">
        <f>IF(ISBLANK(P21),"",VLOOKUP(P21,'BAREME ATHLE'!$AV$6:$BE$56,10))</f>
        <v/>
      </c>
      <c r="R21" s="212"/>
      <c r="S21" s="248" t="str">
        <f>IF(ISBLANK(R21),"",VLOOKUP(R21,'BAREME ATHLE'!$AY$6:$BE$56,7))</f>
        <v/>
      </c>
      <c r="T21" s="282">
        <f t="shared" si="6"/>
        <v>0</v>
      </c>
      <c r="U21" s="771"/>
      <c r="V21" s="759"/>
      <c r="W21" s="766"/>
      <c r="X21" s="745"/>
      <c r="Y21" s="755"/>
      <c r="AA21" s="695" t="s">
        <v>57</v>
      </c>
      <c r="AB21" s="696"/>
      <c r="AC21" s="696"/>
      <c r="AD21" s="696"/>
      <c r="AE21" s="696"/>
      <c r="AF21" s="696"/>
      <c r="AG21" s="696"/>
      <c r="AH21" s="696"/>
      <c r="AI21" s="696"/>
      <c r="AJ21" s="696"/>
      <c r="AK21" s="696"/>
      <c r="AL21" s="696"/>
      <c r="AM21" s="696"/>
      <c r="AN21" s="696"/>
      <c r="AO21" s="696"/>
      <c r="AP21" s="696"/>
      <c r="AQ21" s="697"/>
      <c r="AS21" s="235"/>
      <c r="AT21" s="235"/>
      <c r="AU21" s="235"/>
      <c r="AV21" s="235"/>
    </row>
    <row r="22" spans="1:48" ht="24.95" customHeight="1" x14ac:dyDescent="0.5">
      <c r="A22" s="760"/>
      <c r="B22" s="762"/>
      <c r="C22" s="765"/>
      <c r="D22" s="245">
        <v>3</v>
      </c>
      <c r="E22" s="178">
        <f>'INSCRIPTIONS COLLEGES'!E11</f>
        <v>0</v>
      </c>
      <c r="F22" s="361" t="e">
        <f>IF(E22="","",VLOOKUP(E22,'Listing import 29.10.24'!$A$2:$J$7000,2,FALSE))</f>
        <v>#N/A</v>
      </c>
      <c r="G22" s="245" t="e">
        <f>IF(E22="","",VLOOKUP(E22,'Listing import 29.10.24'!$A$2:$J$7000,3,FALSE))</f>
        <v>#N/A</v>
      </c>
      <c r="H22" s="247" t="e">
        <f>IF(E22="","",VLOOKUP(E22,'Listing import 29.10.24'!$A$2:$J$7000,4,FALSE))</f>
        <v>#N/A</v>
      </c>
      <c r="I22" s="781"/>
      <c r="J22" s="747"/>
      <c r="K22" s="774"/>
      <c r="L22" s="209"/>
      <c r="M22" s="248" t="str">
        <f>IF(ISBLANK(L22),"",VLOOKUP(1/L22,'BAREME ATHLE'!$P$6:$BE$56,42))</f>
        <v/>
      </c>
      <c r="N22" s="210"/>
      <c r="O22" s="248" t="str">
        <f>IF(ISBLANK(N22),"",VLOOKUP(1/N22,'BAREME ATHLE'!$AB$6:$BE$56,30))</f>
        <v/>
      </c>
      <c r="P22" s="217"/>
      <c r="Q22" s="248" t="str">
        <f>IF(ISBLANK(P22),"",VLOOKUP(P22,'BAREME ATHLE'!$AV$6:$BE$56,10))</f>
        <v/>
      </c>
      <c r="R22" s="212"/>
      <c r="S22" s="248" t="str">
        <f>IF(ISBLANK(R22),"",VLOOKUP(R22,'BAREME ATHLE'!$AY$6:$BE$56,7))</f>
        <v/>
      </c>
      <c r="T22" s="282">
        <f t="shared" si="6"/>
        <v>0</v>
      </c>
      <c r="U22" s="771"/>
      <c r="V22" s="759"/>
      <c r="W22" s="766"/>
      <c r="X22" s="745"/>
      <c r="Y22" s="755"/>
    </row>
    <row r="23" spans="1:48" ht="24.95" customHeight="1" x14ac:dyDescent="0.5">
      <c r="A23" s="760"/>
      <c r="B23" s="762"/>
      <c r="C23" s="765"/>
      <c r="D23" s="245">
        <v>4</v>
      </c>
      <c r="E23" s="178">
        <f>'INSCRIPTIONS COLLEGES'!E12</f>
        <v>0</v>
      </c>
      <c r="F23" s="361" t="e">
        <f>IF(E23="","",VLOOKUP(E23,'Listing import 29.10.24'!$A$2:$J$7000,2,FALSE))</f>
        <v>#N/A</v>
      </c>
      <c r="G23" s="245" t="e">
        <f>IF(E23="","",VLOOKUP(E23,'Listing import 29.10.24'!$A$2:$J$7000,3,FALSE))</f>
        <v>#N/A</v>
      </c>
      <c r="H23" s="247" t="e">
        <f>IF(E23="","",VLOOKUP(E23,'Listing import 29.10.24'!$A$2:$J$7000,4,FALSE))</f>
        <v>#N/A</v>
      </c>
      <c r="I23" s="781"/>
      <c r="J23" s="747"/>
      <c r="K23" s="774"/>
      <c r="L23" s="209"/>
      <c r="M23" s="248" t="str">
        <f>IF(ISBLANK(L23),"",VLOOKUP(1/L23,'BAREME ATHLE'!$P$6:$BE$56,42))</f>
        <v/>
      </c>
      <c r="N23" s="210"/>
      <c r="O23" s="248" t="str">
        <f>IF(ISBLANK(N23),"",VLOOKUP(1/N23,'BAREME ATHLE'!$AB$6:$BE$56,30))</f>
        <v/>
      </c>
      <c r="P23" s="217"/>
      <c r="Q23" s="248" t="str">
        <f>IF(ISBLANK(P23),"",VLOOKUP(P23,'BAREME ATHLE'!$AV$6:$BE$56,10))</f>
        <v/>
      </c>
      <c r="R23" s="212"/>
      <c r="S23" s="248" t="str">
        <f>IF(ISBLANK(R23),"",VLOOKUP(R23,'BAREME ATHLE'!$AY$6:$BE$56,7))</f>
        <v/>
      </c>
      <c r="T23" s="282">
        <f t="shared" si="6"/>
        <v>0</v>
      </c>
      <c r="U23" s="771"/>
      <c r="V23" s="759"/>
      <c r="W23" s="766"/>
      <c r="X23" s="745"/>
      <c r="Y23" s="755"/>
      <c r="AA23" s="752" t="s">
        <v>103</v>
      </c>
      <c r="AB23" s="752"/>
      <c r="AD23" s="752" t="s">
        <v>104</v>
      </c>
      <c r="AE23" s="752"/>
      <c r="AG23" s="752" t="s">
        <v>118</v>
      </c>
      <c r="AH23" s="752"/>
      <c r="AJ23" s="752" t="s">
        <v>119</v>
      </c>
      <c r="AK23" s="752"/>
      <c r="AM23" s="743" t="s">
        <v>105</v>
      </c>
      <c r="AN23" s="743"/>
      <c r="AP23" s="744" t="s">
        <v>120</v>
      </c>
      <c r="AQ23" s="744"/>
    </row>
    <row r="24" spans="1:48" ht="24.95" customHeight="1" x14ac:dyDescent="0.5">
      <c r="A24" s="760"/>
      <c r="B24" s="763"/>
      <c r="C24" s="765"/>
      <c r="D24" s="245">
        <v>5</v>
      </c>
      <c r="E24" s="178">
        <f>'INSCRIPTIONS COLLEGES'!E13</f>
        <v>0</v>
      </c>
      <c r="F24" s="361" t="e">
        <f>IF(E24="","",VLOOKUP(E24,'Listing import 29.10.24'!$A$2:$J$7000,2,FALSE))</f>
        <v>#N/A</v>
      </c>
      <c r="G24" s="245" t="e">
        <f>IF(E24="","",VLOOKUP(E24,'Listing import 29.10.24'!$A$2:$J$7000,3,FALSE))</f>
        <v>#N/A</v>
      </c>
      <c r="H24" s="247" t="e">
        <f>IF(E24="","",VLOOKUP(E24,'Listing import 29.10.24'!$A$2:$J$7000,4,FALSE))</f>
        <v>#N/A</v>
      </c>
      <c r="I24" s="782"/>
      <c r="J24" s="748"/>
      <c r="K24" s="775"/>
      <c r="L24" s="209"/>
      <c r="M24" s="248" t="str">
        <f>IF(ISBLANK(L24),"",VLOOKUP(1/L24,'BAREME ATHLE'!$P$6:$BE$56,42))</f>
        <v/>
      </c>
      <c r="N24" s="210"/>
      <c r="O24" s="248" t="str">
        <f>IF(ISBLANK(N24),"",VLOOKUP(1/N24,'BAREME ATHLE'!$AB$6:$BE$56,30))</f>
        <v/>
      </c>
      <c r="P24" s="217"/>
      <c r="Q24" s="248" t="str">
        <f>IF(ISBLANK(P24),"",VLOOKUP(P24,'BAREME ATHLE'!$AV$6:$BE$56,10))</f>
        <v/>
      </c>
      <c r="R24" s="212"/>
      <c r="S24" s="248" t="str">
        <f>IF(ISBLANK(R24),"",VLOOKUP(R24,'BAREME ATHLE'!$AY$6:$BE$56,7))</f>
        <v/>
      </c>
      <c r="T24" s="282">
        <f>IF(SUM(M24,O24,Q24,S24)&lt;&gt;0,SUM(M24,O24,Q24,S24),0)</f>
        <v>0</v>
      </c>
      <c r="U24" s="772"/>
      <c r="V24" s="759"/>
      <c r="W24" s="766"/>
      <c r="X24" s="745"/>
      <c r="Y24" s="755"/>
      <c r="AA24" s="284" t="s">
        <v>131</v>
      </c>
      <c r="AD24" s="284" t="s">
        <v>131</v>
      </c>
      <c r="AG24" s="284" t="s">
        <v>131</v>
      </c>
      <c r="AJ24" s="284" t="s">
        <v>131</v>
      </c>
      <c r="AM24" s="284" t="s">
        <v>131</v>
      </c>
      <c r="AP24" s="284" t="s">
        <v>131</v>
      </c>
    </row>
    <row r="25" spans="1:48" ht="20.100000000000001" customHeight="1" x14ac:dyDescent="0.5">
      <c r="B25" s="285"/>
      <c r="C25" s="286"/>
      <c r="D25" s="286"/>
      <c r="E25" s="370"/>
      <c r="F25" s="363"/>
      <c r="G25" s="286"/>
      <c r="H25" s="286"/>
      <c r="J25" s="218">
        <f>SUM(HOUR(J2+J14)*60*60,MINUTE(J2+J14)*60,SECOND(J2+J14))</f>
        <v>0</v>
      </c>
      <c r="K25" s="287"/>
      <c r="AA25" s="291">
        <f>V2</f>
        <v>1</v>
      </c>
      <c r="AB25" s="277" t="e">
        <f>AB47</f>
        <v>#N/A</v>
      </c>
      <c r="AD25" s="292">
        <f>V8</f>
        <v>1</v>
      </c>
      <c r="AE25" s="277" t="e">
        <f>AB47</f>
        <v>#N/A</v>
      </c>
      <c r="AG25" s="292">
        <f>V14</f>
        <v>1</v>
      </c>
      <c r="AH25" s="277" t="e">
        <f>AB47</f>
        <v>#N/A</v>
      </c>
      <c r="AJ25" s="292">
        <f>V20</f>
        <v>1</v>
      </c>
      <c r="AK25" s="277" t="e">
        <f>AB47</f>
        <v>#N/A</v>
      </c>
      <c r="AM25" s="291">
        <f>X2</f>
        <v>1</v>
      </c>
      <c r="AN25" s="277" t="e">
        <f>AB47</f>
        <v>#N/A</v>
      </c>
      <c r="AP25" s="292">
        <f>X14</f>
        <v>1</v>
      </c>
      <c r="AQ25" s="277" t="e">
        <f>AB47</f>
        <v>#N/A</v>
      </c>
    </row>
    <row r="26" spans="1:48" ht="80.099999999999994" customHeight="1" x14ac:dyDescent="0.5">
      <c r="B26" s="236" t="s">
        <v>82</v>
      </c>
      <c r="C26" s="236" t="s">
        <v>83</v>
      </c>
      <c r="D26" s="236" t="s">
        <v>84</v>
      </c>
      <c r="E26" s="100" t="s">
        <v>85</v>
      </c>
      <c r="F26" s="360" t="s">
        <v>86</v>
      </c>
      <c r="G26" s="236" t="s">
        <v>87</v>
      </c>
      <c r="H26" s="236" t="s">
        <v>88</v>
      </c>
      <c r="I26" s="237" t="s">
        <v>89</v>
      </c>
      <c r="J26" s="111" t="s">
        <v>122</v>
      </c>
      <c r="K26" s="237" t="s">
        <v>34</v>
      </c>
      <c r="L26" s="111" t="s">
        <v>132</v>
      </c>
      <c r="M26" s="238" t="s">
        <v>34</v>
      </c>
      <c r="N26" s="111" t="s">
        <v>124</v>
      </c>
      <c r="O26" s="238" t="s">
        <v>34</v>
      </c>
      <c r="P26" s="111" t="s">
        <v>125</v>
      </c>
      <c r="Q26" s="238" t="s">
        <v>34</v>
      </c>
      <c r="R26" s="111" t="s">
        <v>126</v>
      </c>
      <c r="S26" s="238" t="s">
        <v>34</v>
      </c>
      <c r="T26" s="239" t="s">
        <v>113</v>
      </c>
      <c r="U26" s="240" t="s">
        <v>98</v>
      </c>
      <c r="V26" s="240" t="s">
        <v>99</v>
      </c>
      <c r="W26" s="241" t="s">
        <v>114</v>
      </c>
      <c r="X26" s="241" t="s">
        <v>115</v>
      </c>
      <c r="Y26" s="241" t="s">
        <v>116</v>
      </c>
      <c r="AA26" s="291">
        <f>V27</f>
        <v>1</v>
      </c>
      <c r="AB26" s="277" t="str">
        <f>AB48</f>
        <v>CLG.St DOMINIQUE SAVIO</v>
      </c>
      <c r="AD26" s="292">
        <f>V33</f>
        <v>1</v>
      </c>
      <c r="AE26" s="277" t="str">
        <f t="shared" ref="AE26:AE40" si="7">AB48</f>
        <v>CLG.St DOMINIQUE SAVIO</v>
      </c>
      <c r="AG26" s="292">
        <f>V39</f>
        <v>1</v>
      </c>
      <c r="AH26" s="277" t="str">
        <f t="shared" ref="AH26:AH40" si="8">AB48</f>
        <v>CLG.St DOMINIQUE SAVIO</v>
      </c>
      <c r="AJ26" s="292">
        <f>V45</f>
        <v>1</v>
      </c>
      <c r="AK26" s="277" t="str">
        <f t="shared" ref="AK26:AK39" si="9">AB48</f>
        <v>CLG.St DOMINIQUE SAVIO</v>
      </c>
      <c r="AM26" s="291">
        <f>X27</f>
        <v>1</v>
      </c>
      <c r="AN26" s="277" t="str">
        <f t="shared" ref="AN26:AN40" si="10">AB48</f>
        <v>CLG.St DOMINIQUE SAVIO</v>
      </c>
      <c r="AP26" s="292">
        <f>X39</f>
        <v>1</v>
      </c>
      <c r="AQ26" s="277" t="str">
        <f t="shared" ref="AQ26:AQ40" si="11">AB48</f>
        <v>CLG.St DOMINIQUE SAVIO</v>
      </c>
    </row>
    <row r="27" spans="1:48" ht="25.5" customHeight="1" x14ac:dyDescent="0.5">
      <c r="A27" s="692">
        <v>2</v>
      </c>
      <c r="B27" s="783" t="str">
        <f>IF(E39="","",VLOOKUP(E39,'Listing import 29.10.24'!$A$2:$J$7000,8,FALSE))</f>
        <v>CLG.St DOMINIQUE SAVIO</v>
      </c>
      <c r="C27" s="786" t="s">
        <v>117</v>
      </c>
      <c r="D27" s="293">
        <v>1</v>
      </c>
      <c r="E27" s="234"/>
      <c r="F27" s="364" t="str">
        <f>IF(E27="","",VLOOKUP(E27,'Listing import 29.10.24'!$A$2:$J$7000,2,FALSE))</f>
        <v/>
      </c>
      <c r="G27" s="246" t="str">
        <f>IF(E27="","",VLOOKUP(E27,'Listing import 29.10.24'!$A$2:$J$7000,3,FALSE))</f>
        <v/>
      </c>
      <c r="H27" s="294" t="str">
        <f>IF(E27="","",VLOOKUP(E27,'Listing import 29.10.24'!$A$2:$J$7000,4,FALSE))</f>
        <v/>
      </c>
      <c r="I27" s="788"/>
      <c r="J27" s="746"/>
      <c r="K27" s="749" t="str">
        <f>IF(ISBLANK(J27),"",VLOOKUP(1/J27,'BAREME ATHLE'!$AH$6:$BE$56,24))</f>
        <v/>
      </c>
      <c r="L27" s="209"/>
      <c r="M27" s="295" t="str">
        <f>IF(ISBLANK(L27),"",VLOOKUP(1/L27,'BAREME ATHLE'!$J$6:$BE$56,48))</f>
        <v/>
      </c>
      <c r="N27" s="210"/>
      <c r="O27" s="295" t="str">
        <f>IF(ISBLANK(N27),"",VLOOKUP(1/N27,'BAREME ATHLE'!$V$6:$BE$56,36))</f>
        <v/>
      </c>
      <c r="P27" s="211"/>
      <c r="Q27" s="296" t="str">
        <f>IF(ISBLANK(P27),"",VLOOKUP(P27,'BAREME ATHLE'!$AS$6:$BE$56,13))</f>
        <v/>
      </c>
      <c r="R27" s="212"/>
      <c r="S27" s="295" t="str">
        <f>IF(ISBLANK(R27),"",VLOOKUP(R27,'BAREME ATHLE'!$AY$6:$BE$56,7))</f>
        <v/>
      </c>
      <c r="T27" s="250">
        <f>IF(SUM(M27,O27,Q27,S27)&lt;&gt;0,SUM(M27,O27,Q27,S27),0)</f>
        <v>0</v>
      </c>
      <c r="U27" s="767">
        <f>SUM(T27:T31)</f>
        <v>0</v>
      </c>
      <c r="V27" s="756">
        <f>IF(ISERROR(RANK(U27,$AC$47:$AC$62)),"",RANK(U27,$AC$47:$AC$62))</f>
        <v>1</v>
      </c>
      <c r="W27" s="745">
        <f>IF(ISERROR(U27+U33),"",U27+U33)</f>
        <v>0</v>
      </c>
      <c r="X27" s="745">
        <f>IF(ISERROR(RANK(W27,$AI$47:$AI$62)),"",RANK(W27,$AI$47:$AI$62))</f>
        <v>1</v>
      </c>
      <c r="Y27" s="791"/>
      <c r="AA27" s="291">
        <f>V52</f>
        <v>1</v>
      </c>
      <c r="AB27" s="277" t="str">
        <f>AB49</f>
        <v>CLG.CHAMPAGNAT</v>
      </c>
      <c r="AD27" s="292">
        <f>V58</f>
        <v>1</v>
      </c>
      <c r="AE27" s="277" t="str">
        <f t="shared" si="7"/>
        <v>CLG.CHAMPAGNAT</v>
      </c>
      <c r="AG27" s="292">
        <f>V64</f>
        <v>1</v>
      </c>
      <c r="AH27" s="277" t="str">
        <f>AB49</f>
        <v>CLG.CHAMPAGNAT</v>
      </c>
      <c r="AJ27" s="292">
        <f>V70</f>
        <v>1</v>
      </c>
      <c r="AK27" s="277" t="str">
        <f t="shared" si="9"/>
        <v>CLG.CHAMPAGNAT</v>
      </c>
      <c r="AM27" s="291">
        <f>X52</f>
        <v>1</v>
      </c>
      <c r="AN27" s="277" t="str">
        <f t="shared" si="10"/>
        <v>CLG.CHAMPAGNAT</v>
      </c>
      <c r="AP27" s="292">
        <f>X64</f>
        <v>1</v>
      </c>
      <c r="AQ27" s="277" t="str">
        <f t="shared" si="11"/>
        <v>CLG.CHAMPAGNAT</v>
      </c>
    </row>
    <row r="28" spans="1:48" ht="25.5" customHeight="1" x14ac:dyDescent="0.5">
      <c r="A28" s="760"/>
      <c r="B28" s="784"/>
      <c r="C28" s="787"/>
      <c r="D28" s="293">
        <v>2</v>
      </c>
      <c r="E28" s="234"/>
      <c r="F28" s="364" t="str">
        <f>IF(E28="","",VLOOKUP(E28,'Listing import 29.10.24'!$A$2:$J$7000,2,FALSE))</f>
        <v/>
      </c>
      <c r="G28" s="246" t="str">
        <f>IF(E28="","",VLOOKUP(E28,'Listing import 29.10.24'!$A$2:$J$7000,3,FALSE))</f>
        <v/>
      </c>
      <c r="H28" s="294" t="str">
        <f>IF(E28="","",VLOOKUP(E28,'Listing import 29.10.24'!$A$2:$J$7000,4,FALSE))</f>
        <v/>
      </c>
      <c r="I28" s="788"/>
      <c r="J28" s="747"/>
      <c r="K28" s="750"/>
      <c r="L28" s="209"/>
      <c r="M28" s="295" t="str">
        <f>IF(ISBLANK(L28),"",VLOOKUP(1/L28,'BAREME ATHLE'!$J$6:$BE$56,48))</f>
        <v/>
      </c>
      <c r="N28" s="210"/>
      <c r="O28" s="295" t="str">
        <f>IF(ISBLANK(N28),"",VLOOKUP(1/N28,'BAREME ATHLE'!$V$6:$BE$56,36))</f>
        <v/>
      </c>
      <c r="P28" s="211"/>
      <c r="Q28" s="296" t="str">
        <f>IF(ISBLANK(P28),"",VLOOKUP(P28,'BAREME ATHLE'!$AS$6:$BE$56,13))</f>
        <v/>
      </c>
      <c r="R28" s="213"/>
      <c r="S28" s="295" t="str">
        <f>IF(ISBLANK(R28),"",VLOOKUP(R28,'BAREME ATHLE'!$AY$6:$BE$56,7))</f>
        <v/>
      </c>
      <c r="T28" s="250">
        <f>IF(SUM(M28,O28,Q28,S28)&lt;&gt;0,SUM(M28,O28,Q28,S28),0)</f>
        <v>0</v>
      </c>
      <c r="U28" s="768"/>
      <c r="V28" s="757"/>
      <c r="W28" s="766"/>
      <c r="X28" s="745"/>
      <c r="Y28" s="792"/>
      <c r="AA28" s="291">
        <f>V77</f>
        <v>1</v>
      </c>
      <c r="AB28" s="277" t="e">
        <f t="shared" ref="AB28:AB40" si="12">AB50</f>
        <v>#N/A</v>
      </c>
      <c r="AD28" s="292">
        <f>V83</f>
        <v>1</v>
      </c>
      <c r="AE28" s="277" t="e">
        <f t="shared" si="7"/>
        <v>#N/A</v>
      </c>
      <c r="AG28" s="292">
        <f>V89</f>
        <v>1</v>
      </c>
      <c r="AH28" s="277" t="e">
        <f t="shared" si="8"/>
        <v>#N/A</v>
      </c>
      <c r="AJ28" s="292">
        <f>V95</f>
        <v>1</v>
      </c>
      <c r="AK28" s="277" t="e">
        <f t="shared" si="9"/>
        <v>#N/A</v>
      </c>
      <c r="AM28" s="291">
        <f>X77</f>
        <v>1</v>
      </c>
      <c r="AN28" s="277" t="e">
        <f t="shared" si="10"/>
        <v>#N/A</v>
      </c>
      <c r="AP28" s="292">
        <f>X89</f>
        <v>1</v>
      </c>
      <c r="AQ28" s="277" t="e">
        <f t="shared" si="11"/>
        <v>#N/A</v>
      </c>
    </row>
    <row r="29" spans="1:48" ht="25.5" customHeight="1" x14ac:dyDescent="0.5">
      <c r="A29" s="760"/>
      <c r="B29" s="784"/>
      <c r="C29" s="787"/>
      <c r="D29" s="293">
        <v>3</v>
      </c>
      <c r="E29" s="234"/>
      <c r="F29" s="364" t="str">
        <f>IF(E29="","",VLOOKUP(E29,'Listing import 29.10.24'!$A$2:$J$7000,2,FALSE))</f>
        <v/>
      </c>
      <c r="G29" s="246" t="str">
        <f>IF(E29="","",VLOOKUP(E29,'Listing import 29.10.24'!$A$2:$J$7000,3,FALSE))</f>
        <v/>
      </c>
      <c r="H29" s="294" t="str">
        <f>IF(E29="","",VLOOKUP(E29,'Listing import 29.10.24'!$A$2:$J$7000,4,FALSE))</f>
        <v/>
      </c>
      <c r="I29" s="788"/>
      <c r="J29" s="747"/>
      <c r="K29" s="750"/>
      <c r="L29" s="209"/>
      <c r="M29" s="295" t="str">
        <f>IF(ISBLANK(L29),"",VLOOKUP(1/L29,'BAREME ATHLE'!$J$6:$BE$56,48))</f>
        <v/>
      </c>
      <c r="N29" s="210"/>
      <c r="O29" s="295" t="str">
        <f>IF(ISBLANK(N29),"",VLOOKUP(1/N29,'BAREME ATHLE'!$V$6:$BE$56,36))</f>
        <v/>
      </c>
      <c r="P29" s="211"/>
      <c r="Q29" s="296" t="str">
        <f>IF(ISBLANK(P29),"",VLOOKUP(P29,'BAREME ATHLE'!$AS$6:$BE$56,13))</f>
        <v/>
      </c>
      <c r="R29" s="212"/>
      <c r="S29" s="295" t="str">
        <f>IF(ISBLANK(R29),"",VLOOKUP(R29,'BAREME ATHLE'!$AY$6:$BE$56,7))</f>
        <v/>
      </c>
      <c r="T29" s="250">
        <f>IF(SUM(M29,O29,Q29,S29)&lt;&gt;0,SUM(M29,O29,Q29,S29),0)</f>
        <v>0</v>
      </c>
      <c r="U29" s="768"/>
      <c r="V29" s="757"/>
      <c r="W29" s="766"/>
      <c r="X29" s="745"/>
      <c r="Y29" s="792"/>
      <c r="AA29" s="291">
        <f>V102</f>
        <v>1</v>
      </c>
      <c r="AB29" s="277" t="e">
        <f t="shared" si="12"/>
        <v>#N/A</v>
      </c>
      <c r="AD29" s="292">
        <f>V108</f>
        <v>1</v>
      </c>
      <c r="AE29" s="277" t="e">
        <f t="shared" si="7"/>
        <v>#N/A</v>
      </c>
      <c r="AG29" s="292">
        <f>V114</f>
        <v>1</v>
      </c>
      <c r="AH29" s="277" t="e">
        <f t="shared" si="8"/>
        <v>#N/A</v>
      </c>
      <c r="AJ29" s="292">
        <f>V120</f>
        <v>1</v>
      </c>
      <c r="AK29" s="277" t="e">
        <f t="shared" si="9"/>
        <v>#N/A</v>
      </c>
      <c r="AM29" s="291">
        <f>X102</f>
        <v>1</v>
      </c>
      <c r="AN29" s="277" t="e">
        <f t="shared" si="10"/>
        <v>#N/A</v>
      </c>
      <c r="AP29" s="292">
        <f>X114</f>
        <v>1</v>
      </c>
      <c r="AQ29" s="277" t="e">
        <f t="shared" si="11"/>
        <v>#N/A</v>
      </c>
    </row>
    <row r="30" spans="1:48" ht="25.5" customHeight="1" x14ac:dyDescent="0.5">
      <c r="A30" s="760"/>
      <c r="B30" s="784"/>
      <c r="C30" s="787"/>
      <c r="D30" s="293">
        <v>4</v>
      </c>
      <c r="E30" s="234"/>
      <c r="F30" s="364" t="str">
        <f>IF(E30="","",VLOOKUP(E30,'Listing import 29.10.24'!$A$2:$J$7000,2,FALSE))</f>
        <v/>
      </c>
      <c r="G30" s="246" t="str">
        <f>IF(E30="","",VLOOKUP(E30,'Listing import 29.10.24'!$A$2:$J$7000,3,FALSE))</f>
        <v/>
      </c>
      <c r="H30" s="294" t="str">
        <f>IF(E30="","",VLOOKUP(E30,'Listing import 29.10.24'!$A$2:$J$7000,4,FALSE))</f>
        <v/>
      </c>
      <c r="I30" s="788"/>
      <c r="J30" s="747"/>
      <c r="K30" s="750"/>
      <c r="L30" s="209"/>
      <c r="M30" s="295" t="str">
        <f>IF(ISBLANK(L30),"",VLOOKUP(1/L30,'BAREME ATHLE'!$J$6:$BE$56,48))</f>
        <v/>
      </c>
      <c r="N30" s="210"/>
      <c r="O30" s="295" t="str">
        <f>IF(ISBLANK(N30),"",VLOOKUP(1/N30,'BAREME ATHLE'!$V$6:$BE$56,36))</f>
        <v/>
      </c>
      <c r="P30" s="211"/>
      <c r="Q30" s="296" t="str">
        <f>IF(ISBLANK(P30),"",VLOOKUP(P30,'BAREME ATHLE'!$AS$6:$BE$56,13))</f>
        <v/>
      </c>
      <c r="R30" s="212"/>
      <c r="S30" s="295" t="str">
        <f>IF(ISBLANK(R30),"",VLOOKUP(R30,'BAREME ATHLE'!$AY$6:$BE$56,7))</f>
        <v/>
      </c>
      <c r="T30" s="250">
        <f>IF(SUM(M30,O30,Q30,S30)&lt;&gt;0,SUM(M30,O30,Q30,S30),0)</f>
        <v>0</v>
      </c>
      <c r="U30" s="768"/>
      <c r="V30" s="757"/>
      <c r="W30" s="766"/>
      <c r="X30" s="745"/>
      <c r="Y30" s="792"/>
      <c r="AA30" s="291">
        <f>V127</f>
        <v>1</v>
      </c>
      <c r="AB30" s="277" t="e">
        <f t="shared" si="12"/>
        <v>#N/A</v>
      </c>
      <c r="AD30" s="292">
        <f>V133</f>
        <v>1</v>
      </c>
      <c r="AE30" s="277" t="e">
        <f t="shared" si="7"/>
        <v>#N/A</v>
      </c>
      <c r="AG30" s="292">
        <f>V139</f>
        <v>1</v>
      </c>
      <c r="AH30" s="277" t="e">
        <f t="shared" si="8"/>
        <v>#N/A</v>
      </c>
      <c r="AJ30" s="292">
        <f>V145</f>
        <v>1</v>
      </c>
      <c r="AK30" s="277" t="e">
        <f t="shared" si="9"/>
        <v>#N/A</v>
      </c>
      <c r="AM30" s="291">
        <f>X127</f>
        <v>1</v>
      </c>
      <c r="AN30" s="277" t="e">
        <f t="shared" si="10"/>
        <v>#N/A</v>
      </c>
      <c r="AP30" s="292">
        <f>X139</f>
        <v>1</v>
      </c>
      <c r="AQ30" s="277" t="e">
        <f t="shared" si="11"/>
        <v>#N/A</v>
      </c>
    </row>
    <row r="31" spans="1:48" ht="25.5" customHeight="1" x14ac:dyDescent="0.5">
      <c r="A31" s="760"/>
      <c r="B31" s="784"/>
      <c r="C31" s="787"/>
      <c r="D31" s="293">
        <v>5</v>
      </c>
      <c r="E31" s="234"/>
      <c r="F31" s="364" t="str">
        <f>IF(E31="","",VLOOKUP(E31,'Listing import 29.10.24'!$A$2:$J$7000,2,FALSE))</f>
        <v/>
      </c>
      <c r="G31" s="246" t="str">
        <f>IF(E31="","",VLOOKUP(E31,'Listing import 29.10.24'!$A$2:$J$7000,3,FALSE))</f>
        <v/>
      </c>
      <c r="H31" s="294" t="str">
        <f>IF(E31="","",VLOOKUP(E31,'Listing import 29.10.24'!$A$2:$J$7000,4,FALSE))</f>
        <v/>
      </c>
      <c r="I31" s="788"/>
      <c r="J31" s="748"/>
      <c r="K31" s="751"/>
      <c r="L31" s="209"/>
      <c r="M31" s="295" t="str">
        <f>IF(ISBLANK(L31),"",VLOOKUP(1/L31,'BAREME ATHLE'!$J$6:$BE$56,48))</f>
        <v/>
      </c>
      <c r="N31" s="210"/>
      <c r="O31" s="295" t="str">
        <f>IF(ISBLANK(N31),"",VLOOKUP(1/N31,'BAREME ATHLE'!$V$6:$BE$56,36))</f>
        <v/>
      </c>
      <c r="P31" s="211"/>
      <c r="Q31" s="296" t="str">
        <f>IF(ISBLANK(P31),"",VLOOKUP(P31,'BAREME ATHLE'!$AS$6:$BE$56,13))</f>
        <v/>
      </c>
      <c r="R31" s="212"/>
      <c r="S31" s="295" t="str">
        <f>IF(ISBLANK(R31),"",VLOOKUP(R31,'BAREME ATHLE'!$AY$6:$BE$56,7))</f>
        <v/>
      </c>
      <c r="T31" s="250">
        <f>IF(SUM(M31,O31,Q31,S31)&lt;&gt;0,SUM(M31,O31,Q31,S31),0)</f>
        <v>0</v>
      </c>
      <c r="U31" s="769"/>
      <c r="V31" s="757"/>
      <c r="W31" s="766"/>
      <c r="X31" s="745"/>
      <c r="Y31" s="792"/>
      <c r="AA31" s="291">
        <f>V152</f>
        <v>1</v>
      </c>
      <c r="AB31" s="277" t="e">
        <f t="shared" si="12"/>
        <v>#N/A</v>
      </c>
      <c r="AD31" s="292">
        <f>V158</f>
        <v>1</v>
      </c>
      <c r="AE31" s="277" t="e">
        <f t="shared" si="7"/>
        <v>#N/A</v>
      </c>
      <c r="AG31" s="292">
        <f>V164</f>
        <v>1</v>
      </c>
      <c r="AH31" s="277" t="e">
        <f t="shared" si="8"/>
        <v>#N/A</v>
      </c>
      <c r="AJ31" s="292">
        <f>V170</f>
        <v>1</v>
      </c>
      <c r="AK31" s="277" t="e">
        <f t="shared" si="9"/>
        <v>#N/A</v>
      </c>
      <c r="AM31" s="291">
        <f>X152</f>
        <v>1</v>
      </c>
      <c r="AN31" s="277" t="e">
        <f t="shared" si="10"/>
        <v>#N/A</v>
      </c>
      <c r="AP31" s="292">
        <f>X164</f>
        <v>1</v>
      </c>
      <c r="AQ31" s="277" t="e">
        <f t="shared" si="11"/>
        <v>#N/A</v>
      </c>
    </row>
    <row r="32" spans="1:48" ht="25.5" customHeight="1" x14ac:dyDescent="0.5">
      <c r="A32" s="760"/>
      <c r="B32" s="784"/>
      <c r="C32" s="267"/>
      <c r="D32" s="268"/>
      <c r="E32" s="268"/>
      <c r="F32" s="362"/>
      <c r="G32" s="268"/>
      <c r="H32" s="269"/>
      <c r="I32" s="270"/>
      <c r="J32" s="214"/>
      <c r="K32" s="270"/>
      <c r="L32" s="215"/>
      <c r="M32" s="271"/>
      <c r="N32" s="216"/>
      <c r="O32" s="272"/>
      <c r="P32" s="199"/>
      <c r="Q32" s="272"/>
      <c r="R32" s="199"/>
      <c r="S32" s="272"/>
      <c r="T32" s="273"/>
      <c r="U32" s="274"/>
      <c r="V32" s="275"/>
      <c r="W32" s="766"/>
      <c r="X32" s="745"/>
      <c r="Y32" s="792"/>
      <c r="AA32" s="291">
        <f>V177</f>
        <v>1</v>
      </c>
      <c r="AB32" s="277" t="e">
        <f t="shared" si="12"/>
        <v>#N/A</v>
      </c>
      <c r="AD32" s="292">
        <f>V183</f>
        <v>1</v>
      </c>
      <c r="AE32" s="277" t="e">
        <f t="shared" si="7"/>
        <v>#N/A</v>
      </c>
      <c r="AG32" s="292">
        <f>V189</f>
        <v>1</v>
      </c>
      <c r="AH32" s="277" t="e">
        <f t="shared" si="8"/>
        <v>#N/A</v>
      </c>
      <c r="AJ32" s="292">
        <f>V195</f>
        <v>1</v>
      </c>
      <c r="AK32" s="277" t="e">
        <f t="shared" si="9"/>
        <v>#N/A</v>
      </c>
      <c r="AM32" s="291">
        <f>X177</f>
        <v>1</v>
      </c>
      <c r="AN32" s="277" t="e">
        <f t="shared" si="10"/>
        <v>#N/A</v>
      </c>
      <c r="AP32" s="292">
        <f>X189</f>
        <v>1</v>
      </c>
      <c r="AQ32" s="277" t="e">
        <f t="shared" si="11"/>
        <v>#N/A</v>
      </c>
    </row>
    <row r="33" spans="1:44" ht="25.5" customHeight="1" x14ac:dyDescent="0.5">
      <c r="A33" s="760"/>
      <c r="B33" s="784"/>
      <c r="C33" s="786" t="s">
        <v>121</v>
      </c>
      <c r="D33" s="293">
        <v>1</v>
      </c>
      <c r="E33" s="234"/>
      <c r="F33" s="364" t="str">
        <f>IF(E33="","",VLOOKUP(E33,'Listing import 29.10.24'!$A$2:$J$7000,2,FALSE))</f>
        <v/>
      </c>
      <c r="G33" s="246" t="str">
        <f>IF(E33="","",VLOOKUP(E33,'Listing import 29.10.24'!$A$2:$J$7000,3,FALSE))</f>
        <v/>
      </c>
      <c r="H33" s="294" t="str">
        <f>IF(E33="","",VLOOKUP(E33,'Listing import 29.10.24'!$A$2:$J$7000,4,FALSE))</f>
        <v/>
      </c>
      <c r="I33" s="788"/>
      <c r="J33" s="746"/>
      <c r="K33" s="749" t="str">
        <f>IF(ISBLANK(J33),"",VLOOKUP(1/J33,'BAREME ATHLE'!$AJ$6:$BE$56,22))</f>
        <v/>
      </c>
      <c r="L33" s="209"/>
      <c r="M33" s="295" t="str">
        <f>IF(ISBLANK(L33),"",VLOOKUP(1/L33,'BAREME ATHLE'!$L$6:$BE$56,46))</f>
        <v/>
      </c>
      <c r="N33" s="210"/>
      <c r="O33" s="295" t="str">
        <f>IF(ISBLANK(N33),"",VLOOKUP(1/N33,'BAREME ATHLE'!$X$6:$BE$56,34))</f>
        <v/>
      </c>
      <c r="P33" s="217"/>
      <c r="Q33" s="295" t="str">
        <f>IF(ISBLANK(P33),"",VLOOKUP(P33,'BAREME ATHLE'!$AT$6:$BE$56,12))</f>
        <v/>
      </c>
      <c r="R33" s="212"/>
      <c r="S33" s="295" t="str">
        <f>IF(ISBLANK(R33),"",VLOOKUP(R33,'BAREME ATHLE'!$AY$6:$BE$56,7))</f>
        <v/>
      </c>
      <c r="T33" s="282">
        <f>IF(SUM(M33,O33,Q33,S33)&lt;&gt;0,SUM(M33,O33,Q33,S33),0)</f>
        <v>0</v>
      </c>
      <c r="U33" s="770">
        <f>SUM(T33:T37)</f>
        <v>0</v>
      </c>
      <c r="V33" s="758">
        <f>IF(ISERROR(RANK(U33,$AF$47:$AF$62)),"",RANK(U33,$AF$47:$AF$62))</f>
        <v>1</v>
      </c>
      <c r="W33" s="766"/>
      <c r="X33" s="745"/>
      <c r="Y33" s="792"/>
      <c r="AA33" s="291">
        <f>V202</f>
        <v>1</v>
      </c>
      <c r="AB33" s="277" t="str">
        <f t="shared" si="12"/>
        <v>CLG.HAVILA</v>
      </c>
      <c r="AD33" s="292">
        <f>V208</f>
        <v>1</v>
      </c>
      <c r="AE33" s="277" t="str">
        <f t="shared" si="7"/>
        <v>CLG.HAVILA</v>
      </c>
      <c r="AG33" s="292">
        <f>V214</f>
        <v>1</v>
      </c>
      <c r="AH33" s="277" t="str">
        <f t="shared" si="8"/>
        <v>CLG.HAVILA</v>
      </c>
      <c r="AJ33" s="292">
        <f>V220</f>
        <v>1</v>
      </c>
      <c r="AK33" s="277" t="str">
        <f t="shared" si="9"/>
        <v>CLG.HAVILA</v>
      </c>
      <c r="AM33" s="291">
        <f>X202</f>
        <v>1</v>
      </c>
      <c r="AN33" s="277" t="str">
        <f t="shared" si="10"/>
        <v>CLG.HAVILA</v>
      </c>
      <c r="AP33" s="292">
        <f>X214</f>
        <v>1</v>
      </c>
      <c r="AQ33" s="277" t="str">
        <f t="shared" si="11"/>
        <v>CLG.HAVILA</v>
      </c>
    </row>
    <row r="34" spans="1:44" ht="25.5" customHeight="1" x14ac:dyDescent="0.5">
      <c r="A34" s="760"/>
      <c r="B34" s="784"/>
      <c r="C34" s="787"/>
      <c r="D34" s="293">
        <v>2</v>
      </c>
      <c r="E34" s="234"/>
      <c r="F34" s="364" t="str">
        <f>IF(E34="","",VLOOKUP(E34,'Listing import 29.10.24'!$A$2:$J$7000,2,FALSE))</f>
        <v/>
      </c>
      <c r="G34" s="246" t="str">
        <f>IF(E34="","",VLOOKUP(E34,'Listing import 29.10.24'!$A$2:$J$7000,3,FALSE))</f>
        <v/>
      </c>
      <c r="H34" s="294" t="str">
        <f>IF(E34="","",VLOOKUP(E34,'Listing import 29.10.24'!$A$2:$J$7000,4,FALSE))</f>
        <v/>
      </c>
      <c r="I34" s="788"/>
      <c r="J34" s="747"/>
      <c r="K34" s="750"/>
      <c r="L34" s="209"/>
      <c r="M34" s="295" t="str">
        <f>IF(ISBLANK(L34),"",VLOOKUP(1/L34,'BAREME ATHLE'!$L$6:$BE$56,46))</f>
        <v/>
      </c>
      <c r="N34" s="210"/>
      <c r="O34" s="295" t="str">
        <f>IF(ISBLANK(N34),"",VLOOKUP(1/N34,'BAREME ATHLE'!$X$6:$BE$56,34))</f>
        <v/>
      </c>
      <c r="P34" s="217"/>
      <c r="Q34" s="295" t="str">
        <f>IF(ISBLANK(P34),"",VLOOKUP(P34,'BAREME ATHLE'!$AT$6:$BE$56,12))</f>
        <v/>
      </c>
      <c r="R34" s="212"/>
      <c r="S34" s="295" t="str">
        <f>IF(ISBLANK(R34),"",VLOOKUP(R34,'BAREME ATHLE'!$AY$6:$BE$56,7))</f>
        <v/>
      </c>
      <c r="T34" s="282">
        <f>IF(SUM(M34,O34,Q34,S34)&lt;&gt;0,SUM(M34,O34,Q34,S34),0)</f>
        <v>0</v>
      </c>
      <c r="U34" s="771"/>
      <c r="V34" s="759"/>
      <c r="W34" s="766"/>
      <c r="X34" s="745"/>
      <c r="Y34" s="792"/>
      <c r="AA34" s="291">
        <f>V227</f>
        <v>1</v>
      </c>
      <c r="AB34" s="277" t="str">
        <f t="shared" si="12"/>
        <v>CLG.TADINE</v>
      </c>
      <c r="AD34" s="292">
        <f>V233</f>
        <v>1</v>
      </c>
      <c r="AE34" s="277" t="str">
        <f t="shared" si="7"/>
        <v>CLG.TADINE</v>
      </c>
      <c r="AG34" s="292">
        <f>V239</f>
        <v>1</v>
      </c>
      <c r="AH34" s="277" t="str">
        <f t="shared" si="8"/>
        <v>CLG.TADINE</v>
      </c>
      <c r="AJ34" s="292">
        <f>V245</f>
        <v>1</v>
      </c>
      <c r="AK34" s="277" t="str">
        <f t="shared" si="9"/>
        <v>CLG.TADINE</v>
      </c>
      <c r="AM34" s="291">
        <f>X227</f>
        <v>1</v>
      </c>
      <c r="AN34" s="277" t="str">
        <f t="shared" si="10"/>
        <v>CLG.TADINE</v>
      </c>
      <c r="AP34" s="292">
        <f>X239</f>
        <v>1</v>
      </c>
      <c r="AQ34" s="277" t="str">
        <f t="shared" si="11"/>
        <v>CLG.TADINE</v>
      </c>
    </row>
    <row r="35" spans="1:44" ht="25.5" customHeight="1" x14ac:dyDescent="0.5">
      <c r="A35" s="760"/>
      <c r="B35" s="784"/>
      <c r="C35" s="787"/>
      <c r="D35" s="293">
        <v>3</v>
      </c>
      <c r="E35" s="234"/>
      <c r="F35" s="364" t="str">
        <f>IF(E35="","",VLOOKUP(E35,'Listing import 29.10.24'!$A$2:$J$7000,2,FALSE))</f>
        <v/>
      </c>
      <c r="G35" s="246" t="str">
        <f>IF(E35="","",VLOOKUP(E35,'Listing import 29.10.24'!$A$2:$J$7000,3,FALSE))</f>
        <v/>
      </c>
      <c r="H35" s="294" t="str">
        <f>IF(E35="","",VLOOKUP(E35,'Listing import 29.10.24'!$A$2:$J$7000,4,FALSE))</f>
        <v/>
      </c>
      <c r="I35" s="788"/>
      <c r="J35" s="747"/>
      <c r="K35" s="750"/>
      <c r="L35" s="209"/>
      <c r="M35" s="295" t="str">
        <f>IF(ISBLANK(L35),"",VLOOKUP(1/L35,'BAREME ATHLE'!$L$6:$BE$56,46))</f>
        <v/>
      </c>
      <c r="N35" s="210"/>
      <c r="O35" s="295" t="str">
        <f>IF(ISBLANK(N35),"",VLOOKUP(1/N35,'BAREME ATHLE'!$X$6:$BE$56,34))</f>
        <v/>
      </c>
      <c r="P35" s="217"/>
      <c r="Q35" s="295" t="str">
        <f>IF(ISBLANK(P35),"",VLOOKUP(P35,'BAREME ATHLE'!$AT$6:$BE$56,12))</f>
        <v/>
      </c>
      <c r="R35" s="212"/>
      <c r="S35" s="295" t="str">
        <f>IF(ISBLANK(R35),"",VLOOKUP(R35,'BAREME ATHLE'!$AY$6:$BE$56,7))</f>
        <v/>
      </c>
      <c r="T35" s="282">
        <f>IF(SUM(M35,O35,Q35,S35)&lt;&gt;0,SUM(M35,O35,Q35,S35),0)</f>
        <v>0</v>
      </c>
      <c r="U35" s="771"/>
      <c r="V35" s="759"/>
      <c r="W35" s="766"/>
      <c r="X35" s="745"/>
      <c r="Y35" s="792"/>
      <c r="AA35" s="291">
        <f>V252</f>
        <v>1</v>
      </c>
      <c r="AB35" s="277" t="str">
        <f t="shared" si="12"/>
        <v>CLG.TAREMEN</v>
      </c>
      <c r="AD35" s="292">
        <f>V258</f>
        <v>1</v>
      </c>
      <c r="AE35" s="277" t="str">
        <f t="shared" si="7"/>
        <v>CLG.TAREMEN</v>
      </c>
      <c r="AG35" s="292">
        <f>V264</f>
        <v>1</v>
      </c>
      <c r="AH35" s="277" t="str">
        <f t="shared" si="8"/>
        <v>CLG.TAREMEN</v>
      </c>
      <c r="AJ35" s="292">
        <f>V270</f>
        <v>1</v>
      </c>
      <c r="AK35" s="277" t="str">
        <f t="shared" si="9"/>
        <v>CLG.TAREMEN</v>
      </c>
      <c r="AM35" s="291">
        <f>X252</f>
        <v>1</v>
      </c>
      <c r="AN35" s="277" t="str">
        <f t="shared" si="10"/>
        <v>CLG.TAREMEN</v>
      </c>
      <c r="AP35" s="292">
        <f>X264</f>
        <v>1</v>
      </c>
      <c r="AQ35" s="277" t="str">
        <f t="shared" si="11"/>
        <v>CLG.TAREMEN</v>
      </c>
    </row>
    <row r="36" spans="1:44" ht="25.5" customHeight="1" x14ac:dyDescent="0.5">
      <c r="A36" s="760"/>
      <c r="B36" s="784"/>
      <c r="C36" s="787"/>
      <c r="D36" s="293">
        <v>4</v>
      </c>
      <c r="E36" s="234"/>
      <c r="F36" s="364" t="str">
        <f>IF(E36="","",VLOOKUP(E36,'Listing import 29.10.24'!$A$2:$J$7000,2,FALSE))</f>
        <v/>
      </c>
      <c r="G36" s="246" t="str">
        <f>IF(E36="","",VLOOKUP(E36,'Listing import 29.10.24'!$A$2:$J$7000,3,FALSE))</f>
        <v/>
      </c>
      <c r="H36" s="294" t="str">
        <f>IF(E36="","",VLOOKUP(E36,'Listing import 29.10.24'!$A$2:$J$7000,4,FALSE))</f>
        <v/>
      </c>
      <c r="I36" s="788"/>
      <c r="J36" s="747"/>
      <c r="K36" s="750"/>
      <c r="L36" s="209"/>
      <c r="M36" s="295" t="str">
        <f>IF(ISBLANK(L36),"",VLOOKUP(1/L36,'BAREME ATHLE'!$L$6:$BE$56,46))</f>
        <v/>
      </c>
      <c r="N36" s="210"/>
      <c r="O36" s="295" t="str">
        <f>IF(ISBLANK(N36),"",VLOOKUP(1/N36,'BAREME ATHLE'!$X$6:$BE$56,34))</f>
        <v/>
      </c>
      <c r="P36" s="217"/>
      <c r="Q36" s="295" t="str">
        <f>IF(ISBLANK(P36),"",VLOOKUP(P36,'BAREME ATHLE'!$AT$6:$BE$56,12))</f>
        <v/>
      </c>
      <c r="R36" s="212"/>
      <c r="S36" s="295" t="str">
        <f>IF(ISBLANK(R36),"",VLOOKUP(R36,'BAREME ATHLE'!$AY$6:$BE$56,7))</f>
        <v/>
      </c>
      <c r="T36" s="282">
        <f>IF(SUM(M36,O36,Q36,S36)&lt;&gt;0,SUM(M36,O36,Q36,S36),0)</f>
        <v>0</v>
      </c>
      <c r="U36" s="771"/>
      <c r="V36" s="759"/>
      <c r="W36" s="766"/>
      <c r="X36" s="745"/>
      <c r="Y36" s="792"/>
      <c r="AA36" s="291">
        <f>V277</f>
        <v>1</v>
      </c>
      <c r="AB36" s="277" t="str">
        <f t="shared" si="12"/>
        <v>CLG.YVES-MARIE HILY</v>
      </c>
      <c r="AD36" s="292">
        <f>V283</f>
        <v>1</v>
      </c>
      <c r="AE36" s="277" t="str">
        <f t="shared" si="7"/>
        <v>CLG.YVES-MARIE HILY</v>
      </c>
      <c r="AG36" s="292">
        <f>V289</f>
        <v>1</v>
      </c>
      <c r="AH36" s="277" t="str">
        <f t="shared" si="8"/>
        <v>CLG.YVES-MARIE HILY</v>
      </c>
      <c r="AJ36" s="292">
        <f>V295</f>
        <v>1</v>
      </c>
      <c r="AK36" s="277" t="str">
        <f t="shared" si="9"/>
        <v>CLG.YVES-MARIE HILY</v>
      </c>
      <c r="AM36" s="291">
        <f>X277</f>
        <v>1</v>
      </c>
      <c r="AN36" s="277" t="str">
        <f t="shared" si="10"/>
        <v>CLG.YVES-MARIE HILY</v>
      </c>
      <c r="AP36" s="292">
        <f>X289</f>
        <v>1</v>
      </c>
      <c r="AQ36" s="277" t="str">
        <f t="shared" si="11"/>
        <v>CLG.YVES-MARIE HILY</v>
      </c>
    </row>
    <row r="37" spans="1:44" ht="25.5" customHeight="1" x14ac:dyDescent="0.5">
      <c r="A37" s="760"/>
      <c r="B37" s="784"/>
      <c r="C37" s="787"/>
      <c r="D37" s="293">
        <v>5</v>
      </c>
      <c r="E37" s="234"/>
      <c r="F37" s="364" t="str">
        <f>IF(E37="","",VLOOKUP(E37,'Listing import 29.10.24'!$A$2:$J$7000,2,FALSE))</f>
        <v/>
      </c>
      <c r="G37" s="246" t="str">
        <f>IF(E37="","",VLOOKUP(E37,'Listing import 29.10.24'!$A$2:$J$7000,3,FALSE))</f>
        <v/>
      </c>
      <c r="H37" s="294" t="str">
        <f>IF(E37="","",VLOOKUP(E37,'Listing import 29.10.24'!$A$2:$J$7000,4,FALSE))</f>
        <v/>
      </c>
      <c r="I37" s="788"/>
      <c r="J37" s="748"/>
      <c r="K37" s="751"/>
      <c r="L37" s="209"/>
      <c r="M37" s="295" t="str">
        <f>IF(ISBLANK(L37),"",VLOOKUP(1/L37,'BAREME ATHLE'!$L$6:$BE$56,46))</f>
        <v/>
      </c>
      <c r="N37" s="210"/>
      <c r="O37" s="295" t="str">
        <f>IF(ISBLANK(N37),"",VLOOKUP(1/N37,'BAREME ATHLE'!$X$6:$BE$56,34))</f>
        <v/>
      </c>
      <c r="P37" s="217"/>
      <c r="Q37" s="295" t="str">
        <f>IF(ISBLANK(P37),"",VLOOKUP(P37,'BAREME ATHLE'!$AT$6:$BE$56,12))</f>
        <v/>
      </c>
      <c r="R37" s="212"/>
      <c r="S37" s="295" t="str">
        <f>IF(ISBLANK(R37),"",VLOOKUP(R37,'BAREME ATHLE'!$AY$6:$BE$56,7))</f>
        <v/>
      </c>
      <c r="T37" s="282">
        <f>IF(SUM(M37,O37,Q37,S37)&lt;&gt;0,SUM(M37,O37,Q37,S37),0)</f>
        <v>0</v>
      </c>
      <c r="U37" s="772"/>
      <c r="V37" s="759"/>
      <c r="W37" s="766"/>
      <c r="X37" s="745"/>
      <c r="Y37" s="792"/>
      <c r="AA37" s="291">
        <f>V302</f>
        <v>1</v>
      </c>
      <c r="AB37" s="277" t="e">
        <f t="shared" si="12"/>
        <v>#N/A</v>
      </c>
      <c r="AD37" s="292">
        <f>V308</f>
        <v>1</v>
      </c>
      <c r="AE37" s="277" t="e">
        <f t="shared" si="7"/>
        <v>#N/A</v>
      </c>
      <c r="AG37" s="292">
        <f>V314</f>
        <v>1</v>
      </c>
      <c r="AH37" s="277" t="e">
        <f t="shared" si="8"/>
        <v>#N/A</v>
      </c>
      <c r="AJ37" s="292">
        <f>V320</f>
        <v>1</v>
      </c>
      <c r="AK37" s="277" t="e">
        <f t="shared" si="9"/>
        <v>#N/A</v>
      </c>
      <c r="AM37" s="291">
        <f>X302</f>
        <v>1</v>
      </c>
      <c r="AN37" s="277" t="e">
        <f t="shared" si="10"/>
        <v>#N/A</v>
      </c>
      <c r="AP37" s="292">
        <f>X314</f>
        <v>1</v>
      </c>
      <c r="AQ37" s="277" t="e">
        <f t="shared" si="11"/>
        <v>#N/A</v>
      </c>
    </row>
    <row r="38" spans="1:44" ht="87.75" x14ac:dyDescent="0.5">
      <c r="A38" s="760"/>
      <c r="B38" s="784"/>
      <c r="C38" s="236" t="s">
        <v>83</v>
      </c>
      <c r="D38" s="236" t="s">
        <v>84</v>
      </c>
      <c r="E38" s="100" t="s">
        <v>85</v>
      </c>
      <c r="F38" s="360" t="s">
        <v>86</v>
      </c>
      <c r="G38" s="236" t="s">
        <v>87</v>
      </c>
      <c r="H38" s="236" t="s">
        <v>88</v>
      </c>
      <c r="I38" s="237" t="s">
        <v>89</v>
      </c>
      <c r="J38" s="111" t="s">
        <v>122</v>
      </c>
      <c r="K38" s="237" t="s">
        <v>34</v>
      </c>
      <c r="L38" s="111" t="s">
        <v>123</v>
      </c>
      <c r="M38" s="238" t="s">
        <v>34</v>
      </c>
      <c r="N38" s="111" t="s">
        <v>124</v>
      </c>
      <c r="O38" s="283" t="s">
        <v>34</v>
      </c>
      <c r="P38" s="111" t="s">
        <v>125</v>
      </c>
      <c r="Q38" s="238" t="s">
        <v>34</v>
      </c>
      <c r="R38" s="111" t="s">
        <v>126</v>
      </c>
      <c r="S38" s="238" t="s">
        <v>34</v>
      </c>
      <c r="T38" s="239" t="s">
        <v>113</v>
      </c>
      <c r="U38" s="240" t="s">
        <v>98</v>
      </c>
      <c r="V38" s="241" t="s">
        <v>99</v>
      </c>
      <c r="W38" s="241" t="s">
        <v>127</v>
      </c>
      <c r="X38" s="241" t="s">
        <v>128</v>
      </c>
      <c r="Y38" s="793"/>
      <c r="AA38" s="291">
        <f>V327</f>
        <v>1</v>
      </c>
      <c r="AB38" s="277" t="e">
        <f t="shared" si="12"/>
        <v>#N/A</v>
      </c>
      <c r="AD38" s="292">
        <f>V333</f>
        <v>1</v>
      </c>
      <c r="AE38" s="277" t="e">
        <f t="shared" si="7"/>
        <v>#N/A</v>
      </c>
      <c r="AG38" s="292">
        <f>V339</f>
        <v>1</v>
      </c>
      <c r="AH38" s="277" t="e">
        <f t="shared" si="8"/>
        <v>#N/A</v>
      </c>
      <c r="AJ38" s="292">
        <f>V345</f>
        <v>1</v>
      </c>
      <c r="AK38" s="277" t="e">
        <f t="shared" si="9"/>
        <v>#N/A</v>
      </c>
      <c r="AM38" s="291">
        <f>X327</f>
        <v>1</v>
      </c>
      <c r="AN38" s="277" t="e">
        <f t="shared" si="10"/>
        <v>#N/A</v>
      </c>
      <c r="AP38" s="292">
        <f>X339</f>
        <v>1</v>
      </c>
      <c r="AQ38" s="277" t="e">
        <f t="shared" si="11"/>
        <v>#N/A</v>
      </c>
    </row>
    <row r="39" spans="1:44" ht="25.5" customHeight="1" x14ac:dyDescent="0.5">
      <c r="A39" s="760"/>
      <c r="B39" s="784"/>
      <c r="C39" s="786" t="s">
        <v>129</v>
      </c>
      <c r="D39" s="293">
        <v>1</v>
      </c>
      <c r="E39" s="178">
        <f>'INSCRIPTIONS COLLEGES'!E16</f>
        <v>24222404</v>
      </c>
      <c r="F39" s="364" t="str">
        <f>IF(E39="","",VLOOKUP(E39,'Listing import 29.10.24'!$A$2:$J$7000,2,FALSE))</f>
        <v>ALPI</v>
      </c>
      <c r="G39" s="246" t="str">
        <f>IF(E39="","",VLOOKUP(E39,'Listing import 29.10.24'!$A$2:$J$7000,3,FALSE))</f>
        <v>Vanina</v>
      </c>
      <c r="H39" s="294" t="str">
        <f>IF(E39="","",VLOOKUP(E39,'Listing import 29.10.24'!$A$2:$J$7000,4,FALSE))</f>
        <v>MF</v>
      </c>
      <c r="I39" s="789"/>
      <c r="J39" s="746"/>
      <c r="K39" s="749" t="str">
        <f>IF(ISBLANK(J39),"",VLOOKUP(1/J39,'BAREME ATHLE'!$AL$6:$BE$56,20))</f>
        <v/>
      </c>
      <c r="L39" s="209"/>
      <c r="M39" s="295" t="str">
        <f>IF(ISBLANK(L39),"",VLOOKUP(1/L39,'BAREME ATHLE'!$N$6:$BE$56,44))</f>
        <v/>
      </c>
      <c r="N39" s="210"/>
      <c r="O39" s="295" t="str">
        <f>IF(ISBLANK(N39),"",VLOOKUP(1/N39,'BAREME ATHLE'!$Z$6:$BE$56,32))</f>
        <v/>
      </c>
      <c r="P39" s="217"/>
      <c r="Q39" s="295" t="str">
        <f>IF(ISBLANK(P39),"",VLOOKUP(P39,'BAREME ATHLE'!$AU$6:$BE$56,11))</f>
        <v/>
      </c>
      <c r="R39" s="212"/>
      <c r="S39" s="295" t="str">
        <f>IF(ISBLANK(R39),"",VLOOKUP(R39,'BAREME ATHLE'!$AY$6:$BE$56,7))</f>
        <v/>
      </c>
      <c r="T39" s="250">
        <f>IF(SUM(M39,O39,Q39,S39)&lt;&gt;0,SUM(M39,O39,Q39,S39),0)</f>
        <v>0</v>
      </c>
      <c r="U39" s="767">
        <f>SUM(T39:T43)</f>
        <v>0</v>
      </c>
      <c r="V39" s="756">
        <f>IF(ISERROR(RANK(U39,$AL$47:$AL$62)),"",RANK(U39,$AL$47:$AL$62))</f>
        <v>1</v>
      </c>
      <c r="W39" s="745">
        <f>IF(ISERROR(U39+U45),"",U39+U45)</f>
        <v>0</v>
      </c>
      <c r="X39" s="745">
        <f>IF(ISERROR(RANK(W39,$AR$47:$AR$62)),"",RANK(W39,$AR$47:$AR$62))</f>
        <v>1</v>
      </c>
      <c r="Y39" s="793"/>
      <c r="AA39" s="291">
        <f>V352</f>
        <v>1</v>
      </c>
      <c r="AB39" s="277" t="e">
        <f t="shared" si="12"/>
        <v>#N/A</v>
      </c>
      <c r="AD39" s="292">
        <f>V358</f>
        <v>1</v>
      </c>
      <c r="AE39" s="277" t="e">
        <f t="shared" si="7"/>
        <v>#N/A</v>
      </c>
      <c r="AG39" s="292">
        <f>V364</f>
        <v>1</v>
      </c>
      <c r="AH39" s="277" t="e">
        <f t="shared" si="8"/>
        <v>#N/A</v>
      </c>
      <c r="AJ39" s="292">
        <f>V370</f>
        <v>1</v>
      </c>
      <c r="AK39" s="277" t="e">
        <f t="shared" si="9"/>
        <v>#N/A</v>
      </c>
      <c r="AM39" s="291">
        <f>X352</f>
        <v>1</v>
      </c>
      <c r="AN39" s="277" t="e">
        <f t="shared" si="10"/>
        <v>#N/A</v>
      </c>
      <c r="AP39" s="292">
        <f>X364</f>
        <v>1</v>
      </c>
      <c r="AQ39" s="277" t="e">
        <f t="shared" si="11"/>
        <v>#N/A</v>
      </c>
    </row>
    <row r="40" spans="1:44" ht="25.5" customHeight="1" x14ac:dyDescent="0.5">
      <c r="A40" s="760"/>
      <c r="B40" s="784"/>
      <c r="C40" s="786"/>
      <c r="D40" s="293">
        <v>2</v>
      </c>
      <c r="E40" s="178">
        <f>'INSCRIPTIONS COLLEGES'!E17</f>
        <v>24211040</v>
      </c>
      <c r="F40" s="364" t="str">
        <f>IF(E40="","",VLOOKUP(E40,'Listing import 29.10.24'!$A$2:$J$7000,2,FALSE))</f>
        <v>CHANENE</v>
      </c>
      <c r="G40" s="246" t="str">
        <f>IF(E40="","",VLOOKUP(E40,'Listing import 29.10.24'!$A$2:$J$7000,3,FALSE))</f>
        <v>Yohanan</v>
      </c>
      <c r="H40" s="294" t="str">
        <f>IF(E40="","",VLOOKUP(E40,'Listing import 29.10.24'!$A$2:$J$7000,4,FALSE))</f>
        <v>MF</v>
      </c>
      <c r="I40" s="789"/>
      <c r="J40" s="747"/>
      <c r="K40" s="750"/>
      <c r="L40" s="209"/>
      <c r="M40" s="295" t="str">
        <f>IF(ISBLANK(L40),"",VLOOKUP(1/L40,'BAREME ATHLE'!$N$6:$BE$56,44))</f>
        <v/>
      </c>
      <c r="N40" s="210"/>
      <c r="O40" s="295" t="str">
        <f>IF(ISBLANK(N40),"",VLOOKUP(1/N40,'BAREME ATHLE'!$Z$6:$BE$56,32))</f>
        <v/>
      </c>
      <c r="P40" s="217"/>
      <c r="Q40" s="295" t="str">
        <f>IF(ISBLANK(P40),"",VLOOKUP(P40,'BAREME ATHLE'!$AU$6:$BE$56,11))</f>
        <v/>
      </c>
      <c r="R40" s="212"/>
      <c r="S40" s="295" t="str">
        <f>IF(ISBLANK(R40),"",VLOOKUP(R40,'BAREME ATHLE'!$AY$6:$BE$56,7))</f>
        <v/>
      </c>
      <c r="T40" s="250">
        <f>IF(SUM(M40,O40,Q40,S40)&lt;&gt;0,SUM(M40,O40,Q40,S40),0)</f>
        <v>0</v>
      </c>
      <c r="U40" s="768"/>
      <c r="V40" s="757"/>
      <c r="W40" s="766"/>
      <c r="X40" s="745"/>
      <c r="Y40" s="793"/>
      <c r="AA40" s="291">
        <f>V377</f>
        <v>1</v>
      </c>
      <c r="AB40" s="277" t="e">
        <f t="shared" si="12"/>
        <v>#N/A</v>
      </c>
      <c r="AD40" s="292">
        <f>V383</f>
        <v>1</v>
      </c>
      <c r="AE40" s="277" t="e">
        <f t="shared" si="7"/>
        <v>#N/A</v>
      </c>
      <c r="AG40" s="292">
        <f>V389</f>
        <v>1</v>
      </c>
      <c r="AH40" s="277" t="e">
        <f t="shared" si="8"/>
        <v>#N/A</v>
      </c>
      <c r="AJ40" s="292">
        <f>V395</f>
        <v>1</v>
      </c>
      <c r="AK40" s="297" t="s">
        <v>133</v>
      </c>
      <c r="AM40" s="291">
        <f>X377</f>
        <v>1</v>
      </c>
      <c r="AN40" s="277" t="e">
        <f t="shared" si="10"/>
        <v>#N/A</v>
      </c>
      <c r="AP40" s="292">
        <f>X389</f>
        <v>1</v>
      </c>
      <c r="AQ40" s="277" t="e">
        <f t="shared" si="11"/>
        <v>#N/A</v>
      </c>
    </row>
    <row r="41" spans="1:44" ht="25.5" customHeight="1" x14ac:dyDescent="0.5">
      <c r="A41" s="760"/>
      <c r="B41" s="784"/>
      <c r="C41" s="787"/>
      <c r="D41" s="293">
        <v>3</v>
      </c>
      <c r="E41" s="178">
        <f>'INSCRIPTIONS COLLEGES'!E18</f>
        <v>24222542</v>
      </c>
      <c r="F41" s="364" t="str">
        <f>IF(E41="","",VLOOKUP(E41,'Listing import 29.10.24'!$A$2:$J$7000,2,FALSE))</f>
        <v>MACHORO</v>
      </c>
      <c r="G41" s="246" t="str">
        <f>IF(E41="","",VLOOKUP(E41,'Listing import 29.10.24'!$A$2:$J$7000,3,FALSE))</f>
        <v>Pélagie</v>
      </c>
      <c r="H41" s="294" t="str">
        <f>IF(E41="","",VLOOKUP(E41,'Listing import 29.10.24'!$A$2:$J$7000,4,FALSE))</f>
        <v>MF</v>
      </c>
      <c r="I41" s="789"/>
      <c r="J41" s="747"/>
      <c r="K41" s="750"/>
      <c r="L41" s="209"/>
      <c r="M41" s="295" t="str">
        <f>IF(ISBLANK(L41),"",VLOOKUP(1/L41,'BAREME ATHLE'!$N$6:$BE$56,44))</f>
        <v/>
      </c>
      <c r="N41" s="210"/>
      <c r="O41" s="295" t="str">
        <f>IF(ISBLANK(N41),"",VLOOKUP(1/N41,'BAREME ATHLE'!$Z$6:$BE$56,32))</f>
        <v/>
      </c>
      <c r="P41" s="217"/>
      <c r="Q41" s="295" t="str">
        <f>IF(ISBLANK(P41),"",VLOOKUP(P41,'BAREME ATHLE'!$AU$6:$BE$56,11))</f>
        <v/>
      </c>
      <c r="R41" s="212"/>
      <c r="S41" s="295" t="str">
        <f>IF(ISBLANK(R41),"",VLOOKUP(R41,'BAREME ATHLE'!$AY$6:$BE$56,7))</f>
        <v/>
      </c>
      <c r="T41" s="250">
        <f>IF(SUM(M41,O41,Q41,S41)&lt;&gt;0,SUM(M41,O41,Q41,S41),0)</f>
        <v>0</v>
      </c>
      <c r="U41" s="768"/>
      <c r="V41" s="757"/>
      <c r="W41" s="766"/>
      <c r="X41" s="745"/>
      <c r="Y41" s="793"/>
      <c r="AF41" s="298"/>
      <c r="AH41" s="299"/>
      <c r="AI41" s="256"/>
      <c r="AK41" s="300"/>
      <c r="AL41" s="256"/>
      <c r="AN41" s="255"/>
      <c r="AO41" s="256"/>
      <c r="AQ41" s="255"/>
      <c r="AR41" s="256"/>
    </row>
    <row r="42" spans="1:44" ht="25.5" customHeight="1" x14ac:dyDescent="0.5">
      <c r="A42" s="760"/>
      <c r="B42" s="784"/>
      <c r="C42" s="787"/>
      <c r="D42" s="293">
        <v>4</v>
      </c>
      <c r="E42" s="178">
        <f>'INSCRIPTIONS COLLEGES'!E19</f>
        <v>24222627</v>
      </c>
      <c r="F42" s="364" t="str">
        <f>IF(E42="","",VLOOKUP(E42,'Listing import 29.10.24'!$A$2:$J$7000,2,FALSE))</f>
        <v>PAULAUD</v>
      </c>
      <c r="G42" s="246" t="str">
        <f>IF(E42="","",VLOOKUP(E42,'Listing import 29.10.24'!$A$2:$J$7000,3,FALSE))</f>
        <v>Sarah</v>
      </c>
      <c r="H42" s="294" t="str">
        <f>IF(E42="","",VLOOKUP(E42,'Listing import 29.10.24'!$A$2:$J$7000,4,FALSE))</f>
        <v>MF</v>
      </c>
      <c r="I42" s="789"/>
      <c r="J42" s="747"/>
      <c r="K42" s="750"/>
      <c r="L42" s="209"/>
      <c r="M42" s="295" t="str">
        <f>IF(ISBLANK(L42),"",VLOOKUP(1/L42,'BAREME ATHLE'!$N$6:$BE$56,44))</f>
        <v/>
      </c>
      <c r="N42" s="210"/>
      <c r="O42" s="295" t="str">
        <f>IF(ISBLANK(N42),"",VLOOKUP(1/N42,'BAREME ATHLE'!$Z$6:$BE$56,32))</f>
        <v/>
      </c>
      <c r="P42" s="217"/>
      <c r="Q42" s="295" t="str">
        <f>IF(ISBLANK(P42),"",VLOOKUP(P42,'BAREME ATHLE'!$AU$6:$BE$56,11))</f>
        <v/>
      </c>
      <c r="R42" s="212"/>
      <c r="S42" s="295" t="str">
        <f>IF(ISBLANK(R42),"",VLOOKUP(R42,'BAREME ATHLE'!$AY$6:$BE$56,7))</f>
        <v/>
      </c>
      <c r="T42" s="250">
        <f>IF(SUM(M42,O42,Q42,S42)&lt;&gt;0,SUM(M42,O42,Q42,S42),0)</f>
        <v>0</v>
      </c>
      <c r="U42" s="768"/>
      <c r="V42" s="757"/>
      <c r="W42" s="766"/>
      <c r="X42" s="745"/>
      <c r="Y42" s="793"/>
      <c r="AF42" s="298"/>
      <c r="AH42" s="255"/>
      <c r="AI42" s="256"/>
      <c r="AK42" s="255"/>
      <c r="AL42" s="256"/>
      <c r="AN42" s="255"/>
      <c r="AO42" s="256"/>
      <c r="AQ42" s="255"/>
      <c r="AR42" s="256"/>
    </row>
    <row r="43" spans="1:44" ht="25.5" customHeight="1" x14ac:dyDescent="0.5">
      <c r="A43" s="760"/>
      <c r="B43" s="784"/>
      <c r="C43" s="787"/>
      <c r="D43" s="293">
        <v>5</v>
      </c>
      <c r="E43" s="178">
        <f>'INSCRIPTIONS COLLEGES'!E20</f>
        <v>24222568</v>
      </c>
      <c r="F43" s="364" t="str">
        <f>IF(E43="","",VLOOKUP(E43,'Listing import 29.10.24'!$A$2:$J$7000,2,FALSE))</f>
        <v>MANGEOLLE</v>
      </c>
      <c r="G43" s="246" t="str">
        <f>IF(E43="","",VLOOKUP(E43,'Listing import 29.10.24'!$A$2:$J$7000,3,FALSE))</f>
        <v>Lounina</v>
      </c>
      <c r="H43" s="294" t="str">
        <f>IF(E43="","",VLOOKUP(E43,'Listing import 29.10.24'!$A$2:$J$7000,4,FALSE))</f>
        <v>MF</v>
      </c>
      <c r="I43" s="789"/>
      <c r="J43" s="748"/>
      <c r="K43" s="751"/>
      <c r="L43" s="209"/>
      <c r="M43" s="295" t="str">
        <f>IF(ISBLANK(L43),"",VLOOKUP(1/L43,'BAREME ATHLE'!$N$6:$BE$56,44))</f>
        <v/>
      </c>
      <c r="N43" s="210"/>
      <c r="O43" s="295" t="str">
        <f>IF(ISBLANK(N43),"",VLOOKUP(1/N43,'BAREME ATHLE'!$Z$6:$BE$56,32))</f>
        <v/>
      </c>
      <c r="P43" s="217"/>
      <c r="Q43" s="295" t="str">
        <f>IF(ISBLANK(P43),"",VLOOKUP(P43,'BAREME ATHLE'!$AU$6:$BE$56,11))</f>
        <v/>
      </c>
      <c r="R43" s="212"/>
      <c r="S43" s="295" t="str">
        <f>IF(ISBLANK(R43),"",VLOOKUP(R43,'BAREME ATHLE'!$AY$6:$BE$56,7))</f>
        <v/>
      </c>
      <c r="T43" s="250">
        <f>IF(SUM(M43,O43,Q43,S43)&lt;&gt;0,SUM(M43,O43,Q43,S43),0)</f>
        <v>0</v>
      </c>
      <c r="U43" s="769"/>
      <c r="V43" s="757"/>
      <c r="W43" s="766"/>
      <c r="X43" s="745"/>
      <c r="Y43" s="793"/>
      <c r="AF43" s="301"/>
    </row>
    <row r="44" spans="1:44" ht="25.5" customHeight="1" x14ac:dyDescent="0.5">
      <c r="A44" s="760"/>
      <c r="B44" s="784"/>
      <c r="C44" s="267"/>
      <c r="D44" s="268"/>
      <c r="E44" s="268"/>
      <c r="F44" s="362"/>
      <c r="G44" s="268"/>
      <c r="H44" s="269"/>
      <c r="I44" s="270"/>
      <c r="J44" s="214"/>
      <c r="K44" s="270"/>
      <c r="L44" s="215"/>
      <c r="M44" s="272"/>
      <c r="N44" s="216"/>
      <c r="O44" s="272"/>
      <c r="P44" s="199"/>
      <c r="Q44" s="272"/>
      <c r="R44" s="199"/>
      <c r="S44" s="272"/>
      <c r="T44" s="273"/>
      <c r="U44" s="274"/>
      <c r="V44" s="275"/>
      <c r="W44" s="766"/>
      <c r="X44" s="745"/>
      <c r="Y44" s="793"/>
      <c r="AA44" s="695" t="s">
        <v>107</v>
      </c>
      <c r="AB44" s="696"/>
      <c r="AC44" s="696"/>
      <c r="AD44" s="696"/>
      <c r="AE44" s="696"/>
      <c r="AF44" s="696"/>
      <c r="AG44" s="696"/>
      <c r="AH44" s="696"/>
      <c r="AI44" s="696"/>
      <c r="AJ44" s="696"/>
      <c r="AK44" s="696"/>
      <c r="AL44" s="696"/>
      <c r="AM44" s="696"/>
      <c r="AN44" s="696"/>
      <c r="AO44" s="696"/>
      <c r="AP44" s="696"/>
      <c r="AQ44" s="697"/>
    </row>
    <row r="45" spans="1:44" ht="25.5" customHeight="1" x14ac:dyDescent="0.5">
      <c r="A45" s="760"/>
      <c r="B45" s="784"/>
      <c r="C45" s="786" t="s">
        <v>130</v>
      </c>
      <c r="D45" s="293">
        <v>1</v>
      </c>
      <c r="E45" s="178">
        <f>'INSCRIPTIONS COLLEGES'!E22</f>
        <v>24222719</v>
      </c>
      <c r="F45" s="364" t="str">
        <f>IF(E45="","",VLOOKUP(E45,'Listing import 29.10.24'!$A$2:$J$7000,2,FALSE))</f>
        <v>GALLIOT</v>
      </c>
      <c r="G45" s="246" t="str">
        <f>IF(E45="","",VLOOKUP(E45,'Listing import 29.10.24'!$A$2:$J$7000,3,FALSE))</f>
        <v>Eythan</v>
      </c>
      <c r="H45" s="294" t="str">
        <f>IF(E45="","",VLOOKUP(E45,'Listing import 29.10.24'!$A$2:$J$7000,4,FALSE))</f>
        <v>MG</v>
      </c>
      <c r="I45" s="789"/>
      <c r="J45" s="746"/>
      <c r="K45" s="749" t="str">
        <f>IF(ISBLANK(J45),"",VLOOKUP(1/J45,'BAREME ATHLE'!$AN$6:$BE$56,18))</f>
        <v/>
      </c>
      <c r="L45" s="209"/>
      <c r="M45" s="295" t="str">
        <f>IF(ISBLANK(L45),"",VLOOKUP(1/L45,'BAREME ATHLE'!$P$6:$BE$56,42))</f>
        <v/>
      </c>
      <c r="N45" s="210"/>
      <c r="O45" s="295" t="str">
        <f>IF(ISBLANK(N45),"",VLOOKUP(1/N45,'BAREME ATHLE'!$AB$6:$BE$56,30))</f>
        <v/>
      </c>
      <c r="P45" s="217"/>
      <c r="Q45" s="295" t="str">
        <f>IF(ISBLANK(P45),"",VLOOKUP(P45,'BAREME ATHLE'!$AV$6:$BE$56,10))</f>
        <v/>
      </c>
      <c r="R45" s="212"/>
      <c r="S45" s="295" t="str">
        <f>IF(ISBLANK(R45),"",VLOOKUP(R45,'BAREME ATHLE'!$AY$6:$BE$56,7))</f>
        <v/>
      </c>
      <c r="T45" s="282">
        <f t="shared" ref="T45:T48" si="13">IF(SUM(M45,O45,Q45,S45)&lt;&gt;0,SUM(M45,O45,Q45,S45),0)</f>
        <v>0</v>
      </c>
      <c r="U45" s="770">
        <f>SUM(T45:T49)</f>
        <v>0</v>
      </c>
      <c r="V45" s="758">
        <f>IF(ISERROR(RANK(U45,$AO$47:$AO$62)),"",RANK(U45,$AO$47:$AO$62))</f>
        <v>1</v>
      </c>
      <c r="W45" s="766"/>
      <c r="X45" s="745"/>
      <c r="Y45" s="793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</row>
    <row r="46" spans="1:44" ht="25.5" customHeight="1" x14ac:dyDescent="0.5">
      <c r="A46" s="760"/>
      <c r="B46" s="784"/>
      <c r="C46" s="786"/>
      <c r="D46" s="293">
        <v>2</v>
      </c>
      <c r="E46" s="178">
        <f>'INSCRIPTIONS COLLEGES'!E23</f>
        <v>24212870</v>
      </c>
      <c r="F46" s="364" t="str">
        <f>IF(E46="","",VLOOKUP(E46,'Listing import 29.10.24'!$A$2:$J$7000,2,FALSE))</f>
        <v>GLOAGUEN</v>
      </c>
      <c r="G46" s="246" t="str">
        <f>IF(E46="","",VLOOKUP(E46,'Listing import 29.10.24'!$A$2:$J$7000,3,FALSE))</f>
        <v>Tristan</v>
      </c>
      <c r="H46" s="294" t="str">
        <f>IF(E46="","",VLOOKUP(E46,'Listing import 29.10.24'!$A$2:$J$7000,4,FALSE))</f>
        <v>MG</v>
      </c>
      <c r="I46" s="789"/>
      <c r="J46" s="747"/>
      <c r="K46" s="750"/>
      <c r="L46" s="209"/>
      <c r="M46" s="295" t="str">
        <f>IF(ISBLANK(L46),"",VLOOKUP(1/L46,'BAREME ATHLE'!$P$6:$BE$56,42))</f>
        <v/>
      </c>
      <c r="N46" s="210"/>
      <c r="O46" s="295" t="str">
        <f>IF(ISBLANK(N46),"",VLOOKUP(1/N46,'BAREME ATHLE'!$AB$6:$BE$56,30))</f>
        <v/>
      </c>
      <c r="P46" s="217"/>
      <c r="Q46" s="295" t="str">
        <f>IF(ISBLANK(P46),"",VLOOKUP(P46,'BAREME ATHLE'!$AV$6:$BE$56,10))</f>
        <v/>
      </c>
      <c r="R46" s="212"/>
      <c r="S46" s="295" t="str">
        <f>IF(ISBLANK(R46),"",VLOOKUP(R46,'BAREME ATHLE'!$AY$6:$BE$56,7))</f>
        <v/>
      </c>
      <c r="T46" s="282">
        <f t="shared" si="13"/>
        <v>0</v>
      </c>
      <c r="U46" s="771"/>
      <c r="V46" s="759"/>
      <c r="W46" s="766"/>
      <c r="X46" s="745"/>
      <c r="Y46" s="793"/>
      <c r="AA46" s="704" t="s">
        <v>103</v>
      </c>
      <c r="AB46" s="705"/>
      <c r="AC46" s="706"/>
      <c r="AD46" s="734" t="s">
        <v>104</v>
      </c>
      <c r="AE46" s="735"/>
      <c r="AF46" s="736"/>
      <c r="AG46" s="737" t="s">
        <v>134</v>
      </c>
      <c r="AH46" s="738"/>
      <c r="AI46" s="739"/>
      <c r="AJ46" s="704" t="s">
        <v>118</v>
      </c>
      <c r="AK46" s="705"/>
      <c r="AL46" s="706"/>
      <c r="AM46" s="740" t="s">
        <v>119</v>
      </c>
      <c r="AN46" s="741"/>
      <c r="AO46" s="742"/>
      <c r="AP46" s="737" t="s">
        <v>135</v>
      </c>
      <c r="AQ46" s="738"/>
      <c r="AR46" s="739"/>
    </row>
    <row r="47" spans="1:44" ht="25.5" customHeight="1" x14ac:dyDescent="0.5">
      <c r="A47" s="760"/>
      <c r="B47" s="784"/>
      <c r="C47" s="787"/>
      <c r="D47" s="293">
        <v>3</v>
      </c>
      <c r="E47" s="178">
        <f>'INSCRIPTIONS COLLEGES'!E24</f>
        <v>24222634</v>
      </c>
      <c r="F47" s="364" t="str">
        <f>IF(E47="","",VLOOKUP(E47,'Listing import 29.10.24'!$A$2:$J$7000,2,FALSE))</f>
        <v>LODS</v>
      </c>
      <c r="G47" s="246" t="str">
        <f>IF(E47="","",VLOOKUP(E47,'Listing import 29.10.24'!$A$2:$J$7000,3,FALSE))</f>
        <v>Scott</v>
      </c>
      <c r="H47" s="294" t="str">
        <f>IF(E47="","",VLOOKUP(E47,'Listing import 29.10.24'!$A$2:$J$7000,4,FALSE))</f>
        <v>MG</v>
      </c>
      <c r="I47" s="789"/>
      <c r="J47" s="747"/>
      <c r="K47" s="750"/>
      <c r="L47" s="209"/>
      <c r="M47" s="295" t="str">
        <f>IF(ISBLANK(L47),"",VLOOKUP(1/L47,'BAREME ATHLE'!$P$6:$BE$56,42))</f>
        <v/>
      </c>
      <c r="N47" s="210"/>
      <c r="O47" s="295" t="str">
        <f>IF(ISBLANK(N47),"",VLOOKUP(1/N47,'BAREME ATHLE'!$AB$6:$BE$56,30))</f>
        <v/>
      </c>
      <c r="P47" s="217"/>
      <c r="Q47" s="295" t="str">
        <f>IF(ISBLANK(P47),"",VLOOKUP(P47,'BAREME ATHLE'!$AV$6:$BE$56,10))</f>
        <v/>
      </c>
      <c r="R47" s="212"/>
      <c r="S47" s="295" t="str">
        <f>IF(ISBLANK(R47),"",VLOOKUP(R47,'BAREME ATHLE'!$AY$6:$BE$56,7))</f>
        <v/>
      </c>
      <c r="T47" s="282">
        <f t="shared" si="13"/>
        <v>0</v>
      </c>
      <c r="U47" s="771"/>
      <c r="V47" s="759"/>
      <c r="W47" s="766"/>
      <c r="X47" s="745"/>
      <c r="Y47" s="793"/>
      <c r="AA47" s="281">
        <v>1</v>
      </c>
      <c r="AB47" s="277" t="e">
        <f>$B2</f>
        <v>#N/A</v>
      </c>
      <c r="AC47" s="302">
        <f>U2</f>
        <v>0</v>
      </c>
      <c r="AD47" s="303">
        <v>1</v>
      </c>
      <c r="AE47" s="277" t="e">
        <f>$B2</f>
        <v>#N/A</v>
      </c>
      <c r="AF47" s="302">
        <f>U8</f>
        <v>0</v>
      </c>
      <c r="AG47" s="303">
        <v>1</v>
      </c>
      <c r="AH47" s="277" t="e">
        <f>$B2</f>
        <v>#N/A</v>
      </c>
      <c r="AI47" s="302">
        <f>W2</f>
        <v>0</v>
      </c>
      <c r="AJ47" s="303">
        <v>1</v>
      </c>
      <c r="AK47" s="277" t="e">
        <f>$B2</f>
        <v>#N/A</v>
      </c>
      <c r="AL47" s="302">
        <f>U14</f>
        <v>0</v>
      </c>
      <c r="AM47" s="303">
        <v>1</v>
      </c>
      <c r="AN47" s="277" t="e">
        <f>$B2</f>
        <v>#N/A</v>
      </c>
      <c r="AO47" s="302">
        <f>U20</f>
        <v>0</v>
      </c>
      <c r="AP47" s="303">
        <v>1</v>
      </c>
      <c r="AQ47" s="277" t="e">
        <f>$B2</f>
        <v>#N/A</v>
      </c>
      <c r="AR47" s="302">
        <f>W14</f>
        <v>0</v>
      </c>
    </row>
    <row r="48" spans="1:44" ht="25.5" customHeight="1" x14ac:dyDescent="0.5">
      <c r="A48" s="760"/>
      <c r="B48" s="784"/>
      <c r="C48" s="787"/>
      <c r="D48" s="293">
        <v>4</v>
      </c>
      <c r="E48" s="178">
        <f>'INSCRIPTIONS COLLEGES'!E25</f>
        <v>24247531</v>
      </c>
      <c r="F48" s="364" t="str">
        <f>IF(E48="","",VLOOKUP(E48,'Listing import 29.10.24'!$A$2:$J$7000,2,FALSE))</f>
        <v>NABITOLO</v>
      </c>
      <c r="G48" s="246" t="str">
        <f>IF(E48="","",VLOOKUP(E48,'Listing import 29.10.24'!$A$2:$J$7000,3,FALSE))</f>
        <v>Calixte</v>
      </c>
      <c r="H48" s="294" t="str">
        <f>IF(E48="","",VLOOKUP(E48,'Listing import 29.10.24'!$A$2:$J$7000,4,FALSE))</f>
        <v>MG</v>
      </c>
      <c r="I48" s="789"/>
      <c r="J48" s="747"/>
      <c r="K48" s="750"/>
      <c r="L48" s="209"/>
      <c r="M48" s="295" t="str">
        <f>IF(ISBLANK(L48),"",VLOOKUP(1/L48,'BAREME ATHLE'!$P$6:$BE$56,42))</f>
        <v/>
      </c>
      <c r="N48" s="210"/>
      <c r="O48" s="295" t="str">
        <f>IF(ISBLANK(N48),"",VLOOKUP(1/N48,'BAREME ATHLE'!$AB$6:$BE$56,30))</f>
        <v/>
      </c>
      <c r="P48" s="217"/>
      <c r="Q48" s="295" t="str">
        <f>IF(ISBLANK(P48),"",VLOOKUP(P48,'BAREME ATHLE'!$AV$6:$BE$56,10))</f>
        <v/>
      </c>
      <c r="R48" s="212"/>
      <c r="S48" s="295" t="str">
        <f>IF(ISBLANK(R48),"",VLOOKUP(R48,'BAREME ATHLE'!$AY$6:$BE$56,7))</f>
        <v/>
      </c>
      <c r="T48" s="282">
        <f t="shared" si="13"/>
        <v>0</v>
      </c>
      <c r="U48" s="771"/>
      <c r="V48" s="759"/>
      <c r="W48" s="766"/>
      <c r="X48" s="745"/>
      <c r="Y48" s="793"/>
      <c r="AA48" s="281">
        <v>2</v>
      </c>
      <c r="AB48" s="277" t="str">
        <f>$B27</f>
        <v>CLG.St DOMINIQUE SAVIO</v>
      </c>
      <c r="AC48" s="304">
        <f>U27</f>
        <v>0</v>
      </c>
      <c r="AD48" s="305">
        <v>2</v>
      </c>
      <c r="AE48" s="277" t="str">
        <f>$B27</f>
        <v>CLG.St DOMINIQUE SAVIO</v>
      </c>
      <c r="AF48" s="302">
        <f>U33</f>
        <v>0</v>
      </c>
      <c r="AG48" s="305">
        <v>2</v>
      </c>
      <c r="AH48" s="277" t="str">
        <f>$B27</f>
        <v>CLG.St DOMINIQUE SAVIO</v>
      </c>
      <c r="AI48" s="302">
        <f>W27</f>
        <v>0</v>
      </c>
      <c r="AJ48" s="305">
        <v>2</v>
      </c>
      <c r="AK48" s="277" t="str">
        <f>$B27</f>
        <v>CLG.St DOMINIQUE SAVIO</v>
      </c>
      <c r="AL48" s="302">
        <f>U39</f>
        <v>0</v>
      </c>
      <c r="AM48" s="303">
        <v>2</v>
      </c>
      <c r="AN48" s="277" t="str">
        <f>$B27</f>
        <v>CLG.St DOMINIQUE SAVIO</v>
      </c>
      <c r="AO48" s="302">
        <f>U45</f>
        <v>0</v>
      </c>
      <c r="AP48" s="303">
        <v>2</v>
      </c>
      <c r="AQ48" s="277" t="str">
        <f>$B27</f>
        <v>CLG.St DOMINIQUE SAVIO</v>
      </c>
      <c r="AR48" s="302">
        <f>W39</f>
        <v>0</v>
      </c>
    </row>
    <row r="49" spans="1:44" ht="25.5" customHeight="1" x14ac:dyDescent="0.5">
      <c r="A49" s="760"/>
      <c r="B49" s="785"/>
      <c r="C49" s="787"/>
      <c r="D49" s="293">
        <v>5</v>
      </c>
      <c r="E49" s="178">
        <f>'INSCRIPTIONS COLLEGES'!E26</f>
        <v>24237326</v>
      </c>
      <c r="F49" s="364" t="str">
        <f>IF(E49="","",VLOOKUP(E49,'Listing import 29.10.24'!$A$2:$J$7000,2,FALSE))</f>
        <v>VINCENT</v>
      </c>
      <c r="G49" s="246" t="str">
        <f>IF(E49="","",VLOOKUP(E49,'Listing import 29.10.24'!$A$2:$J$7000,3,FALSE))</f>
        <v>Nathanaël</v>
      </c>
      <c r="H49" s="294" t="str">
        <f>IF(E49="","",VLOOKUP(E49,'Listing import 29.10.24'!$A$2:$J$7000,4,FALSE))</f>
        <v>MG</v>
      </c>
      <c r="I49" s="789"/>
      <c r="J49" s="748"/>
      <c r="K49" s="751"/>
      <c r="L49" s="209"/>
      <c r="M49" s="295" t="str">
        <f>IF(ISBLANK(L49),"",VLOOKUP(1/L49,'BAREME ATHLE'!$P$6:$BE$56,42))</f>
        <v/>
      </c>
      <c r="N49" s="210"/>
      <c r="O49" s="295" t="str">
        <f>IF(ISBLANK(N49),"",VLOOKUP(1/N49,'BAREME ATHLE'!$AB$6:$BE$56,30))</f>
        <v/>
      </c>
      <c r="P49" s="217"/>
      <c r="Q49" s="295" t="str">
        <f>IF(ISBLANK(P49),"",VLOOKUP(P49,'BAREME ATHLE'!$AV$6:$BE$56,10))</f>
        <v/>
      </c>
      <c r="R49" s="212"/>
      <c r="S49" s="295" t="str">
        <f>IF(ISBLANK(R49),"",VLOOKUP(R49,'BAREME ATHLE'!$AY$6:$BE$56,7))</f>
        <v/>
      </c>
      <c r="T49" s="282">
        <f>IF(SUM(M49,O49,Q49,S49)&lt;&gt;0,SUM(M49,O49,Q49,S49),0)</f>
        <v>0</v>
      </c>
      <c r="U49" s="772"/>
      <c r="V49" s="759"/>
      <c r="W49" s="766"/>
      <c r="X49" s="745"/>
      <c r="Y49" s="794"/>
      <c r="AA49" s="281">
        <v>3</v>
      </c>
      <c r="AB49" s="277" t="str">
        <f>$B52</f>
        <v>CLG.CHAMPAGNAT</v>
      </c>
      <c r="AC49" s="304">
        <f>U52</f>
        <v>0</v>
      </c>
      <c r="AD49" s="305">
        <v>3</v>
      </c>
      <c r="AE49" s="277" t="str">
        <f>$B52</f>
        <v>CLG.CHAMPAGNAT</v>
      </c>
      <c r="AF49" s="302">
        <f>U58</f>
        <v>0</v>
      </c>
      <c r="AG49" s="303">
        <v>3</v>
      </c>
      <c r="AH49" s="277" t="str">
        <f>$B52</f>
        <v>CLG.CHAMPAGNAT</v>
      </c>
      <c r="AI49" s="302">
        <f>W52</f>
        <v>0</v>
      </c>
      <c r="AJ49" s="305">
        <v>3</v>
      </c>
      <c r="AK49" s="277" t="str">
        <f>$B52</f>
        <v>CLG.CHAMPAGNAT</v>
      </c>
      <c r="AL49" s="302">
        <f>U64</f>
        <v>0</v>
      </c>
      <c r="AM49" s="303">
        <v>3</v>
      </c>
      <c r="AN49" s="277" t="str">
        <f>$B52</f>
        <v>CLG.CHAMPAGNAT</v>
      </c>
      <c r="AO49" s="302">
        <f>U70</f>
        <v>0</v>
      </c>
      <c r="AP49" s="303">
        <v>3</v>
      </c>
      <c r="AQ49" s="277" t="str">
        <f>$B52</f>
        <v>CLG.CHAMPAGNAT</v>
      </c>
      <c r="AR49" s="302">
        <f>W64</f>
        <v>0</v>
      </c>
    </row>
    <row r="50" spans="1:44" x14ac:dyDescent="0.5">
      <c r="B50" s="285"/>
      <c r="C50" s="286"/>
      <c r="D50" s="286"/>
      <c r="E50" s="370"/>
      <c r="F50" s="363"/>
      <c r="G50" s="286"/>
      <c r="H50" s="286"/>
      <c r="J50" s="218">
        <f>SUM(HOUR(J27+J39)*60*60,MINUTE(J27+J39)*60,SECOND(J27+J39))</f>
        <v>0</v>
      </c>
      <c r="K50" s="287"/>
      <c r="AA50" s="281">
        <v>4</v>
      </c>
      <c r="AB50" s="277" t="e">
        <f>$B77</f>
        <v>#N/A</v>
      </c>
      <c r="AC50" s="304">
        <f>U77</f>
        <v>0</v>
      </c>
      <c r="AD50" s="305">
        <v>4</v>
      </c>
      <c r="AE50" s="277" t="e">
        <f>$B77</f>
        <v>#N/A</v>
      </c>
      <c r="AF50" s="302">
        <f>U83</f>
        <v>0</v>
      </c>
      <c r="AG50" s="305">
        <v>4</v>
      </c>
      <c r="AH50" s="277" t="e">
        <f>$B77</f>
        <v>#N/A</v>
      </c>
      <c r="AI50" s="302">
        <f>W77</f>
        <v>0</v>
      </c>
      <c r="AJ50" s="305">
        <v>4</v>
      </c>
      <c r="AK50" s="277" t="e">
        <f>$B77</f>
        <v>#N/A</v>
      </c>
      <c r="AL50" s="302">
        <f>U89</f>
        <v>0</v>
      </c>
      <c r="AM50" s="303">
        <v>4</v>
      </c>
      <c r="AN50" s="277" t="e">
        <f>$B77</f>
        <v>#N/A</v>
      </c>
      <c r="AO50" s="302">
        <f>U95</f>
        <v>0</v>
      </c>
      <c r="AP50" s="303">
        <v>4</v>
      </c>
      <c r="AQ50" s="277" t="e">
        <f>$B77</f>
        <v>#N/A</v>
      </c>
      <c r="AR50" s="302">
        <f>W89</f>
        <v>0</v>
      </c>
    </row>
    <row r="51" spans="1:44" ht="87.75" x14ac:dyDescent="0.5">
      <c r="B51" s="236" t="s">
        <v>82</v>
      </c>
      <c r="C51" s="236" t="s">
        <v>83</v>
      </c>
      <c r="D51" s="236" t="s">
        <v>84</v>
      </c>
      <c r="E51" s="100" t="s">
        <v>85</v>
      </c>
      <c r="F51" s="360" t="s">
        <v>86</v>
      </c>
      <c r="G51" s="236" t="s">
        <v>87</v>
      </c>
      <c r="H51" s="236" t="s">
        <v>88</v>
      </c>
      <c r="I51" s="237" t="s">
        <v>89</v>
      </c>
      <c r="J51" s="111" t="s">
        <v>122</v>
      </c>
      <c r="K51" s="237" t="s">
        <v>34</v>
      </c>
      <c r="L51" s="111" t="s">
        <v>132</v>
      </c>
      <c r="M51" s="238" t="s">
        <v>34</v>
      </c>
      <c r="N51" s="111" t="s">
        <v>124</v>
      </c>
      <c r="O51" s="238" t="s">
        <v>34</v>
      </c>
      <c r="P51" s="111" t="s">
        <v>125</v>
      </c>
      <c r="Q51" s="238" t="s">
        <v>34</v>
      </c>
      <c r="R51" s="111" t="s">
        <v>126</v>
      </c>
      <c r="S51" s="238" t="s">
        <v>34</v>
      </c>
      <c r="T51" s="239" t="s">
        <v>113</v>
      </c>
      <c r="U51" s="240" t="s">
        <v>98</v>
      </c>
      <c r="V51" s="240" t="s">
        <v>99</v>
      </c>
      <c r="W51" s="241" t="s">
        <v>114</v>
      </c>
      <c r="X51" s="241" t="s">
        <v>115</v>
      </c>
      <c r="Y51" s="241" t="s">
        <v>116</v>
      </c>
      <c r="AA51" s="281">
        <v>5</v>
      </c>
      <c r="AB51" s="277" t="e">
        <f>$B102</f>
        <v>#N/A</v>
      </c>
      <c r="AC51" s="304">
        <f>U102</f>
        <v>0</v>
      </c>
      <c r="AD51" s="305">
        <v>5</v>
      </c>
      <c r="AE51" s="277" t="e">
        <f>$B102</f>
        <v>#N/A</v>
      </c>
      <c r="AF51" s="302">
        <f>U108</f>
        <v>0</v>
      </c>
      <c r="AG51" s="305">
        <v>5</v>
      </c>
      <c r="AH51" s="277" t="e">
        <f>$B102</f>
        <v>#N/A</v>
      </c>
      <c r="AI51" s="302">
        <f>W102</f>
        <v>0</v>
      </c>
      <c r="AJ51" s="305">
        <v>5</v>
      </c>
      <c r="AK51" s="277" t="e">
        <f>$B102</f>
        <v>#N/A</v>
      </c>
      <c r="AL51" s="302">
        <f>U114</f>
        <v>0</v>
      </c>
      <c r="AM51" s="303">
        <v>5</v>
      </c>
      <c r="AN51" s="277" t="e">
        <f>$B102</f>
        <v>#N/A</v>
      </c>
      <c r="AO51" s="302">
        <f>U120</f>
        <v>0</v>
      </c>
      <c r="AP51" s="303">
        <v>5</v>
      </c>
      <c r="AQ51" s="277" t="e">
        <f>$B102</f>
        <v>#N/A</v>
      </c>
      <c r="AR51" s="302">
        <f>W114</f>
        <v>0</v>
      </c>
    </row>
    <row r="52" spans="1:44" ht="25.5" customHeight="1" x14ac:dyDescent="0.5">
      <c r="A52" s="692">
        <v>3</v>
      </c>
      <c r="B52" s="783" t="str">
        <f>IF(E64="","",VLOOKUP(E64,'Listing import 29.10.24'!$A$2:$J$7000,8,FALSE))</f>
        <v>CLG.CHAMPAGNAT</v>
      </c>
      <c r="C52" s="786" t="s">
        <v>117</v>
      </c>
      <c r="D52" s="293">
        <v>1</v>
      </c>
      <c r="E52" s="178"/>
      <c r="F52" s="364" t="str">
        <f>IF(E52="","",VLOOKUP(E52,'Listing import 29.10.24'!$A$2:$J$7000,2,FALSE))</f>
        <v/>
      </c>
      <c r="G52" s="246" t="str">
        <f>IF(E52="","",VLOOKUP(E52,'Listing import 29.10.24'!$A$2:$J$7000,3,FALSE))</f>
        <v/>
      </c>
      <c r="H52" s="294" t="str">
        <f>IF(E52="","",VLOOKUP(E52,'Listing import 29.10.24'!$A$2:$J$7000,4,FALSE))</f>
        <v/>
      </c>
      <c r="I52" s="711"/>
      <c r="J52" s="746"/>
      <c r="K52" s="749" t="str">
        <f>IF(ISBLANK(J52),"",VLOOKUP(1/J52,'BAREME ATHLE'!$AH$6:$BE$56,24))</f>
        <v/>
      </c>
      <c r="L52" s="209"/>
      <c r="M52" s="295" t="str">
        <f>IF(ISBLANK(L52),"",VLOOKUP(1/L52,'BAREME ATHLE'!$J$6:$BE$56,48))</f>
        <v/>
      </c>
      <c r="N52" s="210"/>
      <c r="O52" s="295" t="str">
        <f>IF(ISBLANK(N52),"",VLOOKUP(1/N52,'BAREME ATHLE'!$V$6:$BE$56,36))</f>
        <v/>
      </c>
      <c r="P52" s="211"/>
      <c r="Q52" s="296" t="str">
        <f>IF(ISBLANK(P52),"",VLOOKUP(P52,'BAREME ATHLE'!$AS$6:$BE$56,13))</f>
        <v/>
      </c>
      <c r="R52" s="212"/>
      <c r="S52" s="295" t="str">
        <f>IF(ISBLANK(R52),"",VLOOKUP(R52,'BAREME ATHLE'!$AY$6:$BE$56,7))</f>
        <v/>
      </c>
      <c r="T52" s="250">
        <f>IF(SUM(M52,O52,Q52,S52)&lt;&gt;0,SUM(M52,O52,Q52,S52),0)</f>
        <v>0</v>
      </c>
      <c r="U52" s="767">
        <f>SUM(T52:T56)</f>
        <v>0</v>
      </c>
      <c r="V52" s="756">
        <f>IF(ISERROR(RANK(U52,$AC$47:$AC$62)),"",RANK(U52,$AC$47:$AC$62))</f>
        <v>1</v>
      </c>
      <c r="W52" s="745">
        <f>IF(ISERROR(U52+U58),"",U52+U58)</f>
        <v>0</v>
      </c>
      <c r="X52" s="745">
        <f>IF(ISERROR(RANK(W52,$AI$47:$AI$62)),"",RANK(W52,$AI$47:$AI$62))</f>
        <v>1</v>
      </c>
      <c r="Y52" s="791"/>
      <c r="AA52" s="281">
        <v>6</v>
      </c>
      <c r="AB52" s="277" t="e">
        <f>$B127</f>
        <v>#N/A</v>
      </c>
      <c r="AC52" s="304">
        <f>U127</f>
        <v>0</v>
      </c>
      <c r="AD52" s="305">
        <v>6</v>
      </c>
      <c r="AE52" s="277" t="e">
        <f>$B127</f>
        <v>#N/A</v>
      </c>
      <c r="AF52" s="302">
        <f>U133</f>
        <v>0</v>
      </c>
      <c r="AG52" s="305">
        <v>6</v>
      </c>
      <c r="AH52" s="277" t="e">
        <f>$B127</f>
        <v>#N/A</v>
      </c>
      <c r="AI52" s="302">
        <f>W127</f>
        <v>0</v>
      </c>
      <c r="AJ52" s="305">
        <v>6</v>
      </c>
      <c r="AK52" s="277" t="e">
        <f>$B127</f>
        <v>#N/A</v>
      </c>
      <c r="AL52" s="302">
        <f>U139</f>
        <v>0</v>
      </c>
      <c r="AM52" s="303">
        <v>6</v>
      </c>
      <c r="AN52" s="277" t="e">
        <f>$B127</f>
        <v>#N/A</v>
      </c>
      <c r="AO52" s="302">
        <f>U145</f>
        <v>0</v>
      </c>
      <c r="AP52" s="303">
        <v>6</v>
      </c>
      <c r="AQ52" s="277" t="e">
        <f>$B127</f>
        <v>#N/A</v>
      </c>
      <c r="AR52" s="302">
        <f>W139</f>
        <v>0</v>
      </c>
    </row>
    <row r="53" spans="1:44" ht="25.5" customHeight="1" x14ac:dyDescent="0.5">
      <c r="A53" s="760"/>
      <c r="B53" s="784"/>
      <c r="C53" s="787"/>
      <c r="D53" s="293">
        <v>2</v>
      </c>
      <c r="E53" s="178"/>
      <c r="F53" s="364" t="str">
        <f>IF(E53="","",VLOOKUP(E53,'Listing import 29.10.24'!$A$2:$J$7000,2,FALSE))</f>
        <v/>
      </c>
      <c r="G53" s="246" t="str">
        <f>IF(E53="","",VLOOKUP(E53,'Listing import 29.10.24'!$A$2:$J$7000,3,FALSE))</f>
        <v/>
      </c>
      <c r="H53" s="294" t="str">
        <f>IF(E53="","",VLOOKUP(E53,'Listing import 29.10.24'!$A$2:$J$7000,4,FALSE))</f>
        <v/>
      </c>
      <c r="I53" s="711"/>
      <c r="J53" s="747"/>
      <c r="K53" s="750"/>
      <c r="L53" s="209"/>
      <c r="M53" s="295" t="str">
        <f>IF(ISBLANK(L53),"",VLOOKUP(1/L53,'BAREME ATHLE'!$J$6:$BE$56,48))</f>
        <v/>
      </c>
      <c r="N53" s="210"/>
      <c r="O53" s="295" t="str">
        <f>IF(ISBLANK(N53),"",VLOOKUP(1/N53,'BAREME ATHLE'!$V$6:$BE$56,36))</f>
        <v/>
      </c>
      <c r="P53" s="211"/>
      <c r="Q53" s="296" t="str">
        <f>IF(ISBLANK(P53),"",VLOOKUP(P53,'BAREME ATHLE'!$AS$6:$BE$56,13))</f>
        <v/>
      </c>
      <c r="R53" s="213"/>
      <c r="S53" s="295" t="str">
        <f>IF(ISBLANK(R53),"",VLOOKUP(R53,'BAREME ATHLE'!$AY$6:$BE$56,7))</f>
        <v/>
      </c>
      <c r="T53" s="250">
        <f>IF(SUM(M53,O53,Q53,S53)&lt;&gt;0,SUM(M53,O53,Q53,S53),0)</f>
        <v>0</v>
      </c>
      <c r="U53" s="768"/>
      <c r="V53" s="757"/>
      <c r="W53" s="766"/>
      <c r="X53" s="745"/>
      <c r="Y53" s="792"/>
      <c r="AA53" s="281">
        <v>7</v>
      </c>
      <c r="AB53" s="277" t="e">
        <f>$B152</f>
        <v>#N/A</v>
      </c>
      <c r="AC53" s="304">
        <f>U152</f>
        <v>0</v>
      </c>
      <c r="AD53" s="305">
        <v>7</v>
      </c>
      <c r="AE53" s="277" t="e">
        <f>$B152</f>
        <v>#N/A</v>
      </c>
      <c r="AF53" s="302">
        <f>U158</f>
        <v>0</v>
      </c>
      <c r="AG53" s="305">
        <v>7</v>
      </c>
      <c r="AH53" s="277" t="e">
        <f>$B152</f>
        <v>#N/A</v>
      </c>
      <c r="AI53" s="302">
        <f>W152</f>
        <v>0</v>
      </c>
      <c r="AJ53" s="305">
        <v>7</v>
      </c>
      <c r="AK53" s="277" t="e">
        <f>$B152</f>
        <v>#N/A</v>
      </c>
      <c r="AL53" s="302">
        <f>U164</f>
        <v>0</v>
      </c>
      <c r="AM53" s="303">
        <v>7</v>
      </c>
      <c r="AN53" s="277" t="e">
        <f>$B152</f>
        <v>#N/A</v>
      </c>
      <c r="AO53" s="302">
        <f>U170</f>
        <v>0</v>
      </c>
      <c r="AP53" s="303">
        <v>7</v>
      </c>
      <c r="AQ53" s="277" t="e">
        <f>$B152</f>
        <v>#N/A</v>
      </c>
      <c r="AR53" s="302">
        <f>W164</f>
        <v>0</v>
      </c>
    </row>
    <row r="54" spans="1:44" ht="25.5" customHeight="1" x14ac:dyDescent="0.5">
      <c r="A54" s="760"/>
      <c r="B54" s="784"/>
      <c r="C54" s="787"/>
      <c r="D54" s="293">
        <v>3</v>
      </c>
      <c r="E54" s="178"/>
      <c r="F54" s="364" t="str">
        <f>IF(E54="","",VLOOKUP(E54,'Listing import 29.10.24'!$A$2:$J$7000,2,FALSE))</f>
        <v/>
      </c>
      <c r="G54" s="246" t="str">
        <f>IF(E54="","",VLOOKUP(E54,'Listing import 29.10.24'!$A$2:$J$7000,3,FALSE))</f>
        <v/>
      </c>
      <c r="H54" s="294" t="str">
        <f>IF(E54="","",VLOOKUP(E54,'Listing import 29.10.24'!$A$2:$J$7000,4,FALSE))</f>
        <v/>
      </c>
      <c r="I54" s="711"/>
      <c r="J54" s="747"/>
      <c r="K54" s="750"/>
      <c r="L54" s="209"/>
      <c r="M54" s="295" t="str">
        <f>IF(ISBLANK(L54),"",VLOOKUP(1/L54,'BAREME ATHLE'!$J$6:$BE$56,48))</f>
        <v/>
      </c>
      <c r="N54" s="210"/>
      <c r="O54" s="295" t="str">
        <f>IF(ISBLANK(N54),"",VLOOKUP(1/N54,'BAREME ATHLE'!$V$6:$BE$56,36))</f>
        <v/>
      </c>
      <c r="P54" s="211"/>
      <c r="Q54" s="296" t="str">
        <f>IF(ISBLANK(P54),"",VLOOKUP(P54,'BAREME ATHLE'!$AS$6:$BE$56,13))</f>
        <v/>
      </c>
      <c r="R54" s="212"/>
      <c r="S54" s="295" t="str">
        <f>IF(ISBLANK(R54),"",VLOOKUP(R54,'BAREME ATHLE'!$AY$6:$BE$56,7))</f>
        <v/>
      </c>
      <c r="T54" s="250">
        <f>IF(SUM(M54,O54,Q54,S54)&lt;&gt;0,SUM(M54,O54,Q54,S54),0)</f>
        <v>0</v>
      </c>
      <c r="U54" s="768"/>
      <c r="V54" s="757"/>
      <c r="W54" s="766"/>
      <c r="X54" s="745"/>
      <c r="Y54" s="792"/>
      <c r="AA54" s="281">
        <v>8</v>
      </c>
      <c r="AB54" s="277" t="e">
        <f>$B177</f>
        <v>#N/A</v>
      </c>
      <c r="AC54" s="304">
        <f>U177</f>
        <v>0</v>
      </c>
      <c r="AD54" s="305">
        <v>8</v>
      </c>
      <c r="AE54" s="277" t="e">
        <f>$B177</f>
        <v>#N/A</v>
      </c>
      <c r="AF54" s="302">
        <f>U183</f>
        <v>0</v>
      </c>
      <c r="AG54" s="305">
        <v>8</v>
      </c>
      <c r="AH54" s="277" t="e">
        <f>$B177</f>
        <v>#N/A</v>
      </c>
      <c r="AI54" s="302">
        <f>W177</f>
        <v>0</v>
      </c>
      <c r="AJ54" s="305">
        <v>8</v>
      </c>
      <c r="AK54" s="277" t="e">
        <f>$B177</f>
        <v>#N/A</v>
      </c>
      <c r="AL54" s="302">
        <f>U189</f>
        <v>0</v>
      </c>
      <c r="AM54" s="303">
        <v>8</v>
      </c>
      <c r="AN54" s="277" t="e">
        <f>$B177</f>
        <v>#N/A</v>
      </c>
      <c r="AO54" s="302">
        <f>U195</f>
        <v>0</v>
      </c>
      <c r="AP54" s="303">
        <v>8</v>
      </c>
      <c r="AQ54" s="277" t="e">
        <f>$B177</f>
        <v>#N/A</v>
      </c>
      <c r="AR54" s="302">
        <f>W189</f>
        <v>0</v>
      </c>
    </row>
    <row r="55" spans="1:44" ht="25.5" customHeight="1" x14ac:dyDescent="0.5">
      <c r="A55" s="760"/>
      <c r="B55" s="784"/>
      <c r="C55" s="787"/>
      <c r="D55" s="293">
        <v>4</v>
      </c>
      <c r="E55" s="178"/>
      <c r="F55" s="364" t="str">
        <f>IF(E55="","",VLOOKUP(E55,'Listing import 29.10.24'!$A$2:$J$7000,2,FALSE))</f>
        <v/>
      </c>
      <c r="G55" s="246" t="str">
        <f>IF(E55="","",VLOOKUP(E55,'Listing import 29.10.24'!$A$2:$J$7000,3,FALSE))</f>
        <v/>
      </c>
      <c r="H55" s="294" t="str">
        <f>IF(E55="","",VLOOKUP(E55,'Listing import 29.10.24'!$A$2:$J$7000,4,FALSE))</f>
        <v/>
      </c>
      <c r="I55" s="711"/>
      <c r="J55" s="747"/>
      <c r="K55" s="750"/>
      <c r="L55" s="209"/>
      <c r="M55" s="295" t="str">
        <f>IF(ISBLANK(L55),"",VLOOKUP(1/L55,'BAREME ATHLE'!$J$6:$BE$56,48))</f>
        <v/>
      </c>
      <c r="N55" s="210"/>
      <c r="O55" s="295" t="str">
        <f>IF(ISBLANK(N55),"",VLOOKUP(1/N55,'BAREME ATHLE'!$V$6:$BE$56,36))</f>
        <v/>
      </c>
      <c r="P55" s="211"/>
      <c r="Q55" s="296" t="str">
        <f>IF(ISBLANK(P55),"",VLOOKUP(P55,'BAREME ATHLE'!$AS$6:$BE$56,13))</f>
        <v/>
      </c>
      <c r="R55" s="212"/>
      <c r="S55" s="295" t="str">
        <f>IF(ISBLANK(R55),"",VLOOKUP(R55,'BAREME ATHLE'!$AY$6:$BE$56,7))</f>
        <v/>
      </c>
      <c r="T55" s="250">
        <f>IF(SUM(M55,O55,Q55,S55)&lt;&gt;0,SUM(M55,O55,Q55,S55),0)</f>
        <v>0</v>
      </c>
      <c r="U55" s="768"/>
      <c r="V55" s="757"/>
      <c r="W55" s="766"/>
      <c r="X55" s="745"/>
      <c r="Y55" s="792"/>
      <c r="AA55" s="281">
        <v>9</v>
      </c>
      <c r="AB55" s="277" t="str">
        <f>$B202</f>
        <v>CLG.HAVILA</v>
      </c>
      <c r="AC55" s="304">
        <f>U202</f>
        <v>0</v>
      </c>
      <c r="AD55" s="305">
        <v>9</v>
      </c>
      <c r="AE55" s="277" t="str">
        <f>$B202</f>
        <v>CLG.HAVILA</v>
      </c>
      <c r="AF55" s="302">
        <f>U208</f>
        <v>0</v>
      </c>
      <c r="AG55" s="305">
        <v>9</v>
      </c>
      <c r="AH55" s="277" t="str">
        <f>$B202</f>
        <v>CLG.HAVILA</v>
      </c>
      <c r="AI55" s="302">
        <f>W202</f>
        <v>0</v>
      </c>
      <c r="AJ55" s="305">
        <v>9</v>
      </c>
      <c r="AK55" s="277" t="str">
        <f>$B202</f>
        <v>CLG.HAVILA</v>
      </c>
      <c r="AL55" s="302">
        <f>U214</f>
        <v>0</v>
      </c>
      <c r="AM55" s="303">
        <v>9</v>
      </c>
      <c r="AN55" s="277" t="str">
        <f>$B202</f>
        <v>CLG.HAVILA</v>
      </c>
      <c r="AO55" s="302">
        <f>U220</f>
        <v>0</v>
      </c>
      <c r="AP55" s="303">
        <v>9</v>
      </c>
      <c r="AQ55" s="277" t="str">
        <f>$B202</f>
        <v>CLG.HAVILA</v>
      </c>
      <c r="AR55" s="302">
        <f>W214</f>
        <v>0</v>
      </c>
    </row>
    <row r="56" spans="1:44" ht="25.5" customHeight="1" x14ac:dyDescent="0.5">
      <c r="A56" s="760"/>
      <c r="B56" s="784"/>
      <c r="C56" s="787"/>
      <c r="D56" s="293">
        <v>5</v>
      </c>
      <c r="E56" s="178"/>
      <c r="F56" s="364" t="str">
        <f>IF(E56="","",VLOOKUP(E56,'Listing import 29.10.24'!$A$2:$J$7000,2,FALSE))</f>
        <v/>
      </c>
      <c r="G56" s="246" t="str">
        <f>IF(E56="","",VLOOKUP(E56,'Listing import 29.10.24'!$A$2:$J$7000,3,FALSE))</f>
        <v/>
      </c>
      <c r="H56" s="294" t="str">
        <f>IF(E56="","",VLOOKUP(E56,'Listing import 29.10.24'!$A$2:$J$7000,4,FALSE))</f>
        <v/>
      </c>
      <c r="I56" s="711"/>
      <c r="J56" s="748"/>
      <c r="K56" s="751"/>
      <c r="L56" s="209"/>
      <c r="M56" s="295" t="str">
        <f>IF(ISBLANK(L56),"",VLOOKUP(1/L56,'BAREME ATHLE'!$J$6:$BE$56,48))</f>
        <v/>
      </c>
      <c r="N56" s="210"/>
      <c r="O56" s="295" t="str">
        <f>IF(ISBLANK(N56),"",VLOOKUP(1/N56,'BAREME ATHLE'!$V$6:$BE$56,36))</f>
        <v/>
      </c>
      <c r="P56" s="211"/>
      <c r="Q56" s="296" t="str">
        <f>IF(ISBLANK(P56),"",VLOOKUP(P56,'BAREME ATHLE'!$AS$6:$BE$56,13))</f>
        <v/>
      </c>
      <c r="R56" s="212"/>
      <c r="S56" s="295" t="str">
        <f>IF(ISBLANK(R56),"",VLOOKUP(R56,'BAREME ATHLE'!$AY$6:$BE$56,7))</f>
        <v/>
      </c>
      <c r="T56" s="250">
        <f>IF(SUM(M56,O56,Q56,S56)&lt;&gt;0,SUM(M56,O56,Q56,S56),0)</f>
        <v>0</v>
      </c>
      <c r="U56" s="769"/>
      <c r="V56" s="757"/>
      <c r="W56" s="766"/>
      <c r="X56" s="745"/>
      <c r="Y56" s="792"/>
      <c r="AA56" s="281">
        <v>10</v>
      </c>
      <c r="AB56" s="277" t="str">
        <f>$B227</f>
        <v>CLG.TADINE</v>
      </c>
      <c r="AC56" s="304">
        <f>U227</f>
        <v>0</v>
      </c>
      <c r="AD56" s="305">
        <v>10</v>
      </c>
      <c r="AE56" s="277" t="str">
        <f>$B227</f>
        <v>CLG.TADINE</v>
      </c>
      <c r="AF56" s="302">
        <f>U233</f>
        <v>0</v>
      </c>
      <c r="AG56" s="305">
        <v>10</v>
      </c>
      <c r="AH56" s="277" t="str">
        <f>$B227</f>
        <v>CLG.TADINE</v>
      </c>
      <c r="AI56" s="302">
        <f>W227</f>
        <v>0</v>
      </c>
      <c r="AJ56" s="305">
        <v>10</v>
      </c>
      <c r="AK56" s="277" t="str">
        <f>$B227</f>
        <v>CLG.TADINE</v>
      </c>
      <c r="AL56" s="302">
        <f>U239</f>
        <v>0</v>
      </c>
      <c r="AM56" s="303">
        <v>10</v>
      </c>
      <c r="AN56" s="277" t="str">
        <f>$B227</f>
        <v>CLG.TADINE</v>
      </c>
      <c r="AO56" s="302">
        <f>U245</f>
        <v>0</v>
      </c>
      <c r="AP56" s="303">
        <v>10</v>
      </c>
      <c r="AQ56" s="277" t="str">
        <f>$B227</f>
        <v>CLG.TADINE</v>
      </c>
      <c r="AR56" s="302">
        <f>W239</f>
        <v>0</v>
      </c>
    </row>
    <row r="57" spans="1:44" ht="25.5" customHeight="1" x14ac:dyDescent="0.5">
      <c r="A57" s="760"/>
      <c r="B57" s="784"/>
      <c r="C57" s="267"/>
      <c r="D57" s="268"/>
      <c r="E57" s="268"/>
      <c r="F57" s="362"/>
      <c r="G57" s="268"/>
      <c r="H57" s="269"/>
      <c r="I57" s="270"/>
      <c r="J57" s="214"/>
      <c r="K57" s="270"/>
      <c r="L57" s="215"/>
      <c r="M57" s="271"/>
      <c r="N57" s="216"/>
      <c r="O57" s="272"/>
      <c r="P57" s="199"/>
      <c r="Q57" s="272"/>
      <c r="R57" s="199"/>
      <c r="S57" s="272"/>
      <c r="T57" s="273"/>
      <c r="U57" s="274"/>
      <c r="V57" s="275"/>
      <c r="W57" s="766"/>
      <c r="X57" s="745"/>
      <c r="Y57" s="792"/>
      <c r="AA57" s="281">
        <v>11</v>
      </c>
      <c r="AB57" s="277" t="str">
        <f>$B252</f>
        <v>CLG.TAREMEN</v>
      </c>
      <c r="AC57" s="304">
        <f>U252</f>
        <v>0</v>
      </c>
      <c r="AD57" s="305">
        <v>11</v>
      </c>
      <c r="AE57" s="277" t="str">
        <f>$B252</f>
        <v>CLG.TAREMEN</v>
      </c>
      <c r="AF57" s="302">
        <f>U258</f>
        <v>0</v>
      </c>
      <c r="AG57" s="305">
        <v>11</v>
      </c>
      <c r="AH57" s="277" t="str">
        <f>$B252</f>
        <v>CLG.TAREMEN</v>
      </c>
      <c r="AI57" s="302">
        <f>W252</f>
        <v>0</v>
      </c>
      <c r="AJ57" s="305">
        <v>11</v>
      </c>
      <c r="AK57" s="277" t="str">
        <f>$B252</f>
        <v>CLG.TAREMEN</v>
      </c>
      <c r="AL57" s="302">
        <f>U264</f>
        <v>0</v>
      </c>
      <c r="AM57" s="303">
        <v>11</v>
      </c>
      <c r="AN57" s="277" t="str">
        <f>$B252</f>
        <v>CLG.TAREMEN</v>
      </c>
      <c r="AO57" s="302">
        <f>U270</f>
        <v>0</v>
      </c>
      <c r="AP57" s="303">
        <v>11</v>
      </c>
      <c r="AQ57" s="277" t="str">
        <f>$B252</f>
        <v>CLG.TAREMEN</v>
      </c>
      <c r="AR57" s="302">
        <f>W264</f>
        <v>0</v>
      </c>
    </row>
    <row r="58" spans="1:44" ht="25.5" customHeight="1" x14ac:dyDescent="0.5">
      <c r="A58" s="760"/>
      <c r="B58" s="784"/>
      <c r="C58" s="786" t="s">
        <v>121</v>
      </c>
      <c r="D58" s="293">
        <v>1</v>
      </c>
      <c r="E58" s="178"/>
      <c r="F58" s="364" t="str">
        <f>IF(E58="","",VLOOKUP(E58,'Listing import 29.10.24'!$A$2:$J$7000,2,FALSE))</f>
        <v/>
      </c>
      <c r="G58" s="246" t="str">
        <f>IF(E58="","",VLOOKUP(E58,'Listing import 29.10.24'!$A$2:$J$7000,3,FALSE))</f>
        <v/>
      </c>
      <c r="H58" s="294" t="str">
        <f>IF(E58="","",VLOOKUP(E58,'Listing import 29.10.24'!$A$2:$J$7000,4,FALSE))</f>
        <v/>
      </c>
      <c r="I58" s="711"/>
      <c r="J58" s="746"/>
      <c r="K58" s="749" t="str">
        <f>IF(ISBLANK(J58),"",VLOOKUP(1/J58,'BAREME ATHLE'!$AJ$6:$BE$56,22))</f>
        <v/>
      </c>
      <c r="L58" s="209"/>
      <c r="M58" s="295" t="str">
        <f>IF(ISBLANK(L58),"",VLOOKUP(1/L58,'BAREME ATHLE'!$L$6:$BE$56,46))</f>
        <v/>
      </c>
      <c r="N58" s="210"/>
      <c r="O58" s="295" t="str">
        <f>IF(ISBLANK(N58),"",VLOOKUP(1/N58,'BAREME ATHLE'!$X$6:$BE$56,34))</f>
        <v/>
      </c>
      <c r="P58" s="217"/>
      <c r="Q58" s="295" t="str">
        <f>IF(ISBLANK(P58),"",VLOOKUP(P58,'BAREME ATHLE'!$AT$6:$BE$56,12))</f>
        <v/>
      </c>
      <c r="R58" s="212"/>
      <c r="S58" s="295" t="str">
        <f>IF(ISBLANK(R58),"",VLOOKUP(R58,'BAREME ATHLE'!$AY$6:$BE$56,7))</f>
        <v/>
      </c>
      <c r="T58" s="282">
        <f>IF(SUM(M58,O58,Q58,S58)&lt;&gt;0,SUM(M58,O58,Q58,S58),0)</f>
        <v>0</v>
      </c>
      <c r="U58" s="770">
        <f>SUM(T58:T62)</f>
        <v>0</v>
      </c>
      <c r="V58" s="758">
        <f>IF(ISERROR(RANK(U58,$AF$47:$AF$62)),"",RANK(U58,$AF$47:$AF$62))</f>
        <v>1</v>
      </c>
      <c r="W58" s="766"/>
      <c r="X58" s="745"/>
      <c r="Y58" s="792"/>
      <c r="AA58" s="281">
        <v>12</v>
      </c>
      <c r="AB58" s="277" t="str">
        <f>$B277</f>
        <v>CLG.YVES-MARIE HILY</v>
      </c>
      <c r="AC58" s="304">
        <f>U277</f>
        <v>0</v>
      </c>
      <c r="AD58" s="305">
        <v>12</v>
      </c>
      <c r="AE58" s="277" t="str">
        <f>$B277</f>
        <v>CLG.YVES-MARIE HILY</v>
      </c>
      <c r="AF58" s="302">
        <f>U283</f>
        <v>0</v>
      </c>
      <c r="AG58" s="305">
        <v>12</v>
      </c>
      <c r="AH58" s="277" t="str">
        <f>$B277</f>
        <v>CLG.YVES-MARIE HILY</v>
      </c>
      <c r="AI58" s="302">
        <f>W277</f>
        <v>0</v>
      </c>
      <c r="AJ58" s="305">
        <v>12</v>
      </c>
      <c r="AK58" s="277" t="str">
        <f>$B277</f>
        <v>CLG.YVES-MARIE HILY</v>
      </c>
      <c r="AL58" s="302">
        <f>U289</f>
        <v>0</v>
      </c>
      <c r="AM58" s="303">
        <v>12</v>
      </c>
      <c r="AN58" s="277" t="str">
        <f>$B277</f>
        <v>CLG.YVES-MARIE HILY</v>
      </c>
      <c r="AO58" s="302">
        <f>U295</f>
        <v>0</v>
      </c>
      <c r="AP58" s="303">
        <v>12</v>
      </c>
      <c r="AQ58" s="277" t="str">
        <f>$B277</f>
        <v>CLG.YVES-MARIE HILY</v>
      </c>
      <c r="AR58" s="302">
        <f>W289</f>
        <v>0</v>
      </c>
    </row>
    <row r="59" spans="1:44" ht="25.5" customHeight="1" x14ac:dyDescent="0.5">
      <c r="A59" s="760"/>
      <c r="B59" s="784"/>
      <c r="C59" s="787"/>
      <c r="D59" s="293">
        <v>2</v>
      </c>
      <c r="E59" s="178"/>
      <c r="F59" s="364" t="str">
        <f>IF(E59="","",VLOOKUP(E59,'Listing import 29.10.24'!$A$2:$J$7000,2,FALSE))</f>
        <v/>
      </c>
      <c r="G59" s="246" t="str">
        <f>IF(E59="","",VLOOKUP(E59,'Listing import 29.10.24'!$A$2:$J$7000,3,FALSE))</f>
        <v/>
      </c>
      <c r="H59" s="294" t="str">
        <f>IF(E59="","",VLOOKUP(E59,'Listing import 29.10.24'!$A$2:$J$7000,4,FALSE))</f>
        <v/>
      </c>
      <c r="I59" s="711"/>
      <c r="J59" s="747"/>
      <c r="K59" s="750"/>
      <c r="L59" s="209"/>
      <c r="M59" s="295" t="str">
        <f>IF(ISBLANK(L59),"",VLOOKUP(1/L59,'BAREME ATHLE'!$L$6:$BE$56,46))</f>
        <v/>
      </c>
      <c r="N59" s="210"/>
      <c r="O59" s="295" t="str">
        <f>IF(ISBLANK(N59),"",VLOOKUP(1/N59,'BAREME ATHLE'!$X$6:$BE$56,34))</f>
        <v/>
      </c>
      <c r="P59" s="217"/>
      <c r="Q59" s="295" t="str">
        <f>IF(ISBLANK(P59),"",VLOOKUP(P59,'BAREME ATHLE'!$AT$6:$BE$56,12))</f>
        <v/>
      </c>
      <c r="R59" s="212"/>
      <c r="S59" s="295" t="str">
        <f>IF(ISBLANK(R59),"",VLOOKUP(R59,'BAREME ATHLE'!$AY$6:$BE$56,7))</f>
        <v/>
      </c>
      <c r="T59" s="282">
        <f>IF(SUM(M59,O59,Q59,S59)&lt;&gt;0,SUM(M59,O59,Q59,S59),0)</f>
        <v>0</v>
      </c>
      <c r="U59" s="771"/>
      <c r="V59" s="759"/>
      <c r="W59" s="766"/>
      <c r="X59" s="745"/>
      <c r="Y59" s="792"/>
      <c r="AA59" s="281">
        <v>13</v>
      </c>
      <c r="AB59" s="277" t="e">
        <f>$B302</f>
        <v>#N/A</v>
      </c>
      <c r="AC59" s="304">
        <f>U302</f>
        <v>0</v>
      </c>
      <c r="AD59" s="305">
        <v>13</v>
      </c>
      <c r="AE59" s="277" t="e">
        <f>$B302</f>
        <v>#N/A</v>
      </c>
      <c r="AF59" s="302">
        <f>U308</f>
        <v>0</v>
      </c>
      <c r="AG59" s="305">
        <v>13</v>
      </c>
      <c r="AH59" s="277" t="e">
        <f>$B302</f>
        <v>#N/A</v>
      </c>
      <c r="AI59" s="302">
        <f>W302</f>
        <v>0</v>
      </c>
      <c r="AJ59" s="305">
        <v>13</v>
      </c>
      <c r="AK59" s="277" t="e">
        <f>$B302</f>
        <v>#N/A</v>
      </c>
      <c r="AL59" s="302">
        <f>U314</f>
        <v>0</v>
      </c>
      <c r="AM59" s="303">
        <v>13</v>
      </c>
      <c r="AN59" s="277" t="e">
        <f>$B302</f>
        <v>#N/A</v>
      </c>
      <c r="AO59" s="302">
        <f>U320</f>
        <v>0</v>
      </c>
      <c r="AP59" s="303">
        <v>13</v>
      </c>
      <c r="AQ59" s="277" t="e">
        <f>$B302</f>
        <v>#N/A</v>
      </c>
      <c r="AR59" s="302">
        <f>W314</f>
        <v>0</v>
      </c>
    </row>
    <row r="60" spans="1:44" ht="25.5" customHeight="1" x14ac:dyDescent="0.5">
      <c r="A60" s="760"/>
      <c r="B60" s="784"/>
      <c r="C60" s="787"/>
      <c r="D60" s="293">
        <v>3</v>
      </c>
      <c r="E60" s="178"/>
      <c r="F60" s="364" t="str">
        <f>IF(E60="","",VLOOKUP(E60,'Listing import 29.10.24'!$A$2:$J$7000,2,FALSE))</f>
        <v/>
      </c>
      <c r="G60" s="246" t="str">
        <f>IF(E60="","",VLOOKUP(E60,'Listing import 29.10.24'!$A$2:$J$7000,3,FALSE))</f>
        <v/>
      </c>
      <c r="H60" s="294" t="str">
        <f>IF(E60="","",VLOOKUP(E60,'Listing import 29.10.24'!$A$2:$J$7000,4,FALSE))</f>
        <v/>
      </c>
      <c r="I60" s="711"/>
      <c r="J60" s="747"/>
      <c r="K60" s="750"/>
      <c r="L60" s="209"/>
      <c r="M60" s="295" t="str">
        <f>IF(ISBLANK(L60),"",VLOOKUP(1/L60,'BAREME ATHLE'!$L$6:$BE$56,46))</f>
        <v/>
      </c>
      <c r="N60" s="210"/>
      <c r="O60" s="295" t="str">
        <f>IF(ISBLANK(N60),"",VLOOKUP(1/N60,'BAREME ATHLE'!$X$6:$BE$56,34))</f>
        <v/>
      </c>
      <c r="P60" s="217"/>
      <c r="Q60" s="295" t="str">
        <f>IF(ISBLANK(P60),"",VLOOKUP(P60,'BAREME ATHLE'!$AT$6:$BE$56,12))</f>
        <v/>
      </c>
      <c r="R60" s="212"/>
      <c r="S60" s="295" t="str">
        <f>IF(ISBLANK(R60),"",VLOOKUP(R60,'BAREME ATHLE'!$AY$6:$BE$56,7))</f>
        <v/>
      </c>
      <c r="T60" s="282">
        <f>IF(SUM(M60,O60,Q60,S60)&lt;&gt;0,SUM(M60,O60,Q60,S60),0)</f>
        <v>0</v>
      </c>
      <c r="U60" s="771"/>
      <c r="V60" s="759"/>
      <c r="W60" s="766"/>
      <c r="X60" s="745"/>
      <c r="Y60" s="792"/>
      <c r="AA60" s="281">
        <v>14</v>
      </c>
      <c r="AB60" s="277" t="e">
        <f>$B327</f>
        <v>#N/A</v>
      </c>
      <c r="AC60" s="304">
        <f>U327</f>
        <v>0</v>
      </c>
      <c r="AD60" s="305">
        <v>14</v>
      </c>
      <c r="AE60" s="277" t="e">
        <f>$B327</f>
        <v>#N/A</v>
      </c>
      <c r="AF60" s="302">
        <f>U333</f>
        <v>0</v>
      </c>
      <c r="AG60" s="305">
        <v>14</v>
      </c>
      <c r="AH60" s="277" t="e">
        <f>$B327</f>
        <v>#N/A</v>
      </c>
      <c r="AI60" s="302">
        <f>W327</f>
        <v>0</v>
      </c>
      <c r="AJ60" s="305">
        <v>14</v>
      </c>
      <c r="AK60" s="277" t="e">
        <f>$B327</f>
        <v>#N/A</v>
      </c>
      <c r="AL60" s="302">
        <f>U339</f>
        <v>0</v>
      </c>
      <c r="AM60" s="303">
        <v>14</v>
      </c>
      <c r="AN60" s="277" t="e">
        <f>$B327</f>
        <v>#N/A</v>
      </c>
      <c r="AO60" s="302">
        <f>U345</f>
        <v>0</v>
      </c>
      <c r="AP60" s="303">
        <v>14</v>
      </c>
      <c r="AQ60" s="277" t="e">
        <f>$B327</f>
        <v>#N/A</v>
      </c>
      <c r="AR60" s="302">
        <f>W339</f>
        <v>0</v>
      </c>
    </row>
    <row r="61" spans="1:44" ht="25.5" customHeight="1" x14ac:dyDescent="0.5">
      <c r="A61" s="760"/>
      <c r="B61" s="784"/>
      <c r="C61" s="787"/>
      <c r="D61" s="293">
        <v>4</v>
      </c>
      <c r="E61" s="178"/>
      <c r="F61" s="364" t="str">
        <f>IF(E61="","",VLOOKUP(E61,'Listing import 29.10.24'!$A$2:$J$7000,2,FALSE))</f>
        <v/>
      </c>
      <c r="G61" s="246" t="str">
        <f>IF(E61="","",VLOOKUP(E61,'Listing import 29.10.24'!$A$2:$J$7000,3,FALSE))</f>
        <v/>
      </c>
      <c r="H61" s="294" t="str">
        <f>IF(E61="","",VLOOKUP(E61,'Listing import 29.10.24'!$A$2:$J$7000,4,FALSE))</f>
        <v/>
      </c>
      <c r="I61" s="711"/>
      <c r="J61" s="747"/>
      <c r="K61" s="750"/>
      <c r="L61" s="209"/>
      <c r="M61" s="295" t="str">
        <f>IF(ISBLANK(L61),"",VLOOKUP(1/L61,'BAREME ATHLE'!$L$6:$BE$56,46))</f>
        <v/>
      </c>
      <c r="N61" s="210"/>
      <c r="O61" s="295" t="str">
        <f>IF(ISBLANK(N61),"",VLOOKUP(1/N61,'BAREME ATHLE'!$X$6:$BE$56,34))</f>
        <v/>
      </c>
      <c r="P61" s="217"/>
      <c r="Q61" s="295" t="str">
        <f>IF(ISBLANK(P61),"",VLOOKUP(P61,'BAREME ATHLE'!$AT$6:$BE$56,12))</f>
        <v/>
      </c>
      <c r="R61" s="212"/>
      <c r="S61" s="295" t="str">
        <f>IF(ISBLANK(R61),"",VLOOKUP(R61,'BAREME ATHLE'!$AY$6:$BE$56,7))</f>
        <v/>
      </c>
      <c r="T61" s="282">
        <f>IF(SUM(M61,O61,Q61,S61)&lt;&gt;0,SUM(M61,O61,Q61,S61),0)</f>
        <v>0</v>
      </c>
      <c r="U61" s="771"/>
      <c r="V61" s="759"/>
      <c r="W61" s="766"/>
      <c r="X61" s="745"/>
      <c r="Y61" s="792"/>
      <c r="AA61" s="281">
        <v>15</v>
      </c>
      <c r="AB61" s="277" t="e">
        <f>$B352</f>
        <v>#N/A</v>
      </c>
      <c r="AC61" s="304">
        <f>U352</f>
        <v>0</v>
      </c>
      <c r="AD61" s="305">
        <v>15</v>
      </c>
      <c r="AE61" s="277" t="e">
        <f>$B352</f>
        <v>#N/A</v>
      </c>
      <c r="AF61" s="302">
        <f>U358</f>
        <v>0</v>
      </c>
      <c r="AG61" s="305">
        <v>15</v>
      </c>
      <c r="AH61" s="277" t="e">
        <f>$B352</f>
        <v>#N/A</v>
      </c>
      <c r="AI61" s="302">
        <f>W352</f>
        <v>0</v>
      </c>
      <c r="AJ61" s="305">
        <v>15</v>
      </c>
      <c r="AK61" s="277" t="e">
        <f>$B352</f>
        <v>#N/A</v>
      </c>
      <c r="AL61" s="302">
        <f>U364</f>
        <v>0</v>
      </c>
      <c r="AM61" s="303">
        <v>15</v>
      </c>
      <c r="AN61" s="277" t="e">
        <f>$B352</f>
        <v>#N/A</v>
      </c>
      <c r="AO61" s="302">
        <f>U370</f>
        <v>0</v>
      </c>
      <c r="AP61" s="303">
        <v>15</v>
      </c>
      <c r="AQ61" s="277" t="e">
        <f>$B352</f>
        <v>#N/A</v>
      </c>
      <c r="AR61" s="302">
        <f>W364</f>
        <v>0</v>
      </c>
    </row>
    <row r="62" spans="1:44" ht="25.5" customHeight="1" x14ac:dyDescent="0.5">
      <c r="A62" s="760"/>
      <c r="B62" s="784"/>
      <c r="C62" s="787"/>
      <c r="D62" s="293">
        <v>5</v>
      </c>
      <c r="E62" s="178"/>
      <c r="F62" s="364" t="str">
        <f>IF(E62="","",VLOOKUP(E62,'Listing import 29.10.24'!$A$2:$J$7000,2,FALSE))</f>
        <v/>
      </c>
      <c r="G62" s="246" t="str">
        <f>IF(E62="","",VLOOKUP(E62,'Listing import 29.10.24'!$A$2:$J$7000,3,FALSE))</f>
        <v/>
      </c>
      <c r="H62" s="294" t="str">
        <f>IF(E62="","",VLOOKUP(E62,'Listing import 29.10.24'!$A$2:$J$7000,4,FALSE))</f>
        <v/>
      </c>
      <c r="I62" s="711"/>
      <c r="J62" s="748"/>
      <c r="K62" s="751"/>
      <c r="L62" s="209"/>
      <c r="M62" s="295" t="str">
        <f>IF(ISBLANK(L62),"",VLOOKUP(1/L62,'BAREME ATHLE'!$L$6:$BE$56,46))</f>
        <v/>
      </c>
      <c r="N62" s="210"/>
      <c r="O62" s="295" t="str">
        <f>IF(ISBLANK(N62),"",VLOOKUP(1/N62,'BAREME ATHLE'!$X$6:$BE$56,34))</f>
        <v/>
      </c>
      <c r="P62" s="217"/>
      <c r="Q62" s="295" t="str">
        <f>IF(ISBLANK(P62),"",VLOOKUP(P62,'BAREME ATHLE'!$AT$6:$BE$56,12))</f>
        <v/>
      </c>
      <c r="R62" s="212"/>
      <c r="S62" s="295" t="str">
        <f>IF(ISBLANK(R62),"",VLOOKUP(R62,'BAREME ATHLE'!$AY$6:$BE$56,7))</f>
        <v/>
      </c>
      <c r="T62" s="282">
        <f>IF(SUM(M62,O62,Q62,S62)&lt;&gt;0,SUM(M62,O62,Q62,S62),0)</f>
        <v>0</v>
      </c>
      <c r="U62" s="772"/>
      <c r="V62" s="759"/>
      <c r="W62" s="766"/>
      <c r="X62" s="745"/>
      <c r="Y62" s="792"/>
      <c r="AA62" s="281">
        <v>16</v>
      </c>
      <c r="AB62" s="277" t="e">
        <f>$B377</f>
        <v>#N/A</v>
      </c>
      <c r="AC62" s="304">
        <f>U377</f>
        <v>0</v>
      </c>
      <c r="AD62" s="305">
        <v>16</v>
      </c>
      <c r="AE62" s="277" t="e">
        <f>$B377</f>
        <v>#N/A</v>
      </c>
      <c r="AF62" s="302">
        <f>U383</f>
        <v>0</v>
      </c>
      <c r="AG62" s="303">
        <v>16</v>
      </c>
      <c r="AH62" s="277" t="e">
        <f>$B377</f>
        <v>#N/A</v>
      </c>
      <c r="AI62" s="302">
        <f>W377</f>
        <v>0</v>
      </c>
      <c r="AJ62" s="305">
        <v>16</v>
      </c>
      <c r="AK62" s="277" t="e">
        <f>$B377</f>
        <v>#N/A</v>
      </c>
      <c r="AL62" s="302">
        <f>U389</f>
        <v>0</v>
      </c>
      <c r="AM62" s="303">
        <v>16</v>
      </c>
      <c r="AN62" s="277" t="e">
        <f>$B377</f>
        <v>#N/A</v>
      </c>
      <c r="AO62" s="302">
        <f>U395</f>
        <v>0</v>
      </c>
      <c r="AP62" s="303">
        <v>16</v>
      </c>
      <c r="AQ62" s="277" t="e">
        <f>$B377</f>
        <v>#N/A</v>
      </c>
      <c r="AR62" s="302">
        <f>W389</f>
        <v>0</v>
      </c>
    </row>
    <row r="63" spans="1:44" ht="87.75" x14ac:dyDescent="0.5">
      <c r="A63" s="760"/>
      <c r="B63" s="784"/>
      <c r="C63" s="236" t="s">
        <v>83</v>
      </c>
      <c r="D63" s="236" t="s">
        <v>84</v>
      </c>
      <c r="E63" s="100" t="s">
        <v>85</v>
      </c>
      <c r="F63" s="360" t="s">
        <v>86</v>
      </c>
      <c r="G63" s="236" t="s">
        <v>87</v>
      </c>
      <c r="H63" s="236" t="s">
        <v>88</v>
      </c>
      <c r="I63" s="237" t="s">
        <v>89</v>
      </c>
      <c r="J63" s="111" t="s">
        <v>122</v>
      </c>
      <c r="K63" s="237" t="s">
        <v>34</v>
      </c>
      <c r="L63" s="111" t="s">
        <v>123</v>
      </c>
      <c r="M63" s="238" t="s">
        <v>34</v>
      </c>
      <c r="N63" s="111" t="s">
        <v>124</v>
      </c>
      <c r="O63" s="283" t="s">
        <v>34</v>
      </c>
      <c r="P63" s="111" t="s">
        <v>125</v>
      </c>
      <c r="Q63" s="238" t="s">
        <v>34</v>
      </c>
      <c r="R63" s="111" t="s">
        <v>126</v>
      </c>
      <c r="S63" s="238" t="s">
        <v>34</v>
      </c>
      <c r="T63" s="239" t="s">
        <v>113</v>
      </c>
      <c r="U63" s="240" t="s">
        <v>98</v>
      </c>
      <c r="V63" s="241" t="s">
        <v>99</v>
      </c>
      <c r="W63" s="241" t="s">
        <v>127</v>
      </c>
      <c r="X63" s="241" t="s">
        <v>128</v>
      </c>
      <c r="Y63" s="793"/>
    </row>
    <row r="64" spans="1:44" ht="25.5" customHeight="1" x14ac:dyDescent="0.5">
      <c r="A64" s="760"/>
      <c r="B64" s="784"/>
      <c r="C64" s="786" t="s">
        <v>129</v>
      </c>
      <c r="D64" s="293">
        <v>1</v>
      </c>
      <c r="E64" s="178">
        <f>'INSCRIPTIONS COLLEGES'!E29</f>
        <v>24220102</v>
      </c>
      <c r="F64" s="364" t="str">
        <f>IF(E64="","",VLOOKUP(E64,'Listing import 29.10.24'!$A$2:$J$7000,2,FALSE))</f>
        <v>BENE</v>
      </c>
      <c r="G64" s="246" t="str">
        <f>IF(E64="","",VLOOKUP(E64,'Listing import 29.10.24'!$A$2:$J$7000,3,FALSE))</f>
        <v>Naïma</v>
      </c>
      <c r="H64" s="294" t="str">
        <f>IF(E64="","",VLOOKUP(E64,'Listing import 29.10.24'!$A$2:$J$7000,4,FALSE))</f>
        <v>MF</v>
      </c>
      <c r="I64" s="790"/>
      <c r="J64" s="746"/>
      <c r="K64" s="749" t="str">
        <f>IF(ISBLANK(J64),"",VLOOKUP(1/J64,'BAREME ATHLE'!$AL$6:$BE$56,20))</f>
        <v/>
      </c>
      <c r="L64" s="209"/>
      <c r="M64" s="295" t="str">
        <f>IF(ISBLANK(L64),"",VLOOKUP(1/L64,'BAREME ATHLE'!$N$6:$BE$56,44))</f>
        <v/>
      </c>
      <c r="N64" s="210"/>
      <c r="O64" s="295" t="str">
        <f>IF(ISBLANK(N64),"",VLOOKUP(1/N64,'BAREME ATHLE'!$Z$6:$BE$56,32))</f>
        <v/>
      </c>
      <c r="P64" s="217"/>
      <c r="Q64" s="295" t="str">
        <f>IF(ISBLANK(P64),"",VLOOKUP(P64,'BAREME ATHLE'!$AU$6:$BE$56,11))</f>
        <v/>
      </c>
      <c r="R64" s="212"/>
      <c r="S64" s="295" t="str">
        <f>IF(ISBLANK(R64),"",VLOOKUP(R64,'BAREME ATHLE'!$AY$6:$BE$56,7))</f>
        <v/>
      </c>
      <c r="T64" s="250">
        <f>IF(SUM(M64,O64,Q64,S64)&lt;&gt;0,SUM(M64,O64,Q64,S64),0)</f>
        <v>0</v>
      </c>
      <c r="U64" s="767">
        <f>SUM(T64:T68)</f>
        <v>0</v>
      </c>
      <c r="V64" s="756">
        <f>IF(ISERROR(RANK(U64,$AL$47:$AL$62)),"",RANK(U64,$AL$47:$AL$62))</f>
        <v>1</v>
      </c>
      <c r="W64" s="745">
        <f>IF(ISERROR(U64+U70),"",U64+U70)</f>
        <v>0</v>
      </c>
      <c r="X64" s="745">
        <f>IF(ISERROR(RANK(W64,$AR$47:$AR$62)),"",RANK(W64,$AR$47:$AR$62))</f>
        <v>1</v>
      </c>
      <c r="Y64" s="793"/>
    </row>
    <row r="65" spans="1:44" ht="25.5" customHeight="1" x14ac:dyDescent="0.5">
      <c r="A65" s="760"/>
      <c r="B65" s="784"/>
      <c r="C65" s="786"/>
      <c r="D65" s="293">
        <v>2</v>
      </c>
      <c r="E65" s="178">
        <f>'INSCRIPTIONS COLLEGES'!E30</f>
        <v>24220134</v>
      </c>
      <c r="F65" s="364" t="str">
        <f>IF(E65="","",VLOOKUP(E65,'Listing import 29.10.24'!$A$2:$J$7000,2,FALSE))</f>
        <v>DJAMALI</v>
      </c>
      <c r="G65" s="246" t="str">
        <f>IF(E65="","",VLOOKUP(E65,'Listing import 29.10.24'!$A$2:$J$7000,3,FALSE))</f>
        <v>Emma</v>
      </c>
      <c r="H65" s="294" t="str">
        <f>IF(E65="","",VLOOKUP(E65,'Listing import 29.10.24'!$A$2:$J$7000,4,FALSE))</f>
        <v>MF</v>
      </c>
      <c r="I65" s="790"/>
      <c r="J65" s="747"/>
      <c r="K65" s="750"/>
      <c r="L65" s="209"/>
      <c r="M65" s="295" t="str">
        <f>IF(ISBLANK(L65),"",VLOOKUP(1/L65,'BAREME ATHLE'!$N$6:$BE$56,44))</f>
        <v/>
      </c>
      <c r="N65" s="210"/>
      <c r="O65" s="295" t="str">
        <f>IF(ISBLANK(N65),"",VLOOKUP(1/N65,'BAREME ATHLE'!$Z$6:$BE$56,32))</f>
        <v/>
      </c>
      <c r="P65" s="217"/>
      <c r="Q65" s="295" t="str">
        <f>IF(ISBLANK(P65),"",VLOOKUP(P65,'BAREME ATHLE'!$AU$6:$BE$56,11))</f>
        <v/>
      </c>
      <c r="R65" s="212"/>
      <c r="S65" s="295" t="str">
        <f>IF(ISBLANK(R65),"",VLOOKUP(R65,'BAREME ATHLE'!$AY$6:$BE$56,7))</f>
        <v/>
      </c>
      <c r="T65" s="250">
        <f>IF(SUM(M65,O65,Q65,S65)&lt;&gt;0,SUM(M65,O65,Q65,S65),0)</f>
        <v>0</v>
      </c>
      <c r="U65" s="768"/>
      <c r="V65" s="757"/>
      <c r="W65" s="766"/>
      <c r="X65" s="745"/>
      <c r="Y65" s="793"/>
    </row>
    <row r="66" spans="1:44" ht="25.5" customHeight="1" x14ac:dyDescent="0.5">
      <c r="A66" s="760"/>
      <c r="B66" s="784"/>
      <c r="C66" s="787"/>
      <c r="D66" s="293">
        <v>3</v>
      </c>
      <c r="E66" s="178">
        <f>'INSCRIPTIONS COLLEGES'!E31</f>
        <v>24222661</v>
      </c>
      <c r="F66" s="364" t="str">
        <f>IF(E66="","",VLOOKUP(E66,'Listing import 29.10.24'!$A$2:$J$7000,2,FALSE))</f>
        <v>NEMOINON</v>
      </c>
      <c r="G66" s="246" t="str">
        <f>IF(E66="","",VLOOKUP(E66,'Listing import 29.10.24'!$A$2:$J$7000,3,FALSE))</f>
        <v>Shana</v>
      </c>
      <c r="H66" s="294" t="str">
        <f>IF(E66="","",VLOOKUP(E66,'Listing import 29.10.24'!$A$2:$J$7000,4,FALSE))</f>
        <v>MF</v>
      </c>
      <c r="I66" s="790"/>
      <c r="J66" s="747"/>
      <c r="K66" s="750"/>
      <c r="L66" s="209"/>
      <c r="M66" s="295" t="str">
        <f>IF(ISBLANK(L66),"",VLOOKUP(1/L66,'BAREME ATHLE'!$N$6:$BE$56,44))</f>
        <v/>
      </c>
      <c r="N66" s="210"/>
      <c r="O66" s="295" t="str">
        <f>IF(ISBLANK(N66),"",VLOOKUP(1/N66,'BAREME ATHLE'!$Z$6:$BE$56,32))</f>
        <v/>
      </c>
      <c r="P66" s="217"/>
      <c r="Q66" s="295" t="str">
        <f>IF(ISBLANK(P66),"",VLOOKUP(P66,'BAREME ATHLE'!$AU$6:$BE$56,11))</f>
        <v/>
      </c>
      <c r="R66" s="212"/>
      <c r="S66" s="295" t="str">
        <f>IF(ISBLANK(R66),"",VLOOKUP(R66,'BAREME ATHLE'!$AY$6:$BE$56,7))</f>
        <v/>
      </c>
      <c r="T66" s="250">
        <f>IF(SUM(M66,O66,Q66,S66)&lt;&gt;0,SUM(M66,O66,Q66,S66),0)</f>
        <v>0</v>
      </c>
      <c r="U66" s="768"/>
      <c r="V66" s="757"/>
      <c r="W66" s="766"/>
      <c r="X66" s="745"/>
      <c r="Y66" s="793"/>
      <c r="AF66" s="255"/>
      <c r="AG66" s="255"/>
      <c r="AH66" s="255"/>
      <c r="AI66" s="255"/>
      <c r="AJ66" s="255"/>
      <c r="AK66" s="255"/>
      <c r="AL66" s="255"/>
      <c r="AM66" s="255"/>
      <c r="AN66" s="255"/>
      <c r="AO66" s="255"/>
      <c r="AP66" s="255"/>
      <c r="AQ66" s="255"/>
      <c r="AR66" s="255"/>
    </row>
    <row r="67" spans="1:44" ht="25.5" customHeight="1" x14ac:dyDescent="0.5">
      <c r="A67" s="760"/>
      <c r="B67" s="784"/>
      <c r="C67" s="787"/>
      <c r="D67" s="293">
        <v>4</v>
      </c>
      <c r="E67" s="178">
        <f>'INSCRIPTIONS COLLEGES'!E32</f>
        <v>24220550</v>
      </c>
      <c r="F67" s="364" t="str">
        <f>IF(E67="","",VLOOKUP(E67,'Listing import 29.10.24'!$A$2:$J$7000,2,FALSE))</f>
        <v>WANEUX</v>
      </c>
      <c r="G67" s="246" t="str">
        <f>IF(E67="","",VLOOKUP(E67,'Listing import 29.10.24'!$A$2:$J$7000,3,FALSE))</f>
        <v>Ryhanna</v>
      </c>
      <c r="H67" s="294" t="str">
        <f>IF(E67="","",VLOOKUP(E67,'Listing import 29.10.24'!$A$2:$J$7000,4,FALSE))</f>
        <v>MF</v>
      </c>
      <c r="I67" s="790"/>
      <c r="J67" s="747"/>
      <c r="K67" s="750"/>
      <c r="L67" s="209"/>
      <c r="M67" s="295" t="str">
        <f>IF(ISBLANK(L67),"",VLOOKUP(1/L67,'BAREME ATHLE'!$N$6:$BE$56,44))</f>
        <v/>
      </c>
      <c r="N67" s="210"/>
      <c r="O67" s="295" t="str">
        <f>IF(ISBLANK(N67),"",VLOOKUP(1/N67,'BAREME ATHLE'!$Z$6:$BE$56,32))</f>
        <v/>
      </c>
      <c r="P67" s="217"/>
      <c r="Q67" s="295" t="str">
        <f>IF(ISBLANK(P67),"",VLOOKUP(P67,'BAREME ATHLE'!$AU$6:$BE$56,11))</f>
        <v/>
      </c>
      <c r="R67" s="212"/>
      <c r="S67" s="295" t="str">
        <f>IF(ISBLANK(R67),"",VLOOKUP(R67,'BAREME ATHLE'!$AY$6:$BE$56,7))</f>
        <v/>
      </c>
      <c r="T67" s="250">
        <f>IF(SUM(M67,O67,Q67,S67)&lt;&gt;0,SUM(M67,O67,Q67,S67),0)</f>
        <v>0</v>
      </c>
      <c r="U67" s="768"/>
      <c r="V67" s="757"/>
      <c r="W67" s="766"/>
      <c r="X67" s="745"/>
      <c r="Y67" s="793"/>
      <c r="AF67" s="255"/>
      <c r="AG67" s="255"/>
      <c r="AH67" s="255"/>
      <c r="AI67" s="255"/>
      <c r="AJ67" s="255"/>
      <c r="AK67" s="255"/>
      <c r="AL67" s="255"/>
      <c r="AM67" s="255"/>
      <c r="AN67" s="255"/>
      <c r="AO67" s="255"/>
      <c r="AP67" s="255"/>
      <c r="AQ67" s="255"/>
      <c r="AR67" s="255"/>
    </row>
    <row r="68" spans="1:44" ht="25.5" customHeight="1" x14ac:dyDescent="0.5">
      <c r="A68" s="760"/>
      <c r="B68" s="784"/>
      <c r="C68" s="787"/>
      <c r="D68" s="293">
        <v>5</v>
      </c>
      <c r="E68" s="178">
        <f>'INSCRIPTIONS COLLEGES'!E33</f>
        <v>24220006</v>
      </c>
      <c r="F68" s="364" t="str">
        <f>IF(E68="","",VLOOKUP(E68,'Listing import 29.10.24'!$A$2:$J$7000,2,FALSE))</f>
        <v>XOLAWAWA</v>
      </c>
      <c r="G68" s="246" t="str">
        <f>IF(E68="","",VLOOKUP(E68,'Listing import 29.10.24'!$A$2:$J$7000,3,FALSE))</f>
        <v>Maëlys</v>
      </c>
      <c r="H68" s="294" t="str">
        <f>IF(E68="","",VLOOKUP(E68,'Listing import 29.10.24'!$A$2:$J$7000,4,FALSE))</f>
        <v>MF</v>
      </c>
      <c r="I68" s="790"/>
      <c r="J68" s="748"/>
      <c r="K68" s="751"/>
      <c r="L68" s="209"/>
      <c r="M68" s="295" t="str">
        <f>IF(ISBLANK(L68),"",VLOOKUP(1/L68,'BAREME ATHLE'!$N$6:$BE$56,44))</f>
        <v/>
      </c>
      <c r="N68" s="210"/>
      <c r="O68" s="295" t="str">
        <f>IF(ISBLANK(N68),"",VLOOKUP(1/N68,'BAREME ATHLE'!$Z$6:$BE$56,32))</f>
        <v/>
      </c>
      <c r="P68" s="217"/>
      <c r="Q68" s="295" t="str">
        <f>IF(ISBLANK(P68),"",VLOOKUP(P68,'BAREME ATHLE'!$AU$6:$BE$56,11))</f>
        <v/>
      </c>
      <c r="R68" s="212"/>
      <c r="S68" s="295" t="str">
        <f>IF(ISBLANK(R68),"",VLOOKUP(R68,'BAREME ATHLE'!$AY$6:$BE$56,7))</f>
        <v/>
      </c>
      <c r="T68" s="250">
        <f>IF(SUM(M68,O68,Q68,S68)&lt;&gt;0,SUM(M68,O68,Q68,S68),0)</f>
        <v>0</v>
      </c>
      <c r="U68" s="769"/>
      <c r="V68" s="757"/>
      <c r="W68" s="766"/>
      <c r="X68" s="745"/>
      <c r="Y68" s="793"/>
      <c r="AF68" s="255"/>
      <c r="AG68" s="255"/>
      <c r="AH68" s="255"/>
      <c r="AI68" s="255"/>
      <c r="AJ68" s="255"/>
      <c r="AK68" s="255"/>
      <c r="AL68" s="255"/>
      <c r="AM68" s="255"/>
      <c r="AN68" s="255"/>
      <c r="AO68" s="255"/>
      <c r="AP68" s="255"/>
      <c r="AQ68" s="255"/>
      <c r="AR68" s="255"/>
    </row>
    <row r="69" spans="1:44" ht="25.5" customHeight="1" x14ac:dyDescent="0.5">
      <c r="A69" s="760"/>
      <c r="B69" s="784"/>
      <c r="C69" s="267"/>
      <c r="D69" s="268"/>
      <c r="E69" s="268"/>
      <c r="F69" s="362"/>
      <c r="G69" s="268"/>
      <c r="H69" s="269"/>
      <c r="I69" s="270"/>
      <c r="J69" s="214"/>
      <c r="K69" s="270"/>
      <c r="L69" s="215"/>
      <c r="M69" s="272"/>
      <c r="N69" s="216"/>
      <c r="O69" s="272"/>
      <c r="P69" s="199"/>
      <c r="Q69" s="272"/>
      <c r="R69" s="199"/>
      <c r="S69" s="272"/>
      <c r="T69" s="273"/>
      <c r="U69" s="274"/>
      <c r="V69" s="275"/>
      <c r="W69" s="766"/>
      <c r="X69" s="745"/>
      <c r="Y69" s="793"/>
      <c r="AF69" s="255"/>
      <c r="AG69" s="255"/>
      <c r="AH69" s="255"/>
      <c r="AI69" s="255"/>
      <c r="AJ69" s="255"/>
      <c r="AK69" s="255"/>
      <c r="AL69" s="255"/>
      <c r="AM69" s="255"/>
      <c r="AN69" s="255"/>
      <c r="AO69" s="255"/>
      <c r="AP69" s="255"/>
      <c r="AQ69" s="255"/>
      <c r="AR69" s="255"/>
    </row>
    <row r="70" spans="1:44" ht="25.5" customHeight="1" x14ac:dyDescent="0.5">
      <c r="A70" s="760"/>
      <c r="B70" s="784"/>
      <c r="C70" s="786" t="s">
        <v>130</v>
      </c>
      <c r="D70" s="293">
        <v>1</v>
      </c>
      <c r="E70" s="178">
        <f>'INSCRIPTIONS COLLEGES'!E35</f>
        <v>24210890</v>
      </c>
      <c r="F70" s="364" t="str">
        <f>IF(E70="","",VLOOKUP(E70,'Listing import 29.10.24'!$A$2:$J$7000,2,FALSE))</f>
        <v>SASTRODIHARDJO</v>
      </c>
      <c r="G70" s="246" t="str">
        <f>IF(E70="","",VLOOKUP(E70,'Listing import 29.10.24'!$A$2:$J$7000,3,FALSE))</f>
        <v>Joseph</v>
      </c>
      <c r="H70" s="294" t="str">
        <f>IF(E70="","",VLOOKUP(E70,'Listing import 29.10.24'!$A$2:$J$7000,4,FALSE))</f>
        <v>MG</v>
      </c>
      <c r="I70" s="790"/>
      <c r="J70" s="746"/>
      <c r="K70" s="749" t="str">
        <f>IF(ISBLANK(J70),"",VLOOKUP(1/J70,'BAREME ATHLE'!$AN$6:$BE$56,18))</f>
        <v/>
      </c>
      <c r="L70" s="209"/>
      <c r="M70" s="295" t="str">
        <f>IF(ISBLANK(L70),"",VLOOKUP(1/L70,'BAREME ATHLE'!$P$6:$BE$56,42))</f>
        <v/>
      </c>
      <c r="N70" s="210"/>
      <c r="O70" s="295" t="str">
        <f>IF(ISBLANK(N70),"",VLOOKUP(1/N70,'BAREME ATHLE'!$AB$6:$BE$56,30))</f>
        <v/>
      </c>
      <c r="P70" s="217"/>
      <c r="Q70" s="295" t="str">
        <f>IF(ISBLANK(P70),"",VLOOKUP(P70,'BAREME ATHLE'!$AV$6:$BE$56,10))</f>
        <v/>
      </c>
      <c r="R70" s="212"/>
      <c r="S70" s="295" t="str">
        <f>IF(ISBLANK(R70),"",VLOOKUP(R70,'BAREME ATHLE'!$AY$6:$BE$56,7))</f>
        <v/>
      </c>
      <c r="T70" s="282">
        <f t="shared" ref="T70:T73" si="14">IF(SUM(M70,O70,Q70,S70)&lt;&gt;0,SUM(M70,O70,Q70,S70),0)</f>
        <v>0</v>
      </c>
      <c r="U70" s="770">
        <f>SUM(T70:T74)</f>
        <v>0</v>
      </c>
      <c r="V70" s="758">
        <f>IF(ISERROR(RANK(U70,$AO$47:$AO$62)),"",RANK(U70,$AO$47:$AO$62))</f>
        <v>1</v>
      </c>
      <c r="W70" s="766"/>
      <c r="X70" s="745"/>
      <c r="Y70" s="793"/>
      <c r="AF70" s="255"/>
      <c r="AG70" s="255"/>
      <c r="AH70" s="255"/>
      <c r="AI70" s="255"/>
      <c r="AJ70" s="255"/>
      <c r="AK70" s="255"/>
      <c r="AL70" s="255"/>
      <c r="AM70" s="255"/>
      <c r="AN70" s="255"/>
      <c r="AO70" s="255"/>
      <c r="AP70" s="255"/>
      <c r="AQ70" s="255"/>
      <c r="AR70" s="255"/>
    </row>
    <row r="71" spans="1:44" ht="25.5" customHeight="1" x14ac:dyDescent="0.5">
      <c r="A71" s="760"/>
      <c r="B71" s="784"/>
      <c r="C71" s="786"/>
      <c r="D71" s="293">
        <v>2</v>
      </c>
      <c r="E71" s="178">
        <f>'INSCRIPTIONS COLLEGES'!E36</f>
        <v>24220100</v>
      </c>
      <c r="F71" s="364" t="str">
        <f>IF(E71="","",VLOOKUP(E71,'Listing import 29.10.24'!$A$2:$J$7000,2,FALSE))</f>
        <v>ALPI</v>
      </c>
      <c r="G71" s="246" t="str">
        <f>IF(E71="","",VLOOKUP(E71,'Listing import 29.10.24'!$A$2:$J$7000,3,FALSE))</f>
        <v>Timai</v>
      </c>
      <c r="H71" s="294" t="str">
        <f>IF(E71="","",VLOOKUP(E71,'Listing import 29.10.24'!$A$2:$J$7000,4,FALSE))</f>
        <v>MG</v>
      </c>
      <c r="I71" s="790"/>
      <c r="J71" s="747"/>
      <c r="K71" s="750"/>
      <c r="L71" s="209"/>
      <c r="M71" s="295" t="str">
        <f>IF(ISBLANK(L71),"",VLOOKUP(1/L71,'BAREME ATHLE'!$P$6:$BE$56,42))</f>
        <v/>
      </c>
      <c r="N71" s="210"/>
      <c r="O71" s="295" t="str">
        <f>IF(ISBLANK(N71),"",VLOOKUP(1/N71,'BAREME ATHLE'!$AB$6:$BE$56,30))</f>
        <v/>
      </c>
      <c r="P71" s="217"/>
      <c r="Q71" s="295" t="str">
        <f>IF(ISBLANK(P71),"",VLOOKUP(P71,'BAREME ATHLE'!$AV$6:$BE$56,10))</f>
        <v/>
      </c>
      <c r="R71" s="212"/>
      <c r="S71" s="295" t="str">
        <f>IF(ISBLANK(R71),"",VLOOKUP(R71,'BAREME ATHLE'!$AY$6:$BE$56,7))</f>
        <v/>
      </c>
      <c r="T71" s="282">
        <f t="shared" si="14"/>
        <v>0</v>
      </c>
      <c r="U71" s="771"/>
      <c r="V71" s="759"/>
      <c r="W71" s="766"/>
      <c r="X71" s="745"/>
      <c r="Y71" s="793"/>
      <c r="AF71" s="255"/>
      <c r="AG71" s="255"/>
      <c r="AH71" s="255"/>
      <c r="AI71" s="255"/>
      <c r="AJ71" s="255"/>
      <c r="AK71" s="255"/>
      <c r="AL71" s="255"/>
      <c r="AM71" s="255"/>
      <c r="AN71" s="255"/>
      <c r="AO71" s="255"/>
      <c r="AP71" s="255"/>
      <c r="AQ71" s="255"/>
      <c r="AR71" s="255"/>
    </row>
    <row r="72" spans="1:44" ht="25.5" customHeight="1" x14ac:dyDescent="0.5">
      <c r="A72" s="760"/>
      <c r="B72" s="784"/>
      <c r="C72" s="787"/>
      <c r="D72" s="293">
        <v>3</v>
      </c>
      <c r="E72" s="178">
        <f>'INSCRIPTIONS COLLEGES'!E37</f>
        <v>24220007</v>
      </c>
      <c r="F72" s="364" t="str">
        <f>IF(E72="","",VLOOKUP(E72,'Listing import 29.10.24'!$A$2:$J$7000,2,FALSE))</f>
        <v>BERNOLE</v>
      </c>
      <c r="G72" s="246" t="str">
        <f>IF(E72="","",VLOOKUP(E72,'Listing import 29.10.24'!$A$2:$J$7000,3,FALSE))</f>
        <v>Jean-Marc</v>
      </c>
      <c r="H72" s="294" t="str">
        <f>IF(E72="","",VLOOKUP(E72,'Listing import 29.10.24'!$A$2:$J$7000,4,FALSE))</f>
        <v>MG</v>
      </c>
      <c r="I72" s="790"/>
      <c r="J72" s="747"/>
      <c r="K72" s="750"/>
      <c r="L72" s="209"/>
      <c r="M72" s="295" t="str">
        <f>IF(ISBLANK(L72),"",VLOOKUP(1/L72,'BAREME ATHLE'!$P$6:$BE$56,42))</f>
        <v/>
      </c>
      <c r="N72" s="210"/>
      <c r="O72" s="295" t="str">
        <f>IF(ISBLANK(N72),"",VLOOKUP(1/N72,'BAREME ATHLE'!$AB$6:$BE$56,30))</f>
        <v/>
      </c>
      <c r="P72" s="217"/>
      <c r="Q72" s="295" t="str">
        <f>IF(ISBLANK(P72),"",VLOOKUP(P72,'BAREME ATHLE'!$AV$6:$BE$56,10))</f>
        <v/>
      </c>
      <c r="R72" s="212"/>
      <c r="S72" s="295" t="str">
        <f>IF(ISBLANK(R72),"",VLOOKUP(R72,'BAREME ATHLE'!$AY$6:$BE$56,7))</f>
        <v/>
      </c>
      <c r="T72" s="282">
        <f t="shared" si="14"/>
        <v>0</v>
      </c>
      <c r="U72" s="771"/>
      <c r="V72" s="759"/>
      <c r="W72" s="766"/>
      <c r="X72" s="745"/>
      <c r="Y72" s="793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  <c r="AP72" s="255"/>
      <c r="AQ72" s="255"/>
      <c r="AR72" s="255"/>
    </row>
    <row r="73" spans="1:44" ht="25.5" customHeight="1" x14ac:dyDescent="0.5">
      <c r="A73" s="760"/>
      <c r="B73" s="784"/>
      <c r="C73" s="787"/>
      <c r="D73" s="293">
        <v>4</v>
      </c>
      <c r="E73" s="178">
        <f>'INSCRIPTIONS COLLEGES'!E38</f>
        <v>24222678</v>
      </c>
      <c r="F73" s="364" t="str">
        <f>IF(E73="","",VLOOKUP(E73,'Listing import 29.10.24'!$A$2:$J$7000,2,FALSE))</f>
        <v>MARTINIERE</v>
      </c>
      <c r="G73" s="246" t="str">
        <f>IF(E73="","",VLOOKUP(E73,'Listing import 29.10.24'!$A$2:$J$7000,3,FALSE))</f>
        <v>Cazey</v>
      </c>
      <c r="H73" s="294" t="str">
        <f>IF(E73="","",VLOOKUP(E73,'Listing import 29.10.24'!$A$2:$J$7000,4,FALSE))</f>
        <v>MG</v>
      </c>
      <c r="I73" s="790"/>
      <c r="J73" s="747"/>
      <c r="K73" s="750"/>
      <c r="L73" s="209"/>
      <c r="M73" s="295" t="str">
        <f>IF(ISBLANK(L73),"",VLOOKUP(1/L73,'BAREME ATHLE'!$P$6:$BE$56,42))</f>
        <v/>
      </c>
      <c r="N73" s="210"/>
      <c r="O73" s="295" t="str">
        <f>IF(ISBLANK(N73),"",VLOOKUP(1/N73,'BAREME ATHLE'!$AB$6:$BE$56,30))</f>
        <v/>
      </c>
      <c r="P73" s="217"/>
      <c r="Q73" s="295" t="str">
        <f>IF(ISBLANK(P73),"",VLOOKUP(P73,'BAREME ATHLE'!$AV$6:$BE$56,10))</f>
        <v/>
      </c>
      <c r="R73" s="212"/>
      <c r="S73" s="295" t="str">
        <f>IF(ISBLANK(R73),"",VLOOKUP(R73,'BAREME ATHLE'!$AY$6:$BE$56,7))</f>
        <v/>
      </c>
      <c r="T73" s="282">
        <f t="shared" si="14"/>
        <v>0</v>
      </c>
      <c r="U73" s="771"/>
      <c r="V73" s="759"/>
      <c r="W73" s="766"/>
      <c r="X73" s="745"/>
      <c r="Y73" s="793"/>
      <c r="AF73" s="255"/>
      <c r="AG73" s="255"/>
      <c r="AH73" s="255"/>
      <c r="AI73" s="255"/>
      <c r="AJ73" s="255"/>
      <c r="AK73" s="255"/>
      <c r="AL73" s="255"/>
      <c r="AM73" s="255"/>
      <c r="AN73" s="255"/>
      <c r="AO73" s="255"/>
      <c r="AP73" s="255"/>
      <c r="AQ73" s="255"/>
      <c r="AR73" s="255"/>
    </row>
    <row r="74" spans="1:44" ht="25.5" customHeight="1" x14ac:dyDescent="0.5">
      <c r="A74" s="760"/>
      <c r="B74" s="785"/>
      <c r="C74" s="787"/>
      <c r="D74" s="293">
        <v>5</v>
      </c>
      <c r="E74" s="178">
        <f>'INSCRIPTIONS COLLEGES'!E39</f>
        <v>24210890</v>
      </c>
      <c r="F74" s="364" t="str">
        <f>IF(E74="","",VLOOKUP(E74,'Listing import 29.10.24'!$A$2:$J$7000,2,FALSE))</f>
        <v>SASTRODIHARDJO</v>
      </c>
      <c r="G74" s="246" t="str">
        <f>IF(E74="","",VLOOKUP(E74,'Listing import 29.10.24'!$A$2:$J$7000,3,FALSE))</f>
        <v>Joseph</v>
      </c>
      <c r="H74" s="294" t="str">
        <f>IF(E74="","",VLOOKUP(E74,'Listing import 29.10.24'!$A$2:$J$7000,4,FALSE))</f>
        <v>MG</v>
      </c>
      <c r="I74" s="790"/>
      <c r="J74" s="748"/>
      <c r="K74" s="751"/>
      <c r="L74" s="209"/>
      <c r="M74" s="295" t="str">
        <f>IF(ISBLANK(L74),"",VLOOKUP(1/L74,'BAREME ATHLE'!$P$6:$BE$56,42))</f>
        <v/>
      </c>
      <c r="N74" s="210"/>
      <c r="O74" s="295" t="str">
        <f>IF(ISBLANK(N74),"",VLOOKUP(1/N74,'BAREME ATHLE'!$AB$6:$BE$56,30))</f>
        <v/>
      </c>
      <c r="P74" s="217"/>
      <c r="Q74" s="295" t="str">
        <f>IF(ISBLANK(P74),"",VLOOKUP(P74,'BAREME ATHLE'!$AV$6:$BE$56,10))</f>
        <v/>
      </c>
      <c r="R74" s="212"/>
      <c r="S74" s="295" t="str">
        <f>IF(ISBLANK(R74),"",VLOOKUP(R74,'BAREME ATHLE'!$AY$6:$BE$56,7))</f>
        <v/>
      </c>
      <c r="T74" s="282">
        <f>IF(SUM(M74,O74,Q74,S74)&lt;&gt;0,SUM(M74,O74,Q74,S74),0)</f>
        <v>0</v>
      </c>
      <c r="U74" s="772"/>
      <c r="V74" s="759"/>
      <c r="W74" s="766"/>
      <c r="X74" s="745"/>
      <c r="Y74" s="794"/>
      <c r="AF74" s="255"/>
      <c r="AG74" s="255"/>
      <c r="AH74" s="255"/>
      <c r="AI74" s="255"/>
      <c r="AJ74" s="255"/>
      <c r="AK74" s="255"/>
      <c r="AL74" s="255"/>
      <c r="AM74" s="255"/>
      <c r="AN74" s="255"/>
      <c r="AO74" s="255"/>
      <c r="AP74" s="255"/>
      <c r="AQ74" s="255"/>
      <c r="AR74" s="255"/>
    </row>
    <row r="75" spans="1:44" x14ac:dyDescent="0.5">
      <c r="B75" s="285"/>
      <c r="C75" s="286"/>
      <c r="D75" s="286"/>
      <c r="E75" s="370"/>
      <c r="F75" s="363"/>
      <c r="G75" s="286"/>
      <c r="H75" s="286"/>
      <c r="J75" s="218">
        <f>SUM(HOUR(J52+J64)*60*60,MINUTE(J52+J64)*60,SECOND(J52+J64))</f>
        <v>0</v>
      </c>
      <c r="K75" s="287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</row>
    <row r="76" spans="1:44" ht="87.75" x14ac:dyDescent="0.5">
      <c r="B76" s="236" t="s">
        <v>82</v>
      </c>
      <c r="C76" s="236" t="s">
        <v>83</v>
      </c>
      <c r="D76" s="236" t="s">
        <v>84</v>
      </c>
      <c r="E76" s="100" t="s">
        <v>85</v>
      </c>
      <c r="F76" s="360" t="s">
        <v>86</v>
      </c>
      <c r="G76" s="236" t="s">
        <v>87</v>
      </c>
      <c r="H76" s="236" t="s">
        <v>88</v>
      </c>
      <c r="I76" s="237" t="s">
        <v>89</v>
      </c>
      <c r="J76" s="111" t="s">
        <v>122</v>
      </c>
      <c r="K76" s="237" t="s">
        <v>34</v>
      </c>
      <c r="L76" s="111" t="s">
        <v>132</v>
      </c>
      <c r="M76" s="238" t="s">
        <v>34</v>
      </c>
      <c r="N76" s="111" t="s">
        <v>124</v>
      </c>
      <c r="O76" s="238" t="s">
        <v>34</v>
      </c>
      <c r="P76" s="111" t="s">
        <v>125</v>
      </c>
      <c r="Q76" s="238" t="s">
        <v>34</v>
      </c>
      <c r="R76" s="111" t="s">
        <v>126</v>
      </c>
      <c r="S76" s="238" t="s">
        <v>34</v>
      </c>
      <c r="T76" s="239" t="s">
        <v>113</v>
      </c>
      <c r="U76" s="240" t="s">
        <v>98</v>
      </c>
      <c r="V76" s="240" t="s">
        <v>99</v>
      </c>
      <c r="W76" s="241" t="s">
        <v>114</v>
      </c>
      <c r="X76" s="241" t="s">
        <v>115</v>
      </c>
      <c r="Y76" s="241" t="s">
        <v>116</v>
      </c>
      <c r="AF76" s="255"/>
      <c r="AG76" s="255"/>
      <c r="AH76" s="255"/>
      <c r="AI76" s="255"/>
      <c r="AJ76" s="255"/>
      <c r="AK76" s="255"/>
      <c r="AL76" s="255"/>
      <c r="AM76" s="255"/>
      <c r="AN76" s="255"/>
      <c r="AO76" s="255"/>
      <c r="AP76" s="255"/>
      <c r="AQ76" s="255"/>
      <c r="AR76" s="255"/>
    </row>
    <row r="77" spans="1:44" ht="25.5" customHeight="1" x14ac:dyDescent="0.5">
      <c r="A77" s="692">
        <v>4</v>
      </c>
      <c r="B77" s="783" t="e">
        <f>IF(E89="","",VLOOKUP(E89,'Listing import 29.10.24'!$A$2:$J$7000,8,FALSE))</f>
        <v>#N/A</v>
      </c>
      <c r="C77" s="786" t="s">
        <v>117</v>
      </c>
      <c r="D77" s="293">
        <v>1</v>
      </c>
      <c r="E77" s="178"/>
      <c r="F77" s="364" t="str">
        <f>IF(E77="","",VLOOKUP(E77,'Listing import 29.10.24'!$A$2:$J$7000,2,FALSE))</f>
        <v/>
      </c>
      <c r="G77" s="246" t="str">
        <f>IF(E77="","",VLOOKUP(E77,'Listing import 29.10.24'!$A$2:$J$7000,3,FALSE))</f>
        <v/>
      </c>
      <c r="H77" s="294" t="str">
        <f>IF(E77="","",VLOOKUP(E77,'Listing import 29.10.24'!$A$2:$J$7000,4,FALSE))</f>
        <v/>
      </c>
      <c r="I77" s="788"/>
      <c r="J77" s="746"/>
      <c r="K77" s="749" t="str">
        <f>IF(ISBLANK(J77),"",VLOOKUP(1/J77,'BAREME ATHLE'!$AH$6:$BE$56,24))</f>
        <v/>
      </c>
      <c r="L77" s="209"/>
      <c r="M77" s="295" t="str">
        <f>IF(ISBLANK(L77),"",VLOOKUP(1/L77,'BAREME ATHLE'!$J$6:$BE$56,48))</f>
        <v/>
      </c>
      <c r="N77" s="210"/>
      <c r="O77" s="295" t="str">
        <f>IF(ISBLANK(N77),"",VLOOKUP(1/N77,'BAREME ATHLE'!$V$6:$BE$56,36))</f>
        <v/>
      </c>
      <c r="P77" s="211"/>
      <c r="Q77" s="296" t="str">
        <f>IF(ISBLANK(P77),"",VLOOKUP(P77,'BAREME ATHLE'!$AS$6:$BE$56,13))</f>
        <v/>
      </c>
      <c r="R77" s="212"/>
      <c r="S77" s="295" t="str">
        <f>IF(ISBLANK(R77),"",VLOOKUP(R77,'BAREME ATHLE'!$AY$6:$BE$56,7))</f>
        <v/>
      </c>
      <c r="T77" s="250">
        <f>IF(SUM(M77,O77,Q77,S77)&lt;&gt;0,SUM(M77,O77,Q77,S77),0)</f>
        <v>0</v>
      </c>
      <c r="U77" s="767">
        <f>SUM(T77:T81)</f>
        <v>0</v>
      </c>
      <c r="V77" s="756">
        <f>IF(ISERROR(RANK(U77,$AC$47:$AC$62)),"",RANK(U77,$AC$47:$AC$62))</f>
        <v>1</v>
      </c>
      <c r="W77" s="745">
        <f>IF(ISERROR(U77+U83),"",U77+U83)</f>
        <v>0</v>
      </c>
      <c r="X77" s="745">
        <f>IF(ISERROR(RANK(W77,$AI$47:$AI$62)),"",RANK(W77,$AI$47:$AI$62))</f>
        <v>1</v>
      </c>
      <c r="Y77" s="791"/>
    </row>
    <row r="78" spans="1:44" ht="25.5" customHeight="1" x14ac:dyDescent="0.5">
      <c r="A78" s="760"/>
      <c r="B78" s="784"/>
      <c r="C78" s="787"/>
      <c r="D78" s="293">
        <v>2</v>
      </c>
      <c r="E78" s="178"/>
      <c r="F78" s="364" t="str">
        <f>IF(E78="","",VLOOKUP(E78,'Listing import 29.10.24'!$A$2:$J$7000,2,FALSE))</f>
        <v/>
      </c>
      <c r="G78" s="246" t="str">
        <f>IF(E78="","",VLOOKUP(E78,'Listing import 29.10.24'!$A$2:$J$7000,3,FALSE))</f>
        <v/>
      </c>
      <c r="H78" s="294" t="str">
        <f>IF(E78="","",VLOOKUP(E78,'Listing import 29.10.24'!$A$2:$J$7000,4,FALSE))</f>
        <v/>
      </c>
      <c r="I78" s="788"/>
      <c r="J78" s="747"/>
      <c r="K78" s="750"/>
      <c r="L78" s="209"/>
      <c r="M78" s="295" t="str">
        <f>IF(ISBLANK(L78),"",VLOOKUP(1/L78,'BAREME ATHLE'!$J$6:$BE$56,48))</f>
        <v/>
      </c>
      <c r="N78" s="210"/>
      <c r="O78" s="295" t="str">
        <f>IF(ISBLANK(N78),"",VLOOKUP(1/N78,'BAREME ATHLE'!$V$6:$BE$56,36))</f>
        <v/>
      </c>
      <c r="P78" s="211"/>
      <c r="Q78" s="296" t="str">
        <f>IF(ISBLANK(P78),"",VLOOKUP(P78,'BAREME ATHLE'!$AS$6:$BE$56,13))</f>
        <v/>
      </c>
      <c r="R78" s="213"/>
      <c r="S78" s="295" t="str">
        <f>IF(ISBLANK(R78),"",VLOOKUP(R78,'BAREME ATHLE'!$AY$6:$BE$56,7))</f>
        <v/>
      </c>
      <c r="T78" s="250">
        <f>IF(SUM(M78,O78,Q78,S78)&lt;&gt;0,SUM(M78,O78,Q78,S78),0)</f>
        <v>0</v>
      </c>
      <c r="U78" s="768"/>
      <c r="V78" s="757"/>
      <c r="W78" s="766"/>
      <c r="X78" s="745"/>
      <c r="Y78" s="792"/>
    </row>
    <row r="79" spans="1:44" ht="25.5" customHeight="1" x14ac:dyDescent="0.5">
      <c r="A79" s="760"/>
      <c r="B79" s="784"/>
      <c r="C79" s="787"/>
      <c r="D79" s="293">
        <v>3</v>
      </c>
      <c r="E79" s="178"/>
      <c r="F79" s="364" t="str">
        <f>IF(E79="","",VLOOKUP(E79,'Listing import 29.10.24'!$A$2:$J$7000,2,FALSE))</f>
        <v/>
      </c>
      <c r="G79" s="246" t="str">
        <f>IF(E79="","",VLOOKUP(E79,'Listing import 29.10.24'!$A$2:$J$7000,3,FALSE))</f>
        <v/>
      </c>
      <c r="H79" s="294" t="str">
        <f>IF(E79="","",VLOOKUP(E79,'Listing import 29.10.24'!$A$2:$J$7000,4,FALSE))</f>
        <v/>
      </c>
      <c r="I79" s="788"/>
      <c r="J79" s="747"/>
      <c r="K79" s="750"/>
      <c r="L79" s="209"/>
      <c r="M79" s="295" t="str">
        <f>IF(ISBLANK(L79),"",VLOOKUP(1/L79,'BAREME ATHLE'!$J$6:$BE$56,48))</f>
        <v/>
      </c>
      <c r="N79" s="210"/>
      <c r="O79" s="295" t="str">
        <f>IF(ISBLANK(N79),"",VLOOKUP(1/N79,'BAREME ATHLE'!$V$6:$BE$56,36))</f>
        <v/>
      </c>
      <c r="P79" s="211"/>
      <c r="Q79" s="296" t="str">
        <f>IF(ISBLANK(P79),"",VLOOKUP(P79,'BAREME ATHLE'!$AS$6:$BE$56,13))</f>
        <v/>
      </c>
      <c r="R79" s="212"/>
      <c r="S79" s="295" t="str">
        <f>IF(ISBLANK(R79),"",VLOOKUP(R79,'BAREME ATHLE'!$AY$6:$BE$56,7))</f>
        <v/>
      </c>
      <c r="T79" s="250">
        <f>IF(SUM(M79,O79,Q79,S79)&lt;&gt;0,SUM(M79,O79,Q79,S79),0)</f>
        <v>0</v>
      </c>
      <c r="U79" s="768"/>
      <c r="V79" s="757"/>
      <c r="W79" s="766"/>
      <c r="X79" s="745"/>
      <c r="Y79" s="792"/>
    </row>
    <row r="80" spans="1:44" ht="25.5" customHeight="1" x14ac:dyDescent="0.5">
      <c r="A80" s="760"/>
      <c r="B80" s="784"/>
      <c r="C80" s="787"/>
      <c r="D80" s="293">
        <v>4</v>
      </c>
      <c r="E80" s="178"/>
      <c r="F80" s="364" t="str">
        <f>IF(E80="","",VLOOKUP(E80,'Listing import 29.10.24'!$A$2:$J$7000,2,FALSE))</f>
        <v/>
      </c>
      <c r="G80" s="246" t="str">
        <f>IF(E80="","",VLOOKUP(E80,'Listing import 29.10.24'!$A$2:$J$7000,3,FALSE))</f>
        <v/>
      </c>
      <c r="H80" s="294" t="str">
        <f>IF(E80="","",VLOOKUP(E80,'Listing import 29.10.24'!$A$2:$J$7000,4,FALSE))</f>
        <v/>
      </c>
      <c r="I80" s="788"/>
      <c r="J80" s="747"/>
      <c r="K80" s="750"/>
      <c r="L80" s="209"/>
      <c r="M80" s="295" t="str">
        <f>IF(ISBLANK(L80),"",VLOOKUP(1/L80,'BAREME ATHLE'!$J$6:$BE$56,48))</f>
        <v/>
      </c>
      <c r="N80" s="210"/>
      <c r="O80" s="295" t="str">
        <f>IF(ISBLANK(N80),"",VLOOKUP(1/N80,'BAREME ATHLE'!$V$6:$BE$56,36))</f>
        <v/>
      </c>
      <c r="P80" s="211"/>
      <c r="Q80" s="296" t="str">
        <f>IF(ISBLANK(P80),"",VLOOKUP(P80,'BAREME ATHLE'!$AS$6:$BE$56,13))</f>
        <v/>
      </c>
      <c r="R80" s="212"/>
      <c r="S80" s="295" t="str">
        <f>IF(ISBLANK(R80),"",VLOOKUP(R80,'BAREME ATHLE'!$AY$6:$BE$56,7))</f>
        <v/>
      </c>
      <c r="T80" s="250">
        <f>IF(SUM(M80,O80,Q80,S80)&lt;&gt;0,SUM(M80,O80,Q80,S80),0)</f>
        <v>0</v>
      </c>
      <c r="U80" s="768"/>
      <c r="V80" s="757"/>
      <c r="W80" s="766"/>
      <c r="X80" s="745"/>
      <c r="Y80" s="792"/>
    </row>
    <row r="81" spans="1:25" ht="25.5" customHeight="1" x14ac:dyDescent="0.5">
      <c r="A81" s="760"/>
      <c r="B81" s="784"/>
      <c r="C81" s="787"/>
      <c r="D81" s="293">
        <v>5</v>
      </c>
      <c r="E81" s="178"/>
      <c r="F81" s="364" t="str">
        <f>IF(E81="","",VLOOKUP(E81,'Listing import 29.10.24'!$A$2:$J$7000,2,FALSE))</f>
        <v/>
      </c>
      <c r="G81" s="246" t="str">
        <f>IF(E81="","",VLOOKUP(E81,'Listing import 29.10.24'!$A$2:$J$7000,3,FALSE))</f>
        <v/>
      </c>
      <c r="H81" s="294" t="str">
        <f>IF(E81="","",VLOOKUP(E81,'Listing import 29.10.24'!$A$2:$J$7000,4,FALSE))</f>
        <v/>
      </c>
      <c r="I81" s="788"/>
      <c r="J81" s="748"/>
      <c r="K81" s="751"/>
      <c r="L81" s="209"/>
      <c r="M81" s="295" t="str">
        <f>IF(ISBLANK(L81),"",VLOOKUP(1/L81,'BAREME ATHLE'!$J$6:$BE$56,48))</f>
        <v/>
      </c>
      <c r="N81" s="210"/>
      <c r="O81" s="295" t="str">
        <f>IF(ISBLANK(N81),"",VLOOKUP(1/N81,'BAREME ATHLE'!$V$6:$BE$56,36))</f>
        <v/>
      </c>
      <c r="P81" s="211"/>
      <c r="Q81" s="296" t="str">
        <f>IF(ISBLANK(P81),"",VLOOKUP(P81,'BAREME ATHLE'!$AS$6:$BE$56,13))</f>
        <v/>
      </c>
      <c r="R81" s="212"/>
      <c r="S81" s="295" t="str">
        <f>IF(ISBLANK(R81),"",VLOOKUP(R81,'BAREME ATHLE'!$AY$6:$BE$56,7))</f>
        <v/>
      </c>
      <c r="T81" s="250">
        <f>IF(SUM(M81,O81,Q81,S81)&lt;&gt;0,SUM(M81,O81,Q81,S81),0)</f>
        <v>0</v>
      </c>
      <c r="U81" s="769"/>
      <c r="V81" s="757"/>
      <c r="W81" s="766"/>
      <c r="X81" s="745"/>
      <c r="Y81" s="792"/>
    </row>
    <row r="82" spans="1:25" ht="25.5" customHeight="1" x14ac:dyDescent="0.5">
      <c r="A82" s="760"/>
      <c r="B82" s="784"/>
      <c r="C82" s="267"/>
      <c r="D82" s="268"/>
      <c r="E82" s="268"/>
      <c r="F82" s="362"/>
      <c r="G82" s="268"/>
      <c r="H82" s="269"/>
      <c r="I82" s="270"/>
      <c r="J82" s="214"/>
      <c r="K82" s="270"/>
      <c r="L82" s="215"/>
      <c r="M82" s="271"/>
      <c r="N82" s="216"/>
      <c r="O82" s="272"/>
      <c r="P82" s="199"/>
      <c r="Q82" s="272"/>
      <c r="R82" s="199"/>
      <c r="S82" s="272"/>
      <c r="T82" s="273"/>
      <c r="U82" s="274"/>
      <c r="V82" s="275"/>
      <c r="W82" s="766"/>
      <c r="X82" s="745"/>
      <c r="Y82" s="792"/>
    </row>
    <row r="83" spans="1:25" ht="25.5" customHeight="1" x14ac:dyDescent="0.5">
      <c r="A83" s="760"/>
      <c r="B83" s="784"/>
      <c r="C83" s="786" t="s">
        <v>121</v>
      </c>
      <c r="D83" s="293">
        <v>1</v>
      </c>
      <c r="E83" s="178"/>
      <c r="F83" s="364" t="str">
        <f>IF(E83="","",VLOOKUP(E83,'Listing import 29.10.24'!$A$2:$J$7000,2,FALSE))</f>
        <v/>
      </c>
      <c r="G83" s="246" t="str">
        <f>IF(E83="","",VLOOKUP(E83,'Listing import 29.10.24'!$A$2:$J$7000,3,FALSE))</f>
        <v/>
      </c>
      <c r="H83" s="294" t="str">
        <f>IF(E83="","",VLOOKUP(E83,'Listing import 29.10.24'!$A$2:$J$7000,4,FALSE))</f>
        <v/>
      </c>
      <c r="I83" s="788"/>
      <c r="J83" s="746"/>
      <c r="K83" s="749" t="str">
        <f>IF(ISBLANK(J83),"",VLOOKUP(1/J83,'BAREME ATHLE'!$AJ$6:$BE$56,22))</f>
        <v/>
      </c>
      <c r="L83" s="209"/>
      <c r="M83" s="295" t="str">
        <f>IF(ISBLANK(L83),"",VLOOKUP(1/L83,'BAREME ATHLE'!$L$6:$BE$56,46))</f>
        <v/>
      </c>
      <c r="N83" s="210"/>
      <c r="O83" s="295" t="str">
        <f>IF(ISBLANK(N83),"",VLOOKUP(1/N83,'BAREME ATHLE'!$X$6:$BE$56,34))</f>
        <v/>
      </c>
      <c r="P83" s="217"/>
      <c r="Q83" s="295" t="str">
        <f>IF(ISBLANK(P83),"",VLOOKUP(P83,'BAREME ATHLE'!$AT$6:$BE$56,12))</f>
        <v/>
      </c>
      <c r="R83" s="212"/>
      <c r="S83" s="295" t="str">
        <f>IF(ISBLANK(R83),"",VLOOKUP(R83,'BAREME ATHLE'!$AY$6:$BE$56,7))</f>
        <v/>
      </c>
      <c r="T83" s="282">
        <f>IF(SUM(M83,O83,Q83,S83)&lt;&gt;0,SUM(M83,O83,Q83,S83),0)</f>
        <v>0</v>
      </c>
      <c r="U83" s="770">
        <f>SUM(T83:T87)</f>
        <v>0</v>
      </c>
      <c r="V83" s="758">
        <f>IF(ISERROR(RANK(U83,$AF$47:$AF$62)),"",RANK(U83,$AF$47:$AF$62))</f>
        <v>1</v>
      </c>
      <c r="W83" s="766"/>
      <c r="X83" s="745"/>
      <c r="Y83" s="792"/>
    </row>
    <row r="84" spans="1:25" ht="25.5" customHeight="1" x14ac:dyDescent="0.5">
      <c r="A84" s="760"/>
      <c r="B84" s="784"/>
      <c r="C84" s="787"/>
      <c r="D84" s="293">
        <v>2</v>
      </c>
      <c r="E84" s="178"/>
      <c r="F84" s="364" t="str">
        <f>IF(E84="","",VLOOKUP(E84,'Listing import 29.10.24'!$A$2:$J$7000,2,FALSE))</f>
        <v/>
      </c>
      <c r="G84" s="246" t="str">
        <f>IF(E84="","",VLOOKUP(E84,'Listing import 29.10.24'!$A$2:$J$7000,3,FALSE))</f>
        <v/>
      </c>
      <c r="H84" s="294" t="str">
        <f>IF(E84="","",VLOOKUP(E84,'Listing import 29.10.24'!$A$2:$J$7000,4,FALSE))</f>
        <v/>
      </c>
      <c r="I84" s="788"/>
      <c r="J84" s="747"/>
      <c r="K84" s="750"/>
      <c r="L84" s="209"/>
      <c r="M84" s="295" t="str">
        <f>IF(ISBLANK(L84),"",VLOOKUP(1/L84,'BAREME ATHLE'!$L$6:$BE$56,46))</f>
        <v/>
      </c>
      <c r="N84" s="210"/>
      <c r="O84" s="295" t="str">
        <f>IF(ISBLANK(N84),"",VLOOKUP(1/N84,'BAREME ATHLE'!$X$6:$BE$56,34))</f>
        <v/>
      </c>
      <c r="P84" s="217"/>
      <c r="Q84" s="295" t="str">
        <f>IF(ISBLANK(P84),"",VLOOKUP(P84,'BAREME ATHLE'!$AT$6:$BE$56,12))</f>
        <v/>
      </c>
      <c r="R84" s="212"/>
      <c r="S84" s="295" t="str">
        <f>IF(ISBLANK(R84),"",VLOOKUP(R84,'BAREME ATHLE'!$AY$6:$BE$56,7))</f>
        <v/>
      </c>
      <c r="T84" s="282">
        <f>IF(SUM(M84,O84,Q84,S84)&lt;&gt;0,SUM(M84,O84,Q84,S84),0)</f>
        <v>0</v>
      </c>
      <c r="U84" s="771"/>
      <c r="V84" s="759"/>
      <c r="W84" s="766"/>
      <c r="X84" s="745"/>
      <c r="Y84" s="792"/>
    </row>
    <row r="85" spans="1:25" ht="25.5" customHeight="1" x14ac:dyDescent="0.5">
      <c r="A85" s="760"/>
      <c r="B85" s="784"/>
      <c r="C85" s="787"/>
      <c r="D85" s="293">
        <v>3</v>
      </c>
      <c r="E85" s="178"/>
      <c r="F85" s="364" t="str">
        <f>IF(E85="","",VLOOKUP(E85,'Listing import 29.10.24'!$A$2:$J$7000,2,FALSE))</f>
        <v/>
      </c>
      <c r="G85" s="246" t="str">
        <f>IF(E85="","",VLOOKUP(E85,'Listing import 29.10.24'!$A$2:$J$7000,3,FALSE))</f>
        <v/>
      </c>
      <c r="H85" s="294" t="str">
        <f>IF(E85="","",VLOOKUP(E85,'Listing import 29.10.24'!$A$2:$J$7000,4,FALSE))</f>
        <v/>
      </c>
      <c r="I85" s="788"/>
      <c r="J85" s="747"/>
      <c r="K85" s="750"/>
      <c r="L85" s="209"/>
      <c r="M85" s="295" t="str">
        <f>IF(ISBLANK(L85),"",VLOOKUP(1/L85,'BAREME ATHLE'!$L$6:$BE$56,46))</f>
        <v/>
      </c>
      <c r="N85" s="210"/>
      <c r="O85" s="295" t="str">
        <f>IF(ISBLANK(N85),"",VLOOKUP(1/N85,'BAREME ATHLE'!$X$6:$BE$56,34))</f>
        <v/>
      </c>
      <c r="P85" s="217"/>
      <c r="Q85" s="295" t="str">
        <f>IF(ISBLANK(P85),"",VLOOKUP(P85,'BAREME ATHLE'!$AT$6:$BE$56,12))</f>
        <v/>
      </c>
      <c r="R85" s="212"/>
      <c r="S85" s="295" t="str">
        <f>IF(ISBLANK(R85),"",VLOOKUP(R85,'BAREME ATHLE'!$AY$6:$BE$56,7))</f>
        <v/>
      </c>
      <c r="T85" s="282">
        <f>IF(SUM(M85,O85,Q85,S85)&lt;&gt;0,SUM(M85,O85,Q85,S85),0)</f>
        <v>0</v>
      </c>
      <c r="U85" s="771"/>
      <c r="V85" s="759"/>
      <c r="W85" s="766"/>
      <c r="X85" s="745"/>
      <c r="Y85" s="792"/>
    </row>
    <row r="86" spans="1:25" ht="25.5" customHeight="1" x14ac:dyDescent="0.5">
      <c r="A86" s="760"/>
      <c r="B86" s="784"/>
      <c r="C86" s="787"/>
      <c r="D86" s="293">
        <v>4</v>
      </c>
      <c r="E86" s="178"/>
      <c r="F86" s="364" t="str">
        <f>IF(E86="","",VLOOKUP(E86,'Listing import 29.10.24'!$A$2:$J$7000,2,FALSE))</f>
        <v/>
      </c>
      <c r="G86" s="246" t="str">
        <f>IF(E86="","",VLOOKUP(E86,'Listing import 29.10.24'!$A$2:$J$7000,3,FALSE))</f>
        <v/>
      </c>
      <c r="H86" s="294" t="str">
        <f>IF(E86="","",VLOOKUP(E86,'Listing import 29.10.24'!$A$2:$J$7000,4,FALSE))</f>
        <v/>
      </c>
      <c r="I86" s="788"/>
      <c r="J86" s="747"/>
      <c r="K86" s="750"/>
      <c r="L86" s="209"/>
      <c r="M86" s="295" t="str">
        <f>IF(ISBLANK(L86),"",VLOOKUP(1/L86,'BAREME ATHLE'!$L$6:$BE$56,46))</f>
        <v/>
      </c>
      <c r="N86" s="210"/>
      <c r="O86" s="295" t="str">
        <f>IF(ISBLANK(N86),"",VLOOKUP(1/N86,'BAREME ATHLE'!$X$6:$BE$56,34))</f>
        <v/>
      </c>
      <c r="P86" s="217"/>
      <c r="Q86" s="295" t="str">
        <f>IF(ISBLANK(P86),"",VLOOKUP(P86,'BAREME ATHLE'!$AT$6:$BE$56,12))</f>
        <v/>
      </c>
      <c r="R86" s="212"/>
      <c r="S86" s="295" t="str">
        <f>IF(ISBLANK(R86),"",VLOOKUP(R86,'BAREME ATHLE'!$AY$6:$BE$56,7))</f>
        <v/>
      </c>
      <c r="T86" s="282">
        <f>IF(SUM(M86,O86,Q86,S86)&lt;&gt;0,SUM(M86,O86,Q86,S86),0)</f>
        <v>0</v>
      </c>
      <c r="U86" s="771"/>
      <c r="V86" s="759"/>
      <c r="W86" s="766"/>
      <c r="X86" s="745"/>
      <c r="Y86" s="792"/>
    </row>
    <row r="87" spans="1:25" ht="25.5" customHeight="1" x14ac:dyDescent="0.5">
      <c r="A87" s="760"/>
      <c r="B87" s="784"/>
      <c r="C87" s="787"/>
      <c r="D87" s="293">
        <v>5</v>
      </c>
      <c r="E87" s="178"/>
      <c r="F87" s="364" t="str">
        <f>IF(E87="","",VLOOKUP(E87,'Listing import 29.10.24'!$A$2:$J$7000,2,FALSE))</f>
        <v/>
      </c>
      <c r="G87" s="246" t="str">
        <f>IF(E87="","",VLOOKUP(E87,'Listing import 29.10.24'!$A$2:$J$7000,3,FALSE))</f>
        <v/>
      </c>
      <c r="H87" s="294" t="str">
        <f>IF(E87="","",VLOOKUP(E87,'Listing import 29.10.24'!$A$2:$J$7000,4,FALSE))</f>
        <v/>
      </c>
      <c r="I87" s="788"/>
      <c r="J87" s="748"/>
      <c r="K87" s="751"/>
      <c r="L87" s="209"/>
      <c r="M87" s="295" t="str">
        <f>IF(ISBLANK(L87),"",VLOOKUP(1/L87,'BAREME ATHLE'!$L$6:$BE$56,46))</f>
        <v/>
      </c>
      <c r="N87" s="210"/>
      <c r="O87" s="295" t="str">
        <f>IF(ISBLANK(N87),"",VLOOKUP(1/N87,'BAREME ATHLE'!$X$6:$BE$56,34))</f>
        <v/>
      </c>
      <c r="P87" s="217"/>
      <c r="Q87" s="295" t="str">
        <f>IF(ISBLANK(P87),"",VLOOKUP(P87,'BAREME ATHLE'!$AT$6:$BE$56,12))</f>
        <v/>
      </c>
      <c r="R87" s="212"/>
      <c r="S87" s="295" t="str">
        <f>IF(ISBLANK(R87),"",VLOOKUP(R87,'BAREME ATHLE'!$AY$6:$BE$56,7))</f>
        <v/>
      </c>
      <c r="T87" s="282">
        <f>IF(SUM(M87,O87,Q87,S87)&lt;&gt;0,SUM(M87,O87,Q87,S87),0)</f>
        <v>0</v>
      </c>
      <c r="U87" s="772"/>
      <c r="V87" s="759"/>
      <c r="W87" s="766"/>
      <c r="X87" s="745"/>
      <c r="Y87" s="792"/>
    </row>
    <row r="88" spans="1:25" ht="87.75" x14ac:dyDescent="0.5">
      <c r="A88" s="760"/>
      <c r="B88" s="784"/>
      <c r="C88" s="236" t="s">
        <v>83</v>
      </c>
      <c r="D88" s="236" t="s">
        <v>84</v>
      </c>
      <c r="E88" s="100" t="s">
        <v>85</v>
      </c>
      <c r="F88" s="360" t="s">
        <v>86</v>
      </c>
      <c r="G88" s="236" t="s">
        <v>87</v>
      </c>
      <c r="H88" s="236" t="s">
        <v>88</v>
      </c>
      <c r="I88" s="237" t="s">
        <v>89</v>
      </c>
      <c r="J88" s="111" t="s">
        <v>122</v>
      </c>
      <c r="K88" s="237" t="s">
        <v>34</v>
      </c>
      <c r="L88" s="111" t="s">
        <v>123</v>
      </c>
      <c r="M88" s="238" t="s">
        <v>34</v>
      </c>
      <c r="N88" s="111" t="s">
        <v>124</v>
      </c>
      <c r="O88" s="283" t="s">
        <v>34</v>
      </c>
      <c r="P88" s="111" t="s">
        <v>125</v>
      </c>
      <c r="Q88" s="238" t="s">
        <v>34</v>
      </c>
      <c r="R88" s="111" t="s">
        <v>126</v>
      </c>
      <c r="S88" s="238" t="s">
        <v>34</v>
      </c>
      <c r="T88" s="239" t="s">
        <v>113</v>
      </c>
      <c r="U88" s="240" t="s">
        <v>98</v>
      </c>
      <c r="V88" s="241" t="s">
        <v>99</v>
      </c>
      <c r="W88" s="241" t="s">
        <v>127</v>
      </c>
      <c r="X88" s="241" t="s">
        <v>128</v>
      </c>
      <c r="Y88" s="793"/>
    </row>
    <row r="89" spans="1:25" ht="25.5" customHeight="1" x14ac:dyDescent="0.5">
      <c r="A89" s="760"/>
      <c r="B89" s="784"/>
      <c r="C89" s="786" t="s">
        <v>129</v>
      </c>
      <c r="D89" s="293">
        <v>1</v>
      </c>
      <c r="E89" s="178">
        <f>'INSCRIPTIONS COLLEGES'!E42</f>
        <v>0</v>
      </c>
      <c r="F89" s="364" t="e">
        <f>IF(E89="","",VLOOKUP(E89,'Listing import 29.10.24'!$A$2:$J$7000,2,FALSE))</f>
        <v>#N/A</v>
      </c>
      <c r="G89" s="246" t="e">
        <f>IF(E89="","",VLOOKUP(E89,'Listing import 29.10.24'!$A$2:$J$7000,3,FALSE))</f>
        <v>#N/A</v>
      </c>
      <c r="H89" s="294" t="e">
        <f>IF(E89="","",VLOOKUP(E89,'Listing import 29.10.24'!$A$2:$J$7000,4,FALSE))</f>
        <v>#N/A</v>
      </c>
      <c r="I89" s="789"/>
      <c r="J89" s="746"/>
      <c r="K89" s="749" t="str">
        <f>IF(ISBLANK(J89),"",VLOOKUP(1/J89,'BAREME ATHLE'!$AL$6:$BE$56,20))</f>
        <v/>
      </c>
      <c r="L89" s="209"/>
      <c r="M89" s="295" t="str">
        <f>IF(ISBLANK(L89),"",VLOOKUP(1/L89,'BAREME ATHLE'!$N$6:$BE$56,44))</f>
        <v/>
      </c>
      <c r="N89" s="210"/>
      <c r="O89" s="295" t="str">
        <f>IF(ISBLANK(N89),"",VLOOKUP(1/N89,'BAREME ATHLE'!$Z$6:$BE$56,32))</f>
        <v/>
      </c>
      <c r="P89" s="217"/>
      <c r="Q89" s="295" t="str">
        <f>IF(ISBLANK(P89),"",VLOOKUP(P89,'BAREME ATHLE'!$AU$6:$BE$56,11))</f>
        <v/>
      </c>
      <c r="R89" s="212"/>
      <c r="S89" s="295" t="str">
        <f>IF(ISBLANK(R89),"",VLOOKUP(R89,'BAREME ATHLE'!$AY$6:$BE$56,7))</f>
        <v/>
      </c>
      <c r="T89" s="250">
        <f>IF(SUM(M89,O89,Q89,S89)&lt;&gt;0,SUM(M89,O89,Q89,S89),0)</f>
        <v>0</v>
      </c>
      <c r="U89" s="767">
        <f>SUM(T89:T93)</f>
        <v>0</v>
      </c>
      <c r="V89" s="756">
        <f>IF(ISERROR(RANK(U89,$AL$47:$AL$62)),"",RANK(U89,$AL$47:$AL$62))</f>
        <v>1</v>
      </c>
      <c r="W89" s="745">
        <f>IF(ISERROR(U89+U95),"",U89+U95)</f>
        <v>0</v>
      </c>
      <c r="X89" s="745">
        <f>IF(ISERROR(RANK(W89,$AR$47:$AR$62)),"",RANK(W89,$AR$47:$AR$62))</f>
        <v>1</v>
      </c>
      <c r="Y89" s="793"/>
    </row>
    <row r="90" spans="1:25" ht="25.5" customHeight="1" x14ac:dyDescent="0.5">
      <c r="A90" s="760"/>
      <c r="B90" s="784"/>
      <c r="C90" s="786"/>
      <c r="D90" s="293">
        <v>2</v>
      </c>
      <c r="E90" s="178">
        <f>'INSCRIPTIONS COLLEGES'!E43</f>
        <v>0</v>
      </c>
      <c r="F90" s="364" t="e">
        <f>IF(E90="","",VLOOKUP(E90,'Listing import 29.10.24'!$A$2:$J$7000,2,FALSE))</f>
        <v>#N/A</v>
      </c>
      <c r="G90" s="246" t="e">
        <f>IF(E90="","",VLOOKUP(E90,'Listing import 29.10.24'!$A$2:$J$7000,3,FALSE))</f>
        <v>#N/A</v>
      </c>
      <c r="H90" s="294" t="e">
        <f>IF(E90="","",VLOOKUP(E90,'Listing import 29.10.24'!$A$2:$J$7000,4,FALSE))</f>
        <v>#N/A</v>
      </c>
      <c r="I90" s="789"/>
      <c r="J90" s="747"/>
      <c r="K90" s="750"/>
      <c r="L90" s="209"/>
      <c r="M90" s="295" t="str">
        <f>IF(ISBLANK(L90),"",VLOOKUP(1/L90,'BAREME ATHLE'!$N$6:$BE$56,44))</f>
        <v/>
      </c>
      <c r="N90" s="210"/>
      <c r="O90" s="295" t="str">
        <f>IF(ISBLANK(N90),"",VLOOKUP(1/N90,'BAREME ATHLE'!$Z$6:$BE$56,32))</f>
        <v/>
      </c>
      <c r="P90" s="217"/>
      <c r="Q90" s="295" t="str">
        <f>IF(ISBLANK(P90),"",VLOOKUP(P90,'BAREME ATHLE'!$AU$6:$BE$56,11))</f>
        <v/>
      </c>
      <c r="R90" s="212"/>
      <c r="S90" s="295" t="str">
        <f>IF(ISBLANK(R90),"",VLOOKUP(R90,'BAREME ATHLE'!$AY$6:$BE$56,7))</f>
        <v/>
      </c>
      <c r="T90" s="250">
        <f>IF(SUM(M90,O90,Q90,S90)&lt;&gt;0,SUM(M90,O90,Q90,S90),0)</f>
        <v>0</v>
      </c>
      <c r="U90" s="768"/>
      <c r="V90" s="757"/>
      <c r="W90" s="766"/>
      <c r="X90" s="745"/>
      <c r="Y90" s="793"/>
    </row>
    <row r="91" spans="1:25" ht="25.5" customHeight="1" x14ac:dyDescent="0.5">
      <c r="A91" s="760"/>
      <c r="B91" s="784"/>
      <c r="C91" s="787"/>
      <c r="D91" s="293">
        <v>3</v>
      </c>
      <c r="E91" s="178">
        <f>'INSCRIPTIONS COLLEGES'!E44</f>
        <v>0</v>
      </c>
      <c r="F91" s="364" t="e">
        <f>IF(E91="","",VLOOKUP(E91,'Listing import 29.10.24'!$A$2:$J$7000,2,FALSE))</f>
        <v>#N/A</v>
      </c>
      <c r="G91" s="246" t="e">
        <f>IF(E91="","",VLOOKUP(E91,'Listing import 29.10.24'!$A$2:$J$7000,3,FALSE))</f>
        <v>#N/A</v>
      </c>
      <c r="H91" s="294" t="e">
        <f>IF(E91="","",VLOOKUP(E91,'Listing import 29.10.24'!$A$2:$J$7000,4,FALSE))</f>
        <v>#N/A</v>
      </c>
      <c r="I91" s="789"/>
      <c r="J91" s="747"/>
      <c r="K91" s="750"/>
      <c r="L91" s="209"/>
      <c r="M91" s="295" t="str">
        <f>IF(ISBLANK(L91),"",VLOOKUP(1/L91,'BAREME ATHLE'!$N$6:$BE$56,44))</f>
        <v/>
      </c>
      <c r="N91" s="210"/>
      <c r="O91" s="295" t="str">
        <f>IF(ISBLANK(N91),"",VLOOKUP(1/N91,'BAREME ATHLE'!$Z$6:$BE$56,32))</f>
        <v/>
      </c>
      <c r="P91" s="217"/>
      <c r="Q91" s="295" t="str">
        <f>IF(ISBLANK(P91),"",VLOOKUP(P91,'BAREME ATHLE'!$AU$6:$BE$56,11))</f>
        <v/>
      </c>
      <c r="R91" s="212"/>
      <c r="S91" s="295" t="str">
        <f>IF(ISBLANK(R91),"",VLOOKUP(R91,'BAREME ATHLE'!$AY$6:$BE$56,7))</f>
        <v/>
      </c>
      <c r="T91" s="250">
        <f>IF(SUM(M91,O91,Q91,S91)&lt;&gt;0,SUM(M91,O91,Q91,S91),0)</f>
        <v>0</v>
      </c>
      <c r="U91" s="768"/>
      <c r="V91" s="757"/>
      <c r="W91" s="766"/>
      <c r="X91" s="745"/>
      <c r="Y91" s="793"/>
    </row>
    <row r="92" spans="1:25" ht="25.5" customHeight="1" x14ac:dyDescent="0.5">
      <c r="A92" s="760"/>
      <c r="B92" s="784"/>
      <c r="C92" s="787"/>
      <c r="D92" s="293">
        <v>4</v>
      </c>
      <c r="E92" s="178">
        <f>'INSCRIPTIONS COLLEGES'!E45</f>
        <v>0</v>
      </c>
      <c r="F92" s="364" t="e">
        <f>IF(E92="","",VLOOKUP(E92,'Listing import 29.10.24'!$A$2:$J$7000,2,FALSE))</f>
        <v>#N/A</v>
      </c>
      <c r="G92" s="246" t="e">
        <f>IF(E92="","",VLOOKUP(E92,'Listing import 29.10.24'!$A$2:$J$7000,3,FALSE))</f>
        <v>#N/A</v>
      </c>
      <c r="H92" s="294" t="e">
        <f>IF(E92="","",VLOOKUP(E92,'Listing import 29.10.24'!$A$2:$J$7000,4,FALSE))</f>
        <v>#N/A</v>
      </c>
      <c r="I92" s="789"/>
      <c r="J92" s="747"/>
      <c r="K92" s="750"/>
      <c r="L92" s="209"/>
      <c r="M92" s="295" t="str">
        <f>IF(ISBLANK(L92),"",VLOOKUP(1/L92,'BAREME ATHLE'!$N$6:$BE$56,44))</f>
        <v/>
      </c>
      <c r="N92" s="210"/>
      <c r="O92" s="295" t="str">
        <f>IF(ISBLANK(N92),"",VLOOKUP(1/N92,'BAREME ATHLE'!$Z$6:$BE$56,32))</f>
        <v/>
      </c>
      <c r="P92" s="217"/>
      <c r="Q92" s="295" t="str">
        <f>IF(ISBLANK(P92),"",VLOOKUP(P92,'BAREME ATHLE'!$AU$6:$BE$56,11))</f>
        <v/>
      </c>
      <c r="R92" s="212"/>
      <c r="S92" s="295" t="str">
        <f>IF(ISBLANK(R92),"",VLOOKUP(R92,'BAREME ATHLE'!$AY$6:$BE$56,7))</f>
        <v/>
      </c>
      <c r="T92" s="250">
        <f>IF(SUM(M92,O92,Q92,S92)&lt;&gt;0,SUM(M92,O92,Q92,S92),0)</f>
        <v>0</v>
      </c>
      <c r="U92" s="768"/>
      <c r="V92" s="757"/>
      <c r="W92" s="766"/>
      <c r="X92" s="745"/>
      <c r="Y92" s="793"/>
    </row>
    <row r="93" spans="1:25" ht="25.5" customHeight="1" x14ac:dyDescent="0.5">
      <c r="A93" s="760"/>
      <c r="B93" s="784"/>
      <c r="C93" s="787"/>
      <c r="D93" s="293">
        <v>5</v>
      </c>
      <c r="E93" s="178">
        <f>'INSCRIPTIONS COLLEGES'!E46</f>
        <v>0</v>
      </c>
      <c r="F93" s="364" t="e">
        <f>IF(E93="","",VLOOKUP(E93,'Listing import 29.10.24'!$A$2:$J$7000,2,FALSE))</f>
        <v>#N/A</v>
      </c>
      <c r="G93" s="246" t="e">
        <f>IF(E93="","",VLOOKUP(E93,'Listing import 29.10.24'!$A$2:$J$7000,3,FALSE))</f>
        <v>#N/A</v>
      </c>
      <c r="H93" s="294" t="e">
        <f>IF(E93="","",VLOOKUP(E93,'Listing import 29.10.24'!$A$2:$J$7000,4,FALSE))</f>
        <v>#N/A</v>
      </c>
      <c r="I93" s="789"/>
      <c r="J93" s="748"/>
      <c r="K93" s="751"/>
      <c r="L93" s="209"/>
      <c r="M93" s="295" t="str">
        <f>IF(ISBLANK(L93),"",VLOOKUP(1/L93,'BAREME ATHLE'!$N$6:$BE$56,44))</f>
        <v/>
      </c>
      <c r="N93" s="210"/>
      <c r="O93" s="295" t="str">
        <f>IF(ISBLANK(N93),"",VLOOKUP(1/N93,'BAREME ATHLE'!$Z$6:$BE$56,32))</f>
        <v/>
      </c>
      <c r="P93" s="217"/>
      <c r="Q93" s="295" t="str">
        <f>IF(ISBLANK(P93),"",VLOOKUP(P93,'BAREME ATHLE'!$AU$6:$BE$56,11))</f>
        <v/>
      </c>
      <c r="R93" s="212"/>
      <c r="S93" s="295" t="str">
        <f>IF(ISBLANK(R93),"",VLOOKUP(R93,'BAREME ATHLE'!$AY$6:$BE$56,7))</f>
        <v/>
      </c>
      <c r="T93" s="250">
        <f>IF(SUM(M93,O93,Q93,S93)&lt;&gt;0,SUM(M93,O93,Q93,S93),0)</f>
        <v>0</v>
      </c>
      <c r="U93" s="769"/>
      <c r="V93" s="757"/>
      <c r="W93" s="766"/>
      <c r="X93" s="745"/>
      <c r="Y93" s="793"/>
    </row>
    <row r="94" spans="1:25" ht="25.5" customHeight="1" x14ac:dyDescent="0.5">
      <c r="A94" s="760"/>
      <c r="B94" s="784"/>
      <c r="C94" s="267"/>
      <c r="D94" s="268"/>
      <c r="E94" s="268"/>
      <c r="F94" s="362"/>
      <c r="G94" s="268"/>
      <c r="H94" s="269"/>
      <c r="I94" s="270"/>
      <c r="J94" s="214"/>
      <c r="K94" s="270"/>
      <c r="L94" s="215"/>
      <c r="M94" s="272"/>
      <c r="N94" s="216"/>
      <c r="O94" s="272"/>
      <c r="P94" s="199"/>
      <c r="Q94" s="272"/>
      <c r="R94" s="199"/>
      <c r="S94" s="272"/>
      <c r="T94" s="273"/>
      <c r="U94" s="274"/>
      <c r="V94" s="275"/>
      <c r="W94" s="766"/>
      <c r="X94" s="745"/>
      <c r="Y94" s="793"/>
    </row>
    <row r="95" spans="1:25" ht="25.5" customHeight="1" x14ac:dyDescent="0.5">
      <c r="A95" s="760"/>
      <c r="B95" s="784"/>
      <c r="C95" s="786" t="s">
        <v>130</v>
      </c>
      <c r="D95" s="293">
        <v>1</v>
      </c>
      <c r="E95" s="178">
        <f>'INSCRIPTIONS COLLEGES'!E48</f>
        <v>0</v>
      </c>
      <c r="F95" s="364" t="e">
        <f>IF(E95="","",VLOOKUP(E95,'Listing import 29.10.24'!$A$2:$J$7000,2,FALSE))</f>
        <v>#N/A</v>
      </c>
      <c r="G95" s="246" t="e">
        <f>IF(E95="","",VLOOKUP(E95,'Listing import 29.10.24'!$A$2:$J$7000,3,FALSE))</f>
        <v>#N/A</v>
      </c>
      <c r="H95" s="294" t="e">
        <f>IF(E95="","",VLOOKUP(E95,'Listing import 29.10.24'!$A$2:$J$7000,4,FALSE))</f>
        <v>#N/A</v>
      </c>
      <c r="I95" s="789"/>
      <c r="J95" s="746"/>
      <c r="K95" s="749" t="str">
        <f>IF(ISBLANK(J95),"",VLOOKUP(1/J95,'BAREME ATHLE'!$AN$6:$BE$56,18))</f>
        <v/>
      </c>
      <c r="L95" s="209"/>
      <c r="M95" s="295" t="str">
        <f>IF(ISBLANK(L95),"",VLOOKUP(1/L95,'BAREME ATHLE'!$P$6:$BE$56,42))</f>
        <v/>
      </c>
      <c r="N95" s="210"/>
      <c r="O95" s="295" t="str">
        <f>IF(ISBLANK(N95),"",VLOOKUP(1/N95,'BAREME ATHLE'!$AB$6:$BE$56,30))</f>
        <v/>
      </c>
      <c r="P95" s="217"/>
      <c r="Q95" s="295" t="str">
        <f>IF(ISBLANK(P95),"",VLOOKUP(P95,'BAREME ATHLE'!$AV$6:$BE$56,10))</f>
        <v/>
      </c>
      <c r="R95" s="212"/>
      <c r="S95" s="295" t="str">
        <f>IF(ISBLANK(R95),"",VLOOKUP(R95,'BAREME ATHLE'!$AY$6:$BE$56,7))</f>
        <v/>
      </c>
      <c r="T95" s="282">
        <f t="shared" ref="T95:T98" si="15">IF(SUM(M95,O95,Q95,S95)&lt;&gt;0,SUM(M95,O95,Q95,S95),0)</f>
        <v>0</v>
      </c>
      <c r="U95" s="770">
        <f>SUM(T95:T99)</f>
        <v>0</v>
      </c>
      <c r="V95" s="758">
        <f>IF(ISERROR(RANK(U95,$AO$47:$AO$62)),"",RANK(U95,$AO$47:$AO$62))</f>
        <v>1</v>
      </c>
      <c r="W95" s="766"/>
      <c r="X95" s="745"/>
      <c r="Y95" s="793"/>
    </row>
    <row r="96" spans="1:25" ht="25.5" customHeight="1" x14ac:dyDescent="0.5">
      <c r="A96" s="760"/>
      <c r="B96" s="784"/>
      <c r="C96" s="786"/>
      <c r="D96" s="293">
        <v>2</v>
      </c>
      <c r="E96" s="178">
        <f>'INSCRIPTIONS COLLEGES'!E49</f>
        <v>0</v>
      </c>
      <c r="F96" s="364" t="e">
        <f>IF(E96="","",VLOOKUP(E96,'Listing import 29.10.24'!$A$2:$J$7000,2,FALSE))</f>
        <v>#N/A</v>
      </c>
      <c r="G96" s="246" t="e">
        <f>IF(E96="","",VLOOKUP(E96,'Listing import 29.10.24'!$A$2:$J$7000,3,FALSE))</f>
        <v>#N/A</v>
      </c>
      <c r="H96" s="294" t="e">
        <f>IF(E96="","",VLOOKUP(E96,'Listing import 29.10.24'!$A$2:$J$7000,4,FALSE))</f>
        <v>#N/A</v>
      </c>
      <c r="I96" s="789"/>
      <c r="J96" s="747"/>
      <c r="K96" s="750"/>
      <c r="L96" s="209"/>
      <c r="M96" s="295" t="str">
        <f>IF(ISBLANK(L96),"",VLOOKUP(1/L96,'BAREME ATHLE'!$P$6:$BE$56,42))</f>
        <v/>
      </c>
      <c r="N96" s="210"/>
      <c r="O96" s="295" t="str">
        <f>IF(ISBLANK(N96),"",VLOOKUP(1/N96,'BAREME ATHLE'!$AB$6:$BE$56,30))</f>
        <v/>
      </c>
      <c r="P96" s="217"/>
      <c r="Q96" s="295" t="str">
        <f>IF(ISBLANK(P96),"",VLOOKUP(P96,'BAREME ATHLE'!$AV$6:$BE$56,10))</f>
        <v/>
      </c>
      <c r="R96" s="212"/>
      <c r="S96" s="295" t="str">
        <f>IF(ISBLANK(R96),"",VLOOKUP(R96,'BAREME ATHLE'!$AY$6:$BE$56,7))</f>
        <v/>
      </c>
      <c r="T96" s="282">
        <f t="shared" si="15"/>
        <v>0</v>
      </c>
      <c r="U96" s="771"/>
      <c r="V96" s="759"/>
      <c r="W96" s="766"/>
      <c r="X96" s="745"/>
      <c r="Y96" s="793"/>
    </row>
    <row r="97" spans="1:25" ht="25.5" customHeight="1" x14ac:dyDescent="0.5">
      <c r="A97" s="760"/>
      <c r="B97" s="784"/>
      <c r="C97" s="787"/>
      <c r="D97" s="293">
        <v>3</v>
      </c>
      <c r="E97" s="178">
        <f>'INSCRIPTIONS COLLEGES'!E50</f>
        <v>0</v>
      </c>
      <c r="F97" s="364" t="e">
        <f>IF(E97="","",VLOOKUP(E97,'Listing import 29.10.24'!$A$2:$J$7000,2,FALSE))</f>
        <v>#N/A</v>
      </c>
      <c r="G97" s="246" t="e">
        <f>IF(E97="","",VLOOKUP(E97,'Listing import 29.10.24'!$A$2:$J$7000,3,FALSE))</f>
        <v>#N/A</v>
      </c>
      <c r="H97" s="294" t="e">
        <f>IF(E97="","",VLOOKUP(E97,'Listing import 29.10.24'!$A$2:$J$7000,4,FALSE))</f>
        <v>#N/A</v>
      </c>
      <c r="I97" s="789"/>
      <c r="J97" s="747"/>
      <c r="K97" s="750"/>
      <c r="L97" s="209"/>
      <c r="M97" s="295" t="str">
        <f>IF(ISBLANK(L97),"",VLOOKUP(1/L97,'BAREME ATHLE'!$P$6:$BE$56,42))</f>
        <v/>
      </c>
      <c r="N97" s="210"/>
      <c r="O97" s="295" t="str">
        <f>IF(ISBLANK(N97),"",VLOOKUP(1/N97,'BAREME ATHLE'!$AB$6:$BE$56,30))</f>
        <v/>
      </c>
      <c r="P97" s="217"/>
      <c r="Q97" s="295" t="str">
        <f>IF(ISBLANK(P97),"",VLOOKUP(P97,'BAREME ATHLE'!$AV$6:$BE$56,10))</f>
        <v/>
      </c>
      <c r="R97" s="212"/>
      <c r="S97" s="295" t="str">
        <f>IF(ISBLANK(R97),"",VLOOKUP(R97,'BAREME ATHLE'!$AY$6:$BE$56,7))</f>
        <v/>
      </c>
      <c r="T97" s="282">
        <f t="shared" si="15"/>
        <v>0</v>
      </c>
      <c r="U97" s="771"/>
      <c r="V97" s="759"/>
      <c r="W97" s="766"/>
      <c r="X97" s="745"/>
      <c r="Y97" s="793"/>
    </row>
    <row r="98" spans="1:25" ht="25.5" customHeight="1" x14ac:dyDescent="0.5">
      <c r="A98" s="760"/>
      <c r="B98" s="784"/>
      <c r="C98" s="787"/>
      <c r="D98" s="293">
        <v>4</v>
      </c>
      <c r="E98" s="178">
        <f>'INSCRIPTIONS COLLEGES'!E51</f>
        <v>0</v>
      </c>
      <c r="F98" s="364" t="e">
        <f>IF(E98="","",VLOOKUP(E98,'Listing import 29.10.24'!$A$2:$J$7000,2,FALSE))</f>
        <v>#N/A</v>
      </c>
      <c r="G98" s="246" t="e">
        <f>IF(E98="","",VLOOKUP(E98,'Listing import 29.10.24'!$A$2:$J$7000,3,FALSE))</f>
        <v>#N/A</v>
      </c>
      <c r="H98" s="294" t="e">
        <f>IF(E98="","",VLOOKUP(E98,'Listing import 29.10.24'!$A$2:$J$7000,4,FALSE))</f>
        <v>#N/A</v>
      </c>
      <c r="I98" s="789"/>
      <c r="J98" s="747"/>
      <c r="K98" s="750"/>
      <c r="L98" s="209"/>
      <c r="M98" s="295" t="str">
        <f>IF(ISBLANK(L98),"",VLOOKUP(1/L98,'BAREME ATHLE'!$P$6:$BE$56,42))</f>
        <v/>
      </c>
      <c r="N98" s="210"/>
      <c r="O98" s="295" t="str">
        <f>IF(ISBLANK(N98),"",VLOOKUP(1/N98,'BAREME ATHLE'!$AB$6:$BE$56,30))</f>
        <v/>
      </c>
      <c r="P98" s="217"/>
      <c r="Q98" s="295" t="str">
        <f>IF(ISBLANK(P98),"",VLOOKUP(P98,'BAREME ATHLE'!$AV$6:$BE$56,10))</f>
        <v/>
      </c>
      <c r="R98" s="212"/>
      <c r="S98" s="295" t="str">
        <f>IF(ISBLANK(R98),"",VLOOKUP(R98,'BAREME ATHLE'!$AY$6:$BE$56,7))</f>
        <v/>
      </c>
      <c r="T98" s="282">
        <f t="shared" si="15"/>
        <v>0</v>
      </c>
      <c r="U98" s="771"/>
      <c r="V98" s="759"/>
      <c r="W98" s="766"/>
      <c r="X98" s="745"/>
      <c r="Y98" s="793"/>
    </row>
    <row r="99" spans="1:25" ht="25.5" customHeight="1" x14ac:dyDescent="0.5">
      <c r="A99" s="760"/>
      <c r="B99" s="785"/>
      <c r="C99" s="787"/>
      <c r="D99" s="293">
        <v>5</v>
      </c>
      <c r="E99" s="178">
        <f>'INSCRIPTIONS COLLEGES'!E52</f>
        <v>0</v>
      </c>
      <c r="F99" s="364" t="e">
        <f>IF(E99="","",VLOOKUP(E99,'Listing import 29.10.24'!$A$2:$J$7000,2,FALSE))</f>
        <v>#N/A</v>
      </c>
      <c r="G99" s="246" t="e">
        <f>IF(E99="","",VLOOKUP(E99,'Listing import 29.10.24'!$A$2:$J$7000,3,FALSE))</f>
        <v>#N/A</v>
      </c>
      <c r="H99" s="294" t="e">
        <f>IF(E99="","",VLOOKUP(E99,'Listing import 29.10.24'!$A$2:$J$7000,4,FALSE))</f>
        <v>#N/A</v>
      </c>
      <c r="I99" s="789"/>
      <c r="J99" s="748"/>
      <c r="K99" s="751"/>
      <c r="L99" s="209"/>
      <c r="M99" s="295" t="str">
        <f>IF(ISBLANK(L99),"",VLOOKUP(1/L99,'BAREME ATHLE'!$P$6:$BE$56,42))</f>
        <v/>
      </c>
      <c r="N99" s="210"/>
      <c r="O99" s="295" t="str">
        <f>IF(ISBLANK(N99),"",VLOOKUP(1/N99,'BAREME ATHLE'!$AB$6:$BE$56,30))</f>
        <v/>
      </c>
      <c r="P99" s="217"/>
      <c r="Q99" s="295" t="str">
        <f>IF(ISBLANK(P99),"",VLOOKUP(P99,'BAREME ATHLE'!$AV$6:$BE$56,10))</f>
        <v/>
      </c>
      <c r="R99" s="212"/>
      <c r="S99" s="295" t="str">
        <f>IF(ISBLANK(R99),"",VLOOKUP(R99,'BAREME ATHLE'!$AY$6:$BE$56,7))</f>
        <v/>
      </c>
      <c r="T99" s="282">
        <f>IF(SUM(M99,O99,Q99,S99)&lt;&gt;0,SUM(M99,O99,Q99,S99),0)</f>
        <v>0</v>
      </c>
      <c r="U99" s="772"/>
      <c r="V99" s="759"/>
      <c r="W99" s="766"/>
      <c r="X99" s="745"/>
      <c r="Y99" s="794"/>
    </row>
    <row r="100" spans="1:25" x14ac:dyDescent="0.5">
      <c r="B100" s="285"/>
      <c r="C100" s="286"/>
      <c r="D100" s="286"/>
      <c r="E100" s="370"/>
      <c r="F100" s="363"/>
      <c r="G100" s="286"/>
      <c r="H100" s="286"/>
      <c r="J100" s="218">
        <f>SUM(HOUR(J77+J89)*60*60,MINUTE(J77+J89)*60,SECOND(J77+J89))</f>
        <v>0</v>
      </c>
      <c r="K100" s="287"/>
    </row>
    <row r="101" spans="1:25" ht="87.75" x14ac:dyDescent="0.5">
      <c r="B101" s="236" t="s">
        <v>82</v>
      </c>
      <c r="C101" s="236" t="s">
        <v>83</v>
      </c>
      <c r="D101" s="236" t="s">
        <v>84</v>
      </c>
      <c r="E101" s="100" t="s">
        <v>85</v>
      </c>
      <c r="F101" s="360" t="s">
        <v>86</v>
      </c>
      <c r="G101" s="236" t="s">
        <v>87</v>
      </c>
      <c r="H101" s="236" t="s">
        <v>88</v>
      </c>
      <c r="I101" s="237" t="s">
        <v>89</v>
      </c>
      <c r="J101" s="111" t="s">
        <v>122</v>
      </c>
      <c r="K101" s="237" t="s">
        <v>34</v>
      </c>
      <c r="L101" s="111" t="s">
        <v>132</v>
      </c>
      <c r="M101" s="238" t="s">
        <v>34</v>
      </c>
      <c r="N101" s="111" t="s">
        <v>124</v>
      </c>
      <c r="O101" s="238" t="s">
        <v>34</v>
      </c>
      <c r="P101" s="111" t="s">
        <v>125</v>
      </c>
      <c r="Q101" s="238" t="s">
        <v>34</v>
      </c>
      <c r="R101" s="111" t="s">
        <v>126</v>
      </c>
      <c r="S101" s="238" t="s">
        <v>34</v>
      </c>
      <c r="T101" s="239" t="s">
        <v>113</v>
      </c>
      <c r="U101" s="240" t="s">
        <v>98</v>
      </c>
      <c r="V101" s="240" t="s">
        <v>99</v>
      </c>
      <c r="W101" s="241" t="s">
        <v>114</v>
      </c>
      <c r="X101" s="241" t="s">
        <v>115</v>
      </c>
      <c r="Y101" s="241" t="s">
        <v>116</v>
      </c>
    </row>
    <row r="102" spans="1:25" ht="25.5" customHeight="1" x14ac:dyDescent="0.5">
      <c r="A102" s="692">
        <v>5</v>
      </c>
      <c r="B102" s="783" t="e">
        <f>IF(E114="","",VLOOKUP(E114,'Listing import 29.10.24'!$A$2:$J$7000,8,FALSE))</f>
        <v>#N/A</v>
      </c>
      <c r="C102" s="786" t="s">
        <v>117</v>
      </c>
      <c r="D102" s="293">
        <v>1</v>
      </c>
      <c r="E102" s="178"/>
      <c r="F102" s="364" t="str">
        <f>IF(E102="","",VLOOKUP(E102,'Listing import 29.10.24'!$A$2:$J$7000,2,FALSE))</f>
        <v/>
      </c>
      <c r="G102" s="246" t="str">
        <f>IF(E102="","",VLOOKUP(E102,'Listing import 29.10.24'!$A$2:$J$7000,3,FALSE))</f>
        <v/>
      </c>
      <c r="H102" s="294" t="str">
        <f>IF(E102="","",VLOOKUP(E102,'Listing import 29.10.24'!$A$2:$J$7000,4,FALSE))</f>
        <v/>
      </c>
      <c r="I102" s="711"/>
      <c r="J102" s="746"/>
      <c r="K102" s="749" t="str">
        <f>IF(ISBLANK(J102),"",VLOOKUP(1/J102,'BAREME ATHLE'!$AH$6:$BE$56,24))</f>
        <v/>
      </c>
      <c r="L102" s="209"/>
      <c r="M102" s="295" t="str">
        <f>IF(ISBLANK(L102),"",VLOOKUP(1/L102,'BAREME ATHLE'!$J$6:$BE$56,48))</f>
        <v/>
      </c>
      <c r="N102" s="210"/>
      <c r="O102" s="295" t="str">
        <f>IF(ISBLANK(N102),"",VLOOKUP(1/N102,'BAREME ATHLE'!$V$6:$BE$56,36))</f>
        <v/>
      </c>
      <c r="P102" s="211"/>
      <c r="Q102" s="296" t="str">
        <f>IF(ISBLANK(P102),"",VLOOKUP(P102,'BAREME ATHLE'!$AS$6:$BE$56,13))</f>
        <v/>
      </c>
      <c r="R102" s="212"/>
      <c r="S102" s="295" t="str">
        <f>IF(ISBLANK(R102),"",VLOOKUP(R102,'BAREME ATHLE'!$AY$6:$BE$56,7))</f>
        <v/>
      </c>
      <c r="T102" s="250">
        <f>IF(SUM(M102,O102,Q102,S102)&lt;&gt;0,SUM(M102,O102,Q102,S102),0)</f>
        <v>0</v>
      </c>
      <c r="U102" s="767">
        <f>SUM(T102:T106)</f>
        <v>0</v>
      </c>
      <c r="V102" s="756">
        <f>IF(ISERROR(RANK(U102,$AC$47:$AC$62)),"",RANK(U102,$AC$47:$AC$62))</f>
        <v>1</v>
      </c>
      <c r="W102" s="745">
        <f>IF(ISERROR(U102+U108),"",U102+U108)</f>
        <v>0</v>
      </c>
      <c r="X102" s="745">
        <f>IF(ISERROR(RANK(W102,$AI$47:$AI$62)),"",RANK(W102,$AI$47:$AI$62))</f>
        <v>1</v>
      </c>
      <c r="Y102" s="791"/>
    </row>
    <row r="103" spans="1:25" ht="25.5" customHeight="1" x14ac:dyDescent="0.5">
      <c r="A103" s="760"/>
      <c r="B103" s="784"/>
      <c r="C103" s="787"/>
      <c r="D103" s="293">
        <v>2</v>
      </c>
      <c r="E103" s="178"/>
      <c r="F103" s="364" t="str">
        <f>IF(E103="","",VLOOKUP(E103,'Listing import 29.10.24'!$A$2:$J$7000,2,FALSE))</f>
        <v/>
      </c>
      <c r="G103" s="246" t="str">
        <f>IF(E103="","",VLOOKUP(E103,'Listing import 29.10.24'!$A$2:$J$7000,3,FALSE))</f>
        <v/>
      </c>
      <c r="H103" s="294" t="str">
        <f>IF(E103="","",VLOOKUP(E103,'Listing import 29.10.24'!$A$2:$J$7000,4,FALSE))</f>
        <v/>
      </c>
      <c r="I103" s="711"/>
      <c r="J103" s="747"/>
      <c r="K103" s="750"/>
      <c r="L103" s="209"/>
      <c r="M103" s="295" t="str">
        <f>IF(ISBLANK(L103),"",VLOOKUP(1/L103,'BAREME ATHLE'!$J$6:$BE$56,48))</f>
        <v/>
      </c>
      <c r="N103" s="210"/>
      <c r="O103" s="295" t="str">
        <f>IF(ISBLANK(N103),"",VLOOKUP(1/N103,'BAREME ATHLE'!$V$6:$BE$56,36))</f>
        <v/>
      </c>
      <c r="P103" s="211"/>
      <c r="Q103" s="296" t="str">
        <f>IF(ISBLANK(P103),"",VLOOKUP(P103,'BAREME ATHLE'!$AS$6:$BE$56,13))</f>
        <v/>
      </c>
      <c r="R103" s="213"/>
      <c r="S103" s="295" t="str">
        <f>IF(ISBLANK(R103),"",VLOOKUP(R103,'BAREME ATHLE'!$AY$6:$BE$56,7))</f>
        <v/>
      </c>
      <c r="T103" s="250">
        <f>IF(SUM(M103,O103,Q103,S103)&lt;&gt;0,SUM(M103,O103,Q103,S103),0)</f>
        <v>0</v>
      </c>
      <c r="U103" s="768"/>
      <c r="V103" s="757"/>
      <c r="W103" s="766"/>
      <c r="X103" s="745"/>
      <c r="Y103" s="792"/>
    </row>
    <row r="104" spans="1:25" ht="25.5" customHeight="1" x14ac:dyDescent="0.5">
      <c r="A104" s="760"/>
      <c r="B104" s="784"/>
      <c r="C104" s="787"/>
      <c r="D104" s="293">
        <v>3</v>
      </c>
      <c r="E104" s="178"/>
      <c r="F104" s="364" t="str">
        <f>IF(E104="","",VLOOKUP(E104,'Listing import 29.10.24'!$A$2:$J$7000,2,FALSE))</f>
        <v/>
      </c>
      <c r="G104" s="246" t="str">
        <f>IF(E104="","",VLOOKUP(E104,'Listing import 29.10.24'!$A$2:$J$7000,3,FALSE))</f>
        <v/>
      </c>
      <c r="H104" s="294" t="str">
        <f>IF(E104="","",VLOOKUP(E104,'Listing import 29.10.24'!$A$2:$J$7000,4,FALSE))</f>
        <v/>
      </c>
      <c r="I104" s="711"/>
      <c r="J104" s="747"/>
      <c r="K104" s="750"/>
      <c r="L104" s="209"/>
      <c r="M104" s="295" t="str">
        <f>IF(ISBLANK(L104),"",VLOOKUP(1/L104,'BAREME ATHLE'!$J$6:$BE$56,48))</f>
        <v/>
      </c>
      <c r="N104" s="210"/>
      <c r="O104" s="295" t="str">
        <f>IF(ISBLANK(N104),"",VLOOKUP(1/N104,'BAREME ATHLE'!$V$6:$BE$56,36))</f>
        <v/>
      </c>
      <c r="P104" s="211"/>
      <c r="Q104" s="296" t="str">
        <f>IF(ISBLANK(P104),"",VLOOKUP(P104,'BAREME ATHLE'!$AS$6:$BE$56,13))</f>
        <v/>
      </c>
      <c r="R104" s="212"/>
      <c r="S104" s="295" t="str">
        <f>IF(ISBLANK(R104),"",VLOOKUP(R104,'BAREME ATHLE'!$AY$6:$BE$56,7))</f>
        <v/>
      </c>
      <c r="T104" s="250">
        <f>IF(SUM(M104,O104,Q104,S104)&lt;&gt;0,SUM(M104,O104,Q104,S104),0)</f>
        <v>0</v>
      </c>
      <c r="U104" s="768"/>
      <c r="V104" s="757"/>
      <c r="W104" s="766"/>
      <c r="X104" s="745"/>
      <c r="Y104" s="792"/>
    </row>
    <row r="105" spans="1:25" ht="25.5" customHeight="1" x14ac:dyDescent="0.5">
      <c r="A105" s="760"/>
      <c r="B105" s="784"/>
      <c r="C105" s="787"/>
      <c r="D105" s="293">
        <v>4</v>
      </c>
      <c r="E105" s="178"/>
      <c r="F105" s="364" t="str">
        <f>IF(E105="","",VLOOKUP(E105,'Listing import 29.10.24'!$A$2:$J$7000,2,FALSE))</f>
        <v/>
      </c>
      <c r="G105" s="246" t="str">
        <f>IF(E105="","",VLOOKUP(E105,'Listing import 29.10.24'!$A$2:$J$7000,3,FALSE))</f>
        <v/>
      </c>
      <c r="H105" s="294" t="str">
        <f>IF(E105="","",VLOOKUP(E105,'Listing import 29.10.24'!$A$2:$J$7000,4,FALSE))</f>
        <v/>
      </c>
      <c r="I105" s="711"/>
      <c r="J105" s="747"/>
      <c r="K105" s="750"/>
      <c r="L105" s="209"/>
      <c r="M105" s="295" t="str">
        <f>IF(ISBLANK(L105),"",VLOOKUP(1/L105,'BAREME ATHLE'!$J$6:$BE$56,48))</f>
        <v/>
      </c>
      <c r="N105" s="210"/>
      <c r="O105" s="295" t="str">
        <f>IF(ISBLANK(N105),"",VLOOKUP(1/N105,'BAREME ATHLE'!$V$6:$BE$56,36))</f>
        <v/>
      </c>
      <c r="P105" s="211"/>
      <c r="Q105" s="296" t="str">
        <f>IF(ISBLANK(P105),"",VLOOKUP(P105,'BAREME ATHLE'!$AS$6:$BE$56,13))</f>
        <v/>
      </c>
      <c r="R105" s="212"/>
      <c r="S105" s="295" t="str">
        <f>IF(ISBLANK(R105),"",VLOOKUP(R105,'BAREME ATHLE'!$AY$6:$BE$56,7))</f>
        <v/>
      </c>
      <c r="T105" s="250">
        <f>IF(SUM(M105,O105,Q105,S105)&lt;&gt;0,SUM(M105,O105,Q105,S105),0)</f>
        <v>0</v>
      </c>
      <c r="U105" s="768"/>
      <c r="V105" s="757"/>
      <c r="W105" s="766"/>
      <c r="X105" s="745"/>
      <c r="Y105" s="792"/>
    </row>
    <row r="106" spans="1:25" ht="25.5" customHeight="1" x14ac:dyDescent="0.5">
      <c r="A106" s="760"/>
      <c r="B106" s="784"/>
      <c r="C106" s="787"/>
      <c r="D106" s="293">
        <v>5</v>
      </c>
      <c r="E106" s="178"/>
      <c r="F106" s="364" t="str">
        <f>IF(E106="","",VLOOKUP(E106,'Listing import 29.10.24'!$A$2:$J$7000,2,FALSE))</f>
        <v/>
      </c>
      <c r="G106" s="246" t="str">
        <f>IF(E106="","",VLOOKUP(E106,'Listing import 29.10.24'!$A$2:$J$7000,3,FALSE))</f>
        <v/>
      </c>
      <c r="H106" s="294" t="str">
        <f>IF(E106="","",VLOOKUP(E106,'Listing import 29.10.24'!$A$2:$J$7000,4,FALSE))</f>
        <v/>
      </c>
      <c r="I106" s="711"/>
      <c r="J106" s="748"/>
      <c r="K106" s="751"/>
      <c r="L106" s="209"/>
      <c r="M106" s="295" t="str">
        <f>IF(ISBLANK(L106),"",VLOOKUP(1/L106,'BAREME ATHLE'!$J$6:$BE$56,48))</f>
        <v/>
      </c>
      <c r="N106" s="210"/>
      <c r="O106" s="295" t="str">
        <f>IF(ISBLANK(N106),"",VLOOKUP(1/N106,'BAREME ATHLE'!$V$6:$BE$56,36))</f>
        <v/>
      </c>
      <c r="P106" s="211"/>
      <c r="Q106" s="296" t="str">
        <f>IF(ISBLANK(P106),"",VLOOKUP(P106,'BAREME ATHLE'!$AS$6:$BE$56,13))</f>
        <v/>
      </c>
      <c r="R106" s="212"/>
      <c r="S106" s="295" t="str">
        <f>IF(ISBLANK(R106),"",VLOOKUP(R106,'BAREME ATHLE'!$AY$6:$BE$56,7))</f>
        <v/>
      </c>
      <c r="T106" s="250">
        <f>IF(SUM(M106,O106,Q106,S106)&lt;&gt;0,SUM(M106,O106,Q106,S106),0)</f>
        <v>0</v>
      </c>
      <c r="U106" s="769"/>
      <c r="V106" s="757"/>
      <c r="W106" s="766"/>
      <c r="X106" s="745"/>
      <c r="Y106" s="792"/>
    </row>
    <row r="107" spans="1:25" ht="25.5" customHeight="1" x14ac:dyDescent="0.5">
      <c r="A107" s="760"/>
      <c r="B107" s="784"/>
      <c r="C107" s="267"/>
      <c r="D107" s="268"/>
      <c r="E107" s="268"/>
      <c r="F107" s="362"/>
      <c r="G107" s="268"/>
      <c r="H107" s="269"/>
      <c r="I107" s="270"/>
      <c r="J107" s="214"/>
      <c r="K107" s="270"/>
      <c r="L107" s="215"/>
      <c r="M107" s="271"/>
      <c r="N107" s="216"/>
      <c r="O107" s="272"/>
      <c r="P107" s="199"/>
      <c r="Q107" s="272"/>
      <c r="R107" s="199"/>
      <c r="S107" s="272"/>
      <c r="T107" s="273"/>
      <c r="U107" s="274"/>
      <c r="V107" s="275"/>
      <c r="W107" s="766"/>
      <c r="X107" s="745"/>
      <c r="Y107" s="792"/>
    </row>
    <row r="108" spans="1:25" ht="25.5" customHeight="1" x14ac:dyDescent="0.5">
      <c r="A108" s="760"/>
      <c r="B108" s="784"/>
      <c r="C108" s="786" t="s">
        <v>121</v>
      </c>
      <c r="D108" s="293">
        <v>1</v>
      </c>
      <c r="E108" s="178"/>
      <c r="F108" s="364" t="str">
        <f>IF(E108="","",VLOOKUP(E108,'Listing import 29.10.24'!$A$2:$J$7000,2,FALSE))</f>
        <v/>
      </c>
      <c r="G108" s="246" t="str">
        <f>IF(E108="","",VLOOKUP(E108,'Listing import 29.10.24'!$A$2:$J$7000,3,FALSE))</f>
        <v/>
      </c>
      <c r="H108" s="294" t="str">
        <f>IF(E108="","",VLOOKUP(E108,'Listing import 29.10.24'!$A$2:$J$7000,4,FALSE))</f>
        <v/>
      </c>
      <c r="I108" s="711"/>
      <c r="J108" s="746"/>
      <c r="K108" s="749" t="str">
        <f>IF(ISBLANK(J108),"",VLOOKUP(1/J108,'BAREME ATHLE'!$AJ$6:$BE$56,22))</f>
        <v/>
      </c>
      <c r="L108" s="209"/>
      <c r="M108" s="295" t="str">
        <f>IF(ISBLANK(L108),"",VLOOKUP(1/L108,'BAREME ATHLE'!$L$6:$BE$56,46))</f>
        <v/>
      </c>
      <c r="N108" s="210"/>
      <c r="O108" s="295" t="str">
        <f>IF(ISBLANK(N108),"",VLOOKUP(1/N108,'BAREME ATHLE'!$X$6:$BE$56,34))</f>
        <v/>
      </c>
      <c r="P108" s="217"/>
      <c r="Q108" s="295" t="str">
        <f>IF(ISBLANK(P108),"",VLOOKUP(P108,'BAREME ATHLE'!$AT$6:$BE$56,12))</f>
        <v/>
      </c>
      <c r="R108" s="212"/>
      <c r="S108" s="295" t="str">
        <f>IF(ISBLANK(R108),"",VLOOKUP(R108,'BAREME ATHLE'!$AY$6:$BE$56,7))</f>
        <v/>
      </c>
      <c r="T108" s="282">
        <f>IF(SUM(M108,O108,Q108,S108)&lt;&gt;0,SUM(M108,O108,Q108,S108),0)</f>
        <v>0</v>
      </c>
      <c r="U108" s="770">
        <f>SUM(T108:T112)</f>
        <v>0</v>
      </c>
      <c r="V108" s="758">
        <f>IF(ISERROR(RANK(U108,$AF$47:$AF$62)),"",RANK(U108,$AF$47:$AF$62))</f>
        <v>1</v>
      </c>
      <c r="W108" s="766"/>
      <c r="X108" s="745"/>
      <c r="Y108" s="792"/>
    </row>
    <row r="109" spans="1:25" ht="25.5" customHeight="1" x14ac:dyDescent="0.5">
      <c r="A109" s="760"/>
      <c r="B109" s="784"/>
      <c r="C109" s="787"/>
      <c r="D109" s="293">
        <v>2</v>
      </c>
      <c r="E109" s="178"/>
      <c r="F109" s="364" t="str">
        <f>IF(E109="","",VLOOKUP(E109,'Listing import 29.10.24'!$A$2:$J$7000,2,FALSE))</f>
        <v/>
      </c>
      <c r="G109" s="246" t="str">
        <f>IF(E109="","",VLOOKUP(E109,'Listing import 29.10.24'!$A$2:$J$7000,3,FALSE))</f>
        <v/>
      </c>
      <c r="H109" s="294" t="str">
        <f>IF(E109="","",VLOOKUP(E109,'Listing import 29.10.24'!$A$2:$J$7000,4,FALSE))</f>
        <v/>
      </c>
      <c r="I109" s="711"/>
      <c r="J109" s="747"/>
      <c r="K109" s="750"/>
      <c r="L109" s="209"/>
      <c r="M109" s="295" t="str">
        <f>IF(ISBLANK(L109),"",VLOOKUP(1/L109,'BAREME ATHLE'!$L$6:$BE$56,46))</f>
        <v/>
      </c>
      <c r="N109" s="210"/>
      <c r="O109" s="295" t="str">
        <f>IF(ISBLANK(N109),"",VLOOKUP(1/N109,'BAREME ATHLE'!$X$6:$BE$56,34))</f>
        <v/>
      </c>
      <c r="P109" s="217"/>
      <c r="Q109" s="295" t="str">
        <f>IF(ISBLANK(P109),"",VLOOKUP(P109,'BAREME ATHLE'!$AT$6:$BE$56,12))</f>
        <v/>
      </c>
      <c r="R109" s="212"/>
      <c r="S109" s="295" t="str">
        <f>IF(ISBLANK(R109),"",VLOOKUP(R109,'BAREME ATHLE'!$AY$6:$BE$56,7))</f>
        <v/>
      </c>
      <c r="T109" s="282">
        <f>IF(SUM(M109,O109,Q109,S109)&lt;&gt;0,SUM(M109,O109,Q109,S109),0)</f>
        <v>0</v>
      </c>
      <c r="U109" s="771"/>
      <c r="V109" s="759"/>
      <c r="W109" s="766"/>
      <c r="X109" s="745"/>
      <c r="Y109" s="792"/>
    </row>
    <row r="110" spans="1:25" ht="25.5" customHeight="1" x14ac:dyDescent="0.5">
      <c r="A110" s="760"/>
      <c r="B110" s="784"/>
      <c r="C110" s="787"/>
      <c r="D110" s="293">
        <v>3</v>
      </c>
      <c r="E110" s="178"/>
      <c r="F110" s="364" t="str">
        <f>IF(E110="","",VLOOKUP(E110,'Listing import 29.10.24'!$A$2:$J$7000,2,FALSE))</f>
        <v/>
      </c>
      <c r="G110" s="246" t="str">
        <f>IF(E110="","",VLOOKUP(E110,'Listing import 29.10.24'!$A$2:$J$7000,3,FALSE))</f>
        <v/>
      </c>
      <c r="H110" s="294" t="str">
        <f>IF(E110="","",VLOOKUP(E110,'Listing import 29.10.24'!$A$2:$J$7000,4,FALSE))</f>
        <v/>
      </c>
      <c r="I110" s="711"/>
      <c r="J110" s="747"/>
      <c r="K110" s="750"/>
      <c r="L110" s="209"/>
      <c r="M110" s="295" t="str">
        <f>IF(ISBLANK(L110),"",VLOOKUP(1/L110,'BAREME ATHLE'!$L$6:$BE$56,46))</f>
        <v/>
      </c>
      <c r="N110" s="210"/>
      <c r="O110" s="295" t="str">
        <f>IF(ISBLANK(N110),"",VLOOKUP(1/N110,'BAREME ATHLE'!$X$6:$BE$56,34))</f>
        <v/>
      </c>
      <c r="P110" s="217"/>
      <c r="Q110" s="295" t="str">
        <f>IF(ISBLANK(P110),"",VLOOKUP(P110,'BAREME ATHLE'!$AT$6:$BE$56,12))</f>
        <v/>
      </c>
      <c r="R110" s="212"/>
      <c r="S110" s="295" t="str">
        <f>IF(ISBLANK(R110),"",VLOOKUP(R110,'BAREME ATHLE'!$AY$6:$BE$56,7))</f>
        <v/>
      </c>
      <c r="T110" s="282">
        <f>IF(SUM(M110,O110,Q110,S110)&lt;&gt;0,SUM(M110,O110,Q110,S110),0)</f>
        <v>0</v>
      </c>
      <c r="U110" s="771"/>
      <c r="V110" s="759"/>
      <c r="W110" s="766"/>
      <c r="X110" s="745"/>
      <c r="Y110" s="792"/>
    </row>
    <row r="111" spans="1:25" ht="25.5" customHeight="1" x14ac:dyDescent="0.5">
      <c r="A111" s="760"/>
      <c r="B111" s="784"/>
      <c r="C111" s="787"/>
      <c r="D111" s="293">
        <v>4</v>
      </c>
      <c r="E111" s="178"/>
      <c r="F111" s="364" t="str">
        <f>IF(E111="","",VLOOKUP(E111,'Listing import 29.10.24'!$A$2:$J$7000,2,FALSE))</f>
        <v/>
      </c>
      <c r="G111" s="246" t="str">
        <f>IF(E111="","",VLOOKUP(E111,'Listing import 29.10.24'!$A$2:$J$7000,3,FALSE))</f>
        <v/>
      </c>
      <c r="H111" s="294" t="str">
        <f>IF(E111="","",VLOOKUP(E111,'Listing import 29.10.24'!$A$2:$J$7000,4,FALSE))</f>
        <v/>
      </c>
      <c r="I111" s="711"/>
      <c r="J111" s="747"/>
      <c r="K111" s="750"/>
      <c r="L111" s="209"/>
      <c r="M111" s="295" t="str">
        <f>IF(ISBLANK(L111),"",VLOOKUP(1/L111,'BAREME ATHLE'!$L$6:$BE$56,46))</f>
        <v/>
      </c>
      <c r="N111" s="210"/>
      <c r="O111" s="295" t="str">
        <f>IF(ISBLANK(N111),"",VLOOKUP(1/N111,'BAREME ATHLE'!$X$6:$BE$56,34))</f>
        <v/>
      </c>
      <c r="P111" s="217"/>
      <c r="Q111" s="295" t="str">
        <f>IF(ISBLANK(P111),"",VLOOKUP(P111,'BAREME ATHLE'!$AT$6:$BE$56,12))</f>
        <v/>
      </c>
      <c r="R111" s="212"/>
      <c r="S111" s="295" t="str">
        <f>IF(ISBLANK(R111),"",VLOOKUP(R111,'BAREME ATHLE'!$AY$6:$BE$56,7))</f>
        <v/>
      </c>
      <c r="T111" s="282">
        <f>IF(SUM(M111,O111,Q111,S111)&lt;&gt;0,SUM(M111,O111,Q111,S111),0)</f>
        <v>0</v>
      </c>
      <c r="U111" s="771"/>
      <c r="V111" s="759"/>
      <c r="W111" s="766"/>
      <c r="X111" s="745"/>
      <c r="Y111" s="792"/>
    </row>
    <row r="112" spans="1:25" ht="25.5" customHeight="1" x14ac:dyDescent="0.5">
      <c r="A112" s="760"/>
      <c r="B112" s="784"/>
      <c r="C112" s="787"/>
      <c r="D112" s="293">
        <v>5</v>
      </c>
      <c r="E112" s="178"/>
      <c r="F112" s="364" t="str">
        <f>IF(E112="","",VLOOKUP(E112,'Listing import 29.10.24'!$A$2:$J$7000,2,FALSE))</f>
        <v/>
      </c>
      <c r="G112" s="246" t="str">
        <f>IF(E112="","",VLOOKUP(E112,'Listing import 29.10.24'!$A$2:$J$7000,3,FALSE))</f>
        <v/>
      </c>
      <c r="H112" s="294" t="str">
        <f>IF(E112="","",VLOOKUP(E112,'Listing import 29.10.24'!$A$2:$J$7000,4,FALSE))</f>
        <v/>
      </c>
      <c r="I112" s="711"/>
      <c r="J112" s="748"/>
      <c r="K112" s="751"/>
      <c r="L112" s="209"/>
      <c r="M112" s="295" t="str">
        <f>IF(ISBLANK(L112),"",VLOOKUP(1/L112,'BAREME ATHLE'!$L$6:$BE$56,46))</f>
        <v/>
      </c>
      <c r="N112" s="210"/>
      <c r="O112" s="295" t="str">
        <f>IF(ISBLANK(N112),"",VLOOKUP(1/N112,'BAREME ATHLE'!$X$6:$BE$56,34))</f>
        <v/>
      </c>
      <c r="P112" s="217"/>
      <c r="Q112" s="295" t="str">
        <f>IF(ISBLANK(P112),"",VLOOKUP(P112,'BAREME ATHLE'!$AT$6:$BE$56,12))</f>
        <v/>
      </c>
      <c r="R112" s="212"/>
      <c r="S112" s="295" t="str">
        <f>IF(ISBLANK(R112),"",VLOOKUP(R112,'BAREME ATHLE'!$AY$6:$BE$56,7))</f>
        <v/>
      </c>
      <c r="T112" s="282">
        <f>IF(SUM(M112,O112,Q112,S112)&lt;&gt;0,SUM(M112,O112,Q112,S112),0)</f>
        <v>0</v>
      </c>
      <c r="U112" s="772"/>
      <c r="V112" s="759"/>
      <c r="W112" s="766"/>
      <c r="X112" s="745"/>
      <c r="Y112" s="792"/>
    </row>
    <row r="113" spans="1:25" ht="87.75" x14ac:dyDescent="0.5">
      <c r="A113" s="760"/>
      <c r="B113" s="784"/>
      <c r="C113" s="236" t="s">
        <v>83</v>
      </c>
      <c r="D113" s="236" t="s">
        <v>84</v>
      </c>
      <c r="E113" s="100" t="s">
        <v>85</v>
      </c>
      <c r="F113" s="360" t="s">
        <v>86</v>
      </c>
      <c r="G113" s="236" t="s">
        <v>87</v>
      </c>
      <c r="H113" s="236" t="s">
        <v>88</v>
      </c>
      <c r="I113" s="237" t="s">
        <v>89</v>
      </c>
      <c r="J113" s="111" t="s">
        <v>122</v>
      </c>
      <c r="K113" s="237" t="s">
        <v>34</v>
      </c>
      <c r="L113" s="111" t="s">
        <v>123</v>
      </c>
      <c r="M113" s="238" t="s">
        <v>34</v>
      </c>
      <c r="N113" s="111" t="s">
        <v>124</v>
      </c>
      <c r="O113" s="283" t="s">
        <v>34</v>
      </c>
      <c r="P113" s="111" t="s">
        <v>125</v>
      </c>
      <c r="Q113" s="238" t="s">
        <v>34</v>
      </c>
      <c r="R113" s="111" t="s">
        <v>126</v>
      </c>
      <c r="S113" s="238" t="s">
        <v>34</v>
      </c>
      <c r="T113" s="239" t="s">
        <v>113</v>
      </c>
      <c r="U113" s="240" t="s">
        <v>98</v>
      </c>
      <c r="V113" s="241" t="s">
        <v>99</v>
      </c>
      <c r="W113" s="241" t="s">
        <v>127</v>
      </c>
      <c r="X113" s="241" t="s">
        <v>128</v>
      </c>
      <c r="Y113" s="793"/>
    </row>
    <row r="114" spans="1:25" ht="25.5" customHeight="1" x14ac:dyDescent="0.5">
      <c r="A114" s="760"/>
      <c r="B114" s="784"/>
      <c r="C114" s="786" t="s">
        <v>129</v>
      </c>
      <c r="D114" s="293">
        <v>1</v>
      </c>
      <c r="E114" s="178">
        <f>'INSCRIPTIONS COLLEGES'!E55</f>
        <v>0</v>
      </c>
      <c r="F114" s="364" t="e">
        <f>IF(E114="","",VLOOKUP(E114,'Listing import 29.10.24'!$A$2:$J$7000,2,FALSE))</f>
        <v>#N/A</v>
      </c>
      <c r="G114" s="246" t="e">
        <f>IF(E114="","",VLOOKUP(E114,'Listing import 29.10.24'!$A$2:$J$7000,3,FALSE))</f>
        <v>#N/A</v>
      </c>
      <c r="H114" s="294" t="e">
        <f>IF(E114="","",VLOOKUP(E114,'Listing import 29.10.24'!$A$2:$J$7000,4,FALSE))</f>
        <v>#N/A</v>
      </c>
      <c r="I114" s="790"/>
      <c r="J114" s="746"/>
      <c r="K114" s="749" t="str">
        <f>IF(ISBLANK(J114),"",VLOOKUP(1/J114,'BAREME ATHLE'!$AL$6:$BE$56,20))</f>
        <v/>
      </c>
      <c r="L114" s="209"/>
      <c r="M114" s="295" t="str">
        <f>IF(ISBLANK(L114),"",VLOOKUP(1/L114,'BAREME ATHLE'!$N$6:$BE$56,44))</f>
        <v/>
      </c>
      <c r="N114" s="210"/>
      <c r="O114" s="295" t="str">
        <f>IF(ISBLANK(N114),"",VLOOKUP(1/N114,'BAREME ATHLE'!$Z$6:$BE$56,32))</f>
        <v/>
      </c>
      <c r="P114" s="217"/>
      <c r="Q114" s="295" t="str">
        <f>IF(ISBLANK(P114),"",VLOOKUP(P114,'BAREME ATHLE'!$AU$6:$BE$56,11))</f>
        <v/>
      </c>
      <c r="R114" s="212"/>
      <c r="S114" s="295" t="str">
        <f>IF(ISBLANK(R114),"",VLOOKUP(R114,'BAREME ATHLE'!$AY$6:$BE$56,7))</f>
        <v/>
      </c>
      <c r="T114" s="250">
        <f>IF(SUM(M114,O114,Q114,S114)&lt;&gt;0,SUM(M114,O114,Q114,S114),0)</f>
        <v>0</v>
      </c>
      <c r="U114" s="767">
        <f>SUM(T114:T118)</f>
        <v>0</v>
      </c>
      <c r="V114" s="756">
        <f>IF(ISERROR(RANK(U114,$AL$47:$AL$62)),"",RANK(U114,$AL$47:$AL$62))</f>
        <v>1</v>
      </c>
      <c r="W114" s="745">
        <f>IF(ISERROR(U114+U120),"",U114+U120)</f>
        <v>0</v>
      </c>
      <c r="X114" s="745">
        <f>IF(ISERROR(RANK(W114,$AR$47:$AR$62)),"",RANK(W114,$AR$47:$AR$62))</f>
        <v>1</v>
      </c>
      <c r="Y114" s="793"/>
    </row>
    <row r="115" spans="1:25" ht="25.5" customHeight="1" x14ac:dyDescent="0.5">
      <c r="A115" s="760"/>
      <c r="B115" s="784"/>
      <c r="C115" s="786"/>
      <c r="D115" s="293">
        <v>2</v>
      </c>
      <c r="E115" s="178">
        <f>'INSCRIPTIONS COLLEGES'!E56</f>
        <v>0</v>
      </c>
      <c r="F115" s="364" t="e">
        <f>IF(E115="","",VLOOKUP(E115,'Listing import 29.10.24'!$A$2:$J$7000,2,FALSE))</f>
        <v>#N/A</v>
      </c>
      <c r="G115" s="246" t="e">
        <f>IF(E115="","",VLOOKUP(E115,'Listing import 29.10.24'!$A$2:$J$7000,3,FALSE))</f>
        <v>#N/A</v>
      </c>
      <c r="H115" s="294" t="e">
        <f>IF(E115="","",VLOOKUP(E115,'Listing import 29.10.24'!$A$2:$J$7000,4,FALSE))</f>
        <v>#N/A</v>
      </c>
      <c r="I115" s="790"/>
      <c r="J115" s="747"/>
      <c r="K115" s="750"/>
      <c r="L115" s="209"/>
      <c r="M115" s="295" t="str">
        <f>IF(ISBLANK(L115),"",VLOOKUP(1/L115,'BAREME ATHLE'!$N$6:$BE$56,44))</f>
        <v/>
      </c>
      <c r="N115" s="210"/>
      <c r="O115" s="295" t="str">
        <f>IF(ISBLANK(N115),"",VLOOKUP(1/N115,'BAREME ATHLE'!$Z$6:$BE$56,32))</f>
        <v/>
      </c>
      <c r="P115" s="217"/>
      <c r="Q115" s="295" t="str">
        <f>IF(ISBLANK(P115),"",VLOOKUP(P115,'BAREME ATHLE'!$AU$6:$BE$56,11))</f>
        <v/>
      </c>
      <c r="R115" s="212"/>
      <c r="S115" s="295" t="str">
        <f>IF(ISBLANK(R115),"",VLOOKUP(R115,'BAREME ATHLE'!$AY$6:$BE$56,7))</f>
        <v/>
      </c>
      <c r="T115" s="250">
        <f>IF(SUM(M115,O115,Q115,S115)&lt;&gt;0,SUM(M115,O115,Q115,S115),0)</f>
        <v>0</v>
      </c>
      <c r="U115" s="768"/>
      <c r="V115" s="757"/>
      <c r="W115" s="766"/>
      <c r="X115" s="745"/>
      <c r="Y115" s="793"/>
    </row>
    <row r="116" spans="1:25" ht="25.5" customHeight="1" x14ac:dyDescent="0.5">
      <c r="A116" s="760"/>
      <c r="B116" s="784"/>
      <c r="C116" s="787"/>
      <c r="D116" s="293">
        <v>3</v>
      </c>
      <c r="E116" s="178">
        <f>'INSCRIPTIONS COLLEGES'!E57</f>
        <v>0</v>
      </c>
      <c r="F116" s="364" t="e">
        <f>IF(E116="","",VLOOKUP(E116,'Listing import 29.10.24'!$A$2:$J$7000,2,FALSE))</f>
        <v>#N/A</v>
      </c>
      <c r="G116" s="246" t="e">
        <f>IF(E116="","",VLOOKUP(E116,'Listing import 29.10.24'!$A$2:$J$7000,3,FALSE))</f>
        <v>#N/A</v>
      </c>
      <c r="H116" s="294" t="e">
        <f>IF(E116="","",VLOOKUP(E116,'Listing import 29.10.24'!$A$2:$J$7000,4,FALSE))</f>
        <v>#N/A</v>
      </c>
      <c r="I116" s="790"/>
      <c r="J116" s="747"/>
      <c r="K116" s="750"/>
      <c r="L116" s="209"/>
      <c r="M116" s="295" t="str">
        <f>IF(ISBLANK(L116),"",VLOOKUP(1/L116,'BAREME ATHLE'!$N$6:$BE$56,44))</f>
        <v/>
      </c>
      <c r="N116" s="210"/>
      <c r="O116" s="295" t="str">
        <f>IF(ISBLANK(N116),"",VLOOKUP(1/N116,'BAREME ATHLE'!$Z$6:$BE$56,32))</f>
        <v/>
      </c>
      <c r="P116" s="217"/>
      <c r="Q116" s="295" t="str">
        <f>IF(ISBLANK(P116),"",VLOOKUP(P116,'BAREME ATHLE'!$AU$6:$BE$56,11))</f>
        <v/>
      </c>
      <c r="R116" s="212"/>
      <c r="S116" s="295" t="str">
        <f>IF(ISBLANK(R116),"",VLOOKUP(R116,'BAREME ATHLE'!$AY$6:$BE$56,7))</f>
        <v/>
      </c>
      <c r="T116" s="250">
        <f>IF(SUM(M116,O116,Q116,S116)&lt;&gt;0,SUM(M116,O116,Q116,S116),0)</f>
        <v>0</v>
      </c>
      <c r="U116" s="768"/>
      <c r="V116" s="757"/>
      <c r="W116" s="766"/>
      <c r="X116" s="745"/>
      <c r="Y116" s="793"/>
    </row>
    <row r="117" spans="1:25" ht="25.5" customHeight="1" x14ac:dyDescent="0.5">
      <c r="A117" s="760"/>
      <c r="B117" s="784"/>
      <c r="C117" s="787"/>
      <c r="D117" s="293">
        <v>4</v>
      </c>
      <c r="E117" s="178">
        <f>'INSCRIPTIONS COLLEGES'!E58</f>
        <v>0</v>
      </c>
      <c r="F117" s="364" t="e">
        <f>IF(E117="","",VLOOKUP(E117,'Listing import 29.10.24'!$A$2:$J$7000,2,FALSE))</f>
        <v>#N/A</v>
      </c>
      <c r="G117" s="246" t="e">
        <f>IF(E117="","",VLOOKUP(E117,'Listing import 29.10.24'!$A$2:$J$7000,3,FALSE))</f>
        <v>#N/A</v>
      </c>
      <c r="H117" s="294" t="e">
        <f>IF(E117="","",VLOOKUP(E117,'Listing import 29.10.24'!$A$2:$J$7000,4,FALSE))</f>
        <v>#N/A</v>
      </c>
      <c r="I117" s="790"/>
      <c r="J117" s="747"/>
      <c r="K117" s="750"/>
      <c r="L117" s="209"/>
      <c r="M117" s="295" t="str">
        <f>IF(ISBLANK(L117),"",VLOOKUP(1/L117,'BAREME ATHLE'!$N$6:$BE$56,44))</f>
        <v/>
      </c>
      <c r="N117" s="210"/>
      <c r="O117" s="295" t="str">
        <f>IF(ISBLANK(N117),"",VLOOKUP(1/N117,'BAREME ATHLE'!$Z$6:$BE$56,32))</f>
        <v/>
      </c>
      <c r="P117" s="217"/>
      <c r="Q117" s="295" t="str">
        <f>IF(ISBLANK(P117),"",VLOOKUP(P117,'BAREME ATHLE'!$AU$6:$BE$56,11))</f>
        <v/>
      </c>
      <c r="R117" s="212"/>
      <c r="S117" s="295" t="str">
        <f>IF(ISBLANK(R117),"",VLOOKUP(R117,'BAREME ATHLE'!$AY$6:$BE$56,7))</f>
        <v/>
      </c>
      <c r="T117" s="250">
        <f>IF(SUM(M117,O117,Q117,S117)&lt;&gt;0,SUM(M117,O117,Q117,S117),0)</f>
        <v>0</v>
      </c>
      <c r="U117" s="768"/>
      <c r="V117" s="757"/>
      <c r="W117" s="766"/>
      <c r="X117" s="745"/>
      <c r="Y117" s="793"/>
    </row>
    <row r="118" spans="1:25" ht="25.5" customHeight="1" x14ac:dyDescent="0.5">
      <c r="A118" s="760"/>
      <c r="B118" s="784"/>
      <c r="C118" s="787"/>
      <c r="D118" s="293">
        <v>5</v>
      </c>
      <c r="E118" s="178">
        <f>'INSCRIPTIONS COLLEGES'!E59</f>
        <v>0</v>
      </c>
      <c r="F118" s="364" t="e">
        <f>IF(E118="","",VLOOKUP(E118,'Listing import 29.10.24'!$A$2:$J$7000,2,FALSE))</f>
        <v>#N/A</v>
      </c>
      <c r="G118" s="246" t="e">
        <f>IF(E118="","",VLOOKUP(E118,'Listing import 29.10.24'!$A$2:$J$7000,3,FALSE))</f>
        <v>#N/A</v>
      </c>
      <c r="H118" s="294" t="e">
        <f>IF(E118="","",VLOOKUP(E118,'Listing import 29.10.24'!$A$2:$J$7000,4,FALSE))</f>
        <v>#N/A</v>
      </c>
      <c r="I118" s="790"/>
      <c r="J118" s="748"/>
      <c r="K118" s="751"/>
      <c r="L118" s="209"/>
      <c r="M118" s="295" t="str">
        <f>IF(ISBLANK(L118),"",VLOOKUP(1/L118,'BAREME ATHLE'!$N$6:$BE$56,44))</f>
        <v/>
      </c>
      <c r="N118" s="210"/>
      <c r="O118" s="295" t="str">
        <f>IF(ISBLANK(N118),"",VLOOKUP(1/N118,'BAREME ATHLE'!$Z$6:$BE$56,32))</f>
        <v/>
      </c>
      <c r="P118" s="217"/>
      <c r="Q118" s="295" t="str">
        <f>IF(ISBLANK(P118),"",VLOOKUP(P118,'BAREME ATHLE'!$AU$6:$BE$56,11))</f>
        <v/>
      </c>
      <c r="R118" s="212"/>
      <c r="S118" s="295" t="str">
        <f>IF(ISBLANK(R118),"",VLOOKUP(R118,'BAREME ATHLE'!$AY$6:$BE$56,7))</f>
        <v/>
      </c>
      <c r="T118" s="250">
        <f>IF(SUM(M118,O118,Q118,S118)&lt;&gt;0,SUM(M118,O118,Q118,S118),0)</f>
        <v>0</v>
      </c>
      <c r="U118" s="769"/>
      <c r="V118" s="757"/>
      <c r="W118" s="766"/>
      <c r="X118" s="745"/>
      <c r="Y118" s="793"/>
    </row>
    <row r="119" spans="1:25" ht="25.5" customHeight="1" x14ac:dyDescent="0.5">
      <c r="A119" s="760"/>
      <c r="B119" s="784"/>
      <c r="C119" s="267"/>
      <c r="D119" s="268"/>
      <c r="E119" s="268"/>
      <c r="F119" s="362"/>
      <c r="G119" s="268"/>
      <c r="H119" s="269"/>
      <c r="I119" s="270"/>
      <c r="J119" s="214"/>
      <c r="K119" s="270"/>
      <c r="L119" s="215"/>
      <c r="M119" s="272"/>
      <c r="N119" s="216"/>
      <c r="O119" s="272"/>
      <c r="P119" s="199"/>
      <c r="Q119" s="272"/>
      <c r="R119" s="199"/>
      <c r="S119" s="272"/>
      <c r="T119" s="273"/>
      <c r="U119" s="274"/>
      <c r="V119" s="275"/>
      <c r="W119" s="766"/>
      <c r="X119" s="745"/>
      <c r="Y119" s="793"/>
    </row>
    <row r="120" spans="1:25" ht="25.5" customHeight="1" x14ac:dyDescent="0.5">
      <c r="A120" s="760"/>
      <c r="B120" s="784"/>
      <c r="C120" s="786" t="s">
        <v>130</v>
      </c>
      <c r="D120" s="293">
        <v>1</v>
      </c>
      <c r="E120" s="178">
        <f>'INSCRIPTIONS COLLEGES'!E61</f>
        <v>0</v>
      </c>
      <c r="F120" s="364" t="e">
        <f>IF(E120="","",VLOOKUP(E120,'Listing import 29.10.24'!$A$2:$J$7000,2,FALSE))</f>
        <v>#N/A</v>
      </c>
      <c r="G120" s="246" t="e">
        <f>IF(E120="","",VLOOKUP(E120,'Listing import 29.10.24'!$A$2:$J$7000,3,FALSE))</f>
        <v>#N/A</v>
      </c>
      <c r="H120" s="294" t="e">
        <f>IF(E120="","",VLOOKUP(E120,'Listing import 29.10.24'!$A$2:$J$7000,4,FALSE))</f>
        <v>#N/A</v>
      </c>
      <c r="I120" s="790"/>
      <c r="J120" s="746"/>
      <c r="K120" s="749" t="str">
        <f>IF(ISBLANK(J120),"",VLOOKUP(1/J120,'BAREME ATHLE'!$AN$6:$BE$56,18))</f>
        <v/>
      </c>
      <c r="L120" s="209"/>
      <c r="M120" s="295" t="str">
        <f>IF(ISBLANK(L120),"",VLOOKUP(1/L120,'BAREME ATHLE'!$P$6:$BE$56,42))</f>
        <v/>
      </c>
      <c r="N120" s="210"/>
      <c r="O120" s="295" t="str">
        <f>IF(ISBLANK(N120),"",VLOOKUP(1/N120,'BAREME ATHLE'!$AB$6:$BE$56,30))</f>
        <v/>
      </c>
      <c r="P120" s="217"/>
      <c r="Q120" s="295" t="str">
        <f>IF(ISBLANK(P120),"",VLOOKUP(P120,'BAREME ATHLE'!$AV$6:$BE$56,10))</f>
        <v/>
      </c>
      <c r="R120" s="212"/>
      <c r="S120" s="295" t="str">
        <f>IF(ISBLANK(R120),"",VLOOKUP(R120,'BAREME ATHLE'!$AY$6:$BE$56,7))</f>
        <v/>
      </c>
      <c r="T120" s="282">
        <f t="shared" ref="T120:T123" si="16">IF(SUM(M120,O120,Q120,S120)&lt;&gt;0,SUM(M120,O120,Q120,S120),0)</f>
        <v>0</v>
      </c>
      <c r="U120" s="770">
        <f>SUM(T120:T124)</f>
        <v>0</v>
      </c>
      <c r="V120" s="758">
        <f>IF(ISERROR(RANK(U120,$AO$47:$AO$62)),"",RANK(U120,$AO$47:$AO$62))</f>
        <v>1</v>
      </c>
      <c r="W120" s="766"/>
      <c r="X120" s="745"/>
      <c r="Y120" s="793"/>
    </row>
    <row r="121" spans="1:25" ht="25.5" customHeight="1" x14ac:dyDescent="0.5">
      <c r="A121" s="760"/>
      <c r="B121" s="784"/>
      <c r="C121" s="786"/>
      <c r="D121" s="293">
        <v>2</v>
      </c>
      <c r="E121" s="178">
        <f>'INSCRIPTIONS COLLEGES'!E62</f>
        <v>0</v>
      </c>
      <c r="F121" s="364" t="e">
        <f>IF(E121="","",VLOOKUP(E121,'Listing import 29.10.24'!$A$2:$J$7000,2,FALSE))</f>
        <v>#N/A</v>
      </c>
      <c r="G121" s="246" t="e">
        <f>IF(E121="","",VLOOKUP(E121,'Listing import 29.10.24'!$A$2:$J$7000,3,FALSE))</f>
        <v>#N/A</v>
      </c>
      <c r="H121" s="294" t="e">
        <f>IF(E121="","",VLOOKUP(E121,'Listing import 29.10.24'!$A$2:$J$7000,4,FALSE))</f>
        <v>#N/A</v>
      </c>
      <c r="I121" s="790"/>
      <c r="J121" s="747"/>
      <c r="K121" s="750"/>
      <c r="L121" s="209"/>
      <c r="M121" s="295" t="str">
        <f>IF(ISBLANK(L121),"",VLOOKUP(1/L121,'BAREME ATHLE'!$P$6:$BE$56,42))</f>
        <v/>
      </c>
      <c r="N121" s="210"/>
      <c r="O121" s="295" t="str">
        <f>IF(ISBLANK(N121),"",VLOOKUP(1/N121,'BAREME ATHLE'!$AB$6:$BE$56,30))</f>
        <v/>
      </c>
      <c r="P121" s="217"/>
      <c r="Q121" s="295" t="str">
        <f>IF(ISBLANK(P121),"",VLOOKUP(P121,'BAREME ATHLE'!$AV$6:$BE$56,10))</f>
        <v/>
      </c>
      <c r="R121" s="212"/>
      <c r="S121" s="295" t="str">
        <f>IF(ISBLANK(R121),"",VLOOKUP(R121,'BAREME ATHLE'!$AY$6:$BE$56,7))</f>
        <v/>
      </c>
      <c r="T121" s="282">
        <f t="shared" si="16"/>
        <v>0</v>
      </c>
      <c r="U121" s="771"/>
      <c r="V121" s="759"/>
      <c r="W121" s="766"/>
      <c r="X121" s="745"/>
      <c r="Y121" s="793"/>
    </row>
    <row r="122" spans="1:25" ht="25.5" customHeight="1" x14ac:dyDescent="0.5">
      <c r="A122" s="760"/>
      <c r="B122" s="784"/>
      <c r="C122" s="787"/>
      <c r="D122" s="293">
        <v>3</v>
      </c>
      <c r="E122" s="178">
        <f>'INSCRIPTIONS COLLEGES'!E63</f>
        <v>0</v>
      </c>
      <c r="F122" s="364" t="e">
        <f>IF(E122="","",VLOOKUP(E122,'Listing import 29.10.24'!$A$2:$J$7000,2,FALSE))</f>
        <v>#N/A</v>
      </c>
      <c r="G122" s="246" t="e">
        <f>IF(E122="","",VLOOKUP(E122,'Listing import 29.10.24'!$A$2:$J$7000,3,FALSE))</f>
        <v>#N/A</v>
      </c>
      <c r="H122" s="294" t="e">
        <f>IF(E122="","",VLOOKUP(E122,'Listing import 29.10.24'!$A$2:$J$7000,4,FALSE))</f>
        <v>#N/A</v>
      </c>
      <c r="I122" s="790"/>
      <c r="J122" s="747"/>
      <c r="K122" s="750"/>
      <c r="L122" s="209"/>
      <c r="M122" s="295" t="str">
        <f>IF(ISBLANK(L122),"",VLOOKUP(1/L122,'BAREME ATHLE'!$P$6:$BE$56,42))</f>
        <v/>
      </c>
      <c r="N122" s="210"/>
      <c r="O122" s="295" t="str">
        <f>IF(ISBLANK(N122),"",VLOOKUP(1/N122,'BAREME ATHLE'!$AB$6:$BE$56,30))</f>
        <v/>
      </c>
      <c r="P122" s="217"/>
      <c r="Q122" s="295" t="str">
        <f>IF(ISBLANK(P122),"",VLOOKUP(P122,'BAREME ATHLE'!$AV$6:$BE$56,10))</f>
        <v/>
      </c>
      <c r="R122" s="212"/>
      <c r="S122" s="295" t="str">
        <f>IF(ISBLANK(R122),"",VLOOKUP(R122,'BAREME ATHLE'!$AY$6:$BE$56,7))</f>
        <v/>
      </c>
      <c r="T122" s="282">
        <f t="shared" si="16"/>
        <v>0</v>
      </c>
      <c r="U122" s="771"/>
      <c r="V122" s="759"/>
      <c r="W122" s="766"/>
      <c r="X122" s="745"/>
      <c r="Y122" s="793"/>
    </row>
    <row r="123" spans="1:25" ht="25.5" customHeight="1" x14ac:dyDescent="0.5">
      <c r="A123" s="760"/>
      <c r="B123" s="784"/>
      <c r="C123" s="787"/>
      <c r="D123" s="293">
        <v>4</v>
      </c>
      <c r="E123" s="178">
        <f>'INSCRIPTIONS COLLEGES'!E64</f>
        <v>0</v>
      </c>
      <c r="F123" s="364" t="e">
        <f>IF(E123="","",VLOOKUP(E123,'Listing import 29.10.24'!$A$2:$J$7000,2,FALSE))</f>
        <v>#N/A</v>
      </c>
      <c r="G123" s="246" t="e">
        <f>IF(E123="","",VLOOKUP(E123,'Listing import 29.10.24'!$A$2:$J$7000,3,FALSE))</f>
        <v>#N/A</v>
      </c>
      <c r="H123" s="294" t="e">
        <f>IF(E123="","",VLOOKUP(E123,'Listing import 29.10.24'!$A$2:$J$7000,4,FALSE))</f>
        <v>#N/A</v>
      </c>
      <c r="I123" s="790"/>
      <c r="J123" s="747"/>
      <c r="K123" s="750"/>
      <c r="L123" s="209"/>
      <c r="M123" s="295" t="str">
        <f>IF(ISBLANK(L123),"",VLOOKUP(1/L123,'BAREME ATHLE'!$P$6:$BE$56,42))</f>
        <v/>
      </c>
      <c r="N123" s="210"/>
      <c r="O123" s="295" t="str">
        <f>IF(ISBLANK(N123),"",VLOOKUP(1/N123,'BAREME ATHLE'!$AB$6:$BE$56,30))</f>
        <v/>
      </c>
      <c r="P123" s="217"/>
      <c r="Q123" s="295" t="str">
        <f>IF(ISBLANK(P123),"",VLOOKUP(P123,'BAREME ATHLE'!$AV$6:$BE$56,10))</f>
        <v/>
      </c>
      <c r="R123" s="212"/>
      <c r="S123" s="295" t="str">
        <f>IF(ISBLANK(R123),"",VLOOKUP(R123,'BAREME ATHLE'!$AY$6:$BE$56,7))</f>
        <v/>
      </c>
      <c r="T123" s="282">
        <f t="shared" si="16"/>
        <v>0</v>
      </c>
      <c r="U123" s="771"/>
      <c r="V123" s="759"/>
      <c r="W123" s="766"/>
      <c r="X123" s="745"/>
      <c r="Y123" s="793"/>
    </row>
    <row r="124" spans="1:25" ht="25.5" customHeight="1" x14ac:dyDescent="0.5">
      <c r="A124" s="760"/>
      <c r="B124" s="785"/>
      <c r="C124" s="787"/>
      <c r="D124" s="293">
        <v>5</v>
      </c>
      <c r="E124" s="178">
        <f>'INSCRIPTIONS COLLEGES'!E65</f>
        <v>0</v>
      </c>
      <c r="F124" s="364" t="e">
        <f>IF(E124="","",VLOOKUP(E124,'Listing import 29.10.24'!$A$2:$J$7000,2,FALSE))</f>
        <v>#N/A</v>
      </c>
      <c r="G124" s="246" t="e">
        <f>IF(E124="","",VLOOKUP(E124,'Listing import 29.10.24'!$A$2:$J$7000,3,FALSE))</f>
        <v>#N/A</v>
      </c>
      <c r="H124" s="294" t="e">
        <f>IF(E124="","",VLOOKUP(E124,'Listing import 29.10.24'!$A$2:$J$7000,4,FALSE))</f>
        <v>#N/A</v>
      </c>
      <c r="I124" s="790"/>
      <c r="J124" s="748"/>
      <c r="K124" s="751"/>
      <c r="L124" s="209"/>
      <c r="M124" s="295" t="str">
        <f>IF(ISBLANK(L124),"",VLOOKUP(1/L124,'BAREME ATHLE'!$P$6:$BE$56,42))</f>
        <v/>
      </c>
      <c r="N124" s="210"/>
      <c r="O124" s="295" t="str">
        <f>IF(ISBLANK(N124),"",VLOOKUP(1/N124,'BAREME ATHLE'!$AB$6:$BE$56,30))</f>
        <v/>
      </c>
      <c r="P124" s="217"/>
      <c r="Q124" s="295" t="str">
        <f>IF(ISBLANK(P124),"",VLOOKUP(P124,'BAREME ATHLE'!$AV$6:$BE$56,10))</f>
        <v/>
      </c>
      <c r="R124" s="212"/>
      <c r="S124" s="295" t="str">
        <f>IF(ISBLANK(R124),"",VLOOKUP(R124,'BAREME ATHLE'!$AY$6:$BE$56,7))</f>
        <v/>
      </c>
      <c r="T124" s="282">
        <f>IF(SUM(M124,O124,Q124,S124)&lt;&gt;0,SUM(M124,O124,Q124,S124),0)</f>
        <v>0</v>
      </c>
      <c r="U124" s="772"/>
      <c r="V124" s="759"/>
      <c r="W124" s="766"/>
      <c r="X124" s="745"/>
      <c r="Y124" s="794"/>
    </row>
    <row r="125" spans="1:25" x14ac:dyDescent="0.5">
      <c r="B125" s="285"/>
      <c r="C125" s="286"/>
      <c r="D125" s="286"/>
      <c r="E125" s="370"/>
      <c r="F125" s="363"/>
      <c r="G125" s="286"/>
      <c r="H125" s="286"/>
      <c r="J125" s="218">
        <f>SUM(HOUR(J102+J114)*60*60,MINUTE(J102+J114)*60,SECOND(J102+J114))</f>
        <v>0</v>
      </c>
      <c r="K125" s="287"/>
    </row>
    <row r="126" spans="1:25" ht="87.75" x14ac:dyDescent="0.5">
      <c r="B126" s="236" t="s">
        <v>82</v>
      </c>
      <c r="C126" s="236" t="s">
        <v>83</v>
      </c>
      <c r="D126" s="236" t="s">
        <v>84</v>
      </c>
      <c r="E126" s="100" t="s">
        <v>85</v>
      </c>
      <c r="F126" s="360" t="s">
        <v>86</v>
      </c>
      <c r="G126" s="236" t="s">
        <v>87</v>
      </c>
      <c r="H126" s="236" t="s">
        <v>88</v>
      </c>
      <c r="I126" s="237" t="s">
        <v>89</v>
      </c>
      <c r="J126" s="111" t="s">
        <v>122</v>
      </c>
      <c r="K126" s="237" t="s">
        <v>34</v>
      </c>
      <c r="L126" s="111" t="s">
        <v>132</v>
      </c>
      <c r="M126" s="238" t="s">
        <v>34</v>
      </c>
      <c r="N126" s="111" t="s">
        <v>124</v>
      </c>
      <c r="O126" s="238" t="s">
        <v>34</v>
      </c>
      <c r="P126" s="111" t="s">
        <v>125</v>
      </c>
      <c r="Q126" s="238" t="s">
        <v>34</v>
      </c>
      <c r="R126" s="111" t="s">
        <v>126</v>
      </c>
      <c r="S126" s="238" t="s">
        <v>34</v>
      </c>
      <c r="T126" s="239" t="s">
        <v>113</v>
      </c>
      <c r="U126" s="240" t="s">
        <v>98</v>
      </c>
      <c r="V126" s="240" t="s">
        <v>99</v>
      </c>
      <c r="W126" s="241" t="s">
        <v>114</v>
      </c>
      <c r="X126" s="241" t="s">
        <v>115</v>
      </c>
      <c r="Y126" s="241" t="s">
        <v>116</v>
      </c>
    </row>
    <row r="127" spans="1:25" ht="25.5" customHeight="1" x14ac:dyDescent="0.5">
      <c r="A127" s="692">
        <v>6</v>
      </c>
      <c r="B127" s="783" t="e">
        <f>IF(E139="","",VLOOKUP(E139,'Listing import 29.10.24'!$A$2:$J$7000,8,FALSE))</f>
        <v>#N/A</v>
      </c>
      <c r="C127" s="786" t="s">
        <v>117</v>
      </c>
      <c r="D127" s="293">
        <v>1</v>
      </c>
      <c r="E127" s="178"/>
      <c r="F127" s="364" t="str">
        <f>IF(E127="","",VLOOKUP(E127,'Listing import 29.10.24'!$A$2:$J$7000,2,FALSE))</f>
        <v/>
      </c>
      <c r="G127" s="246" t="str">
        <f>IF(E127="","",VLOOKUP(E127,'Listing import 29.10.24'!$A$2:$J$7000,3,FALSE))</f>
        <v/>
      </c>
      <c r="H127" s="294" t="str">
        <f>IF(E127="","",VLOOKUP(E127,'Listing import 29.10.24'!$A$2:$J$7000,4,FALSE))</f>
        <v/>
      </c>
      <c r="I127" s="788"/>
      <c r="J127" s="746"/>
      <c r="K127" s="749" t="str">
        <f>IF(ISBLANK(J127),"",VLOOKUP(1/J127,'BAREME ATHLE'!$AH$6:$BE$56,24))</f>
        <v/>
      </c>
      <c r="L127" s="209"/>
      <c r="M127" s="295" t="str">
        <f>IF(ISBLANK(L127),"",VLOOKUP(1/L127,'BAREME ATHLE'!$J$6:$BE$56,48))</f>
        <v/>
      </c>
      <c r="N127" s="210"/>
      <c r="O127" s="295" t="str">
        <f>IF(ISBLANK(N127),"",VLOOKUP(1/N127,'BAREME ATHLE'!$V$6:$BE$56,36))</f>
        <v/>
      </c>
      <c r="P127" s="211"/>
      <c r="Q127" s="296" t="str">
        <f>IF(ISBLANK(P127),"",VLOOKUP(P127,'BAREME ATHLE'!$AS$6:$BE$56,13))</f>
        <v/>
      </c>
      <c r="R127" s="212"/>
      <c r="S127" s="295" t="str">
        <f>IF(ISBLANK(R127),"",VLOOKUP(R127,'BAREME ATHLE'!$AY$6:$BE$56,7))</f>
        <v/>
      </c>
      <c r="T127" s="250">
        <f>IF(SUM(M127,O127,Q127,S127)&lt;&gt;0,SUM(M127,O127,Q127,S127),0)</f>
        <v>0</v>
      </c>
      <c r="U127" s="767">
        <f>SUM(T127:T131)</f>
        <v>0</v>
      </c>
      <c r="V127" s="756">
        <f>IF(ISERROR(RANK(U127,$AC$47:$AC$62)),"",RANK(U127,$AC$47:$AC$62))</f>
        <v>1</v>
      </c>
      <c r="W127" s="745">
        <f>IF(ISERROR(U127+U133),"",U127+U133)</f>
        <v>0</v>
      </c>
      <c r="X127" s="745">
        <f>IF(ISERROR(RANK(W127,$AI$47:$AI$62)),"",RANK(W127,$AI$47:$AI$62))</f>
        <v>1</v>
      </c>
      <c r="Y127" s="791"/>
    </row>
    <row r="128" spans="1:25" ht="25.5" customHeight="1" x14ac:dyDescent="0.5">
      <c r="A128" s="760"/>
      <c r="B128" s="784"/>
      <c r="C128" s="787"/>
      <c r="D128" s="293">
        <v>2</v>
      </c>
      <c r="E128" s="178"/>
      <c r="F128" s="364" t="str">
        <f>IF(E128="","",VLOOKUP(E128,'Listing import 29.10.24'!$A$2:$J$7000,2,FALSE))</f>
        <v/>
      </c>
      <c r="G128" s="246" t="str">
        <f>IF(E128="","",VLOOKUP(E128,'Listing import 29.10.24'!$A$2:$J$7000,3,FALSE))</f>
        <v/>
      </c>
      <c r="H128" s="294" t="str">
        <f>IF(E128="","",VLOOKUP(E128,'Listing import 29.10.24'!$A$2:$J$7000,4,FALSE))</f>
        <v/>
      </c>
      <c r="I128" s="788"/>
      <c r="J128" s="747"/>
      <c r="K128" s="750"/>
      <c r="L128" s="209"/>
      <c r="M128" s="295" t="str">
        <f>IF(ISBLANK(L128),"",VLOOKUP(1/L128,'BAREME ATHLE'!$J$6:$BE$56,48))</f>
        <v/>
      </c>
      <c r="N128" s="210"/>
      <c r="O128" s="295" t="str">
        <f>IF(ISBLANK(N128),"",VLOOKUP(1/N128,'BAREME ATHLE'!$V$6:$BE$56,36))</f>
        <v/>
      </c>
      <c r="P128" s="211"/>
      <c r="Q128" s="296" t="str">
        <f>IF(ISBLANK(P128),"",VLOOKUP(P128,'BAREME ATHLE'!$AS$6:$BE$56,13))</f>
        <v/>
      </c>
      <c r="R128" s="213"/>
      <c r="S128" s="295" t="str">
        <f>IF(ISBLANK(R128),"",VLOOKUP(R128,'BAREME ATHLE'!$AY$6:$BE$56,7))</f>
        <v/>
      </c>
      <c r="T128" s="250">
        <f>IF(SUM(M128,O128,Q128,S128)&lt;&gt;0,SUM(M128,O128,Q128,S128),0)</f>
        <v>0</v>
      </c>
      <c r="U128" s="768"/>
      <c r="V128" s="757"/>
      <c r="W128" s="766"/>
      <c r="X128" s="745"/>
      <c r="Y128" s="792"/>
    </row>
    <row r="129" spans="1:25" ht="25.5" customHeight="1" x14ac:dyDescent="0.5">
      <c r="A129" s="760"/>
      <c r="B129" s="784"/>
      <c r="C129" s="787"/>
      <c r="D129" s="293">
        <v>3</v>
      </c>
      <c r="E129" s="178"/>
      <c r="F129" s="364" t="str">
        <f>IF(E129="","",VLOOKUP(E129,'Listing import 29.10.24'!$A$2:$J$7000,2,FALSE))</f>
        <v/>
      </c>
      <c r="G129" s="246" t="str">
        <f>IF(E129="","",VLOOKUP(E129,'Listing import 29.10.24'!$A$2:$J$7000,3,FALSE))</f>
        <v/>
      </c>
      <c r="H129" s="294" t="str">
        <f>IF(E129="","",VLOOKUP(E129,'Listing import 29.10.24'!$A$2:$J$7000,4,FALSE))</f>
        <v/>
      </c>
      <c r="I129" s="788"/>
      <c r="J129" s="747"/>
      <c r="K129" s="750"/>
      <c r="L129" s="209"/>
      <c r="M129" s="295" t="str">
        <f>IF(ISBLANK(L129),"",VLOOKUP(1/L129,'BAREME ATHLE'!$J$6:$BE$56,48))</f>
        <v/>
      </c>
      <c r="N129" s="210"/>
      <c r="O129" s="295" t="str">
        <f>IF(ISBLANK(N129),"",VLOOKUP(1/N129,'BAREME ATHLE'!$V$6:$BE$56,36))</f>
        <v/>
      </c>
      <c r="P129" s="211"/>
      <c r="Q129" s="296" t="str">
        <f>IF(ISBLANK(P129),"",VLOOKUP(P129,'BAREME ATHLE'!$AS$6:$BE$56,13))</f>
        <v/>
      </c>
      <c r="R129" s="212"/>
      <c r="S129" s="295" t="str">
        <f>IF(ISBLANK(R129),"",VLOOKUP(R129,'BAREME ATHLE'!$AY$6:$BE$56,7))</f>
        <v/>
      </c>
      <c r="T129" s="250">
        <f>IF(SUM(M129,O129,Q129,S129)&lt;&gt;0,SUM(M129,O129,Q129,S129),0)</f>
        <v>0</v>
      </c>
      <c r="U129" s="768"/>
      <c r="V129" s="757"/>
      <c r="W129" s="766"/>
      <c r="X129" s="745"/>
      <c r="Y129" s="792"/>
    </row>
    <row r="130" spans="1:25" ht="25.5" customHeight="1" x14ac:dyDescent="0.5">
      <c r="A130" s="760"/>
      <c r="B130" s="784"/>
      <c r="C130" s="787"/>
      <c r="D130" s="293">
        <v>4</v>
      </c>
      <c r="E130" s="178"/>
      <c r="F130" s="364" t="str">
        <f>IF(E130="","",VLOOKUP(E130,'Listing import 29.10.24'!$A$2:$J$7000,2,FALSE))</f>
        <v/>
      </c>
      <c r="G130" s="246" t="str">
        <f>IF(E130="","",VLOOKUP(E130,'Listing import 29.10.24'!$A$2:$J$7000,3,FALSE))</f>
        <v/>
      </c>
      <c r="H130" s="294" t="str">
        <f>IF(E130="","",VLOOKUP(E130,'Listing import 29.10.24'!$A$2:$J$7000,4,FALSE))</f>
        <v/>
      </c>
      <c r="I130" s="788"/>
      <c r="J130" s="747"/>
      <c r="K130" s="750"/>
      <c r="L130" s="209"/>
      <c r="M130" s="295" t="str">
        <f>IF(ISBLANK(L130),"",VLOOKUP(1/L130,'BAREME ATHLE'!$J$6:$BE$56,48))</f>
        <v/>
      </c>
      <c r="N130" s="210"/>
      <c r="O130" s="295" t="str">
        <f>IF(ISBLANK(N130),"",VLOOKUP(1/N130,'BAREME ATHLE'!$V$6:$BE$56,36))</f>
        <v/>
      </c>
      <c r="P130" s="211"/>
      <c r="Q130" s="296" t="str">
        <f>IF(ISBLANK(P130),"",VLOOKUP(P130,'BAREME ATHLE'!$AS$6:$BE$56,13))</f>
        <v/>
      </c>
      <c r="R130" s="212"/>
      <c r="S130" s="295" t="str">
        <f>IF(ISBLANK(R130),"",VLOOKUP(R130,'BAREME ATHLE'!$AY$6:$BE$56,7))</f>
        <v/>
      </c>
      <c r="T130" s="250">
        <f>IF(SUM(M130,O130,Q130,S130)&lt;&gt;0,SUM(M130,O130,Q130,S130),0)</f>
        <v>0</v>
      </c>
      <c r="U130" s="768"/>
      <c r="V130" s="757"/>
      <c r="W130" s="766"/>
      <c r="X130" s="745"/>
      <c r="Y130" s="792"/>
    </row>
    <row r="131" spans="1:25" ht="25.5" customHeight="1" x14ac:dyDescent="0.5">
      <c r="A131" s="760"/>
      <c r="B131" s="784"/>
      <c r="C131" s="787"/>
      <c r="D131" s="293">
        <v>5</v>
      </c>
      <c r="E131" s="178"/>
      <c r="F131" s="364" t="str">
        <f>IF(E131="","",VLOOKUP(E131,'Listing import 29.10.24'!$A$2:$J$7000,2,FALSE))</f>
        <v/>
      </c>
      <c r="G131" s="246" t="str">
        <f>IF(E131="","",VLOOKUP(E131,'Listing import 29.10.24'!$A$2:$J$7000,3,FALSE))</f>
        <v/>
      </c>
      <c r="H131" s="294" t="str">
        <f>IF(E131="","",VLOOKUP(E131,'Listing import 29.10.24'!$A$2:$J$7000,4,FALSE))</f>
        <v/>
      </c>
      <c r="I131" s="788"/>
      <c r="J131" s="748"/>
      <c r="K131" s="751"/>
      <c r="L131" s="209"/>
      <c r="M131" s="295" t="str">
        <f>IF(ISBLANK(L131),"",VLOOKUP(1/L131,'BAREME ATHLE'!$J$6:$BE$56,48))</f>
        <v/>
      </c>
      <c r="N131" s="210"/>
      <c r="O131" s="295" t="str">
        <f>IF(ISBLANK(N131),"",VLOOKUP(1/N131,'BAREME ATHLE'!$V$6:$BE$56,36))</f>
        <v/>
      </c>
      <c r="P131" s="211"/>
      <c r="Q131" s="296" t="str">
        <f>IF(ISBLANK(P131),"",VLOOKUP(P131,'BAREME ATHLE'!$AS$6:$BE$56,13))</f>
        <v/>
      </c>
      <c r="R131" s="212"/>
      <c r="S131" s="295" t="str">
        <f>IF(ISBLANK(R131),"",VLOOKUP(R131,'BAREME ATHLE'!$AY$6:$BE$56,7))</f>
        <v/>
      </c>
      <c r="T131" s="250">
        <f>IF(SUM(M131,O131,Q131,S131)&lt;&gt;0,SUM(M131,O131,Q131,S131),0)</f>
        <v>0</v>
      </c>
      <c r="U131" s="769"/>
      <c r="V131" s="757"/>
      <c r="W131" s="766"/>
      <c r="X131" s="745"/>
      <c r="Y131" s="792"/>
    </row>
    <row r="132" spans="1:25" ht="25.5" customHeight="1" x14ac:dyDescent="0.5">
      <c r="A132" s="760"/>
      <c r="B132" s="784"/>
      <c r="C132" s="267"/>
      <c r="D132" s="268"/>
      <c r="E132" s="268"/>
      <c r="F132" s="362"/>
      <c r="G132" s="268"/>
      <c r="H132" s="269"/>
      <c r="I132" s="270"/>
      <c r="J132" s="214"/>
      <c r="K132" s="270"/>
      <c r="L132" s="215"/>
      <c r="M132" s="271"/>
      <c r="N132" s="216"/>
      <c r="O132" s="272"/>
      <c r="P132" s="199"/>
      <c r="Q132" s="272"/>
      <c r="R132" s="199"/>
      <c r="S132" s="272"/>
      <c r="T132" s="273"/>
      <c r="U132" s="274"/>
      <c r="V132" s="275"/>
      <c r="W132" s="766"/>
      <c r="X132" s="745"/>
      <c r="Y132" s="792"/>
    </row>
    <row r="133" spans="1:25" ht="25.5" customHeight="1" x14ac:dyDescent="0.5">
      <c r="A133" s="760"/>
      <c r="B133" s="784"/>
      <c r="C133" s="786" t="s">
        <v>121</v>
      </c>
      <c r="D133" s="293">
        <v>1</v>
      </c>
      <c r="E133" s="178"/>
      <c r="F133" s="364" t="str">
        <f>IF(E133="","",VLOOKUP(E133,'Listing import 29.10.24'!$A$2:$J$7000,2,FALSE))</f>
        <v/>
      </c>
      <c r="G133" s="246" t="str">
        <f>IF(E133="","",VLOOKUP(E133,'Listing import 29.10.24'!$A$2:$J$7000,3,FALSE))</f>
        <v/>
      </c>
      <c r="H133" s="294" t="str">
        <f>IF(E133="","",VLOOKUP(E133,'Listing import 29.10.24'!$A$2:$J$7000,4,FALSE))</f>
        <v/>
      </c>
      <c r="I133" s="788"/>
      <c r="J133" s="746"/>
      <c r="K133" s="749" t="str">
        <f>IF(ISBLANK(J133),"",VLOOKUP(1/J133,'BAREME ATHLE'!$AJ$6:$BE$56,22))</f>
        <v/>
      </c>
      <c r="L133" s="209"/>
      <c r="M133" s="295" t="str">
        <f>IF(ISBLANK(L133),"",VLOOKUP(1/L133,'BAREME ATHLE'!$L$6:$BE$56,46))</f>
        <v/>
      </c>
      <c r="N133" s="210"/>
      <c r="O133" s="295" t="str">
        <f>IF(ISBLANK(N133),"",VLOOKUP(1/N133,'BAREME ATHLE'!$X$6:$BE$56,34))</f>
        <v/>
      </c>
      <c r="P133" s="217"/>
      <c r="Q133" s="295" t="str">
        <f>IF(ISBLANK(P133),"",VLOOKUP(P133,'BAREME ATHLE'!$AT$6:$BE$56,12))</f>
        <v/>
      </c>
      <c r="R133" s="212"/>
      <c r="S133" s="295" t="str">
        <f>IF(ISBLANK(R133),"",VLOOKUP(R133,'BAREME ATHLE'!$AY$6:$BE$56,7))</f>
        <v/>
      </c>
      <c r="T133" s="282">
        <f>IF(SUM(M133,O133,Q133,S133)&lt;&gt;0,SUM(M133,O133,Q133,S133),0)</f>
        <v>0</v>
      </c>
      <c r="U133" s="770">
        <f>SUM(T133:T137)</f>
        <v>0</v>
      </c>
      <c r="V133" s="758">
        <f>IF(ISERROR(RANK(U133,$AF$47:$AF$62)),"",RANK(U133,$AF$47:$AF$62))</f>
        <v>1</v>
      </c>
      <c r="W133" s="766"/>
      <c r="X133" s="745"/>
      <c r="Y133" s="792"/>
    </row>
    <row r="134" spans="1:25" ht="25.5" customHeight="1" x14ac:dyDescent="0.5">
      <c r="A134" s="760"/>
      <c r="B134" s="784"/>
      <c r="C134" s="787"/>
      <c r="D134" s="293">
        <v>2</v>
      </c>
      <c r="E134" s="178"/>
      <c r="F134" s="364" t="str">
        <f>IF(E134="","",VLOOKUP(E134,'Listing import 29.10.24'!$A$2:$J$7000,2,FALSE))</f>
        <v/>
      </c>
      <c r="G134" s="246" t="str">
        <f>IF(E134="","",VLOOKUP(E134,'Listing import 29.10.24'!$A$2:$J$7000,3,FALSE))</f>
        <v/>
      </c>
      <c r="H134" s="294" t="str">
        <f>IF(E134="","",VLOOKUP(E134,'Listing import 29.10.24'!$A$2:$J$7000,4,FALSE))</f>
        <v/>
      </c>
      <c r="I134" s="788"/>
      <c r="J134" s="747"/>
      <c r="K134" s="750"/>
      <c r="L134" s="209"/>
      <c r="M134" s="295" t="str">
        <f>IF(ISBLANK(L134),"",VLOOKUP(1/L134,'BAREME ATHLE'!$L$6:$BE$56,46))</f>
        <v/>
      </c>
      <c r="N134" s="210"/>
      <c r="O134" s="295" t="str">
        <f>IF(ISBLANK(N134),"",VLOOKUP(1/N134,'BAREME ATHLE'!$X$6:$BE$56,34))</f>
        <v/>
      </c>
      <c r="P134" s="217"/>
      <c r="Q134" s="295" t="str">
        <f>IF(ISBLANK(P134),"",VLOOKUP(P134,'BAREME ATHLE'!$AT$6:$BE$56,12))</f>
        <v/>
      </c>
      <c r="R134" s="212"/>
      <c r="S134" s="295" t="str">
        <f>IF(ISBLANK(R134),"",VLOOKUP(R134,'BAREME ATHLE'!$AY$6:$BE$56,7))</f>
        <v/>
      </c>
      <c r="T134" s="282">
        <f>IF(SUM(M134,O134,Q134,S134)&lt;&gt;0,SUM(M134,O134,Q134,S134),0)</f>
        <v>0</v>
      </c>
      <c r="U134" s="771"/>
      <c r="V134" s="759"/>
      <c r="W134" s="766"/>
      <c r="X134" s="745"/>
      <c r="Y134" s="792"/>
    </row>
    <row r="135" spans="1:25" ht="25.5" customHeight="1" x14ac:dyDescent="0.5">
      <c r="A135" s="760"/>
      <c r="B135" s="784"/>
      <c r="C135" s="787"/>
      <c r="D135" s="293">
        <v>3</v>
      </c>
      <c r="E135" s="178"/>
      <c r="F135" s="364" t="str">
        <f>IF(E135="","",VLOOKUP(E135,'Listing import 29.10.24'!$A$2:$J$7000,2,FALSE))</f>
        <v/>
      </c>
      <c r="G135" s="246" t="str">
        <f>IF(E135="","",VLOOKUP(E135,'Listing import 29.10.24'!$A$2:$J$7000,3,FALSE))</f>
        <v/>
      </c>
      <c r="H135" s="294" t="str">
        <f>IF(E135="","",VLOOKUP(E135,'Listing import 29.10.24'!$A$2:$J$7000,4,FALSE))</f>
        <v/>
      </c>
      <c r="I135" s="788"/>
      <c r="J135" s="747"/>
      <c r="K135" s="750"/>
      <c r="L135" s="209"/>
      <c r="M135" s="295" t="str">
        <f>IF(ISBLANK(L135),"",VLOOKUP(1/L135,'BAREME ATHLE'!$L$6:$BE$56,46))</f>
        <v/>
      </c>
      <c r="N135" s="210"/>
      <c r="O135" s="295" t="str">
        <f>IF(ISBLANK(N135),"",VLOOKUP(1/N135,'BAREME ATHLE'!$X$6:$BE$56,34))</f>
        <v/>
      </c>
      <c r="P135" s="217"/>
      <c r="Q135" s="295" t="str">
        <f>IF(ISBLANK(P135),"",VLOOKUP(P135,'BAREME ATHLE'!$AT$6:$BE$56,12))</f>
        <v/>
      </c>
      <c r="R135" s="212"/>
      <c r="S135" s="295" t="str">
        <f>IF(ISBLANK(R135),"",VLOOKUP(R135,'BAREME ATHLE'!$AY$6:$BE$56,7))</f>
        <v/>
      </c>
      <c r="T135" s="282">
        <f>IF(SUM(M135,O135,Q135,S135)&lt;&gt;0,SUM(M135,O135,Q135,S135),0)</f>
        <v>0</v>
      </c>
      <c r="U135" s="771"/>
      <c r="V135" s="759"/>
      <c r="W135" s="766"/>
      <c r="X135" s="745"/>
      <c r="Y135" s="792"/>
    </row>
    <row r="136" spans="1:25" ht="25.5" customHeight="1" x14ac:dyDescent="0.5">
      <c r="A136" s="760"/>
      <c r="B136" s="784"/>
      <c r="C136" s="787"/>
      <c r="D136" s="293">
        <v>4</v>
      </c>
      <c r="E136" s="178"/>
      <c r="F136" s="364" t="str">
        <f>IF(E136="","",VLOOKUP(E136,'Listing import 29.10.24'!$A$2:$J$7000,2,FALSE))</f>
        <v/>
      </c>
      <c r="G136" s="246" t="str">
        <f>IF(E136="","",VLOOKUP(E136,'Listing import 29.10.24'!$A$2:$J$7000,3,FALSE))</f>
        <v/>
      </c>
      <c r="H136" s="294" t="str">
        <f>IF(E136="","",VLOOKUP(E136,'Listing import 29.10.24'!$A$2:$J$7000,4,FALSE))</f>
        <v/>
      </c>
      <c r="I136" s="788"/>
      <c r="J136" s="747"/>
      <c r="K136" s="750"/>
      <c r="L136" s="209"/>
      <c r="M136" s="295" t="str">
        <f>IF(ISBLANK(L136),"",VLOOKUP(1/L136,'BAREME ATHLE'!$L$6:$BE$56,46))</f>
        <v/>
      </c>
      <c r="N136" s="210"/>
      <c r="O136" s="295" t="str">
        <f>IF(ISBLANK(N136),"",VLOOKUP(1/N136,'BAREME ATHLE'!$X$6:$BE$56,34))</f>
        <v/>
      </c>
      <c r="P136" s="217"/>
      <c r="Q136" s="295" t="str">
        <f>IF(ISBLANK(P136),"",VLOOKUP(P136,'BAREME ATHLE'!$AT$6:$BE$56,12))</f>
        <v/>
      </c>
      <c r="R136" s="212"/>
      <c r="S136" s="295" t="str">
        <f>IF(ISBLANK(R136),"",VLOOKUP(R136,'BAREME ATHLE'!$AY$6:$BE$56,7))</f>
        <v/>
      </c>
      <c r="T136" s="282">
        <f>IF(SUM(M136,O136,Q136,S136)&lt;&gt;0,SUM(M136,O136,Q136,S136),0)</f>
        <v>0</v>
      </c>
      <c r="U136" s="771"/>
      <c r="V136" s="759"/>
      <c r="W136" s="766"/>
      <c r="X136" s="745"/>
      <c r="Y136" s="792"/>
    </row>
    <row r="137" spans="1:25" ht="25.5" customHeight="1" x14ac:dyDescent="0.5">
      <c r="A137" s="760"/>
      <c r="B137" s="784"/>
      <c r="C137" s="787"/>
      <c r="D137" s="293">
        <v>5</v>
      </c>
      <c r="E137" s="178"/>
      <c r="F137" s="364" t="str">
        <f>IF(E137="","",VLOOKUP(E137,'Listing import 29.10.24'!$A$2:$J$7000,2,FALSE))</f>
        <v/>
      </c>
      <c r="G137" s="246" t="str">
        <f>IF(E137="","",VLOOKUP(E137,'Listing import 29.10.24'!$A$2:$J$7000,3,FALSE))</f>
        <v/>
      </c>
      <c r="H137" s="294" t="str">
        <f>IF(E137="","",VLOOKUP(E137,'Listing import 29.10.24'!$A$2:$J$7000,4,FALSE))</f>
        <v/>
      </c>
      <c r="I137" s="788"/>
      <c r="J137" s="748"/>
      <c r="K137" s="751"/>
      <c r="L137" s="209"/>
      <c r="M137" s="295" t="str">
        <f>IF(ISBLANK(L137),"",VLOOKUP(1/L137,'BAREME ATHLE'!$L$6:$BE$56,46))</f>
        <v/>
      </c>
      <c r="N137" s="210"/>
      <c r="O137" s="295" t="str">
        <f>IF(ISBLANK(N137),"",VLOOKUP(1/N137,'BAREME ATHLE'!$X$6:$BE$56,34))</f>
        <v/>
      </c>
      <c r="P137" s="217"/>
      <c r="Q137" s="295" t="str">
        <f>IF(ISBLANK(P137),"",VLOOKUP(P137,'BAREME ATHLE'!$AT$6:$BE$56,12))</f>
        <v/>
      </c>
      <c r="R137" s="212"/>
      <c r="S137" s="295" t="str">
        <f>IF(ISBLANK(R137),"",VLOOKUP(R137,'BAREME ATHLE'!$AY$6:$BE$56,7))</f>
        <v/>
      </c>
      <c r="T137" s="282">
        <f>IF(SUM(M137,O137,Q137,S137)&lt;&gt;0,SUM(M137,O137,Q137,S137),0)</f>
        <v>0</v>
      </c>
      <c r="U137" s="772"/>
      <c r="V137" s="759"/>
      <c r="W137" s="766"/>
      <c r="X137" s="745"/>
      <c r="Y137" s="792"/>
    </row>
    <row r="138" spans="1:25" ht="87.75" x14ac:dyDescent="0.5">
      <c r="A138" s="760"/>
      <c r="B138" s="784"/>
      <c r="C138" s="236" t="s">
        <v>83</v>
      </c>
      <c r="D138" s="236" t="s">
        <v>84</v>
      </c>
      <c r="E138" s="100" t="s">
        <v>85</v>
      </c>
      <c r="F138" s="360" t="s">
        <v>86</v>
      </c>
      <c r="G138" s="236" t="s">
        <v>87</v>
      </c>
      <c r="H138" s="236" t="s">
        <v>88</v>
      </c>
      <c r="I138" s="237" t="s">
        <v>89</v>
      </c>
      <c r="J138" s="111" t="s">
        <v>122</v>
      </c>
      <c r="K138" s="237" t="s">
        <v>34</v>
      </c>
      <c r="L138" s="111" t="s">
        <v>123</v>
      </c>
      <c r="M138" s="238" t="s">
        <v>34</v>
      </c>
      <c r="N138" s="111" t="s">
        <v>124</v>
      </c>
      <c r="O138" s="283" t="s">
        <v>34</v>
      </c>
      <c r="P138" s="111" t="s">
        <v>125</v>
      </c>
      <c r="Q138" s="238" t="s">
        <v>34</v>
      </c>
      <c r="R138" s="111" t="s">
        <v>126</v>
      </c>
      <c r="S138" s="238" t="s">
        <v>34</v>
      </c>
      <c r="T138" s="239" t="s">
        <v>113</v>
      </c>
      <c r="U138" s="240" t="s">
        <v>98</v>
      </c>
      <c r="V138" s="241" t="s">
        <v>99</v>
      </c>
      <c r="W138" s="241" t="s">
        <v>127</v>
      </c>
      <c r="X138" s="241" t="s">
        <v>128</v>
      </c>
      <c r="Y138" s="793"/>
    </row>
    <row r="139" spans="1:25" ht="25.5" customHeight="1" x14ac:dyDescent="0.5">
      <c r="A139" s="760"/>
      <c r="B139" s="784"/>
      <c r="C139" s="786" t="s">
        <v>129</v>
      </c>
      <c r="D139" s="293">
        <v>1</v>
      </c>
      <c r="E139" s="178">
        <f>'INSCRIPTIONS COLLEGES'!E68</f>
        <v>0</v>
      </c>
      <c r="F139" s="364" t="e">
        <f>IF(E139="","",VLOOKUP(E139,'Listing import 29.10.24'!$A$2:$J$7000,2,FALSE))</f>
        <v>#N/A</v>
      </c>
      <c r="G139" s="246" t="e">
        <f>IF(E139="","",VLOOKUP(E139,'Listing import 29.10.24'!$A$2:$J$7000,3,FALSE))</f>
        <v>#N/A</v>
      </c>
      <c r="H139" s="294" t="e">
        <f>IF(E139="","",VLOOKUP(E139,'Listing import 29.10.24'!$A$2:$J$7000,4,FALSE))</f>
        <v>#N/A</v>
      </c>
      <c r="I139" s="789"/>
      <c r="J139" s="746"/>
      <c r="K139" s="749" t="str">
        <f>IF(ISBLANK(J139),"",VLOOKUP(1/J139,'BAREME ATHLE'!$AL$6:$BE$56,20))</f>
        <v/>
      </c>
      <c r="L139" s="209"/>
      <c r="M139" s="295" t="str">
        <f>IF(ISBLANK(L139),"",VLOOKUP(1/L139,'BAREME ATHLE'!$N$6:$BE$56,44))</f>
        <v/>
      </c>
      <c r="N139" s="210"/>
      <c r="O139" s="295" t="str">
        <f>IF(ISBLANK(N139),"",VLOOKUP(1/N139,'BAREME ATHLE'!$Z$6:$BE$56,32))</f>
        <v/>
      </c>
      <c r="P139" s="217"/>
      <c r="Q139" s="295" t="str">
        <f>IF(ISBLANK(P139),"",VLOOKUP(P139,'BAREME ATHLE'!$AU$6:$BE$56,11))</f>
        <v/>
      </c>
      <c r="R139" s="212"/>
      <c r="S139" s="295" t="str">
        <f>IF(ISBLANK(R139),"",VLOOKUP(R139,'BAREME ATHLE'!$AY$6:$BE$56,7))</f>
        <v/>
      </c>
      <c r="T139" s="250">
        <f>IF(SUM(M139,O139,Q139,S139)&lt;&gt;0,SUM(M139,O139,Q139,S139),0)</f>
        <v>0</v>
      </c>
      <c r="U139" s="767">
        <f>SUM(T139:T143)</f>
        <v>0</v>
      </c>
      <c r="V139" s="756">
        <f>IF(ISERROR(RANK(U139,$AL$47:$AL$62)),"",RANK(U139,$AL$47:$AL$62))</f>
        <v>1</v>
      </c>
      <c r="W139" s="745">
        <f>IF(ISERROR(U139+U145),"",U139+U145)</f>
        <v>0</v>
      </c>
      <c r="X139" s="745">
        <f>IF(ISERROR(RANK(W139,$AR$47:$AR$62)),"",RANK(W139,$AR$47:$AR$62))</f>
        <v>1</v>
      </c>
      <c r="Y139" s="793"/>
    </row>
    <row r="140" spans="1:25" ht="25.5" customHeight="1" x14ac:dyDescent="0.5">
      <c r="A140" s="760"/>
      <c r="B140" s="784"/>
      <c r="C140" s="786"/>
      <c r="D140" s="293">
        <v>2</v>
      </c>
      <c r="E140" s="178">
        <f>'INSCRIPTIONS COLLEGES'!E69</f>
        <v>0</v>
      </c>
      <c r="F140" s="364" t="e">
        <f>IF(E140="","",VLOOKUP(E140,'Listing import 29.10.24'!$A$2:$J$7000,2,FALSE))</f>
        <v>#N/A</v>
      </c>
      <c r="G140" s="246" t="e">
        <f>IF(E140="","",VLOOKUP(E140,'Listing import 29.10.24'!$A$2:$J$7000,3,FALSE))</f>
        <v>#N/A</v>
      </c>
      <c r="H140" s="294" t="e">
        <f>IF(E140="","",VLOOKUP(E140,'Listing import 29.10.24'!$A$2:$J$7000,4,FALSE))</f>
        <v>#N/A</v>
      </c>
      <c r="I140" s="789"/>
      <c r="J140" s="747"/>
      <c r="K140" s="750"/>
      <c r="L140" s="209"/>
      <c r="M140" s="295" t="str">
        <f>IF(ISBLANK(L140),"",VLOOKUP(1/L140,'BAREME ATHLE'!$N$6:$BE$56,44))</f>
        <v/>
      </c>
      <c r="N140" s="210"/>
      <c r="O140" s="295" t="str">
        <f>IF(ISBLANK(N140),"",VLOOKUP(1/N140,'BAREME ATHLE'!$Z$6:$BE$56,32))</f>
        <v/>
      </c>
      <c r="P140" s="217"/>
      <c r="Q140" s="295" t="str">
        <f>IF(ISBLANK(P140),"",VLOOKUP(P140,'BAREME ATHLE'!$AU$6:$BE$56,11))</f>
        <v/>
      </c>
      <c r="R140" s="212"/>
      <c r="S140" s="295" t="str">
        <f>IF(ISBLANK(R140),"",VLOOKUP(R140,'BAREME ATHLE'!$AY$6:$BE$56,7))</f>
        <v/>
      </c>
      <c r="T140" s="250">
        <f>IF(SUM(M140,O140,Q140,S140)&lt;&gt;0,SUM(M140,O140,Q140,S140),0)</f>
        <v>0</v>
      </c>
      <c r="U140" s="768"/>
      <c r="V140" s="757"/>
      <c r="W140" s="766"/>
      <c r="X140" s="745"/>
      <c r="Y140" s="793"/>
    </row>
    <row r="141" spans="1:25" ht="25.5" customHeight="1" x14ac:dyDescent="0.5">
      <c r="A141" s="760"/>
      <c r="B141" s="784"/>
      <c r="C141" s="787"/>
      <c r="D141" s="293">
        <v>3</v>
      </c>
      <c r="E141" s="178">
        <f>'INSCRIPTIONS COLLEGES'!E70</f>
        <v>0</v>
      </c>
      <c r="F141" s="364" t="e">
        <f>IF(E141="","",VLOOKUP(E141,'Listing import 29.10.24'!$A$2:$J$7000,2,FALSE))</f>
        <v>#N/A</v>
      </c>
      <c r="G141" s="246" t="e">
        <f>IF(E141="","",VLOOKUP(E141,'Listing import 29.10.24'!$A$2:$J$7000,3,FALSE))</f>
        <v>#N/A</v>
      </c>
      <c r="H141" s="294" t="e">
        <f>IF(E141="","",VLOOKUP(E141,'Listing import 29.10.24'!$A$2:$J$7000,4,FALSE))</f>
        <v>#N/A</v>
      </c>
      <c r="I141" s="789"/>
      <c r="J141" s="747"/>
      <c r="K141" s="750"/>
      <c r="L141" s="209"/>
      <c r="M141" s="295" t="str">
        <f>IF(ISBLANK(L141),"",VLOOKUP(1/L141,'BAREME ATHLE'!$N$6:$BE$56,44))</f>
        <v/>
      </c>
      <c r="N141" s="210"/>
      <c r="O141" s="295" t="str">
        <f>IF(ISBLANK(N141),"",VLOOKUP(1/N141,'BAREME ATHLE'!$Z$6:$BE$56,32))</f>
        <v/>
      </c>
      <c r="P141" s="217"/>
      <c r="Q141" s="295" t="str">
        <f>IF(ISBLANK(P141),"",VLOOKUP(P141,'BAREME ATHLE'!$AU$6:$BE$56,11))</f>
        <v/>
      </c>
      <c r="R141" s="212"/>
      <c r="S141" s="295" t="str">
        <f>IF(ISBLANK(R141),"",VLOOKUP(R141,'BAREME ATHLE'!$AY$6:$BE$56,7))</f>
        <v/>
      </c>
      <c r="T141" s="250">
        <f>IF(SUM(M141,O141,Q141,S141)&lt;&gt;0,SUM(M141,O141,Q141,S141),0)</f>
        <v>0</v>
      </c>
      <c r="U141" s="768"/>
      <c r="V141" s="757"/>
      <c r="W141" s="766"/>
      <c r="X141" s="745"/>
      <c r="Y141" s="793"/>
    </row>
    <row r="142" spans="1:25" ht="25.5" customHeight="1" x14ac:dyDescent="0.5">
      <c r="A142" s="760"/>
      <c r="B142" s="784"/>
      <c r="C142" s="787"/>
      <c r="D142" s="293">
        <v>4</v>
      </c>
      <c r="E142" s="178">
        <f>'INSCRIPTIONS COLLEGES'!E71</f>
        <v>0</v>
      </c>
      <c r="F142" s="364" t="e">
        <f>IF(E142="","",VLOOKUP(E142,'Listing import 29.10.24'!$A$2:$J$7000,2,FALSE))</f>
        <v>#N/A</v>
      </c>
      <c r="G142" s="246" t="e">
        <f>IF(E142="","",VLOOKUP(E142,'Listing import 29.10.24'!$A$2:$J$7000,3,FALSE))</f>
        <v>#N/A</v>
      </c>
      <c r="H142" s="294" t="e">
        <f>IF(E142="","",VLOOKUP(E142,'Listing import 29.10.24'!$A$2:$J$7000,4,FALSE))</f>
        <v>#N/A</v>
      </c>
      <c r="I142" s="789"/>
      <c r="J142" s="747"/>
      <c r="K142" s="750"/>
      <c r="L142" s="209"/>
      <c r="M142" s="295" t="str">
        <f>IF(ISBLANK(L142),"",VLOOKUP(1/L142,'BAREME ATHLE'!$N$6:$BE$56,44))</f>
        <v/>
      </c>
      <c r="N142" s="210"/>
      <c r="O142" s="295" t="str">
        <f>IF(ISBLANK(N142),"",VLOOKUP(1/N142,'BAREME ATHLE'!$Z$6:$BE$56,32))</f>
        <v/>
      </c>
      <c r="P142" s="217"/>
      <c r="Q142" s="295" t="str">
        <f>IF(ISBLANK(P142),"",VLOOKUP(P142,'BAREME ATHLE'!$AU$6:$BE$56,11))</f>
        <v/>
      </c>
      <c r="R142" s="212"/>
      <c r="S142" s="295" t="str">
        <f>IF(ISBLANK(R142),"",VLOOKUP(R142,'BAREME ATHLE'!$AY$6:$BE$56,7))</f>
        <v/>
      </c>
      <c r="T142" s="250">
        <f>IF(SUM(M142,O142,Q142,S142)&lt;&gt;0,SUM(M142,O142,Q142,S142),0)</f>
        <v>0</v>
      </c>
      <c r="U142" s="768"/>
      <c r="V142" s="757"/>
      <c r="W142" s="766"/>
      <c r="X142" s="745"/>
      <c r="Y142" s="793"/>
    </row>
    <row r="143" spans="1:25" ht="25.5" customHeight="1" x14ac:dyDescent="0.5">
      <c r="A143" s="760"/>
      <c r="B143" s="784"/>
      <c r="C143" s="787"/>
      <c r="D143" s="293">
        <v>5</v>
      </c>
      <c r="E143" s="178">
        <f>'INSCRIPTIONS COLLEGES'!E72</f>
        <v>0</v>
      </c>
      <c r="F143" s="364" t="e">
        <f>IF(E143="","",VLOOKUP(E143,'Listing import 29.10.24'!$A$2:$J$7000,2,FALSE))</f>
        <v>#N/A</v>
      </c>
      <c r="G143" s="246" t="e">
        <f>IF(E143="","",VLOOKUP(E143,'Listing import 29.10.24'!$A$2:$J$7000,3,FALSE))</f>
        <v>#N/A</v>
      </c>
      <c r="H143" s="294" t="e">
        <f>IF(E143="","",VLOOKUP(E143,'Listing import 29.10.24'!$A$2:$J$7000,4,FALSE))</f>
        <v>#N/A</v>
      </c>
      <c r="I143" s="789"/>
      <c r="J143" s="748"/>
      <c r="K143" s="751"/>
      <c r="L143" s="209"/>
      <c r="M143" s="295" t="str">
        <f>IF(ISBLANK(L143),"",VLOOKUP(1/L143,'BAREME ATHLE'!$N$6:$BE$56,44))</f>
        <v/>
      </c>
      <c r="N143" s="210"/>
      <c r="O143" s="295" t="str">
        <f>IF(ISBLANK(N143),"",VLOOKUP(1/N143,'BAREME ATHLE'!$Z$6:$BE$56,32))</f>
        <v/>
      </c>
      <c r="P143" s="217"/>
      <c r="Q143" s="295" t="str">
        <f>IF(ISBLANK(P143),"",VLOOKUP(P143,'BAREME ATHLE'!$AU$6:$BE$56,11))</f>
        <v/>
      </c>
      <c r="R143" s="212"/>
      <c r="S143" s="295" t="str">
        <f>IF(ISBLANK(R143),"",VLOOKUP(R143,'BAREME ATHLE'!$AY$6:$BE$56,7))</f>
        <v/>
      </c>
      <c r="T143" s="250">
        <f>IF(SUM(M143,O143,Q143,S143)&lt;&gt;0,SUM(M143,O143,Q143,S143),0)</f>
        <v>0</v>
      </c>
      <c r="U143" s="769"/>
      <c r="V143" s="757"/>
      <c r="W143" s="766"/>
      <c r="X143" s="745"/>
      <c r="Y143" s="793"/>
    </row>
    <row r="144" spans="1:25" ht="25.5" customHeight="1" x14ac:dyDescent="0.5">
      <c r="A144" s="760"/>
      <c r="B144" s="784"/>
      <c r="C144" s="267"/>
      <c r="D144" s="268"/>
      <c r="E144" s="178">
        <f>'INSCRIPTIONS COLLEGES'!E73</f>
        <v>0</v>
      </c>
      <c r="F144" s="362"/>
      <c r="G144" s="268"/>
      <c r="H144" s="269"/>
      <c r="I144" s="270"/>
      <c r="J144" s="214"/>
      <c r="K144" s="270"/>
      <c r="L144" s="215"/>
      <c r="M144" s="272"/>
      <c r="N144" s="216"/>
      <c r="O144" s="272"/>
      <c r="P144" s="199"/>
      <c r="Q144" s="272"/>
      <c r="R144" s="199"/>
      <c r="S144" s="272"/>
      <c r="T144" s="273"/>
      <c r="U144" s="274"/>
      <c r="V144" s="275"/>
      <c r="W144" s="766"/>
      <c r="X144" s="745"/>
      <c r="Y144" s="793"/>
    </row>
    <row r="145" spans="1:25" ht="25.5" customHeight="1" x14ac:dyDescent="0.5">
      <c r="A145" s="760"/>
      <c r="B145" s="784"/>
      <c r="C145" s="786" t="s">
        <v>130</v>
      </c>
      <c r="D145" s="293">
        <v>1</v>
      </c>
      <c r="E145" s="178">
        <f>'INSCRIPTIONS COLLEGES'!E74</f>
        <v>0</v>
      </c>
      <c r="F145" s="364" t="e">
        <f>IF(E145="","",VLOOKUP(E145,'Listing import 29.10.24'!$A$2:$J$7000,2,FALSE))</f>
        <v>#N/A</v>
      </c>
      <c r="G145" s="246" t="e">
        <f>IF(E145="","",VLOOKUP(E145,'Listing import 29.10.24'!$A$2:$J$7000,3,FALSE))</f>
        <v>#N/A</v>
      </c>
      <c r="H145" s="294" t="e">
        <f>IF(E145="","",VLOOKUP(E145,'Listing import 29.10.24'!$A$2:$J$7000,4,FALSE))</f>
        <v>#N/A</v>
      </c>
      <c r="I145" s="789"/>
      <c r="J145" s="746"/>
      <c r="K145" s="749" t="str">
        <f>IF(ISBLANK(J145),"",VLOOKUP(1/J145,'BAREME ATHLE'!$AN$6:$BE$56,18))</f>
        <v/>
      </c>
      <c r="L145" s="209"/>
      <c r="M145" s="295" t="str">
        <f>IF(ISBLANK(L145),"",VLOOKUP(1/L145,'BAREME ATHLE'!$P$6:$BE$56,42))</f>
        <v/>
      </c>
      <c r="N145" s="210"/>
      <c r="O145" s="295" t="str">
        <f>IF(ISBLANK(N145),"",VLOOKUP(1/N145,'BAREME ATHLE'!$AB$6:$BE$56,30))</f>
        <v/>
      </c>
      <c r="P145" s="217"/>
      <c r="Q145" s="295" t="str">
        <f>IF(ISBLANK(P145),"",VLOOKUP(P145,'BAREME ATHLE'!$AV$6:$BE$56,10))</f>
        <v/>
      </c>
      <c r="R145" s="212"/>
      <c r="S145" s="295" t="str">
        <f>IF(ISBLANK(R145),"",VLOOKUP(R145,'BAREME ATHLE'!$AY$6:$BE$56,7))</f>
        <v/>
      </c>
      <c r="T145" s="282">
        <f t="shared" ref="T145:T148" si="17">IF(SUM(M145,O145,Q145,S145)&lt;&gt;0,SUM(M145,O145,Q145,S145),0)</f>
        <v>0</v>
      </c>
      <c r="U145" s="770">
        <f>SUM(T145:T149)</f>
        <v>0</v>
      </c>
      <c r="V145" s="758">
        <f>IF(ISERROR(RANK(U145,$AO$47:$AO$62)),"",RANK(U145,$AO$47:$AO$62))</f>
        <v>1</v>
      </c>
      <c r="W145" s="766"/>
      <c r="X145" s="745"/>
      <c r="Y145" s="793"/>
    </row>
    <row r="146" spans="1:25" ht="25.5" customHeight="1" x14ac:dyDescent="0.5">
      <c r="A146" s="760"/>
      <c r="B146" s="784"/>
      <c r="C146" s="786"/>
      <c r="D146" s="293">
        <v>2</v>
      </c>
      <c r="E146" s="178">
        <f>'INSCRIPTIONS COLLEGES'!E75</f>
        <v>0</v>
      </c>
      <c r="F146" s="364" t="e">
        <f>IF(E146="","",VLOOKUP(E146,'Listing import 29.10.24'!$A$2:$J$7000,2,FALSE))</f>
        <v>#N/A</v>
      </c>
      <c r="G146" s="246" t="e">
        <f>IF(E146="","",VLOOKUP(E146,'Listing import 29.10.24'!$A$2:$J$7000,3,FALSE))</f>
        <v>#N/A</v>
      </c>
      <c r="H146" s="294" t="e">
        <f>IF(E146="","",VLOOKUP(E146,'Listing import 29.10.24'!$A$2:$J$7000,4,FALSE))</f>
        <v>#N/A</v>
      </c>
      <c r="I146" s="789"/>
      <c r="J146" s="747"/>
      <c r="K146" s="750"/>
      <c r="L146" s="209"/>
      <c r="M146" s="295" t="str">
        <f>IF(ISBLANK(L146),"",VLOOKUP(1/L146,'BAREME ATHLE'!$P$6:$BE$56,42))</f>
        <v/>
      </c>
      <c r="N146" s="210"/>
      <c r="O146" s="295" t="str">
        <f>IF(ISBLANK(N146),"",VLOOKUP(1/N146,'BAREME ATHLE'!$AB$6:$BE$56,30))</f>
        <v/>
      </c>
      <c r="P146" s="217"/>
      <c r="Q146" s="295" t="str">
        <f>IF(ISBLANK(P146),"",VLOOKUP(P146,'BAREME ATHLE'!$AV$6:$BE$56,10))</f>
        <v/>
      </c>
      <c r="R146" s="212"/>
      <c r="S146" s="295" t="str">
        <f>IF(ISBLANK(R146),"",VLOOKUP(R146,'BAREME ATHLE'!$AY$6:$BE$56,7))</f>
        <v/>
      </c>
      <c r="T146" s="282">
        <f t="shared" si="17"/>
        <v>0</v>
      </c>
      <c r="U146" s="771"/>
      <c r="V146" s="759"/>
      <c r="W146" s="766"/>
      <c r="X146" s="745"/>
      <c r="Y146" s="793"/>
    </row>
    <row r="147" spans="1:25" ht="25.5" customHeight="1" x14ac:dyDescent="0.5">
      <c r="A147" s="760"/>
      <c r="B147" s="784"/>
      <c r="C147" s="787"/>
      <c r="D147" s="293">
        <v>3</v>
      </c>
      <c r="E147" s="178">
        <f>'INSCRIPTIONS COLLEGES'!E76</f>
        <v>0</v>
      </c>
      <c r="F147" s="364" t="e">
        <f>IF(E147="","",VLOOKUP(E147,'Listing import 29.10.24'!$A$2:$J$7000,2,FALSE))</f>
        <v>#N/A</v>
      </c>
      <c r="G147" s="246" t="e">
        <f>IF(E147="","",VLOOKUP(E147,'Listing import 29.10.24'!$A$2:$J$7000,3,FALSE))</f>
        <v>#N/A</v>
      </c>
      <c r="H147" s="294" t="e">
        <f>IF(E147="","",VLOOKUP(E147,'Listing import 29.10.24'!$A$2:$J$7000,4,FALSE))</f>
        <v>#N/A</v>
      </c>
      <c r="I147" s="789"/>
      <c r="J147" s="747"/>
      <c r="K147" s="750"/>
      <c r="L147" s="209"/>
      <c r="M147" s="295" t="str">
        <f>IF(ISBLANK(L147),"",VLOOKUP(1/L147,'BAREME ATHLE'!$P$6:$BE$56,42))</f>
        <v/>
      </c>
      <c r="N147" s="210"/>
      <c r="O147" s="295" t="str">
        <f>IF(ISBLANK(N147),"",VLOOKUP(1/N147,'BAREME ATHLE'!$AB$6:$BE$56,30))</f>
        <v/>
      </c>
      <c r="P147" s="217"/>
      <c r="Q147" s="295" t="str">
        <f>IF(ISBLANK(P147),"",VLOOKUP(P147,'BAREME ATHLE'!$AV$6:$BE$56,10))</f>
        <v/>
      </c>
      <c r="R147" s="212"/>
      <c r="S147" s="295" t="str">
        <f>IF(ISBLANK(R147),"",VLOOKUP(R147,'BAREME ATHLE'!$AY$6:$BE$56,7))</f>
        <v/>
      </c>
      <c r="T147" s="282">
        <f t="shared" si="17"/>
        <v>0</v>
      </c>
      <c r="U147" s="771"/>
      <c r="V147" s="759"/>
      <c r="W147" s="766"/>
      <c r="X147" s="745"/>
      <c r="Y147" s="793"/>
    </row>
    <row r="148" spans="1:25" ht="25.5" customHeight="1" x14ac:dyDescent="0.5">
      <c r="A148" s="760"/>
      <c r="B148" s="784"/>
      <c r="C148" s="787"/>
      <c r="D148" s="293">
        <v>4</v>
      </c>
      <c r="E148" s="178">
        <f>'INSCRIPTIONS COLLEGES'!E77</f>
        <v>0</v>
      </c>
      <c r="F148" s="364" t="e">
        <f>IF(E148="","",VLOOKUP(E148,'Listing import 29.10.24'!$A$2:$J$7000,2,FALSE))</f>
        <v>#N/A</v>
      </c>
      <c r="G148" s="246" t="e">
        <f>IF(E148="","",VLOOKUP(E148,'Listing import 29.10.24'!$A$2:$J$7000,3,FALSE))</f>
        <v>#N/A</v>
      </c>
      <c r="H148" s="294" t="e">
        <f>IF(E148="","",VLOOKUP(E148,'Listing import 29.10.24'!$A$2:$J$7000,4,FALSE))</f>
        <v>#N/A</v>
      </c>
      <c r="I148" s="789"/>
      <c r="J148" s="747"/>
      <c r="K148" s="750"/>
      <c r="L148" s="209"/>
      <c r="M148" s="295" t="str">
        <f>IF(ISBLANK(L148),"",VLOOKUP(1/L148,'BAREME ATHLE'!$P$6:$BE$56,42))</f>
        <v/>
      </c>
      <c r="N148" s="210"/>
      <c r="O148" s="295" t="str">
        <f>IF(ISBLANK(N148),"",VLOOKUP(1/N148,'BAREME ATHLE'!$AB$6:$BE$56,30))</f>
        <v/>
      </c>
      <c r="P148" s="217"/>
      <c r="Q148" s="295" t="str">
        <f>IF(ISBLANK(P148),"",VLOOKUP(P148,'BAREME ATHLE'!$AV$6:$BE$56,10))</f>
        <v/>
      </c>
      <c r="R148" s="212"/>
      <c r="S148" s="295" t="str">
        <f>IF(ISBLANK(R148),"",VLOOKUP(R148,'BAREME ATHLE'!$AY$6:$BE$56,7))</f>
        <v/>
      </c>
      <c r="T148" s="282">
        <f t="shared" si="17"/>
        <v>0</v>
      </c>
      <c r="U148" s="771"/>
      <c r="V148" s="759"/>
      <c r="W148" s="766"/>
      <c r="X148" s="745"/>
      <c r="Y148" s="793"/>
    </row>
    <row r="149" spans="1:25" ht="25.5" customHeight="1" x14ac:dyDescent="0.5">
      <c r="A149" s="760"/>
      <c r="B149" s="785"/>
      <c r="C149" s="787"/>
      <c r="D149" s="293">
        <v>5</v>
      </c>
      <c r="E149" s="178">
        <f>'INSCRIPTIONS COLLEGES'!E78</f>
        <v>0</v>
      </c>
      <c r="F149" s="364" t="e">
        <f>IF(E149="","",VLOOKUP(E149,'Listing import 29.10.24'!$A$2:$J$7000,2,FALSE))</f>
        <v>#N/A</v>
      </c>
      <c r="G149" s="246" t="e">
        <f>IF(E149="","",VLOOKUP(E149,'Listing import 29.10.24'!$A$2:$J$7000,3,FALSE))</f>
        <v>#N/A</v>
      </c>
      <c r="H149" s="294" t="e">
        <f>IF(E149="","",VLOOKUP(E149,'Listing import 29.10.24'!$A$2:$J$7000,4,FALSE))</f>
        <v>#N/A</v>
      </c>
      <c r="I149" s="789"/>
      <c r="J149" s="748"/>
      <c r="K149" s="751"/>
      <c r="L149" s="209"/>
      <c r="M149" s="295" t="str">
        <f>IF(ISBLANK(L149),"",VLOOKUP(1/L149,'BAREME ATHLE'!$P$6:$BE$56,42))</f>
        <v/>
      </c>
      <c r="N149" s="210"/>
      <c r="O149" s="295" t="str">
        <f>IF(ISBLANK(N149),"",VLOOKUP(1/N149,'BAREME ATHLE'!$AB$6:$BE$56,30))</f>
        <v/>
      </c>
      <c r="P149" s="217"/>
      <c r="Q149" s="295" t="str">
        <f>IF(ISBLANK(P149),"",VLOOKUP(P149,'BAREME ATHLE'!$AV$6:$BE$56,10))</f>
        <v/>
      </c>
      <c r="R149" s="212"/>
      <c r="S149" s="295" t="str">
        <f>IF(ISBLANK(R149),"",VLOOKUP(R149,'BAREME ATHLE'!$AY$6:$BE$56,7))</f>
        <v/>
      </c>
      <c r="T149" s="282">
        <f>IF(SUM(M149,O149,Q149,S149)&lt;&gt;0,SUM(M149,O149,Q149,S149),0)</f>
        <v>0</v>
      </c>
      <c r="U149" s="772"/>
      <c r="V149" s="759"/>
      <c r="W149" s="766"/>
      <c r="X149" s="745"/>
      <c r="Y149" s="794"/>
    </row>
    <row r="150" spans="1:25" ht="25.5" customHeight="1" x14ac:dyDescent="0.5">
      <c r="B150" s="285"/>
      <c r="C150" s="286"/>
      <c r="D150" s="286"/>
      <c r="E150" s="370"/>
      <c r="F150" s="363"/>
      <c r="G150" s="286"/>
      <c r="H150" s="286"/>
      <c r="J150" s="218">
        <f>SUM(HOUR(J127+J139)*60*60,MINUTE(J127+J139)*60,SECOND(J127+J139))</f>
        <v>0</v>
      </c>
      <c r="K150" s="287"/>
    </row>
    <row r="151" spans="1:25" ht="87.75" x14ac:dyDescent="0.5">
      <c r="B151" s="236" t="s">
        <v>82</v>
      </c>
      <c r="C151" s="236" t="s">
        <v>83</v>
      </c>
      <c r="D151" s="236" t="s">
        <v>84</v>
      </c>
      <c r="E151" s="100" t="s">
        <v>85</v>
      </c>
      <c r="F151" s="360" t="s">
        <v>86</v>
      </c>
      <c r="G151" s="236" t="s">
        <v>87</v>
      </c>
      <c r="H151" s="236" t="s">
        <v>88</v>
      </c>
      <c r="I151" s="237" t="s">
        <v>89</v>
      </c>
      <c r="J151" s="111" t="s">
        <v>122</v>
      </c>
      <c r="K151" s="237" t="s">
        <v>34</v>
      </c>
      <c r="L151" s="111" t="s">
        <v>132</v>
      </c>
      <c r="M151" s="238" t="s">
        <v>34</v>
      </c>
      <c r="N151" s="111" t="s">
        <v>124</v>
      </c>
      <c r="O151" s="238" t="s">
        <v>34</v>
      </c>
      <c r="P151" s="111" t="s">
        <v>125</v>
      </c>
      <c r="Q151" s="238" t="s">
        <v>34</v>
      </c>
      <c r="R151" s="111" t="s">
        <v>126</v>
      </c>
      <c r="S151" s="238" t="s">
        <v>34</v>
      </c>
      <c r="T151" s="239" t="s">
        <v>113</v>
      </c>
      <c r="U151" s="240" t="s">
        <v>98</v>
      </c>
      <c r="V151" s="240" t="s">
        <v>99</v>
      </c>
      <c r="W151" s="241" t="s">
        <v>114</v>
      </c>
      <c r="X151" s="241" t="s">
        <v>115</v>
      </c>
      <c r="Y151" s="241" t="s">
        <v>116</v>
      </c>
    </row>
    <row r="152" spans="1:25" ht="25.5" customHeight="1" x14ac:dyDescent="0.5">
      <c r="A152" s="692">
        <v>7</v>
      </c>
      <c r="B152" s="783" t="e">
        <f>IF(E164="","",VLOOKUP(E164,'Listing import 29.10.24'!$A$2:$J$7000,8,FALSE))</f>
        <v>#N/A</v>
      </c>
      <c r="C152" s="786" t="s">
        <v>117</v>
      </c>
      <c r="D152" s="293">
        <v>1</v>
      </c>
      <c r="E152" s="178"/>
      <c r="F152" s="364" t="str">
        <f>IF(E152="","",VLOOKUP(E152,'Listing import 29.10.24'!$A$2:$J$7000,2,FALSE))</f>
        <v/>
      </c>
      <c r="G152" s="246" t="str">
        <f>IF(E152="","",VLOOKUP(E152,'Listing import 29.10.24'!$A$2:$J$7000,3,FALSE))</f>
        <v/>
      </c>
      <c r="H152" s="294" t="str">
        <f>IF(E152="","",VLOOKUP(E152,'Listing import 29.10.24'!$A$2:$J$7000,4,FALSE))</f>
        <v/>
      </c>
      <c r="I152" s="711"/>
      <c r="J152" s="746"/>
      <c r="K152" s="749" t="str">
        <f>IF(ISBLANK(J152),"",VLOOKUP(1/J152,'BAREME ATHLE'!$AH$6:$BE$56,24))</f>
        <v/>
      </c>
      <c r="L152" s="209"/>
      <c r="M152" s="295" t="str">
        <f>IF(ISBLANK(L152),"",VLOOKUP(1/L152,'BAREME ATHLE'!$J$6:$BE$56,48))</f>
        <v/>
      </c>
      <c r="N152" s="210"/>
      <c r="O152" s="295" t="str">
        <f>IF(ISBLANK(N152),"",VLOOKUP(1/N152,'BAREME ATHLE'!$V$6:$BE$56,36))</f>
        <v/>
      </c>
      <c r="P152" s="211"/>
      <c r="Q152" s="296" t="str">
        <f>IF(ISBLANK(P152),"",VLOOKUP(P152,'BAREME ATHLE'!$AS$6:$BE$56,13))</f>
        <v/>
      </c>
      <c r="R152" s="212"/>
      <c r="S152" s="295" t="str">
        <f>IF(ISBLANK(R152),"",VLOOKUP(R152,'BAREME ATHLE'!$AY$6:$BE$56,7))</f>
        <v/>
      </c>
      <c r="T152" s="250">
        <f>IF(SUM(M152,O152,Q152,S152)&lt;&gt;0,SUM(M152,O152,Q152,S152),0)</f>
        <v>0</v>
      </c>
      <c r="U152" s="767">
        <f>SUM(T152:T156)</f>
        <v>0</v>
      </c>
      <c r="V152" s="756">
        <f>IF(ISERROR(RANK(U152,$AC$47:$AC$62)),"",RANK(U152,$AC$47:$AC$62))</f>
        <v>1</v>
      </c>
      <c r="W152" s="745">
        <f>IF(ISERROR(U152+U158),"",U152+U158)</f>
        <v>0</v>
      </c>
      <c r="X152" s="745">
        <f>IF(ISERROR(RANK(W152,$AI$47:$AI$62)),"",RANK(W152,$AI$47:$AI$62))</f>
        <v>1</v>
      </c>
      <c r="Y152" s="791"/>
    </row>
    <row r="153" spans="1:25" ht="25.5" customHeight="1" x14ac:dyDescent="0.5">
      <c r="A153" s="760"/>
      <c r="B153" s="784"/>
      <c r="C153" s="787"/>
      <c r="D153" s="293">
        <v>2</v>
      </c>
      <c r="E153" s="178"/>
      <c r="F153" s="364" t="str">
        <f>IF(E153="","",VLOOKUP(E153,'Listing import 29.10.24'!$A$2:$J$7000,2,FALSE))</f>
        <v/>
      </c>
      <c r="G153" s="246" t="str">
        <f>IF(E153="","",VLOOKUP(E153,'Listing import 29.10.24'!$A$2:$J$7000,3,FALSE))</f>
        <v/>
      </c>
      <c r="H153" s="294" t="str">
        <f>IF(E153="","",VLOOKUP(E153,'Listing import 29.10.24'!$A$2:$J$7000,4,FALSE))</f>
        <v/>
      </c>
      <c r="I153" s="711"/>
      <c r="J153" s="747"/>
      <c r="K153" s="750"/>
      <c r="L153" s="209"/>
      <c r="M153" s="295" t="str">
        <f>IF(ISBLANK(L153),"",VLOOKUP(1/L153,'BAREME ATHLE'!$J$6:$BE$56,48))</f>
        <v/>
      </c>
      <c r="N153" s="210"/>
      <c r="O153" s="295" t="str">
        <f>IF(ISBLANK(N153),"",VLOOKUP(1/N153,'BAREME ATHLE'!$V$6:$BE$56,36))</f>
        <v/>
      </c>
      <c r="P153" s="211"/>
      <c r="Q153" s="296" t="str">
        <f>IF(ISBLANK(P153),"",VLOOKUP(P153,'BAREME ATHLE'!$AS$6:$BE$56,13))</f>
        <v/>
      </c>
      <c r="R153" s="213"/>
      <c r="S153" s="295" t="str">
        <f>IF(ISBLANK(R153),"",VLOOKUP(R153,'BAREME ATHLE'!$AY$6:$BE$56,7))</f>
        <v/>
      </c>
      <c r="T153" s="250">
        <f>IF(SUM(M153,O153,Q153,S153)&lt;&gt;0,SUM(M153,O153,Q153,S153),0)</f>
        <v>0</v>
      </c>
      <c r="U153" s="768"/>
      <c r="V153" s="757"/>
      <c r="W153" s="766"/>
      <c r="X153" s="745"/>
      <c r="Y153" s="792"/>
    </row>
    <row r="154" spans="1:25" ht="25.5" customHeight="1" x14ac:dyDescent="0.5">
      <c r="A154" s="760"/>
      <c r="B154" s="784"/>
      <c r="C154" s="787"/>
      <c r="D154" s="293">
        <v>3</v>
      </c>
      <c r="E154" s="178"/>
      <c r="F154" s="364" t="str">
        <f>IF(E154="","",VLOOKUP(E154,'Listing import 29.10.24'!$A$2:$J$7000,2,FALSE))</f>
        <v/>
      </c>
      <c r="G154" s="246" t="str">
        <f>IF(E154="","",VLOOKUP(E154,'Listing import 29.10.24'!$A$2:$J$7000,3,FALSE))</f>
        <v/>
      </c>
      <c r="H154" s="294" t="str">
        <f>IF(E154="","",VLOOKUP(E154,'Listing import 29.10.24'!$A$2:$J$7000,4,FALSE))</f>
        <v/>
      </c>
      <c r="I154" s="711"/>
      <c r="J154" s="747"/>
      <c r="K154" s="750"/>
      <c r="L154" s="209"/>
      <c r="M154" s="295" t="str">
        <f>IF(ISBLANK(L154),"",VLOOKUP(1/L154,'BAREME ATHLE'!$J$6:$BE$56,48))</f>
        <v/>
      </c>
      <c r="N154" s="210"/>
      <c r="O154" s="295" t="str">
        <f>IF(ISBLANK(N154),"",VLOOKUP(1/N154,'BAREME ATHLE'!$V$6:$BE$56,36))</f>
        <v/>
      </c>
      <c r="P154" s="211"/>
      <c r="Q154" s="296" t="str">
        <f>IF(ISBLANK(P154),"",VLOOKUP(P154,'BAREME ATHLE'!$AS$6:$BE$56,13))</f>
        <v/>
      </c>
      <c r="R154" s="212"/>
      <c r="S154" s="295" t="str">
        <f>IF(ISBLANK(R154),"",VLOOKUP(R154,'BAREME ATHLE'!$AY$6:$BE$56,7))</f>
        <v/>
      </c>
      <c r="T154" s="250">
        <f>IF(SUM(M154,O154,Q154,S154)&lt;&gt;0,SUM(M154,O154,Q154,S154),0)</f>
        <v>0</v>
      </c>
      <c r="U154" s="768"/>
      <c r="V154" s="757"/>
      <c r="W154" s="766"/>
      <c r="X154" s="745"/>
      <c r="Y154" s="792"/>
    </row>
    <row r="155" spans="1:25" ht="25.5" customHeight="1" x14ac:dyDescent="0.5">
      <c r="A155" s="760"/>
      <c r="B155" s="784"/>
      <c r="C155" s="787"/>
      <c r="D155" s="293">
        <v>4</v>
      </c>
      <c r="E155" s="178"/>
      <c r="F155" s="364" t="str">
        <f>IF(E155="","",VLOOKUP(E155,'Listing import 29.10.24'!$A$2:$J$7000,2,FALSE))</f>
        <v/>
      </c>
      <c r="G155" s="246" t="str">
        <f>IF(E155="","",VLOOKUP(E155,'Listing import 29.10.24'!$A$2:$J$7000,3,FALSE))</f>
        <v/>
      </c>
      <c r="H155" s="294" t="str">
        <f>IF(E155="","",VLOOKUP(E155,'Listing import 29.10.24'!$A$2:$J$7000,4,FALSE))</f>
        <v/>
      </c>
      <c r="I155" s="711"/>
      <c r="J155" s="747"/>
      <c r="K155" s="750"/>
      <c r="L155" s="209"/>
      <c r="M155" s="295" t="str">
        <f>IF(ISBLANK(L155),"",VLOOKUP(1/L155,'BAREME ATHLE'!$J$6:$BE$56,48))</f>
        <v/>
      </c>
      <c r="N155" s="210"/>
      <c r="O155" s="295" t="str">
        <f>IF(ISBLANK(N155),"",VLOOKUP(1/N155,'BAREME ATHLE'!$V$6:$BE$56,36))</f>
        <v/>
      </c>
      <c r="P155" s="211"/>
      <c r="Q155" s="296" t="str">
        <f>IF(ISBLANK(P155),"",VLOOKUP(P155,'BAREME ATHLE'!$AS$6:$BE$56,13))</f>
        <v/>
      </c>
      <c r="R155" s="212"/>
      <c r="S155" s="295" t="str">
        <f>IF(ISBLANK(R155),"",VLOOKUP(R155,'BAREME ATHLE'!$AY$6:$BE$56,7))</f>
        <v/>
      </c>
      <c r="T155" s="250">
        <f>IF(SUM(M155,O155,Q155,S155)&lt;&gt;0,SUM(M155,O155,Q155,S155),0)</f>
        <v>0</v>
      </c>
      <c r="U155" s="768"/>
      <c r="V155" s="757"/>
      <c r="W155" s="766"/>
      <c r="X155" s="745"/>
      <c r="Y155" s="792"/>
    </row>
    <row r="156" spans="1:25" ht="25.5" customHeight="1" x14ac:dyDescent="0.5">
      <c r="A156" s="760"/>
      <c r="B156" s="784"/>
      <c r="C156" s="787"/>
      <c r="D156" s="293">
        <v>5</v>
      </c>
      <c r="E156" s="178"/>
      <c r="F156" s="364" t="str">
        <f>IF(E156="","",VLOOKUP(E156,'Listing import 29.10.24'!$A$2:$J$7000,2,FALSE))</f>
        <v/>
      </c>
      <c r="G156" s="246" t="str">
        <f>IF(E156="","",VLOOKUP(E156,'Listing import 29.10.24'!$A$2:$J$7000,3,FALSE))</f>
        <v/>
      </c>
      <c r="H156" s="294" t="str">
        <f>IF(E156="","",VLOOKUP(E156,'Listing import 29.10.24'!$A$2:$J$7000,4,FALSE))</f>
        <v/>
      </c>
      <c r="I156" s="711"/>
      <c r="J156" s="748"/>
      <c r="K156" s="751"/>
      <c r="L156" s="209"/>
      <c r="M156" s="295" t="str">
        <f>IF(ISBLANK(L156),"",VLOOKUP(1/L156,'BAREME ATHLE'!$J$6:$BE$56,48))</f>
        <v/>
      </c>
      <c r="N156" s="210"/>
      <c r="O156" s="295" t="str">
        <f>IF(ISBLANK(N156),"",VLOOKUP(1/N156,'BAREME ATHLE'!$V$6:$BE$56,36))</f>
        <v/>
      </c>
      <c r="P156" s="211"/>
      <c r="Q156" s="296" t="str">
        <f>IF(ISBLANK(P156),"",VLOOKUP(P156,'BAREME ATHLE'!$AS$6:$BE$56,13))</f>
        <v/>
      </c>
      <c r="R156" s="212"/>
      <c r="S156" s="295" t="str">
        <f>IF(ISBLANK(R156),"",VLOOKUP(R156,'BAREME ATHLE'!$AY$6:$BE$56,7))</f>
        <v/>
      </c>
      <c r="T156" s="250">
        <f>IF(SUM(M156,O156,Q156,S156)&lt;&gt;0,SUM(M156,O156,Q156,S156),0)</f>
        <v>0</v>
      </c>
      <c r="U156" s="769"/>
      <c r="V156" s="757"/>
      <c r="W156" s="766"/>
      <c r="X156" s="745"/>
      <c r="Y156" s="792"/>
    </row>
    <row r="157" spans="1:25" ht="25.5" customHeight="1" x14ac:dyDescent="0.5">
      <c r="A157" s="760"/>
      <c r="B157" s="784"/>
      <c r="C157" s="267"/>
      <c r="D157" s="268"/>
      <c r="E157" s="371"/>
      <c r="F157" s="362"/>
      <c r="G157" s="268"/>
      <c r="H157" s="269"/>
      <c r="I157" s="270"/>
      <c r="J157" s="214"/>
      <c r="K157" s="270"/>
      <c r="L157" s="215"/>
      <c r="M157" s="271"/>
      <c r="N157" s="216"/>
      <c r="O157" s="272"/>
      <c r="P157" s="199"/>
      <c r="Q157" s="272"/>
      <c r="R157" s="199"/>
      <c r="S157" s="272"/>
      <c r="T157" s="273"/>
      <c r="U157" s="274"/>
      <c r="V157" s="275"/>
      <c r="W157" s="766"/>
      <c r="X157" s="745"/>
      <c r="Y157" s="792"/>
    </row>
    <row r="158" spans="1:25" ht="25.5" customHeight="1" x14ac:dyDescent="0.5">
      <c r="A158" s="760"/>
      <c r="B158" s="784"/>
      <c r="C158" s="786" t="s">
        <v>121</v>
      </c>
      <c r="D158" s="293">
        <v>1</v>
      </c>
      <c r="E158" s="178"/>
      <c r="F158" s="364" t="str">
        <f>IF(E158="","",VLOOKUP(E158,'Listing import 29.10.24'!$A$2:$J$7000,2,FALSE))</f>
        <v/>
      </c>
      <c r="G158" s="246" t="str">
        <f>IF(E158="","",VLOOKUP(E158,'Listing import 29.10.24'!$A$2:$J$7000,3,FALSE))</f>
        <v/>
      </c>
      <c r="H158" s="294" t="str">
        <f>IF(E158="","",VLOOKUP(E158,'Listing import 29.10.24'!$A$2:$J$7000,4,FALSE))</f>
        <v/>
      </c>
      <c r="I158" s="711"/>
      <c r="J158" s="746"/>
      <c r="K158" s="749" t="str">
        <f>IF(ISBLANK(J158),"",VLOOKUP(1/J158,'BAREME ATHLE'!$AJ$6:$BE$56,22))</f>
        <v/>
      </c>
      <c r="L158" s="209"/>
      <c r="M158" s="295" t="str">
        <f>IF(ISBLANK(L158),"",VLOOKUP(1/L158,'BAREME ATHLE'!$L$6:$BE$56,46))</f>
        <v/>
      </c>
      <c r="N158" s="210"/>
      <c r="O158" s="295" t="str">
        <f>IF(ISBLANK(N158),"",VLOOKUP(1/N158,'BAREME ATHLE'!$X$6:$BE$56,34))</f>
        <v/>
      </c>
      <c r="P158" s="217"/>
      <c r="Q158" s="295" t="str">
        <f>IF(ISBLANK(P158),"",VLOOKUP(P158,'BAREME ATHLE'!$AT$6:$BE$56,12))</f>
        <v/>
      </c>
      <c r="R158" s="212"/>
      <c r="S158" s="295" t="str">
        <f>IF(ISBLANK(R158),"",VLOOKUP(R158,'BAREME ATHLE'!$AY$6:$BE$56,7))</f>
        <v/>
      </c>
      <c r="T158" s="282">
        <f>IF(SUM(M158,O158,Q158,S158)&lt;&gt;0,SUM(M158,O158,Q158,S158),0)</f>
        <v>0</v>
      </c>
      <c r="U158" s="770">
        <f>SUM(T158:T162)</f>
        <v>0</v>
      </c>
      <c r="V158" s="758">
        <f>IF(ISERROR(RANK(U158,$AF$47:$AF$62)),"",RANK(U158,$AF$47:$AF$62))</f>
        <v>1</v>
      </c>
      <c r="W158" s="766"/>
      <c r="X158" s="745"/>
      <c r="Y158" s="792"/>
    </row>
    <row r="159" spans="1:25" ht="25.5" customHeight="1" x14ac:dyDescent="0.5">
      <c r="A159" s="760"/>
      <c r="B159" s="784"/>
      <c r="C159" s="787"/>
      <c r="D159" s="293">
        <v>2</v>
      </c>
      <c r="E159" s="178"/>
      <c r="F159" s="364" t="str">
        <f>IF(E159="","",VLOOKUP(E159,'Listing import 29.10.24'!$A$2:$J$7000,2,FALSE))</f>
        <v/>
      </c>
      <c r="G159" s="246" t="str">
        <f>IF(E159="","",VLOOKUP(E159,'Listing import 29.10.24'!$A$2:$J$7000,3,FALSE))</f>
        <v/>
      </c>
      <c r="H159" s="294" t="str">
        <f>IF(E159="","",VLOOKUP(E159,'Listing import 29.10.24'!$A$2:$J$7000,4,FALSE))</f>
        <v/>
      </c>
      <c r="I159" s="711"/>
      <c r="J159" s="747"/>
      <c r="K159" s="750"/>
      <c r="L159" s="209"/>
      <c r="M159" s="295" t="str">
        <f>IF(ISBLANK(L159),"",VLOOKUP(1/L159,'BAREME ATHLE'!$L$6:$BE$56,46))</f>
        <v/>
      </c>
      <c r="N159" s="210"/>
      <c r="O159" s="295" t="str">
        <f>IF(ISBLANK(N159),"",VLOOKUP(1/N159,'BAREME ATHLE'!$X$6:$BE$56,34))</f>
        <v/>
      </c>
      <c r="P159" s="217"/>
      <c r="Q159" s="295" t="str">
        <f>IF(ISBLANK(P159),"",VLOOKUP(P159,'BAREME ATHLE'!$AT$6:$BE$56,12))</f>
        <v/>
      </c>
      <c r="R159" s="212"/>
      <c r="S159" s="295" t="str">
        <f>IF(ISBLANK(R159),"",VLOOKUP(R159,'BAREME ATHLE'!$AY$6:$BE$56,7))</f>
        <v/>
      </c>
      <c r="T159" s="282">
        <f>IF(SUM(M159,O159,Q159,S159)&lt;&gt;0,SUM(M159,O159,Q159,S159),0)</f>
        <v>0</v>
      </c>
      <c r="U159" s="771"/>
      <c r="V159" s="759"/>
      <c r="W159" s="766"/>
      <c r="X159" s="745"/>
      <c r="Y159" s="792"/>
    </row>
    <row r="160" spans="1:25" ht="25.5" customHeight="1" x14ac:dyDescent="0.5">
      <c r="A160" s="760"/>
      <c r="B160" s="784"/>
      <c r="C160" s="787"/>
      <c r="D160" s="293">
        <v>3</v>
      </c>
      <c r="E160" s="178"/>
      <c r="F160" s="364" t="str">
        <f>IF(E160="","",VLOOKUP(E160,'Listing import 29.10.24'!$A$2:$J$7000,2,FALSE))</f>
        <v/>
      </c>
      <c r="G160" s="246" t="str">
        <f>IF(E160="","",VLOOKUP(E160,'Listing import 29.10.24'!$A$2:$J$7000,3,FALSE))</f>
        <v/>
      </c>
      <c r="H160" s="294" t="str">
        <f>IF(E160="","",VLOOKUP(E160,'Listing import 29.10.24'!$A$2:$J$7000,4,FALSE))</f>
        <v/>
      </c>
      <c r="I160" s="711"/>
      <c r="J160" s="747"/>
      <c r="K160" s="750"/>
      <c r="L160" s="209"/>
      <c r="M160" s="295" t="str">
        <f>IF(ISBLANK(L160),"",VLOOKUP(1/L160,'BAREME ATHLE'!$L$6:$BE$56,46))</f>
        <v/>
      </c>
      <c r="N160" s="210"/>
      <c r="O160" s="295" t="str">
        <f>IF(ISBLANK(N160),"",VLOOKUP(1/N160,'BAREME ATHLE'!$X$6:$BE$56,34))</f>
        <v/>
      </c>
      <c r="P160" s="217"/>
      <c r="Q160" s="295" t="str">
        <f>IF(ISBLANK(P160),"",VLOOKUP(P160,'BAREME ATHLE'!$AT$6:$BE$56,12))</f>
        <v/>
      </c>
      <c r="R160" s="212"/>
      <c r="S160" s="295" t="str">
        <f>IF(ISBLANK(R160),"",VLOOKUP(R160,'BAREME ATHLE'!$AY$6:$BE$56,7))</f>
        <v/>
      </c>
      <c r="T160" s="282">
        <f>IF(SUM(M160,O160,Q160,S160)&lt;&gt;0,SUM(M160,O160,Q160,S160),0)</f>
        <v>0</v>
      </c>
      <c r="U160" s="771"/>
      <c r="V160" s="759"/>
      <c r="W160" s="766"/>
      <c r="X160" s="745"/>
      <c r="Y160" s="792"/>
    </row>
    <row r="161" spans="1:25" ht="25.5" customHeight="1" x14ac:dyDescent="0.5">
      <c r="A161" s="760"/>
      <c r="B161" s="784"/>
      <c r="C161" s="787"/>
      <c r="D161" s="293">
        <v>4</v>
      </c>
      <c r="E161" s="178"/>
      <c r="F161" s="364" t="str">
        <f>IF(E161="","",VLOOKUP(E161,'Listing import 29.10.24'!$A$2:$J$7000,2,FALSE))</f>
        <v/>
      </c>
      <c r="G161" s="246" t="str">
        <f>IF(E161="","",VLOOKUP(E161,'Listing import 29.10.24'!$A$2:$J$7000,3,FALSE))</f>
        <v/>
      </c>
      <c r="H161" s="294" t="str">
        <f>IF(E161="","",VLOOKUP(E161,'Listing import 29.10.24'!$A$2:$J$7000,4,FALSE))</f>
        <v/>
      </c>
      <c r="I161" s="711"/>
      <c r="J161" s="747"/>
      <c r="K161" s="750"/>
      <c r="L161" s="209"/>
      <c r="M161" s="295" t="str">
        <f>IF(ISBLANK(L161),"",VLOOKUP(1/L161,'BAREME ATHLE'!$L$6:$BE$56,46))</f>
        <v/>
      </c>
      <c r="N161" s="210"/>
      <c r="O161" s="295" t="str">
        <f>IF(ISBLANK(N161),"",VLOOKUP(1/N161,'BAREME ATHLE'!$X$6:$BE$56,34))</f>
        <v/>
      </c>
      <c r="P161" s="217"/>
      <c r="Q161" s="295" t="str">
        <f>IF(ISBLANK(P161),"",VLOOKUP(P161,'BAREME ATHLE'!$AT$6:$BE$56,12))</f>
        <v/>
      </c>
      <c r="R161" s="212"/>
      <c r="S161" s="295" t="str">
        <f>IF(ISBLANK(R161),"",VLOOKUP(R161,'BAREME ATHLE'!$AY$6:$BE$56,7))</f>
        <v/>
      </c>
      <c r="T161" s="282">
        <f>IF(SUM(M161,O161,Q161,S161)&lt;&gt;0,SUM(M161,O161,Q161,S161),0)</f>
        <v>0</v>
      </c>
      <c r="U161" s="771"/>
      <c r="V161" s="759"/>
      <c r="W161" s="766"/>
      <c r="X161" s="745"/>
      <c r="Y161" s="792"/>
    </row>
    <row r="162" spans="1:25" ht="25.5" customHeight="1" x14ac:dyDescent="0.5">
      <c r="A162" s="760"/>
      <c r="B162" s="784"/>
      <c r="C162" s="787"/>
      <c r="D162" s="293">
        <v>5</v>
      </c>
      <c r="E162" s="178"/>
      <c r="F162" s="364" t="str">
        <f>IF(E162="","",VLOOKUP(E162,'Listing import 29.10.24'!$A$2:$J$7000,2,FALSE))</f>
        <v/>
      </c>
      <c r="G162" s="246" t="str">
        <f>IF(E162="","",VLOOKUP(E162,'Listing import 29.10.24'!$A$2:$J$7000,3,FALSE))</f>
        <v/>
      </c>
      <c r="H162" s="294" t="str">
        <f>IF(E162="","",VLOOKUP(E162,'Listing import 29.10.24'!$A$2:$J$7000,4,FALSE))</f>
        <v/>
      </c>
      <c r="I162" s="711"/>
      <c r="J162" s="748"/>
      <c r="K162" s="751"/>
      <c r="L162" s="209"/>
      <c r="M162" s="295" t="str">
        <f>IF(ISBLANK(L162),"",VLOOKUP(1/L162,'BAREME ATHLE'!$L$6:$BE$56,46))</f>
        <v/>
      </c>
      <c r="N162" s="210"/>
      <c r="O162" s="295" t="str">
        <f>IF(ISBLANK(N162),"",VLOOKUP(1/N162,'BAREME ATHLE'!$X$6:$BE$56,34))</f>
        <v/>
      </c>
      <c r="P162" s="217"/>
      <c r="Q162" s="295" t="str">
        <f>IF(ISBLANK(P162),"",VLOOKUP(P162,'BAREME ATHLE'!$AT$6:$BE$56,12))</f>
        <v/>
      </c>
      <c r="R162" s="212"/>
      <c r="S162" s="295" t="str">
        <f>IF(ISBLANK(R162),"",VLOOKUP(R162,'BAREME ATHLE'!$AY$6:$BE$56,7))</f>
        <v/>
      </c>
      <c r="T162" s="282">
        <f>IF(SUM(M162,O162,Q162,S162)&lt;&gt;0,SUM(M162,O162,Q162,S162),0)</f>
        <v>0</v>
      </c>
      <c r="U162" s="772"/>
      <c r="V162" s="759"/>
      <c r="W162" s="766"/>
      <c r="X162" s="745"/>
      <c r="Y162" s="792"/>
    </row>
    <row r="163" spans="1:25" ht="87.75" x14ac:dyDescent="0.5">
      <c r="A163" s="760"/>
      <c r="B163" s="784"/>
      <c r="C163" s="236" t="s">
        <v>83</v>
      </c>
      <c r="D163" s="236" t="s">
        <v>84</v>
      </c>
      <c r="E163" s="100" t="s">
        <v>85</v>
      </c>
      <c r="F163" s="360" t="s">
        <v>86</v>
      </c>
      <c r="G163" s="236" t="s">
        <v>87</v>
      </c>
      <c r="H163" s="236" t="s">
        <v>88</v>
      </c>
      <c r="I163" s="237" t="s">
        <v>89</v>
      </c>
      <c r="J163" s="111" t="s">
        <v>122</v>
      </c>
      <c r="K163" s="237" t="s">
        <v>34</v>
      </c>
      <c r="L163" s="111" t="s">
        <v>123</v>
      </c>
      <c r="M163" s="238" t="s">
        <v>34</v>
      </c>
      <c r="N163" s="111" t="s">
        <v>124</v>
      </c>
      <c r="O163" s="283" t="s">
        <v>34</v>
      </c>
      <c r="P163" s="111" t="s">
        <v>125</v>
      </c>
      <c r="Q163" s="238" t="s">
        <v>34</v>
      </c>
      <c r="R163" s="111" t="s">
        <v>126</v>
      </c>
      <c r="S163" s="238" t="s">
        <v>34</v>
      </c>
      <c r="T163" s="239" t="s">
        <v>113</v>
      </c>
      <c r="U163" s="240" t="s">
        <v>98</v>
      </c>
      <c r="V163" s="241" t="s">
        <v>99</v>
      </c>
      <c r="W163" s="241" t="s">
        <v>127</v>
      </c>
      <c r="X163" s="241" t="s">
        <v>128</v>
      </c>
      <c r="Y163" s="793"/>
    </row>
    <row r="164" spans="1:25" ht="25.5" customHeight="1" x14ac:dyDescent="0.5">
      <c r="A164" s="760"/>
      <c r="B164" s="784"/>
      <c r="C164" s="786" t="s">
        <v>129</v>
      </c>
      <c r="D164" s="293">
        <v>1</v>
      </c>
      <c r="E164" s="178">
        <f>'INSCRIPTIONS COLLEGES'!E81</f>
        <v>0</v>
      </c>
      <c r="F164" s="364" t="e">
        <f>IF(E164="","",VLOOKUP(E164,'Listing import 29.10.24'!$A$2:$J$7000,2,FALSE))</f>
        <v>#N/A</v>
      </c>
      <c r="G164" s="246" t="e">
        <f>IF(E164="","",VLOOKUP(E164,'Listing import 29.10.24'!$A$2:$J$7000,3,FALSE))</f>
        <v>#N/A</v>
      </c>
      <c r="H164" s="294" t="e">
        <f>IF(E164="","",VLOOKUP(E164,'Listing import 29.10.24'!$A$2:$J$7000,4,FALSE))</f>
        <v>#N/A</v>
      </c>
      <c r="I164" s="790"/>
      <c r="J164" s="746"/>
      <c r="K164" s="749" t="str">
        <f>IF(ISBLANK(J164),"",VLOOKUP(1/J164,'BAREME ATHLE'!$AL$6:$BE$56,20))</f>
        <v/>
      </c>
      <c r="L164" s="209"/>
      <c r="M164" s="295" t="str">
        <f>IF(ISBLANK(L164),"",VLOOKUP(1/L164,'BAREME ATHLE'!$N$6:$BE$56,44))</f>
        <v/>
      </c>
      <c r="N164" s="210"/>
      <c r="O164" s="295" t="str">
        <f>IF(ISBLANK(N164),"",VLOOKUP(1/N164,'BAREME ATHLE'!$Z$6:$BE$56,32))</f>
        <v/>
      </c>
      <c r="P164" s="217"/>
      <c r="Q164" s="295" t="str">
        <f>IF(ISBLANK(P164),"",VLOOKUP(P164,'BAREME ATHLE'!$AU$6:$BE$56,11))</f>
        <v/>
      </c>
      <c r="R164" s="212"/>
      <c r="S164" s="295" t="str">
        <f>IF(ISBLANK(R164),"",VLOOKUP(R164,'BAREME ATHLE'!$AY$6:$BE$56,7))</f>
        <v/>
      </c>
      <c r="T164" s="250">
        <f>IF(SUM(M164,O164,Q164,S164)&lt;&gt;0,SUM(M164,O164,Q164,S164),0)</f>
        <v>0</v>
      </c>
      <c r="U164" s="767">
        <f>SUM(T164:T168)</f>
        <v>0</v>
      </c>
      <c r="V164" s="756">
        <f>IF(ISERROR(RANK(U164,$AL$47:$AL$62)),"",RANK(U164,$AL$47:$AL$62))</f>
        <v>1</v>
      </c>
      <c r="W164" s="745">
        <f>IF(ISERROR(U164+U170),"",U164+U170)</f>
        <v>0</v>
      </c>
      <c r="X164" s="745">
        <f>IF(ISERROR(RANK(W164,$AR$47:$AR$62)),"",RANK(W164,$AR$47:$AR$62))</f>
        <v>1</v>
      </c>
      <c r="Y164" s="793"/>
    </row>
    <row r="165" spans="1:25" ht="25.5" customHeight="1" x14ac:dyDescent="0.5">
      <c r="A165" s="760"/>
      <c r="B165" s="784"/>
      <c r="C165" s="786"/>
      <c r="D165" s="293">
        <v>2</v>
      </c>
      <c r="E165" s="178">
        <f>'INSCRIPTIONS COLLEGES'!E82</f>
        <v>0</v>
      </c>
      <c r="F165" s="364" t="e">
        <f>IF(E165="","",VLOOKUP(E165,'Listing import 29.10.24'!$A$2:$J$7000,2,FALSE))</f>
        <v>#N/A</v>
      </c>
      <c r="G165" s="246" t="e">
        <f>IF(E165="","",VLOOKUP(E165,'Listing import 29.10.24'!$A$2:$J$7000,3,FALSE))</f>
        <v>#N/A</v>
      </c>
      <c r="H165" s="294" t="e">
        <f>IF(E165="","",VLOOKUP(E165,'Listing import 29.10.24'!$A$2:$J$7000,4,FALSE))</f>
        <v>#N/A</v>
      </c>
      <c r="I165" s="790"/>
      <c r="J165" s="747"/>
      <c r="K165" s="750"/>
      <c r="L165" s="209"/>
      <c r="M165" s="295" t="str">
        <f>IF(ISBLANK(L165),"",VLOOKUP(1/L165,'BAREME ATHLE'!$N$6:$BE$56,44))</f>
        <v/>
      </c>
      <c r="N165" s="210"/>
      <c r="O165" s="295" t="str">
        <f>IF(ISBLANK(N165),"",VLOOKUP(1/N165,'BAREME ATHLE'!$Z$6:$BE$56,32))</f>
        <v/>
      </c>
      <c r="P165" s="217"/>
      <c r="Q165" s="295" t="str">
        <f>IF(ISBLANK(P165),"",VLOOKUP(P165,'BAREME ATHLE'!$AU$6:$BE$56,11))</f>
        <v/>
      </c>
      <c r="R165" s="212"/>
      <c r="S165" s="295" t="str">
        <f>IF(ISBLANK(R165),"",VLOOKUP(R165,'BAREME ATHLE'!$AY$6:$BE$56,7))</f>
        <v/>
      </c>
      <c r="T165" s="250">
        <f>IF(SUM(M165,O165,Q165,S165)&lt;&gt;0,SUM(M165,O165,Q165,S165),0)</f>
        <v>0</v>
      </c>
      <c r="U165" s="768"/>
      <c r="V165" s="757"/>
      <c r="W165" s="766"/>
      <c r="X165" s="745"/>
      <c r="Y165" s="793"/>
    </row>
    <row r="166" spans="1:25" ht="25.5" customHeight="1" x14ac:dyDescent="0.5">
      <c r="A166" s="760"/>
      <c r="B166" s="784"/>
      <c r="C166" s="787"/>
      <c r="D166" s="293">
        <v>3</v>
      </c>
      <c r="E166" s="178">
        <f>'INSCRIPTIONS COLLEGES'!E83</f>
        <v>0</v>
      </c>
      <c r="F166" s="364" t="e">
        <f>IF(E166="","",VLOOKUP(E166,'Listing import 29.10.24'!$A$2:$J$7000,2,FALSE))</f>
        <v>#N/A</v>
      </c>
      <c r="G166" s="246" t="e">
        <f>IF(E166="","",VLOOKUP(E166,'Listing import 29.10.24'!$A$2:$J$7000,3,FALSE))</f>
        <v>#N/A</v>
      </c>
      <c r="H166" s="294" t="e">
        <f>IF(E166="","",VLOOKUP(E166,'Listing import 29.10.24'!$A$2:$J$7000,4,FALSE))</f>
        <v>#N/A</v>
      </c>
      <c r="I166" s="790"/>
      <c r="J166" s="747"/>
      <c r="K166" s="750"/>
      <c r="L166" s="209"/>
      <c r="M166" s="295" t="str">
        <f>IF(ISBLANK(L166),"",VLOOKUP(1/L166,'BAREME ATHLE'!$N$6:$BE$56,44))</f>
        <v/>
      </c>
      <c r="N166" s="210"/>
      <c r="O166" s="295" t="str">
        <f>IF(ISBLANK(N166),"",VLOOKUP(1/N166,'BAREME ATHLE'!$Z$6:$BE$56,32))</f>
        <v/>
      </c>
      <c r="P166" s="217"/>
      <c r="Q166" s="295" t="str">
        <f>IF(ISBLANK(P166),"",VLOOKUP(P166,'BAREME ATHLE'!$AU$6:$BE$56,11))</f>
        <v/>
      </c>
      <c r="R166" s="212"/>
      <c r="S166" s="295" t="str">
        <f>IF(ISBLANK(R166),"",VLOOKUP(R166,'BAREME ATHLE'!$AY$6:$BE$56,7))</f>
        <v/>
      </c>
      <c r="T166" s="250">
        <f>IF(SUM(M166,O166,Q166,S166)&lt;&gt;0,SUM(M166,O166,Q166,S166),0)</f>
        <v>0</v>
      </c>
      <c r="U166" s="768"/>
      <c r="V166" s="757"/>
      <c r="W166" s="766"/>
      <c r="X166" s="745"/>
      <c r="Y166" s="793"/>
    </row>
    <row r="167" spans="1:25" ht="25.5" customHeight="1" x14ac:dyDescent="0.5">
      <c r="A167" s="760"/>
      <c r="B167" s="784"/>
      <c r="C167" s="787"/>
      <c r="D167" s="293">
        <v>4</v>
      </c>
      <c r="E167" s="178">
        <f>'INSCRIPTIONS COLLEGES'!E84</f>
        <v>0</v>
      </c>
      <c r="F167" s="364" t="e">
        <f>IF(E167="","",VLOOKUP(E167,'Listing import 29.10.24'!$A$2:$J$7000,2,FALSE))</f>
        <v>#N/A</v>
      </c>
      <c r="G167" s="246" t="e">
        <f>IF(E167="","",VLOOKUP(E167,'Listing import 29.10.24'!$A$2:$J$7000,3,FALSE))</f>
        <v>#N/A</v>
      </c>
      <c r="H167" s="294" t="e">
        <f>IF(E167="","",VLOOKUP(E167,'Listing import 29.10.24'!$A$2:$J$7000,4,FALSE))</f>
        <v>#N/A</v>
      </c>
      <c r="I167" s="790"/>
      <c r="J167" s="747"/>
      <c r="K167" s="750"/>
      <c r="L167" s="209"/>
      <c r="M167" s="295" t="str">
        <f>IF(ISBLANK(L167),"",VLOOKUP(1/L167,'BAREME ATHLE'!$N$6:$BE$56,44))</f>
        <v/>
      </c>
      <c r="N167" s="210"/>
      <c r="O167" s="295" t="str">
        <f>IF(ISBLANK(N167),"",VLOOKUP(1/N167,'BAREME ATHLE'!$Z$6:$BE$56,32))</f>
        <v/>
      </c>
      <c r="P167" s="217"/>
      <c r="Q167" s="295" t="str">
        <f>IF(ISBLANK(P167),"",VLOOKUP(P167,'BAREME ATHLE'!$AU$6:$BE$56,11))</f>
        <v/>
      </c>
      <c r="R167" s="212"/>
      <c r="S167" s="295" t="str">
        <f>IF(ISBLANK(R167),"",VLOOKUP(R167,'BAREME ATHLE'!$AY$6:$BE$56,7))</f>
        <v/>
      </c>
      <c r="T167" s="250">
        <f>IF(SUM(M167,O167,Q167,S167)&lt;&gt;0,SUM(M167,O167,Q167,S167),0)</f>
        <v>0</v>
      </c>
      <c r="U167" s="768"/>
      <c r="V167" s="757"/>
      <c r="W167" s="766"/>
      <c r="X167" s="745"/>
      <c r="Y167" s="793"/>
    </row>
    <row r="168" spans="1:25" ht="25.5" customHeight="1" x14ac:dyDescent="0.5">
      <c r="A168" s="760"/>
      <c r="B168" s="784"/>
      <c r="C168" s="787"/>
      <c r="D168" s="293">
        <v>5</v>
      </c>
      <c r="E168" s="178">
        <f>'INSCRIPTIONS COLLEGES'!E85</f>
        <v>0</v>
      </c>
      <c r="F168" s="364" t="e">
        <f>IF(E168="","",VLOOKUP(E168,'Listing import 29.10.24'!$A$2:$J$7000,2,FALSE))</f>
        <v>#N/A</v>
      </c>
      <c r="G168" s="246" t="e">
        <f>IF(E168="","",VLOOKUP(E168,'Listing import 29.10.24'!$A$2:$J$7000,3,FALSE))</f>
        <v>#N/A</v>
      </c>
      <c r="H168" s="294" t="e">
        <f>IF(E168="","",VLOOKUP(E168,'Listing import 29.10.24'!$A$2:$J$7000,4,FALSE))</f>
        <v>#N/A</v>
      </c>
      <c r="I168" s="790"/>
      <c r="J168" s="748"/>
      <c r="K168" s="751"/>
      <c r="L168" s="209"/>
      <c r="M168" s="295" t="str">
        <f>IF(ISBLANK(L168),"",VLOOKUP(1/L168,'BAREME ATHLE'!$N$6:$BE$56,44))</f>
        <v/>
      </c>
      <c r="N168" s="210"/>
      <c r="O168" s="295" t="str">
        <f>IF(ISBLANK(N168),"",VLOOKUP(1/N168,'BAREME ATHLE'!$Z$6:$BE$56,32))</f>
        <v/>
      </c>
      <c r="P168" s="217"/>
      <c r="Q168" s="295" t="str">
        <f>IF(ISBLANK(P168),"",VLOOKUP(P168,'BAREME ATHLE'!$AU$6:$BE$56,11))</f>
        <v/>
      </c>
      <c r="R168" s="212"/>
      <c r="S168" s="295" t="str">
        <f>IF(ISBLANK(R168),"",VLOOKUP(R168,'BAREME ATHLE'!$AY$6:$BE$56,7))</f>
        <v/>
      </c>
      <c r="T168" s="250">
        <f>IF(SUM(M168,O168,Q168,S168)&lt;&gt;0,SUM(M168,O168,Q168,S168),0)</f>
        <v>0</v>
      </c>
      <c r="U168" s="769"/>
      <c r="V168" s="757"/>
      <c r="W168" s="766"/>
      <c r="X168" s="745"/>
      <c r="Y168" s="793"/>
    </row>
    <row r="169" spans="1:25" ht="25.5" customHeight="1" x14ac:dyDescent="0.5">
      <c r="A169" s="760"/>
      <c r="B169" s="784"/>
      <c r="C169" s="267"/>
      <c r="D169" s="268"/>
      <c r="E169" s="178">
        <f>'INSCRIPTIONS COLLEGES'!E86</f>
        <v>0</v>
      </c>
      <c r="F169" s="362"/>
      <c r="G169" s="268"/>
      <c r="H169" s="269"/>
      <c r="I169" s="270"/>
      <c r="J169" s="214"/>
      <c r="K169" s="270"/>
      <c r="L169" s="215"/>
      <c r="M169" s="272"/>
      <c r="N169" s="216"/>
      <c r="O169" s="272"/>
      <c r="P169" s="199"/>
      <c r="Q169" s="272"/>
      <c r="R169" s="199"/>
      <c r="S169" s="272"/>
      <c r="T169" s="273"/>
      <c r="U169" s="274"/>
      <c r="V169" s="275"/>
      <c r="W169" s="766"/>
      <c r="X169" s="745"/>
      <c r="Y169" s="793"/>
    </row>
    <row r="170" spans="1:25" ht="25.5" customHeight="1" x14ac:dyDescent="0.5">
      <c r="A170" s="760"/>
      <c r="B170" s="784"/>
      <c r="C170" s="786" t="s">
        <v>130</v>
      </c>
      <c r="D170" s="293">
        <v>1</v>
      </c>
      <c r="E170" s="178">
        <f>'INSCRIPTIONS COLLEGES'!E87</f>
        <v>0</v>
      </c>
      <c r="F170" s="364" t="e">
        <f>IF(E170="","",VLOOKUP(E170,'Listing import 29.10.24'!$A$2:$J$7000,2,FALSE))</f>
        <v>#N/A</v>
      </c>
      <c r="G170" s="246" t="e">
        <f>IF(E170="","",VLOOKUP(E170,'Listing import 29.10.24'!$A$2:$J$7000,3,FALSE))</f>
        <v>#N/A</v>
      </c>
      <c r="H170" s="294" t="e">
        <f>IF(E170="","",VLOOKUP(E170,'Listing import 29.10.24'!$A$2:$J$7000,4,FALSE))</f>
        <v>#N/A</v>
      </c>
      <c r="I170" s="790"/>
      <c r="J170" s="746"/>
      <c r="K170" s="749" t="str">
        <f>IF(ISBLANK(J170),"",VLOOKUP(1/J170,'BAREME ATHLE'!$AN$6:$BE$56,18))</f>
        <v/>
      </c>
      <c r="L170" s="209"/>
      <c r="M170" s="295" t="str">
        <f>IF(ISBLANK(L170),"",VLOOKUP(1/L170,'BAREME ATHLE'!$P$6:$BE$56,42))</f>
        <v/>
      </c>
      <c r="N170" s="210"/>
      <c r="O170" s="295" t="str">
        <f>IF(ISBLANK(N170),"",VLOOKUP(1/N170,'BAREME ATHLE'!$AB$6:$BE$56,30))</f>
        <v/>
      </c>
      <c r="P170" s="217"/>
      <c r="Q170" s="295" t="str">
        <f>IF(ISBLANK(P170),"",VLOOKUP(P170,'BAREME ATHLE'!$AV$6:$BE$56,10))</f>
        <v/>
      </c>
      <c r="R170" s="212"/>
      <c r="S170" s="295" t="str">
        <f>IF(ISBLANK(R170),"",VLOOKUP(R170,'BAREME ATHLE'!$AY$6:$BE$56,7))</f>
        <v/>
      </c>
      <c r="T170" s="282">
        <f t="shared" ref="T170:T173" si="18">IF(SUM(M170,O170,Q170,S170)&lt;&gt;0,SUM(M170,O170,Q170,S170),0)</f>
        <v>0</v>
      </c>
      <c r="U170" s="770">
        <f>SUM(T170:T174)</f>
        <v>0</v>
      </c>
      <c r="V170" s="758">
        <f>IF(ISERROR(RANK(U170,$AO$47:$AO$62)),"",RANK(U170,$AO$47:$AO$62))</f>
        <v>1</v>
      </c>
      <c r="W170" s="766"/>
      <c r="X170" s="745"/>
      <c r="Y170" s="793"/>
    </row>
    <row r="171" spans="1:25" ht="25.5" customHeight="1" x14ac:dyDescent="0.5">
      <c r="A171" s="760"/>
      <c r="B171" s="784"/>
      <c r="C171" s="786"/>
      <c r="D171" s="293">
        <v>2</v>
      </c>
      <c r="E171" s="178">
        <f>'INSCRIPTIONS COLLEGES'!E88</f>
        <v>0</v>
      </c>
      <c r="F171" s="364" t="e">
        <f>IF(E171="","",VLOOKUP(E171,'Listing import 29.10.24'!$A$2:$J$7000,2,FALSE))</f>
        <v>#N/A</v>
      </c>
      <c r="G171" s="246" t="e">
        <f>IF(E171="","",VLOOKUP(E171,'Listing import 29.10.24'!$A$2:$J$7000,3,FALSE))</f>
        <v>#N/A</v>
      </c>
      <c r="H171" s="294" t="e">
        <f>IF(E171="","",VLOOKUP(E171,'Listing import 29.10.24'!$A$2:$J$7000,4,FALSE))</f>
        <v>#N/A</v>
      </c>
      <c r="I171" s="790"/>
      <c r="J171" s="747"/>
      <c r="K171" s="750"/>
      <c r="L171" s="209"/>
      <c r="M171" s="295" t="str">
        <f>IF(ISBLANK(L171),"",VLOOKUP(1/L171,'BAREME ATHLE'!$P$6:$BE$56,42))</f>
        <v/>
      </c>
      <c r="N171" s="210"/>
      <c r="O171" s="295" t="str">
        <f>IF(ISBLANK(N171),"",VLOOKUP(1/N171,'BAREME ATHLE'!$AB$6:$BE$56,30))</f>
        <v/>
      </c>
      <c r="P171" s="217"/>
      <c r="Q171" s="295" t="str">
        <f>IF(ISBLANK(P171),"",VLOOKUP(P171,'BAREME ATHLE'!$AV$6:$BE$56,10))</f>
        <v/>
      </c>
      <c r="R171" s="212"/>
      <c r="S171" s="295" t="str">
        <f>IF(ISBLANK(R171),"",VLOOKUP(R171,'BAREME ATHLE'!$AY$6:$BE$56,7))</f>
        <v/>
      </c>
      <c r="T171" s="282">
        <f t="shared" si="18"/>
        <v>0</v>
      </c>
      <c r="U171" s="771"/>
      <c r="V171" s="759"/>
      <c r="W171" s="766"/>
      <c r="X171" s="745"/>
      <c r="Y171" s="793"/>
    </row>
    <row r="172" spans="1:25" ht="25.5" customHeight="1" x14ac:dyDescent="0.5">
      <c r="A172" s="760"/>
      <c r="B172" s="784"/>
      <c r="C172" s="787"/>
      <c r="D172" s="293">
        <v>3</v>
      </c>
      <c r="E172" s="178">
        <f>'INSCRIPTIONS COLLEGES'!E89</f>
        <v>0</v>
      </c>
      <c r="F172" s="364" t="e">
        <f>IF(E172="","",VLOOKUP(E172,'Listing import 29.10.24'!$A$2:$J$7000,2,FALSE))</f>
        <v>#N/A</v>
      </c>
      <c r="G172" s="246" t="e">
        <f>IF(E172="","",VLOOKUP(E172,'Listing import 29.10.24'!$A$2:$J$7000,3,FALSE))</f>
        <v>#N/A</v>
      </c>
      <c r="H172" s="294" t="e">
        <f>IF(E172="","",VLOOKUP(E172,'Listing import 29.10.24'!$A$2:$J$7000,4,FALSE))</f>
        <v>#N/A</v>
      </c>
      <c r="I172" s="790"/>
      <c r="J172" s="747"/>
      <c r="K172" s="750"/>
      <c r="L172" s="209"/>
      <c r="M172" s="295" t="str">
        <f>IF(ISBLANK(L172),"",VLOOKUP(1/L172,'BAREME ATHLE'!$P$6:$BE$56,42))</f>
        <v/>
      </c>
      <c r="N172" s="210"/>
      <c r="O172" s="295" t="str">
        <f>IF(ISBLANK(N172),"",VLOOKUP(1/N172,'BAREME ATHLE'!$AB$6:$BE$56,30))</f>
        <v/>
      </c>
      <c r="P172" s="217"/>
      <c r="Q172" s="295" t="str">
        <f>IF(ISBLANK(P172),"",VLOOKUP(P172,'BAREME ATHLE'!$AV$6:$BE$56,10))</f>
        <v/>
      </c>
      <c r="R172" s="212"/>
      <c r="S172" s="295" t="str">
        <f>IF(ISBLANK(R172),"",VLOOKUP(R172,'BAREME ATHLE'!$AY$6:$BE$56,7))</f>
        <v/>
      </c>
      <c r="T172" s="282">
        <f t="shared" si="18"/>
        <v>0</v>
      </c>
      <c r="U172" s="771"/>
      <c r="V172" s="759"/>
      <c r="W172" s="766"/>
      <c r="X172" s="745"/>
      <c r="Y172" s="793"/>
    </row>
    <row r="173" spans="1:25" ht="25.5" customHeight="1" x14ac:dyDescent="0.5">
      <c r="A173" s="760"/>
      <c r="B173" s="784"/>
      <c r="C173" s="787"/>
      <c r="D173" s="293">
        <v>4</v>
      </c>
      <c r="E173" s="178">
        <f>'INSCRIPTIONS COLLEGES'!E90</f>
        <v>0</v>
      </c>
      <c r="F173" s="364" t="e">
        <f>IF(E173="","",VLOOKUP(E173,'Listing import 29.10.24'!$A$2:$J$7000,2,FALSE))</f>
        <v>#N/A</v>
      </c>
      <c r="G173" s="246" t="e">
        <f>IF(E173="","",VLOOKUP(E173,'Listing import 29.10.24'!$A$2:$J$7000,3,FALSE))</f>
        <v>#N/A</v>
      </c>
      <c r="H173" s="294" t="e">
        <f>IF(E173="","",VLOOKUP(E173,'Listing import 29.10.24'!$A$2:$J$7000,4,FALSE))</f>
        <v>#N/A</v>
      </c>
      <c r="I173" s="790"/>
      <c r="J173" s="747"/>
      <c r="K173" s="750"/>
      <c r="L173" s="209"/>
      <c r="M173" s="295" t="str">
        <f>IF(ISBLANK(L173),"",VLOOKUP(1/L173,'BAREME ATHLE'!$P$6:$BE$56,42))</f>
        <v/>
      </c>
      <c r="N173" s="210"/>
      <c r="O173" s="295" t="str">
        <f>IF(ISBLANK(N173),"",VLOOKUP(1/N173,'BAREME ATHLE'!$AB$6:$BE$56,30))</f>
        <v/>
      </c>
      <c r="P173" s="217"/>
      <c r="Q173" s="295" t="str">
        <f>IF(ISBLANK(P173),"",VLOOKUP(P173,'BAREME ATHLE'!$AV$6:$BE$56,10))</f>
        <v/>
      </c>
      <c r="R173" s="212"/>
      <c r="S173" s="295" t="str">
        <f>IF(ISBLANK(R173),"",VLOOKUP(R173,'BAREME ATHLE'!$AY$6:$BE$56,7))</f>
        <v/>
      </c>
      <c r="T173" s="282">
        <f t="shared" si="18"/>
        <v>0</v>
      </c>
      <c r="U173" s="771"/>
      <c r="V173" s="759"/>
      <c r="W173" s="766"/>
      <c r="X173" s="745"/>
      <c r="Y173" s="793"/>
    </row>
    <row r="174" spans="1:25" ht="25.5" customHeight="1" x14ac:dyDescent="0.5">
      <c r="A174" s="760"/>
      <c r="B174" s="785"/>
      <c r="C174" s="787"/>
      <c r="D174" s="293">
        <v>5</v>
      </c>
      <c r="E174" s="178">
        <f>'INSCRIPTIONS COLLEGES'!E91</f>
        <v>0</v>
      </c>
      <c r="F174" s="364" t="e">
        <f>IF(E174="","",VLOOKUP(E174,'Listing import 29.10.24'!$A$2:$J$7000,2,FALSE))</f>
        <v>#N/A</v>
      </c>
      <c r="G174" s="246" t="e">
        <f>IF(E174="","",VLOOKUP(E174,'Listing import 29.10.24'!$A$2:$J$7000,3,FALSE))</f>
        <v>#N/A</v>
      </c>
      <c r="H174" s="294" t="e">
        <f>IF(E174="","",VLOOKUP(E174,'Listing import 29.10.24'!$A$2:$J$7000,4,FALSE))</f>
        <v>#N/A</v>
      </c>
      <c r="I174" s="790"/>
      <c r="J174" s="748"/>
      <c r="K174" s="751"/>
      <c r="L174" s="209"/>
      <c r="M174" s="295" t="str">
        <f>IF(ISBLANK(L174),"",VLOOKUP(1/L174,'BAREME ATHLE'!$P$6:$BE$56,42))</f>
        <v/>
      </c>
      <c r="N174" s="210"/>
      <c r="O174" s="295" t="str">
        <f>IF(ISBLANK(N174),"",VLOOKUP(1/N174,'BAREME ATHLE'!$AB$6:$BE$56,30))</f>
        <v/>
      </c>
      <c r="P174" s="217"/>
      <c r="Q174" s="295" t="str">
        <f>IF(ISBLANK(P174),"",VLOOKUP(P174,'BAREME ATHLE'!$AV$6:$BE$56,10))</f>
        <v/>
      </c>
      <c r="R174" s="212"/>
      <c r="S174" s="295" t="str">
        <f>IF(ISBLANK(R174),"",VLOOKUP(R174,'BAREME ATHLE'!$AY$6:$BE$56,7))</f>
        <v/>
      </c>
      <c r="T174" s="282">
        <f>IF(SUM(M174,O174,Q174,S174)&lt;&gt;0,SUM(M174,O174,Q174,S174),0)</f>
        <v>0</v>
      </c>
      <c r="U174" s="772"/>
      <c r="V174" s="759"/>
      <c r="W174" s="766"/>
      <c r="X174" s="745"/>
      <c r="Y174" s="794"/>
    </row>
    <row r="175" spans="1:25" ht="25.5" customHeight="1" x14ac:dyDescent="0.5">
      <c r="B175" s="285"/>
      <c r="C175" s="286"/>
      <c r="D175" s="286"/>
      <c r="E175" s="370"/>
      <c r="F175" s="363"/>
      <c r="G175" s="286"/>
      <c r="H175" s="286"/>
      <c r="J175" s="218">
        <f>SUM(HOUR(J152+J164)*60*60,MINUTE(J152+J164)*60,SECOND(J152+J164))</f>
        <v>0</v>
      </c>
      <c r="K175" s="287"/>
    </row>
    <row r="176" spans="1:25" ht="87.75" x14ac:dyDescent="0.5">
      <c r="B176" s="236" t="s">
        <v>82</v>
      </c>
      <c r="C176" s="236" t="s">
        <v>83</v>
      </c>
      <c r="D176" s="236" t="s">
        <v>84</v>
      </c>
      <c r="E176" s="100" t="s">
        <v>85</v>
      </c>
      <c r="F176" s="360" t="s">
        <v>86</v>
      </c>
      <c r="G176" s="236" t="s">
        <v>87</v>
      </c>
      <c r="H176" s="236" t="s">
        <v>88</v>
      </c>
      <c r="I176" s="237" t="s">
        <v>89</v>
      </c>
      <c r="J176" s="111" t="s">
        <v>122</v>
      </c>
      <c r="K176" s="237" t="s">
        <v>34</v>
      </c>
      <c r="L176" s="111" t="s">
        <v>132</v>
      </c>
      <c r="M176" s="238" t="s">
        <v>34</v>
      </c>
      <c r="N176" s="111" t="s">
        <v>124</v>
      </c>
      <c r="O176" s="238" t="s">
        <v>34</v>
      </c>
      <c r="P176" s="111" t="s">
        <v>125</v>
      </c>
      <c r="Q176" s="238" t="s">
        <v>34</v>
      </c>
      <c r="R176" s="111" t="s">
        <v>126</v>
      </c>
      <c r="S176" s="238" t="s">
        <v>34</v>
      </c>
      <c r="T176" s="239" t="s">
        <v>113</v>
      </c>
      <c r="U176" s="240" t="s">
        <v>98</v>
      </c>
      <c r="V176" s="240" t="s">
        <v>99</v>
      </c>
      <c r="W176" s="241" t="s">
        <v>114</v>
      </c>
      <c r="X176" s="241" t="s">
        <v>115</v>
      </c>
      <c r="Y176" s="241" t="s">
        <v>116</v>
      </c>
    </row>
    <row r="177" spans="1:25" ht="25.5" customHeight="1" x14ac:dyDescent="0.5">
      <c r="A177" s="692">
        <v>8</v>
      </c>
      <c r="B177" s="783" t="e">
        <f>IF(E189="","",VLOOKUP(E189,'Listing import 29.10.24'!$A$2:$J$7000,8,FALSE))</f>
        <v>#N/A</v>
      </c>
      <c r="C177" s="786" t="s">
        <v>117</v>
      </c>
      <c r="D177" s="293">
        <v>1</v>
      </c>
      <c r="E177" s="234"/>
      <c r="F177" s="364" t="str">
        <f>IF(E177="","",VLOOKUP(E177,'Listing import 29.10.24'!$A$2:$J$7000,2,FALSE))</f>
        <v/>
      </c>
      <c r="G177" s="246" t="str">
        <f>IF(E177="","",VLOOKUP(E177,'Listing import 29.10.24'!$A$2:$J$7000,3,FALSE))</f>
        <v/>
      </c>
      <c r="H177" s="294" t="str">
        <f>IF(E177="","",VLOOKUP(E177,'Listing import 29.10.24'!$A$2:$J$7000,4,FALSE))</f>
        <v/>
      </c>
      <c r="I177" s="788"/>
      <c r="J177" s="746"/>
      <c r="K177" s="749" t="str">
        <f>IF(ISBLANK(J177),"",VLOOKUP(1/J177,'BAREME ATHLE'!$AH$6:$BE$56,24))</f>
        <v/>
      </c>
      <c r="L177" s="209"/>
      <c r="M177" s="295" t="str">
        <f>IF(ISBLANK(L177),"",VLOOKUP(1/L177,'BAREME ATHLE'!$J$6:$BE$56,48))</f>
        <v/>
      </c>
      <c r="N177" s="210"/>
      <c r="O177" s="295" t="str">
        <f>IF(ISBLANK(N177),"",VLOOKUP(1/N177,'BAREME ATHLE'!$V$6:$BE$56,36))</f>
        <v/>
      </c>
      <c r="P177" s="211"/>
      <c r="Q177" s="296" t="str">
        <f>IF(ISBLANK(P177),"",VLOOKUP(P177,'BAREME ATHLE'!$AS$6:$BE$56,13))</f>
        <v/>
      </c>
      <c r="R177" s="212"/>
      <c r="S177" s="295" t="str">
        <f>IF(ISBLANK(R177),"",VLOOKUP(R177,'BAREME ATHLE'!$AY$6:$BE$56,7))</f>
        <v/>
      </c>
      <c r="T177" s="250">
        <f>IF(SUM(M177,O177,Q177,S177)&lt;&gt;0,SUM(M177,O177,Q177,S177),0)</f>
        <v>0</v>
      </c>
      <c r="U177" s="767">
        <f>SUM(T177:T181)</f>
        <v>0</v>
      </c>
      <c r="V177" s="756">
        <f>IF(ISERROR(RANK(U177,$AC$47:$AC$62)),"",RANK(U177,$AC$47:$AC$62))</f>
        <v>1</v>
      </c>
      <c r="W177" s="745">
        <f>IF(ISERROR(U177+U183),"",U177+U183)</f>
        <v>0</v>
      </c>
      <c r="X177" s="745">
        <f>IF(ISERROR(RANK(W177,$AI$47:$AI$62)),"",RANK(W177,$AI$47:$AI$62))</f>
        <v>1</v>
      </c>
      <c r="Y177" s="791"/>
    </row>
    <row r="178" spans="1:25" ht="25.5" customHeight="1" x14ac:dyDescent="0.5">
      <c r="A178" s="760"/>
      <c r="B178" s="784"/>
      <c r="C178" s="787"/>
      <c r="D178" s="293">
        <v>2</v>
      </c>
      <c r="E178" s="234"/>
      <c r="F178" s="364" t="str">
        <f>IF(E178="","",VLOOKUP(E178,'Listing import 29.10.24'!$A$2:$J$7000,2,FALSE))</f>
        <v/>
      </c>
      <c r="G178" s="246" t="str">
        <f>IF(E178="","",VLOOKUP(E178,'Listing import 29.10.24'!$A$2:$J$7000,3,FALSE))</f>
        <v/>
      </c>
      <c r="H178" s="294" t="str">
        <f>IF(E178="","",VLOOKUP(E178,'Listing import 29.10.24'!$A$2:$J$7000,4,FALSE))</f>
        <v/>
      </c>
      <c r="I178" s="788"/>
      <c r="J178" s="747"/>
      <c r="K178" s="750"/>
      <c r="L178" s="209"/>
      <c r="M178" s="295" t="str">
        <f>IF(ISBLANK(L178),"",VLOOKUP(1/L178,'BAREME ATHLE'!$J$6:$BE$56,48))</f>
        <v/>
      </c>
      <c r="N178" s="210"/>
      <c r="O178" s="295" t="str">
        <f>IF(ISBLANK(N178),"",VLOOKUP(1/N178,'BAREME ATHLE'!$V$6:$BE$56,36))</f>
        <v/>
      </c>
      <c r="P178" s="211"/>
      <c r="Q178" s="296" t="str">
        <f>IF(ISBLANK(P178),"",VLOOKUP(P178,'BAREME ATHLE'!$AS$6:$BE$56,13))</f>
        <v/>
      </c>
      <c r="R178" s="213"/>
      <c r="S178" s="295" t="str">
        <f>IF(ISBLANK(R178),"",VLOOKUP(R178,'BAREME ATHLE'!$AY$6:$BE$56,7))</f>
        <v/>
      </c>
      <c r="T178" s="250">
        <f>IF(SUM(M178,O178,Q178,S178)&lt;&gt;0,SUM(M178,O178,Q178,S178),0)</f>
        <v>0</v>
      </c>
      <c r="U178" s="768"/>
      <c r="V178" s="757"/>
      <c r="W178" s="766"/>
      <c r="X178" s="745"/>
      <c r="Y178" s="792"/>
    </row>
    <row r="179" spans="1:25" ht="25.5" customHeight="1" x14ac:dyDescent="0.5">
      <c r="A179" s="760"/>
      <c r="B179" s="784"/>
      <c r="C179" s="787"/>
      <c r="D179" s="293">
        <v>3</v>
      </c>
      <c r="E179" s="234"/>
      <c r="F179" s="364" t="str">
        <f>IF(E179="","",VLOOKUP(E179,'Listing import 29.10.24'!$A$2:$J$7000,2,FALSE))</f>
        <v/>
      </c>
      <c r="G179" s="246" t="str">
        <f>IF(E179="","",VLOOKUP(E179,'Listing import 29.10.24'!$A$2:$J$7000,3,FALSE))</f>
        <v/>
      </c>
      <c r="H179" s="294" t="str">
        <f>IF(E179="","",VLOOKUP(E179,'Listing import 29.10.24'!$A$2:$J$7000,4,FALSE))</f>
        <v/>
      </c>
      <c r="I179" s="788"/>
      <c r="J179" s="747"/>
      <c r="K179" s="750"/>
      <c r="L179" s="209"/>
      <c r="M179" s="295" t="str">
        <f>IF(ISBLANK(L179),"",VLOOKUP(1/L179,'BAREME ATHLE'!$J$6:$BE$56,48))</f>
        <v/>
      </c>
      <c r="N179" s="210"/>
      <c r="O179" s="295" t="str">
        <f>IF(ISBLANK(N179),"",VLOOKUP(1/N179,'BAREME ATHLE'!$V$6:$BE$56,36))</f>
        <v/>
      </c>
      <c r="P179" s="211"/>
      <c r="Q179" s="296" t="str">
        <f>IF(ISBLANK(P179),"",VLOOKUP(P179,'BAREME ATHLE'!$AS$6:$BE$56,13))</f>
        <v/>
      </c>
      <c r="R179" s="212"/>
      <c r="S179" s="295" t="str">
        <f>IF(ISBLANK(R179),"",VLOOKUP(R179,'BAREME ATHLE'!$AY$6:$BE$56,7))</f>
        <v/>
      </c>
      <c r="T179" s="250">
        <f>IF(SUM(M179,O179,Q179,S179)&lt;&gt;0,SUM(M179,O179,Q179,S179),0)</f>
        <v>0</v>
      </c>
      <c r="U179" s="768"/>
      <c r="V179" s="757"/>
      <c r="W179" s="766"/>
      <c r="X179" s="745"/>
      <c r="Y179" s="792"/>
    </row>
    <row r="180" spans="1:25" ht="25.5" customHeight="1" x14ac:dyDescent="0.5">
      <c r="A180" s="760"/>
      <c r="B180" s="784"/>
      <c r="C180" s="787"/>
      <c r="D180" s="293">
        <v>4</v>
      </c>
      <c r="E180" s="234"/>
      <c r="F180" s="364" t="str">
        <f>IF(E180="","",VLOOKUP(E180,'Listing import 29.10.24'!$A$2:$J$7000,2,FALSE))</f>
        <v/>
      </c>
      <c r="G180" s="246" t="str">
        <f>IF(E180="","",VLOOKUP(E180,'Listing import 29.10.24'!$A$2:$J$7000,3,FALSE))</f>
        <v/>
      </c>
      <c r="H180" s="294" t="str">
        <f>IF(E180="","",VLOOKUP(E180,'Listing import 29.10.24'!$A$2:$J$7000,4,FALSE))</f>
        <v/>
      </c>
      <c r="I180" s="788"/>
      <c r="J180" s="747"/>
      <c r="K180" s="750"/>
      <c r="L180" s="209"/>
      <c r="M180" s="295" t="str">
        <f>IF(ISBLANK(L180),"",VLOOKUP(1/L180,'BAREME ATHLE'!$J$6:$BE$56,48))</f>
        <v/>
      </c>
      <c r="N180" s="210"/>
      <c r="O180" s="295" t="str">
        <f>IF(ISBLANK(N180),"",VLOOKUP(1/N180,'BAREME ATHLE'!$V$6:$BE$56,36))</f>
        <v/>
      </c>
      <c r="P180" s="211"/>
      <c r="Q180" s="296" t="str">
        <f>IF(ISBLANK(P180),"",VLOOKUP(P180,'BAREME ATHLE'!$AS$6:$BE$56,13))</f>
        <v/>
      </c>
      <c r="R180" s="212"/>
      <c r="S180" s="295" t="str">
        <f>IF(ISBLANK(R180),"",VLOOKUP(R180,'BAREME ATHLE'!$AY$6:$BE$56,7))</f>
        <v/>
      </c>
      <c r="T180" s="250">
        <f>IF(SUM(M180,O180,Q180,S180)&lt;&gt;0,SUM(M180,O180,Q180,S180),0)</f>
        <v>0</v>
      </c>
      <c r="U180" s="768"/>
      <c r="V180" s="757"/>
      <c r="W180" s="766"/>
      <c r="X180" s="745"/>
      <c r="Y180" s="792"/>
    </row>
    <row r="181" spans="1:25" ht="25.5" customHeight="1" x14ac:dyDescent="0.5">
      <c r="A181" s="760"/>
      <c r="B181" s="784"/>
      <c r="C181" s="787"/>
      <c r="D181" s="293">
        <v>5</v>
      </c>
      <c r="E181" s="234"/>
      <c r="F181" s="364" t="str">
        <f>IF(E181="","",VLOOKUP(E181,'Listing import 29.10.24'!$A$2:$J$7000,2,FALSE))</f>
        <v/>
      </c>
      <c r="G181" s="246" t="str">
        <f>IF(E181="","",VLOOKUP(E181,'Listing import 29.10.24'!$A$2:$J$7000,3,FALSE))</f>
        <v/>
      </c>
      <c r="H181" s="294" t="str">
        <f>IF(E181="","",VLOOKUP(E181,'Listing import 29.10.24'!$A$2:$J$7000,4,FALSE))</f>
        <v/>
      </c>
      <c r="I181" s="788"/>
      <c r="J181" s="748"/>
      <c r="K181" s="751"/>
      <c r="L181" s="209"/>
      <c r="M181" s="295" t="str">
        <f>IF(ISBLANK(L181),"",VLOOKUP(1/L181,'BAREME ATHLE'!$J$6:$BE$56,48))</f>
        <v/>
      </c>
      <c r="N181" s="210"/>
      <c r="O181" s="295" t="str">
        <f>IF(ISBLANK(N181),"",VLOOKUP(1/N181,'BAREME ATHLE'!$V$6:$BE$56,36))</f>
        <v/>
      </c>
      <c r="P181" s="211"/>
      <c r="Q181" s="296" t="str">
        <f>IF(ISBLANK(P181),"",VLOOKUP(P181,'BAREME ATHLE'!$AS$6:$BE$56,13))</f>
        <v/>
      </c>
      <c r="R181" s="212"/>
      <c r="S181" s="295" t="str">
        <f>IF(ISBLANK(R181),"",VLOOKUP(R181,'BAREME ATHLE'!$AY$6:$BE$56,7))</f>
        <v/>
      </c>
      <c r="T181" s="250">
        <f>IF(SUM(M181,O181,Q181,S181)&lt;&gt;0,SUM(M181,O181,Q181,S181),0)</f>
        <v>0</v>
      </c>
      <c r="U181" s="769"/>
      <c r="V181" s="757"/>
      <c r="W181" s="766"/>
      <c r="X181" s="745"/>
      <c r="Y181" s="792"/>
    </row>
    <row r="182" spans="1:25" ht="25.5" customHeight="1" x14ac:dyDescent="0.5">
      <c r="A182" s="760"/>
      <c r="B182" s="784"/>
      <c r="C182" s="267"/>
      <c r="D182" s="268"/>
      <c r="E182" s="268"/>
      <c r="F182" s="268"/>
      <c r="G182" s="268"/>
      <c r="H182" s="269"/>
      <c r="I182" s="270"/>
      <c r="J182" s="214"/>
      <c r="K182" s="270"/>
      <c r="L182" s="215"/>
      <c r="M182" s="271"/>
      <c r="N182" s="216"/>
      <c r="O182" s="272"/>
      <c r="P182" s="199"/>
      <c r="Q182" s="272"/>
      <c r="R182" s="199"/>
      <c r="S182" s="272"/>
      <c r="T182" s="273"/>
      <c r="U182" s="274"/>
      <c r="V182" s="275"/>
      <c r="W182" s="766"/>
      <c r="X182" s="745"/>
      <c r="Y182" s="792"/>
    </row>
    <row r="183" spans="1:25" ht="25.5" customHeight="1" x14ac:dyDescent="0.5">
      <c r="A183" s="760"/>
      <c r="B183" s="784"/>
      <c r="C183" s="786" t="s">
        <v>121</v>
      </c>
      <c r="D183" s="293">
        <v>1</v>
      </c>
      <c r="E183" s="234"/>
      <c r="F183" s="364" t="str">
        <f>IF(E183="","",VLOOKUP(E183,'Listing import 29.10.24'!$A$2:$J$7000,2,FALSE))</f>
        <v/>
      </c>
      <c r="G183" s="246" t="str">
        <f>IF(E183="","",VLOOKUP(E183,'Listing import 29.10.24'!$A$2:$J$7000,3,FALSE))</f>
        <v/>
      </c>
      <c r="H183" s="294" t="str">
        <f>IF(E183="","",VLOOKUP(E183,'Listing import 29.10.24'!$A$2:$J$7000,4,FALSE))</f>
        <v/>
      </c>
      <c r="I183" s="788"/>
      <c r="J183" s="746"/>
      <c r="K183" s="749" t="str">
        <f>IF(ISBLANK(J183),"",VLOOKUP(1/J183,'BAREME ATHLE'!$AJ$6:$BE$56,22))</f>
        <v/>
      </c>
      <c r="L183" s="209"/>
      <c r="M183" s="295" t="str">
        <f>IF(ISBLANK(L183),"",VLOOKUP(1/L183,'BAREME ATHLE'!$L$6:$BE$56,46))</f>
        <v/>
      </c>
      <c r="N183" s="210"/>
      <c r="O183" s="295" t="str">
        <f>IF(ISBLANK(N183),"",VLOOKUP(1/N183,'BAREME ATHLE'!$X$6:$BE$56,34))</f>
        <v/>
      </c>
      <c r="P183" s="217"/>
      <c r="Q183" s="295" t="str">
        <f>IF(ISBLANK(P183),"",VLOOKUP(P183,'BAREME ATHLE'!$AT$6:$BE$56,12))</f>
        <v/>
      </c>
      <c r="R183" s="212"/>
      <c r="S183" s="295" t="str">
        <f>IF(ISBLANK(R183),"",VLOOKUP(R183,'BAREME ATHLE'!$AY$6:$BE$56,7))</f>
        <v/>
      </c>
      <c r="T183" s="282">
        <f>IF(SUM(M183,O183,Q183,S183)&lt;&gt;0,SUM(M183,O183,Q183,S183),0)</f>
        <v>0</v>
      </c>
      <c r="U183" s="770">
        <f>SUM(T183:T187)</f>
        <v>0</v>
      </c>
      <c r="V183" s="758">
        <f>IF(ISERROR(RANK(U183,$AF$47:$AF$62)),"",RANK(U183,$AF$47:$AF$62))</f>
        <v>1</v>
      </c>
      <c r="W183" s="766"/>
      <c r="X183" s="745"/>
      <c r="Y183" s="792"/>
    </row>
    <row r="184" spans="1:25" ht="25.5" customHeight="1" x14ac:dyDescent="0.5">
      <c r="A184" s="760"/>
      <c r="B184" s="784"/>
      <c r="C184" s="787"/>
      <c r="D184" s="293">
        <v>2</v>
      </c>
      <c r="E184" s="234"/>
      <c r="F184" s="364" t="str">
        <f>IF(E184="","",VLOOKUP(E184,'Listing import 29.10.24'!$A$2:$J$7000,2,FALSE))</f>
        <v/>
      </c>
      <c r="G184" s="246" t="str">
        <f>IF(E184="","",VLOOKUP(E184,'Listing import 29.10.24'!$A$2:$J$7000,3,FALSE))</f>
        <v/>
      </c>
      <c r="H184" s="294" t="str">
        <f>IF(E184="","",VLOOKUP(E184,'Listing import 29.10.24'!$A$2:$J$7000,4,FALSE))</f>
        <v/>
      </c>
      <c r="I184" s="788"/>
      <c r="J184" s="747"/>
      <c r="K184" s="750"/>
      <c r="L184" s="209"/>
      <c r="M184" s="295" t="str">
        <f>IF(ISBLANK(L184),"",VLOOKUP(1/L184,'BAREME ATHLE'!$L$6:$BE$56,46))</f>
        <v/>
      </c>
      <c r="N184" s="210"/>
      <c r="O184" s="295" t="str">
        <f>IF(ISBLANK(N184),"",VLOOKUP(1/N184,'BAREME ATHLE'!$X$6:$BE$56,34))</f>
        <v/>
      </c>
      <c r="P184" s="217"/>
      <c r="Q184" s="295" t="str">
        <f>IF(ISBLANK(P184),"",VLOOKUP(P184,'BAREME ATHLE'!$AT$6:$BE$56,12))</f>
        <v/>
      </c>
      <c r="R184" s="212"/>
      <c r="S184" s="295" t="str">
        <f>IF(ISBLANK(R184),"",VLOOKUP(R184,'BAREME ATHLE'!$AY$6:$BE$56,7))</f>
        <v/>
      </c>
      <c r="T184" s="282">
        <f>IF(SUM(M184,O184,Q184,S184)&lt;&gt;0,SUM(M184,O184,Q184,S184),0)</f>
        <v>0</v>
      </c>
      <c r="U184" s="771"/>
      <c r="V184" s="759"/>
      <c r="W184" s="766"/>
      <c r="X184" s="745"/>
      <c r="Y184" s="792"/>
    </row>
    <row r="185" spans="1:25" ht="25.5" customHeight="1" x14ac:dyDescent="0.5">
      <c r="A185" s="760"/>
      <c r="B185" s="784"/>
      <c r="C185" s="787"/>
      <c r="D185" s="293">
        <v>3</v>
      </c>
      <c r="E185" s="234"/>
      <c r="F185" s="364" t="str">
        <f>IF(E185="","",VLOOKUP(E185,'Listing import 29.10.24'!$A$2:$J$7000,2,FALSE))</f>
        <v/>
      </c>
      <c r="G185" s="246" t="str">
        <f>IF(E185="","",VLOOKUP(E185,'Listing import 29.10.24'!$A$2:$J$7000,3,FALSE))</f>
        <v/>
      </c>
      <c r="H185" s="294" t="str">
        <f>IF(E185="","",VLOOKUP(E185,'Listing import 29.10.24'!$A$2:$J$7000,4,FALSE))</f>
        <v/>
      </c>
      <c r="I185" s="788"/>
      <c r="J185" s="747"/>
      <c r="K185" s="750"/>
      <c r="L185" s="209"/>
      <c r="M185" s="295" t="str">
        <f>IF(ISBLANK(L185),"",VLOOKUP(1/L185,'BAREME ATHLE'!$L$6:$BE$56,46))</f>
        <v/>
      </c>
      <c r="N185" s="210"/>
      <c r="O185" s="295" t="str">
        <f>IF(ISBLANK(N185),"",VLOOKUP(1/N185,'BAREME ATHLE'!$X$6:$BE$56,34))</f>
        <v/>
      </c>
      <c r="P185" s="217"/>
      <c r="Q185" s="295" t="str">
        <f>IF(ISBLANK(P185),"",VLOOKUP(P185,'BAREME ATHLE'!$AT$6:$BE$56,12))</f>
        <v/>
      </c>
      <c r="R185" s="212"/>
      <c r="S185" s="295" t="str">
        <f>IF(ISBLANK(R185),"",VLOOKUP(R185,'BAREME ATHLE'!$AY$6:$BE$56,7))</f>
        <v/>
      </c>
      <c r="T185" s="282">
        <f>IF(SUM(M185,O185,Q185,S185)&lt;&gt;0,SUM(M185,O185,Q185,S185),0)</f>
        <v>0</v>
      </c>
      <c r="U185" s="771"/>
      <c r="V185" s="759"/>
      <c r="W185" s="766"/>
      <c r="X185" s="745"/>
      <c r="Y185" s="792"/>
    </row>
    <row r="186" spans="1:25" ht="25.5" customHeight="1" x14ac:dyDescent="0.5">
      <c r="A186" s="760"/>
      <c r="B186" s="784"/>
      <c r="C186" s="787"/>
      <c r="D186" s="293">
        <v>4</v>
      </c>
      <c r="E186" s="234"/>
      <c r="F186" s="364" t="str">
        <f>IF(E186="","",VLOOKUP(E186,'Listing import 29.10.24'!$A$2:$J$7000,2,FALSE))</f>
        <v/>
      </c>
      <c r="G186" s="246" t="str">
        <f>IF(E186="","",VLOOKUP(E186,'Listing import 29.10.24'!$A$2:$J$7000,3,FALSE))</f>
        <v/>
      </c>
      <c r="H186" s="294" t="str">
        <f>IF(E186="","",VLOOKUP(E186,'Listing import 29.10.24'!$A$2:$J$7000,4,FALSE))</f>
        <v/>
      </c>
      <c r="I186" s="788"/>
      <c r="J186" s="747"/>
      <c r="K186" s="750"/>
      <c r="L186" s="209"/>
      <c r="M186" s="295" t="str">
        <f>IF(ISBLANK(L186),"",VLOOKUP(1/L186,'BAREME ATHLE'!$L$6:$BE$56,46))</f>
        <v/>
      </c>
      <c r="N186" s="210"/>
      <c r="O186" s="295" t="str">
        <f>IF(ISBLANK(N186),"",VLOOKUP(1/N186,'BAREME ATHLE'!$X$6:$BE$56,34))</f>
        <v/>
      </c>
      <c r="P186" s="217"/>
      <c r="Q186" s="295" t="str">
        <f>IF(ISBLANK(P186),"",VLOOKUP(P186,'BAREME ATHLE'!$AT$6:$BE$56,12))</f>
        <v/>
      </c>
      <c r="R186" s="212"/>
      <c r="S186" s="295" t="str">
        <f>IF(ISBLANK(R186),"",VLOOKUP(R186,'BAREME ATHLE'!$AY$6:$BE$56,7))</f>
        <v/>
      </c>
      <c r="T186" s="282">
        <f>IF(SUM(M186,O186,Q186,S186)&lt;&gt;0,SUM(M186,O186,Q186,S186),0)</f>
        <v>0</v>
      </c>
      <c r="U186" s="771"/>
      <c r="V186" s="759"/>
      <c r="W186" s="766"/>
      <c r="X186" s="745"/>
      <c r="Y186" s="792"/>
    </row>
    <row r="187" spans="1:25" ht="25.5" customHeight="1" x14ac:dyDescent="0.5">
      <c r="A187" s="760"/>
      <c r="B187" s="784"/>
      <c r="C187" s="787"/>
      <c r="D187" s="293">
        <v>5</v>
      </c>
      <c r="E187" s="234"/>
      <c r="F187" s="364" t="str">
        <f>IF(E187="","",VLOOKUP(E187,'Listing import 29.10.24'!$A$2:$J$7000,2,FALSE))</f>
        <v/>
      </c>
      <c r="G187" s="246" t="str">
        <f>IF(E187="","",VLOOKUP(E187,'Listing import 29.10.24'!$A$2:$J$7000,3,FALSE))</f>
        <v/>
      </c>
      <c r="H187" s="294" t="str">
        <f>IF(E187="","",VLOOKUP(E187,'Listing import 29.10.24'!$A$2:$J$7000,4,FALSE))</f>
        <v/>
      </c>
      <c r="I187" s="788"/>
      <c r="J187" s="748"/>
      <c r="K187" s="751"/>
      <c r="L187" s="209"/>
      <c r="M187" s="295" t="str">
        <f>IF(ISBLANK(L187),"",VLOOKUP(1/L187,'BAREME ATHLE'!$L$6:$BE$56,46))</f>
        <v/>
      </c>
      <c r="N187" s="210"/>
      <c r="O187" s="295" t="str">
        <f>IF(ISBLANK(N187),"",VLOOKUP(1/N187,'BAREME ATHLE'!$X$6:$BE$56,34))</f>
        <v/>
      </c>
      <c r="P187" s="217"/>
      <c r="Q187" s="295" t="str">
        <f>IF(ISBLANK(P187),"",VLOOKUP(P187,'BAREME ATHLE'!$AT$6:$BE$56,12))</f>
        <v/>
      </c>
      <c r="R187" s="212"/>
      <c r="S187" s="295" t="str">
        <f>IF(ISBLANK(R187),"",VLOOKUP(R187,'BAREME ATHLE'!$AY$6:$BE$56,7))</f>
        <v/>
      </c>
      <c r="T187" s="282">
        <f>IF(SUM(M187,O187,Q187,S187)&lt;&gt;0,SUM(M187,O187,Q187,S187),0)</f>
        <v>0</v>
      </c>
      <c r="U187" s="772"/>
      <c r="V187" s="759"/>
      <c r="W187" s="766"/>
      <c r="X187" s="745"/>
      <c r="Y187" s="792"/>
    </row>
    <row r="188" spans="1:25" ht="87.75" x14ac:dyDescent="0.5">
      <c r="A188" s="760"/>
      <c r="B188" s="784"/>
      <c r="C188" s="236" t="s">
        <v>83</v>
      </c>
      <c r="D188" s="236" t="s">
        <v>84</v>
      </c>
      <c r="E188" s="100" t="s">
        <v>85</v>
      </c>
      <c r="F188" s="360" t="s">
        <v>86</v>
      </c>
      <c r="G188" s="236" t="s">
        <v>87</v>
      </c>
      <c r="H188" s="236" t="s">
        <v>88</v>
      </c>
      <c r="I188" s="237" t="s">
        <v>89</v>
      </c>
      <c r="J188" s="111" t="s">
        <v>122</v>
      </c>
      <c r="K188" s="237" t="s">
        <v>34</v>
      </c>
      <c r="L188" s="111" t="s">
        <v>123</v>
      </c>
      <c r="M188" s="238" t="s">
        <v>34</v>
      </c>
      <c r="N188" s="111" t="s">
        <v>124</v>
      </c>
      <c r="O188" s="283" t="s">
        <v>34</v>
      </c>
      <c r="P188" s="111" t="s">
        <v>125</v>
      </c>
      <c r="Q188" s="238" t="s">
        <v>34</v>
      </c>
      <c r="R188" s="111" t="s">
        <v>126</v>
      </c>
      <c r="S188" s="238" t="s">
        <v>34</v>
      </c>
      <c r="T188" s="239" t="s">
        <v>113</v>
      </c>
      <c r="U188" s="240" t="s">
        <v>98</v>
      </c>
      <c r="V188" s="241" t="s">
        <v>99</v>
      </c>
      <c r="W188" s="241" t="s">
        <v>127</v>
      </c>
      <c r="X188" s="241" t="s">
        <v>128</v>
      </c>
      <c r="Y188" s="793"/>
    </row>
    <row r="189" spans="1:25" ht="25.5" customHeight="1" x14ac:dyDescent="0.5">
      <c r="A189" s="760"/>
      <c r="B189" s="784"/>
      <c r="C189" s="786" t="s">
        <v>129</v>
      </c>
      <c r="D189" s="293">
        <v>1</v>
      </c>
      <c r="E189" s="178">
        <f>'INSCRIPTIONS COLLEGES'!E94</f>
        <v>0</v>
      </c>
      <c r="F189" s="364" t="e">
        <f>IF(E189="","",VLOOKUP(E189,'Listing import 29.10.24'!$A$2:$J$7000,2,FALSE))</f>
        <v>#N/A</v>
      </c>
      <c r="G189" s="246" t="e">
        <f>IF(E189="","",VLOOKUP(E189,'Listing import 29.10.24'!$A$2:$J$7000,3,FALSE))</f>
        <v>#N/A</v>
      </c>
      <c r="H189" s="294" t="e">
        <f>IF(E189="","",VLOOKUP(E189,'Listing import 29.10.24'!$A$2:$J$7000,4,FALSE))</f>
        <v>#N/A</v>
      </c>
      <c r="I189" s="789"/>
      <c r="J189" s="746"/>
      <c r="K189" s="749" t="str">
        <f>IF(ISBLANK(J189),"",VLOOKUP(1/J189,'BAREME ATHLE'!$AL$6:$BE$56,20))</f>
        <v/>
      </c>
      <c r="L189" s="209"/>
      <c r="M189" s="295" t="str">
        <f>IF(ISBLANK(L189),"",VLOOKUP(1/L189,'BAREME ATHLE'!$N$6:$BE$56,44))</f>
        <v/>
      </c>
      <c r="N189" s="210"/>
      <c r="O189" s="295" t="str">
        <f>IF(ISBLANK(N189),"",VLOOKUP(1/N189,'BAREME ATHLE'!$Z$6:$BE$56,32))</f>
        <v/>
      </c>
      <c r="P189" s="217"/>
      <c r="Q189" s="295" t="str">
        <f>IF(ISBLANK(P189),"",VLOOKUP(P189,'BAREME ATHLE'!$AU$6:$BE$56,11))</f>
        <v/>
      </c>
      <c r="R189" s="212"/>
      <c r="S189" s="295" t="str">
        <f>IF(ISBLANK(R189),"",VLOOKUP(R189,'BAREME ATHLE'!$AY$6:$BE$56,7))</f>
        <v/>
      </c>
      <c r="T189" s="250">
        <f>IF(SUM(M189,O189,Q189,S189)&lt;&gt;0,SUM(M189,O189,Q189,S189),0)</f>
        <v>0</v>
      </c>
      <c r="U189" s="767">
        <f>SUM(T189:T193)</f>
        <v>0</v>
      </c>
      <c r="V189" s="756">
        <f>IF(ISERROR(RANK(U189,$AL$47:$AL$62)),"",RANK(U189,$AL$47:$AL$62))</f>
        <v>1</v>
      </c>
      <c r="W189" s="745">
        <f>IF(ISERROR(U189+U195),"",U189+U195)</f>
        <v>0</v>
      </c>
      <c r="X189" s="745">
        <f>IF(ISERROR(RANK(W189,$AR$47:$AR$62)),"",RANK(W189,$AR$47:$AR$62))</f>
        <v>1</v>
      </c>
      <c r="Y189" s="793"/>
    </row>
    <row r="190" spans="1:25" ht="25.5" customHeight="1" x14ac:dyDescent="0.5">
      <c r="A190" s="760"/>
      <c r="B190" s="784"/>
      <c r="C190" s="786"/>
      <c r="D190" s="293">
        <v>2</v>
      </c>
      <c r="E190" s="178">
        <f>'INSCRIPTIONS COLLEGES'!E95</f>
        <v>0</v>
      </c>
      <c r="F190" s="364" t="e">
        <f>IF(E190="","",VLOOKUP(E190,'Listing import 29.10.24'!$A$2:$J$7000,2,FALSE))</f>
        <v>#N/A</v>
      </c>
      <c r="G190" s="246" t="e">
        <f>IF(E190="","",VLOOKUP(E190,'Listing import 29.10.24'!$A$2:$J$7000,3,FALSE))</f>
        <v>#N/A</v>
      </c>
      <c r="H190" s="294" t="e">
        <f>IF(E190="","",VLOOKUP(E190,'Listing import 29.10.24'!$A$2:$J$7000,4,FALSE))</f>
        <v>#N/A</v>
      </c>
      <c r="I190" s="789"/>
      <c r="J190" s="747"/>
      <c r="K190" s="750"/>
      <c r="L190" s="209"/>
      <c r="M190" s="295" t="str">
        <f>IF(ISBLANK(L190),"",VLOOKUP(1/L190,'BAREME ATHLE'!$N$6:$BE$56,44))</f>
        <v/>
      </c>
      <c r="N190" s="210"/>
      <c r="O190" s="295" t="str">
        <f>IF(ISBLANK(N190),"",VLOOKUP(1/N190,'BAREME ATHLE'!$Z$6:$BE$56,32))</f>
        <v/>
      </c>
      <c r="P190" s="217"/>
      <c r="Q190" s="295" t="str">
        <f>IF(ISBLANK(P190),"",VLOOKUP(P190,'BAREME ATHLE'!$AU$6:$BE$56,11))</f>
        <v/>
      </c>
      <c r="R190" s="212"/>
      <c r="S190" s="295" t="str">
        <f>IF(ISBLANK(R190),"",VLOOKUP(R190,'BAREME ATHLE'!$AY$6:$BE$56,7))</f>
        <v/>
      </c>
      <c r="T190" s="250">
        <f>IF(SUM(M190,O190,Q190,S190)&lt;&gt;0,SUM(M190,O190,Q190,S190),0)</f>
        <v>0</v>
      </c>
      <c r="U190" s="768"/>
      <c r="V190" s="757"/>
      <c r="W190" s="766"/>
      <c r="X190" s="745"/>
      <c r="Y190" s="793"/>
    </row>
    <row r="191" spans="1:25" ht="25.5" customHeight="1" x14ac:dyDescent="0.5">
      <c r="A191" s="760"/>
      <c r="B191" s="784"/>
      <c r="C191" s="787"/>
      <c r="D191" s="293">
        <v>3</v>
      </c>
      <c r="E191" s="178">
        <f>'INSCRIPTIONS COLLEGES'!E96</f>
        <v>0</v>
      </c>
      <c r="F191" s="364" t="e">
        <f>IF(E191="","",VLOOKUP(E191,'Listing import 29.10.24'!$A$2:$J$7000,2,FALSE))</f>
        <v>#N/A</v>
      </c>
      <c r="G191" s="246" t="e">
        <f>IF(E191="","",VLOOKUP(E191,'Listing import 29.10.24'!$A$2:$J$7000,3,FALSE))</f>
        <v>#N/A</v>
      </c>
      <c r="H191" s="294" t="e">
        <f>IF(E191="","",VLOOKUP(E191,'Listing import 29.10.24'!$A$2:$J$7000,4,FALSE))</f>
        <v>#N/A</v>
      </c>
      <c r="I191" s="789"/>
      <c r="J191" s="747"/>
      <c r="K191" s="750"/>
      <c r="L191" s="209"/>
      <c r="M191" s="295" t="str">
        <f>IF(ISBLANK(L191),"",VLOOKUP(1/L191,'BAREME ATHLE'!$N$6:$BE$56,44))</f>
        <v/>
      </c>
      <c r="N191" s="210"/>
      <c r="O191" s="295" t="str">
        <f>IF(ISBLANK(N191),"",VLOOKUP(1/N191,'BAREME ATHLE'!$Z$6:$BE$56,32))</f>
        <v/>
      </c>
      <c r="P191" s="217"/>
      <c r="Q191" s="295" t="str">
        <f>IF(ISBLANK(P191),"",VLOOKUP(P191,'BAREME ATHLE'!$AU$6:$BE$56,11))</f>
        <v/>
      </c>
      <c r="R191" s="212"/>
      <c r="S191" s="295" t="str">
        <f>IF(ISBLANK(R191),"",VLOOKUP(R191,'BAREME ATHLE'!$AY$6:$BE$56,7))</f>
        <v/>
      </c>
      <c r="T191" s="250">
        <f>IF(SUM(M191,O191,Q191,S191)&lt;&gt;0,SUM(M191,O191,Q191,S191),0)</f>
        <v>0</v>
      </c>
      <c r="U191" s="768"/>
      <c r="V191" s="757"/>
      <c r="W191" s="766"/>
      <c r="X191" s="745"/>
      <c r="Y191" s="793"/>
    </row>
    <row r="192" spans="1:25" ht="25.5" customHeight="1" x14ac:dyDescent="0.5">
      <c r="A192" s="760"/>
      <c r="B192" s="784"/>
      <c r="C192" s="787"/>
      <c r="D192" s="293">
        <v>4</v>
      </c>
      <c r="E192" s="178">
        <f>'INSCRIPTIONS COLLEGES'!E97</f>
        <v>0</v>
      </c>
      <c r="F192" s="364" t="e">
        <f>IF(E192="","",VLOOKUP(E192,'Listing import 29.10.24'!$A$2:$J$7000,2,FALSE))</f>
        <v>#N/A</v>
      </c>
      <c r="G192" s="246" t="e">
        <f>IF(E192="","",VLOOKUP(E192,'Listing import 29.10.24'!$A$2:$J$7000,3,FALSE))</f>
        <v>#N/A</v>
      </c>
      <c r="H192" s="294" t="e">
        <f>IF(E192="","",VLOOKUP(E192,'Listing import 29.10.24'!$A$2:$J$7000,4,FALSE))</f>
        <v>#N/A</v>
      </c>
      <c r="I192" s="789"/>
      <c r="J192" s="747"/>
      <c r="K192" s="750"/>
      <c r="L192" s="209"/>
      <c r="M192" s="295" t="str">
        <f>IF(ISBLANK(L192),"",VLOOKUP(1/L192,'BAREME ATHLE'!$N$6:$BE$56,44))</f>
        <v/>
      </c>
      <c r="N192" s="210"/>
      <c r="O192" s="295" t="str">
        <f>IF(ISBLANK(N192),"",VLOOKUP(1/N192,'BAREME ATHLE'!$Z$6:$BE$56,32))</f>
        <v/>
      </c>
      <c r="P192" s="217"/>
      <c r="Q192" s="295" t="str">
        <f>IF(ISBLANK(P192),"",VLOOKUP(P192,'BAREME ATHLE'!$AU$6:$BE$56,11))</f>
        <v/>
      </c>
      <c r="R192" s="212"/>
      <c r="S192" s="295" t="str">
        <f>IF(ISBLANK(R192),"",VLOOKUP(R192,'BAREME ATHLE'!$AY$6:$BE$56,7))</f>
        <v/>
      </c>
      <c r="T192" s="250">
        <f>IF(SUM(M192,O192,Q192,S192)&lt;&gt;0,SUM(M192,O192,Q192,S192),0)</f>
        <v>0</v>
      </c>
      <c r="U192" s="768"/>
      <c r="V192" s="757"/>
      <c r="W192" s="766"/>
      <c r="X192" s="745"/>
      <c r="Y192" s="793"/>
    </row>
    <row r="193" spans="1:25" ht="25.5" customHeight="1" x14ac:dyDescent="0.5">
      <c r="A193" s="760"/>
      <c r="B193" s="784"/>
      <c r="C193" s="787"/>
      <c r="D193" s="293">
        <v>5</v>
      </c>
      <c r="E193" s="178">
        <f>'INSCRIPTIONS COLLEGES'!E98</f>
        <v>0</v>
      </c>
      <c r="F193" s="364" t="e">
        <f>IF(E193="","",VLOOKUP(E193,'Listing import 29.10.24'!$A$2:$J$7000,2,FALSE))</f>
        <v>#N/A</v>
      </c>
      <c r="G193" s="246" t="e">
        <f>IF(E193="","",VLOOKUP(E193,'Listing import 29.10.24'!$A$2:$J$7000,3,FALSE))</f>
        <v>#N/A</v>
      </c>
      <c r="H193" s="294" t="e">
        <f>IF(E193="","",VLOOKUP(E193,'Listing import 29.10.24'!$A$2:$J$7000,4,FALSE))</f>
        <v>#N/A</v>
      </c>
      <c r="I193" s="789"/>
      <c r="J193" s="748"/>
      <c r="K193" s="751"/>
      <c r="L193" s="209"/>
      <c r="M193" s="295" t="str">
        <f>IF(ISBLANK(L193),"",VLOOKUP(1/L193,'BAREME ATHLE'!$N$6:$BE$56,44))</f>
        <v/>
      </c>
      <c r="N193" s="210"/>
      <c r="O193" s="295" t="str">
        <f>IF(ISBLANK(N193),"",VLOOKUP(1/N193,'BAREME ATHLE'!$Z$6:$BE$56,32))</f>
        <v/>
      </c>
      <c r="P193" s="217"/>
      <c r="Q193" s="295" t="str">
        <f>IF(ISBLANK(P193),"",VLOOKUP(P193,'BAREME ATHLE'!$AU$6:$BE$56,11))</f>
        <v/>
      </c>
      <c r="R193" s="212"/>
      <c r="S193" s="295" t="str">
        <f>IF(ISBLANK(R193),"",VLOOKUP(R193,'BAREME ATHLE'!$AY$6:$BE$56,7))</f>
        <v/>
      </c>
      <c r="T193" s="250">
        <f>IF(SUM(M193,O193,Q193,S193)&lt;&gt;0,SUM(M193,O193,Q193,S193),0)</f>
        <v>0</v>
      </c>
      <c r="U193" s="769"/>
      <c r="V193" s="757"/>
      <c r="W193" s="766"/>
      <c r="X193" s="745"/>
      <c r="Y193" s="793"/>
    </row>
    <row r="194" spans="1:25" ht="25.5" customHeight="1" x14ac:dyDescent="0.5">
      <c r="A194" s="760"/>
      <c r="B194" s="784"/>
      <c r="C194" s="267"/>
      <c r="D194" s="268"/>
      <c r="E194" s="268"/>
      <c r="F194" s="362"/>
      <c r="G194" s="268"/>
      <c r="H194" s="269"/>
      <c r="I194" s="270"/>
      <c r="J194" s="214"/>
      <c r="K194" s="270"/>
      <c r="L194" s="215"/>
      <c r="M194" s="272"/>
      <c r="N194" s="216"/>
      <c r="O194" s="272"/>
      <c r="P194" s="199"/>
      <c r="Q194" s="272"/>
      <c r="R194" s="199"/>
      <c r="S194" s="272"/>
      <c r="T194" s="273"/>
      <c r="U194" s="274"/>
      <c r="V194" s="275"/>
      <c r="W194" s="766"/>
      <c r="X194" s="745"/>
      <c r="Y194" s="793"/>
    </row>
    <row r="195" spans="1:25" ht="25.5" customHeight="1" x14ac:dyDescent="0.5">
      <c r="A195" s="760"/>
      <c r="B195" s="784"/>
      <c r="C195" s="786" t="s">
        <v>130</v>
      </c>
      <c r="D195" s="293">
        <v>1</v>
      </c>
      <c r="E195" s="178">
        <f>'INSCRIPTIONS COLLEGES'!E100</f>
        <v>0</v>
      </c>
      <c r="F195" s="364" t="e">
        <f>IF(E195="","",VLOOKUP(E195,'Listing import 29.10.24'!$A$2:$J$7000,2,FALSE))</f>
        <v>#N/A</v>
      </c>
      <c r="G195" s="246" t="e">
        <f>IF(E195="","",VLOOKUP(E195,'Listing import 29.10.24'!$A$2:$J$7000,3,FALSE))</f>
        <v>#N/A</v>
      </c>
      <c r="H195" s="294" t="e">
        <f>IF(E195="","",VLOOKUP(E195,'Listing import 29.10.24'!$A$2:$J$7000,4,FALSE))</f>
        <v>#N/A</v>
      </c>
      <c r="I195" s="789"/>
      <c r="J195" s="746"/>
      <c r="K195" s="749" t="str">
        <f>IF(ISBLANK(J195),"",VLOOKUP(1/J195,'BAREME ATHLE'!$AN$6:$BE$56,18))</f>
        <v/>
      </c>
      <c r="L195" s="209"/>
      <c r="M195" s="295" t="str">
        <f>IF(ISBLANK(L195),"",VLOOKUP(1/L195,'BAREME ATHLE'!$P$6:$BE$56,42))</f>
        <v/>
      </c>
      <c r="N195" s="210"/>
      <c r="O195" s="295" t="str">
        <f>IF(ISBLANK(N195),"",VLOOKUP(1/N195,'BAREME ATHLE'!$AB$6:$BE$56,30))</f>
        <v/>
      </c>
      <c r="P195" s="217"/>
      <c r="Q195" s="295" t="str">
        <f>IF(ISBLANK(P195),"",VLOOKUP(P195,'BAREME ATHLE'!$AV$6:$BE$56,10))</f>
        <v/>
      </c>
      <c r="R195" s="212"/>
      <c r="S195" s="295" t="str">
        <f>IF(ISBLANK(R195),"",VLOOKUP(R195,'BAREME ATHLE'!$AY$6:$BE$56,7))</f>
        <v/>
      </c>
      <c r="T195" s="282">
        <f t="shared" ref="T195:T198" si="19">IF(SUM(M195,O195,Q195,S195)&lt;&gt;0,SUM(M195,O195,Q195,S195),0)</f>
        <v>0</v>
      </c>
      <c r="U195" s="770">
        <f>SUM(T195:T199)</f>
        <v>0</v>
      </c>
      <c r="V195" s="758">
        <f>IF(ISERROR(RANK(U195,$AO$47:$AO$62)),"",RANK(U195,$AO$47:$AO$62))</f>
        <v>1</v>
      </c>
      <c r="W195" s="766"/>
      <c r="X195" s="745"/>
      <c r="Y195" s="793"/>
    </row>
    <row r="196" spans="1:25" ht="25.5" customHeight="1" x14ac:dyDescent="0.5">
      <c r="A196" s="760"/>
      <c r="B196" s="784"/>
      <c r="C196" s="786"/>
      <c r="D196" s="293">
        <v>2</v>
      </c>
      <c r="E196" s="178">
        <f>'INSCRIPTIONS COLLEGES'!E101</f>
        <v>0</v>
      </c>
      <c r="F196" s="364" t="e">
        <f>IF(E196="","",VLOOKUP(E196,'Listing import 29.10.24'!$A$2:$J$7000,2,FALSE))</f>
        <v>#N/A</v>
      </c>
      <c r="G196" s="246" t="e">
        <f>IF(E196="","",VLOOKUP(E196,'Listing import 29.10.24'!$A$2:$J$7000,3,FALSE))</f>
        <v>#N/A</v>
      </c>
      <c r="H196" s="294" t="e">
        <f>IF(E196="","",VLOOKUP(E196,'Listing import 29.10.24'!$A$2:$J$7000,4,FALSE))</f>
        <v>#N/A</v>
      </c>
      <c r="I196" s="789"/>
      <c r="J196" s="747"/>
      <c r="K196" s="750"/>
      <c r="L196" s="209"/>
      <c r="M196" s="295" t="str">
        <f>IF(ISBLANK(L196),"",VLOOKUP(1/L196,'BAREME ATHLE'!$P$6:$BE$56,42))</f>
        <v/>
      </c>
      <c r="N196" s="210"/>
      <c r="O196" s="295" t="str">
        <f>IF(ISBLANK(N196),"",VLOOKUP(1/N196,'BAREME ATHLE'!$AB$6:$BE$56,30))</f>
        <v/>
      </c>
      <c r="P196" s="217"/>
      <c r="Q196" s="295" t="str">
        <f>IF(ISBLANK(P196),"",VLOOKUP(P196,'BAREME ATHLE'!$AV$6:$BE$56,10))</f>
        <v/>
      </c>
      <c r="R196" s="212"/>
      <c r="S196" s="295" t="str">
        <f>IF(ISBLANK(R196),"",VLOOKUP(R196,'BAREME ATHLE'!$AY$6:$BE$56,7))</f>
        <v/>
      </c>
      <c r="T196" s="282">
        <f t="shared" si="19"/>
        <v>0</v>
      </c>
      <c r="U196" s="771"/>
      <c r="V196" s="759"/>
      <c r="W196" s="766"/>
      <c r="X196" s="745"/>
      <c r="Y196" s="793"/>
    </row>
    <row r="197" spans="1:25" ht="25.5" customHeight="1" x14ac:dyDescent="0.5">
      <c r="A197" s="760"/>
      <c r="B197" s="784"/>
      <c r="C197" s="787"/>
      <c r="D197" s="293">
        <v>3</v>
      </c>
      <c r="E197" s="178">
        <f>'INSCRIPTIONS COLLEGES'!E102</f>
        <v>0</v>
      </c>
      <c r="F197" s="364" t="e">
        <f>IF(E197="","",VLOOKUP(E197,'Listing import 29.10.24'!$A$2:$J$7000,2,FALSE))</f>
        <v>#N/A</v>
      </c>
      <c r="G197" s="246" t="e">
        <f>IF(E197="","",VLOOKUP(E197,'Listing import 29.10.24'!$A$2:$J$7000,3,FALSE))</f>
        <v>#N/A</v>
      </c>
      <c r="H197" s="294" t="e">
        <f>IF(E197="","",VLOOKUP(E197,'Listing import 29.10.24'!$A$2:$J$7000,4,FALSE))</f>
        <v>#N/A</v>
      </c>
      <c r="I197" s="789"/>
      <c r="J197" s="747"/>
      <c r="K197" s="750"/>
      <c r="L197" s="209"/>
      <c r="M197" s="295" t="str">
        <f>IF(ISBLANK(L197),"",VLOOKUP(1/L197,'BAREME ATHLE'!$P$6:$BE$56,42))</f>
        <v/>
      </c>
      <c r="N197" s="210"/>
      <c r="O197" s="295" t="str">
        <f>IF(ISBLANK(N197),"",VLOOKUP(1/N197,'BAREME ATHLE'!$AB$6:$BE$56,30))</f>
        <v/>
      </c>
      <c r="P197" s="217"/>
      <c r="Q197" s="295" t="str">
        <f>IF(ISBLANK(P197),"",VLOOKUP(P197,'BAREME ATHLE'!$AV$6:$BE$56,10))</f>
        <v/>
      </c>
      <c r="R197" s="212"/>
      <c r="S197" s="295" t="str">
        <f>IF(ISBLANK(R197),"",VLOOKUP(R197,'BAREME ATHLE'!$AY$6:$BE$56,7))</f>
        <v/>
      </c>
      <c r="T197" s="282">
        <f t="shared" si="19"/>
        <v>0</v>
      </c>
      <c r="U197" s="771"/>
      <c r="V197" s="759"/>
      <c r="W197" s="766"/>
      <c r="X197" s="745"/>
      <c r="Y197" s="793"/>
    </row>
    <row r="198" spans="1:25" ht="25.5" customHeight="1" x14ac:dyDescent="0.5">
      <c r="A198" s="760"/>
      <c r="B198" s="784"/>
      <c r="C198" s="787"/>
      <c r="D198" s="293">
        <v>4</v>
      </c>
      <c r="E198" s="178">
        <f>'INSCRIPTIONS COLLEGES'!E103</f>
        <v>0</v>
      </c>
      <c r="F198" s="364" t="e">
        <f>IF(E198="","",VLOOKUP(E198,'Listing import 29.10.24'!$A$2:$J$7000,2,FALSE))</f>
        <v>#N/A</v>
      </c>
      <c r="G198" s="246" t="e">
        <f>IF(E198="","",VLOOKUP(E198,'Listing import 29.10.24'!$A$2:$J$7000,3,FALSE))</f>
        <v>#N/A</v>
      </c>
      <c r="H198" s="294" t="e">
        <f>IF(E198="","",VLOOKUP(E198,'Listing import 29.10.24'!$A$2:$J$7000,4,FALSE))</f>
        <v>#N/A</v>
      </c>
      <c r="I198" s="789"/>
      <c r="J198" s="747"/>
      <c r="K198" s="750"/>
      <c r="L198" s="209"/>
      <c r="M198" s="295" t="str">
        <f>IF(ISBLANK(L198),"",VLOOKUP(1/L198,'BAREME ATHLE'!$P$6:$BE$56,42))</f>
        <v/>
      </c>
      <c r="N198" s="210"/>
      <c r="O198" s="295" t="str">
        <f>IF(ISBLANK(N198),"",VLOOKUP(1/N198,'BAREME ATHLE'!$AB$6:$BE$56,30))</f>
        <v/>
      </c>
      <c r="P198" s="217"/>
      <c r="Q198" s="295" t="str">
        <f>IF(ISBLANK(P198),"",VLOOKUP(P198,'BAREME ATHLE'!$AV$6:$BE$56,10))</f>
        <v/>
      </c>
      <c r="R198" s="212"/>
      <c r="S198" s="295" t="str">
        <f>IF(ISBLANK(R198),"",VLOOKUP(R198,'BAREME ATHLE'!$AY$6:$BE$56,7))</f>
        <v/>
      </c>
      <c r="T198" s="282">
        <f t="shared" si="19"/>
        <v>0</v>
      </c>
      <c r="U198" s="771"/>
      <c r="V198" s="759"/>
      <c r="W198" s="766"/>
      <c r="X198" s="745"/>
      <c r="Y198" s="793"/>
    </row>
    <row r="199" spans="1:25" ht="25.5" customHeight="1" x14ac:dyDescent="0.5">
      <c r="A199" s="760"/>
      <c r="B199" s="785"/>
      <c r="C199" s="787"/>
      <c r="D199" s="293">
        <v>5</v>
      </c>
      <c r="E199" s="178">
        <f>'INSCRIPTIONS COLLEGES'!E104</f>
        <v>0</v>
      </c>
      <c r="F199" s="364" t="e">
        <f>IF(E199="","",VLOOKUP(E199,'Listing import 29.10.24'!$A$2:$J$7000,2,FALSE))</f>
        <v>#N/A</v>
      </c>
      <c r="G199" s="246" t="e">
        <f>IF(E199="","",VLOOKUP(E199,'Listing import 29.10.24'!$A$2:$J$7000,3,FALSE))</f>
        <v>#N/A</v>
      </c>
      <c r="H199" s="294" t="e">
        <f>IF(E199="","",VLOOKUP(E199,'Listing import 29.10.24'!$A$2:$J$7000,4,FALSE))</f>
        <v>#N/A</v>
      </c>
      <c r="I199" s="789"/>
      <c r="J199" s="748"/>
      <c r="K199" s="751"/>
      <c r="L199" s="209"/>
      <c r="M199" s="295" t="str">
        <f>IF(ISBLANK(L199),"",VLOOKUP(1/L199,'BAREME ATHLE'!$P$6:$BE$56,42))</f>
        <v/>
      </c>
      <c r="N199" s="210"/>
      <c r="O199" s="295" t="str">
        <f>IF(ISBLANK(N199),"",VLOOKUP(1/N199,'BAREME ATHLE'!$AB$6:$BE$56,30))</f>
        <v/>
      </c>
      <c r="P199" s="217"/>
      <c r="Q199" s="295" t="str">
        <f>IF(ISBLANK(P199),"",VLOOKUP(P199,'BAREME ATHLE'!$AV$6:$BE$56,10))</f>
        <v/>
      </c>
      <c r="R199" s="212"/>
      <c r="S199" s="295" t="str">
        <f>IF(ISBLANK(R199),"",VLOOKUP(R199,'BAREME ATHLE'!$AY$6:$BE$56,7))</f>
        <v/>
      </c>
      <c r="T199" s="282">
        <f>IF(SUM(M199,O199,Q199,S199)&lt;&gt;0,SUM(M199,O199,Q199,S199),0)</f>
        <v>0</v>
      </c>
      <c r="U199" s="772"/>
      <c r="V199" s="759"/>
      <c r="W199" s="766"/>
      <c r="X199" s="745"/>
      <c r="Y199" s="794"/>
    </row>
    <row r="200" spans="1:25" x14ac:dyDescent="0.5">
      <c r="B200" s="285"/>
      <c r="C200" s="286"/>
      <c r="D200" s="286"/>
      <c r="E200" s="370"/>
      <c r="F200" s="363"/>
      <c r="G200" s="286"/>
      <c r="H200" s="286"/>
      <c r="J200" s="218">
        <f>SUM(HOUR(J177+J189)*60*60,MINUTE(J177+J189)*60,SECOND(J177+J189))</f>
        <v>0</v>
      </c>
      <c r="K200" s="287"/>
    </row>
    <row r="201" spans="1:25" ht="87.75" x14ac:dyDescent="0.5">
      <c r="B201" s="236" t="s">
        <v>82</v>
      </c>
      <c r="C201" s="236" t="s">
        <v>83</v>
      </c>
      <c r="D201" s="236" t="s">
        <v>84</v>
      </c>
      <c r="E201" s="100" t="s">
        <v>85</v>
      </c>
      <c r="F201" s="360" t="s">
        <v>86</v>
      </c>
      <c r="G201" s="236" t="s">
        <v>87</v>
      </c>
      <c r="H201" s="236" t="s">
        <v>88</v>
      </c>
      <c r="I201" s="237" t="s">
        <v>89</v>
      </c>
      <c r="J201" s="111" t="s">
        <v>122</v>
      </c>
      <c r="K201" s="237" t="s">
        <v>34</v>
      </c>
      <c r="L201" s="111" t="s">
        <v>132</v>
      </c>
      <c r="M201" s="238" t="s">
        <v>34</v>
      </c>
      <c r="N201" s="111" t="s">
        <v>124</v>
      </c>
      <c r="O201" s="238" t="s">
        <v>34</v>
      </c>
      <c r="P201" s="111" t="s">
        <v>125</v>
      </c>
      <c r="Q201" s="238" t="s">
        <v>34</v>
      </c>
      <c r="R201" s="111" t="s">
        <v>126</v>
      </c>
      <c r="S201" s="238" t="s">
        <v>34</v>
      </c>
      <c r="T201" s="239" t="s">
        <v>113</v>
      </c>
      <c r="U201" s="240" t="s">
        <v>98</v>
      </c>
      <c r="V201" s="240" t="s">
        <v>99</v>
      </c>
      <c r="W201" s="241" t="s">
        <v>114</v>
      </c>
      <c r="X201" s="241" t="s">
        <v>115</v>
      </c>
      <c r="Y201" s="241" t="s">
        <v>116</v>
      </c>
    </row>
    <row r="202" spans="1:25" ht="25.5" customHeight="1" x14ac:dyDescent="0.5">
      <c r="A202" s="692">
        <v>9</v>
      </c>
      <c r="B202" s="783" t="str">
        <f>IF(E214="","",VLOOKUP(E214,'Listing import 29.10.24'!$A$2:$J$7000,8,FALSE))</f>
        <v>CLG.HAVILA</v>
      </c>
      <c r="C202" s="786" t="s">
        <v>117</v>
      </c>
      <c r="D202" s="293">
        <v>1</v>
      </c>
      <c r="E202" s="234"/>
      <c r="F202" s="364" t="str">
        <f>IF(E202="","",VLOOKUP(E202,'Listing import 29.10.24'!$A$2:$J$7000,2,FALSE))</f>
        <v/>
      </c>
      <c r="G202" s="246" t="str">
        <f>IF(E202="","",VLOOKUP(E202,'Listing import 29.10.24'!$A$2:$J$7000,3,FALSE))</f>
        <v/>
      </c>
      <c r="H202" s="294" t="str">
        <f>IF(E202="","",VLOOKUP(E202,'Listing import 29.10.24'!$A$2:$J$7000,4,FALSE))</f>
        <v/>
      </c>
      <c r="I202" s="711"/>
      <c r="J202" s="746"/>
      <c r="K202" s="749" t="str">
        <f>IF(ISBLANK(J202),"",VLOOKUP(1/J202,'BAREME ATHLE'!$AH$6:$BE$56,24))</f>
        <v/>
      </c>
      <c r="L202" s="209"/>
      <c r="M202" s="295" t="str">
        <f>IF(ISBLANK(L202),"",VLOOKUP(1/L202,'BAREME ATHLE'!$J$6:$BE$56,48))</f>
        <v/>
      </c>
      <c r="N202" s="210"/>
      <c r="O202" s="295" t="str">
        <f>IF(ISBLANK(N202),"",VLOOKUP(1/N202,'BAREME ATHLE'!$V$6:$BE$56,36))</f>
        <v/>
      </c>
      <c r="P202" s="211"/>
      <c r="Q202" s="296" t="str">
        <f>IF(ISBLANK(P202),"",VLOOKUP(P202,'BAREME ATHLE'!$AS$6:$BE$56,13))</f>
        <v/>
      </c>
      <c r="R202" s="212"/>
      <c r="S202" s="295" t="str">
        <f>IF(ISBLANK(R202),"",VLOOKUP(R202,'BAREME ATHLE'!$AY$6:$BE$56,7))</f>
        <v/>
      </c>
      <c r="T202" s="250">
        <f>IF(SUM(M202,O202,Q202,S202)&lt;&gt;0,SUM(M202,O202,Q202,S202),0)</f>
        <v>0</v>
      </c>
      <c r="U202" s="767">
        <f>SUM(T202:T206)</f>
        <v>0</v>
      </c>
      <c r="V202" s="756">
        <f>IF(ISERROR(RANK(U202,$AC$47:$AC$62)),"",RANK(U202,$AC$47:$AC$62))</f>
        <v>1</v>
      </c>
      <c r="W202" s="745">
        <f>IF(ISERROR(U202+U208),"",U202+U208)</f>
        <v>0</v>
      </c>
      <c r="X202" s="745">
        <f>IF(ISERROR(RANK(W202,$AI$47:$AI$62)),"",RANK(W202,$AI$47:$AI$62))</f>
        <v>1</v>
      </c>
      <c r="Y202" s="791"/>
    </row>
    <row r="203" spans="1:25" ht="25.5" customHeight="1" x14ac:dyDescent="0.5">
      <c r="A203" s="760"/>
      <c r="B203" s="784"/>
      <c r="C203" s="787"/>
      <c r="D203" s="293">
        <v>2</v>
      </c>
      <c r="E203" s="234"/>
      <c r="F203" s="364" t="str">
        <f>IF(E203="","",VLOOKUP(E203,'Listing import 29.10.24'!$A$2:$J$7000,2,FALSE))</f>
        <v/>
      </c>
      <c r="G203" s="246" t="str">
        <f>IF(E203="","",VLOOKUP(E203,'Listing import 29.10.24'!$A$2:$J$7000,3,FALSE))</f>
        <v/>
      </c>
      <c r="H203" s="294" t="str">
        <f>IF(E203="","",VLOOKUP(E203,'Listing import 29.10.24'!$A$2:$J$7000,4,FALSE))</f>
        <v/>
      </c>
      <c r="I203" s="711"/>
      <c r="J203" s="747"/>
      <c r="K203" s="750"/>
      <c r="L203" s="209"/>
      <c r="M203" s="295" t="str">
        <f>IF(ISBLANK(L203),"",VLOOKUP(1/L203,'BAREME ATHLE'!$J$6:$BE$56,48))</f>
        <v/>
      </c>
      <c r="N203" s="210"/>
      <c r="O203" s="295" t="str">
        <f>IF(ISBLANK(N203),"",VLOOKUP(1/N203,'BAREME ATHLE'!$V$6:$BE$56,36))</f>
        <v/>
      </c>
      <c r="P203" s="211"/>
      <c r="Q203" s="296" t="str">
        <f>IF(ISBLANK(P203),"",VLOOKUP(P203,'BAREME ATHLE'!$AS$6:$BE$56,13))</f>
        <v/>
      </c>
      <c r="R203" s="213"/>
      <c r="S203" s="295" t="str">
        <f>IF(ISBLANK(R203),"",VLOOKUP(R203,'BAREME ATHLE'!$AY$6:$BE$56,7))</f>
        <v/>
      </c>
      <c r="T203" s="250">
        <f>IF(SUM(M203,O203,Q203,S203)&lt;&gt;0,SUM(M203,O203,Q203,S203),0)</f>
        <v>0</v>
      </c>
      <c r="U203" s="768"/>
      <c r="V203" s="757"/>
      <c r="W203" s="766"/>
      <c r="X203" s="745"/>
      <c r="Y203" s="792"/>
    </row>
    <row r="204" spans="1:25" ht="25.5" customHeight="1" x14ac:dyDescent="0.5">
      <c r="A204" s="760"/>
      <c r="B204" s="784"/>
      <c r="C204" s="787"/>
      <c r="D204" s="293">
        <v>3</v>
      </c>
      <c r="E204" s="234"/>
      <c r="F204" s="364" t="str">
        <f>IF(E204="","",VLOOKUP(E204,'Listing import 29.10.24'!$A$2:$J$7000,2,FALSE))</f>
        <v/>
      </c>
      <c r="G204" s="246" t="str">
        <f>IF(E204="","",VLOOKUP(E204,'Listing import 29.10.24'!$A$2:$J$7000,3,FALSE))</f>
        <v/>
      </c>
      <c r="H204" s="294" t="str">
        <f>IF(E204="","",VLOOKUP(E204,'Listing import 29.10.24'!$A$2:$J$7000,4,FALSE))</f>
        <v/>
      </c>
      <c r="I204" s="711"/>
      <c r="J204" s="747"/>
      <c r="K204" s="750"/>
      <c r="L204" s="209"/>
      <c r="M204" s="295" t="str">
        <f>IF(ISBLANK(L204),"",VLOOKUP(1/L204,'BAREME ATHLE'!$J$6:$BE$56,48))</f>
        <v/>
      </c>
      <c r="N204" s="210"/>
      <c r="O204" s="295" t="str">
        <f>IF(ISBLANK(N204),"",VLOOKUP(1/N204,'BAREME ATHLE'!$V$6:$BE$56,36))</f>
        <v/>
      </c>
      <c r="P204" s="211"/>
      <c r="Q204" s="296" t="str">
        <f>IF(ISBLANK(P204),"",VLOOKUP(P204,'BAREME ATHLE'!$AS$6:$BE$56,13))</f>
        <v/>
      </c>
      <c r="R204" s="212"/>
      <c r="S204" s="295" t="str">
        <f>IF(ISBLANK(R204),"",VLOOKUP(R204,'BAREME ATHLE'!$AY$6:$BE$56,7))</f>
        <v/>
      </c>
      <c r="T204" s="250">
        <f>IF(SUM(M204,O204,Q204,S204)&lt;&gt;0,SUM(M204,O204,Q204,S204),0)</f>
        <v>0</v>
      </c>
      <c r="U204" s="768"/>
      <c r="V204" s="757"/>
      <c r="W204" s="766"/>
      <c r="X204" s="745"/>
      <c r="Y204" s="792"/>
    </row>
    <row r="205" spans="1:25" ht="25.5" customHeight="1" x14ac:dyDescent="0.5">
      <c r="A205" s="760"/>
      <c r="B205" s="784"/>
      <c r="C205" s="787"/>
      <c r="D205" s="293">
        <v>4</v>
      </c>
      <c r="E205" s="234"/>
      <c r="F205" s="364" t="str">
        <f>IF(E205="","",VLOOKUP(E205,'Listing import 29.10.24'!$A$2:$J$7000,2,FALSE))</f>
        <v/>
      </c>
      <c r="G205" s="246" t="str">
        <f>IF(E205="","",VLOOKUP(E205,'Listing import 29.10.24'!$A$2:$J$7000,3,FALSE))</f>
        <v/>
      </c>
      <c r="H205" s="294" t="str">
        <f>IF(E205="","",VLOOKUP(E205,'Listing import 29.10.24'!$A$2:$J$7000,4,FALSE))</f>
        <v/>
      </c>
      <c r="I205" s="711"/>
      <c r="J205" s="747"/>
      <c r="K205" s="750"/>
      <c r="L205" s="209"/>
      <c r="M205" s="295" t="str">
        <f>IF(ISBLANK(L205),"",VLOOKUP(1/L205,'BAREME ATHLE'!$J$6:$BE$56,48))</f>
        <v/>
      </c>
      <c r="N205" s="210"/>
      <c r="O205" s="295" t="str">
        <f>IF(ISBLANK(N205),"",VLOOKUP(1/N205,'BAREME ATHLE'!$V$6:$BE$56,36))</f>
        <v/>
      </c>
      <c r="P205" s="211"/>
      <c r="Q205" s="296" t="str">
        <f>IF(ISBLANK(P205),"",VLOOKUP(P205,'BAREME ATHLE'!$AS$6:$BE$56,13))</f>
        <v/>
      </c>
      <c r="R205" s="212"/>
      <c r="S205" s="295" t="str">
        <f>IF(ISBLANK(R205),"",VLOOKUP(R205,'BAREME ATHLE'!$AY$6:$BE$56,7))</f>
        <v/>
      </c>
      <c r="T205" s="250">
        <f>IF(SUM(M205,O205,Q205,S205)&lt;&gt;0,SUM(M205,O205,Q205,S205),0)</f>
        <v>0</v>
      </c>
      <c r="U205" s="768"/>
      <c r="V205" s="757"/>
      <c r="W205" s="766"/>
      <c r="X205" s="745"/>
      <c r="Y205" s="792"/>
    </row>
    <row r="206" spans="1:25" ht="25.5" customHeight="1" x14ac:dyDescent="0.5">
      <c r="A206" s="760"/>
      <c r="B206" s="784"/>
      <c r="C206" s="787"/>
      <c r="D206" s="293">
        <v>5</v>
      </c>
      <c r="E206" s="234"/>
      <c r="F206" s="364" t="str">
        <f>IF(E206="","",VLOOKUP(E206,'Listing import 29.10.24'!$A$2:$J$7000,2,FALSE))</f>
        <v/>
      </c>
      <c r="G206" s="246" t="str">
        <f>IF(E206="","",VLOOKUP(E206,'Listing import 29.10.24'!$A$2:$J$7000,3,FALSE))</f>
        <v/>
      </c>
      <c r="H206" s="294" t="str">
        <f>IF(E206="","",VLOOKUP(E206,'Listing import 29.10.24'!$A$2:$J$7000,4,FALSE))</f>
        <v/>
      </c>
      <c r="I206" s="711"/>
      <c r="J206" s="748"/>
      <c r="K206" s="751"/>
      <c r="L206" s="209"/>
      <c r="M206" s="295" t="str">
        <f>IF(ISBLANK(L206),"",VLOOKUP(1/L206,'BAREME ATHLE'!$J$6:$BE$56,48))</f>
        <v/>
      </c>
      <c r="N206" s="210"/>
      <c r="O206" s="295" t="str">
        <f>IF(ISBLANK(N206),"",VLOOKUP(1/N206,'BAREME ATHLE'!$V$6:$BE$56,36))</f>
        <v/>
      </c>
      <c r="P206" s="211"/>
      <c r="Q206" s="296" t="str">
        <f>IF(ISBLANK(P206),"",VLOOKUP(P206,'BAREME ATHLE'!$AS$6:$BE$56,13))</f>
        <v/>
      </c>
      <c r="R206" s="212"/>
      <c r="S206" s="295" t="str">
        <f>IF(ISBLANK(R206),"",VLOOKUP(R206,'BAREME ATHLE'!$AY$6:$BE$56,7))</f>
        <v/>
      </c>
      <c r="T206" s="250">
        <f>IF(SUM(M206,O206,Q206,S206)&lt;&gt;0,SUM(M206,O206,Q206,S206),0)</f>
        <v>0</v>
      </c>
      <c r="U206" s="769"/>
      <c r="V206" s="757"/>
      <c r="W206" s="766"/>
      <c r="X206" s="745"/>
      <c r="Y206" s="792"/>
    </row>
    <row r="207" spans="1:25" ht="25.5" customHeight="1" x14ac:dyDescent="0.5">
      <c r="A207" s="760"/>
      <c r="B207" s="784"/>
      <c r="C207" s="267"/>
      <c r="D207" s="268"/>
      <c r="E207" s="268"/>
      <c r="F207" s="362"/>
      <c r="G207" s="268"/>
      <c r="H207" s="269"/>
      <c r="I207" s="270"/>
      <c r="J207" s="214"/>
      <c r="K207" s="270"/>
      <c r="L207" s="215"/>
      <c r="M207" s="271"/>
      <c r="N207" s="216"/>
      <c r="O207" s="272"/>
      <c r="P207" s="199"/>
      <c r="Q207" s="272"/>
      <c r="R207" s="199"/>
      <c r="S207" s="272"/>
      <c r="T207" s="273"/>
      <c r="U207" s="274"/>
      <c r="V207" s="275"/>
      <c r="W207" s="766"/>
      <c r="X207" s="745"/>
      <c r="Y207" s="792"/>
    </row>
    <row r="208" spans="1:25" ht="25.5" customHeight="1" x14ac:dyDescent="0.5">
      <c r="A208" s="760"/>
      <c r="B208" s="784"/>
      <c r="C208" s="786" t="s">
        <v>121</v>
      </c>
      <c r="D208" s="293">
        <v>1</v>
      </c>
      <c r="E208" s="234"/>
      <c r="F208" s="364" t="str">
        <f>IF(E208="","",VLOOKUP(E208,'Listing import 29.10.24'!$A$2:$J$7000,2,FALSE))</f>
        <v/>
      </c>
      <c r="G208" s="246" t="str">
        <f>IF(E208="","",VLOOKUP(E208,'Listing import 29.10.24'!$A$2:$J$7000,3,FALSE))</f>
        <v/>
      </c>
      <c r="H208" s="294" t="str">
        <f>IF(E208="","",VLOOKUP(E208,'Listing import 29.10.24'!$A$2:$J$7000,4,FALSE))</f>
        <v/>
      </c>
      <c r="I208" s="711"/>
      <c r="J208" s="746"/>
      <c r="K208" s="749" t="str">
        <f>IF(ISBLANK(J208),"",VLOOKUP(1/J208,'BAREME ATHLE'!$AJ$6:$BE$56,22))</f>
        <v/>
      </c>
      <c r="L208" s="209"/>
      <c r="M208" s="295" t="str">
        <f>IF(ISBLANK(L208),"",VLOOKUP(1/L208,'BAREME ATHLE'!$L$6:$BE$56,46))</f>
        <v/>
      </c>
      <c r="N208" s="210"/>
      <c r="O208" s="295" t="str">
        <f>IF(ISBLANK(N208),"",VLOOKUP(1/N208,'BAREME ATHLE'!$X$6:$BE$56,34))</f>
        <v/>
      </c>
      <c r="P208" s="217"/>
      <c r="Q208" s="295" t="str">
        <f>IF(ISBLANK(P208),"",VLOOKUP(P208,'BAREME ATHLE'!$AT$6:$BE$56,12))</f>
        <v/>
      </c>
      <c r="R208" s="212"/>
      <c r="S208" s="295" t="str">
        <f>IF(ISBLANK(R208),"",VLOOKUP(R208,'BAREME ATHLE'!$AY$6:$BE$56,7))</f>
        <v/>
      </c>
      <c r="T208" s="282">
        <f>IF(SUM(M208,O208,Q208,S208)&lt;&gt;0,SUM(M208,O208,Q208,S208),0)</f>
        <v>0</v>
      </c>
      <c r="U208" s="770">
        <f>SUM(T208:T212)</f>
        <v>0</v>
      </c>
      <c r="V208" s="758">
        <f>IF(ISERROR(RANK(U208,$AF$47:$AF$62)),"",RANK(U208,$AF$47:$AF$62))</f>
        <v>1</v>
      </c>
      <c r="W208" s="766"/>
      <c r="X208" s="745"/>
      <c r="Y208" s="792"/>
    </row>
    <row r="209" spans="1:25" ht="25.5" customHeight="1" x14ac:dyDescent="0.5">
      <c r="A209" s="760"/>
      <c r="B209" s="784"/>
      <c r="C209" s="787"/>
      <c r="D209" s="293">
        <v>2</v>
      </c>
      <c r="E209" s="234"/>
      <c r="F209" s="364" t="str">
        <f>IF(E209="","",VLOOKUP(E209,'Listing import 29.10.24'!$A$2:$J$7000,2,FALSE))</f>
        <v/>
      </c>
      <c r="G209" s="246" t="str">
        <f>IF(E209="","",VLOOKUP(E209,'Listing import 29.10.24'!$A$2:$J$7000,3,FALSE))</f>
        <v/>
      </c>
      <c r="H209" s="294" t="str">
        <f>IF(E209="","",VLOOKUP(E209,'Listing import 29.10.24'!$A$2:$J$7000,4,FALSE))</f>
        <v/>
      </c>
      <c r="I209" s="711"/>
      <c r="J209" s="747"/>
      <c r="K209" s="750"/>
      <c r="L209" s="209"/>
      <c r="M209" s="295" t="str">
        <f>IF(ISBLANK(L209),"",VLOOKUP(1/L209,'BAREME ATHLE'!$L$6:$BE$56,46))</f>
        <v/>
      </c>
      <c r="N209" s="210"/>
      <c r="O209" s="295" t="str">
        <f>IF(ISBLANK(N209),"",VLOOKUP(1/N209,'BAREME ATHLE'!$X$6:$BE$56,34))</f>
        <v/>
      </c>
      <c r="P209" s="217"/>
      <c r="Q209" s="295" t="str">
        <f>IF(ISBLANK(P209),"",VLOOKUP(P209,'BAREME ATHLE'!$AT$6:$BE$56,12))</f>
        <v/>
      </c>
      <c r="R209" s="212"/>
      <c r="S209" s="295" t="str">
        <f>IF(ISBLANK(R209),"",VLOOKUP(R209,'BAREME ATHLE'!$AY$6:$BE$56,7))</f>
        <v/>
      </c>
      <c r="T209" s="282">
        <f>IF(SUM(M209,O209,Q209,S209)&lt;&gt;0,SUM(M209,O209,Q209,S209),0)</f>
        <v>0</v>
      </c>
      <c r="U209" s="771"/>
      <c r="V209" s="759"/>
      <c r="W209" s="766"/>
      <c r="X209" s="745"/>
      <c r="Y209" s="792"/>
    </row>
    <row r="210" spans="1:25" ht="25.5" customHeight="1" x14ac:dyDescent="0.5">
      <c r="A210" s="760"/>
      <c r="B210" s="784"/>
      <c r="C210" s="787"/>
      <c r="D210" s="293">
        <v>3</v>
      </c>
      <c r="E210" s="234"/>
      <c r="F210" s="364" t="str">
        <f>IF(E210="","",VLOOKUP(E210,'Listing import 29.10.24'!$A$2:$J$7000,2,FALSE))</f>
        <v/>
      </c>
      <c r="G210" s="246" t="str">
        <f>IF(E210="","",VLOOKUP(E210,'Listing import 29.10.24'!$A$2:$J$7000,3,FALSE))</f>
        <v/>
      </c>
      <c r="H210" s="294" t="str">
        <f>IF(E210="","",VLOOKUP(E210,'Listing import 29.10.24'!$A$2:$J$7000,4,FALSE))</f>
        <v/>
      </c>
      <c r="I210" s="711"/>
      <c r="J210" s="747"/>
      <c r="K210" s="750"/>
      <c r="L210" s="209"/>
      <c r="M210" s="295" t="str">
        <f>IF(ISBLANK(L210),"",VLOOKUP(1/L210,'BAREME ATHLE'!$L$6:$BE$56,46))</f>
        <v/>
      </c>
      <c r="N210" s="210"/>
      <c r="O210" s="295" t="str">
        <f>IF(ISBLANK(N210),"",VLOOKUP(1/N210,'BAREME ATHLE'!$X$6:$BE$56,34))</f>
        <v/>
      </c>
      <c r="P210" s="217"/>
      <c r="Q210" s="295" t="str">
        <f>IF(ISBLANK(P210),"",VLOOKUP(P210,'BAREME ATHLE'!$AT$6:$BE$56,12))</f>
        <v/>
      </c>
      <c r="R210" s="212"/>
      <c r="S210" s="295" t="str">
        <f>IF(ISBLANK(R210),"",VLOOKUP(R210,'BAREME ATHLE'!$AY$6:$BE$56,7))</f>
        <v/>
      </c>
      <c r="T210" s="282">
        <f>IF(SUM(M210,O210,Q210,S210)&lt;&gt;0,SUM(M210,O210,Q210,S210),0)</f>
        <v>0</v>
      </c>
      <c r="U210" s="771"/>
      <c r="V210" s="759"/>
      <c r="W210" s="766"/>
      <c r="X210" s="745"/>
      <c r="Y210" s="792"/>
    </row>
    <row r="211" spans="1:25" ht="25.5" customHeight="1" x14ac:dyDescent="0.5">
      <c r="A211" s="760"/>
      <c r="B211" s="784"/>
      <c r="C211" s="787"/>
      <c r="D211" s="293">
        <v>4</v>
      </c>
      <c r="E211" s="234"/>
      <c r="F211" s="364" t="str">
        <f>IF(E211="","",VLOOKUP(E211,'Listing import 29.10.24'!$A$2:$J$7000,2,FALSE))</f>
        <v/>
      </c>
      <c r="G211" s="246" t="str">
        <f>IF(E211="","",VLOOKUP(E211,'Listing import 29.10.24'!$A$2:$J$7000,3,FALSE))</f>
        <v/>
      </c>
      <c r="H211" s="294" t="str">
        <f>IF(E211="","",VLOOKUP(E211,'Listing import 29.10.24'!$A$2:$J$7000,4,FALSE))</f>
        <v/>
      </c>
      <c r="I211" s="711"/>
      <c r="J211" s="747"/>
      <c r="K211" s="750"/>
      <c r="L211" s="209"/>
      <c r="M211" s="295" t="str">
        <f>IF(ISBLANK(L211),"",VLOOKUP(1/L211,'BAREME ATHLE'!$L$6:$BE$56,46))</f>
        <v/>
      </c>
      <c r="N211" s="210"/>
      <c r="O211" s="295" t="str">
        <f>IF(ISBLANK(N211),"",VLOOKUP(1/N211,'BAREME ATHLE'!$X$6:$BE$56,34))</f>
        <v/>
      </c>
      <c r="P211" s="217"/>
      <c r="Q211" s="295" t="str">
        <f>IF(ISBLANK(P211),"",VLOOKUP(P211,'BAREME ATHLE'!$AT$6:$BE$56,12))</f>
        <v/>
      </c>
      <c r="R211" s="212"/>
      <c r="S211" s="295" t="str">
        <f>IF(ISBLANK(R211),"",VLOOKUP(R211,'BAREME ATHLE'!$AY$6:$BE$56,7))</f>
        <v/>
      </c>
      <c r="T211" s="282">
        <f>IF(SUM(M211,O211,Q211,S211)&lt;&gt;0,SUM(M211,O211,Q211,S211),0)</f>
        <v>0</v>
      </c>
      <c r="U211" s="771"/>
      <c r="V211" s="759"/>
      <c r="W211" s="766"/>
      <c r="X211" s="745"/>
      <c r="Y211" s="792"/>
    </row>
    <row r="212" spans="1:25" ht="25.5" customHeight="1" x14ac:dyDescent="0.5">
      <c r="A212" s="760"/>
      <c r="B212" s="784"/>
      <c r="C212" s="787"/>
      <c r="D212" s="293">
        <v>5</v>
      </c>
      <c r="E212" s="234"/>
      <c r="F212" s="364" t="str">
        <f>IF(E212="","",VLOOKUP(E212,'Listing import 29.10.24'!$A$2:$J$7000,2,FALSE))</f>
        <v/>
      </c>
      <c r="G212" s="246" t="str">
        <f>IF(E212="","",VLOOKUP(E212,'Listing import 29.10.24'!$A$2:$J$7000,3,FALSE))</f>
        <v/>
      </c>
      <c r="H212" s="294" t="str">
        <f>IF(E212="","",VLOOKUP(E212,'Listing import 29.10.24'!$A$2:$J$7000,4,FALSE))</f>
        <v/>
      </c>
      <c r="I212" s="711"/>
      <c r="J212" s="748"/>
      <c r="K212" s="751"/>
      <c r="L212" s="209"/>
      <c r="M212" s="295" t="str">
        <f>IF(ISBLANK(L212),"",VLOOKUP(1/L212,'BAREME ATHLE'!$L$6:$BE$56,46))</f>
        <v/>
      </c>
      <c r="N212" s="210"/>
      <c r="O212" s="295" t="str">
        <f>IF(ISBLANK(N212),"",VLOOKUP(1/N212,'BAREME ATHLE'!$X$6:$BE$56,34))</f>
        <v/>
      </c>
      <c r="P212" s="217"/>
      <c r="Q212" s="295" t="str">
        <f>IF(ISBLANK(P212),"",VLOOKUP(P212,'BAREME ATHLE'!$AT$6:$BE$56,12))</f>
        <v/>
      </c>
      <c r="R212" s="212"/>
      <c r="S212" s="295" t="str">
        <f>IF(ISBLANK(R212),"",VLOOKUP(R212,'BAREME ATHLE'!$AY$6:$BE$56,7))</f>
        <v/>
      </c>
      <c r="T212" s="282">
        <f>IF(SUM(M212,O212,Q212,S212)&lt;&gt;0,SUM(M212,O212,Q212,S212),0)</f>
        <v>0</v>
      </c>
      <c r="U212" s="772"/>
      <c r="V212" s="759"/>
      <c r="W212" s="766"/>
      <c r="X212" s="745"/>
      <c r="Y212" s="792"/>
    </row>
    <row r="213" spans="1:25" ht="87.75" x14ac:dyDescent="0.5">
      <c r="A213" s="760"/>
      <c r="B213" s="784"/>
      <c r="C213" s="236" t="s">
        <v>83</v>
      </c>
      <c r="D213" s="236" t="s">
        <v>84</v>
      </c>
      <c r="E213" s="100" t="s">
        <v>85</v>
      </c>
      <c r="F213" s="360" t="s">
        <v>86</v>
      </c>
      <c r="G213" s="236" t="s">
        <v>87</v>
      </c>
      <c r="H213" s="236" t="s">
        <v>88</v>
      </c>
      <c r="I213" s="237" t="s">
        <v>89</v>
      </c>
      <c r="J213" s="111" t="s">
        <v>122</v>
      </c>
      <c r="K213" s="237" t="s">
        <v>34</v>
      </c>
      <c r="L213" s="111" t="s">
        <v>123</v>
      </c>
      <c r="M213" s="238" t="s">
        <v>34</v>
      </c>
      <c r="N213" s="111" t="s">
        <v>124</v>
      </c>
      <c r="O213" s="283" t="s">
        <v>34</v>
      </c>
      <c r="P213" s="111" t="s">
        <v>125</v>
      </c>
      <c r="Q213" s="238" t="s">
        <v>34</v>
      </c>
      <c r="R213" s="111" t="s">
        <v>126</v>
      </c>
      <c r="S213" s="238" t="s">
        <v>34</v>
      </c>
      <c r="T213" s="239" t="s">
        <v>113</v>
      </c>
      <c r="U213" s="240" t="s">
        <v>98</v>
      </c>
      <c r="V213" s="241" t="s">
        <v>99</v>
      </c>
      <c r="W213" s="241" t="s">
        <v>127</v>
      </c>
      <c r="X213" s="241" t="s">
        <v>128</v>
      </c>
      <c r="Y213" s="793"/>
    </row>
    <row r="214" spans="1:25" ht="25.5" customHeight="1" x14ac:dyDescent="0.5">
      <c r="A214" s="760"/>
      <c r="B214" s="784"/>
      <c r="C214" s="786" t="s">
        <v>129</v>
      </c>
      <c r="D214" s="293">
        <v>1</v>
      </c>
      <c r="E214" s="178">
        <f>'INSCRIPTIONS COLLEGES'!E107</f>
        <v>24210676</v>
      </c>
      <c r="F214" s="364" t="str">
        <f>IF(E214="","",VLOOKUP(E214,'Listing import 29.10.24'!$A$2:$J$7000,2,FALSE))</f>
        <v>Hace</v>
      </c>
      <c r="G214" s="246" t="str">
        <f>IF(E214="","",VLOOKUP(E214,'Listing import 29.10.24'!$A$2:$J$7000,3,FALSE))</f>
        <v>Bikane</v>
      </c>
      <c r="H214" s="294" t="str">
        <f>IF(E214="","",VLOOKUP(E214,'Listing import 29.10.24'!$A$2:$J$7000,4,FALSE))</f>
        <v>MF</v>
      </c>
      <c r="I214" s="790"/>
      <c r="J214" s="746"/>
      <c r="K214" s="749" t="str">
        <f>IF(ISBLANK(J214),"",VLOOKUP(1/J214,'BAREME ATHLE'!$AL$6:$BE$56,20))</f>
        <v/>
      </c>
      <c r="L214" s="209"/>
      <c r="M214" s="295" t="str">
        <f>IF(ISBLANK(L214),"",VLOOKUP(1/L214,'BAREME ATHLE'!$N$6:$BE$56,44))</f>
        <v/>
      </c>
      <c r="N214" s="210"/>
      <c r="O214" s="295" t="str">
        <f>IF(ISBLANK(N214),"",VLOOKUP(1/N214,'BAREME ATHLE'!$Z$6:$BE$56,32))</f>
        <v/>
      </c>
      <c r="P214" s="217"/>
      <c r="Q214" s="295" t="str">
        <f>IF(ISBLANK(P214),"",VLOOKUP(P214,'BAREME ATHLE'!$AU$6:$BE$56,11))</f>
        <v/>
      </c>
      <c r="R214" s="212"/>
      <c r="S214" s="295" t="str">
        <f>IF(ISBLANK(R214),"",VLOOKUP(R214,'BAREME ATHLE'!$AY$6:$BE$56,7))</f>
        <v/>
      </c>
      <c r="T214" s="250">
        <f>IF(SUM(M214,O214,Q214,S214)&lt;&gt;0,SUM(M214,O214,Q214,S214),0)</f>
        <v>0</v>
      </c>
      <c r="U214" s="767">
        <f>SUM(T214:T218)</f>
        <v>0</v>
      </c>
      <c r="V214" s="756">
        <f>IF(ISERROR(RANK(U214,$AL$47:$AL$62)),"",RANK(U214,$AL$47:$AL$62))</f>
        <v>1</v>
      </c>
      <c r="W214" s="745">
        <f>IF(ISERROR(U214+U220),"",U214+U220)</f>
        <v>0</v>
      </c>
      <c r="X214" s="745">
        <f>IF(ISERROR(RANK(W214,$AR$47:$AR$62)),"",RANK(W214,$AR$47:$AR$62))</f>
        <v>1</v>
      </c>
      <c r="Y214" s="793"/>
    </row>
    <row r="215" spans="1:25" ht="25.5" customHeight="1" x14ac:dyDescent="0.5">
      <c r="A215" s="760"/>
      <c r="B215" s="784"/>
      <c r="C215" s="786"/>
      <c r="D215" s="293">
        <v>2</v>
      </c>
      <c r="E215" s="178">
        <f>'INSCRIPTIONS COLLEGES'!E108</f>
        <v>24210675</v>
      </c>
      <c r="F215" s="364" t="str">
        <f>IF(E215="","",VLOOKUP(E215,'Listing import 29.10.24'!$A$2:$J$7000,2,FALSE))</f>
        <v>Hmaen</v>
      </c>
      <c r="G215" s="246" t="str">
        <f>IF(E215="","",VLOOKUP(E215,'Listing import 29.10.24'!$A$2:$J$7000,3,FALSE))</f>
        <v>Alice Kinë</v>
      </c>
      <c r="H215" s="294" t="str">
        <f>IF(E215="","",VLOOKUP(E215,'Listing import 29.10.24'!$A$2:$J$7000,4,FALSE))</f>
        <v>MF</v>
      </c>
      <c r="I215" s="790"/>
      <c r="J215" s="747"/>
      <c r="K215" s="750"/>
      <c r="L215" s="209"/>
      <c r="M215" s="295" t="str">
        <f>IF(ISBLANK(L215),"",VLOOKUP(1/L215,'BAREME ATHLE'!$N$6:$BE$56,44))</f>
        <v/>
      </c>
      <c r="N215" s="210"/>
      <c r="O215" s="295" t="str">
        <f>IF(ISBLANK(N215),"",VLOOKUP(1/N215,'BAREME ATHLE'!$Z$6:$BE$56,32))</f>
        <v/>
      </c>
      <c r="P215" s="217"/>
      <c r="Q215" s="295" t="str">
        <f>IF(ISBLANK(P215),"",VLOOKUP(P215,'BAREME ATHLE'!$AU$6:$BE$56,11))</f>
        <v/>
      </c>
      <c r="R215" s="212"/>
      <c r="S215" s="295" t="str">
        <f>IF(ISBLANK(R215),"",VLOOKUP(R215,'BAREME ATHLE'!$AY$6:$BE$56,7))</f>
        <v/>
      </c>
      <c r="T215" s="250">
        <f>IF(SUM(M215,O215,Q215,S215)&lt;&gt;0,SUM(M215,O215,Q215,S215),0)</f>
        <v>0</v>
      </c>
      <c r="U215" s="768"/>
      <c r="V215" s="757"/>
      <c r="W215" s="766"/>
      <c r="X215" s="745"/>
      <c r="Y215" s="793"/>
    </row>
    <row r="216" spans="1:25" ht="25.5" customHeight="1" x14ac:dyDescent="0.5">
      <c r="A216" s="760"/>
      <c r="B216" s="784"/>
      <c r="C216" s="787"/>
      <c r="D216" s="293">
        <v>3</v>
      </c>
      <c r="E216" s="178">
        <f>'INSCRIPTIONS COLLEGES'!E109</f>
        <v>24238313</v>
      </c>
      <c r="F216" s="364" t="str">
        <f>IF(E216="","",VLOOKUP(E216,'Listing import 29.10.24'!$A$2:$J$7000,2,FALSE))</f>
        <v>John</v>
      </c>
      <c r="G216" s="246" t="str">
        <f>IF(E216="","",VLOOKUP(E216,'Listing import 29.10.24'!$A$2:$J$7000,3,FALSE))</f>
        <v>Ita</v>
      </c>
      <c r="H216" s="294" t="str">
        <f>IF(E216="","",VLOOKUP(E216,'Listing import 29.10.24'!$A$2:$J$7000,4,FALSE))</f>
        <v>MF</v>
      </c>
      <c r="I216" s="790"/>
      <c r="J216" s="747"/>
      <c r="K216" s="750"/>
      <c r="L216" s="209"/>
      <c r="M216" s="295" t="str">
        <f>IF(ISBLANK(L216),"",VLOOKUP(1/L216,'BAREME ATHLE'!$N$6:$BE$56,44))</f>
        <v/>
      </c>
      <c r="N216" s="210"/>
      <c r="O216" s="295" t="str">
        <f>IF(ISBLANK(N216),"",VLOOKUP(1/N216,'BAREME ATHLE'!$Z$6:$BE$56,32))</f>
        <v/>
      </c>
      <c r="P216" s="217"/>
      <c r="Q216" s="295" t="str">
        <f>IF(ISBLANK(P216),"",VLOOKUP(P216,'BAREME ATHLE'!$AU$6:$BE$56,11))</f>
        <v/>
      </c>
      <c r="R216" s="212"/>
      <c r="S216" s="295" t="str">
        <f>IF(ISBLANK(R216),"",VLOOKUP(R216,'BAREME ATHLE'!$AY$6:$BE$56,7))</f>
        <v/>
      </c>
      <c r="T216" s="250">
        <f>IF(SUM(M216,O216,Q216,S216)&lt;&gt;0,SUM(M216,O216,Q216,S216),0)</f>
        <v>0</v>
      </c>
      <c r="U216" s="768"/>
      <c r="V216" s="757"/>
      <c r="W216" s="766"/>
      <c r="X216" s="745"/>
      <c r="Y216" s="793"/>
    </row>
    <row r="217" spans="1:25" ht="25.5" customHeight="1" x14ac:dyDescent="0.5">
      <c r="A217" s="760"/>
      <c r="B217" s="784"/>
      <c r="C217" s="787"/>
      <c r="D217" s="293">
        <v>4</v>
      </c>
      <c r="E217" s="178">
        <f>'INSCRIPTIONS COLLEGES'!E110</f>
        <v>24221686</v>
      </c>
      <c r="F217" s="364" t="str">
        <f>IF(E217="","",VLOOKUP(E217,'Listing import 29.10.24'!$A$2:$J$7000,2,FALSE))</f>
        <v>Kasso</v>
      </c>
      <c r="G217" s="246" t="str">
        <f>IF(E217="","",VLOOKUP(E217,'Listing import 29.10.24'!$A$2:$J$7000,3,FALSE))</f>
        <v>Manese</v>
      </c>
      <c r="H217" s="294" t="str">
        <f>IF(E217="","",VLOOKUP(E217,'Listing import 29.10.24'!$A$2:$J$7000,4,FALSE))</f>
        <v>MF</v>
      </c>
      <c r="I217" s="790"/>
      <c r="J217" s="747"/>
      <c r="K217" s="750"/>
      <c r="L217" s="209"/>
      <c r="M217" s="295" t="str">
        <f>IF(ISBLANK(L217),"",VLOOKUP(1/L217,'BAREME ATHLE'!$N$6:$BE$56,44))</f>
        <v/>
      </c>
      <c r="N217" s="210"/>
      <c r="O217" s="295" t="str">
        <f>IF(ISBLANK(N217),"",VLOOKUP(1/N217,'BAREME ATHLE'!$Z$6:$BE$56,32))</f>
        <v/>
      </c>
      <c r="P217" s="217"/>
      <c r="Q217" s="295" t="str">
        <f>IF(ISBLANK(P217),"",VLOOKUP(P217,'BAREME ATHLE'!$AU$6:$BE$56,11))</f>
        <v/>
      </c>
      <c r="R217" s="212"/>
      <c r="S217" s="295" t="str">
        <f>IF(ISBLANK(R217),"",VLOOKUP(R217,'BAREME ATHLE'!$AY$6:$BE$56,7))</f>
        <v/>
      </c>
      <c r="T217" s="250">
        <f>IF(SUM(M217,O217,Q217,S217)&lt;&gt;0,SUM(M217,O217,Q217,S217),0)</f>
        <v>0</v>
      </c>
      <c r="U217" s="768"/>
      <c r="V217" s="757"/>
      <c r="W217" s="766"/>
      <c r="X217" s="745"/>
      <c r="Y217" s="793"/>
    </row>
    <row r="218" spans="1:25" ht="25.5" customHeight="1" x14ac:dyDescent="0.5">
      <c r="A218" s="760"/>
      <c r="B218" s="784"/>
      <c r="C218" s="787"/>
      <c r="D218" s="293">
        <v>5</v>
      </c>
      <c r="E218" s="178">
        <f>'INSCRIPTIONS COLLEGES'!E111</f>
        <v>24221687</v>
      </c>
      <c r="F218" s="364" t="str">
        <f>IF(E218="","",VLOOKUP(E218,'Listing import 29.10.24'!$A$2:$J$7000,2,FALSE))</f>
        <v>Pamani</v>
      </c>
      <c r="G218" s="246" t="str">
        <f>IF(E218="","",VLOOKUP(E218,'Listing import 29.10.24'!$A$2:$J$7000,3,FALSE))</f>
        <v>Wajana</v>
      </c>
      <c r="H218" s="294" t="str">
        <f>IF(E218="","",VLOOKUP(E218,'Listing import 29.10.24'!$A$2:$J$7000,4,FALSE))</f>
        <v>MF</v>
      </c>
      <c r="I218" s="790"/>
      <c r="J218" s="748"/>
      <c r="K218" s="751"/>
      <c r="L218" s="209"/>
      <c r="M218" s="295" t="str">
        <f>IF(ISBLANK(L218),"",VLOOKUP(1/L218,'BAREME ATHLE'!$N$6:$BE$56,44))</f>
        <v/>
      </c>
      <c r="N218" s="210"/>
      <c r="O218" s="295" t="str">
        <f>IF(ISBLANK(N218),"",VLOOKUP(1/N218,'BAREME ATHLE'!$Z$6:$BE$56,32))</f>
        <v/>
      </c>
      <c r="P218" s="217"/>
      <c r="Q218" s="295" t="str">
        <f>IF(ISBLANK(P218),"",VLOOKUP(P218,'BAREME ATHLE'!$AU$6:$BE$56,11))</f>
        <v/>
      </c>
      <c r="R218" s="212"/>
      <c r="S218" s="295" t="str">
        <f>IF(ISBLANK(R218),"",VLOOKUP(R218,'BAREME ATHLE'!$AY$6:$BE$56,7))</f>
        <v/>
      </c>
      <c r="T218" s="250">
        <f>IF(SUM(M218,O218,Q218,S218)&lt;&gt;0,SUM(M218,O218,Q218,S218),0)</f>
        <v>0</v>
      </c>
      <c r="U218" s="769"/>
      <c r="V218" s="757"/>
      <c r="W218" s="766"/>
      <c r="X218" s="745"/>
      <c r="Y218" s="793"/>
    </row>
    <row r="219" spans="1:25" ht="25.5" customHeight="1" x14ac:dyDescent="0.5">
      <c r="A219" s="760"/>
      <c r="B219" s="784"/>
      <c r="C219" s="267"/>
      <c r="D219" s="268"/>
      <c r="E219" s="178">
        <f>'INSCRIPTIONS COLLEGES'!E112</f>
        <v>0</v>
      </c>
      <c r="F219" s="362"/>
      <c r="G219" s="268"/>
      <c r="H219" s="269"/>
      <c r="I219" s="270"/>
      <c r="J219" s="214"/>
      <c r="K219" s="270"/>
      <c r="L219" s="215"/>
      <c r="M219" s="272"/>
      <c r="N219" s="216"/>
      <c r="O219" s="272"/>
      <c r="P219" s="199"/>
      <c r="Q219" s="272"/>
      <c r="R219" s="199"/>
      <c r="S219" s="272"/>
      <c r="T219" s="273"/>
      <c r="U219" s="274"/>
      <c r="V219" s="275"/>
      <c r="W219" s="766"/>
      <c r="X219" s="745"/>
      <c r="Y219" s="793"/>
    </row>
    <row r="220" spans="1:25" ht="25.5" customHeight="1" x14ac:dyDescent="0.5">
      <c r="A220" s="760"/>
      <c r="B220" s="784"/>
      <c r="C220" s="786" t="s">
        <v>130</v>
      </c>
      <c r="D220" s="293">
        <v>1</v>
      </c>
      <c r="E220" s="178">
        <f>'INSCRIPTIONS COLLEGES'!E113</f>
        <v>24211296</v>
      </c>
      <c r="F220" s="364" t="str">
        <f>IF(E220="","",VLOOKUP(E220,'Listing import 29.10.24'!$A$2:$J$7000,2,FALSE))</f>
        <v>Boucher</v>
      </c>
      <c r="G220" s="246" t="str">
        <f>IF(E220="","",VLOOKUP(E220,'Listing import 29.10.24'!$A$2:$J$7000,3,FALSE))</f>
        <v>Lewen</v>
      </c>
      <c r="H220" s="294" t="str">
        <f>IF(E220="","",VLOOKUP(E220,'Listing import 29.10.24'!$A$2:$J$7000,4,FALSE))</f>
        <v>MG</v>
      </c>
      <c r="I220" s="790"/>
      <c r="J220" s="746"/>
      <c r="K220" s="749" t="str">
        <f>IF(ISBLANK(J220),"",VLOOKUP(1/J220,'BAREME ATHLE'!$AN$6:$BE$56,18))</f>
        <v/>
      </c>
      <c r="L220" s="209"/>
      <c r="M220" s="295" t="str">
        <f>IF(ISBLANK(L220),"",VLOOKUP(1/L220,'BAREME ATHLE'!$P$6:$BE$56,42))</f>
        <v/>
      </c>
      <c r="N220" s="210"/>
      <c r="O220" s="295" t="str">
        <f>IF(ISBLANK(N220),"",VLOOKUP(1/N220,'BAREME ATHLE'!$AB$6:$BE$56,30))</f>
        <v/>
      </c>
      <c r="P220" s="217"/>
      <c r="Q220" s="295" t="str">
        <f>IF(ISBLANK(P220),"",VLOOKUP(P220,'BAREME ATHLE'!$AV$6:$BE$56,10))</f>
        <v/>
      </c>
      <c r="R220" s="212"/>
      <c r="S220" s="295" t="str">
        <f>IF(ISBLANK(R220),"",VLOOKUP(R220,'BAREME ATHLE'!$AY$6:$BE$56,7))</f>
        <v/>
      </c>
      <c r="T220" s="282">
        <f t="shared" ref="T220:T223" si="20">IF(SUM(M220,O220,Q220,S220)&lt;&gt;0,SUM(M220,O220,Q220,S220),0)</f>
        <v>0</v>
      </c>
      <c r="U220" s="770">
        <f>SUM(T220:T224)</f>
        <v>0</v>
      </c>
      <c r="V220" s="758">
        <f>IF(ISERROR(RANK(U220,$AO$47:$AO$62)),"",RANK(U220,$AO$47:$AO$62))</f>
        <v>1</v>
      </c>
      <c r="W220" s="766"/>
      <c r="X220" s="745"/>
      <c r="Y220" s="793"/>
    </row>
    <row r="221" spans="1:25" ht="25.5" customHeight="1" x14ac:dyDescent="0.5">
      <c r="A221" s="760"/>
      <c r="B221" s="784"/>
      <c r="C221" s="786"/>
      <c r="D221" s="293">
        <v>2</v>
      </c>
      <c r="E221" s="178">
        <f>'INSCRIPTIONS COLLEGES'!E114</f>
        <v>24210670</v>
      </c>
      <c r="F221" s="364" t="str">
        <f>IF(E221="","",VLOOKUP(E221,'Listing import 29.10.24'!$A$2:$J$7000,2,FALSE))</f>
        <v>Dreuko</v>
      </c>
      <c r="G221" s="246" t="str">
        <f>IF(E221="","",VLOOKUP(E221,'Listing import 29.10.24'!$A$2:$J$7000,3,FALSE))</f>
        <v>Lawie</v>
      </c>
      <c r="H221" s="294" t="str">
        <f>IF(E221="","",VLOOKUP(E221,'Listing import 29.10.24'!$A$2:$J$7000,4,FALSE))</f>
        <v>MG</v>
      </c>
      <c r="I221" s="790"/>
      <c r="J221" s="747"/>
      <c r="K221" s="750"/>
      <c r="L221" s="209"/>
      <c r="M221" s="295" t="str">
        <f>IF(ISBLANK(L221),"",VLOOKUP(1/L221,'BAREME ATHLE'!$P$6:$BE$56,42))</f>
        <v/>
      </c>
      <c r="N221" s="210"/>
      <c r="O221" s="295" t="str">
        <f>IF(ISBLANK(N221),"",VLOOKUP(1/N221,'BAREME ATHLE'!$AB$6:$BE$56,30))</f>
        <v/>
      </c>
      <c r="P221" s="217"/>
      <c r="Q221" s="295" t="str">
        <f>IF(ISBLANK(P221),"",VLOOKUP(P221,'BAREME ATHLE'!$AV$6:$BE$56,10))</f>
        <v/>
      </c>
      <c r="R221" s="212"/>
      <c r="S221" s="295" t="str">
        <f>IF(ISBLANK(R221),"",VLOOKUP(R221,'BAREME ATHLE'!$AY$6:$BE$56,7))</f>
        <v/>
      </c>
      <c r="T221" s="282">
        <f t="shared" si="20"/>
        <v>0</v>
      </c>
      <c r="U221" s="771"/>
      <c r="V221" s="759"/>
      <c r="W221" s="766"/>
      <c r="X221" s="745"/>
      <c r="Y221" s="793"/>
    </row>
    <row r="222" spans="1:25" ht="25.5" customHeight="1" x14ac:dyDescent="0.5">
      <c r="A222" s="760"/>
      <c r="B222" s="784"/>
      <c r="C222" s="787"/>
      <c r="D222" s="293">
        <v>3</v>
      </c>
      <c r="E222" s="178">
        <f>'INSCRIPTIONS COLLEGES'!E115</f>
        <v>24210588</v>
      </c>
      <c r="F222" s="364" t="str">
        <f>IF(E222="","",VLOOKUP(E222,'Listing import 29.10.24'!$A$2:$J$7000,2,FALSE))</f>
        <v>Kakue</v>
      </c>
      <c r="G222" s="246" t="str">
        <f>IF(E222="","",VLOOKUP(E222,'Listing import 29.10.24'!$A$2:$J$7000,3,FALSE))</f>
        <v>Yeiwene</v>
      </c>
      <c r="H222" s="294" t="str">
        <f>IF(E222="","",VLOOKUP(E222,'Listing import 29.10.24'!$A$2:$J$7000,4,FALSE))</f>
        <v>MG</v>
      </c>
      <c r="I222" s="790"/>
      <c r="J222" s="747"/>
      <c r="K222" s="750"/>
      <c r="L222" s="209"/>
      <c r="M222" s="295" t="str">
        <f>IF(ISBLANK(L222),"",VLOOKUP(1/L222,'BAREME ATHLE'!$P$6:$BE$56,42))</f>
        <v/>
      </c>
      <c r="N222" s="210"/>
      <c r="O222" s="295" t="str">
        <f>IF(ISBLANK(N222),"",VLOOKUP(1/N222,'BAREME ATHLE'!$AB$6:$BE$56,30))</f>
        <v/>
      </c>
      <c r="P222" s="217"/>
      <c r="Q222" s="295" t="str">
        <f>IF(ISBLANK(P222),"",VLOOKUP(P222,'BAREME ATHLE'!$AV$6:$BE$56,10))</f>
        <v/>
      </c>
      <c r="R222" s="212"/>
      <c r="S222" s="295" t="str">
        <f>IF(ISBLANK(R222),"",VLOOKUP(R222,'BAREME ATHLE'!$AY$6:$BE$56,7))</f>
        <v/>
      </c>
      <c r="T222" s="282">
        <f t="shared" si="20"/>
        <v>0</v>
      </c>
      <c r="U222" s="771"/>
      <c r="V222" s="759"/>
      <c r="W222" s="766"/>
      <c r="X222" s="745"/>
      <c r="Y222" s="793"/>
    </row>
    <row r="223" spans="1:25" ht="25.5" customHeight="1" x14ac:dyDescent="0.5">
      <c r="A223" s="760"/>
      <c r="B223" s="784"/>
      <c r="C223" s="787"/>
      <c r="D223" s="293">
        <v>4</v>
      </c>
      <c r="E223" s="178">
        <f>'INSCRIPTIONS COLLEGES'!E116</f>
        <v>24221678</v>
      </c>
      <c r="F223" s="364" t="str">
        <f>IF(E223="","",VLOOKUP(E223,'Listing import 29.10.24'!$A$2:$J$7000,2,FALSE))</f>
        <v>Qaeze</v>
      </c>
      <c r="G223" s="246" t="str">
        <f>IF(E223="","",VLOOKUP(E223,'Listing import 29.10.24'!$A$2:$J$7000,3,FALSE))</f>
        <v>Pahazé</v>
      </c>
      <c r="H223" s="294" t="str">
        <f>IF(E223="","",VLOOKUP(E223,'Listing import 29.10.24'!$A$2:$J$7000,4,FALSE))</f>
        <v>MG</v>
      </c>
      <c r="I223" s="790"/>
      <c r="J223" s="747"/>
      <c r="K223" s="750"/>
      <c r="L223" s="209"/>
      <c r="M223" s="295" t="str">
        <f>IF(ISBLANK(L223),"",VLOOKUP(1/L223,'BAREME ATHLE'!$P$6:$BE$56,42))</f>
        <v/>
      </c>
      <c r="N223" s="210"/>
      <c r="O223" s="295" t="str">
        <f>IF(ISBLANK(N223),"",VLOOKUP(1/N223,'BAREME ATHLE'!$AB$6:$BE$56,30))</f>
        <v/>
      </c>
      <c r="P223" s="217"/>
      <c r="Q223" s="295" t="str">
        <f>IF(ISBLANK(P223),"",VLOOKUP(P223,'BAREME ATHLE'!$AV$6:$BE$56,10))</f>
        <v/>
      </c>
      <c r="R223" s="212"/>
      <c r="S223" s="295" t="str">
        <f>IF(ISBLANK(R223),"",VLOOKUP(R223,'BAREME ATHLE'!$AY$6:$BE$56,7))</f>
        <v/>
      </c>
      <c r="T223" s="282">
        <f t="shared" si="20"/>
        <v>0</v>
      </c>
      <c r="U223" s="771"/>
      <c r="V223" s="759"/>
      <c r="W223" s="766"/>
      <c r="X223" s="745"/>
      <c r="Y223" s="793"/>
    </row>
    <row r="224" spans="1:25" ht="25.5" customHeight="1" x14ac:dyDescent="0.5">
      <c r="A224" s="760"/>
      <c r="B224" s="785"/>
      <c r="C224" s="787"/>
      <c r="D224" s="293">
        <v>5</v>
      </c>
      <c r="E224" s="178">
        <f>'INSCRIPTIONS COLLEGES'!E117</f>
        <v>24210669</v>
      </c>
      <c r="F224" s="364" t="str">
        <f>IF(E224="","",VLOOKUP(E224,'Listing import 29.10.24'!$A$2:$J$7000,2,FALSE))</f>
        <v>WAHEO</v>
      </c>
      <c r="G224" s="246" t="str">
        <f>IF(E224="","",VLOOKUP(E224,'Listing import 29.10.24'!$A$2:$J$7000,3,FALSE))</f>
        <v>Dralue</v>
      </c>
      <c r="H224" s="294" t="str">
        <f>IF(E224="","",VLOOKUP(E224,'Listing import 29.10.24'!$A$2:$J$7000,4,FALSE))</f>
        <v>MG</v>
      </c>
      <c r="I224" s="790"/>
      <c r="J224" s="748"/>
      <c r="K224" s="751"/>
      <c r="L224" s="209"/>
      <c r="M224" s="295" t="str">
        <f>IF(ISBLANK(L224),"",VLOOKUP(1/L224,'BAREME ATHLE'!$P$6:$BE$56,42))</f>
        <v/>
      </c>
      <c r="N224" s="210"/>
      <c r="O224" s="295" t="str">
        <f>IF(ISBLANK(N224),"",VLOOKUP(1/N224,'BAREME ATHLE'!$AB$6:$BE$56,30))</f>
        <v/>
      </c>
      <c r="P224" s="217"/>
      <c r="Q224" s="295" t="str">
        <f>IF(ISBLANK(P224),"",VLOOKUP(P224,'BAREME ATHLE'!$AV$6:$BE$56,10))</f>
        <v/>
      </c>
      <c r="R224" s="212"/>
      <c r="S224" s="295" t="str">
        <f>IF(ISBLANK(R224),"",VLOOKUP(R224,'BAREME ATHLE'!$AY$6:$BE$56,7))</f>
        <v/>
      </c>
      <c r="T224" s="282">
        <f>IF(SUM(M224,O224,Q224,S224)&lt;&gt;0,SUM(M224,O224,Q224,S224),0)</f>
        <v>0</v>
      </c>
      <c r="U224" s="772"/>
      <c r="V224" s="759"/>
      <c r="W224" s="766"/>
      <c r="X224" s="745"/>
      <c r="Y224" s="794"/>
    </row>
    <row r="225" spans="1:25" x14ac:dyDescent="0.5">
      <c r="B225" s="285"/>
      <c r="C225" s="286"/>
      <c r="D225" s="286"/>
      <c r="E225" s="370"/>
      <c r="F225" s="363"/>
      <c r="G225" s="286"/>
      <c r="H225" s="286"/>
      <c r="J225" s="218">
        <f>SUM(HOUR(J202+J214)*60*60,MINUTE(J202+J214)*60,SECOND(J202+J214))</f>
        <v>0</v>
      </c>
      <c r="K225" s="287"/>
    </row>
    <row r="226" spans="1:25" ht="87.75" x14ac:dyDescent="0.5">
      <c r="B226" s="236" t="s">
        <v>82</v>
      </c>
      <c r="C226" s="236" t="s">
        <v>83</v>
      </c>
      <c r="D226" s="236" t="s">
        <v>84</v>
      </c>
      <c r="E226" s="100" t="s">
        <v>85</v>
      </c>
      <c r="F226" s="360" t="s">
        <v>86</v>
      </c>
      <c r="G226" s="236" t="s">
        <v>87</v>
      </c>
      <c r="H226" s="236" t="s">
        <v>88</v>
      </c>
      <c r="I226" s="237" t="s">
        <v>89</v>
      </c>
      <c r="J226" s="111" t="s">
        <v>122</v>
      </c>
      <c r="K226" s="237" t="s">
        <v>34</v>
      </c>
      <c r="L226" s="111" t="s">
        <v>132</v>
      </c>
      <c r="M226" s="238" t="s">
        <v>34</v>
      </c>
      <c r="N226" s="111" t="s">
        <v>124</v>
      </c>
      <c r="O226" s="238" t="s">
        <v>34</v>
      </c>
      <c r="P226" s="111" t="s">
        <v>125</v>
      </c>
      <c r="Q226" s="238" t="s">
        <v>34</v>
      </c>
      <c r="R226" s="111" t="s">
        <v>126</v>
      </c>
      <c r="S226" s="238" t="s">
        <v>34</v>
      </c>
      <c r="T226" s="239" t="s">
        <v>113</v>
      </c>
      <c r="U226" s="240" t="s">
        <v>98</v>
      </c>
      <c r="V226" s="240" t="s">
        <v>99</v>
      </c>
      <c r="W226" s="241" t="s">
        <v>114</v>
      </c>
      <c r="X226" s="241" t="s">
        <v>115</v>
      </c>
      <c r="Y226" s="241" t="s">
        <v>116</v>
      </c>
    </row>
    <row r="227" spans="1:25" ht="25.5" customHeight="1" x14ac:dyDescent="0.5">
      <c r="A227" s="692">
        <v>10</v>
      </c>
      <c r="B227" s="783" t="str">
        <f>IF(E239="","",VLOOKUP(E239,'Listing import 29.10.24'!$A$2:$J$7000,8,FALSE))</f>
        <v>CLG.TADINE</v>
      </c>
      <c r="C227" s="786" t="s">
        <v>117</v>
      </c>
      <c r="D227" s="293">
        <v>1</v>
      </c>
      <c r="E227" s="178"/>
      <c r="F227" s="364" t="str">
        <f>IF(E227="","",VLOOKUP(E227,'Listing import 29.10.24'!$A$2:$J$7000,2,FALSE))</f>
        <v/>
      </c>
      <c r="G227" s="246" t="str">
        <f>IF(E227="","",VLOOKUP(E227,'Listing import 29.10.24'!$A$2:$J$7000,3,FALSE))</f>
        <v/>
      </c>
      <c r="H227" s="294" t="str">
        <f>IF(E227="","",VLOOKUP(E227,'Listing import 29.10.24'!$A$2:$J$7000,4,FALSE))</f>
        <v/>
      </c>
      <c r="I227" s="788"/>
      <c r="J227" s="746"/>
      <c r="K227" s="749" t="str">
        <f>IF(ISBLANK(J227),"",VLOOKUP(1/J227,'BAREME ATHLE'!$AH$6:$BE$56,24))</f>
        <v/>
      </c>
      <c r="L227" s="209"/>
      <c r="M227" s="295" t="str">
        <f>IF(ISBLANK(L227),"",VLOOKUP(1/L227,'BAREME ATHLE'!$J$6:$BE$56,48))</f>
        <v/>
      </c>
      <c r="N227" s="210"/>
      <c r="O227" s="295" t="str">
        <f>IF(ISBLANK(N227),"",VLOOKUP(1/N227,'BAREME ATHLE'!$V$6:$BE$56,36))</f>
        <v/>
      </c>
      <c r="P227" s="211"/>
      <c r="Q227" s="296" t="str">
        <f>IF(ISBLANK(P227),"",VLOOKUP(P227,'BAREME ATHLE'!$AS$6:$BE$56,13))</f>
        <v/>
      </c>
      <c r="R227" s="212"/>
      <c r="S227" s="295" t="str">
        <f>IF(ISBLANK(R227),"",VLOOKUP(R227,'BAREME ATHLE'!$AY$6:$BE$56,7))</f>
        <v/>
      </c>
      <c r="T227" s="250">
        <f>IF(SUM(M227,O227,Q227,S227)&lt;&gt;0,SUM(M227,O227,Q227,S227),0)</f>
        <v>0</v>
      </c>
      <c r="U227" s="767">
        <f>SUM(T227:T231)</f>
        <v>0</v>
      </c>
      <c r="V227" s="756">
        <f>IF(ISERROR(RANK(U227,$AC$47:$AC$62)),"",RANK(U227,$AC$47:$AC$62))</f>
        <v>1</v>
      </c>
      <c r="W227" s="745">
        <f>IF(ISERROR(U227+U233),"",U227+U233)</f>
        <v>0</v>
      </c>
      <c r="X227" s="745">
        <f>IF(ISERROR(RANK(W227,$AI$47:$AI$62)),"",RANK(W227,$AI$47:$AI$62))</f>
        <v>1</v>
      </c>
      <c r="Y227" s="791"/>
    </row>
    <row r="228" spans="1:25" ht="25.5" customHeight="1" x14ac:dyDescent="0.5">
      <c r="A228" s="760"/>
      <c r="B228" s="784"/>
      <c r="C228" s="787"/>
      <c r="D228" s="293">
        <v>2</v>
      </c>
      <c r="E228" s="178"/>
      <c r="F228" s="364" t="str">
        <f>IF(E228="","",VLOOKUP(E228,'Listing import 29.10.24'!$A$2:$J$7000,2,FALSE))</f>
        <v/>
      </c>
      <c r="G228" s="246" t="str">
        <f>IF(E228="","",VLOOKUP(E228,'Listing import 29.10.24'!$A$2:$J$7000,3,FALSE))</f>
        <v/>
      </c>
      <c r="H228" s="294" t="str">
        <f>IF(E228="","",VLOOKUP(E228,'Listing import 29.10.24'!$A$2:$J$7000,4,FALSE))</f>
        <v/>
      </c>
      <c r="I228" s="788"/>
      <c r="J228" s="747"/>
      <c r="K228" s="750"/>
      <c r="L228" s="209"/>
      <c r="M228" s="295" t="str">
        <f>IF(ISBLANK(L228),"",VLOOKUP(1/L228,'BAREME ATHLE'!$J$6:$BE$56,48))</f>
        <v/>
      </c>
      <c r="N228" s="210"/>
      <c r="O228" s="295" t="str">
        <f>IF(ISBLANK(N228),"",VLOOKUP(1/N228,'BAREME ATHLE'!$V$6:$BE$56,36))</f>
        <v/>
      </c>
      <c r="P228" s="211"/>
      <c r="Q228" s="296" t="str">
        <f>IF(ISBLANK(P228),"",VLOOKUP(P228,'BAREME ATHLE'!$AS$6:$BE$56,13))</f>
        <v/>
      </c>
      <c r="R228" s="213"/>
      <c r="S228" s="295" t="str">
        <f>IF(ISBLANK(R228),"",VLOOKUP(R228,'BAREME ATHLE'!$AY$6:$BE$56,7))</f>
        <v/>
      </c>
      <c r="T228" s="250">
        <f>IF(SUM(M228,O228,Q228,S228)&lt;&gt;0,SUM(M228,O228,Q228,S228),0)</f>
        <v>0</v>
      </c>
      <c r="U228" s="768"/>
      <c r="V228" s="757"/>
      <c r="W228" s="766"/>
      <c r="X228" s="745"/>
      <c r="Y228" s="792"/>
    </row>
    <row r="229" spans="1:25" ht="25.5" customHeight="1" x14ac:dyDescent="0.5">
      <c r="A229" s="760"/>
      <c r="B229" s="784"/>
      <c r="C229" s="787"/>
      <c r="D229" s="293">
        <v>3</v>
      </c>
      <c r="E229" s="178"/>
      <c r="F229" s="364" t="str">
        <f>IF(E229="","",VLOOKUP(E229,'Listing import 29.10.24'!$A$2:$J$7000,2,FALSE))</f>
        <v/>
      </c>
      <c r="G229" s="246" t="str">
        <f>IF(E229="","",VLOOKUP(E229,'Listing import 29.10.24'!$A$2:$J$7000,3,FALSE))</f>
        <v/>
      </c>
      <c r="H229" s="294" t="str">
        <f>IF(E229="","",VLOOKUP(E229,'Listing import 29.10.24'!$A$2:$J$7000,4,FALSE))</f>
        <v/>
      </c>
      <c r="I229" s="788"/>
      <c r="J229" s="747"/>
      <c r="K229" s="750"/>
      <c r="L229" s="209"/>
      <c r="M229" s="295" t="str">
        <f>IF(ISBLANK(L229),"",VLOOKUP(1/L229,'BAREME ATHLE'!$J$6:$BE$56,48))</f>
        <v/>
      </c>
      <c r="N229" s="210"/>
      <c r="O229" s="295" t="str">
        <f>IF(ISBLANK(N229),"",VLOOKUP(1/N229,'BAREME ATHLE'!$V$6:$BE$56,36))</f>
        <v/>
      </c>
      <c r="P229" s="211"/>
      <c r="Q229" s="296" t="str">
        <f>IF(ISBLANK(P229),"",VLOOKUP(P229,'BAREME ATHLE'!$AS$6:$BE$56,13))</f>
        <v/>
      </c>
      <c r="R229" s="212"/>
      <c r="S229" s="295" t="str">
        <f>IF(ISBLANK(R229),"",VLOOKUP(R229,'BAREME ATHLE'!$AY$6:$BE$56,7))</f>
        <v/>
      </c>
      <c r="T229" s="250">
        <f>IF(SUM(M229,O229,Q229,S229)&lt;&gt;0,SUM(M229,O229,Q229,S229),0)</f>
        <v>0</v>
      </c>
      <c r="U229" s="768"/>
      <c r="V229" s="757"/>
      <c r="W229" s="766"/>
      <c r="X229" s="745"/>
      <c r="Y229" s="792"/>
    </row>
    <row r="230" spans="1:25" ht="25.5" customHeight="1" x14ac:dyDescent="0.5">
      <c r="A230" s="760"/>
      <c r="B230" s="784"/>
      <c r="C230" s="787"/>
      <c r="D230" s="293">
        <v>4</v>
      </c>
      <c r="E230" s="178"/>
      <c r="F230" s="364" t="str">
        <f>IF(E230="","",VLOOKUP(E230,'Listing import 29.10.24'!$A$2:$J$7000,2,FALSE))</f>
        <v/>
      </c>
      <c r="G230" s="246" t="str">
        <f>IF(E230="","",VLOOKUP(E230,'Listing import 29.10.24'!$A$2:$J$7000,3,FALSE))</f>
        <v/>
      </c>
      <c r="H230" s="294" t="str">
        <f>IF(E230="","",VLOOKUP(E230,'Listing import 29.10.24'!$A$2:$J$7000,4,FALSE))</f>
        <v/>
      </c>
      <c r="I230" s="788"/>
      <c r="J230" s="747"/>
      <c r="K230" s="750"/>
      <c r="L230" s="209"/>
      <c r="M230" s="295" t="str">
        <f>IF(ISBLANK(L230),"",VLOOKUP(1/L230,'BAREME ATHLE'!$J$6:$BE$56,48))</f>
        <v/>
      </c>
      <c r="N230" s="210"/>
      <c r="O230" s="295" t="str">
        <f>IF(ISBLANK(N230),"",VLOOKUP(1/N230,'BAREME ATHLE'!$V$6:$BE$56,36))</f>
        <v/>
      </c>
      <c r="P230" s="211"/>
      <c r="Q230" s="296" t="str">
        <f>IF(ISBLANK(P230),"",VLOOKUP(P230,'BAREME ATHLE'!$AS$6:$BE$56,13))</f>
        <v/>
      </c>
      <c r="R230" s="212"/>
      <c r="S230" s="295" t="str">
        <f>IF(ISBLANK(R230),"",VLOOKUP(R230,'BAREME ATHLE'!$AY$6:$BE$56,7))</f>
        <v/>
      </c>
      <c r="T230" s="250">
        <f>IF(SUM(M230,O230,Q230,S230)&lt;&gt;0,SUM(M230,O230,Q230,S230),0)</f>
        <v>0</v>
      </c>
      <c r="U230" s="768"/>
      <c r="V230" s="757"/>
      <c r="W230" s="766"/>
      <c r="X230" s="745"/>
      <c r="Y230" s="792"/>
    </row>
    <row r="231" spans="1:25" ht="25.5" customHeight="1" x14ac:dyDescent="0.5">
      <c r="A231" s="760"/>
      <c r="B231" s="784"/>
      <c r="C231" s="787"/>
      <c r="D231" s="293">
        <v>5</v>
      </c>
      <c r="E231" s="178"/>
      <c r="F231" s="364" t="str">
        <f>IF(E231="","",VLOOKUP(E231,'Listing import 29.10.24'!$A$2:$J$7000,2,FALSE))</f>
        <v/>
      </c>
      <c r="G231" s="246" t="str">
        <f>IF(E231="","",VLOOKUP(E231,'Listing import 29.10.24'!$A$2:$J$7000,3,FALSE))</f>
        <v/>
      </c>
      <c r="H231" s="294" t="str">
        <f>IF(E231="","",VLOOKUP(E231,'Listing import 29.10.24'!$A$2:$J$7000,4,FALSE))</f>
        <v/>
      </c>
      <c r="I231" s="788"/>
      <c r="J231" s="748"/>
      <c r="K231" s="751"/>
      <c r="L231" s="209"/>
      <c r="M231" s="295" t="str">
        <f>IF(ISBLANK(L231),"",VLOOKUP(1/L231,'BAREME ATHLE'!$J$6:$BE$56,48))</f>
        <v/>
      </c>
      <c r="N231" s="210"/>
      <c r="O231" s="295" t="str">
        <f>IF(ISBLANK(N231),"",VLOOKUP(1/N231,'BAREME ATHLE'!$V$6:$BE$56,36))</f>
        <v/>
      </c>
      <c r="P231" s="211"/>
      <c r="Q231" s="296" t="str">
        <f>IF(ISBLANK(P231),"",VLOOKUP(P231,'BAREME ATHLE'!$AS$6:$BE$56,13))</f>
        <v/>
      </c>
      <c r="R231" s="212"/>
      <c r="S231" s="295" t="str">
        <f>IF(ISBLANK(R231),"",VLOOKUP(R231,'BAREME ATHLE'!$AY$6:$BE$56,7))</f>
        <v/>
      </c>
      <c r="T231" s="250">
        <f>IF(SUM(M231,O231,Q231,S231)&lt;&gt;0,SUM(M231,O231,Q231,S231),0)</f>
        <v>0</v>
      </c>
      <c r="U231" s="769"/>
      <c r="V231" s="757"/>
      <c r="W231" s="766"/>
      <c r="X231" s="745"/>
      <c r="Y231" s="792"/>
    </row>
    <row r="232" spans="1:25" ht="25.5" customHeight="1" x14ac:dyDescent="0.5">
      <c r="A232" s="760"/>
      <c r="B232" s="784"/>
      <c r="C232" s="267"/>
      <c r="D232" s="268"/>
      <c r="E232" s="268"/>
      <c r="F232" s="362"/>
      <c r="G232" s="268"/>
      <c r="H232" s="269"/>
      <c r="I232" s="270"/>
      <c r="J232" s="214"/>
      <c r="K232" s="270"/>
      <c r="L232" s="215"/>
      <c r="M232" s="271"/>
      <c r="N232" s="216"/>
      <c r="O232" s="272"/>
      <c r="P232" s="199"/>
      <c r="Q232" s="272"/>
      <c r="R232" s="199"/>
      <c r="S232" s="272"/>
      <c r="T232" s="273"/>
      <c r="U232" s="274"/>
      <c r="V232" s="275"/>
      <c r="W232" s="766"/>
      <c r="X232" s="745"/>
      <c r="Y232" s="792"/>
    </row>
    <row r="233" spans="1:25" ht="25.5" customHeight="1" x14ac:dyDescent="0.5">
      <c r="A233" s="760"/>
      <c r="B233" s="784"/>
      <c r="C233" s="786" t="s">
        <v>121</v>
      </c>
      <c r="D233" s="293">
        <v>1</v>
      </c>
      <c r="E233" s="178"/>
      <c r="F233" s="364" t="str">
        <f>IF(E233="","",VLOOKUP(E233,'Listing import 29.10.24'!$A$2:$J$7000,2,FALSE))</f>
        <v/>
      </c>
      <c r="G233" s="246" t="str">
        <f>IF(E233="","",VLOOKUP(E233,'Listing import 29.10.24'!$A$2:$J$7000,3,FALSE))</f>
        <v/>
      </c>
      <c r="H233" s="294" t="str">
        <f>IF(E233="","",VLOOKUP(E233,'Listing import 29.10.24'!$A$2:$J$7000,4,FALSE))</f>
        <v/>
      </c>
      <c r="I233" s="788"/>
      <c r="J233" s="746"/>
      <c r="K233" s="749" t="str">
        <f>IF(ISBLANK(J233),"",VLOOKUP(1/J233,'BAREME ATHLE'!$AJ$6:$BE$56,22))</f>
        <v/>
      </c>
      <c r="L233" s="209"/>
      <c r="M233" s="295" t="str">
        <f>IF(ISBLANK(L233),"",VLOOKUP(1/L233,'BAREME ATHLE'!$L$6:$BE$56,46))</f>
        <v/>
      </c>
      <c r="N233" s="210"/>
      <c r="O233" s="295" t="str">
        <f>IF(ISBLANK(N233),"",VLOOKUP(1/N233,'BAREME ATHLE'!$X$6:$BE$56,34))</f>
        <v/>
      </c>
      <c r="P233" s="217"/>
      <c r="Q233" s="295" t="str">
        <f>IF(ISBLANK(P233),"",VLOOKUP(P233,'BAREME ATHLE'!$AT$6:$BE$56,12))</f>
        <v/>
      </c>
      <c r="R233" s="212"/>
      <c r="S233" s="295" t="str">
        <f>IF(ISBLANK(R233),"",VLOOKUP(R233,'BAREME ATHLE'!$AY$6:$BE$56,7))</f>
        <v/>
      </c>
      <c r="T233" s="282">
        <f>IF(SUM(M233,O233,Q233,S233)&lt;&gt;0,SUM(M233,O233,Q233,S233),0)</f>
        <v>0</v>
      </c>
      <c r="U233" s="770">
        <f>SUM(T233:T237)</f>
        <v>0</v>
      </c>
      <c r="V233" s="758">
        <f>IF(ISERROR(RANK(U233,$AF$47:$AF$62)),"",RANK(U233,$AF$47:$AF$62))</f>
        <v>1</v>
      </c>
      <c r="W233" s="766"/>
      <c r="X233" s="745"/>
      <c r="Y233" s="792"/>
    </row>
    <row r="234" spans="1:25" ht="25.5" customHeight="1" x14ac:dyDescent="0.5">
      <c r="A234" s="760"/>
      <c r="B234" s="784"/>
      <c r="C234" s="787"/>
      <c r="D234" s="293">
        <v>2</v>
      </c>
      <c r="E234" s="178"/>
      <c r="F234" s="364" t="str">
        <f>IF(E234="","",VLOOKUP(E234,'Listing import 29.10.24'!$A$2:$J$7000,2,FALSE))</f>
        <v/>
      </c>
      <c r="G234" s="246" t="str">
        <f>IF(E234="","",VLOOKUP(E234,'Listing import 29.10.24'!$A$2:$J$7000,3,FALSE))</f>
        <v/>
      </c>
      <c r="H234" s="294" t="str">
        <f>IF(E234="","",VLOOKUP(E234,'Listing import 29.10.24'!$A$2:$J$7000,4,FALSE))</f>
        <v/>
      </c>
      <c r="I234" s="788"/>
      <c r="J234" s="747"/>
      <c r="K234" s="750"/>
      <c r="L234" s="209"/>
      <c r="M234" s="295" t="str">
        <f>IF(ISBLANK(L234),"",VLOOKUP(1/L234,'BAREME ATHLE'!$L$6:$BE$56,46))</f>
        <v/>
      </c>
      <c r="N234" s="210"/>
      <c r="O234" s="295" t="str">
        <f>IF(ISBLANK(N234),"",VLOOKUP(1/N234,'BAREME ATHLE'!$X$6:$BE$56,34))</f>
        <v/>
      </c>
      <c r="P234" s="217"/>
      <c r="Q234" s="295" t="str">
        <f>IF(ISBLANK(P234),"",VLOOKUP(P234,'BAREME ATHLE'!$AT$6:$BE$56,12))</f>
        <v/>
      </c>
      <c r="R234" s="212"/>
      <c r="S234" s="295" t="str">
        <f>IF(ISBLANK(R234),"",VLOOKUP(R234,'BAREME ATHLE'!$AY$6:$BE$56,7))</f>
        <v/>
      </c>
      <c r="T234" s="282">
        <f>IF(SUM(M234,O234,Q234,S234)&lt;&gt;0,SUM(M234,O234,Q234,S234),0)</f>
        <v>0</v>
      </c>
      <c r="U234" s="771"/>
      <c r="V234" s="759"/>
      <c r="W234" s="766"/>
      <c r="X234" s="745"/>
      <c r="Y234" s="792"/>
    </row>
    <row r="235" spans="1:25" ht="25.5" customHeight="1" x14ac:dyDescent="0.5">
      <c r="A235" s="760"/>
      <c r="B235" s="784"/>
      <c r="C235" s="787"/>
      <c r="D235" s="293">
        <v>3</v>
      </c>
      <c r="E235" s="178"/>
      <c r="F235" s="364" t="str">
        <f>IF(E235="","",VLOOKUP(E235,'Listing import 29.10.24'!$A$2:$J$7000,2,FALSE))</f>
        <v/>
      </c>
      <c r="G235" s="246" t="str">
        <f>IF(E235="","",VLOOKUP(E235,'Listing import 29.10.24'!$A$2:$J$7000,3,FALSE))</f>
        <v/>
      </c>
      <c r="H235" s="294" t="str">
        <f>IF(E235="","",VLOOKUP(E235,'Listing import 29.10.24'!$A$2:$J$7000,4,FALSE))</f>
        <v/>
      </c>
      <c r="I235" s="788"/>
      <c r="J235" s="747"/>
      <c r="K235" s="750"/>
      <c r="L235" s="209"/>
      <c r="M235" s="295" t="str">
        <f>IF(ISBLANK(L235),"",VLOOKUP(1/L235,'BAREME ATHLE'!$L$6:$BE$56,46))</f>
        <v/>
      </c>
      <c r="N235" s="210"/>
      <c r="O235" s="295" t="str">
        <f>IF(ISBLANK(N235),"",VLOOKUP(1/N235,'BAREME ATHLE'!$X$6:$BE$56,34))</f>
        <v/>
      </c>
      <c r="P235" s="217"/>
      <c r="Q235" s="295" t="str">
        <f>IF(ISBLANK(P235),"",VLOOKUP(P235,'BAREME ATHLE'!$AT$6:$BE$56,12))</f>
        <v/>
      </c>
      <c r="R235" s="212"/>
      <c r="S235" s="295" t="str">
        <f>IF(ISBLANK(R235),"",VLOOKUP(R235,'BAREME ATHLE'!$AY$6:$BE$56,7))</f>
        <v/>
      </c>
      <c r="T235" s="282">
        <f>IF(SUM(M235,O235,Q235,S235)&lt;&gt;0,SUM(M235,O235,Q235,S235),0)</f>
        <v>0</v>
      </c>
      <c r="U235" s="771"/>
      <c r="V235" s="759"/>
      <c r="W235" s="766"/>
      <c r="X235" s="745"/>
      <c r="Y235" s="792"/>
    </row>
    <row r="236" spans="1:25" ht="25.5" customHeight="1" x14ac:dyDescent="0.5">
      <c r="A236" s="760"/>
      <c r="B236" s="784"/>
      <c r="C236" s="787"/>
      <c r="D236" s="293">
        <v>4</v>
      </c>
      <c r="E236" s="178"/>
      <c r="F236" s="364" t="str">
        <f>IF(E236="","",VLOOKUP(E236,'Listing import 29.10.24'!$A$2:$J$7000,2,FALSE))</f>
        <v/>
      </c>
      <c r="G236" s="246" t="str">
        <f>IF(E236="","",VLOOKUP(E236,'Listing import 29.10.24'!$A$2:$J$7000,3,FALSE))</f>
        <v/>
      </c>
      <c r="H236" s="294" t="str">
        <f>IF(E236="","",VLOOKUP(E236,'Listing import 29.10.24'!$A$2:$J$7000,4,FALSE))</f>
        <v/>
      </c>
      <c r="I236" s="788"/>
      <c r="J236" s="747"/>
      <c r="K236" s="750"/>
      <c r="L236" s="209"/>
      <c r="M236" s="295" t="str">
        <f>IF(ISBLANK(L236),"",VLOOKUP(1/L236,'BAREME ATHLE'!$L$6:$BE$56,46))</f>
        <v/>
      </c>
      <c r="N236" s="210"/>
      <c r="O236" s="295" t="str">
        <f>IF(ISBLANK(N236),"",VLOOKUP(1/N236,'BAREME ATHLE'!$X$6:$BE$56,34))</f>
        <v/>
      </c>
      <c r="P236" s="217"/>
      <c r="Q236" s="295" t="str">
        <f>IF(ISBLANK(P236),"",VLOOKUP(P236,'BAREME ATHLE'!$AT$6:$BE$56,12))</f>
        <v/>
      </c>
      <c r="R236" s="212"/>
      <c r="S236" s="295" t="str">
        <f>IF(ISBLANK(R236),"",VLOOKUP(R236,'BAREME ATHLE'!$AY$6:$BE$56,7))</f>
        <v/>
      </c>
      <c r="T236" s="282">
        <f>IF(SUM(M236,O236,Q236,S236)&lt;&gt;0,SUM(M236,O236,Q236,S236),0)</f>
        <v>0</v>
      </c>
      <c r="U236" s="771"/>
      <c r="V236" s="759"/>
      <c r="W236" s="766"/>
      <c r="X236" s="745"/>
      <c r="Y236" s="792"/>
    </row>
    <row r="237" spans="1:25" ht="25.5" customHeight="1" x14ac:dyDescent="0.5">
      <c r="A237" s="760"/>
      <c r="B237" s="784"/>
      <c r="C237" s="787"/>
      <c r="D237" s="293">
        <v>5</v>
      </c>
      <c r="E237" s="178"/>
      <c r="F237" s="364" t="str">
        <f>IF(E237="","",VLOOKUP(E237,'Listing import 29.10.24'!$A$2:$J$7000,2,FALSE))</f>
        <v/>
      </c>
      <c r="G237" s="246" t="str">
        <f>IF(E237="","",VLOOKUP(E237,'Listing import 29.10.24'!$A$2:$J$7000,3,FALSE))</f>
        <v/>
      </c>
      <c r="H237" s="294" t="str">
        <f>IF(E237="","",VLOOKUP(E237,'Listing import 29.10.24'!$A$2:$J$7000,4,FALSE))</f>
        <v/>
      </c>
      <c r="I237" s="788"/>
      <c r="J237" s="748"/>
      <c r="K237" s="751"/>
      <c r="L237" s="209"/>
      <c r="M237" s="295" t="str">
        <f>IF(ISBLANK(L237),"",VLOOKUP(1/L237,'BAREME ATHLE'!$L$6:$BE$56,46))</f>
        <v/>
      </c>
      <c r="N237" s="210"/>
      <c r="O237" s="295" t="str">
        <f>IF(ISBLANK(N237),"",VLOOKUP(1/N237,'BAREME ATHLE'!$X$6:$BE$56,34))</f>
        <v/>
      </c>
      <c r="P237" s="217"/>
      <c r="Q237" s="295" t="str">
        <f>IF(ISBLANK(P237),"",VLOOKUP(P237,'BAREME ATHLE'!$AT$6:$BE$56,12))</f>
        <v/>
      </c>
      <c r="R237" s="212"/>
      <c r="S237" s="295" t="str">
        <f>IF(ISBLANK(R237),"",VLOOKUP(R237,'BAREME ATHLE'!$AY$6:$BE$56,7))</f>
        <v/>
      </c>
      <c r="T237" s="282">
        <f>IF(SUM(M237,O237,Q237,S237)&lt;&gt;0,SUM(M237,O237,Q237,S237),0)</f>
        <v>0</v>
      </c>
      <c r="U237" s="772"/>
      <c r="V237" s="759"/>
      <c r="W237" s="766"/>
      <c r="X237" s="745"/>
      <c r="Y237" s="792"/>
    </row>
    <row r="238" spans="1:25" ht="87.75" x14ac:dyDescent="0.5">
      <c r="A238" s="760"/>
      <c r="B238" s="784"/>
      <c r="C238" s="236" t="s">
        <v>83</v>
      </c>
      <c r="D238" s="236" t="s">
        <v>84</v>
      </c>
      <c r="E238" s="100" t="s">
        <v>85</v>
      </c>
      <c r="F238" s="360" t="s">
        <v>86</v>
      </c>
      <c r="G238" s="236" t="s">
        <v>87</v>
      </c>
      <c r="H238" s="236" t="s">
        <v>88</v>
      </c>
      <c r="I238" s="237" t="s">
        <v>89</v>
      </c>
      <c r="J238" s="111" t="s">
        <v>122</v>
      </c>
      <c r="K238" s="237" t="s">
        <v>34</v>
      </c>
      <c r="L238" s="111" t="s">
        <v>123</v>
      </c>
      <c r="M238" s="238" t="s">
        <v>34</v>
      </c>
      <c r="N238" s="111" t="s">
        <v>124</v>
      </c>
      <c r="O238" s="283" t="s">
        <v>34</v>
      </c>
      <c r="P238" s="111" t="s">
        <v>125</v>
      </c>
      <c r="Q238" s="238" t="s">
        <v>34</v>
      </c>
      <c r="R238" s="111" t="s">
        <v>126</v>
      </c>
      <c r="S238" s="238" t="s">
        <v>34</v>
      </c>
      <c r="T238" s="239" t="s">
        <v>113</v>
      </c>
      <c r="U238" s="240" t="s">
        <v>98</v>
      </c>
      <c r="V238" s="241" t="s">
        <v>99</v>
      </c>
      <c r="W238" s="241" t="s">
        <v>127</v>
      </c>
      <c r="X238" s="241" t="s">
        <v>128</v>
      </c>
      <c r="Y238" s="793"/>
    </row>
    <row r="239" spans="1:25" ht="25.5" customHeight="1" x14ac:dyDescent="0.5">
      <c r="A239" s="760"/>
      <c r="B239" s="784"/>
      <c r="C239" s="786" t="s">
        <v>129</v>
      </c>
      <c r="D239" s="293">
        <v>1</v>
      </c>
      <c r="E239" s="178">
        <f>'INSCRIPTIONS COLLEGES'!E120</f>
        <v>24222207</v>
      </c>
      <c r="F239" s="364" t="str">
        <f>IF(E239="","",VLOOKUP(E239,'Listing import 29.10.24'!$A$2:$J$7000,2,FALSE))</f>
        <v>GOUBAIRATE</v>
      </c>
      <c r="G239" s="246" t="str">
        <f>IF(E239="","",VLOOKUP(E239,'Listing import 29.10.24'!$A$2:$J$7000,3,FALSE))</f>
        <v>Julia</v>
      </c>
      <c r="H239" s="294" t="str">
        <f>IF(E239="","",VLOOKUP(E239,'Listing import 29.10.24'!$A$2:$J$7000,4,FALSE))</f>
        <v>MF</v>
      </c>
      <c r="I239" s="789"/>
      <c r="J239" s="746"/>
      <c r="K239" s="749" t="str">
        <f>IF(ISBLANK(J239),"",VLOOKUP(1/J239,'BAREME ATHLE'!$AL$6:$BE$56,20))</f>
        <v/>
      </c>
      <c r="L239" s="209"/>
      <c r="M239" s="295" t="str">
        <f>IF(ISBLANK(L239),"",VLOOKUP(1/L239,'BAREME ATHLE'!$N$6:$BE$56,44))</f>
        <v/>
      </c>
      <c r="N239" s="210"/>
      <c r="O239" s="295" t="str">
        <f>IF(ISBLANK(N239),"",VLOOKUP(1/N239,'BAREME ATHLE'!$Z$6:$BE$56,32))</f>
        <v/>
      </c>
      <c r="P239" s="217"/>
      <c r="Q239" s="295" t="str">
        <f>IF(ISBLANK(P239),"",VLOOKUP(P239,'BAREME ATHLE'!$AU$6:$BE$56,11))</f>
        <v/>
      </c>
      <c r="R239" s="212"/>
      <c r="S239" s="295" t="str">
        <f>IF(ISBLANK(R239),"",VLOOKUP(R239,'BAREME ATHLE'!$AY$6:$BE$56,7))</f>
        <v/>
      </c>
      <c r="T239" s="250">
        <f>IF(SUM(M239,O239,Q239,S239)&lt;&gt;0,SUM(M239,O239,Q239,S239),0)</f>
        <v>0</v>
      </c>
      <c r="U239" s="767">
        <f>SUM(T239:T243)</f>
        <v>0</v>
      </c>
      <c r="V239" s="756">
        <f>IF(ISERROR(RANK(U239,$AL$47:$AL$62)),"",RANK(U239,$AL$47:$AL$62))</f>
        <v>1</v>
      </c>
      <c r="W239" s="745">
        <f>IF(ISERROR(U239+U245),"",U239+U245)</f>
        <v>0</v>
      </c>
      <c r="X239" s="745">
        <f>IF(ISERROR(RANK(W239,$AR$47:$AR$62)),"",RANK(W239,$AR$47:$AR$62))</f>
        <v>1</v>
      </c>
      <c r="Y239" s="793"/>
    </row>
    <row r="240" spans="1:25" ht="25.5" customHeight="1" x14ac:dyDescent="0.5">
      <c r="A240" s="760"/>
      <c r="B240" s="784"/>
      <c r="C240" s="786"/>
      <c r="D240" s="293">
        <v>2</v>
      </c>
      <c r="E240" s="178">
        <f>'INSCRIPTIONS COLLEGES'!E121</f>
        <v>24210834</v>
      </c>
      <c r="F240" s="364" t="str">
        <f>IF(E240="","",VLOOKUP(E240,'Listing import 29.10.24'!$A$2:$J$7000,2,FALSE))</f>
        <v>GUATHOTI</v>
      </c>
      <c r="G240" s="246" t="str">
        <f>IF(E240="","",VLOOKUP(E240,'Listing import 29.10.24'!$A$2:$J$7000,3,FALSE))</f>
        <v>Patricia</v>
      </c>
      <c r="H240" s="294" t="str">
        <f>IF(E240="","",VLOOKUP(E240,'Listing import 29.10.24'!$A$2:$J$7000,4,FALSE))</f>
        <v>MF</v>
      </c>
      <c r="I240" s="789"/>
      <c r="J240" s="747"/>
      <c r="K240" s="750"/>
      <c r="L240" s="209"/>
      <c r="M240" s="295" t="str">
        <f>IF(ISBLANK(L240),"",VLOOKUP(1/L240,'BAREME ATHLE'!$N$6:$BE$56,44))</f>
        <v/>
      </c>
      <c r="N240" s="210"/>
      <c r="O240" s="295" t="str">
        <f>IF(ISBLANK(N240),"",VLOOKUP(1/N240,'BAREME ATHLE'!$Z$6:$BE$56,32))</f>
        <v/>
      </c>
      <c r="P240" s="217"/>
      <c r="Q240" s="295" t="str">
        <f>IF(ISBLANK(P240),"",VLOOKUP(P240,'BAREME ATHLE'!$AU$6:$BE$56,11))</f>
        <v/>
      </c>
      <c r="R240" s="212"/>
      <c r="S240" s="295" t="str">
        <f>IF(ISBLANK(R240),"",VLOOKUP(R240,'BAREME ATHLE'!$AY$6:$BE$56,7))</f>
        <v/>
      </c>
      <c r="T240" s="250">
        <f>IF(SUM(M240,O240,Q240,S240)&lt;&gt;0,SUM(M240,O240,Q240,S240),0)</f>
        <v>0</v>
      </c>
      <c r="U240" s="768"/>
      <c r="V240" s="757"/>
      <c r="W240" s="766"/>
      <c r="X240" s="745"/>
      <c r="Y240" s="793"/>
    </row>
    <row r="241" spans="1:25" ht="25.5" customHeight="1" x14ac:dyDescent="0.5">
      <c r="A241" s="760"/>
      <c r="B241" s="784"/>
      <c r="C241" s="787"/>
      <c r="D241" s="293">
        <v>3</v>
      </c>
      <c r="E241" s="178">
        <f>'INSCRIPTIONS COLLEGES'!E122</f>
        <v>24222333</v>
      </c>
      <c r="F241" s="364" t="str">
        <f>IF(E241="","",VLOOKUP(E241,'Listing import 29.10.24'!$A$2:$J$7000,2,FALSE))</f>
        <v>HMAE</v>
      </c>
      <c r="G241" s="246" t="str">
        <f>IF(E241="","",VLOOKUP(E241,'Listing import 29.10.24'!$A$2:$J$7000,3,FALSE))</f>
        <v>Armelle</v>
      </c>
      <c r="H241" s="294" t="str">
        <f>IF(E241="","",VLOOKUP(E241,'Listing import 29.10.24'!$A$2:$J$7000,4,FALSE))</f>
        <v>MF</v>
      </c>
      <c r="I241" s="789"/>
      <c r="J241" s="747"/>
      <c r="K241" s="750"/>
      <c r="L241" s="209"/>
      <c r="M241" s="295" t="str">
        <f>IF(ISBLANK(L241),"",VLOOKUP(1/L241,'BAREME ATHLE'!$N$6:$BE$56,44))</f>
        <v/>
      </c>
      <c r="N241" s="210"/>
      <c r="O241" s="295" t="str">
        <f>IF(ISBLANK(N241),"",VLOOKUP(1/N241,'BAREME ATHLE'!$Z$6:$BE$56,32))</f>
        <v/>
      </c>
      <c r="P241" s="217"/>
      <c r="Q241" s="295" t="str">
        <f>IF(ISBLANK(P241),"",VLOOKUP(P241,'BAREME ATHLE'!$AU$6:$BE$56,11))</f>
        <v/>
      </c>
      <c r="R241" s="212"/>
      <c r="S241" s="295" t="str">
        <f>IF(ISBLANK(R241),"",VLOOKUP(R241,'BAREME ATHLE'!$AY$6:$BE$56,7))</f>
        <v/>
      </c>
      <c r="T241" s="250">
        <f>IF(SUM(M241,O241,Q241,S241)&lt;&gt;0,SUM(M241,O241,Q241,S241),0)</f>
        <v>0</v>
      </c>
      <c r="U241" s="768"/>
      <c r="V241" s="757"/>
      <c r="W241" s="766"/>
      <c r="X241" s="745"/>
      <c r="Y241" s="793"/>
    </row>
    <row r="242" spans="1:25" ht="25.5" customHeight="1" x14ac:dyDescent="0.5">
      <c r="A242" s="760"/>
      <c r="B242" s="784"/>
      <c r="C242" s="787"/>
      <c r="D242" s="293">
        <v>4</v>
      </c>
      <c r="E242" s="178">
        <f>'INSCRIPTIONS COLLEGES'!E123</f>
        <v>24210824</v>
      </c>
      <c r="F242" s="364" t="str">
        <f>IF(E242="","",VLOOKUP(E242,'Listing import 29.10.24'!$A$2:$J$7000,2,FALSE))</f>
        <v>JEBEZ</v>
      </c>
      <c r="G242" s="246" t="str">
        <f>IF(E242="","",VLOOKUP(E242,'Listing import 29.10.24'!$A$2:$J$7000,3,FALSE))</f>
        <v>Evelyne</v>
      </c>
      <c r="H242" s="294" t="str">
        <f>IF(E242="","",VLOOKUP(E242,'Listing import 29.10.24'!$A$2:$J$7000,4,FALSE))</f>
        <v>MF</v>
      </c>
      <c r="I242" s="789"/>
      <c r="J242" s="747"/>
      <c r="K242" s="750"/>
      <c r="L242" s="209"/>
      <c r="M242" s="295" t="str">
        <f>IF(ISBLANK(L242),"",VLOOKUP(1/L242,'BAREME ATHLE'!$N$6:$BE$56,44))</f>
        <v/>
      </c>
      <c r="N242" s="210"/>
      <c r="O242" s="295" t="str">
        <f>IF(ISBLANK(N242),"",VLOOKUP(1/N242,'BAREME ATHLE'!$Z$6:$BE$56,32))</f>
        <v/>
      </c>
      <c r="P242" s="217"/>
      <c r="Q242" s="295" t="str">
        <f>IF(ISBLANK(P242),"",VLOOKUP(P242,'BAREME ATHLE'!$AU$6:$BE$56,11))</f>
        <v/>
      </c>
      <c r="R242" s="212"/>
      <c r="S242" s="295" t="str">
        <f>IF(ISBLANK(R242),"",VLOOKUP(R242,'BAREME ATHLE'!$AY$6:$BE$56,7))</f>
        <v/>
      </c>
      <c r="T242" s="250">
        <f>IF(SUM(M242,O242,Q242,S242)&lt;&gt;0,SUM(M242,O242,Q242,S242),0)</f>
        <v>0</v>
      </c>
      <c r="U242" s="768"/>
      <c r="V242" s="757"/>
      <c r="W242" s="766"/>
      <c r="X242" s="745"/>
      <c r="Y242" s="793"/>
    </row>
    <row r="243" spans="1:25" ht="25.5" customHeight="1" x14ac:dyDescent="0.5">
      <c r="A243" s="760"/>
      <c r="B243" s="784"/>
      <c r="C243" s="787"/>
      <c r="D243" s="293">
        <v>5</v>
      </c>
      <c r="E243" s="178">
        <f>'INSCRIPTIONS COLLEGES'!E124</f>
        <v>24222230</v>
      </c>
      <c r="F243" s="364" t="str">
        <f>IF(E243="","",VLOOKUP(E243,'Listing import 29.10.24'!$A$2:$J$7000,2,FALSE))</f>
        <v>NEMIA</v>
      </c>
      <c r="G243" s="246" t="str">
        <f>IF(E243="","",VLOOKUP(E243,'Listing import 29.10.24'!$A$2:$J$7000,3,FALSE))</f>
        <v>Alice</v>
      </c>
      <c r="H243" s="294" t="str">
        <f>IF(E243="","",VLOOKUP(E243,'Listing import 29.10.24'!$A$2:$J$7000,4,FALSE))</f>
        <v>MF</v>
      </c>
      <c r="I243" s="789"/>
      <c r="J243" s="748"/>
      <c r="K243" s="751"/>
      <c r="L243" s="209"/>
      <c r="M243" s="295" t="str">
        <f>IF(ISBLANK(L243),"",VLOOKUP(1/L243,'BAREME ATHLE'!$N$6:$BE$56,44))</f>
        <v/>
      </c>
      <c r="N243" s="210"/>
      <c r="O243" s="295" t="str">
        <f>IF(ISBLANK(N243),"",VLOOKUP(1/N243,'BAREME ATHLE'!$Z$6:$BE$56,32))</f>
        <v/>
      </c>
      <c r="P243" s="217"/>
      <c r="Q243" s="295" t="str">
        <f>IF(ISBLANK(P243),"",VLOOKUP(P243,'BAREME ATHLE'!$AU$6:$BE$56,11))</f>
        <v/>
      </c>
      <c r="R243" s="212"/>
      <c r="S243" s="295" t="str">
        <f>IF(ISBLANK(R243),"",VLOOKUP(R243,'BAREME ATHLE'!$AY$6:$BE$56,7))</f>
        <v/>
      </c>
      <c r="T243" s="250">
        <f>IF(SUM(M243,O243,Q243,S243)&lt;&gt;0,SUM(M243,O243,Q243,S243),0)</f>
        <v>0</v>
      </c>
      <c r="U243" s="769"/>
      <c r="V243" s="757"/>
      <c r="W243" s="766"/>
      <c r="X243" s="745"/>
      <c r="Y243" s="793"/>
    </row>
    <row r="244" spans="1:25" ht="25.5" customHeight="1" x14ac:dyDescent="0.5">
      <c r="A244" s="760"/>
      <c r="B244" s="784"/>
      <c r="C244" s="267"/>
      <c r="D244" s="268"/>
      <c r="E244" s="268"/>
      <c r="F244" s="362"/>
      <c r="G244" s="268"/>
      <c r="H244" s="269"/>
      <c r="I244" s="270"/>
      <c r="J244" s="214"/>
      <c r="K244" s="270"/>
      <c r="L244" s="215"/>
      <c r="M244" s="272"/>
      <c r="N244" s="216"/>
      <c r="O244" s="272"/>
      <c r="P244" s="199"/>
      <c r="Q244" s="272"/>
      <c r="R244" s="199"/>
      <c r="S244" s="272"/>
      <c r="T244" s="273"/>
      <c r="U244" s="274"/>
      <c r="V244" s="275"/>
      <c r="W244" s="766"/>
      <c r="X244" s="745"/>
      <c r="Y244" s="793"/>
    </row>
    <row r="245" spans="1:25" ht="25.5" customHeight="1" x14ac:dyDescent="0.5">
      <c r="A245" s="760"/>
      <c r="B245" s="784"/>
      <c r="C245" s="786" t="s">
        <v>130</v>
      </c>
      <c r="D245" s="293">
        <v>1</v>
      </c>
      <c r="E245" s="178">
        <f>'INSCRIPTIONS COLLEGES'!E126</f>
        <v>24221546</v>
      </c>
      <c r="F245" s="364" t="str">
        <f>IF(E245="","",VLOOKUP(E245,'Listing import 29.10.24'!$A$2:$J$7000,2,FALSE))</f>
        <v>DUHNARA</v>
      </c>
      <c r="G245" s="246" t="str">
        <f>IF(E245="","",VLOOKUP(E245,'Listing import 29.10.24'!$A$2:$J$7000,3,FALSE))</f>
        <v>Evan</v>
      </c>
      <c r="H245" s="294" t="str">
        <f>IF(E245="","",VLOOKUP(E245,'Listing import 29.10.24'!$A$2:$J$7000,4,FALSE))</f>
        <v>MG</v>
      </c>
      <c r="I245" s="789"/>
      <c r="J245" s="746"/>
      <c r="K245" s="749" t="str">
        <f>IF(ISBLANK(J245),"",VLOOKUP(1/J245,'BAREME ATHLE'!$AN$6:$BE$56,18))</f>
        <v/>
      </c>
      <c r="L245" s="209"/>
      <c r="M245" s="295" t="str">
        <f>IF(ISBLANK(L245),"",VLOOKUP(1/L245,'BAREME ATHLE'!$P$6:$BE$56,42))</f>
        <v/>
      </c>
      <c r="N245" s="210"/>
      <c r="O245" s="295" t="str">
        <f>IF(ISBLANK(N245),"",VLOOKUP(1/N245,'BAREME ATHLE'!$AB$6:$BE$56,30))</f>
        <v/>
      </c>
      <c r="P245" s="217"/>
      <c r="Q245" s="295" t="str">
        <f>IF(ISBLANK(P245),"",VLOOKUP(P245,'BAREME ATHLE'!$AV$6:$BE$56,10))</f>
        <v/>
      </c>
      <c r="R245" s="212"/>
      <c r="S245" s="295" t="str">
        <f>IF(ISBLANK(R245),"",VLOOKUP(R245,'BAREME ATHLE'!$AY$6:$BE$56,7))</f>
        <v/>
      </c>
      <c r="T245" s="282">
        <f t="shared" ref="T245:T248" si="21">IF(SUM(M245,O245,Q245,S245)&lt;&gt;0,SUM(M245,O245,Q245,S245),0)</f>
        <v>0</v>
      </c>
      <c r="U245" s="770">
        <f>SUM(T245:T249)</f>
        <v>0</v>
      </c>
      <c r="V245" s="758">
        <f>IF(ISERROR(RANK(U245,$AO$47:$AO$62)),"",RANK(U245,$AO$47:$AO$62))</f>
        <v>1</v>
      </c>
      <c r="W245" s="766"/>
      <c r="X245" s="745"/>
      <c r="Y245" s="793"/>
    </row>
    <row r="246" spans="1:25" ht="25.5" customHeight="1" x14ac:dyDescent="0.5">
      <c r="A246" s="760"/>
      <c r="B246" s="784"/>
      <c r="C246" s="786"/>
      <c r="D246" s="293">
        <v>2</v>
      </c>
      <c r="E246" s="178">
        <f>'INSCRIPTIONS COLLEGES'!E127</f>
        <v>24221726</v>
      </c>
      <c r="F246" s="364" t="str">
        <f>IF(E246="","",VLOOKUP(E246,'Listing import 29.10.24'!$A$2:$J$7000,2,FALSE))</f>
        <v>PAALA</v>
      </c>
      <c r="G246" s="246" t="str">
        <f>IF(E246="","",VLOOKUP(E246,'Listing import 29.10.24'!$A$2:$J$7000,3,FALSE))</f>
        <v>Tavaé</v>
      </c>
      <c r="H246" s="294" t="str">
        <f>IF(E246="","",VLOOKUP(E246,'Listing import 29.10.24'!$A$2:$J$7000,4,FALSE))</f>
        <v>MG</v>
      </c>
      <c r="I246" s="789"/>
      <c r="J246" s="747"/>
      <c r="K246" s="750"/>
      <c r="L246" s="209"/>
      <c r="M246" s="295" t="str">
        <f>IF(ISBLANK(L246),"",VLOOKUP(1/L246,'BAREME ATHLE'!$P$6:$BE$56,42))</f>
        <v/>
      </c>
      <c r="N246" s="210"/>
      <c r="O246" s="295" t="str">
        <f>IF(ISBLANK(N246),"",VLOOKUP(1/N246,'BAREME ATHLE'!$AB$6:$BE$56,30))</f>
        <v/>
      </c>
      <c r="P246" s="217"/>
      <c r="Q246" s="295" t="str">
        <f>IF(ISBLANK(P246),"",VLOOKUP(P246,'BAREME ATHLE'!$AV$6:$BE$56,10))</f>
        <v/>
      </c>
      <c r="R246" s="212"/>
      <c r="S246" s="295" t="str">
        <f>IF(ISBLANK(R246),"",VLOOKUP(R246,'BAREME ATHLE'!$AY$6:$BE$56,7))</f>
        <v/>
      </c>
      <c r="T246" s="282">
        <f t="shared" si="21"/>
        <v>0</v>
      </c>
      <c r="U246" s="771"/>
      <c r="V246" s="759"/>
      <c r="W246" s="766"/>
      <c r="X246" s="745"/>
      <c r="Y246" s="793"/>
    </row>
    <row r="247" spans="1:25" ht="25.5" customHeight="1" x14ac:dyDescent="0.5">
      <c r="A247" s="760"/>
      <c r="B247" s="784"/>
      <c r="C247" s="787"/>
      <c r="D247" s="293">
        <v>3</v>
      </c>
      <c r="E247" s="178">
        <f>'INSCRIPTIONS COLLEGES'!E128</f>
        <v>24211026</v>
      </c>
      <c r="F247" s="364" t="str">
        <f>IF(E247="","",VLOOKUP(E247,'Listing import 29.10.24'!$A$2:$J$7000,2,FALSE))</f>
        <v>WAMEJONENGO</v>
      </c>
      <c r="G247" s="246" t="str">
        <f>IF(E247="","",VLOOKUP(E247,'Listing import 29.10.24'!$A$2:$J$7000,3,FALSE))</f>
        <v>Victor</v>
      </c>
      <c r="H247" s="294" t="str">
        <f>IF(E247="","",VLOOKUP(E247,'Listing import 29.10.24'!$A$2:$J$7000,4,FALSE))</f>
        <v>MG</v>
      </c>
      <c r="I247" s="789"/>
      <c r="J247" s="747"/>
      <c r="K247" s="750"/>
      <c r="L247" s="209"/>
      <c r="M247" s="295" t="str">
        <f>IF(ISBLANK(L247),"",VLOOKUP(1/L247,'BAREME ATHLE'!$P$6:$BE$56,42))</f>
        <v/>
      </c>
      <c r="N247" s="210"/>
      <c r="O247" s="295" t="str">
        <f>IF(ISBLANK(N247),"",VLOOKUP(1/N247,'BAREME ATHLE'!$AB$6:$BE$56,30))</f>
        <v/>
      </c>
      <c r="P247" s="217"/>
      <c r="Q247" s="295" t="str">
        <f>IF(ISBLANK(P247),"",VLOOKUP(P247,'BAREME ATHLE'!$AV$6:$BE$56,10))</f>
        <v/>
      </c>
      <c r="R247" s="212"/>
      <c r="S247" s="295" t="str">
        <f>IF(ISBLANK(R247),"",VLOOKUP(R247,'BAREME ATHLE'!$AY$6:$BE$56,7))</f>
        <v/>
      </c>
      <c r="T247" s="282">
        <f t="shared" si="21"/>
        <v>0</v>
      </c>
      <c r="U247" s="771"/>
      <c r="V247" s="759"/>
      <c r="W247" s="766"/>
      <c r="X247" s="745"/>
      <c r="Y247" s="793"/>
    </row>
    <row r="248" spans="1:25" ht="25.5" customHeight="1" x14ac:dyDescent="0.5">
      <c r="A248" s="760"/>
      <c r="B248" s="784"/>
      <c r="C248" s="787"/>
      <c r="D248" s="293">
        <v>4</v>
      </c>
      <c r="E248" s="178">
        <f>'INSCRIPTIONS COLLEGES'!E129</f>
        <v>24245742</v>
      </c>
      <c r="F248" s="364" t="str">
        <f>IF(E248="","",VLOOKUP(E248,'Listing import 29.10.24'!$A$2:$J$7000,2,FALSE))</f>
        <v>YEKAWENE</v>
      </c>
      <c r="G248" s="246" t="str">
        <f>IF(E248="","",VLOOKUP(E248,'Listing import 29.10.24'!$A$2:$J$7000,3,FALSE))</f>
        <v>KENNY</v>
      </c>
      <c r="H248" s="294" t="str">
        <f>IF(E248="","",VLOOKUP(E248,'Listing import 29.10.24'!$A$2:$J$7000,4,FALSE))</f>
        <v>MG</v>
      </c>
      <c r="I248" s="789"/>
      <c r="J248" s="747"/>
      <c r="K248" s="750"/>
      <c r="L248" s="209"/>
      <c r="M248" s="295" t="str">
        <f>IF(ISBLANK(L248),"",VLOOKUP(1/L248,'BAREME ATHLE'!$P$6:$BE$56,42))</f>
        <v/>
      </c>
      <c r="N248" s="210"/>
      <c r="O248" s="295" t="str">
        <f>IF(ISBLANK(N248),"",VLOOKUP(1/N248,'BAREME ATHLE'!$AB$6:$BE$56,30))</f>
        <v/>
      </c>
      <c r="P248" s="217"/>
      <c r="Q248" s="295" t="str">
        <f>IF(ISBLANK(P248),"",VLOOKUP(P248,'BAREME ATHLE'!$AV$6:$BE$56,10))</f>
        <v/>
      </c>
      <c r="R248" s="212"/>
      <c r="S248" s="295" t="str">
        <f>IF(ISBLANK(R248),"",VLOOKUP(R248,'BAREME ATHLE'!$AY$6:$BE$56,7))</f>
        <v/>
      </c>
      <c r="T248" s="282">
        <f t="shared" si="21"/>
        <v>0</v>
      </c>
      <c r="U248" s="771"/>
      <c r="V248" s="759"/>
      <c r="W248" s="766"/>
      <c r="X248" s="745"/>
      <c r="Y248" s="793"/>
    </row>
    <row r="249" spans="1:25" ht="25.5" customHeight="1" x14ac:dyDescent="0.5">
      <c r="A249" s="760"/>
      <c r="B249" s="785"/>
      <c r="C249" s="787"/>
      <c r="D249" s="293">
        <v>5</v>
      </c>
      <c r="E249" s="178">
        <f>'INSCRIPTIONS COLLEGES'!E130</f>
        <v>24202834</v>
      </c>
      <c r="F249" s="364" t="str">
        <f>IF(E249="","",VLOOKUP(E249,'Listing import 29.10.24'!$A$2:$J$7000,2,FALSE))</f>
        <v>YEKAWENE</v>
      </c>
      <c r="G249" s="246" t="str">
        <f>IF(E249="","",VLOOKUP(E249,'Listing import 29.10.24'!$A$2:$J$7000,3,FALSE))</f>
        <v>RUBEN</v>
      </c>
      <c r="H249" s="294" t="str">
        <f>IF(E249="","",VLOOKUP(E249,'Listing import 29.10.24'!$A$2:$J$7000,4,FALSE))</f>
        <v>MG</v>
      </c>
      <c r="I249" s="789"/>
      <c r="J249" s="748"/>
      <c r="K249" s="751"/>
      <c r="L249" s="209"/>
      <c r="M249" s="295" t="str">
        <f>IF(ISBLANK(L249),"",VLOOKUP(1/L249,'BAREME ATHLE'!$P$6:$BE$56,42))</f>
        <v/>
      </c>
      <c r="N249" s="210"/>
      <c r="O249" s="295" t="str">
        <f>IF(ISBLANK(N249),"",VLOOKUP(1/N249,'BAREME ATHLE'!$AB$6:$BE$56,30))</f>
        <v/>
      </c>
      <c r="P249" s="217"/>
      <c r="Q249" s="295" t="str">
        <f>IF(ISBLANK(P249),"",VLOOKUP(P249,'BAREME ATHLE'!$AV$6:$BE$56,10))</f>
        <v/>
      </c>
      <c r="R249" s="212"/>
      <c r="S249" s="295" t="str">
        <f>IF(ISBLANK(R249),"",VLOOKUP(R249,'BAREME ATHLE'!$AY$6:$BE$56,7))</f>
        <v/>
      </c>
      <c r="T249" s="282">
        <f>IF(SUM(M249,O249,Q249,S249)&lt;&gt;0,SUM(M249,O249,Q249,S249),0)</f>
        <v>0</v>
      </c>
      <c r="U249" s="772"/>
      <c r="V249" s="759"/>
      <c r="W249" s="766"/>
      <c r="X249" s="745"/>
      <c r="Y249" s="794"/>
    </row>
    <row r="250" spans="1:25" x14ac:dyDescent="0.5">
      <c r="B250" s="285"/>
      <c r="C250" s="286"/>
      <c r="D250" s="286"/>
      <c r="E250" s="370"/>
      <c r="F250" s="363"/>
      <c r="G250" s="286"/>
      <c r="H250" s="286"/>
      <c r="J250" s="218">
        <f>SUM(HOUR(J227+J239)*60*60,MINUTE(J227+J239)*60,SECOND(J227+J239))</f>
        <v>0</v>
      </c>
      <c r="K250" s="287"/>
    </row>
    <row r="251" spans="1:25" ht="87.75" x14ac:dyDescent="0.5">
      <c r="B251" s="236" t="s">
        <v>82</v>
      </c>
      <c r="C251" s="236" t="s">
        <v>83</v>
      </c>
      <c r="D251" s="236" t="s">
        <v>84</v>
      </c>
      <c r="E251" s="100" t="s">
        <v>85</v>
      </c>
      <c r="F251" s="360" t="s">
        <v>86</v>
      </c>
      <c r="G251" s="236" t="s">
        <v>87</v>
      </c>
      <c r="H251" s="236" t="s">
        <v>88</v>
      </c>
      <c r="I251" s="237" t="s">
        <v>89</v>
      </c>
      <c r="J251" s="111" t="s">
        <v>122</v>
      </c>
      <c r="K251" s="237" t="s">
        <v>34</v>
      </c>
      <c r="L251" s="111" t="s">
        <v>132</v>
      </c>
      <c r="M251" s="238" t="s">
        <v>34</v>
      </c>
      <c r="N251" s="111" t="s">
        <v>124</v>
      </c>
      <c r="O251" s="238" t="s">
        <v>34</v>
      </c>
      <c r="P251" s="111" t="s">
        <v>125</v>
      </c>
      <c r="Q251" s="238" t="s">
        <v>34</v>
      </c>
      <c r="R251" s="111" t="s">
        <v>126</v>
      </c>
      <c r="S251" s="238" t="s">
        <v>34</v>
      </c>
      <c r="T251" s="239" t="s">
        <v>113</v>
      </c>
      <c r="U251" s="240" t="s">
        <v>98</v>
      </c>
      <c r="V251" s="240" t="s">
        <v>99</v>
      </c>
      <c r="W251" s="241" t="s">
        <v>114</v>
      </c>
      <c r="X251" s="241" t="s">
        <v>115</v>
      </c>
      <c r="Y251" s="241" t="s">
        <v>116</v>
      </c>
    </row>
    <row r="252" spans="1:25" ht="25.5" customHeight="1" x14ac:dyDescent="0.5">
      <c r="A252" s="692">
        <v>11</v>
      </c>
      <c r="B252" s="783" t="str">
        <f>IF(E264="","",VLOOKUP(E264,'Listing import 29.10.24'!$A$2:$J$7000,8,FALSE))</f>
        <v>CLG.TAREMEN</v>
      </c>
      <c r="C252" s="786" t="s">
        <v>117</v>
      </c>
      <c r="D252" s="293">
        <v>1</v>
      </c>
      <c r="E252" s="178"/>
      <c r="F252" s="364" t="str">
        <f>IF(E252="","",VLOOKUP(E252,'Listing import 29.10.24'!$A$2:$J$7000,2,FALSE))</f>
        <v/>
      </c>
      <c r="G252" s="246" t="str">
        <f>IF(E252="","",VLOOKUP(E252,'Listing import 29.10.24'!$A$2:$J$7000,3,FALSE))</f>
        <v/>
      </c>
      <c r="H252" s="294" t="str">
        <f>IF(E252="","",VLOOKUP(E252,'Listing import 29.10.24'!$A$2:$J$7000,4,FALSE))</f>
        <v/>
      </c>
      <c r="I252" s="711"/>
      <c r="J252" s="746"/>
      <c r="K252" s="749" t="str">
        <f>IF(ISBLANK(J252),"",VLOOKUP(1/J252,'BAREME ATHLE'!$AH$6:$BE$56,24))</f>
        <v/>
      </c>
      <c r="L252" s="209"/>
      <c r="M252" s="295" t="str">
        <f>IF(ISBLANK(L252),"",VLOOKUP(1/L252,'BAREME ATHLE'!$J$6:$BE$56,48))</f>
        <v/>
      </c>
      <c r="N252" s="210"/>
      <c r="O252" s="295" t="str">
        <f>IF(ISBLANK(N252),"",VLOOKUP(1/N252,'BAREME ATHLE'!$V$6:$BE$56,36))</f>
        <v/>
      </c>
      <c r="P252" s="211"/>
      <c r="Q252" s="296" t="str">
        <f>IF(ISBLANK(P252),"",VLOOKUP(P252,'BAREME ATHLE'!$AS$6:$BE$56,13))</f>
        <v/>
      </c>
      <c r="R252" s="212"/>
      <c r="S252" s="295" t="str">
        <f>IF(ISBLANK(R252),"",VLOOKUP(R252,'BAREME ATHLE'!$AY$6:$BE$56,7))</f>
        <v/>
      </c>
      <c r="T252" s="250">
        <f>IF(SUM(M252,O252,Q252,S252)&lt;&gt;0,SUM(M252,O252,Q252,S252),0)</f>
        <v>0</v>
      </c>
      <c r="U252" s="767">
        <f>SUM(T252:T256)</f>
        <v>0</v>
      </c>
      <c r="V252" s="756">
        <f>IF(ISERROR(RANK(U252,$AC$47:$AC$62)),"",RANK(U252,$AC$47:$AC$62))</f>
        <v>1</v>
      </c>
      <c r="W252" s="745">
        <f>IF(ISERROR(U252+U258),"",U252+U258)</f>
        <v>0</v>
      </c>
      <c r="X252" s="745">
        <f>IF(ISERROR(RANK(W252,$AI$47:$AI$62)),"",RANK(W252,$AI$47:$AI$62))</f>
        <v>1</v>
      </c>
      <c r="Y252" s="791"/>
    </row>
    <row r="253" spans="1:25" ht="25.5" customHeight="1" x14ac:dyDescent="0.5">
      <c r="A253" s="760"/>
      <c r="B253" s="784"/>
      <c r="C253" s="787"/>
      <c r="D253" s="293">
        <v>2</v>
      </c>
      <c r="E253" s="178"/>
      <c r="F253" s="364" t="str">
        <f>IF(E253="","",VLOOKUP(E253,'Listing import 29.10.24'!$A$2:$J$7000,2,FALSE))</f>
        <v/>
      </c>
      <c r="G253" s="246" t="str">
        <f>IF(E253="","",VLOOKUP(E253,'Listing import 29.10.24'!$A$2:$J$7000,3,FALSE))</f>
        <v/>
      </c>
      <c r="H253" s="294" t="str">
        <f>IF(E253="","",VLOOKUP(E253,'Listing import 29.10.24'!$A$2:$J$7000,4,FALSE))</f>
        <v/>
      </c>
      <c r="I253" s="711"/>
      <c r="J253" s="747"/>
      <c r="K253" s="750"/>
      <c r="L253" s="209"/>
      <c r="M253" s="295" t="str">
        <f>IF(ISBLANK(L253),"",VLOOKUP(1/L253,'BAREME ATHLE'!$J$6:$BE$56,48))</f>
        <v/>
      </c>
      <c r="N253" s="210"/>
      <c r="O253" s="295" t="str">
        <f>IF(ISBLANK(N253),"",VLOOKUP(1/N253,'BAREME ATHLE'!$V$6:$BE$56,36))</f>
        <v/>
      </c>
      <c r="P253" s="211"/>
      <c r="Q253" s="296" t="str">
        <f>IF(ISBLANK(P253),"",VLOOKUP(P253,'BAREME ATHLE'!$AS$6:$BE$56,13))</f>
        <v/>
      </c>
      <c r="R253" s="213"/>
      <c r="S253" s="295" t="str">
        <f>IF(ISBLANK(R253),"",VLOOKUP(R253,'BAREME ATHLE'!$AY$6:$BE$56,7))</f>
        <v/>
      </c>
      <c r="T253" s="250">
        <f>IF(SUM(M253,O253,Q253,S253)&lt;&gt;0,SUM(M253,O253,Q253,S253),0)</f>
        <v>0</v>
      </c>
      <c r="U253" s="768"/>
      <c r="V253" s="757"/>
      <c r="W253" s="766"/>
      <c r="X253" s="745"/>
      <c r="Y253" s="792"/>
    </row>
    <row r="254" spans="1:25" ht="25.5" customHeight="1" x14ac:dyDescent="0.5">
      <c r="A254" s="760"/>
      <c r="B254" s="784"/>
      <c r="C254" s="787"/>
      <c r="D254" s="293">
        <v>3</v>
      </c>
      <c r="E254" s="178"/>
      <c r="F254" s="364" t="str">
        <f>IF(E254="","",VLOOKUP(E254,'Listing import 29.10.24'!$A$2:$J$7000,2,FALSE))</f>
        <v/>
      </c>
      <c r="G254" s="246" t="str">
        <f>IF(E254="","",VLOOKUP(E254,'Listing import 29.10.24'!$A$2:$J$7000,3,FALSE))</f>
        <v/>
      </c>
      <c r="H254" s="294" t="str">
        <f>IF(E254="","",VLOOKUP(E254,'Listing import 29.10.24'!$A$2:$J$7000,4,FALSE))</f>
        <v/>
      </c>
      <c r="I254" s="711"/>
      <c r="J254" s="747"/>
      <c r="K254" s="750"/>
      <c r="L254" s="209"/>
      <c r="M254" s="295" t="str">
        <f>IF(ISBLANK(L254),"",VLOOKUP(1/L254,'BAREME ATHLE'!$J$6:$BE$56,48))</f>
        <v/>
      </c>
      <c r="N254" s="210"/>
      <c r="O254" s="295" t="str">
        <f>IF(ISBLANK(N254),"",VLOOKUP(1/N254,'BAREME ATHLE'!$V$6:$BE$56,36))</f>
        <v/>
      </c>
      <c r="P254" s="211"/>
      <c r="Q254" s="296" t="str">
        <f>IF(ISBLANK(P254),"",VLOOKUP(P254,'BAREME ATHLE'!$AS$6:$BE$56,13))</f>
        <v/>
      </c>
      <c r="R254" s="212"/>
      <c r="S254" s="295" t="str">
        <f>IF(ISBLANK(R254),"",VLOOKUP(R254,'BAREME ATHLE'!$AY$6:$BE$56,7))</f>
        <v/>
      </c>
      <c r="T254" s="250">
        <f>IF(SUM(M254,O254,Q254,S254)&lt;&gt;0,SUM(M254,O254,Q254,S254),0)</f>
        <v>0</v>
      </c>
      <c r="U254" s="768"/>
      <c r="V254" s="757"/>
      <c r="W254" s="766"/>
      <c r="X254" s="745"/>
      <c r="Y254" s="792"/>
    </row>
    <row r="255" spans="1:25" ht="25.5" customHeight="1" x14ac:dyDescent="0.5">
      <c r="A255" s="760"/>
      <c r="B255" s="784"/>
      <c r="C255" s="787"/>
      <c r="D255" s="293">
        <v>4</v>
      </c>
      <c r="E255" s="178"/>
      <c r="F255" s="364" t="str">
        <f>IF(E255="","",VLOOKUP(E255,'Listing import 29.10.24'!$A$2:$J$7000,2,FALSE))</f>
        <v/>
      </c>
      <c r="G255" s="246" t="str">
        <f>IF(E255="","",VLOOKUP(E255,'Listing import 29.10.24'!$A$2:$J$7000,3,FALSE))</f>
        <v/>
      </c>
      <c r="H255" s="294" t="str">
        <f>IF(E255="","",VLOOKUP(E255,'Listing import 29.10.24'!$A$2:$J$7000,4,FALSE))</f>
        <v/>
      </c>
      <c r="I255" s="711"/>
      <c r="J255" s="747"/>
      <c r="K255" s="750"/>
      <c r="L255" s="209"/>
      <c r="M255" s="295" t="str">
        <f>IF(ISBLANK(L255),"",VLOOKUP(1/L255,'BAREME ATHLE'!$J$6:$BE$56,48))</f>
        <v/>
      </c>
      <c r="N255" s="210"/>
      <c r="O255" s="295" t="str">
        <f>IF(ISBLANK(N255),"",VLOOKUP(1/N255,'BAREME ATHLE'!$V$6:$BE$56,36))</f>
        <v/>
      </c>
      <c r="P255" s="211"/>
      <c r="Q255" s="296" t="str">
        <f>IF(ISBLANK(P255),"",VLOOKUP(P255,'BAREME ATHLE'!$AS$6:$BE$56,13))</f>
        <v/>
      </c>
      <c r="R255" s="212"/>
      <c r="S255" s="295" t="str">
        <f>IF(ISBLANK(R255),"",VLOOKUP(R255,'BAREME ATHLE'!$AY$6:$BE$56,7))</f>
        <v/>
      </c>
      <c r="T255" s="250">
        <f>IF(SUM(M255,O255,Q255,S255)&lt;&gt;0,SUM(M255,O255,Q255,S255),0)</f>
        <v>0</v>
      </c>
      <c r="U255" s="768"/>
      <c r="V255" s="757"/>
      <c r="W255" s="766"/>
      <c r="X255" s="745"/>
      <c r="Y255" s="792"/>
    </row>
    <row r="256" spans="1:25" ht="25.5" customHeight="1" x14ac:dyDescent="0.5">
      <c r="A256" s="760"/>
      <c r="B256" s="784"/>
      <c r="C256" s="787"/>
      <c r="D256" s="293">
        <v>5</v>
      </c>
      <c r="E256" s="178"/>
      <c r="F256" s="364" t="str">
        <f>IF(E256="","",VLOOKUP(E256,'Listing import 29.10.24'!$A$2:$J$7000,2,FALSE))</f>
        <v/>
      </c>
      <c r="G256" s="246" t="str">
        <f>IF(E256="","",VLOOKUP(E256,'Listing import 29.10.24'!$A$2:$J$7000,3,FALSE))</f>
        <v/>
      </c>
      <c r="H256" s="294" t="str">
        <f>IF(E256="","",VLOOKUP(E256,'Listing import 29.10.24'!$A$2:$J$7000,4,FALSE))</f>
        <v/>
      </c>
      <c r="I256" s="711"/>
      <c r="J256" s="748"/>
      <c r="K256" s="751"/>
      <c r="L256" s="209"/>
      <c r="M256" s="295" t="str">
        <f>IF(ISBLANK(L256),"",VLOOKUP(1/L256,'BAREME ATHLE'!$J$6:$BE$56,48))</f>
        <v/>
      </c>
      <c r="N256" s="210"/>
      <c r="O256" s="295" t="str">
        <f>IF(ISBLANK(N256),"",VLOOKUP(1/N256,'BAREME ATHLE'!$V$6:$BE$56,36))</f>
        <v/>
      </c>
      <c r="P256" s="211"/>
      <c r="Q256" s="296" t="str">
        <f>IF(ISBLANK(P256),"",VLOOKUP(P256,'BAREME ATHLE'!$AS$6:$BE$56,13))</f>
        <v/>
      </c>
      <c r="R256" s="212"/>
      <c r="S256" s="295" t="str">
        <f>IF(ISBLANK(R256),"",VLOOKUP(R256,'BAREME ATHLE'!$AY$6:$BE$56,7))</f>
        <v/>
      </c>
      <c r="T256" s="250">
        <f>IF(SUM(M256,O256,Q256,S256)&lt;&gt;0,SUM(M256,O256,Q256,S256),0)</f>
        <v>0</v>
      </c>
      <c r="U256" s="769"/>
      <c r="V256" s="757"/>
      <c r="W256" s="766"/>
      <c r="X256" s="745"/>
      <c r="Y256" s="792"/>
    </row>
    <row r="257" spans="1:25" ht="25.5" customHeight="1" x14ac:dyDescent="0.5">
      <c r="A257" s="760"/>
      <c r="B257" s="784"/>
      <c r="C257" s="267"/>
      <c r="D257" s="268"/>
      <c r="E257" s="268"/>
      <c r="F257" s="362"/>
      <c r="G257" s="268"/>
      <c r="H257" s="269"/>
      <c r="I257" s="270"/>
      <c r="J257" s="214"/>
      <c r="K257" s="270"/>
      <c r="L257" s="215"/>
      <c r="M257" s="271"/>
      <c r="N257" s="216"/>
      <c r="O257" s="272"/>
      <c r="P257" s="199"/>
      <c r="Q257" s="272"/>
      <c r="R257" s="199"/>
      <c r="S257" s="272"/>
      <c r="T257" s="273"/>
      <c r="U257" s="274"/>
      <c r="V257" s="275"/>
      <c r="W257" s="766"/>
      <c r="X257" s="745"/>
      <c r="Y257" s="792"/>
    </row>
    <row r="258" spans="1:25" ht="25.5" customHeight="1" x14ac:dyDescent="0.5">
      <c r="A258" s="760"/>
      <c r="B258" s="784"/>
      <c r="C258" s="786" t="s">
        <v>121</v>
      </c>
      <c r="D258" s="293">
        <v>1</v>
      </c>
      <c r="E258" s="178"/>
      <c r="F258" s="364" t="str">
        <f>IF(E258="","",VLOOKUP(E258,'Listing import 29.10.24'!$A$2:$J$7000,2,FALSE))</f>
        <v/>
      </c>
      <c r="G258" s="246" t="str">
        <f>IF(E258="","",VLOOKUP(E258,'Listing import 29.10.24'!$A$2:$J$7000,3,FALSE))</f>
        <v/>
      </c>
      <c r="H258" s="294" t="str">
        <f>IF(E258="","",VLOOKUP(E258,'Listing import 29.10.24'!$A$2:$J$7000,4,FALSE))</f>
        <v/>
      </c>
      <c r="I258" s="711"/>
      <c r="J258" s="746"/>
      <c r="K258" s="749" t="str">
        <f>IF(ISBLANK(J258),"",VLOOKUP(1/J258,'BAREME ATHLE'!$AJ$6:$BE$56,22))</f>
        <v/>
      </c>
      <c r="L258" s="209"/>
      <c r="M258" s="295" t="str">
        <f>IF(ISBLANK(L258),"",VLOOKUP(1/L258,'BAREME ATHLE'!$L$6:$BE$56,46))</f>
        <v/>
      </c>
      <c r="N258" s="210"/>
      <c r="O258" s="295" t="str">
        <f>IF(ISBLANK(N258),"",VLOOKUP(1/N258,'BAREME ATHLE'!$X$6:$BE$56,34))</f>
        <v/>
      </c>
      <c r="P258" s="217"/>
      <c r="Q258" s="295" t="str">
        <f>IF(ISBLANK(P258),"",VLOOKUP(P258,'BAREME ATHLE'!$AT$6:$BE$56,12))</f>
        <v/>
      </c>
      <c r="R258" s="212"/>
      <c r="S258" s="295" t="str">
        <f>IF(ISBLANK(R258),"",VLOOKUP(R258,'BAREME ATHLE'!$AY$6:$BE$56,7))</f>
        <v/>
      </c>
      <c r="T258" s="282">
        <f>IF(SUM(M258,O258,Q258,S258)&lt;&gt;0,SUM(M258,O258,Q258,S258),0)</f>
        <v>0</v>
      </c>
      <c r="U258" s="770">
        <f>SUM(T258:T262)</f>
        <v>0</v>
      </c>
      <c r="V258" s="758">
        <f>IF(ISERROR(RANK(U258,$AF$47:$AF$62)),"",RANK(U258,$AF$47:$AF$62))</f>
        <v>1</v>
      </c>
      <c r="W258" s="766"/>
      <c r="X258" s="745"/>
      <c r="Y258" s="792"/>
    </row>
    <row r="259" spans="1:25" ht="25.5" customHeight="1" x14ac:dyDescent="0.5">
      <c r="A259" s="760"/>
      <c r="B259" s="784"/>
      <c r="C259" s="787"/>
      <c r="D259" s="293">
        <v>2</v>
      </c>
      <c r="E259" s="178"/>
      <c r="F259" s="364" t="str">
        <f>IF(E259="","",VLOOKUP(E259,'Listing import 29.10.24'!$A$2:$J$7000,2,FALSE))</f>
        <v/>
      </c>
      <c r="G259" s="246" t="str">
        <f>IF(E259="","",VLOOKUP(E259,'Listing import 29.10.24'!$A$2:$J$7000,3,FALSE))</f>
        <v/>
      </c>
      <c r="H259" s="294" t="str">
        <f>IF(E259="","",VLOOKUP(E259,'Listing import 29.10.24'!$A$2:$J$7000,4,FALSE))</f>
        <v/>
      </c>
      <c r="I259" s="711"/>
      <c r="J259" s="747"/>
      <c r="K259" s="750"/>
      <c r="L259" s="209"/>
      <c r="M259" s="295" t="str">
        <f>IF(ISBLANK(L259),"",VLOOKUP(1/L259,'BAREME ATHLE'!$L$6:$BE$56,46))</f>
        <v/>
      </c>
      <c r="N259" s="210"/>
      <c r="O259" s="295" t="str">
        <f>IF(ISBLANK(N259),"",VLOOKUP(1/N259,'BAREME ATHLE'!$X$6:$BE$56,34))</f>
        <v/>
      </c>
      <c r="P259" s="217"/>
      <c r="Q259" s="295" t="str">
        <f>IF(ISBLANK(P259),"",VLOOKUP(P259,'BAREME ATHLE'!$AT$6:$BE$56,12))</f>
        <v/>
      </c>
      <c r="R259" s="212"/>
      <c r="S259" s="295" t="str">
        <f>IF(ISBLANK(R259),"",VLOOKUP(R259,'BAREME ATHLE'!$AY$6:$BE$56,7))</f>
        <v/>
      </c>
      <c r="T259" s="282">
        <f>IF(SUM(M259,O259,Q259,S259)&lt;&gt;0,SUM(M259,O259,Q259,S259),0)</f>
        <v>0</v>
      </c>
      <c r="U259" s="771"/>
      <c r="V259" s="759"/>
      <c r="W259" s="766"/>
      <c r="X259" s="745"/>
      <c r="Y259" s="792"/>
    </row>
    <row r="260" spans="1:25" ht="25.5" customHeight="1" x14ac:dyDescent="0.5">
      <c r="A260" s="760"/>
      <c r="B260" s="784"/>
      <c r="C260" s="787"/>
      <c r="D260" s="293">
        <v>3</v>
      </c>
      <c r="E260" s="178"/>
      <c r="F260" s="364" t="str">
        <f>IF(E260="","",VLOOKUP(E260,'Listing import 29.10.24'!$A$2:$J$7000,2,FALSE))</f>
        <v/>
      </c>
      <c r="G260" s="246" t="str">
        <f>IF(E260="","",VLOOKUP(E260,'Listing import 29.10.24'!$A$2:$J$7000,3,FALSE))</f>
        <v/>
      </c>
      <c r="H260" s="294" t="str">
        <f>IF(E260="","",VLOOKUP(E260,'Listing import 29.10.24'!$A$2:$J$7000,4,FALSE))</f>
        <v/>
      </c>
      <c r="I260" s="711"/>
      <c r="J260" s="747"/>
      <c r="K260" s="750"/>
      <c r="L260" s="209"/>
      <c r="M260" s="295" t="str">
        <f>IF(ISBLANK(L260),"",VLOOKUP(1/L260,'BAREME ATHLE'!$L$6:$BE$56,46))</f>
        <v/>
      </c>
      <c r="N260" s="210"/>
      <c r="O260" s="295" t="str">
        <f>IF(ISBLANK(N260),"",VLOOKUP(1/N260,'BAREME ATHLE'!$X$6:$BE$56,34))</f>
        <v/>
      </c>
      <c r="P260" s="217"/>
      <c r="Q260" s="295" t="str">
        <f>IF(ISBLANK(P260),"",VLOOKUP(P260,'BAREME ATHLE'!$AT$6:$BE$56,12))</f>
        <v/>
      </c>
      <c r="R260" s="212"/>
      <c r="S260" s="295" t="str">
        <f>IF(ISBLANK(R260),"",VLOOKUP(R260,'BAREME ATHLE'!$AY$6:$BE$56,7))</f>
        <v/>
      </c>
      <c r="T260" s="282">
        <f>IF(SUM(M260,O260,Q260,S260)&lt;&gt;0,SUM(M260,O260,Q260,S260),0)</f>
        <v>0</v>
      </c>
      <c r="U260" s="771"/>
      <c r="V260" s="759"/>
      <c r="W260" s="766"/>
      <c r="X260" s="745"/>
      <c r="Y260" s="792"/>
    </row>
    <row r="261" spans="1:25" ht="25.5" customHeight="1" x14ac:dyDescent="0.5">
      <c r="A261" s="760"/>
      <c r="B261" s="784"/>
      <c r="C261" s="787"/>
      <c r="D261" s="293">
        <v>4</v>
      </c>
      <c r="E261" s="178"/>
      <c r="F261" s="364" t="str">
        <f>IF(E261="","",VLOOKUP(E261,'Listing import 29.10.24'!$A$2:$J$7000,2,FALSE))</f>
        <v/>
      </c>
      <c r="G261" s="246" t="str">
        <f>IF(E261="","",VLOOKUP(E261,'Listing import 29.10.24'!$A$2:$J$7000,3,FALSE))</f>
        <v/>
      </c>
      <c r="H261" s="294" t="str">
        <f>IF(E261="","",VLOOKUP(E261,'Listing import 29.10.24'!$A$2:$J$7000,4,FALSE))</f>
        <v/>
      </c>
      <c r="I261" s="711"/>
      <c r="J261" s="747"/>
      <c r="K261" s="750"/>
      <c r="L261" s="209"/>
      <c r="M261" s="295" t="str">
        <f>IF(ISBLANK(L261),"",VLOOKUP(1/L261,'BAREME ATHLE'!$L$6:$BE$56,46))</f>
        <v/>
      </c>
      <c r="N261" s="210"/>
      <c r="O261" s="295" t="str">
        <f>IF(ISBLANK(N261),"",VLOOKUP(1/N261,'BAREME ATHLE'!$X$6:$BE$56,34))</f>
        <v/>
      </c>
      <c r="P261" s="217"/>
      <c r="Q261" s="295" t="str">
        <f>IF(ISBLANK(P261),"",VLOOKUP(P261,'BAREME ATHLE'!$AT$6:$BE$56,12))</f>
        <v/>
      </c>
      <c r="R261" s="212"/>
      <c r="S261" s="295" t="str">
        <f>IF(ISBLANK(R261),"",VLOOKUP(R261,'BAREME ATHLE'!$AY$6:$BE$56,7))</f>
        <v/>
      </c>
      <c r="T261" s="282">
        <f>IF(SUM(M261,O261,Q261,S261)&lt;&gt;0,SUM(M261,O261,Q261,S261),0)</f>
        <v>0</v>
      </c>
      <c r="U261" s="771"/>
      <c r="V261" s="759"/>
      <c r="W261" s="766"/>
      <c r="X261" s="745"/>
      <c r="Y261" s="792"/>
    </row>
    <row r="262" spans="1:25" ht="25.5" customHeight="1" x14ac:dyDescent="0.5">
      <c r="A262" s="760"/>
      <c r="B262" s="784"/>
      <c r="C262" s="787"/>
      <c r="D262" s="293">
        <v>5</v>
      </c>
      <c r="E262" s="178"/>
      <c r="F262" s="364" t="str">
        <f>IF(E262="","",VLOOKUP(E262,'Listing import 29.10.24'!$A$2:$J$7000,2,FALSE))</f>
        <v/>
      </c>
      <c r="G262" s="246" t="str">
        <f>IF(E262="","",VLOOKUP(E262,'Listing import 29.10.24'!$A$2:$J$7000,3,FALSE))</f>
        <v/>
      </c>
      <c r="H262" s="294" t="str">
        <f>IF(E262="","",VLOOKUP(E262,'Listing import 29.10.24'!$A$2:$J$7000,4,FALSE))</f>
        <v/>
      </c>
      <c r="I262" s="711"/>
      <c r="J262" s="748"/>
      <c r="K262" s="751"/>
      <c r="L262" s="209"/>
      <c r="M262" s="295" t="str">
        <f>IF(ISBLANK(L262),"",VLOOKUP(1/L262,'BAREME ATHLE'!$L$6:$BE$56,46))</f>
        <v/>
      </c>
      <c r="N262" s="210"/>
      <c r="O262" s="295" t="str">
        <f>IF(ISBLANK(N262),"",VLOOKUP(1/N262,'BAREME ATHLE'!$X$6:$BE$56,34))</f>
        <v/>
      </c>
      <c r="P262" s="217"/>
      <c r="Q262" s="295" t="str">
        <f>IF(ISBLANK(P262),"",VLOOKUP(P262,'BAREME ATHLE'!$AT$6:$BE$56,12))</f>
        <v/>
      </c>
      <c r="R262" s="212"/>
      <c r="S262" s="295" t="str">
        <f>IF(ISBLANK(R262),"",VLOOKUP(R262,'BAREME ATHLE'!$AY$6:$BE$56,7))</f>
        <v/>
      </c>
      <c r="T262" s="282">
        <f>IF(SUM(M262,O262,Q262,S262)&lt;&gt;0,SUM(M262,O262,Q262,S262),0)</f>
        <v>0</v>
      </c>
      <c r="U262" s="772"/>
      <c r="V262" s="759"/>
      <c r="W262" s="766"/>
      <c r="X262" s="745"/>
      <c r="Y262" s="792"/>
    </row>
    <row r="263" spans="1:25" ht="87.75" x14ac:dyDescent="0.5">
      <c r="A263" s="760"/>
      <c r="B263" s="784"/>
      <c r="C263" s="236" t="s">
        <v>83</v>
      </c>
      <c r="D263" s="236" t="s">
        <v>84</v>
      </c>
      <c r="E263" s="100" t="s">
        <v>85</v>
      </c>
      <c r="F263" s="360" t="s">
        <v>86</v>
      </c>
      <c r="G263" s="236" t="s">
        <v>87</v>
      </c>
      <c r="H263" s="236" t="s">
        <v>88</v>
      </c>
      <c r="I263" s="237" t="s">
        <v>89</v>
      </c>
      <c r="J263" s="111" t="s">
        <v>122</v>
      </c>
      <c r="K263" s="237" t="s">
        <v>34</v>
      </c>
      <c r="L263" s="111" t="s">
        <v>123</v>
      </c>
      <c r="M263" s="238" t="s">
        <v>34</v>
      </c>
      <c r="N263" s="111" t="s">
        <v>124</v>
      </c>
      <c r="O263" s="283" t="s">
        <v>34</v>
      </c>
      <c r="P263" s="111" t="s">
        <v>125</v>
      </c>
      <c r="Q263" s="238" t="s">
        <v>34</v>
      </c>
      <c r="R263" s="111" t="s">
        <v>126</v>
      </c>
      <c r="S263" s="238" t="s">
        <v>34</v>
      </c>
      <c r="T263" s="239" t="s">
        <v>113</v>
      </c>
      <c r="U263" s="240" t="s">
        <v>98</v>
      </c>
      <c r="V263" s="241" t="s">
        <v>99</v>
      </c>
      <c r="W263" s="241" t="s">
        <v>127</v>
      </c>
      <c r="X263" s="241" t="s">
        <v>128</v>
      </c>
      <c r="Y263" s="793"/>
    </row>
    <row r="264" spans="1:25" ht="25.5" customHeight="1" x14ac:dyDescent="0.5">
      <c r="A264" s="760"/>
      <c r="B264" s="784"/>
      <c r="C264" s="786" t="s">
        <v>129</v>
      </c>
      <c r="D264" s="293">
        <v>1</v>
      </c>
      <c r="E264" s="178">
        <f>'INSCRIPTIONS COLLEGES'!E133</f>
        <v>24222180</v>
      </c>
      <c r="F264" s="364" t="str">
        <f>IF(E264="","",VLOOKUP(E264,'Listing import 29.10.24'!$A$2:$J$7000,2,FALSE))</f>
        <v>BEARUNE</v>
      </c>
      <c r="G264" s="246" t="str">
        <f>IF(E264="","",VLOOKUP(E264,'Listing import 29.10.24'!$A$2:$J$7000,3,FALSE))</f>
        <v>Louise</v>
      </c>
      <c r="H264" s="294" t="str">
        <f>IF(E264="","",VLOOKUP(E264,'Listing import 29.10.24'!$A$2:$J$7000,4,FALSE))</f>
        <v>MF</v>
      </c>
      <c r="I264" s="790"/>
      <c r="J264" s="746"/>
      <c r="K264" s="749" t="str">
        <f>IF(ISBLANK(J264),"",VLOOKUP(1/J264,'BAREME ATHLE'!$AL$6:$BE$56,20))</f>
        <v/>
      </c>
      <c r="L264" s="209"/>
      <c r="M264" s="295" t="str">
        <f>IF(ISBLANK(L264),"",VLOOKUP(1/L264,'BAREME ATHLE'!$N$6:$BE$56,44))</f>
        <v/>
      </c>
      <c r="N264" s="210"/>
      <c r="O264" s="295" t="str">
        <f>IF(ISBLANK(N264),"",VLOOKUP(1/N264,'BAREME ATHLE'!$Z$6:$BE$56,32))</f>
        <v/>
      </c>
      <c r="P264" s="217"/>
      <c r="Q264" s="295" t="str">
        <f>IF(ISBLANK(P264),"",VLOOKUP(P264,'BAREME ATHLE'!$AU$6:$BE$56,11))</f>
        <v/>
      </c>
      <c r="R264" s="212"/>
      <c r="S264" s="295" t="str">
        <f>IF(ISBLANK(R264),"",VLOOKUP(R264,'BAREME ATHLE'!$AY$6:$BE$56,7))</f>
        <v/>
      </c>
      <c r="T264" s="250">
        <f>IF(SUM(M264,O264,Q264,S264)&lt;&gt;0,SUM(M264,O264,Q264,S264),0)</f>
        <v>0</v>
      </c>
      <c r="U264" s="767">
        <f>SUM(T264:T268)</f>
        <v>0</v>
      </c>
      <c r="V264" s="756">
        <f>IF(ISERROR(RANK(U264,$AL$47:$AL$62)),"",RANK(U264,$AL$47:$AL$62))</f>
        <v>1</v>
      </c>
      <c r="W264" s="745">
        <f>IF(ISERROR(U264+U270),"",U264+U270)</f>
        <v>0</v>
      </c>
      <c r="X264" s="745">
        <f>IF(ISERROR(RANK(W264,$AR$47:$AR$62)),"",RANK(W264,$AR$47:$AR$62))</f>
        <v>1</v>
      </c>
      <c r="Y264" s="793"/>
    </row>
    <row r="265" spans="1:25" ht="25.5" customHeight="1" x14ac:dyDescent="0.5">
      <c r="A265" s="760"/>
      <c r="B265" s="784"/>
      <c r="C265" s="786"/>
      <c r="D265" s="293">
        <v>2</v>
      </c>
      <c r="E265" s="178">
        <f>'INSCRIPTIONS COLLEGES'!E134</f>
        <v>24222332</v>
      </c>
      <c r="F265" s="364" t="str">
        <f>IF(E265="","",VLOOKUP(E265,'Listing import 29.10.24'!$A$2:$J$7000,2,FALSE))</f>
        <v>GORODITE</v>
      </c>
      <c r="G265" s="246" t="str">
        <f>IF(E265="","",VLOOKUP(E265,'Listing import 29.10.24'!$A$2:$J$7000,3,FALSE))</f>
        <v>Juliette</v>
      </c>
      <c r="H265" s="294" t="str">
        <f>IF(E265="","",VLOOKUP(E265,'Listing import 29.10.24'!$A$2:$J$7000,4,FALSE))</f>
        <v>MF</v>
      </c>
      <c r="I265" s="790"/>
      <c r="J265" s="747"/>
      <c r="K265" s="750"/>
      <c r="L265" s="209"/>
      <c r="M265" s="295" t="str">
        <f>IF(ISBLANK(L265),"",VLOOKUP(1/L265,'BAREME ATHLE'!$N$6:$BE$56,44))</f>
        <v/>
      </c>
      <c r="N265" s="210"/>
      <c r="O265" s="295" t="str">
        <f>IF(ISBLANK(N265),"",VLOOKUP(1/N265,'BAREME ATHLE'!$Z$6:$BE$56,32))</f>
        <v/>
      </c>
      <c r="P265" s="217"/>
      <c r="Q265" s="295" t="str">
        <f>IF(ISBLANK(P265),"",VLOOKUP(P265,'BAREME ATHLE'!$AU$6:$BE$56,11))</f>
        <v/>
      </c>
      <c r="R265" s="212"/>
      <c r="S265" s="295" t="str">
        <f>IF(ISBLANK(R265),"",VLOOKUP(R265,'BAREME ATHLE'!$AY$6:$BE$56,7))</f>
        <v/>
      </c>
      <c r="T265" s="250">
        <f>IF(SUM(M265,O265,Q265,S265)&lt;&gt;0,SUM(M265,O265,Q265,S265),0)</f>
        <v>0</v>
      </c>
      <c r="U265" s="768"/>
      <c r="V265" s="757"/>
      <c r="W265" s="766"/>
      <c r="X265" s="745"/>
      <c r="Y265" s="793"/>
    </row>
    <row r="266" spans="1:25" ht="25.5" customHeight="1" x14ac:dyDescent="0.5">
      <c r="A266" s="760"/>
      <c r="B266" s="784"/>
      <c r="C266" s="787"/>
      <c r="D266" s="293">
        <v>3</v>
      </c>
      <c r="E266" s="178">
        <f>'INSCRIPTIONS COLLEGES'!E135</f>
        <v>24220900</v>
      </c>
      <c r="F266" s="364" t="str">
        <f>IF(E266="","",VLOOKUP(E266,'Listing import 29.10.24'!$A$2:$J$7000,2,FALSE))</f>
        <v>WARICONE</v>
      </c>
      <c r="G266" s="246" t="str">
        <f>IF(E266="","",VLOOKUP(E266,'Listing import 29.10.24'!$A$2:$J$7000,3,FALSE))</f>
        <v>Marie</v>
      </c>
      <c r="H266" s="294" t="str">
        <f>IF(E266="","",VLOOKUP(E266,'Listing import 29.10.24'!$A$2:$J$7000,4,FALSE))</f>
        <v>MF</v>
      </c>
      <c r="I266" s="790"/>
      <c r="J266" s="747"/>
      <c r="K266" s="750"/>
      <c r="L266" s="209"/>
      <c r="M266" s="295" t="str">
        <f>IF(ISBLANK(L266),"",VLOOKUP(1/L266,'BAREME ATHLE'!$N$6:$BE$56,44))</f>
        <v/>
      </c>
      <c r="N266" s="210"/>
      <c r="O266" s="295" t="str">
        <f>IF(ISBLANK(N266),"",VLOOKUP(1/N266,'BAREME ATHLE'!$Z$6:$BE$56,32))</f>
        <v/>
      </c>
      <c r="P266" s="217"/>
      <c r="Q266" s="295" t="str">
        <f>IF(ISBLANK(P266),"",VLOOKUP(P266,'BAREME ATHLE'!$AU$6:$BE$56,11))</f>
        <v/>
      </c>
      <c r="R266" s="212"/>
      <c r="S266" s="295" t="str">
        <f>IF(ISBLANK(R266),"",VLOOKUP(R266,'BAREME ATHLE'!$AY$6:$BE$56,7))</f>
        <v/>
      </c>
      <c r="T266" s="250">
        <f>IF(SUM(M266,O266,Q266,S266)&lt;&gt;0,SUM(M266,O266,Q266,S266),0)</f>
        <v>0</v>
      </c>
      <c r="U266" s="768"/>
      <c r="V266" s="757"/>
      <c r="W266" s="766"/>
      <c r="X266" s="745"/>
      <c r="Y266" s="793"/>
    </row>
    <row r="267" spans="1:25" ht="25.5" customHeight="1" x14ac:dyDescent="0.5">
      <c r="A267" s="760"/>
      <c r="B267" s="784"/>
      <c r="C267" s="787"/>
      <c r="D267" s="293">
        <v>4</v>
      </c>
      <c r="E267" s="178">
        <f>'INSCRIPTIONS COLLEGES'!E136</f>
        <v>24220140</v>
      </c>
      <c r="F267" s="364" t="str">
        <f>IF(E267="","",VLOOKUP(E267,'Listing import 29.10.24'!$A$2:$J$7000,2,FALSE))</f>
        <v>BUAMA</v>
      </c>
      <c r="G267" s="246" t="str">
        <f>IF(E267="","",VLOOKUP(E267,'Listing import 29.10.24'!$A$2:$J$7000,3,FALSE))</f>
        <v>Varensia</v>
      </c>
      <c r="H267" s="294" t="str">
        <f>IF(E267="","",VLOOKUP(E267,'Listing import 29.10.24'!$A$2:$J$7000,4,FALSE))</f>
        <v>BF</v>
      </c>
      <c r="I267" s="790"/>
      <c r="J267" s="747"/>
      <c r="K267" s="750"/>
      <c r="L267" s="209"/>
      <c r="M267" s="295" t="str">
        <f>IF(ISBLANK(L267),"",VLOOKUP(1/L267,'BAREME ATHLE'!$N$6:$BE$56,44))</f>
        <v/>
      </c>
      <c r="N267" s="210"/>
      <c r="O267" s="295" t="str">
        <f>IF(ISBLANK(N267),"",VLOOKUP(1/N267,'BAREME ATHLE'!$Z$6:$BE$56,32))</f>
        <v/>
      </c>
      <c r="P267" s="217"/>
      <c r="Q267" s="295" t="str">
        <f>IF(ISBLANK(P267),"",VLOOKUP(P267,'BAREME ATHLE'!$AU$6:$BE$56,11))</f>
        <v/>
      </c>
      <c r="R267" s="212"/>
      <c r="S267" s="295" t="str">
        <f>IF(ISBLANK(R267),"",VLOOKUP(R267,'BAREME ATHLE'!$AY$6:$BE$56,7))</f>
        <v/>
      </c>
      <c r="T267" s="250">
        <f>IF(SUM(M267,O267,Q267,S267)&lt;&gt;0,SUM(M267,O267,Q267,S267),0)</f>
        <v>0</v>
      </c>
      <c r="U267" s="768"/>
      <c r="V267" s="757"/>
      <c r="W267" s="766"/>
      <c r="X267" s="745"/>
      <c r="Y267" s="793"/>
    </row>
    <row r="268" spans="1:25" ht="25.5" customHeight="1" x14ac:dyDescent="0.5">
      <c r="A268" s="760"/>
      <c r="B268" s="784"/>
      <c r="C268" s="787"/>
      <c r="D268" s="293">
        <v>5</v>
      </c>
      <c r="E268" s="178">
        <f>'INSCRIPTIONS COLLEGES'!E137</f>
        <v>24221810</v>
      </c>
      <c r="F268" s="364" t="str">
        <f>IF(E268="","",VLOOKUP(E268,'Listing import 29.10.24'!$A$2:$J$7000,2,FALSE))</f>
        <v>PEU</v>
      </c>
      <c r="G268" s="246" t="str">
        <f>IF(E268="","",VLOOKUP(E268,'Listing import 29.10.24'!$A$2:$J$7000,3,FALSE))</f>
        <v>Suzie</v>
      </c>
      <c r="H268" s="294" t="str">
        <f>IF(E268="","",VLOOKUP(E268,'Listing import 29.10.24'!$A$2:$J$7000,4,FALSE))</f>
        <v>BF</v>
      </c>
      <c r="I268" s="790"/>
      <c r="J268" s="748"/>
      <c r="K268" s="751"/>
      <c r="L268" s="209"/>
      <c r="M268" s="295" t="str">
        <f>IF(ISBLANK(L268),"",VLOOKUP(1/L268,'BAREME ATHLE'!$N$6:$BE$56,44))</f>
        <v/>
      </c>
      <c r="N268" s="210"/>
      <c r="O268" s="295" t="str">
        <f>IF(ISBLANK(N268),"",VLOOKUP(1/N268,'BAREME ATHLE'!$Z$6:$BE$56,32))</f>
        <v/>
      </c>
      <c r="P268" s="217"/>
      <c r="Q268" s="295" t="str">
        <f>IF(ISBLANK(P268),"",VLOOKUP(P268,'BAREME ATHLE'!$AU$6:$BE$56,11))</f>
        <v/>
      </c>
      <c r="R268" s="212"/>
      <c r="S268" s="295" t="str">
        <f>IF(ISBLANK(R268),"",VLOOKUP(R268,'BAREME ATHLE'!$AY$6:$BE$56,7))</f>
        <v/>
      </c>
      <c r="T268" s="250">
        <f>IF(SUM(M268,O268,Q268,S268)&lt;&gt;0,SUM(M268,O268,Q268,S268),0)</f>
        <v>0</v>
      </c>
      <c r="U268" s="769"/>
      <c r="V268" s="757"/>
      <c r="W268" s="766"/>
      <c r="X268" s="745"/>
      <c r="Y268" s="793"/>
    </row>
    <row r="269" spans="1:25" ht="25.5" customHeight="1" x14ac:dyDescent="0.5">
      <c r="A269" s="760"/>
      <c r="B269" s="784"/>
      <c r="C269" s="267"/>
      <c r="D269" s="268"/>
      <c r="E269" s="268"/>
      <c r="F269" s="362"/>
      <c r="G269" s="268"/>
      <c r="H269" s="269"/>
      <c r="I269" s="270"/>
      <c r="J269" s="214"/>
      <c r="K269" s="270"/>
      <c r="L269" s="215"/>
      <c r="M269" s="272"/>
      <c r="N269" s="216"/>
      <c r="O269" s="272"/>
      <c r="P269" s="199"/>
      <c r="Q269" s="272"/>
      <c r="R269" s="199"/>
      <c r="S269" s="272"/>
      <c r="T269" s="273"/>
      <c r="U269" s="274"/>
      <c r="V269" s="275"/>
      <c r="W269" s="766"/>
      <c r="X269" s="745"/>
      <c r="Y269" s="793"/>
    </row>
    <row r="270" spans="1:25" ht="25.5" customHeight="1" x14ac:dyDescent="0.5">
      <c r="A270" s="760"/>
      <c r="B270" s="784"/>
      <c r="C270" s="786" t="s">
        <v>130</v>
      </c>
      <c r="D270" s="293">
        <v>1</v>
      </c>
      <c r="E270" s="178">
        <f>'INSCRIPTIONS COLLEGES'!E139</f>
        <v>24221219</v>
      </c>
      <c r="F270" s="364" t="str">
        <f>IF(E270="","",VLOOKUP(E270,'Listing import 29.10.24'!$A$2:$J$7000,2,FALSE))</f>
        <v>BEARUNE</v>
      </c>
      <c r="G270" s="246" t="str">
        <f>IF(E270="","",VLOOKUP(E270,'Listing import 29.10.24'!$A$2:$J$7000,3,FALSE))</f>
        <v>Kayel</v>
      </c>
      <c r="H270" s="294" t="str">
        <f>IF(E270="","",VLOOKUP(E270,'Listing import 29.10.24'!$A$2:$J$7000,4,FALSE))</f>
        <v>MG</v>
      </c>
      <c r="I270" s="790"/>
      <c r="J270" s="746"/>
      <c r="K270" s="749" t="str">
        <f>IF(ISBLANK(J270),"",VLOOKUP(1/J270,'BAREME ATHLE'!$AN$6:$BE$56,18))</f>
        <v/>
      </c>
      <c r="L270" s="209"/>
      <c r="M270" s="295" t="str">
        <f>IF(ISBLANK(L270),"",VLOOKUP(1/L270,'BAREME ATHLE'!$P$6:$BE$56,42))</f>
        <v/>
      </c>
      <c r="N270" s="210"/>
      <c r="O270" s="295" t="str">
        <f>IF(ISBLANK(N270),"",VLOOKUP(1/N270,'BAREME ATHLE'!$AB$6:$BE$56,30))</f>
        <v/>
      </c>
      <c r="P270" s="217"/>
      <c r="Q270" s="295" t="str">
        <f>IF(ISBLANK(P270),"",VLOOKUP(P270,'BAREME ATHLE'!$AV$6:$BE$56,10))</f>
        <v/>
      </c>
      <c r="R270" s="212"/>
      <c r="S270" s="295" t="str">
        <f>IF(ISBLANK(R270),"",VLOOKUP(R270,'BAREME ATHLE'!$AY$6:$BE$56,7))</f>
        <v/>
      </c>
      <c r="T270" s="282">
        <f t="shared" ref="T270:T273" si="22">IF(SUM(M270,O270,Q270,S270)&lt;&gt;0,SUM(M270,O270,Q270,S270),0)</f>
        <v>0</v>
      </c>
      <c r="U270" s="770">
        <f>SUM(T270:T274)</f>
        <v>0</v>
      </c>
      <c r="V270" s="758">
        <f>IF(ISERROR(RANK(U270,$AO$47:$AO$62)),"",RANK(U270,$AO$47:$AO$62))</f>
        <v>1</v>
      </c>
      <c r="W270" s="766"/>
      <c r="X270" s="745"/>
      <c r="Y270" s="793"/>
    </row>
    <row r="271" spans="1:25" ht="25.5" customHeight="1" x14ac:dyDescent="0.5">
      <c r="A271" s="760"/>
      <c r="B271" s="784"/>
      <c r="C271" s="786"/>
      <c r="D271" s="293">
        <v>2</v>
      </c>
      <c r="E271" s="178">
        <f>'INSCRIPTIONS COLLEGES'!E140</f>
        <v>24238409</v>
      </c>
      <c r="F271" s="364" t="str">
        <f>IF(E271="","",VLOOKUP(E271,'Listing import 29.10.24'!$A$2:$J$7000,2,FALSE))</f>
        <v>Jebez</v>
      </c>
      <c r="G271" s="246" t="str">
        <f>IF(E271="","",VLOOKUP(E271,'Listing import 29.10.24'!$A$2:$J$7000,3,FALSE))</f>
        <v>Kuma</v>
      </c>
      <c r="H271" s="294" t="str">
        <f>IF(E271="","",VLOOKUP(E271,'Listing import 29.10.24'!$A$2:$J$7000,4,FALSE))</f>
        <v>MG</v>
      </c>
      <c r="I271" s="790"/>
      <c r="J271" s="747"/>
      <c r="K271" s="750"/>
      <c r="L271" s="209"/>
      <c r="M271" s="295" t="str">
        <f>IF(ISBLANK(L271),"",VLOOKUP(1/L271,'BAREME ATHLE'!$P$6:$BE$56,42))</f>
        <v/>
      </c>
      <c r="N271" s="210"/>
      <c r="O271" s="295" t="str">
        <f>IF(ISBLANK(N271),"",VLOOKUP(1/N271,'BAREME ATHLE'!$AB$6:$BE$56,30))</f>
        <v/>
      </c>
      <c r="P271" s="217"/>
      <c r="Q271" s="295" t="str">
        <f>IF(ISBLANK(P271),"",VLOOKUP(P271,'BAREME ATHLE'!$AV$6:$BE$56,10))</f>
        <v/>
      </c>
      <c r="R271" s="212"/>
      <c r="S271" s="295" t="str">
        <f>IF(ISBLANK(R271),"",VLOOKUP(R271,'BAREME ATHLE'!$AY$6:$BE$56,7))</f>
        <v/>
      </c>
      <c r="T271" s="282">
        <f t="shared" si="22"/>
        <v>0</v>
      </c>
      <c r="U271" s="771"/>
      <c r="V271" s="759"/>
      <c r="W271" s="766"/>
      <c r="X271" s="745"/>
      <c r="Y271" s="793"/>
    </row>
    <row r="272" spans="1:25" ht="25.5" customHeight="1" x14ac:dyDescent="0.5">
      <c r="A272" s="760"/>
      <c r="B272" s="784"/>
      <c r="C272" s="787"/>
      <c r="D272" s="293">
        <v>3</v>
      </c>
      <c r="E272" s="178">
        <f>'INSCRIPTIONS COLLEGES'!E141</f>
        <v>24222623</v>
      </c>
      <c r="F272" s="364" t="str">
        <f>IF(E272="","",VLOOKUP(E272,'Listing import 29.10.24'!$A$2:$J$7000,2,FALSE))</f>
        <v>SIWENE</v>
      </c>
      <c r="G272" s="246" t="str">
        <f>IF(E272="","",VLOOKUP(E272,'Listing import 29.10.24'!$A$2:$J$7000,3,FALSE))</f>
        <v>Tylan</v>
      </c>
      <c r="H272" s="294" t="str">
        <f>IF(E272="","",VLOOKUP(E272,'Listing import 29.10.24'!$A$2:$J$7000,4,FALSE))</f>
        <v>MG</v>
      </c>
      <c r="I272" s="790"/>
      <c r="J272" s="747"/>
      <c r="K272" s="750"/>
      <c r="L272" s="209"/>
      <c r="M272" s="295" t="str">
        <f>IF(ISBLANK(L272),"",VLOOKUP(1/L272,'BAREME ATHLE'!$P$6:$BE$56,42))</f>
        <v/>
      </c>
      <c r="N272" s="210"/>
      <c r="O272" s="295" t="str">
        <f>IF(ISBLANK(N272),"",VLOOKUP(1/N272,'BAREME ATHLE'!$AB$6:$BE$56,30))</f>
        <v/>
      </c>
      <c r="P272" s="217"/>
      <c r="Q272" s="295" t="str">
        <f>IF(ISBLANK(P272),"",VLOOKUP(P272,'BAREME ATHLE'!$AV$6:$BE$56,10))</f>
        <v/>
      </c>
      <c r="R272" s="212"/>
      <c r="S272" s="295" t="str">
        <f>IF(ISBLANK(R272),"",VLOOKUP(R272,'BAREME ATHLE'!$AY$6:$BE$56,7))</f>
        <v/>
      </c>
      <c r="T272" s="282">
        <f t="shared" si="22"/>
        <v>0</v>
      </c>
      <c r="U272" s="771"/>
      <c r="V272" s="759"/>
      <c r="W272" s="766"/>
      <c r="X272" s="745"/>
      <c r="Y272" s="793"/>
    </row>
    <row r="273" spans="1:25" ht="25.5" customHeight="1" x14ac:dyDescent="0.5">
      <c r="A273" s="760"/>
      <c r="B273" s="784"/>
      <c r="C273" s="787"/>
      <c r="D273" s="293">
        <v>4</v>
      </c>
      <c r="E273" s="178">
        <f>'INSCRIPTIONS COLLEGES'!E142</f>
        <v>24221873</v>
      </c>
      <c r="F273" s="364" t="str">
        <f>IF(E273="","",VLOOKUP(E273,'Listing import 29.10.24'!$A$2:$J$7000,2,FALSE))</f>
        <v>WAYARIDRI</v>
      </c>
      <c r="G273" s="246" t="str">
        <f>IF(E273="","",VLOOKUP(E273,'Listing import 29.10.24'!$A$2:$J$7000,3,FALSE))</f>
        <v>Bruno</v>
      </c>
      <c r="H273" s="294" t="str">
        <f>IF(E273="","",VLOOKUP(E273,'Listing import 29.10.24'!$A$2:$J$7000,4,FALSE))</f>
        <v>MG</v>
      </c>
      <c r="I273" s="790"/>
      <c r="J273" s="747"/>
      <c r="K273" s="750"/>
      <c r="L273" s="209"/>
      <c r="M273" s="295" t="str">
        <f>IF(ISBLANK(L273),"",VLOOKUP(1/L273,'BAREME ATHLE'!$P$6:$BE$56,42))</f>
        <v/>
      </c>
      <c r="N273" s="210"/>
      <c r="O273" s="295" t="str">
        <f>IF(ISBLANK(N273),"",VLOOKUP(1/N273,'BAREME ATHLE'!$AB$6:$BE$56,30))</f>
        <v/>
      </c>
      <c r="P273" s="217"/>
      <c r="Q273" s="295" t="str">
        <f>IF(ISBLANK(P273),"",VLOOKUP(P273,'BAREME ATHLE'!$AV$6:$BE$56,10))</f>
        <v/>
      </c>
      <c r="R273" s="212"/>
      <c r="S273" s="295" t="str">
        <f>IF(ISBLANK(R273),"",VLOOKUP(R273,'BAREME ATHLE'!$AY$6:$BE$56,7))</f>
        <v/>
      </c>
      <c r="T273" s="282">
        <f t="shared" si="22"/>
        <v>0</v>
      </c>
      <c r="U273" s="771"/>
      <c r="V273" s="759"/>
      <c r="W273" s="766"/>
      <c r="X273" s="745"/>
      <c r="Y273" s="793"/>
    </row>
    <row r="274" spans="1:25" ht="25.5" customHeight="1" x14ac:dyDescent="0.5">
      <c r="A274" s="760"/>
      <c r="B274" s="785"/>
      <c r="C274" s="787"/>
      <c r="D274" s="293">
        <v>5</v>
      </c>
      <c r="E274" s="178">
        <f>'INSCRIPTIONS COLLEGES'!E143</f>
        <v>24211110</v>
      </c>
      <c r="F274" s="364" t="str">
        <f>IF(E274="","",VLOOKUP(E274,'Listing import 29.10.24'!$A$2:$J$7000,2,FALSE))</f>
        <v>ENOKA</v>
      </c>
      <c r="G274" s="246" t="str">
        <f>IF(E274="","",VLOOKUP(E274,'Listing import 29.10.24'!$A$2:$J$7000,3,FALSE))</f>
        <v>Stanley</v>
      </c>
      <c r="H274" s="294" t="str">
        <f>IF(E274="","",VLOOKUP(E274,'Listing import 29.10.24'!$A$2:$J$7000,4,FALSE))</f>
        <v>MG</v>
      </c>
      <c r="I274" s="790"/>
      <c r="J274" s="748"/>
      <c r="K274" s="751"/>
      <c r="L274" s="209"/>
      <c r="M274" s="295" t="str">
        <f>IF(ISBLANK(L274),"",VLOOKUP(1/L274,'BAREME ATHLE'!$P$6:$BE$56,42))</f>
        <v/>
      </c>
      <c r="N274" s="210"/>
      <c r="O274" s="295" t="str">
        <f>IF(ISBLANK(N274),"",VLOOKUP(1/N274,'BAREME ATHLE'!$AB$6:$BE$56,30))</f>
        <v/>
      </c>
      <c r="P274" s="217"/>
      <c r="Q274" s="295" t="str">
        <f>IF(ISBLANK(P274),"",VLOOKUP(P274,'BAREME ATHLE'!$AV$6:$BE$56,10))</f>
        <v/>
      </c>
      <c r="R274" s="212"/>
      <c r="S274" s="295" t="str">
        <f>IF(ISBLANK(R274),"",VLOOKUP(R274,'BAREME ATHLE'!$AY$6:$BE$56,7))</f>
        <v/>
      </c>
      <c r="T274" s="282">
        <f>IF(SUM(M274,O274,Q274,S274)&lt;&gt;0,SUM(M274,O274,Q274,S274),0)</f>
        <v>0</v>
      </c>
      <c r="U274" s="772"/>
      <c r="V274" s="759"/>
      <c r="W274" s="766"/>
      <c r="X274" s="745"/>
      <c r="Y274" s="794"/>
    </row>
    <row r="275" spans="1:25" x14ac:dyDescent="0.5">
      <c r="B275" s="285"/>
      <c r="C275" s="286"/>
      <c r="D275" s="286"/>
      <c r="E275" s="370"/>
      <c r="F275" s="363"/>
      <c r="G275" s="286"/>
      <c r="H275" s="286"/>
      <c r="J275" s="218">
        <f>SUM(HOUR(J252+J264)*60*60,MINUTE(J252+J264)*60,SECOND(J252+J264))</f>
        <v>0</v>
      </c>
      <c r="K275" s="287"/>
    </row>
    <row r="276" spans="1:25" ht="87.75" x14ac:dyDescent="0.5">
      <c r="B276" s="236" t="s">
        <v>82</v>
      </c>
      <c r="C276" s="236" t="s">
        <v>83</v>
      </c>
      <c r="D276" s="236" t="s">
        <v>84</v>
      </c>
      <c r="E276" s="100" t="s">
        <v>85</v>
      </c>
      <c r="F276" s="360" t="s">
        <v>86</v>
      </c>
      <c r="G276" s="236" t="s">
        <v>87</v>
      </c>
      <c r="H276" s="236" t="s">
        <v>88</v>
      </c>
      <c r="I276" s="237" t="s">
        <v>89</v>
      </c>
      <c r="J276" s="111" t="s">
        <v>122</v>
      </c>
      <c r="K276" s="237" t="s">
        <v>34</v>
      </c>
      <c r="L276" s="111" t="s">
        <v>132</v>
      </c>
      <c r="M276" s="238" t="s">
        <v>34</v>
      </c>
      <c r="N276" s="111" t="s">
        <v>124</v>
      </c>
      <c r="O276" s="238" t="s">
        <v>34</v>
      </c>
      <c r="P276" s="111" t="s">
        <v>125</v>
      </c>
      <c r="Q276" s="238" t="s">
        <v>34</v>
      </c>
      <c r="R276" s="111" t="s">
        <v>126</v>
      </c>
      <c r="S276" s="238" t="s">
        <v>34</v>
      </c>
      <c r="T276" s="239" t="s">
        <v>113</v>
      </c>
      <c r="U276" s="240" t="s">
        <v>98</v>
      </c>
      <c r="V276" s="240" t="s">
        <v>99</v>
      </c>
      <c r="W276" s="241" t="s">
        <v>114</v>
      </c>
      <c r="X276" s="241" t="s">
        <v>115</v>
      </c>
      <c r="Y276" s="241" t="s">
        <v>116</v>
      </c>
    </row>
    <row r="277" spans="1:25" ht="25.5" customHeight="1" x14ac:dyDescent="0.5">
      <c r="A277" s="692">
        <v>12</v>
      </c>
      <c r="B277" s="783" t="str">
        <f>IF(E289="","",VLOOKUP(E289,'Listing import 29.10.24'!$A$2:$J$7000,8,FALSE))</f>
        <v>CLG.YVES-MARIE HILY</v>
      </c>
      <c r="C277" s="786" t="s">
        <v>117</v>
      </c>
      <c r="D277" s="293">
        <v>1</v>
      </c>
      <c r="E277" s="178"/>
      <c r="F277" s="364" t="str">
        <f>IF(E277="","",VLOOKUP(E277,'Listing import 29.10.24'!$A$2:$J$7000,2,FALSE))</f>
        <v/>
      </c>
      <c r="G277" s="246" t="str">
        <f>IF(E277="","",VLOOKUP(E277,'Listing import 29.10.24'!$A$2:$J$7000,3,FALSE))</f>
        <v/>
      </c>
      <c r="H277" s="294" t="str">
        <f>IF(E277="","",VLOOKUP(E277,'Listing import 29.10.24'!$A$2:$J$7000,4,FALSE))</f>
        <v/>
      </c>
      <c r="I277" s="788"/>
      <c r="J277" s="746"/>
      <c r="K277" s="749" t="str">
        <f>IF(ISBLANK(J277),"",VLOOKUP(1/J277,'BAREME ATHLE'!$AH$6:$BE$56,24))</f>
        <v/>
      </c>
      <c r="L277" s="209"/>
      <c r="M277" s="295" t="str">
        <f>IF(ISBLANK(L277),"",VLOOKUP(1/L277,'BAREME ATHLE'!$J$6:$BE$56,48))</f>
        <v/>
      </c>
      <c r="N277" s="210"/>
      <c r="O277" s="295" t="str">
        <f>IF(ISBLANK(N277),"",VLOOKUP(1/N277,'BAREME ATHLE'!$V$6:$BE$56,36))</f>
        <v/>
      </c>
      <c r="P277" s="211"/>
      <c r="Q277" s="296" t="str">
        <f>IF(ISBLANK(P277),"",VLOOKUP(P277,'BAREME ATHLE'!$AS$6:$BE$56,13))</f>
        <v/>
      </c>
      <c r="R277" s="212"/>
      <c r="S277" s="295" t="str">
        <f>IF(ISBLANK(R277),"",VLOOKUP(R277,'BAREME ATHLE'!$AY$6:$BE$56,7))</f>
        <v/>
      </c>
      <c r="T277" s="250">
        <f>IF(SUM(M277,O277,Q277,S277)&lt;&gt;0,SUM(M277,O277,Q277,S277),0)</f>
        <v>0</v>
      </c>
      <c r="U277" s="767">
        <f>SUM(T277:T281)</f>
        <v>0</v>
      </c>
      <c r="V277" s="756">
        <f>IF(ISERROR(RANK(U277,$AC$47:$AC$62)),"",RANK(U277,$AC$47:$AC$62))</f>
        <v>1</v>
      </c>
      <c r="W277" s="745">
        <f>IF(ISERROR(U277+U283),"",U277+U283)</f>
        <v>0</v>
      </c>
      <c r="X277" s="745">
        <f>IF(ISERROR(RANK(W277,$AI$47:$AI$62)),"",RANK(W277,$AI$47:$AI$62))</f>
        <v>1</v>
      </c>
      <c r="Y277" s="791"/>
    </row>
    <row r="278" spans="1:25" ht="25.5" customHeight="1" x14ac:dyDescent="0.5">
      <c r="A278" s="760"/>
      <c r="B278" s="784"/>
      <c r="C278" s="787"/>
      <c r="D278" s="293">
        <v>2</v>
      </c>
      <c r="E278" s="178"/>
      <c r="F278" s="364" t="str">
        <f>IF(E278="","",VLOOKUP(E278,'Listing import 29.10.24'!$A$2:$J$7000,2,FALSE))</f>
        <v/>
      </c>
      <c r="G278" s="246" t="str">
        <f>IF(E278="","",VLOOKUP(E278,'Listing import 29.10.24'!$A$2:$J$7000,3,FALSE))</f>
        <v/>
      </c>
      <c r="H278" s="294" t="str">
        <f>IF(E278="","",VLOOKUP(E278,'Listing import 29.10.24'!$A$2:$J$7000,4,FALSE))</f>
        <v/>
      </c>
      <c r="I278" s="788"/>
      <c r="J278" s="747"/>
      <c r="K278" s="750"/>
      <c r="L278" s="209"/>
      <c r="M278" s="295" t="str">
        <f>IF(ISBLANK(L278),"",VLOOKUP(1/L278,'BAREME ATHLE'!$J$6:$BE$56,48))</f>
        <v/>
      </c>
      <c r="N278" s="210"/>
      <c r="O278" s="295" t="str">
        <f>IF(ISBLANK(N278),"",VLOOKUP(1/N278,'BAREME ATHLE'!$V$6:$BE$56,36))</f>
        <v/>
      </c>
      <c r="P278" s="211"/>
      <c r="Q278" s="296" t="str">
        <f>IF(ISBLANK(P278),"",VLOOKUP(P278,'BAREME ATHLE'!$AS$6:$BE$56,13))</f>
        <v/>
      </c>
      <c r="R278" s="213"/>
      <c r="S278" s="295" t="str">
        <f>IF(ISBLANK(R278),"",VLOOKUP(R278,'BAREME ATHLE'!$AY$6:$BE$56,7))</f>
        <v/>
      </c>
      <c r="T278" s="250">
        <f>IF(SUM(M278,O278,Q278,S278)&lt;&gt;0,SUM(M278,O278,Q278,S278),0)</f>
        <v>0</v>
      </c>
      <c r="U278" s="768"/>
      <c r="V278" s="757"/>
      <c r="W278" s="766"/>
      <c r="X278" s="745"/>
      <c r="Y278" s="792"/>
    </row>
    <row r="279" spans="1:25" ht="25.5" customHeight="1" x14ac:dyDescent="0.5">
      <c r="A279" s="760"/>
      <c r="B279" s="784"/>
      <c r="C279" s="787"/>
      <c r="D279" s="293">
        <v>3</v>
      </c>
      <c r="E279" s="178"/>
      <c r="F279" s="364" t="str">
        <f>IF(E279="","",VLOOKUP(E279,'Listing import 29.10.24'!$A$2:$J$7000,2,FALSE))</f>
        <v/>
      </c>
      <c r="G279" s="246" t="str">
        <f>IF(E279="","",VLOOKUP(E279,'Listing import 29.10.24'!$A$2:$J$7000,3,FALSE))</f>
        <v/>
      </c>
      <c r="H279" s="294" t="str">
        <f>IF(E279="","",VLOOKUP(E279,'Listing import 29.10.24'!$A$2:$J$7000,4,FALSE))</f>
        <v/>
      </c>
      <c r="I279" s="788"/>
      <c r="J279" s="747"/>
      <c r="K279" s="750"/>
      <c r="L279" s="209"/>
      <c r="M279" s="295" t="str">
        <f>IF(ISBLANK(L279),"",VLOOKUP(1/L279,'BAREME ATHLE'!$J$6:$BE$56,48))</f>
        <v/>
      </c>
      <c r="N279" s="210"/>
      <c r="O279" s="295" t="str">
        <f>IF(ISBLANK(N279),"",VLOOKUP(1/N279,'BAREME ATHLE'!$V$6:$BE$56,36))</f>
        <v/>
      </c>
      <c r="P279" s="211"/>
      <c r="Q279" s="296" t="str">
        <f>IF(ISBLANK(P279),"",VLOOKUP(P279,'BAREME ATHLE'!$AS$6:$BE$56,13))</f>
        <v/>
      </c>
      <c r="R279" s="212"/>
      <c r="S279" s="295" t="str">
        <f>IF(ISBLANK(R279),"",VLOOKUP(R279,'BAREME ATHLE'!$AY$6:$BE$56,7))</f>
        <v/>
      </c>
      <c r="T279" s="250">
        <f>IF(SUM(M279,O279,Q279,S279)&lt;&gt;0,SUM(M279,O279,Q279,S279),0)</f>
        <v>0</v>
      </c>
      <c r="U279" s="768"/>
      <c r="V279" s="757"/>
      <c r="W279" s="766"/>
      <c r="X279" s="745"/>
      <c r="Y279" s="792"/>
    </row>
    <row r="280" spans="1:25" ht="25.5" customHeight="1" x14ac:dyDescent="0.5">
      <c r="A280" s="760"/>
      <c r="B280" s="784"/>
      <c r="C280" s="787"/>
      <c r="D280" s="293">
        <v>4</v>
      </c>
      <c r="E280" s="178"/>
      <c r="F280" s="364" t="str">
        <f>IF(E280="","",VLOOKUP(E280,'Listing import 29.10.24'!$A$2:$J$7000,2,FALSE))</f>
        <v/>
      </c>
      <c r="G280" s="246" t="str">
        <f>IF(E280="","",VLOOKUP(E280,'Listing import 29.10.24'!$A$2:$J$7000,3,FALSE))</f>
        <v/>
      </c>
      <c r="H280" s="294" t="str">
        <f>IF(E280="","",VLOOKUP(E280,'Listing import 29.10.24'!$A$2:$J$7000,4,FALSE))</f>
        <v/>
      </c>
      <c r="I280" s="788"/>
      <c r="J280" s="747"/>
      <c r="K280" s="750"/>
      <c r="L280" s="209"/>
      <c r="M280" s="295" t="str">
        <f>IF(ISBLANK(L280),"",VLOOKUP(1/L280,'BAREME ATHLE'!$J$6:$BE$56,48))</f>
        <v/>
      </c>
      <c r="N280" s="210"/>
      <c r="O280" s="295" t="str">
        <f>IF(ISBLANK(N280),"",VLOOKUP(1/N280,'BAREME ATHLE'!$V$6:$BE$56,36))</f>
        <v/>
      </c>
      <c r="P280" s="211"/>
      <c r="Q280" s="296" t="str">
        <f>IF(ISBLANK(P280),"",VLOOKUP(P280,'BAREME ATHLE'!$AS$6:$BE$56,13))</f>
        <v/>
      </c>
      <c r="R280" s="212"/>
      <c r="S280" s="295" t="str">
        <f>IF(ISBLANK(R280),"",VLOOKUP(R280,'BAREME ATHLE'!$AY$6:$BE$56,7))</f>
        <v/>
      </c>
      <c r="T280" s="250">
        <f>IF(SUM(M280,O280,Q280,S280)&lt;&gt;0,SUM(M280,O280,Q280,S280),0)</f>
        <v>0</v>
      </c>
      <c r="U280" s="768"/>
      <c r="V280" s="757"/>
      <c r="W280" s="766"/>
      <c r="X280" s="745"/>
      <c r="Y280" s="792"/>
    </row>
    <row r="281" spans="1:25" ht="25.5" customHeight="1" x14ac:dyDescent="0.5">
      <c r="A281" s="760"/>
      <c r="B281" s="784"/>
      <c r="C281" s="787"/>
      <c r="D281" s="293">
        <v>5</v>
      </c>
      <c r="E281" s="178"/>
      <c r="F281" s="364" t="str">
        <f>IF(E281="","",VLOOKUP(E281,'Listing import 29.10.24'!$A$2:$J$7000,2,FALSE))</f>
        <v/>
      </c>
      <c r="G281" s="246" t="str">
        <f>IF(E281="","",VLOOKUP(E281,'Listing import 29.10.24'!$A$2:$J$7000,3,FALSE))</f>
        <v/>
      </c>
      <c r="H281" s="294" t="str">
        <f>IF(E281="","",VLOOKUP(E281,'Listing import 29.10.24'!$A$2:$J$7000,4,FALSE))</f>
        <v/>
      </c>
      <c r="I281" s="788"/>
      <c r="J281" s="748"/>
      <c r="K281" s="751"/>
      <c r="L281" s="209"/>
      <c r="M281" s="295" t="str">
        <f>IF(ISBLANK(L281),"",VLOOKUP(1/L281,'BAREME ATHLE'!$J$6:$BE$56,48))</f>
        <v/>
      </c>
      <c r="N281" s="210"/>
      <c r="O281" s="295" t="str">
        <f>IF(ISBLANK(N281),"",VLOOKUP(1/N281,'BAREME ATHLE'!$V$6:$BE$56,36))</f>
        <v/>
      </c>
      <c r="P281" s="211"/>
      <c r="Q281" s="296" t="str">
        <f>IF(ISBLANK(P281),"",VLOOKUP(P281,'BAREME ATHLE'!$AS$6:$BE$56,13))</f>
        <v/>
      </c>
      <c r="R281" s="212"/>
      <c r="S281" s="295" t="str">
        <f>IF(ISBLANK(R281),"",VLOOKUP(R281,'BAREME ATHLE'!$AY$6:$BE$56,7))</f>
        <v/>
      </c>
      <c r="T281" s="250">
        <f>IF(SUM(M281,O281,Q281,S281)&lt;&gt;0,SUM(M281,O281,Q281,S281),0)</f>
        <v>0</v>
      </c>
      <c r="U281" s="769"/>
      <c r="V281" s="757"/>
      <c r="W281" s="766"/>
      <c r="X281" s="745"/>
      <c r="Y281" s="792"/>
    </row>
    <row r="282" spans="1:25" ht="25.5" customHeight="1" x14ac:dyDescent="0.5">
      <c r="A282" s="760"/>
      <c r="B282" s="784"/>
      <c r="C282" s="267"/>
      <c r="D282" s="268"/>
      <c r="E282" s="268"/>
      <c r="F282" s="362"/>
      <c r="G282" s="268"/>
      <c r="H282" s="269"/>
      <c r="I282" s="270"/>
      <c r="J282" s="214"/>
      <c r="K282" s="270"/>
      <c r="L282" s="215"/>
      <c r="M282" s="271"/>
      <c r="N282" s="216"/>
      <c r="O282" s="272"/>
      <c r="P282" s="199"/>
      <c r="Q282" s="272"/>
      <c r="R282" s="199"/>
      <c r="S282" s="272"/>
      <c r="T282" s="273"/>
      <c r="U282" s="274"/>
      <c r="V282" s="275"/>
      <c r="W282" s="766"/>
      <c r="X282" s="745"/>
      <c r="Y282" s="792"/>
    </row>
    <row r="283" spans="1:25" ht="25.5" customHeight="1" x14ac:dyDescent="0.5">
      <c r="A283" s="760"/>
      <c r="B283" s="784"/>
      <c r="C283" s="786" t="s">
        <v>121</v>
      </c>
      <c r="D283" s="293">
        <v>1</v>
      </c>
      <c r="E283" s="178"/>
      <c r="F283" s="364" t="str">
        <f>IF(E283="","",VLOOKUP(E283,'Listing import 29.10.24'!$A$2:$J$7000,2,FALSE))</f>
        <v/>
      </c>
      <c r="G283" s="246" t="str">
        <f>IF(E283="","",VLOOKUP(E283,'Listing import 29.10.24'!$A$2:$J$7000,3,FALSE))</f>
        <v/>
      </c>
      <c r="H283" s="294" t="str">
        <f>IF(E283="","",VLOOKUP(E283,'Listing import 29.10.24'!$A$2:$J$7000,4,FALSE))</f>
        <v/>
      </c>
      <c r="I283" s="788"/>
      <c r="J283" s="746"/>
      <c r="K283" s="749" t="str">
        <f>IF(ISBLANK(J283),"",VLOOKUP(1/J283,'BAREME ATHLE'!$AJ$6:$BE$56,22))</f>
        <v/>
      </c>
      <c r="L283" s="209"/>
      <c r="M283" s="295" t="str">
        <f>IF(ISBLANK(L283),"",VLOOKUP(1/L283,'BAREME ATHLE'!$L$6:$BE$56,46))</f>
        <v/>
      </c>
      <c r="N283" s="210"/>
      <c r="O283" s="295" t="str">
        <f>IF(ISBLANK(N283),"",VLOOKUP(1/N283,'BAREME ATHLE'!$X$6:$BE$56,34))</f>
        <v/>
      </c>
      <c r="P283" s="217"/>
      <c r="Q283" s="295" t="str">
        <f>IF(ISBLANK(P283),"",VLOOKUP(P283,'BAREME ATHLE'!$AT$6:$BE$56,12))</f>
        <v/>
      </c>
      <c r="R283" s="212"/>
      <c r="S283" s="295" t="str">
        <f>IF(ISBLANK(R283),"",VLOOKUP(R283,'BAREME ATHLE'!$AY$6:$BE$56,7))</f>
        <v/>
      </c>
      <c r="T283" s="282">
        <f>IF(SUM(M283,O283,Q283,S283)&lt;&gt;0,SUM(M283,O283,Q283,S283),0)</f>
        <v>0</v>
      </c>
      <c r="U283" s="770">
        <f>SUM(T283:T287)</f>
        <v>0</v>
      </c>
      <c r="V283" s="758">
        <f>IF(ISERROR(RANK(U283,$AF$47:$AF$62)),"",RANK(U283,$AF$47:$AF$62))</f>
        <v>1</v>
      </c>
      <c r="W283" s="766"/>
      <c r="X283" s="745"/>
      <c r="Y283" s="792"/>
    </row>
    <row r="284" spans="1:25" ht="25.5" customHeight="1" x14ac:dyDescent="0.5">
      <c r="A284" s="760"/>
      <c r="B284" s="784"/>
      <c r="C284" s="787"/>
      <c r="D284" s="293">
        <v>2</v>
      </c>
      <c r="E284" s="178"/>
      <c r="F284" s="364" t="str">
        <f>IF(E284="","",VLOOKUP(E284,'Listing import 29.10.24'!$A$2:$J$7000,2,FALSE))</f>
        <v/>
      </c>
      <c r="G284" s="246" t="str">
        <f>IF(E284="","",VLOOKUP(E284,'Listing import 29.10.24'!$A$2:$J$7000,3,FALSE))</f>
        <v/>
      </c>
      <c r="H284" s="294" t="str">
        <f>IF(E284="","",VLOOKUP(E284,'Listing import 29.10.24'!$A$2:$J$7000,4,FALSE))</f>
        <v/>
      </c>
      <c r="I284" s="788"/>
      <c r="J284" s="747"/>
      <c r="K284" s="750"/>
      <c r="L284" s="209"/>
      <c r="M284" s="295" t="str">
        <f>IF(ISBLANK(L284),"",VLOOKUP(1/L284,'BAREME ATHLE'!$L$6:$BE$56,46))</f>
        <v/>
      </c>
      <c r="N284" s="210"/>
      <c r="O284" s="295" t="str">
        <f>IF(ISBLANK(N284),"",VLOOKUP(1/N284,'BAREME ATHLE'!$X$6:$BE$56,34))</f>
        <v/>
      </c>
      <c r="P284" s="217"/>
      <c r="Q284" s="295" t="str">
        <f>IF(ISBLANK(P284),"",VLOOKUP(P284,'BAREME ATHLE'!$AT$6:$BE$56,12))</f>
        <v/>
      </c>
      <c r="R284" s="212"/>
      <c r="S284" s="295" t="str">
        <f>IF(ISBLANK(R284),"",VLOOKUP(R284,'BAREME ATHLE'!$AY$6:$BE$56,7))</f>
        <v/>
      </c>
      <c r="T284" s="282">
        <f>IF(SUM(M284,O284,Q284,S284)&lt;&gt;0,SUM(M284,O284,Q284,S284),0)</f>
        <v>0</v>
      </c>
      <c r="U284" s="771"/>
      <c r="V284" s="759"/>
      <c r="W284" s="766"/>
      <c r="X284" s="745"/>
      <c r="Y284" s="792"/>
    </row>
    <row r="285" spans="1:25" ht="25.5" customHeight="1" x14ac:dyDescent="0.5">
      <c r="A285" s="760"/>
      <c r="B285" s="784"/>
      <c r="C285" s="787"/>
      <c r="D285" s="293">
        <v>3</v>
      </c>
      <c r="E285" s="178"/>
      <c r="F285" s="364" t="str">
        <f>IF(E285="","",VLOOKUP(E285,'Listing import 29.10.24'!$A$2:$J$7000,2,FALSE))</f>
        <v/>
      </c>
      <c r="G285" s="246" t="str">
        <f>IF(E285="","",VLOOKUP(E285,'Listing import 29.10.24'!$A$2:$J$7000,3,FALSE))</f>
        <v/>
      </c>
      <c r="H285" s="294" t="str">
        <f>IF(E285="","",VLOOKUP(E285,'Listing import 29.10.24'!$A$2:$J$7000,4,FALSE))</f>
        <v/>
      </c>
      <c r="I285" s="788"/>
      <c r="J285" s="747"/>
      <c r="K285" s="750"/>
      <c r="L285" s="209"/>
      <c r="M285" s="295" t="str">
        <f>IF(ISBLANK(L285),"",VLOOKUP(1/L285,'BAREME ATHLE'!$L$6:$BE$56,46))</f>
        <v/>
      </c>
      <c r="N285" s="210"/>
      <c r="O285" s="295" t="str">
        <f>IF(ISBLANK(N285),"",VLOOKUP(1/N285,'BAREME ATHLE'!$X$6:$BE$56,34))</f>
        <v/>
      </c>
      <c r="P285" s="217"/>
      <c r="Q285" s="295" t="str">
        <f>IF(ISBLANK(P285),"",VLOOKUP(P285,'BAREME ATHLE'!$AT$6:$BE$56,12))</f>
        <v/>
      </c>
      <c r="R285" s="212"/>
      <c r="S285" s="295" t="str">
        <f>IF(ISBLANK(R285),"",VLOOKUP(R285,'BAREME ATHLE'!$AY$6:$BE$56,7))</f>
        <v/>
      </c>
      <c r="T285" s="282">
        <f>IF(SUM(M285,O285,Q285,S285)&lt;&gt;0,SUM(M285,O285,Q285,S285),0)</f>
        <v>0</v>
      </c>
      <c r="U285" s="771"/>
      <c r="V285" s="759"/>
      <c r="W285" s="766"/>
      <c r="X285" s="745"/>
      <c r="Y285" s="792"/>
    </row>
    <row r="286" spans="1:25" ht="25.5" customHeight="1" x14ac:dyDescent="0.5">
      <c r="A286" s="760"/>
      <c r="B286" s="784"/>
      <c r="C286" s="787"/>
      <c r="D286" s="293">
        <v>4</v>
      </c>
      <c r="E286" s="178"/>
      <c r="F286" s="364" t="str">
        <f>IF(E286="","",VLOOKUP(E286,'Listing import 29.10.24'!$A$2:$J$7000,2,FALSE))</f>
        <v/>
      </c>
      <c r="G286" s="246" t="str">
        <f>IF(E286="","",VLOOKUP(E286,'Listing import 29.10.24'!$A$2:$J$7000,3,FALSE))</f>
        <v/>
      </c>
      <c r="H286" s="294" t="str">
        <f>IF(E286="","",VLOOKUP(E286,'Listing import 29.10.24'!$A$2:$J$7000,4,FALSE))</f>
        <v/>
      </c>
      <c r="I286" s="788"/>
      <c r="J286" s="747"/>
      <c r="K286" s="750"/>
      <c r="L286" s="209"/>
      <c r="M286" s="295" t="str">
        <f>IF(ISBLANK(L286),"",VLOOKUP(1/L286,'BAREME ATHLE'!$L$6:$BE$56,46))</f>
        <v/>
      </c>
      <c r="N286" s="210"/>
      <c r="O286" s="295" t="str">
        <f>IF(ISBLANK(N286),"",VLOOKUP(1/N286,'BAREME ATHLE'!$X$6:$BE$56,34))</f>
        <v/>
      </c>
      <c r="P286" s="217"/>
      <c r="Q286" s="295" t="str">
        <f>IF(ISBLANK(P286),"",VLOOKUP(P286,'BAREME ATHLE'!$AT$6:$BE$56,12))</f>
        <v/>
      </c>
      <c r="R286" s="212"/>
      <c r="S286" s="295" t="str">
        <f>IF(ISBLANK(R286),"",VLOOKUP(R286,'BAREME ATHLE'!$AY$6:$BE$56,7))</f>
        <v/>
      </c>
      <c r="T286" s="282">
        <f>IF(SUM(M286,O286,Q286,S286)&lt;&gt;0,SUM(M286,O286,Q286,S286),0)</f>
        <v>0</v>
      </c>
      <c r="U286" s="771"/>
      <c r="V286" s="759"/>
      <c r="W286" s="766"/>
      <c r="X286" s="745"/>
      <c r="Y286" s="792"/>
    </row>
    <row r="287" spans="1:25" ht="25.5" customHeight="1" x14ac:dyDescent="0.5">
      <c r="A287" s="760"/>
      <c r="B287" s="784"/>
      <c r="C287" s="787"/>
      <c r="D287" s="293">
        <v>5</v>
      </c>
      <c r="E287" s="178"/>
      <c r="F287" s="364" t="str">
        <f>IF(E287="","",VLOOKUP(E287,'Listing import 29.10.24'!$A$2:$J$7000,2,FALSE))</f>
        <v/>
      </c>
      <c r="G287" s="246" t="str">
        <f>IF(E287="","",VLOOKUP(E287,'Listing import 29.10.24'!$A$2:$J$7000,3,FALSE))</f>
        <v/>
      </c>
      <c r="H287" s="294" t="str">
        <f>IF(E287="","",VLOOKUP(E287,'Listing import 29.10.24'!$A$2:$J$7000,4,FALSE))</f>
        <v/>
      </c>
      <c r="I287" s="788"/>
      <c r="J287" s="748"/>
      <c r="K287" s="751"/>
      <c r="L287" s="209"/>
      <c r="M287" s="295" t="str">
        <f>IF(ISBLANK(L287),"",VLOOKUP(1/L287,'BAREME ATHLE'!$L$6:$BE$56,46))</f>
        <v/>
      </c>
      <c r="N287" s="210"/>
      <c r="O287" s="295" t="str">
        <f>IF(ISBLANK(N287),"",VLOOKUP(1/N287,'BAREME ATHLE'!$X$6:$BE$56,34))</f>
        <v/>
      </c>
      <c r="P287" s="217"/>
      <c r="Q287" s="295" t="str">
        <f>IF(ISBLANK(P287),"",VLOOKUP(P287,'BAREME ATHLE'!$AT$6:$BE$56,12))</f>
        <v/>
      </c>
      <c r="R287" s="212"/>
      <c r="S287" s="295" t="str">
        <f>IF(ISBLANK(R287),"",VLOOKUP(R287,'BAREME ATHLE'!$AY$6:$BE$56,7))</f>
        <v/>
      </c>
      <c r="T287" s="282">
        <f>IF(SUM(M287,O287,Q287,S287)&lt;&gt;0,SUM(M287,O287,Q287,S287),0)</f>
        <v>0</v>
      </c>
      <c r="U287" s="772"/>
      <c r="V287" s="759"/>
      <c r="W287" s="766"/>
      <c r="X287" s="745"/>
      <c r="Y287" s="792"/>
    </row>
    <row r="288" spans="1:25" ht="87.75" x14ac:dyDescent="0.5">
      <c r="A288" s="760"/>
      <c r="B288" s="784"/>
      <c r="C288" s="236" t="s">
        <v>83</v>
      </c>
      <c r="D288" s="236" t="s">
        <v>84</v>
      </c>
      <c r="E288" s="100" t="s">
        <v>85</v>
      </c>
      <c r="F288" s="360" t="s">
        <v>86</v>
      </c>
      <c r="G288" s="236" t="s">
        <v>87</v>
      </c>
      <c r="H288" s="236" t="s">
        <v>88</v>
      </c>
      <c r="I288" s="237" t="s">
        <v>89</v>
      </c>
      <c r="J288" s="111" t="s">
        <v>122</v>
      </c>
      <c r="K288" s="237" t="s">
        <v>34</v>
      </c>
      <c r="L288" s="111" t="s">
        <v>123</v>
      </c>
      <c r="M288" s="238" t="s">
        <v>34</v>
      </c>
      <c r="N288" s="111" t="s">
        <v>124</v>
      </c>
      <c r="O288" s="283" t="s">
        <v>34</v>
      </c>
      <c r="P288" s="111" t="s">
        <v>125</v>
      </c>
      <c r="Q288" s="238" t="s">
        <v>34</v>
      </c>
      <c r="R288" s="111" t="s">
        <v>126</v>
      </c>
      <c r="S288" s="238" t="s">
        <v>34</v>
      </c>
      <c r="T288" s="239" t="s">
        <v>113</v>
      </c>
      <c r="U288" s="240" t="s">
        <v>98</v>
      </c>
      <c r="V288" s="241" t="s">
        <v>99</v>
      </c>
      <c r="W288" s="241" t="s">
        <v>127</v>
      </c>
      <c r="X288" s="241" t="s">
        <v>128</v>
      </c>
      <c r="Y288" s="793"/>
    </row>
    <row r="289" spans="1:25" ht="25.5" customHeight="1" x14ac:dyDescent="0.5">
      <c r="A289" s="760"/>
      <c r="B289" s="784"/>
      <c r="C289" s="786" t="s">
        <v>129</v>
      </c>
      <c r="D289" s="293">
        <v>1</v>
      </c>
      <c r="E289" s="178">
        <f>'INSCRIPTIONS COLLEGES'!E146</f>
        <v>24222047</v>
      </c>
      <c r="F289" s="364" t="str">
        <f>IF(E289="","",VLOOKUP(E289,'Listing import 29.10.24'!$A$2:$J$7000,2,FALSE))</f>
        <v>GOPOEA</v>
      </c>
      <c r="G289" s="246" t="str">
        <f>IF(E289="","",VLOOKUP(E289,'Listing import 29.10.24'!$A$2:$J$7000,3,FALSE))</f>
        <v>Irina</v>
      </c>
      <c r="H289" s="294" t="str">
        <f>IF(E289="","",VLOOKUP(E289,'Listing import 29.10.24'!$A$2:$J$7000,4,FALSE))</f>
        <v>MF</v>
      </c>
      <c r="I289" s="789"/>
      <c r="J289" s="746"/>
      <c r="K289" s="749" t="str">
        <f>IF(ISBLANK(J289),"",VLOOKUP(1/J289,'BAREME ATHLE'!$AL$6:$BE$56,20))</f>
        <v/>
      </c>
      <c r="L289" s="209"/>
      <c r="M289" s="295" t="str">
        <f>IF(ISBLANK(L289),"",VLOOKUP(1/L289,'BAREME ATHLE'!$N$6:$BE$56,44))</f>
        <v/>
      </c>
      <c r="N289" s="210"/>
      <c r="O289" s="295" t="str">
        <f>IF(ISBLANK(N289),"",VLOOKUP(1/N289,'BAREME ATHLE'!$Z$6:$BE$56,32))</f>
        <v/>
      </c>
      <c r="P289" s="217"/>
      <c r="Q289" s="295" t="str">
        <f>IF(ISBLANK(P289),"",VLOOKUP(P289,'BAREME ATHLE'!$AU$6:$BE$56,11))</f>
        <v/>
      </c>
      <c r="R289" s="212"/>
      <c r="S289" s="295" t="str">
        <f>IF(ISBLANK(R289),"",VLOOKUP(R289,'BAREME ATHLE'!$AY$6:$BE$56,7))</f>
        <v/>
      </c>
      <c r="T289" s="250">
        <f>IF(SUM(M289,O289,Q289,S289)&lt;&gt;0,SUM(M289,O289,Q289,S289),0)</f>
        <v>0</v>
      </c>
      <c r="U289" s="767">
        <f>SUM(T289:T293)</f>
        <v>0</v>
      </c>
      <c r="V289" s="756">
        <f>IF(ISERROR(RANK(U289,$AL$47:$AL$62)),"",RANK(U289,$AL$47:$AL$62))</f>
        <v>1</v>
      </c>
      <c r="W289" s="745">
        <f>IF(ISERROR(U289+U295),"",U289+U295)</f>
        <v>0</v>
      </c>
      <c r="X289" s="745">
        <f>IF(ISERROR(RANK(W289,$AR$47:$AR$62)),"",RANK(W289,$AR$47:$AR$62))</f>
        <v>1</v>
      </c>
      <c r="Y289" s="793"/>
    </row>
    <row r="290" spans="1:25" ht="25.5" customHeight="1" x14ac:dyDescent="0.5">
      <c r="A290" s="760"/>
      <c r="B290" s="784"/>
      <c r="C290" s="786"/>
      <c r="D290" s="293">
        <v>2</v>
      </c>
      <c r="E290" s="178">
        <f>'INSCRIPTIONS COLLEGES'!E147</f>
        <v>24210109</v>
      </c>
      <c r="F290" s="364" t="str">
        <f>IF(E290="","",VLOOKUP(E290,'Listing import 29.10.24'!$A$2:$J$7000,2,FALSE))</f>
        <v>DOÏ</v>
      </c>
      <c r="G290" s="246" t="str">
        <f>IF(E290="","",VLOOKUP(E290,'Listing import 29.10.24'!$A$2:$J$7000,3,FALSE))</f>
        <v>Djidjahön</v>
      </c>
      <c r="H290" s="294" t="str">
        <f>IF(E290="","",VLOOKUP(E290,'Listing import 29.10.24'!$A$2:$J$7000,4,FALSE))</f>
        <v>MF</v>
      </c>
      <c r="I290" s="789"/>
      <c r="J290" s="747"/>
      <c r="K290" s="750"/>
      <c r="L290" s="209"/>
      <c r="M290" s="295" t="str">
        <f>IF(ISBLANK(L290),"",VLOOKUP(1/L290,'BAREME ATHLE'!$N$6:$BE$56,44))</f>
        <v/>
      </c>
      <c r="N290" s="210"/>
      <c r="O290" s="295" t="str">
        <f>IF(ISBLANK(N290),"",VLOOKUP(1/N290,'BAREME ATHLE'!$Z$6:$BE$56,32))</f>
        <v/>
      </c>
      <c r="P290" s="217"/>
      <c r="Q290" s="295" t="str">
        <f>IF(ISBLANK(P290),"",VLOOKUP(P290,'BAREME ATHLE'!$AU$6:$BE$56,11))</f>
        <v/>
      </c>
      <c r="R290" s="212"/>
      <c r="S290" s="295" t="str">
        <f>IF(ISBLANK(R290),"",VLOOKUP(R290,'BAREME ATHLE'!$AY$6:$BE$56,7))</f>
        <v/>
      </c>
      <c r="T290" s="250">
        <f>IF(SUM(M290,O290,Q290,S290)&lt;&gt;0,SUM(M290,O290,Q290,S290),0)</f>
        <v>0</v>
      </c>
      <c r="U290" s="768"/>
      <c r="V290" s="757"/>
      <c r="W290" s="766"/>
      <c r="X290" s="745"/>
      <c r="Y290" s="793"/>
    </row>
    <row r="291" spans="1:25" ht="25.5" customHeight="1" x14ac:dyDescent="0.5">
      <c r="A291" s="760"/>
      <c r="B291" s="784"/>
      <c r="C291" s="787"/>
      <c r="D291" s="293">
        <v>3</v>
      </c>
      <c r="E291" s="178">
        <f>'INSCRIPTIONS COLLEGES'!E148</f>
        <v>24220176</v>
      </c>
      <c r="F291" s="364" t="str">
        <f>IF(E291="","",VLOOKUP(E291,'Listing import 29.10.24'!$A$2:$J$7000,2,FALSE))</f>
        <v>POYLE</v>
      </c>
      <c r="G291" s="246" t="str">
        <f>IF(E291="","",VLOOKUP(E291,'Listing import 29.10.24'!$A$2:$J$7000,3,FALSE))</f>
        <v>Djémila</v>
      </c>
      <c r="H291" s="294" t="str">
        <f>IF(E291="","",VLOOKUP(E291,'Listing import 29.10.24'!$A$2:$J$7000,4,FALSE))</f>
        <v>MF</v>
      </c>
      <c r="I291" s="789"/>
      <c r="J291" s="747"/>
      <c r="K291" s="750"/>
      <c r="L291" s="209"/>
      <c r="M291" s="295" t="str">
        <f>IF(ISBLANK(L291),"",VLOOKUP(1/L291,'BAREME ATHLE'!$N$6:$BE$56,44))</f>
        <v/>
      </c>
      <c r="N291" s="210"/>
      <c r="O291" s="295" t="str">
        <f>IF(ISBLANK(N291),"",VLOOKUP(1/N291,'BAREME ATHLE'!$Z$6:$BE$56,32))</f>
        <v/>
      </c>
      <c r="P291" s="217"/>
      <c r="Q291" s="295" t="str">
        <f>IF(ISBLANK(P291),"",VLOOKUP(P291,'BAREME ATHLE'!$AU$6:$BE$56,11))</f>
        <v/>
      </c>
      <c r="R291" s="212"/>
      <c r="S291" s="295" t="str">
        <f>IF(ISBLANK(R291),"",VLOOKUP(R291,'BAREME ATHLE'!$AY$6:$BE$56,7))</f>
        <v/>
      </c>
      <c r="T291" s="250">
        <f>IF(SUM(M291,O291,Q291,S291)&lt;&gt;0,SUM(M291,O291,Q291,S291),0)</f>
        <v>0</v>
      </c>
      <c r="U291" s="768"/>
      <c r="V291" s="757"/>
      <c r="W291" s="766"/>
      <c r="X291" s="745"/>
      <c r="Y291" s="793"/>
    </row>
    <row r="292" spans="1:25" ht="25.5" customHeight="1" x14ac:dyDescent="0.5">
      <c r="A292" s="760"/>
      <c r="B292" s="784"/>
      <c r="C292" s="787"/>
      <c r="D292" s="293">
        <v>4</v>
      </c>
      <c r="E292" s="178">
        <f>'INSCRIPTIONS COLLEGES'!E149</f>
        <v>24249330</v>
      </c>
      <c r="F292" s="364" t="str">
        <f>IF(E292="","",VLOOKUP(E292,'Listing import 29.10.24'!$A$2:$J$7000,2,FALSE))</f>
        <v>Pey</v>
      </c>
      <c r="G292" s="246" t="str">
        <f>IF(E292="","",VLOOKUP(E292,'Listing import 29.10.24'!$A$2:$J$7000,3,FALSE))</f>
        <v>poapie</v>
      </c>
      <c r="H292" s="294" t="str">
        <f>IF(E292="","",VLOOKUP(E292,'Listing import 29.10.24'!$A$2:$J$7000,4,FALSE))</f>
        <v>MF</v>
      </c>
      <c r="I292" s="789"/>
      <c r="J292" s="747"/>
      <c r="K292" s="750"/>
      <c r="L292" s="209"/>
      <c r="M292" s="295" t="str">
        <f>IF(ISBLANK(L292),"",VLOOKUP(1/L292,'BAREME ATHLE'!$N$6:$BE$56,44))</f>
        <v/>
      </c>
      <c r="N292" s="210"/>
      <c r="O292" s="295" t="str">
        <f>IF(ISBLANK(N292),"",VLOOKUP(1/N292,'BAREME ATHLE'!$Z$6:$BE$56,32))</f>
        <v/>
      </c>
      <c r="P292" s="217"/>
      <c r="Q292" s="295" t="str">
        <f>IF(ISBLANK(P292),"",VLOOKUP(P292,'BAREME ATHLE'!$AU$6:$BE$56,11))</f>
        <v/>
      </c>
      <c r="R292" s="212"/>
      <c r="S292" s="295" t="str">
        <f>IF(ISBLANK(R292),"",VLOOKUP(R292,'BAREME ATHLE'!$AY$6:$BE$56,7))</f>
        <v/>
      </c>
      <c r="T292" s="250">
        <f>IF(SUM(M292,O292,Q292,S292)&lt;&gt;0,SUM(M292,O292,Q292,S292),0)</f>
        <v>0</v>
      </c>
      <c r="U292" s="768"/>
      <c r="V292" s="757"/>
      <c r="W292" s="766"/>
      <c r="X292" s="745"/>
      <c r="Y292" s="793"/>
    </row>
    <row r="293" spans="1:25" ht="25.5" customHeight="1" x14ac:dyDescent="0.5">
      <c r="A293" s="760"/>
      <c r="B293" s="784"/>
      <c r="C293" s="787"/>
      <c r="D293" s="293">
        <v>5</v>
      </c>
      <c r="E293" s="178">
        <f>'INSCRIPTIONS COLLEGES'!E150</f>
        <v>24210271</v>
      </c>
      <c r="F293" s="364" t="str">
        <f>IF(E293="","",VLOOKUP(E293,'Listing import 29.10.24'!$A$2:$J$7000,2,FALSE))</f>
        <v>NAAOUTCHOUE</v>
      </c>
      <c r="G293" s="246" t="str">
        <f>IF(E293="","",VLOOKUP(E293,'Listing import 29.10.24'!$A$2:$J$7000,3,FALSE))</f>
        <v>Marie-Michelle</v>
      </c>
      <c r="H293" s="294" t="str">
        <f>IF(E293="","",VLOOKUP(E293,'Listing import 29.10.24'!$A$2:$J$7000,4,FALSE))</f>
        <v>MF</v>
      </c>
      <c r="I293" s="789"/>
      <c r="J293" s="748"/>
      <c r="K293" s="751"/>
      <c r="L293" s="209"/>
      <c r="M293" s="295" t="str">
        <f>IF(ISBLANK(L293),"",VLOOKUP(1/L293,'BAREME ATHLE'!$N$6:$BE$56,44))</f>
        <v/>
      </c>
      <c r="N293" s="210"/>
      <c r="O293" s="295" t="str">
        <f>IF(ISBLANK(N293),"",VLOOKUP(1/N293,'BAREME ATHLE'!$Z$6:$BE$56,32))</f>
        <v/>
      </c>
      <c r="P293" s="217"/>
      <c r="Q293" s="295" t="str">
        <f>IF(ISBLANK(P293),"",VLOOKUP(P293,'BAREME ATHLE'!$AU$6:$BE$56,11))</f>
        <v/>
      </c>
      <c r="R293" s="212"/>
      <c r="S293" s="295" t="str">
        <f>IF(ISBLANK(R293),"",VLOOKUP(R293,'BAREME ATHLE'!$AY$6:$BE$56,7))</f>
        <v/>
      </c>
      <c r="T293" s="250">
        <f>IF(SUM(M293,O293,Q293,S293)&lt;&gt;0,SUM(M293,O293,Q293,S293),0)</f>
        <v>0</v>
      </c>
      <c r="U293" s="769"/>
      <c r="V293" s="757"/>
      <c r="W293" s="766"/>
      <c r="X293" s="745"/>
      <c r="Y293" s="793"/>
    </row>
    <row r="294" spans="1:25" ht="25.5" customHeight="1" x14ac:dyDescent="0.5">
      <c r="A294" s="760"/>
      <c r="B294" s="784"/>
      <c r="C294" s="267"/>
      <c r="D294" s="268"/>
      <c r="E294" s="268"/>
      <c r="F294" s="362"/>
      <c r="G294" s="268"/>
      <c r="H294" s="269"/>
      <c r="I294" s="270"/>
      <c r="J294" s="214"/>
      <c r="K294" s="270"/>
      <c r="L294" s="215"/>
      <c r="M294" s="272"/>
      <c r="N294" s="216"/>
      <c r="O294" s="272"/>
      <c r="P294" s="199"/>
      <c r="Q294" s="272"/>
      <c r="R294" s="199"/>
      <c r="S294" s="272"/>
      <c r="T294" s="273"/>
      <c r="U294" s="274"/>
      <c r="V294" s="275"/>
      <c r="W294" s="766"/>
      <c r="X294" s="745"/>
      <c r="Y294" s="793"/>
    </row>
    <row r="295" spans="1:25" ht="25.5" customHeight="1" x14ac:dyDescent="0.5">
      <c r="A295" s="760"/>
      <c r="B295" s="784"/>
      <c r="C295" s="786" t="s">
        <v>130</v>
      </c>
      <c r="D295" s="293">
        <v>1</v>
      </c>
      <c r="E295" s="178">
        <f>'INSCRIPTIONS COLLEGES'!E152</f>
        <v>24211027</v>
      </c>
      <c r="F295" s="364" t="str">
        <f>IF(E295="","",VLOOKUP(E295,'Listing import 29.10.24'!$A$2:$J$7000,2,FALSE))</f>
        <v>MENREMPON</v>
      </c>
      <c r="G295" s="246" t="str">
        <f>IF(E295="","",VLOOKUP(E295,'Listing import 29.10.24'!$A$2:$J$7000,3,FALSE))</f>
        <v>Bradley</v>
      </c>
      <c r="H295" s="294" t="str">
        <f>IF(E295="","",VLOOKUP(E295,'Listing import 29.10.24'!$A$2:$J$7000,4,FALSE))</f>
        <v>MG</v>
      </c>
      <c r="I295" s="789"/>
      <c r="J295" s="746"/>
      <c r="K295" s="749" t="str">
        <f>IF(ISBLANK(J295),"",VLOOKUP(1/J295,'BAREME ATHLE'!$AN$6:$BE$56,18))</f>
        <v/>
      </c>
      <c r="L295" s="209"/>
      <c r="M295" s="295" t="str">
        <f>IF(ISBLANK(L295),"",VLOOKUP(1/L295,'BAREME ATHLE'!$P$6:$BE$56,42))</f>
        <v/>
      </c>
      <c r="N295" s="210"/>
      <c r="O295" s="295" t="str">
        <f>IF(ISBLANK(N295),"",VLOOKUP(1/N295,'BAREME ATHLE'!$AB$6:$BE$56,30))</f>
        <v/>
      </c>
      <c r="P295" s="217"/>
      <c r="Q295" s="295" t="str">
        <f>IF(ISBLANK(P295),"",VLOOKUP(P295,'BAREME ATHLE'!$AV$6:$BE$56,10))</f>
        <v/>
      </c>
      <c r="R295" s="212"/>
      <c r="S295" s="295" t="str">
        <f>IF(ISBLANK(R295),"",VLOOKUP(R295,'BAREME ATHLE'!$AY$6:$BE$56,7))</f>
        <v/>
      </c>
      <c r="T295" s="282">
        <f t="shared" ref="T295:T298" si="23">IF(SUM(M295,O295,Q295,S295)&lt;&gt;0,SUM(M295,O295,Q295,S295),0)</f>
        <v>0</v>
      </c>
      <c r="U295" s="770">
        <f>SUM(T295:T299)</f>
        <v>0</v>
      </c>
      <c r="V295" s="758">
        <f>IF(ISERROR(RANK(U295,$AO$47:$AO$62)),"",RANK(U295,$AO$47:$AO$62))</f>
        <v>1</v>
      </c>
      <c r="W295" s="766"/>
      <c r="X295" s="745"/>
      <c r="Y295" s="793"/>
    </row>
    <row r="296" spans="1:25" ht="25.5" customHeight="1" x14ac:dyDescent="0.5">
      <c r="A296" s="760"/>
      <c r="B296" s="784"/>
      <c r="C296" s="786"/>
      <c r="D296" s="293">
        <v>2</v>
      </c>
      <c r="E296" s="178">
        <f>'INSCRIPTIONS COLLEGES'!E153</f>
        <v>24212868</v>
      </c>
      <c r="F296" s="364" t="str">
        <f>IF(E296="","",VLOOKUP(E296,'Listing import 29.10.24'!$A$2:$J$7000,2,FALSE))</f>
        <v>TAUSIE</v>
      </c>
      <c r="G296" s="246" t="str">
        <f>IF(E296="","",VLOOKUP(E296,'Listing import 29.10.24'!$A$2:$J$7000,3,FALSE))</f>
        <v>Elie</v>
      </c>
      <c r="H296" s="294" t="str">
        <f>IF(E296="","",VLOOKUP(E296,'Listing import 29.10.24'!$A$2:$J$7000,4,FALSE))</f>
        <v>MG</v>
      </c>
      <c r="I296" s="789"/>
      <c r="J296" s="747"/>
      <c r="K296" s="750"/>
      <c r="L296" s="209"/>
      <c r="M296" s="295" t="str">
        <f>IF(ISBLANK(L296),"",VLOOKUP(1/L296,'BAREME ATHLE'!$P$6:$BE$56,42))</f>
        <v/>
      </c>
      <c r="N296" s="210"/>
      <c r="O296" s="295" t="str">
        <f>IF(ISBLANK(N296),"",VLOOKUP(1/N296,'BAREME ATHLE'!$AB$6:$BE$56,30))</f>
        <v/>
      </c>
      <c r="P296" s="217"/>
      <c r="Q296" s="295" t="str">
        <f>IF(ISBLANK(P296),"",VLOOKUP(P296,'BAREME ATHLE'!$AV$6:$BE$56,10))</f>
        <v/>
      </c>
      <c r="R296" s="212"/>
      <c r="S296" s="295" t="str">
        <f>IF(ISBLANK(R296),"",VLOOKUP(R296,'BAREME ATHLE'!$AY$6:$BE$56,7))</f>
        <v/>
      </c>
      <c r="T296" s="282">
        <f t="shared" si="23"/>
        <v>0</v>
      </c>
      <c r="U296" s="771"/>
      <c r="V296" s="759"/>
      <c r="W296" s="766"/>
      <c r="X296" s="745"/>
      <c r="Y296" s="793"/>
    </row>
    <row r="297" spans="1:25" ht="25.5" customHeight="1" x14ac:dyDescent="0.5">
      <c r="A297" s="760"/>
      <c r="B297" s="784"/>
      <c r="C297" s="787"/>
      <c r="D297" s="293">
        <v>3</v>
      </c>
      <c r="E297" s="178">
        <f>'INSCRIPTIONS COLLEGES'!E154</f>
        <v>24220177</v>
      </c>
      <c r="F297" s="364" t="str">
        <f>IF(E297="","",VLOOKUP(E297,'Listing import 29.10.24'!$A$2:$J$7000,2,FALSE))</f>
        <v>NAPORAPOE</v>
      </c>
      <c r="G297" s="246" t="str">
        <f>IF(E297="","",VLOOKUP(E297,'Listing import 29.10.24'!$A$2:$J$7000,3,FALSE))</f>
        <v>Tyronn</v>
      </c>
      <c r="H297" s="294" t="str">
        <f>IF(E297="","",VLOOKUP(E297,'Listing import 29.10.24'!$A$2:$J$7000,4,FALSE))</f>
        <v>MG</v>
      </c>
      <c r="I297" s="789"/>
      <c r="J297" s="747"/>
      <c r="K297" s="750"/>
      <c r="L297" s="209"/>
      <c r="M297" s="295" t="str">
        <f>IF(ISBLANK(L297),"",VLOOKUP(1/L297,'BAREME ATHLE'!$P$6:$BE$56,42))</f>
        <v/>
      </c>
      <c r="N297" s="210"/>
      <c r="O297" s="295" t="str">
        <f>IF(ISBLANK(N297),"",VLOOKUP(1/N297,'BAREME ATHLE'!$AB$6:$BE$56,30))</f>
        <v/>
      </c>
      <c r="P297" s="217"/>
      <c r="Q297" s="295" t="str">
        <f>IF(ISBLANK(P297),"",VLOOKUP(P297,'BAREME ATHLE'!$AV$6:$BE$56,10))</f>
        <v/>
      </c>
      <c r="R297" s="212"/>
      <c r="S297" s="295" t="str">
        <f>IF(ISBLANK(R297),"",VLOOKUP(R297,'BAREME ATHLE'!$AY$6:$BE$56,7))</f>
        <v/>
      </c>
      <c r="T297" s="282">
        <f t="shared" si="23"/>
        <v>0</v>
      </c>
      <c r="U297" s="771"/>
      <c r="V297" s="759"/>
      <c r="W297" s="766"/>
      <c r="X297" s="745"/>
      <c r="Y297" s="793"/>
    </row>
    <row r="298" spans="1:25" ht="25.5" customHeight="1" x14ac:dyDescent="0.5">
      <c r="A298" s="760"/>
      <c r="B298" s="784"/>
      <c r="C298" s="787"/>
      <c r="D298" s="293">
        <v>4</v>
      </c>
      <c r="E298" s="178">
        <f>'INSCRIPTIONS COLLEGES'!E155</f>
        <v>24222018</v>
      </c>
      <c r="F298" s="364" t="str">
        <f>IF(E298="","",VLOOKUP(E298,'Listing import 29.10.24'!$A$2:$J$7000,2,FALSE))</f>
        <v>ARAMOTO</v>
      </c>
      <c r="G298" s="246" t="str">
        <f>IF(E298="","",VLOOKUP(E298,'Listing import 29.10.24'!$A$2:$J$7000,3,FALSE))</f>
        <v>Aïto</v>
      </c>
      <c r="H298" s="294" t="str">
        <f>IF(E298="","",VLOOKUP(E298,'Listing import 29.10.24'!$A$2:$J$7000,4,FALSE))</f>
        <v>MG</v>
      </c>
      <c r="I298" s="789"/>
      <c r="J298" s="747"/>
      <c r="K298" s="750"/>
      <c r="L298" s="209"/>
      <c r="M298" s="295" t="str">
        <f>IF(ISBLANK(L298),"",VLOOKUP(1/L298,'BAREME ATHLE'!$P$6:$BE$56,42))</f>
        <v/>
      </c>
      <c r="N298" s="210"/>
      <c r="O298" s="295" t="str">
        <f>IF(ISBLANK(N298),"",VLOOKUP(1/N298,'BAREME ATHLE'!$AB$6:$BE$56,30))</f>
        <v/>
      </c>
      <c r="P298" s="217"/>
      <c r="Q298" s="295" t="str">
        <f>IF(ISBLANK(P298),"",VLOOKUP(P298,'BAREME ATHLE'!$AV$6:$BE$56,10))</f>
        <v/>
      </c>
      <c r="R298" s="212"/>
      <c r="S298" s="295" t="str">
        <f>IF(ISBLANK(R298),"",VLOOKUP(R298,'BAREME ATHLE'!$AY$6:$BE$56,7))</f>
        <v/>
      </c>
      <c r="T298" s="282">
        <f t="shared" si="23"/>
        <v>0</v>
      </c>
      <c r="U298" s="771"/>
      <c r="V298" s="759"/>
      <c r="W298" s="766"/>
      <c r="X298" s="745"/>
      <c r="Y298" s="793"/>
    </row>
    <row r="299" spans="1:25" ht="25.5" customHeight="1" x14ac:dyDescent="0.5">
      <c r="A299" s="760"/>
      <c r="B299" s="785"/>
      <c r="C299" s="787"/>
      <c r="D299" s="293">
        <v>5</v>
      </c>
      <c r="E299" s="178">
        <f>'INSCRIPTIONS COLLEGES'!E156</f>
        <v>24222018</v>
      </c>
      <c r="F299" s="364" t="str">
        <f>IF(E299="","",VLOOKUP(E299,'Listing import 29.10.24'!$A$2:$J$7000,2,FALSE))</f>
        <v>ARAMOTO</v>
      </c>
      <c r="G299" s="246" t="str">
        <f>IF(E299="","",VLOOKUP(E299,'Listing import 29.10.24'!$A$2:$J$7000,3,FALSE))</f>
        <v>Aïto</v>
      </c>
      <c r="H299" s="294" t="str">
        <f>IF(E299="","",VLOOKUP(E299,'Listing import 29.10.24'!$A$2:$J$7000,4,FALSE))</f>
        <v>MG</v>
      </c>
      <c r="I299" s="789"/>
      <c r="J299" s="748"/>
      <c r="K299" s="751"/>
      <c r="L299" s="209"/>
      <c r="M299" s="295" t="str">
        <f>IF(ISBLANK(L299),"",VLOOKUP(1/L299,'BAREME ATHLE'!$P$6:$BE$56,42))</f>
        <v/>
      </c>
      <c r="N299" s="210"/>
      <c r="O299" s="295" t="str">
        <f>IF(ISBLANK(N299),"",VLOOKUP(1/N299,'BAREME ATHLE'!$AB$6:$BE$56,30))</f>
        <v/>
      </c>
      <c r="P299" s="217"/>
      <c r="Q299" s="295" t="str">
        <f>IF(ISBLANK(P299),"",VLOOKUP(P299,'BAREME ATHLE'!$AV$6:$BE$56,10))</f>
        <v/>
      </c>
      <c r="R299" s="212"/>
      <c r="S299" s="295" t="str">
        <f>IF(ISBLANK(R299),"",VLOOKUP(R299,'BAREME ATHLE'!$AY$6:$BE$56,7))</f>
        <v/>
      </c>
      <c r="T299" s="282">
        <f>IF(SUM(M299,O299,Q299,S299)&lt;&gt;0,SUM(M299,O299,Q299,S299),0)</f>
        <v>0</v>
      </c>
      <c r="U299" s="772"/>
      <c r="V299" s="759"/>
      <c r="W299" s="766"/>
      <c r="X299" s="745"/>
      <c r="Y299" s="794"/>
    </row>
    <row r="300" spans="1:25" x14ac:dyDescent="0.5">
      <c r="B300" s="285"/>
      <c r="C300" s="286"/>
      <c r="D300" s="286"/>
      <c r="E300" s="370"/>
      <c r="F300" s="363"/>
      <c r="G300" s="286"/>
      <c r="H300" s="286"/>
      <c r="J300" s="218">
        <f>SUM(HOUR(J277+J289)*60*60,MINUTE(J277+J289)*60,SECOND(J277+J289))</f>
        <v>0</v>
      </c>
      <c r="K300" s="287"/>
    </row>
    <row r="301" spans="1:25" ht="87.75" x14ac:dyDescent="0.5">
      <c r="B301" s="236" t="s">
        <v>82</v>
      </c>
      <c r="C301" s="236" t="s">
        <v>83</v>
      </c>
      <c r="D301" s="236" t="s">
        <v>84</v>
      </c>
      <c r="E301" s="100" t="s">
        <v>85</v>
      </c>
      <c r="F301" s="360" t="s">
        <v>86</v>
      </c>
      <c r="G301" s="236" t="s">
        <v>87</v>
      </c>
      <c r="H301" s="236" t="s">
        <v>88</v>
      </c>
      <c r="I301" s="237" t="s">
        <v>89</v>
      </c>
      <c r="J301" s="111" t="s">
        <v>122</v>
      </c>
      <c r="K301" s="237" t="s">
        <v>34</v>
      </c>
      <c r="L301" s="111" t="s">
        <v>132</v>
      </c>
      <c r="M301" s="238" t="s">
        <v>34</v>
      </c>
      <c r="N301" s="111" t="s">
        <v>124</v>
      </c>
      <c r="O301" s="238" t="s">
        <v>34</v>
      </c>
      <c r="P301" s="111" t="s">
        <v>125</v>
      </c>
      <c r="Q301" s="238" t="s">
        <v>34</v>
      </c>
      <c r="R301" s="111" t="s">
        <v>126</v>
      </c>
      <c r="S301" s="238" t="s">
        <v>34</v>
      </c>
      <c r="T301" s="239" t="s">
        <v>113</v>
      </c>
      <c r="U301" s="240" t="s">
        <v>98</v>
      </c>
      <c r="V301" s="240" t="s">
        <v>99</v>
      </c>
      <c r="W301" s="241" t="s">
        <v>114</v>
      </c>
      <c r="X301" s="241" t="s">
        <v>115</v>
      </c>
      <c r="Y301" s="241" t="s">
        <v>116</v>
      </c>
    </row>
    <row r="302" spans="1:25" ht="25.5" customHeight="1" x14ac:dyDescent="0.5">
      <c r="A302" s="692">
        <v>13</v>
      </c>
      <c r="B302" s="783" t="e">
        <f>IF(E314="","",VLOOKUP(E314,'Listing import 29.10.24'!$A$2:$J$7000,8,FALSE))</f>
        <v>#N/A</v>
      </c>
      <c r="C302" s="786" t="s">
        <v>117</v>
      </c>
      <c r="D302" s="293">
        <v>1</v>
      </c>
      <c r="E302" s="178"/>
      <c r="F302" s="364" t="str">
        <f>IF(E302="","",VLOOKUP(E302,'Listing import 29.10.24'!$A$2:$J$7000,2,FALSE))</f>
        <v/>
      </c>
      <c r="G302" s="246" t="str">
        <f>IF(E302="","",VLOOKUP(E302,'Listing import 29.10.24'!$A$2:$J$7000,3,FALSE))</f>
        <v/>
      </c>
      <c r="H302" s="294" t="str">
        <f>IF(E302="","",VLOOKUP(E302,'Listing import 29.10.24'!$A$2:$J$7000,4,FALSE))</f>
        <v/>
      </c>
      <c r="I302" s="711"/>
      <c r="J302" s="746"/>
      <c r="K302" s="749" t="str">
        <f>IF(ISBLANK(J302),"",VLOOKUP(1/J302,'BAREME ATHLE'!$AH$6:$BE$56,24))</f>
        <v/>
      </c>
      <c r="L302" s="209"/>
      <c r="M302" s="295" t="str">
        <f>IF(ISBLANK(L302),"",VLOOKUP(1/L302,'BAREME ATHLE'!$J$6:$BE$56,48))</f>
        <v/>
      </c>
      <c r="N302" s="210"/>
      <c r="O302" s="295" t="str">
        <f>IF(ISBLANK(N302),"",VLOOKUP(1/N302,'BAREME ATHLE'!$V$6:$BE$56,36))</f>
        <v/>
      </c>
      <c r="P302" s="211"/>
      <c r="Q302" s="296" t="str">
        <f>IF(ISBLANK(P302),"",VLOOKUP(P302,'BAREME ATHLE'!$AS$6:$BE$56,13))</f>
        <v/>
      </c>
      <c r="R302" s="212"/>
      <c r="S302" s="295" t="str">
        <f>IF(ISBLANK(R302),"",VLOOKUP(R302,'BAREME ATHLE'!$AY$6:$BE$56,7))</f>
        <v/>
      </c>
      <c r="T302" s="250">
        <f>IF(SUM(M302,O302,Q302,S302)&lt;&gt;0,SUM(M302,O302,Q302,S302),0)</f>
        <v>0</v>
      </c>
      <c r="U302" s="767">
        <f>SUM(T302:T306)</f>
        <v>0</v>
      </c>
      <c r="V302" s="756">
        <f>IF(ISERROR(RANK(U302,$AC$47:$AC$62)),"",RANK(U302,$AC$47:$AC$62))</f>
        <v>1</v>
      </c>
      <c r="W302" s="745">
        <f>IF(ISERROR(U302+U308),"",U302+U308)</f>
        <v>0</v>
      </c>
      <c r="X302" s="745">
        <f>IF(ISERROR(RANK(W302,$AI$47:$AI$62)),"",RANK(W302,$AI$47:$AI$62))</f>
        <v>1</v>
      </c>
      <c r="Y302" s="791"/>
    </row>
    <row r="303" spans="1:25" ht="25.5" customHeight="1" x14ac:dyDescent="0.5">
      <c r="A303" s="760"/>
      <c r="B303" s="784"/>
      <c r="C303" s="787"/>
      <c r="D303" s="293">
        <v>2</v>
      </c>
      <c r="E303" s="178"/>
      <c r="F303" s="364" t="str">
        <f>IF(E303="","",VLOOKUP(E303,'Listing import 29.10.24'!$A$2:$J$7000,2,FALSE))</f>
        <v/>
      </c>
      <c r="G303" s="246" t="str">
        <f>IF(E303="","",VLOOKUP(E303,'Listing import 29.10.24'!$A$2:$J$7000,3,FALSE))</f>
        <v/>
      </c>
      <c r="H303" s="294" t="str">
        <f>IF(E303="","",VLOOKUP(E303,'Listing import 29.10.24'!$A$2:$J$7000,4,FALSE))</f>
        <v/>
      </c>
      <c r="I303" s="711"/>
      <c r="J303" s="747"/>
      <c r="K303" s="750"/>
      <c r="L303" s="209"/>
      <c r="M303" s="295" t="str">
        <f>IF(ISBLANK(L303),"",VLOOKUP(1/L303,'BAREME ATHLE'!$J$6:$BE$56,48))</f>
        <v/>
      </c>
      <c r="N303" s="210"/>
      <c r="O303" s="295" t="str">
        <f>IF(ISBLANK(N303),"",VLOOKUP(1/N303,'BAREME ATHLE'!$V$6:$BE$56,36))</f>
        <v/>
      </c>
      <c r="P303" s="211"/>
      <c r="Q303" s="296" t="str">
        <f>IF(ISBLANK(P303),"",VLOOKUP(P303,'BAREME ATHLE'!$AS$6:$BE$56,13))</f>
        <v/>
      </c>
      <c r="R303" s="213"/>
      <c r="S303" s="295" t="str">
        <f>IF(ISBLANK(R303),"",VLOOKUP(R303,'BAREME ATHLE'!$AY$6:$BE$56,7))</f>
        <v/>
      </c>
      <c r="T303" s="250">
        <f>IF(SUM(M303,O303,Q303,S303)&lt;&gt;0,SUM(M303,O303,Q303,S303),0)</f>
        <v>0</v>
      </c>
      <c r="U303" s="768"/>
      <c r="V303" s="757"/>
      <c r="W303" s="766"/>
      <c r="X303" s="745"/>
      <c r="Y303" s="792"/>
    </row>
    <row r="304" spans="1:25" ht="25.5" customHeight="1" x14ac:dyDescent="0.5">
      <c r="A304" s="760"/>
      <c r="B304" s="784"/>
      <c r="C304" s="787"/>
      <c r="D304" s="293">
        <v>3</v>
      </c>
      <c r="E304" s="178"/>
      <c r="F304" s="364" t="str">
        <f>IF(E304="","",VLOOKUP(E304,'Listing import 29.10.24'!$A$2:$J$7000,2,FALSE))</f>
        <v/>
      </c>
      <c r="G304" s="246" t="str">
        <f>IF(E304="","",VLOOKUP(E304,'Listing import 29.10.24'!$A$2:$J$7000,3,FALSE))</f>
        <v/>
      </c>
      <c r="H304" s="294" t="str">
        <f>IF(E304="","",VLOOKUP(E304,'Listing import 29.10.24'!$A$2:$J$7000,4,FALSE))</f>
        <v/>
      </c>
      <c r="I304" s="711"/>
      <c r="J304" s="747"/>
      <c r="K304" s="750"/>
      <c r="L304" s="209"/>
      <c r="M304" s="295" t="str">
        <f>IF(ISBLANK(L304),"",VLOOKUP(1/L304,'BAREME ATHLE'!$J$6:$BE$56,48))</f>
        <v/>
      </c>
      <c r="N304" s="210"/>
      <c r="O304" s="295" t="str">
        <f>IF(ISBLANK(N304),"",VLOOKUP(1/N304,'BAREME ATHLE'!$V$6:$BE$56,36))</f>
        <v/>
      </c>
      <c r="P304" s="211"/>
      <c r="Q304" s="296" t="str">
        <f>IF(ISBLANK(P304),"",VLOOKUP(P304,'BAREME ATHLE'!$AS$6:$BE$56,13))</f>
        <v/>
      </c>
      <c r="R304" s="212"/>
      <c r="S304" s="295" t="str">
        <f>IF(ISBLANK(R304),"",VLOOKUP(R304,'BAREME ATHLE'!$AY$6:$BE$56,7))</f>
        <v/>
      </c>
      <c r="T304" s="250">
        <f>IF(SUM(M304,O304,Q304,S304)&lt;&gt;0,SUM(M304,O304,Q304,S304),0)</f>
        <v>0</v>
      </c>
      <c r="U304" s="768"/>
      <c r="V304" s="757"/>
      <c r="W304" s="766"/>
      <c r="X304" s="745"/>
      <c r="Y304" s="792"/>
    </row>
    <row r="305" spans="1:25" ht="25.5" customHeight="1" x14ac:dyDescent="0.5">
      <c r="A305" s="760"/>
      <c r="B305" s="784"/>
      <c r="C305" s="787"/>
      <c r="D305" s="293">
        <v>4</v>
      </c>
      <c r="E305" s="178"/>
      <c r="F305" s="364" t="str">
        <f>IF(E305="","",VLOOKUP(E305,'Listing import 29.10.24'!$A$2:$J$7000,2,FALSE))</f>
        <v/>
      </c>
      <c r="G305" s="246" t="str">
        <f>IF(E305="","",VLOOKUP(E305,'Listing import 29.10.24'!$A$2:$J$7000,3,FALSE))</f>
        <v/>
      </c>
      <c r="H305" s="294" t="str">
        <f>IF(E305="","",VLOOKUP(E305,'Listing import 29.10.24'!$A$2:$J$7000,4,FALSE))</f>
        <v/>
      </c>
      <c r="I305" s="711"/>
      <c r="J305" s="747"/>
      <c r="K305" s="750"/>
      <c r="L305" s="209"/>
      <c r="M305" s="295" t="str">
        <f>IF(ISBLANK(L305),"",VLOOKUP(1/L305,'BAREME ATHLE'!$J$6:$BE$56,48))</f>
        <v/>
      </c>
      <c r="N305" s="210"/>
      <c r="O305" s="295" t="str">
        <f>IF(ISBLANK(N305),"",VLOOKUP(1/N305,'BAREME ATHLE'!$V$6:$BE$56,36))</f>
        <v/>
      </c>
      <c r="P305" s="211"/>
      <c r="Q305" s="296" t="str">
        <f>IF(ISBLANK(P305),"",VLOOKUP(P305,'BAREME ATHLE'!$AS$6:$BE$56,13))</f>
        <v/>
      </c>
      <c r="R305" s="212"/>
      <c r="S305" s="295" t="str">
        <f>IF(ISBLANK(R305),"",VLOOKUP(R305,'BAREME ATHLE'!$AY$6:$BE$56,7))</f>
        <v/>
      </c>
      <c r="T305" s="250">
        <f>IF(SUM(M305,O305,Q305,S305)&lt;&gt;0,SUM(M305,O305,Q305,S305),0)</f>
        <v>0</v>
      </c>
      <c r="U305" s="768"/>
      <c r="V305" s="757"/>
      <c r="W305" s="766"/>
      <c r="X305" s="745"/>
      <c r="Y305" s="792"/>
    </row>
    <row r="306" spans="1:25" ht="25.5" customHeight="1" x14ac:dyDescent="0.5">
      <c r="A306" s="760"/>
      <c r="B306" s="784"/>
      <c r="C306" s="787"/>
      <c r="D306" s="293">
        <v>5</v>
      </c>
      <c r="E306" s="178"/>
      <c r="F306" s="364" t="str">
        <f>IF(E306="","",VLOOKUP(E306,'Listing import 29.10.24'!$A$2:$J$7000,2,FALSE))</f>
        <v/>
      </c>
      <c r="G306" s="246" t="str">
        <f>IF(E306="","",VLOOKUP(E306,'Listing import 29.10.24'!$A$2:$J$7000,3,FALSE))</f>
        <v/>
      </c>
      <c r="H306" s="294" t="str">
        <f>IF(E306="","",VLOOKUP(E306,'Listing import 29.10.24'!$A$2:$J$7000,4,FALSE))</f>
        <v/>
      </c>
      <c r="I306" s="711"/>
      <c r="J306" s="748"/>
      <c r="K306" s="751"/>
      <c r="L306" s="209"/>
      <c r="M306" s="295" t="str">
        <f>IF(ISBLANK(L306),"",VLOOKUP(1/L306,'BAREME ATHLE'!$J$6:$BE$56,48))</f>
        <v/>
      </c>
      <c r="N306" s="210"/>
      <c r="O306" s="295" t="str">
        <f>IF(ISBLANK(N306),"",VLOOKUP(1/N306,'BAREME ATHLE'!$V$6:$BE$56,36))</f>
        <v/>
      </c>
      <c r="P306" s="211"/>
      <c r="Q306" s="296" t="str">
        <f>IF(ISBLANK(P306),"",VLOOKUP(P306,'BAREME ATHLE'!$AS$6:$BE$56,13))</f>
        <v/>
      </c>
      <c r="R306" s="212"/>
      <c r="S306" s="295" t="str">
        <f>IF(ISBLANK(R306),"",VLOOKUP(R306,'BAREME ATHLE'!$AY$6:$BE$56,7))</f>
        <v/>
      </c>
      <c r="T306" s="250">
        <f>IF(SUM(M306,O306,Q306,S306)&lt;&gt;0,SUM(M306,O306,Q306,S306),0)</f>
        <v>0</v>
      </c>
      <c r="U306" s="769"/>
      <c r="V306" s="757"/>
      <c r="W306" s="766"/>
      <c r="X306" s="745"/>
      <c r="Y306" s="792"/>
    </row>
    <row r="307" spans="1:25" ht="25.5" customHeight="1" x14ac:dyDescent="0.5">
      <c r="A307" s="760"/>
      <c r="B307" s="784"/>
      <c r="C307" s="267"/>
      <c r="D307" s="268"/>
      <c r="E307" s="268"/>
      <c r="F307" s="362"/>
      <c r="G307" s="268"/>
      <c r="H307" s="269"/>
      <c r="I307" s="270"/>
      <c r="J307" s="214"/>
      <c r="K307" s="270"/>
      <c r="L307" s="215"/>
      <c r="M307" s="271"/>
      <c r="N307" s="216"/>
      <c r="O307" s="272"/>
      <c r="P307" s="199"/>
      <c r="Q307" s="272"/>
      <c r="R307" s="199"/>
      <c r="S307" s="272"/>
      <c r="T307" s="273"/>
      <c r="U307" s="274"/>
      <c r="V307" s="275"/>
      <c r="W307" s="766"/>
      <c r="X307" s="745"/>
      <c r="Y307" s="792"/>
    </row>
    <row r="308" spans="1:25" ht="25.5" customHeight="1" x14ac:dyDescent="0.5">
      <c r="A308" s="760"/>
      <c r="B308" s="784"/>
      <c r="C308" s="786" t="s">
        <v>121</v>
      </c>
      <c r="D308" s="293">
        <v>1</v>
      </c>
      <c r="E308" s="178"/>
      <c r="F308" s="364" t="str">
        <f>IF(E308="","",VLOOKUP(E308,'Listing import 29.10.24'!$A$2:$J$7000,2,FALSE))</f>
        <v/>
      </c>
      <c r="G308" s="246" t="str">
        <f>IF(E308="","",VLOOKUP(E308,'Listing import 29.10.24'!$A$2:$J$7000,3,FALSE))</f>
        <v/>
      </c>
      <c r="H308" s="294" t="str">
        <f>IF(E308="","",VLOOKUP(E308,'Listing import 29.10.24'!$A$2:$J$7000,4,FALSE))</f>
        <v/>
      </c>
      <c r="I308" s="711"/>
      <c r="J308" s="746"/>
      <c r="K308" s="749" t="str">
        <f>IF(ISBLANK(J308),"",VLOOKUP(1/J308,'BAREME ATHLE'!$AJ$6:$BE$56,22))</f>
        <v/>
      </c>
      <c r="L308" s="209"/>
      <c r="M308" s="295" t="str">
        <f>IF(ISBLANK(L308),"",VLOOKUP(1/L308,'BAREME ATHLE'!$L$6:$BE$56,46))</f>
        <v/>
      </c>
      <c r="N308" s="210"/>
      <c r="O308" s="295" t="str">
        <f>IF(ISBLANK(N308),"",VLOOKUP(1/N308,'BAREME ATHLE'!$X$6:$BE$56,34))</f>
        <v/>
      </c>
      <c r="P308" s="217"/>
      <c r="Q308" s="295" t="str">
        <f>IF(ISBLANK(P308),"",VLOOKUP(P308,'BAREME ATHLE'!$AT$6:$BE$56,12))</f>
        <v/>
      </c>
      <c r="R308" s="212"/>
      <c r="S308" s="295" t="str">
        <f>IF(ISBLANK(R308),"",VLOOKUP(R308,'BAREME ATHLE'!$AY$6:$BE$56,7))</f>
        <v/>
      </c>
      <c r="T308" s="282">
        <f>IF(SUM(M308,O308,Q308,S308)&lt;&gt;0,SUM(M308,O308,Q308,S308),0)</f>
        <v>0</v>
      </c>
      <c r="U308" s="770">
        <f>SUM(T308:T312)</f>
        <v>0</v>
      </c>
      <c r="V308" s="758">
        <f>IF(ISERROR(RANK(U308,$AF$47:$AF$62)),"",RANK(U308,$AF$47:$AF$62))</f>
        <v>1</v>
      </c>
      <c r="W308" s="766"/>
      <c r="X308" s="745"/>
      <c r="Y308" s="792"/>
    </row>
    <row r="309" spans="1:25" ht="25.5" customHeight="1" x14ac:dyDescent="0.5">
      <c r="A309" s="760"/>
      <c r="B309" s="784"/>
      <c r="C309" s="787"/>
      <c r="D309" s="293">
        <v>2</v>
      </c>
      <c r="E309" s="178"/>
      <c r="F309" s="364" t="str">
        <f>IF(E309="","",VLOOKUP(E309,'Listing import 29.10.24'!$A$2:$J$7000,2,FALSE))</f>
        <v/>
      </c>
      <c r="G309" s="246" t="str">
        <f>IF(E309="","",VLOOKUP(E309,'Listing import 29.10.24'!$A$2:$J$7000,3,FALSE))</f>
        <v/>
      </c>
      <c r="H309" s="294" t="str">
        <f>IF(E309="","",VLOOKUP(E309,'Listing import 29.10.24'!$A$2:$J$7000,4,FALSE))</f>
        <v/>
      </c>
      <c r="I309" s="711"/>
      <c r="J309" s="747"/>
      <c r="K309" s="750"/>
      <c r="L309" s="209"/>
      <c r="M309" s="295" t="str">
        <f>IF(ISBLANK(L309),"",VLOOKUP(1/L309,'BAREME ATHLE'!$L$6:$BE$56,46))</f>
        <v/>
      </c>
      <c r="N309" s="210"/>
      <c r="O309" s="295" t="str">
        <f>IF(ISBLANK(N309),"",VLOOKUP(1/N309,'BAREME ATHLE'!$X$6:$BE$56,34))</f>
        <v/>
      </c>
      <c r="P309" s="217"/>
      <c r="Q309" s="295" t="str">
        <f>IF(ISBLANK(P309),"",VLOOKUP(P309,'BAREME ATHLE'!$AT$6:$BE$56,12))</f>
        <v/>
      </c>
      <c r="R309" s="212"/>
      <c r="S309" s="295" t="str">
        <f>IF(ISBLANK(R309),"",VLOOKUP(R309,'BAREME ATHLE'!$AY$6:$BE$56,7))</f>
        <v/>
      </c>
      <c r="T309" s="282">
        <f>IF(SUM(M309,O309,Q309,S309)&lt;&gt;0,SUM(M309,O309,Q309,S309),0)</f>
        <v>0</v>
      </c>
      <c r="U309" s="771"/>
      <c r="V309" s="759"/>
      <c r="W309" s="766"/>
      <c r="X309" s="745"/>
      <c r="Y309" s="792"/>
    </row>
    <row r="310" spans="1:25" ht="25.5" customHeight="1" x14ac:dyDescent="0.5">
      <c r="A310" s="760"/>
      <c r="B310" s="784"/>
      <c r="C310" s="787"/>
      <c r="D310" s="293">
        <v>3</v>
      </c>
      <c r="E310" s="178"/>
      <c r="F310" s="364" t="str">
        <f>IF(E310="","",VLOOKUP(E310,'Listing import 29.10.24'!$A$2:$J$7000,2,FALSE))</f>
        <v/>
      </c>
      <c r="G310" s="246" t="str">
        <f>IF(E310="","",VLOOKUP(E310,'Listing import 29.10.24'!$A$2:$J$7000,3,FALSE))</f>
        <v/>
      </c>
      <c r="H310" s="294" t="str">
        <f>IF(E310="","",VLOOKUP(E310,'Listing import 29.10.24'!$A$2:$J$7000,4,FALSE))</f>
        <v/>
      </c>
      <c r="I310" s="711"/>
      <c r="J310" s="747"/>
      <c r="K310" s="750"/>
      <c r="L310" s="209"/>
      <c r="M310" s="295" t="str">
        <f>IF(ISBLANK(L310),"",VLOOKUP(1/L310,'BAREME ATHLE'!$L$6:$BE$56,46))</f>
        <v/>
      </c>
      <c r="N310" s="210"/>
      <c r="O310" s="295" t="str">
        <f>IF(ISBLANK(N310),"",VLOOKUP(1/N310,'BAREME ATHLE'!$X$6:$BE$56,34))</f>
        <v/>
      </c>
      <c r="P310" s="217"/>
      <c r="Q310" s="295" t="str">
        <f>IF(ISBLANK(P310),"",VLOOKUP(P310,'BAREME ATHLE'!$AT$6:$BE$56,12))</f>
        <v/>
      </c>
      <c r="R310" s="212"/>
      <c r="S310" s="295" t="str">
        <f>IF(ISBLANK(R310),"",VLOOKUP(R310,'BAREME ATHLE'!$AY$6:$BE$56,7))</f>
        <v/>
      </c>
      <c r="T310" s="282">
        <f>IF(SUM(M310,O310,Q310,S310)&lt;&gt;0,SUM(M310,O310,Q310,S310),0)</f>
        <v>0</v>
      </c>
      <c r="U310" s="771"/>
      <c r="V310" s="759"/>
      <c r="W310" s="766"/>
      <c r="X310" s="745"/>
      <c r="Y310" s="792"/>
    </row>
    <row r="311" spans="1:25" ht="25.5" customHeight="1" x14ac:dyDescent="0.5">
      <c r="A311" s="760"/>
      <c r="B311" s="784"/>
      <c r="C311" s="787"/>
      <c r="D311" s="293">
        <v>4</v>
      </c>
      <c r="E311" s="178"/>
      <c r="F311" s="364" t="str">
        <f>IF(E311="","",VLOOKUP(E311,'Listing import 29.10.24'!$A$2:$J$7000,2,FALSE))</f>
        <v/>
      </c>
      <c r="G311" s="246" t="str">
        <f>IF(E311="","",VLOOKUP(E311,'Listing import 29.10.24'!$A$2:$J$7000,3,FALSE))</f>
        <v/>
      </c>
      <c r="H311" s="294" t="str">
        <f>IF(E311="","",VLOOKUP(E311,'Listing import 29.10.24'!$A$2:$J$7000,4,FALSE))</f>
        <v/>
      </c>
      <c r="I311" s="711"/>
      <c r="J311" s="747"/>
      <c r="K311" s="750"/>
      <c r="L311" s="209"/>
      <c r="M311" s="295" t="str">
        <f>IF(ISBLANK(L311),"",VLOOKUP(1/L311,'BAREME ATHLE'!$L$6:$BE$56,46))</f>
        <v/>
      </c>
      <c r="N311" s="210"/>
      <c r="O311" s="295" t="str">
        <f>IF(ISBLANK(N311),"",VLOOKUP(1/N311,'BAREME ATHLE'!$X$6:$BE$56,34))</f>
        <v/>
      </c>
      <c r="P311" s="217"/>
      <c r="Q311" s="295" t="str">
        <f>IF(ISBLANK(P311),"",VLOOKUP(P311,'BAREME ATHLE'!$AT$6:$BE$56,12))</f>
        <v/>
      </c>
      <c r="R311" s="212"/>
      <c r="S311" s="295" t="str">
        <f>IF(ISBLANK(R311),"",VLOOKUP(R311,'BAREME ATHLE'!$AY$6:$BE$56,7))</f>
        <v/>
      </c>
      <c r="T311" s="282">
        <f>IF(SUM(M311,O311,Q311,S311)&lt;&gt;0,SUM(M311,O311,Q311,S311),0)</f>
        <v>0</v>
      </c>
      <c r="U311" s="771"/>
      <c r="V311" s="759"/>
      <c r="W311" s="766"/>
      <c r="X311" s="745"/>
      <c r="Y311" s="792"/>
    </row>
    <row r="312" spans="1:25" ht="25.5" customHeight="1" x14ac:dyDescent="0.5">
      <c r="A312" s="760"/>
      <c r="B312" s="784"/>
      <c r="C312" s="787"/>
      <c r="D312" s="293">
        <v>5</v>
      </c>
      <c r="E312" s="178"/>
      <c r="F312" s="364" t="str">
        <f>IF(E312="","",VLOOKUP(E312,'Listing import 29.10.24'!$A$2:$J$7000,2,FALSE))</f>
        <v/>
      </c>
      <c r="G312" s="246" t="str">
        <f>IF(E312="","",VLOOKUP(E312,'Listing import 29.10.24'!$A$2:$J$7000,3,FALSE))</f>
        <v/>
      </c>
      <c r="H312" s="294" t="str">
        <f>IF(E312="","",VLOOKUP(E312,'Listing import 29.10.24'!$A$2:$J$7000,4,FALSE))</f>
        <v/>
      </c>
      <c r="I312" s="711"/>
      <c r="J312" s="748"/>
      <c r="K312" s="751"/>
      <c r="L312" s="209"/>
      <c r="M312" s="295" t="str">
        <f>IF(ISBLANK(L312),"",VLOOKUP(1/L312,'BAREME ATHLE'!$L$6:$BE$56,46))</f>
        <v/>
      </c>
      <c r="N312" s="210"/>
      <c r="O312" s="295" t="str">
        <f>IF(ISBLANK(N312),"",VLOOKUP(1/N312,'BAREME ATHLE'!$X$6:$BE$56,34))</f>
        <v/>
      </c>
      <c r="P312" s="217"/>
      <c r="Q312" s="295" t="str">
        <f>IF(ISBLANK(P312),"",VLOOKUP(P312,'BAREME ATHLE'!$AT$6:$BE$56,12))</f>
        <v/>
      </c>
      <c r="R312" s="212"/>
      <c r="S312" s="295" t="str">
        <f>IF(ISBLANK(R312),"",VLOOKUP(R312,'BAREME ATHLE'!$AY$6:$BE$56,7))</f>
        <v/>
      </c>
      <c r="T312" s="282">
        <f>IF(SUM(M312,O312,Q312,S312)&lt;&gt;0,SUM(M312,O312,Q312,S312),0)</f>
        <v>0</v>
      </c>
      <c r="U312" s="772"/>
      <c r="V312" s="759"/>
      <c r="W312" s="766"/>
      <c r="X312" s="745"/>
      <c r="Y312" s="792"/>
    </row>
    <row r="313" spans="1:25" ht="87.75" x14ac:dyDescent="0.5">
      <c r="A313" s="760"/>
      <c r="B313" s="784"/>
      <c r="C313" s="236" t="s">
        <v>83</v>
      </c>
      <c r="D313" s="236" t="s">
        <v>84</v>
      </c>
      <c r="E313" s="100" t="s">
        <v>85</v>
      </c>
      <c r="F313" s="360" t="s">
        <v>86</v>
      </c>
      <c r="G313" s="236" t="s">
        <v>87</v>
      </c>
      <c r="H313" s="236" t="s">
        <v>88</v>
      </c>
      <c r="I313" s="237" t="s">
        <v>89</v>
      </c>
      <c r="J313" s="111" t="s">
        <v>122</v>
      </c>
      <c r="K313" s="237" t="s">
        <v>34</v>
      </c>
      <c r="L313" s="111" t="s">
        <v>123</v>
      </c>
      <c r="M313" s="238" t="s">
        <v>34</v>
      </c>
      <c r="N313" s="111" t="s">
        <v>124</v>
      </c>
      <c r="O313" s="283" t="s">
        <v>34</v>
      </c>
      <c r="P313" s="111" t="s">
        <v>125</v>
      </c>
      <c r="Q313" s="238" t="s">
        <v>34</v>
      </c>
      <c r="R313" s="111" t="s">
        <v>126</v>
      </c>
      <c r="S313" s="238" t="s">
        <v>34</v>
      </c>
      <c r="T313" s="239" t="s">
        <v>113</v>
      </c>
      <c r="U313" s="240" t="s">
        <v>98</v>
      </c>
      <c r="V313" s="241" t="s">
        <v>99</v>
      </c>
      <c r="W313" s="241" t="s">
        <v>127</v>
      </c>
      <c r="X313" s="241" t="s">
        <v>128</v>
      </c>
      <c r="Y313" s="793"/>
    </row>
    <row r="314" spans="1:25" ht="25.5" customHeight="1" x14ac:dyDescent="0.5">
      <c r="A314" s="760"/>
      <c r="B314" s="784"/>
      <c r="C314" s="786" t="s">
        <v>129</v>
      </c>
      <c r="D314" s="293">
        <v>1</v>
      </c>
      <c r="E314" s="178">
        <f>'INSCRIPTIONS COLLEGES'!E159</f>
        <v>0</v>
      </c>
      <c r="F314" s="364" t="e">
        <f>IF(E314="","",VLOOKUP(E314,'Listing import 29.10.24'!$A$2:$J$7000,2,FALSE))</f>
        <v>#N/A</v>
      </c>
      <c r="G314" s="246" t="e">
        <f>IF(E314="","",VLOOKUP(E314,'Listing import 29.10.24'!$A$2:$J$7000,3,FALSE))</f>
        <v>#N/A</v>
      </c>
      <c r="H314" s="294" t="e">
        <f>IF(E314="","",VLOOKUP(E314,'Listing import 29.10.24'!$A$2:$J$7000,4,FALSE))</f>
        <v>#N/A</v>
      </c>
      <c r="I314" s="790"/>
      <c r="J314" s="746"/>
      <c r="K314" s="749" t="str">
        <f>IF(ISBLANK(J314),"",VLOOKUP(1/J314,'BAREME ATHLE'!$AL$6:$BE$56,20))</f>
        <v/>
      </c>
      <c r="L314" s="209"/>
      <c r="M314" s="295" t="str">
        <f>IF(ISBLANK(L314),"",VLOOKUP(1/L314,'BAREME ATHLE'!$N$6:$BE$56,44))</f>
        <v/>
      </c>
      <c r="N314" s="210"/>
      <c r="O314" s="295" t="str">
        <f>IF(ISBLANK(N314),"",VLOOKUP(1/N314,'BAREME ATHLE'!$Z$6:$BE$56,32))</f>
        <v/>
      </c>
      <c r="P314" s="217"/>
      <c r="Q314" s="295" t="str">
        <f>IF(ISBLANK(P314),"",VLOOKUP(P314,'BAREME ATHLE'!$AU$6:$BE$56,11))</f>
        <v/>
      </c>
      <c r="R314" s="212"/>
      <c r="S314" s="295" t="str">
        <f>IF(ISBLANK(R314),"",VLOOKUP(R314,'BAREME ATHLE'!$AY$6:$BE$56,7))</f>
        <v/>
      </c>
      <c r="T314" s="250">
        <f>IF(SUM(M314,O314,Q314,S314)&lt;&gt;0,SUM(M314,O314,Q314,S314),0)</f>
        <v>0</v>
      </c>
      <c r="U314" s="767">
        <f>SUM(T314:T318)</f>
        <v>0</v>
      </c>
      <c r="V314" s="756">
        <f>IF(ISERROR(RANK(U314,$AL$47:$AL$62)),"",RANK(U314,$AL$47:$AL$62))</f>
        <v>1</v>
      </c>
      <c r="W314" s="745">
        <f>IF(ISERROR(U314+U320),"",U314+U320)</f>
        <v>0</v>
      </c>
      <c r="X314" s="745">
        <f>IF(ISERROR(RANK(W314,$AR$47:$AR$62)),"",RANK(W314,$AR$47:$AR$62))</f>
        <v>1</v>
      </c>
      <c r="Y314" s="793"/>
    </row>
    <row r="315" spans="1:25" ht="25.5" customHeight="1" x14ac:dyDescent="0.5">
      <c r="A315" s="760"/>
      <c r="B315" s="784"/>
      <c r="C315" s="786"/>
      <c r="D315" s="293">
        <v>2</v>
      </c>
      <c r="E315" s="178">
        <f>'INSCRIPTIONS COLLEGES'!E160</f>
        <v>0</v>
      </c>
      <c r="F315" s="364" t="e">
        <f>IF(E315="","",VLOOKUP(E315,'Listing import 29.10.24'!$A$2:$J$7000,2,FALSE))</f>
        <v>#N/A</v>
      </c>
      <c r="G315" s="246" t="e">
        <f>IF(E315="","",VLOOKUP(E315,'Listing import 29.10.24'!$A$2:$J$7000,3,FALSE))</f>
        <v>#N/A</v>
      </c>
      <c r="H315" s="294" t="e">
        <f>IF(E315="","",VLOOKUP(E315,'Listing import 29.10.24'!$A$2:$J$7000,4,FALSE))</f>
        <v>#N/A</v>
      </c>
      <c r="I315" s="790"/>
      <c r="J315" s="747"/>
      <c r="K315" s="750"/>
      <c r="L315" s="209"/>
      <c r="M315" s="295" t="str">
        <f>IF(ISBLANK(L315),"",VLOOKUP(1/L315,'BAREME ATHLE'!$N$6:$BE$56,44))</f>
        <v/>
      </c>
      <c r="N315" s="210"/>
      <c r="O315" s="295" t="str">
        <f>IF(ISBLANK(N315),"",VLOOKUP(1/N315,'BAREME ATHLE'!$Z$6:$BE$56,32))</f>
        <v/>
      </c>
      <c r="P315" s="217"/>
      <c r="Q315" s="295" t="str">
        <f>IF(ISBLANK(P315),"",VLOOKUP(P315,'BAREME ATHLE'!$AU$6:$BE$56,11))</f>
        <v/>
      </c>
      <c r="R315" s="212"/>
      <c r="S315" s="295" t="str">
        <f>IF(ISBLANK(R315),"",VLOOKUP(R315,'BAREME ATHLE'!$AY$6:$BE$56,7))</f>
        <v/>
      </c>
      <c r="T315" s="250">
        <f>IF(SUM(M315,O315,Q315,S315)&lt;&gt;0,SUM(M315,O315,Q315,S315),0)</f>
        <v>0</v>
      </c>
      <c r="U315" s="768"/>
      <c r="V315" s="757"/>
      <c r="W315" s="766"/>
      <c r="X315" s="745"/>
      <c r="Y315" s="793"/>
    </row>
    <row r="316" spans="1:25" ht="25.5" customHeight="1" x14ac:dyDescent="0.5">
      <c r="A316" s="760"/>
      <c r="B316" s="784"/>
      <c r="C316" s="787"/>
      <c r="D316" s="293">
        <v>3</v>
      </c>
      <c r="E316" s="178">
        <f>'INSCRIPTIONS COLLEGES'!E161</f>
        <v>0</v>
      </c>
      <c r="F316" s="364" t="e">
        <f>IF(E316="","",VLOOKUP(E316,'Listing import 29.10.24'!$A$2:$J$7000,2,FALSE))</f>
        <v>#N/A</v>
      </c>
      <c r="G316" s="246" t="e">
        <f>IF(E316="","",VLOOKUP(E316,'Listing import 29.10.24'!$A$2:$J$7000,3,FALSE))</f>
        <v>#N/A</v>
      </c>
      <c r="H316" s="294" t="e">
        <f>IF(E316="","",VLOOKUP(E316,'Listing import 29.10.24'!$A$2:$J$7000,4,FALSE))</f>
        <v>#N/A</v>
      </c>
      <c r="I316" s="790"/>
      <c r="J316" s="747"/>
      <c r="K316" s="750"/>
      <c r="L316" s="209"/>
      <c r="M316" s="295" t="str">
        <f>IF(ISBLANK(L316),"",VLOOKUP(1/L316,'BAREME ATHLE'!$N$6:$BE$56,44))</f>
        <v/>
      </c>
      <c r="N316" s="210"/>
      <c r="O316" s="295" t="str">
        <f>IF(ISBLANK(N316),"",VLOOKUP(1/N316,'BAREME ATHLE'!$Z$6:$BE$56,32))</f>
        <v/>
      </c>
      <c r="P316" s="217"/>
      <c r="Q316" s="295" t="str">
        <f>IF(ISBLANK(P316),"",VLOOKUP(P316,'BAREME ATHLE'!$AU$6:$BE$56,11))</f>
        <v/>
      </c>
      <c r="R316" s="212"/>
      <c r="S316" s="295" t="str">
        <f>IF(ISBLANK(R316),"",VLOOKUP(R316,'BAREME ATHLE'!$AY$6:$BE$56,7))</f>
        <v/>
      </c>
      <c r="T316" s="250">
        <f>IF(SUM(M316,O316,Q316,S316)&lt;&gt;0,SUM(M316,O316,Q316,S316),0)</f>
        <v>0</v>
      </c>
      <c r="U316" s="768"/>
      <c r="V316" s="757"/>
      <c r="W316" s="766"/>
      <c r="X316" s="745"/>
      <c r="Y316" s="793"/>
    </row>
    <row r="317" spans="1:25" ht="25.5" customHeight="1" x14ac:dyDescent="0.5">
      <c r="A317" s="760"/>
      <c r="B317" s="784"/>
      <c r="C317" s="787"/>
      <c r="D317" s="293">
        <v>4</v>
      </c>
      <c r="E317" s="178">
        <f>'INSCRIPTIONS COLLEGES'!E162</f>
        <v>0</v>
      </c>
      <c r="F317" s="364" t="e">
        <f>IF(E317="","",VLOOKUP(E317,'Listing import 29.10.24'!$A$2:$J$7000,2,FALSE))</f>
        <v>#N/A</v>
      </c>
      <c r="G317" s="246" t="e">
        <f>IF(E317="","",VLOOKUP(E317,'Listing import 29.10.24'!$A$2:$J$7000,3,FALSE))</f>
        <v>#N/A</v>
      </c>
      <c r="H317" s="294" t="e">
        <f>IF(E317="","",VLOOKUP(E317,'Listing import 29.10.24'!$A$2:$J$7000,4,FALSE))</f>
        <v>#N/A</v>
      </c>
      <c r="I317" s="790"/>
      <c r="J317" s="747"/>
      <c r="K317" s="750"/>
      <c r="L317" s="209"/>
      <c r="M317" s="295" t="str">
        <f>IF(ISBLANK(L317),"",VLOOKUP(1/L317,'BAREME ATHLE'!$N$6:$BE$56,44))</f>
        <v/>
      </c>
      <c r="N317" s="210"/>
      <c r="O317" s="295" t="str">
        <f>IF(ISBLANK(N317),"",VLOOKUP(1/N317,'BAREME ATHLE'!$Z$6:$BE$56,32))</f>
        <v/>
      </c>
      <c r="P317" s="217"/>
      <c r="Q317" s="295" t="str">
        <f>IF(ISBLANK(P317),"",VLOOKUP(P317,'BAREME ATHLE'!$AU$6:$BE$56,11))</f>
        <v/>
      </c>
      <c r="R317" s="212"/>
      <c r="S317" s="295" t="str">
        <f>IF(ISBLANK(R317),"",VLOOKUP(R317,'BAREME ATHLE'!$AY$6:$BE$56,7))</f>
        <v/>
      </c>
      <c r="T317" s="250">
        <f>IF(SUM(M317,O317,Q317,S317)&lt;&gt;0,SUM(M317,O317,Q317,S317),0)</f>
        <v>0</v>
      </c>
      <c r="U317" s="768"/>
      <c r="V317" s="757"/>
      <c r="W317" s="766"/>
      <c r="X317" s="745"/>
      <c r="Y317" s="793"/>
    </row>
    <row r="318" spans="1:25" ht="25.5" customHeight="1" x14ac:dyDescent="0.5">
      <c r="A318" s="760"/>
      <c r="B318" s="784"/>
      <c r="C318" s="787"/>
      <c r="D318" s="293">
        <v>5</v>
      </c>
      <c r="E318" s="178">
        <f>'INSCRIPTIONS COLLEGES'!E163</f>
        <v>0</v>
      </c>
      <c r="F318" s="364" t="e">
        <f>IF(E318="","",VLOOKUP(E318,'Listing import 29.10.24'!$A$2:$J$7000,2,FALSE))</f>
        <v>#N/A</v>
      </c>
      <c r="G318" s="246" t="e">
        <f>IF(E318="","",VLOOKUP(E318,'Listing import 29.10.24'!$A$2:$J$7000,3,FALSE))</f>
        <v>#N/A</v>
      </c>
      <c r="H318" s="294" t="e">
        <f>IF(E318="","",VLOOKUP(E318,'Listing import 29.10.24'!$A$2:$J$7000,4,FALSE))</f>
        <v>#N/A</v>
      </c>
      <c r="I318" s="790"/>
      <c r="J318" s="748"/>
      <c r="K318" s="751"/>
      <c r="L318" s="209"/>
      <c r="M318" s="295" t="str">
        <f>IF(ISBLANK(L318),"",VLOOKUP(1/L318,'BAREME ATHLE'!$N$6:$BE$56,44))</f>
        <v/>
      </c>
      <c r="N318" s="210"/>
      <c r="O318" s="295" t="str">
        <f>IF(ISBLANK(N318),"",VLOOKUP(1/N318,'BAREME ATHLE'!$Z$6:$BE$56,32))</f>
        <v/>
      </c>
      <c r="P318" s="217"/>
      <c r="Q318" s="295" t="str">
        <f>IF(ISBLANK(P318),"",VLOOKUP(P318,'BAREME ATHLE'!$AU$6:$BE$56,11))</f>
        <v/>
      </c>
      <c r="R318" s="212"/>
      <c r="S318" s="295" t="str">
        <f>IF(ISBLANK(R318),"",VLOOKUP(R318,'BAREME ATHLE'!$AY$6:$BE$56,7))</f>
        <v/>
      </c>
      <c r="T318" s="250">
        <f>IF(SUM(M318,O318,Q318,S318)&lt;&gt;0,SUM(M318,O318,Q318,S318),0)</f>
        <v>0</v>
      </c>
      <c r="U318" s="769"/>
      <c r="V318" s="757"/>
      <c r="W318" s="766"/>
      <c r="X318" s="745"/>
      <c r="Y318" s="793"/>
    </row>
    <row r="319" spans="1:25" ht="25.5" customHeight="1" x14ac:dyDescent="0.5">
      <c r="A319" s="760"/>
      <c r="B319" s="784"/>
      <c r="C319" s="267"/>
      <c r="D319" s="268"/>
      <c r="E319" s="268"/>
      <c r="F319" s="268"/>
      <c r="G319" s="268"/>
      <c r="H319" s="269"/>
      <c r="I319" s="270"/>
      <c r="J319" s="214"/>
      <c r="K319" s="270"/>
      <c r="L319" s="215"/>
      <c r="M319" s="272"/>
      <c r="N319" s="216"/>
      <c r="O319" s="272"/>
      <c r="P319" s="199"/>
      <c r="Q319" s="272"/>
      <c r="R319" s="199"/>
      <c r="S319" s="272"/>
      <c r="T319" s="273"/>
      <c r="U319" s="274"/>
      <c r="V319" s="275"/>
      <c r="W319" s="766"/>
      <c r="X319" s="745"/>
      <c r="Y319" s="793"/>
    </row>
    <row r="320" spans="1:25" ht="25.5" customHeight="1" x14ac:dyDescent="0.5">
      <c r="A320" s="760"/>
      <c r="B320" s="784"/>
      <c r="C320" s="786" t="s">
        <v>130</v>
      </c>
      <c r="D320" s="293">
        <v>1</v>
      </c>
      <c r="E320" s="178">
        <f>'INSCRIPTIONS COLLEGES'!E165</f>
        <v>0</v>
      </c>
      <c r="F320" s="364" t="e">
        <f>IF(E320="","",VLOOKUP(E320,'Listing import 29.10.24'!$A$2:$J$7000,2,FALSE))</f>
        <v>#N/A</v>
      </c>
      <c r="G320" s="246" t="e">
        <f>IF(E320="","",VLOOKUP(E320,'Listing import 29.10.24'!$A$2:$J$7000,3,FALSE))</f>
        <v>#N/A</v>
      </c>
      <c r="H320" s="294" t="e">
        <f>IF(E320="","",VLOOKUP(E320,'Listing import 29.10.24'!$A$2:$J$7000,4,FALSE))</f>
        <v>#N/A</v>
      </c>
      <c r="I320" s="790"/>
      <c r="J320" s="746"/>
      <c r="K320" s="749" t="str">
        <f>IF(ISBLANK(J320),"",VLOOKUP(1/J320,'BAREME ATHLE'!$AN$6:$BE$56,18))</f>
        <v/>
      </c>
      <c r="L320" s="209"/>
      <c r="M320" s="295" t="str">
        <f>IF(ISBLANK(L320),"",VLOOKUP(1/L320,'BAREME ATHLE'!$P$6:$BE$56,42))</f>
        <v/>
      </c>
      <c r="N320" s="210"/>
      <c r="O320" s="295" t="str">
        <f>IF(ISBLANK(N320),"",VLOOKUP(1/N320,'BAREME ATHLE'!$AB$6:$BE$56,30))</f>
        <v/>
      </c>
      <c r="P320" s="217"/>
      <c r="Q320" s="295" t="str">
        <f>IF(ISBLANK(P320),"",VLOOKUP(P320,'BAREME ATHLE'!$AV$6:$BE$56,10))</f>
        <v/>
      </c>
      <c r="R320" s="212"/>
      <c r="S320" s="295" t="str">
        <f>IF(ISBLANK(R320),"",VLOOKUP(R320,'BAREME ATHLE'!$AY$6:$BE$56,7))</f>
        <v/>
      </c>
      <c r="T320" s="282">
        <f t="shared" ref="T320:T323" si="24">IF(SUM(M320,O320,Q320,S320)&lt;&gt;0,SUM(M320,O320,Q320,S320),0)</f>
        <v>0</v>
      </c>
      <c r="U320" s="770">
        <f>SUM(T320:T324)</f>
        <v>0</v>
      </c>
      <c r="V320" s="758">
        <f>IF(ISERROR(RANK(U320,$AO$47:$AO$62)),"",RANK(U320,$AO$47:$AO$62))</f>
        <v>1</v>
      </c>
      <c r="W320" s="766"/>
      <c r="X320" s="745"/>
      <c r="Y320" s="793"/>
    </row>
    <row r="321" spans="1:25" ht="25.5" customHeight="1" x14ac:dyDescent="0.5">
      <c r="A321" s="760"/>
      <c r="B321" s="784"/>
      <c r="C321" s="786"/>
      <c r="D321" s="293">
        <v>2</v>
      </c>
      <c r="E321" s="178">
        <f>'INSCRIPTIONS COLLEGES'!E166</f>
        <v>0</v>
      </c>
      <c r="F321" s="364" t="e">
        <f>IF(E321="","",VLOOKUP(E321,'Listing import 29.10.24'!$A$2:$J$7000,2,FALSE))</f>
        <v>#N/A</v>
      </c>
      <c r="G321" s="246" t="e">
        <f>IF(E321="","",VLOOKUP(E321,'Listing import 29.10.24'!$A$2:$J$7000,3,FALSE))</f>
        <v>#N/A</v>
      </c>
      <c r="H321" s="294" t="e">
        <f>IF(E321="","",VLOOKUP(E321,'Listing import 29.10.24'!$A$2:$J$7000,4,FALSE))</f>
        <v>#N/A</v>
      </c>
      <c r="I321" s="790"/>
      <c r="J321" s="747"/>
      <c r="K321" s="750"/>
      <c r="L321" s="209"/>
      <c r="M321" s="295" t="str">
        <f>IF(ISBLANK(L321),"",VLOOKUP(1/L321,'BAREME ATHLE'!$P$6:$BE$56,42))</f>
        <v/>
      </c>
      <c r="N321" s="210"/>
      <c r="O321" s="295" t="str">
        <f>IF(ISBLANK(N321),"",VLOOKUP(1/N321,'BAREME ATHLE'!$AB$6:$BE$56,30))</f>
        <v/>
      </c>
      <c r="P321" s="217"/>
      <c r="Q321" s="295" t="str">
        <f>IF(ISBLANK(P321),"",VLOOKUP(P321,'BAREME ATHLE'!$AV$6:$BE$56,10))</f>
        <v/>
      </c>
      <c r="R321" s="212"/>
      <c r="S321" s="295" t="str">
        <f>IF(ISBLANK(R321),"",VLOOKUP(R321,'BAREME ATHLE'!$AY$6:$BE$56,7))</f>
        <v/>
      </c>
      <c r="T321" s="282">
        <f t="shared" si="24"/>
        <v>0</v>
      </c>
      <c r="U321" s="771"/>
      <c r="V321" s="759"/>
      <c r="W321" s="766"/>
      <c r="X321" s="745"/>
      <c r="Y321" s="793"/>
    </row>
    <row r="322" spans="1:25" ht="25.5" customHeight="1" x14ac:dyDescent="0.5">
      <c r="A322" s="760"/>
      <c r="B322" s="784"/>
      <c r="C322" s="787"/>
      <c r="D322" s="293">
        <v>3</v>
      </c>
      <c r="E322" s="178">
        <f>'INSCRIPTIONS COLLEGES'!E167</f>
        <v>0</v>
      </c>
      <c r="F322" s="364" t="e">
        <f>IF(E322="","",VLOOKUP(E322,'Listing import 29.10.24'!$A$2:$J$7000,2,FALSE))</f>
        <v>#N/A</v>
      </c>
      <c r="G322" s="246" t="e">
        <f>IF(E322="","",VLOOKUP(E322,'Listing import 29.10.24'!$A$2:$J$7000,3,FALSE))</f>
        <v>#N/A</v>
      </c>
      <c r="H322" s="294" t="e">
        <f>IF(E322="","",VLOOKUP(E322,'Listing import 29.10.24'!$A$2:$J$7000,4,FALSE))</f>
        <v>#N/A</v>
      </c>
      <c r="I322" s="790"/>
      <c r="J322" s="747"/>
      <c r="K322" s="750"/>
      <c r="L322" s="209"/>
      <c r="M322" s="295" t="str">
        <f>IF(ISBLANK(L322),"",VLOOKUP(1/L322,'BAREME ATHLE'!$P$6:$BE$56,42))</f>
        <v/>
      </c>
      <c r="N322" s="210"/>
      <c r="O322" s="295" t="str">
        <f>IF(ISBLANK(N322),"",VLOOKUP(1/N322,'BAREME ATHLE'!$AB$6:$BE$56,30))</f>
        <v/>
      </c>
      <c r="P322" s="217"/>
      <c r="Q322" s="295" t="str">
        <f>IF(ISBLANK(P322),"",VLOOKUP(P322,'BAREME ATHLE'!$AV$6:$BE$56,10))</f>
        <v/>
      </c>
      <c r="R322" s="212"/>
      <c r="S322" s="295" t="str">
        <f>IF(ISBLANK(R322),"",VLOOKUP(R322,'BAREME ATHLE'!$AY$6:$BE$56,7))</f>
        <v/>
      </c>
      <c r="T322" s="282">
        <f t="shared" si="24"/>
        <v>0</v>
      </c>
      <c r="U322" s="771"/>
      <c r="V322" s="759"/>
      <c r="W322" s="766"/>
      <c r="X322" s="745"/>
      <c r="Y322" s="793"/>
    </row>
    <row r="323" spans="1:25" ht="25.5" customHeight="1" x14ac:dyDescent="0.5">
      <c r="A323" s="760"/>
      <c r="B323" s="784"/>
      <c r="C323" s="787"/>
      <c r="D323" s="293">
        <v>4</v>
      </c>
      <c r="E323" s="178">
        <f>'INSCRIPTIONS COLLEGES'!E168</f>
        <v>0</v>
      </c>
      <c r="F323" s="364" t="e">
        <f>IF(E323="","",VLOOKUP(E323,'Listing import 29.10.24'!$A$2:$J$7000,2,FALSE))</f>
        <v>#N/A</v>
      </c>
      <c r="G323" s="246" t="e">
        <f>IF(E323="","",VLOOKUP(E323,'Listing import 29.10.24'!$A$2:$J$7000,3,FALSE))</f>
        <v>#N/A</v>
      </c>
      <c r="H323" s="294" t="e">
        <f>IF(E323="","",VLOOKUP(E323,'Listing import 29.10.24'!$A$2:$J$7000,4,FALSE))</f>
        <v>#N/A</v>
      </c>
      <c r="I323" s="790"/>
      <c r="J323" s="747"/>
      <c r="K323" s="750"/>
      <c r="L323" s="209"/>
      <c r="M323" s="295" t="str">
        <f>IF(ISBLANK(L323),"",VLOOKUP(1/L323,'BAREME ATHLE'!$P$6:$BE$56,42))</f>
        <v/>
      </c>
      <c r="N323" s="210"/>
      <c r="O323" s="295" t="str">
        <f>IF(ISBLANK(N323),"",VLOOKUP(1/N323,'BAREME ATHLE'!$AB$6:$BE$56,30))</f>
        <v/>
      </c>
      <c r="P323" s="217"/>
      <c r="Q323" s="295" t="str">
        <f>IF(ISBLANK(P323),"",VLOOKUP(P323,'BAREME ATHLE'!$AV$6:$BE$56,10))</f>
        <v/>
      </c>
      <c r="R323" s="212"/>
      <c r="S323" s="295" t="str">
        <f>IF(ISBLANK(R323),"",VLOOKUP(R323,'BAREME ATHLE'!$AY$6:$BE$56,7))</f>
        <v/>
      </c>
      <c r="T323" s="282">
        <f t="shared" si="24"/>
        <v>0</v>
      </c>
      <c r="U323" s="771"/>
      <c r="V323" s="759"/>
      <c r="W323" s="766"/>
      <c r="X323" s="745"/>
      <c r="Y323" s="793"/>
    </row>
    <row r="324" spans="1:25" ht="25.5" customHeight="1" x14ac:dyDescent="0.5">
      <c r="A324" s="760"/>
      <c r="B324" s="785"/>
      <c r="C324" s="787"/>
      <c r="D324" s="293">
        <v>5</v>
      </c>
      <c r="E324" s="178">
        <f>'INSCRIPTIONS COLLEGES'!E169</f>
        <v>0</v>
      </c>
      <c r="F324" s="364" t="e">
        <f>IF(E324="","",VLOOKUP(E324,'Listing import 29.10.24'!$A$2:$J$7000,2,FALSE))</f>
        <v>#N/A</v>
      </c>
      <c r="G324" s="246" t="e">
        <f>IF(E324="","",VLOOKUP(E324,'Listing import 29.10.24'!$A$2:$J$7000,3,FALSE))</f>
        <v>#N/A</v>
      </c>
      <c r="H324" s="294" t="e">
        <f>IF(E324="","",VLOOKUP(E324,'Listing import 29.10.24'!$A$2:$J$7000,4,FALSE))</f>
        <v>#N/A</v>
      </c>
      <c r="I324" s="790"/>
      <c r="J324" s="748"/>
      <c r="K324" s="751"/>
      <c r="L324" s="209"/>
      <c r="M324" s="295" t="str">
        <f>IF(ISBLANK(L324),"",VLOOKUP(1/L324,'BAREME ATHLE'!$P$6:$BE$56,42))</f>
        <v/>
      </c>
      <c r="N324" s="210"/>
      <c r="O324" s="295" t="str">
        <f>IF(ISBLANK(N324),"",VLOOKUP(1/N324,'BAREME ATHLE'!$AB$6:$BE$56,30))</f>
        <v/>
      </c>
      <c r="P324" s="217"/>
      <c r="Q324" s="295" t="str">
        <f>IF(ISBLANK(P324),"",VLOOKUP(P324,'BAREME ATHLE'!$AV$6:$BE$56,10))</f>
        <v/>
      </c>
      <c r="R324" s="212"/>
      <c r="S324" s="295" t="str">
        <f>IF(ISBLANK(R324),"",VLOOKUP(R324,'BAREME ATHLE'!$AY$6:$BE$56,7))</f>
        <v/>
      </c>
      <c r="T324" s="282">
        <f>IF(SUM(M324,O324,Q324,S324)&lt;&gt;0,SUM(M324,O324,Q324,S324),0)</f>
        <v>0</v>
      </c>
      <c r="U324" s="772"/>
      <c r="V324" s="759"/>
      <c r="W324" s="766"/>
      <c r="X324" s="745"/>
      <c r="Y324" s="794"/>
    </row>
    <row r="325" spans="1:25" ht="25.5" customHeight="1" x14ac:dyDescent="0.5">
      <c r="B325" s="285"/>
      <c r="C325" s="286"/>
      <c r="D325" s="286"/>
      <c r="E325" s="370"/>
      <c r="F325" s="363"/>
      <c r="G325" s="286"/>
      <c r="H325" s="286"/>
      <c r="J325" s="218">
        <f>SUM(HOUR(J302+J314)*60*60,MINUTE(J302+J314)*60,SECOND(J302+J314))</f>
        <v>0</v>
      </c>
      <c r="K325" s="287"/>
    </row>
    <row r="326" spans="1:25" ht="87.75" x14ac:dyDescent="0.5">
      <c r="B326" s="236" t="s">
        <v>82</v>
      </c>
      <c r="C326" s="236" t="s">
        <v>83</v>
      </c>
      <c r="D326" s="236" t="s">
        <v>84</v>
      </c>
      <c r="E326" s="100" t="s">
        <v>85</v>
      </c>
      <c r="F326" s="360" t="s">
        <v>86</v>
      </c>
      <c r="G326" s="236" t="s">
        <v>87</v>
      </c>
      <c r="H326" s="236" t="s">
        <v>88</v>
      </c>
      <c r="I326" s="237" t="s">
        <v>89</v>
      </c>
      <c r="J326" s="111" t="s">
        <v>122</v>
      </c>
      <c r="K326" s="237" t="s">
        <v>34</v>
      </c>
      <c r="L326" s="111" t="s">
        <v>132</v>
      </c>
      <c r="M326" s="238" t="s">
        <v>34</v>
      </c>
      <c r="N326" s="111" t="s">
        <v>124</v>
      </c>
      <c r="O326" s="238" t="s">
        <v>34</v>
      </c>
      <c r="P326" s="111" t="s">
        <v>125</v>
      </c>
      <c r="Q326" s="238" t="s">
        <v>34</v>
      </c>
      <c r="R326" s="111" t="s">
        <v>126</v>
      </c>
      <c r="S326" s="238" t="s">
        <v>34</v>
      </c>
      <c r="T326" s="239" t="s">
        <v>113</v>
      </c>
      <c r="U326" s="240" t="s">
        <v>98</v>
      </c>
      <c r="V326" s="240" t="s">
        <v>99</v>
      </c>
      <c r="W326" s="241" t="s">
        <v>114</v>
      </c>
      <c r="X326" s="241" t="s">
        <v>115</v>
      </c>
      <c r="Y326" s="241" t="s">
        <v>116</v>
      </c>
    </row>
    <row r="327" spans="1:25" ht="25.5" customHeight="1" x14ac:dyDescent="0.5">
      <c r="A327" s="692">
        <v>14</v>
      </c>
      <c r="B327" s="783" t="e">
        <f>IF(E339="","",VLOOKUP(E339,'Listing import 29.10.24'!$A$2:$J$7000,8,FALSE))</f>
        <v>#N/A</v>
      </c>
      <c r="C327" s="786" t="s">
        <v>117</v>
      </c>
      <c r="D327" s="293">
        <v>1</v>
      </c>
      <c r="E327" s="178"/>
      <c r="F327" s="364" t="str">
        <f>IF(E327="","",VLOOKUP(E327,'Listing import 29.10.24'!$A$2:$J$7000,2,FALSE))</f>
        <v/>
      </c>
      <c r="G327" s="246" t="str">
        <f>IF(E327="","",VLOOKUP(E327,'Listing import 29.10.24'!$A$2:$J$7000,3,FALSE))</f>
        <v/>
      </c>
      <c r="H327" s="294" t="str">
        <f>IF(E327="","",VLOOKUP(E327,'Listing import 29.10.24'!$A$2:$J$7000,4,FALSE))</f>
        <v/>
      </c>
      <c r="I327" s="788"/>
      <c r="J327" s="746"/>
      <c r="K327" s="749" t="str">
        <f>IF(ISBLANK(J327),"",VLOOKUP(1/J327,'BAREME ATHLE'!$AH$6:$BE$56,24))</f>
        <v/>
      </c>
      <c r="L327" s="209"/>
      <c r="M327" s="295" t="str">
        <f>IF(ISBLANK(L327),"",VLOOKUP(1/L327,'BAREME ATHLE'!$J$6:$BE$56,48))</f>
        <v/>
      </c>
      <c r="N327" s="210"/>
      <c r="O327" s="295" t="str">
        <f>IF(ISBLANK(N327),"",VLOOKUP(1/N327,'BAREME ATHLE'!$V$6:$BE$56,36))</f>
        <v/>
      </c>
      <c r="P327" s="211"/>
      <c r="Q327" s="296" t="str">
        <f>IF(ISBLANK(P327),"",VLOOKUP(P327,'BAREME ATHLE'!$AS$6:$BE$56,13))</f>
        <v/>
      </c>
      <c r="R327" s="212"/>
      <c r="S327" s="295" t="str">
        <f>IF(ISBLANK(R327),"",VLOOKUP(R327,'BAREME ATHLE'!$AY$6:$BE$56,7))</f>
        <v/>
      </c>
      <c r="T327" s="250">
        <f>IF(SUM(M327,O327,Q327,S327)&lt;&gt;0,SUM(M327,O327,Q327,S327),0)</f>
        <v>0</v>
      </c>
      <c r="U327" s="767">
        <f>SUM(T327:T331)</f>
        <v>0</v>
      </c>
      <c r="V327" s="756">
        <f>IF(ISERROR(RANK(U327,$AC$47:$AC$62)),"",RANK(U327,$AC$47:$AC$62))</f>
        <v>1</v>
      </c>
      <c r="W327" s="745">
        <f>IF(ISERROR(U327+U333),"",U327+U333)</f>
        <v>0</v>
      </c>
      <c r="X327" s="745">
        <f>IF(ISERROR(RANK(W327,$AI$47:$AI$62)),"",RANK(W327,$AI$47:$AI$62))</f>
        <v>1</v>
      </c>
      <c r="Y327" s="791"/>
    </row>
    <row r="328" spans="1:25" ht="25.5" customHeight="1" x14ac:dyDescent="0.5">
      <c r="A328" s="760"/>
      <c r="B328" s="784"/>
      <c r="C328" s="787"/>
      <c r="D328" s="293">
        <v>2</v>
      </c>
      <c r="E328" s="178"/>
      <c r="F328" s="364" t="str">
        <f>IF(E328="","",VLOOKUP(E328,'Listing import 29.10.24'!$A$2:$J$7000,2,FALSE))</f>
        <v/>
      </c>
      <c r="G328" s="246" t="str">
        <f>IF(E328="","",VLOOKUP(E328,'Listing import 29.10.24'!$A$2:$J$7000,3,FALSE))</f>
        <v/>
      </c>
      <c r="H328" s="294" t="str">
        <f>IF(E328="","",VLOOKUP(E328,'Listing import 29.10.24'!$A$2:$J$7000,4,FALSE))</f>
        <v/>
      </c>
      <c r="I328" s="788"/>
      <c r="J328" s="747"/>
      <c r="K328" s="750"/>
      <c r="L328" s="209"/>
      <c r="M328" s="295" t="str">
        <f>IF(ISBLANK(L328),"",VLOOKUP(1/L328,'BAREME ATHLE'!$J$6:$BE$56,48))</f>
        <v/>
      </c>
      <c r="N328" s="210"/>
      <c r="O328" s="295" t="str">
        <f>IF(ISBLANK(N328),"",VLOOKUP(1/N328,'BAREME ATHLE'!$V$6:$BE$56,36))</f>
        <v/>
      </c>
      <c r="P328" s="211"/>
      <c r="Q328" s="296" t="str">
        <f>IF(ISBLANK(P328),"",VLOOKUP(P328,'BAREME ATHLE'!$AS$6:$BE$56,13))</f>
        <v/>
      </c>
      <c r="R328" s="213"/>
      <c r="S328" s="295" t="str">
        <f>IF(ISBLANK(R328),"",VLOOKUP(R328,'BAREME ATHLE'!$AY$6:$BE$56,7))</f>
        <v/>
      </c>
      <c r="T328" s="250">
        <f>IF(SUM(M328,O328,Q328,S328)&lt;&gt;0,SUM(M328,O328,Q328,S328),0)</f>
        <v>0</v>
      </c>
      <c r="U328" s="768"/>
      <c r="V328" s="757"/>
      <c r="W328" s="766"/>
      <c r="X328" s="745"/>
      <c r="Y328" s="792"/>
    </row>
    <row r="329" spans="1:25" ht="25.5" customHeight="1" x14ac:dyDescent="0.5">
      <c r="A329" s="760"/>
      <c r="B329" s="784"/>
      <c r="C329" s="787"/>
      <c r="D329" s="293">
        <v>3</v>
      </c>
      <c r="E329" s="178"/>
      <c r="F329" s="364" t="str">
        <f>IF(E329="","",VLOOKUP(E329,'Listing import 29.10.24'!$A$2:$J$7000,2,FALSE))</f>
        <v/>
      </c>
      <c r="G329" s="246" t="str">
        <f>IF(E329="","",VLOOKUP(E329,'Listing import 29.10.24'!$A$2:$J$7000,3,FALSE))</f>
        <v/>
      </c>
      <c r="H329" s="294" t="str">
        <f>IF(E329="","",VLOOKUP(E329,'Listing import 29.10.24'!$A$2:$J$7000,4,FALSE))</f>
        <v/>
      </c>
      <c r="I329" s="788"/>
      <c r="J329" s="747"/>
      <c r="K329" s="750"/>
      <c r="L329" s="209"/>
      <c r="M329" s="295" t="str">
        <f>IF(ISBLANK(L329),"",VLOOKUP(1/L329,'BAREME ATHLE'!$J$6:$BE$56,48))</f>
        <v/>
      </c>
      <c r="N329" s="210"/>
      <c r="O329" s="295" t="str">
        <f>IF(ISBLANK(N329),"",VLOOKUP(1/N329,'BAREME ATHLE'!$V$6:$BE$56,36))</f>
        <v/>
      </c>
      <c r="P329" s="211"/>
      <c r="Q329" s="296" t="str">
        <f>IF(ISBLANK(P329),"",VLOOKUP(P329,'BAREME ATHLE'!$AS$6:$BE$56,13))</f>
        <v/>
      </c>
      <c r="R329" s="212"/>
      <c r="S329" s="295" t="str">
        <f>IF(ISBLANK(R329),"",VLOOKUP(R329,'BAREME ATHLE'!$AY$6:$BE$56,7))</f>
        <v/>
      </c>
      <c r="T329" s="250">
        <f>IF(SUM(M329,O329,Q329,S329)&lt;&gt;0,SUM(M329,O329,Q329,S329),0)</f>
        <v>0</v>
      </c>
      <c r="U329" s="768"/>
      <c r="V329" s="757"/>
      <c r="W329" s="766"/>
      <c r="X329" s="745"/>
      <c r="Y329" s="792"/>
    </row>
    <row r="330" spans="1:25" ht="25.5" customHeight="1" x14ac:dyDescent="0.5">
      <c r="A330" s="760"/>
      <c r="B330" s="784"/>
      <c r="C330" s="787"/>
      <c r="D330" s="293">
        <v>4</v>
      </c>
      <c r="E330" s="178"/>
      <c r="F330" s="364" t="str">
        <f>IF(E330="","",VLOOKUP(E330,'Listing import 29.10.24'!$A$2:$J$7000,2,FALSE))</f>
        <v/>
      </c>
      <c r="G330" s="246" t="str">
        <f>IF(E330="","",VLOOKUP(E330,'Listing import 29.10.24'!$A$2:$J$7000,3,FALSE))</f>
        <v/>
      </c>
      <c r="H330" s="294" t="str">
        <f>IF(E330="","",VLOOKUP(E330,'Listing import 29.10.24'!$A$2:$J$7000,4,FALSE))</f>
        <v/>
      </c>
      <c r="I330" s="788"/>
      <c r="J330" s="747"/>
      <c r="K330" s="750"/>
      <c r="L330" s="209"/>
      <c r="M330" s="295" t="str">
        <f>IF(ISBLANK(L330),"",VLOOKUP(1/L330,'BAREME ATHLE'!$J$6:$BE$56,48))</f>
        <v/>
      </c>
      <c r="N330" s="210"/>
      <c r="O330" s="295" t="str">
        <f>IF(ISBLANK(N330),"",VLOOKUP(1/N330,'BAREME ATHLE'!$V$6:$BE$56,36))</f>
        <v/>
      </c>
      <c r="P330" s="211"/>
      <c r="Q330" s="296" t="str">
        <f>IF(ISBLANK(P330),"",VLOOKUP(P330,'BAREME ATHLE'!$AS$6:$BE$56,13))</f>
        <v/>
      </c>
      <c r="R330" s="212"/>
      <c r="S330" s="295" t="str">
        <f>IF(ISBLANK(R330),"",VLOOKUP(R330,'BAREME ATHLE'!$AY$6:$BE$56,7))</f>
        <v/>
      </c>
      <c r="T330" s="250">
        <f>IF(SUM(M330,O330,Q330,S330)&lt;&gt;0,SUM(M330,O330,Q330,S330),0)</f>
        <v>0</v>
      </c>
      <c r="U330" s="768"/>
      <c r="V330" s="757"/>
      <c r="W330" s="766"/>
      <c r="X330" s="745"/>
      <c r="Y330" s="792"/>
    </row>
    <row r="331" spans="1:25" ht="25.5" customHeight="1" x14ac:dyDescent="0.5">
      <c r="A331" s="760"/>
      <c r="B331" s="784"/>
      <c r="C331" s="787"/>
      <c r="D331" s="293">
        <v>5</v>
      </c>
      <c r="E331" s="178"/>
      <c r="F331" s="364" t="str">
        <f>IF(E331="","",VLOOKUP(E331,'Listing import 29.10.24'!$A$2:$J$7000,2,FALSE))</f>
        <v/>
      </c>
      <c r="G331" s="246" t="str">
        <f>IF(E331="","",VLOOKUP(E331,'Listing import 29.10.24'!$A$2:$J$7000,3,FALSE))</f>
        <v/>
      </c>
      <c r="H331" s="294" t="str">
        <f>IF(E331="","",VLOOKUP(E331,'Listing import 29.10.24'!$A$2:$J$7000,4,FALSE))</f>
        <v/>
      </c>
      <c r="I331" s="788"/>
      <c r="J331" s="748"/>
      <c r="K331" s="751"/>
      <c r="L331" s="209"/>
      <c r="M331" s="295" t="str">
        <f>IF(ISBLANK(L331),"",VLOOKUP(1/L331,'BAREME ATHLE'!$J$6:$BE$56,48))</f>
        <v/>
      </c>
      <c r="N331" s="210"/>
      <c r="O331" s="295" t="str">
        <f>IF(ISBLANK(N331),"",VLOOKUP(1/N331,'BAREME ATHLE'!$V$6:$BE$56,36))</f>
        <v/>
      </c>
      <c r="P331" s="211"/>
      <c r="Q331" s="296" t="str">
        <f>IF(ISBLANK(P331),"",VLOOKUP(P331,'BAREME ATHLE'!$AS$6:$BE$56,13))</f>
        <v/>
      </c>
      <c r="R331" s="212"/>
      <c r="S331" s="295" t="str">
        <f>IF(ISBLANK(R331),"",VLOOKUP(R331,'BAREME ATHLE'!$AY$6:$BE$56,7))</f>
        <v/>
      </c>
      <c r="T331" s="250">
        <f>IF(SUM(M331,O331,Q331,S331)&lt;&gt;0,SUM(M331,O331,Q331,S331),0)</f>
        <v>0</v>
      </c>
      <c r="U331" s="769"/>
      <c r="V331" s="757"/>
      <c r="W331" s="766"/>
      <c r="X331" s="745"/>
      <c r="Y331" s="792"/>
    </row>
    <row r="332" spans="1:25" ht="25.5" customHeight="1" x14ac:dyDescent="0.5">
      <c r="A332" s="760"/>
      <c r="B332" s="784"/>
      <c r="C332" s="267"/>
      <c r="D332" s="268"/>
      <c r="E332" s="268"/>
      <c r="F332" s="362"/>
      <c r="G332" s="268"/>
      <c r="H332" s="269"/>
      <c r="I332" s="270"/>
      <c r="J332" s="214"/>
      <c r="K332" s="270"/>
      <c r="L332" s="215"/>
      <c r="M332" s="271"/>
      <c r="N332" s="216"/>
      <c r="O332" s="272"/>
      <c r="P332" s="199"/>
      <c r="Q332" s="272"/>
      <c r="R332" s="199"/>
      <c r="S332" s="272"/>
      <c r="T332" s="273"/>
      <c r="U332" s="274"/>
      <c r="V332" s="275"/>
      <c r="W332" s="766"/>
      <c r="X332" s="745"/>
      <c r="Y332" s="792"/>
    </row>
    <row r="333" spans="1:25" ht="25.5" customHeight="1" x14ac:dyDescent="0.5">
      <c r="A333" s="760"/>
      <c r="B333" s="784"/>
      <c r="C333" s="786" t="s">
        <v>121</v>
      </c>
      <c r="D333" s="293">
        <v>1</v>
      </c>
      <c r="E333" s="178"/>
      <c r="F333" s="364" t="str">
        <f>IF(E333="","",VLOOKUP(E333,'Listing import 29.10.24'!$A$2:$J$7000,2,FALSE))</f>
        <v/>
      </c>
      <c r="G333" s="246" t="str">
        <f>IF(E333="","",VLOOKUP(E333,'Listing import 29.10.24'!$A$2:$J$7000,3,FALSE))</f>
        <v/>
      </c>
      <c r="H333" s="294" t="str">
        <f>IF(E333="","",VLOOKUP(E333,'Listing import 29.10.24'!$A$2:$J$7000,4,FALSE))</f>
        <v/>
      </c>
      <c r="I333" s="788"/>
      <c r="J333" s="746"/>
      <c r="K333" s="749" t="str">
        <f>IF(ISBLANK(J333),"",VLOOKUP(1/J333,'BAREME ATHLE'!$AJ$6:$BE$56,22))</f>
        <v/>
      </c>
      <c r="L333" s="209"/>
      <c r="M333" s="295" t="str">
        <f>IF(ISBLANK(L333),"",VLOOKUP(1/L333,'BAREME ATHLE'!$L$6:$BE$56,46))</f>
        <v/>
      </c>
      <c r="N333" s="210"/>
      <c r="O333" s="295" t="str">
        <f>IF(ISBLANK(N333),"",VLOOKUP(1/N333,'BAREME ATHLE'!$X$6:$BE$56,34))</f>
        <v/>
      </c>
      <c r="P333" s="217"/>
      <c r="Q333" s="295" t="str">
        <f>IF(ISBLANK(P333),"",VLOOKUP(P333,'BAREME ATHLE'!$AT$6:$BE$56,12))</f>
        <v/>
      </c>
      <c r="R333" s="212"/>
      <c r="S333" s="295" t="str">
        <f>IF(ISBLANK(R333),"",VLOOKUP(R333,'BAREME ATHLE'!$AY$6:$BE$56,7))</f>
        <v/>
      </c>
      <c r="T333" s="282">
        <f>IF(SUM(M333,O333,Q333,S333)&lt;&gt;0,SUM(M333,O333,Q333,S333),0)</f>
        <v>0</v>
      </c>
      <c r="U333" s="770">
        <f>SUM(T333:T337)</f>
        <v>0</v>
      </c>
      <c r="V333" s="758">
        <f>IF(ISERROR(RANK(U333,$AF$47:$AF$62)),"",RANK(U333,$AF$47:$AF$62))</f>
        <v>1</v>
      </c>
      <c r="W333" s="766"/>
      <c r="X333" s="745"/>
      <c r="Y333" s="792"/>
    </row>
    <row r="334" spans="1:25" ht="25.5" customHeight="1" x14ac:dyDescent="0.5">
      <c r="A334" s="760"/>
      <c r="B334" s="784"/>
      <c r="C334" s="787"/>
      <c r="D334" s="293">
        <v>2</v>
      </c>
      <c r="E334" s="178"/>
      <c r="F334" s="364" t="str">
        <f>IF(E334="","",VLOOKUP(E334,'Listing import 29.10.24'!$A$2:$J$7000,2,FALSE))</f>
        <v/>
      </c>
      <c r="G334" s="246" t="str">
        <f>IF(E334="","",VLOOKUP(E334,'Listing import 29.10.24'!$A$2:$J$7000,3,FALSE))</f>
        <v/>
      </c>
      <c r="H334" s="294" t="str">
        <f>IF(E334="","",VLOOKUP(E334,'Listing import 29.10.24'!$A$2:$J$7000,4,FALSE))</f>
        <v/>
      </c>
      <c r="I334" s="788"/>
      <c r="J334" s="747"/>
      <c r="K334" s="750"/>
      <c r="L334" s="209"/>
      <c r="M334" s="295" t="str">
        <f>IF(ISBLANK(L334),"",VLOOKUP(1/L334,'BAREME ATHLE'!$L$6:$BE$56,46))</f>
        <v/>
      </c>
      <c r="N334" s="210"/>
      <c r="O334" s="295" t="str">
        <f>IF(ISBLANK(N334),"",VLOOKUP(1/N334,'BAREME ATHLE'!$X$6:$BE$56,34))</f>
        <v/>
      </c>
      <c r="P334" s="217"/>
      <c r="Q334" s="295" t="str">
        <f>IF(ISBLANK(P334),"",VLOOKUP(P334,'BAREME ATHLE'!$AT$6:$BE$56,12))</f>
        <v/>
      </c>
      <c r="R334" s="212"/>
      <c r="S334" s="295" t="str">
        <f>IF(ISBLANK(R334),"",VLOOKUP(R334,'BAREME ATHLE'!$AY$6:$BE$56,7))</f>
        <v/>
      </c>
      <c r="T334" s="282">
        <f>IF(SUM(M334,O334,Q334,S334)&lt;&gt;0,SUM(M334,O334,Q334,S334),0)</f>
        <v>0</v>
      </c>
      <c r="U334" s="771"/>
      <c r="V334" s="759"/>
      <c r="W334" s="766"/>
      <c r="X334" s="745"/>
      <c r="Y334" s="792"/>
    </row>
    <row r="335" spans="1:25" ht="25.5" customHeight="1" x14ac:dyDescent="0.5">
      <c r="A335" s="760"/>
      <c r="B335" s="784"/>
      <c r="C335" s="787"/>
      <c r="D335" s="293">
        <v>3</v>
      </c>
      <c r="E335" s="178"/>
      <c r="F335" s="364" t="str">
        <f>IF(E335="","",VLOOKUP(E335,'Listing import 29.10.24'!$A$2:$J$7000,2,FALSE))</f>
        <v/>
      </c>
      <c r="G335" s="246" t="str">
        <f>IF(E335="","",VLOOKUP(E335,'Listing import 29.10.24'!$A$2:$J$7000,3,FALSE))</f>
        <v/>
      </c>
      <c r="H335" s="294" t="str">
        <f>IF(E335="","",VLOOKUP(E335,'Listing import 29.10.24'!$A$2:$J$7000,4,FALSE))</f>
        <v/>
      </c>
      <c r="I335" s="788"/>
      <c r="J335" s="747"/>
      <c r="K335" s="750"/>
      <c r="L335" s="209"/>
      <c r="M335" s="295" t="str">
        <f>IF(ISBLANK(L335),"",VLOOKUP(1/L335,'BAREME ATHLE'!$L$6:$BE$56,46))</f>
        <v/>
      </c>
      <c r="N335" s="210"/>
      <c r="O335" s="295" t="str">
        <f>IF(ISBLANK(N335),"",VLOOKUP(1/N335,'BAREME ATHLE'!$X$6:$BE$56,34))</f>
        <v/>
      </c>
      <c r="P335" s="217"/>
      <c r="Q335" s="295" t="str">
        <f>IF(ISBLANK(P335),"",VLOOKUP(P335,'BAREME ATHLE'!$AT$6:$BE$56,12))</f>
        <v/>
      </c>
      <c r="R335" s="212"/>
      <c r="S335" s="295" t="str">
        <f>IF(ISBLANK(R335),"",VLOOKUP(R335,'BAREME ATHLE'!$AY$6:$BE$56,7))</f>
        <v/>
      </c>
      <c r="T335" s="282">
        <f>IF(SUM(M335,O335,Q335,S335)&lt;&gt;0,SUM(M335,O335,Q335,S335),0)</f>
        <v>0</v>
      </c>
      <c r="U335" s="771"/>
      <c r="V335" s="759"/>
      <c r="W335" s="766"/>
      <c r="X335" s="745"/>
      <c r="Y335" s="792"/>
    </row>
    <row r="336" spans="1:25" ht="25.5" customHeight="1" x14ac:dyDescent="0.5">
      <c r="A336" s="760"/>
      <c r="B336" s="784"/>
      <c r="C336" s="787"/>
      <c r="D336" s="293">
        <v>4</v>
      </c>
      <c r="E336" s="178"/>
      <c r="F336" s="364" t="str">
        <f>IF(E336="","",VLOOKUP(E336,'Listing import 29.10.24'!$A$2:$J$7000,2,FALSE))</f>
        <v/>
      </c>
      <c r="G336" s="246" t="str">
        <f>IF(E336="","",VLOOKUP(E336,'Listing import 29.10.24'!$A$2:$J$7000,3,FALSE))</f>
        <v/>
      </c>
      <c r="H336" s="294" t="str">
        <f>IF(E336="","",VLOOKUP(E336,'Listing import 29.10.24'!$A$2:$J$7000,4,FALSE))</f>
        <v/>
      </c>
      <c r="I336" s="788"/>
      <c r="J336" s="747"/>
      <c r="K336" s="750"/>
      <c r="L336" s="209"/>
      <c r="M336" s="295" t="str">
        <f>IF(ISBLANK(L336),"",VLOOKUP(1/L336,'BAREME ATHLE'!$L$6:$BE$56,46))</f>
        <v/>
      </c>
      <c r="N336" s="210"/>
      <c r="O336" s="295" t="str">
        <f>IF(ISBLANK(N336),"",VLOOKUP(1/N336,'BAREME ATHLE'!$X$6:$BE$56,34))</f>
        <v/>
      </c>
      <c r="P336" s="217"/>
      <c r="Q336" s="295" t="str">
        <f>IF(ISBLANK(P336),"",VLOOKUP(P336,'BAREME ATHLE'!$AT$6:$BE$56,12))</f>
        <v/>
      </c>
      <c r="R336" s="212"/>
      <c r="S336" s="295" t="str">
        <f>IF(ISBLANK(R336),"",VLOOKUP(R336,'BAREME ATHLE'!$AY$6:$BE$56,7))</f>
        <v/>
      </c>
      <c r="T336" s="282">
        <f>IF(SUM(M336,O336,Q336,S336)&lt;&gt;0,SUM(M336,O336,Q336,S336),0)</f>
        <v>0</v>
      </c>
      <c r="U336" s="771"/>
      <c r="V336" s="759"/>
      <c r="W336" s="766"/>
      <c r="X336" s="745"/>
      <c r="Y336" s="792"/>
    </row>
    <row r="337" spans="1:25" ht="25.5" customHeight="1" x14ac:dyDescent="0.5">
      <c r="A337" s="760"/>
      <c r="B337" s="784"/>
      <c r="C337" s="787"/>
      <c r="D337" s="293">
        <v>5</v>
      </c>
      <c r="E337" s="178"/>
      <c r="F337" s="364" t="str">
        <f>IF(E337="","",VLOOKUP(E337,'Listing import 29.10.24'!$A$2:$J$7000,2,FALSE))</f>
        <v/>
      </c>
      <c r="G337" s="246" t="str">
        <f>IF(E337="","",VLOOKUP(E337,'Listing import 29.10.24'!$A$2:$J$7000,3,FALSE))</f>
        <v/>
      </c>
      <c r="H337" s="294" t="str">
        <f>IF(E337="","",VLOOKUP(E337,'Listing import 29.10.24'!$A$2:$J$7000,4,FALSE))</f>
        <v/>
      </c>
      <c r="I337" s="788"/>
      <c r="J337" s="748"/>
      <c r="K337" s="751"/>
      <c r="L337" s="209"/>
      <c r="M337" s="295" t="str">
        <f>IF(ISBLANK(L337),"",VLOOKUP(1/L337,'BAREME ATHLE'!$L$6:$BE$56,46))</f>
        <v/>
      </c>
      <c r="N337" s="210"/>
      <c r="O337" s="295" t="str">
        <f>IF(ISBLANK(N337),"",VLOOKUP(1/N337,'BAREME ATHLE'!$X$6:$BE$56,34))</f>
        <v/>
      </c>
      <c r="P337" s="217"/>
      <c r="Q337" s="295" t="str">
        <f>IF(ISBLANK(P337),"",VLOOKUP(P337,'BAREME ATHLE'!$AT$6:$BE$56,12))</f>
        <v/>
      </c>
      <c r="R337" s="212"/>
      <c r="S337" s="295" t="str">
        <f>IF(ISBLANK(R337),"",VLOOKUP(R337,'BAREME ATHLE'!$AY$6:$BE$56,7))</f>
        <v/>
      </c>
      <c r="T337" s="282">
        <f>IF(SUM(M337,O337,Q337,S337)&lt;&gt;0,SUM(M337,O337,Q337,S337),0)</f>
        <v>0</v>
      </c>
      <c r="U337" s="772"/>
      <c r="V337" s="759"/>
      <c r="W337" s="766"/>
      <c r="X337" s="745"/>
      <c r="Y337" s="792"/>
    </row>
    <row r="338" spans="1:25" ht="87.75" x14ac:dyDescent="0.5">
      <c r="A338" s="760"/>
      <c r="B338" s="784"/>
      <c r="C338" s="236" t="s">
        <v>83</v>
      </c>
      <c r="D338" s="236" t="s">
        <v>84</v>
      </c>
      <c r="E338" s="100" t="s">
        <v>85</v>
      </c>
      <c r="F338" s="360" t="s">
        <v>86</v>
      </c>
      <c r="G338" s="236" t="s">
        <v>87</v>
      </c>
      <c r="H338" s="236" t="s">
        <v>88</v>
      </c>
      <c r="I338" s="237" t="s">
        <v>89</v>
      </c>
      <c r="J338" s="111" t="s">
        <v>122</v>
      </c>
      <c r="K338" s="237" t="s">
        <v>34</v>
      </c>
      <c r="L338" s="111" t="s">
        <v>123</v>
      </c>
      <c r="M338" s="238" t="s">
        <v>34</v>
      </c>
      <c r="N338" s="111" t="s">
        <v>124</v>
      </c>
      <c r="O338" s="283" t="s">
        <v>34</v>
      </c>
      <c r="P338" s="111" t="s">
        <v>125</v>
      </c>
      <c r="Q338" s="238" t="s">
        <v>34</v>
      </c>
      <c r="R338" s="111" t="s">
        <v>126</v>
      </c>
      <c r="S338" s="238" t="s">
        <v>34</v>
      </c>
      <c r="T338" s="239" t="s">
        <v>113</v>
      </c>
      <c r="U338" s="240" t="s">
        <v>98</v>
      </c>
      <c r="V338" s="241" t="s">
        <v>99</v>
      </c>
      <c r="W338" s="241" t="s">
        <v>127</v>
      </c>
      <c r="X338" s="241" t="s">
        <v>128</v>
      </c>
      <c r="Y338" s="793"/>
    </row>
    <row r="339" spans="1:25" ht="25.5" customHeight="1" x14ac:dyDescent="0.5">
      <c r="A339" s="760"/>
      <c r="B339" s="784"/>
      <c r="C339" s="786" t="s">
        <v>129</v>
      </c>
      <c r="D339" s="293">
        <v>1</v>
      </c>
      <c r="E339" s="178">
        <f>'INSCRIPTIONS COLLEGES'!E172</f>
        <v>0</v>
      </c>
      <c r="F339" s="364" t="e">
        <f>IF(E339="","",VLOOKUP(E339,'Listing import 29.10.24'!$A$2:$J$7000,2,FALSE))</f>
        <v>#N/A</v>
      </c>
      <c r="G339" s="246" t="e">
        <f>IF(E339="","",VLOOKUP(E339,'Listing import 29.10.24'!$A$2:$J$7000,3,FALSE))</f>
        <v>#N/A</v>
      </c>
      <c r="H339" s="294" t="e">
        <f>IF(E339="","",VLOOKUP(E339,'Listing import 29.10.24'!$A$2:$J$7000,4,FALSE))</f>
        <v>#N/A</v>
      </c>
      <c r="I339" s="789"/>
      <c r="J339" s="746"/>
      <c r="K339" s="749" t="str">
        <f>IF(ISBLANK(J339),"",VLOOKUP(1/J339,'BAREME ATHLE'!$AL$6:$BE$56,20))</f>
        <v/>
      </c>
      <c r="L339" s="209"/>
      <c r="M339" s="295" t="str">
        <f>IF(ISBLANK(L339),"",VLOOKUP(1/L339,'BAREME ATHLE'!$N$6:$BE$56,44))</f>
        <v/>
      </c>
      <c r="N339" s="210"/>
      <c r="O339" s="295" t="str">
        <f>IF(ISBLANK(N339),"",VLOOKUP(1/N339,'BAREME ATHLE'!$Z$6:$BE$56,32))</f>
        <v/>
      </c>
      <c r="P339" s="217"/>
      <c r="Q339" s="295" t="str">
        <f>IF(ISBLANK(P339),"",VLOOKUP(P339,'BAREME ATHLE'!$AU$6:$BE$56,11))</f>
        <v/>
      </c>
      <c r="R339" s="212"/>
      <c r="S339" s="295" t="str">
        <f>IF(ISBLANK(R339),"",VLOOKUP(R339,'BAREME ATHLE'!$AY$6:$BE$56,7))</f>
        <v/>
      </c>
      <c r="T339" s="250">
        <f>IF(SUM(M339,O339,Q339,S339)&lt;&gt;0,SUM(M339,O339,Q339,S339),0)</f>
        <v>0</v>
      </c>
      <c r="U339" s="767">
        <f>SUM(T339:T343)</f>
        <v>0</v>
      </c>
      <c r="V339" s="756">
        <f>IF(ISERROR(RANK(U339,$AL$47:$AL$62)),"",RANK(U339,$AL$47:$AL$62))</f>
        <v>1</v>
      </c>
      <c r="W339" s="745">
        <f>IF(ISERROR(U339+U345),"",U339+U345)</f>
        <v>0</v>
      </c>
      <c r="X339" s="745">
        <f>IF(ISERROR(RANK(W339,$AR$47:$AR$62)),"",RANK(W339,$AR$47:$AR$62))</f>
        <v>1</v>
      </c>
      <c r="Y339" s="793"/>
    </row>
    <row r="340" spans="1:25" ht="25.5" customHeight="1" x14ac:dyDescent="0.5">
      <c r="A340" s="760"/>
      <c r="B340" s="784"/>
      <c r="C340" s="786"/>
      <c r="D340" s="293">
        <v>2</v>
      </c>
      <c r="E340" s="178">
        <f>'INSCRIPTIONS COLLEGES'!E173</f>
        <v>0</v>
      </c>
      <c r="F340" s="364" t="e">
        <f>IF(E340="","",VLOOKUP(E340,'Listing import 29.10.24'!$A$2:$J$7000,2,FALSE))</f>
        <v>#N/A</v>
      </c>
      <c r="G340" s="246" t="e">
        <f>IF(E340="","",VLOOKUP(E340,'Listing import 29.10.24'!$A$2:$J$7000,3,FALSE))</f>
        <v>#N/A</v>
      </c>
      <c r="H340" s="294" t="e">
        <f>IF(E340="","",VLOOKUP(E340,'Listing import 29.10.24'!$A$2:$J$7000,4,FALSE))</f>
        <v>#N/A</v>
      </c>
      <c r="I340" s="789"/>
      <c r="J340" s="747"/>
      <c r="K340" s="750"/>
      <c r="L340" s="209"/>
      <c r="M340" s="295" t="str">
        <f>IF(ISBLANK(L340),"",VLOOKUP(1/L340,'BAREME ATHLE'!$N$6:$BE$56,44))</f>
        <v/>
      </c>
      <c r="N340" s="210"/>
      <c r="O340" s="295" t="str">
        <f>IF(ISBLANK(N340),"",VLOOKUP(1/N340,'BAREME ATHLE'!$Z$6:$BE$56,32))</f>
        <v/>
      </c>
      <c r="P340" s="217"/>
      <c r="Q340" s="295" t="str">
        <f>IF(ISBLANK(P340),"",VLOOKUP(P340,'BAREME ATHLE'!$AU$6:$BE$56,11))</f>
        <v/>
      </c>
      <c r="R340" s="212"/>
      <c r="S340" s="295" t="str">
        <f>IF(ISBLANK(R340),"",VLOOKUP(R340,'BAREME ATHLE'!$AY$6:$BE$56,7))</f>
        <v/>
      </c>
      <c r="T340" s="250">
        <f>IF(SUM(M340,O340,Q340,S340)&lt;&gt;0,SUM(M340,O340,Q340,S340),0)</f>
        <v>0</v>
      </c>
      <c r="U340" s="768"/>
      <c r="V340" s="757"/>
      <c r="W340" s="766"/>
      <c r="X340" s="745"/>
      <c r="Y340" s="793"/>
    </row>
    <row r="341" spans="1:25" ht="25.5" customHeight="1" x14ac:dyDescent="0.5">
      <c r="A341" s="760"/>
      <c r="B341" s="784"/>
      <c r="C341" s="787"/>
      <c r="D341" s="293">
        <v>3</v>
      </c>
      <c r="E341" s="178">
        <f>'INSCRIPTIONS COLLEGES'!E174</f>
        <v>0</v>
      </c>
      <c r="F341" s="364" t="e">
        <f>IF(E341="","",VLOOKUP(E341,'Listing import 29.10.24'!$A$2:$J$7000,2,FALSE))</f>
        <v>#N/A</v>
      </c>
      <c r="G341" s="246" t="e">
        <f>IF(E341="","",VLOOKUP(E341,'Listing import 29.10.24'!$A$2:$J$7000,3,FALSE))</f>
        <v>#N/A</v>
      </c>
      <c r="H341" s="294" t="e">
        <f>IF(E341="","",VLOOKUP(E341,'Listing import 29.10.24'!$A$2:$J$7000,4,FALSE))</f>
        <v>#N/A</v>
      </c>
      <c r="I341" s="789"/>
      <c r="J341" s="747"/>
      <c r="K341" s="750"/>
      <c r="L341" s="209"/>
      <c r="M341" s="295" t="str">
        <f>IF(ISBLANK(L341),"",VLOOKUP(1/L341,'BAREME ATHLE'!$N$6:$BE$56,44))</f>
        <v/>
      </c>
      <c r="N341" s="210"/>
      <c r="O341" s="295" t="str">
        <f>IF(ISBLANK(N341),"",VLOOKUP(1/N341,'BAREME ATHLE'!$Z$6:$BE$56,32))</f>
        <v/>
      </c>
      <c r="P341" s="217"/>
      <c r="Q341" s="295" t="str">
        <f>IF(ISBLANK(P341),"",VLOOKUP(P341,'BAREME ATHLE'!$AU$6:$BE$56,11))</f>
        <v/>
      </c>
      <c r="R341" s="212"/>
      <c r="S341" s="295" t="str">
        <f>IF(ISBLANK(R341),"",VLOOKUP(R341,'BAREME ATHLE'!$AY$6:$BE$56,7))</f>
        <v/>
      </c>
      <c r="T341" s="250">
        <f>IF(SUM(M341,O341,Q341,S341)&lt;&gt;0,SUM(M341,O341,Q341,S341),0)</f>
        <v>0</v>
      </c>
      <c r="U341" s="768"/>
      <c r="V341" s="757"/>
      <c r="W341" s="766"/>
      <c r="X341" s="745"/>
      <c r="Y341" s="793"/>
    </row>
    <row r="342" spans="1:25" ht="25.5" customHeight="1" x14ac:dyDescent="0.5">
      <c r="A342" s="760"/>
      <c r="B342" s="784"/>
      <c r="C342" s="787"/>
      <c r="D342" s="293">
        <v>4</v>
      </c>
      <c r="E342" s="178">
        <f>'INSCRIPTIONS COLLEGES'!E175</f>
        <v>0</v>
      </c>
      <c r="F342" s="364" t="e">
        <f>IF(E342="","",VLOOKUP(E342,'Listing import 29.10.24'!$A$2:$J$7000,2,FALSE))</f>
        <v>#N/A</v>
      </c>
      <c r="G342" s="246" t="e">
        <f>IF(E342="","",VLOOKUP(E342,'Listing import 29.10.24'!$A$2:$J$7000,3,FALSE))</f>
        <v>#N/A</v>
      </c>
      <c r="H342" s="294" t="e">
        <f>IF(E342="","",VLOOKUP(E342,'Listing import 29.10.24'!$A$2:$J$7000,4,FALSE))</f>
        <v>#N/A</v>
      </c>
      <c r="I342" s="789"/>
      <c r="J342" s="747"/>
      <c r="K342" s="750"/>
      <c r="L342" s="209"/>
      <c r="M342" s="295" t="str">
        <f>IF(ISBLANK(L342),"",VLOOKUP(1/L342,'BAREME ATHLE'!$N$6:$BE$56,44))</f>
        <v/>
      </c>
      <c r="N342" s="210"/>
      <c r="O342" s="295" t="str">
        <f>IF(ISBLANK(N342),"",VLOOKUP(1/N342,'BAREME ATHLE'!$Z$6:$BE$56,32))</f>
        <v/>
      </c>
      <c r="P342" s="217"/>
      <c r="Q342" s="295" t="str">
        <f>IF(ISBLANK(P342),"",VLOOKUP(P342,'BAREME ATHLE'!$AU$6:$BE$56,11))</f>
        <v/>
      </c>
      <c r="R342" s="212"/>
      <c r="S342" s="295" t="str">
        <f>IF(ISBLANK(R342),"",VLOOKUP(R342,'BAREME ATHLE'!$AY$6:$BE$56,7))</f>
        <v/>
      </c>
      <c r="T342" s="250">
        <f>IF(SUM(M342,O342,Q342,S342)&lt;&gt;0,SUM(M342,O342,Q342,S342),0)</f>
        <v>0</v>
      </c>
      <c r="U342" s="768"/>
      <c r="V342" s="757"/>
      <c r="W342" s="766"/>
      <c r="X342" s="745"/>
      <c r="Y342" s="793"/>
    </row>
    <row r="343" spans="1:25" ht="25.5" customHeight="1" x14ac:dyDescent="0.5">
      <c r="A343" s="760"/>
      <c r="B343" s="784"/>
      <c r="C343" s="787"/>
      <c r="D343" s="293">
        <v>5</v>
      </c>
      <c r="E343" s="178">
        <f>'INSCRIPTIONS COLLEGES'!E176</f>
        <v>0</v>
      </c>
      <c r="F343" s="364" t="e">
        <f>IF(E343="","",VLOOKUP(E343,'Listing import 29.10.24'!$A$2:$J$7000,2,FALSE))</f>
        <v>#N/A</v>
      </c>
      <c r="G343" s="246" t="e">
        <f>IF(E343="","",VLOOKUP(E343,'Listing import 29.10.24'!$A$2:$J$7000,3,FALSE))</f>
        <v>#N/A</v>
      </c>
      <c r="H343" s="294" t="e">
        <f>IF(E343="","",VLOOKUP(E343,'Listing import 29.10.24'!$A$2:$J$7000,4,FALSE))</f>
        <v>#N/A</v>
      </c>
      <c r="I343" s="789"/>
      <c r="J343" s="748"/>
      <c r="K343" s="751"/>
      <c r="L343" s="209"/>
      <c r="M343" s="295" t="str">
        <f>IF(ISBLANK(L343),"",VLOOKUP(1/L343,'BAREME ATHLE'!$N$6:$BE$56,44))</f>
        <v/>
      </c>
      <c r="N343" s="210"/>
      <c r="O343" s="295" t="str">
        <f>IF(ISBLANK(N343),"",VLOOKUP(1/N343,'BAREME ATHLE'!$Z$6:$BE$56,32))</f>
        <v/>
      </c>
      <c r="P343" s="217"/>
      <c r="Q343" s="295" t="str">
        <f>IF(ISBLANK(P343),"",VLOOKUP(P343,'BAREME ATHLE'!$AU$6:$BE$56,11))</f>
        <v/>
      </c>
      <c r="R343" s="212"/>
      <c r="S343" s="295" t="str">
        <f>IF(ISBLANK(R343),"",VLOOKUP(R343,'BAREME ATHLE'!$AY$6:$BE$56,7))</f>
        <v/>
      </c>
      <c r="T343" s="250">
        <f>IF(SUM(M343,O343,Q343,S343)&lt;&gt;0,SUM(M343,O343,Q343,S343),0)</f>
        <v>0</v>
      </c>
      <c r="U343" s="769"/>
      <c r="V343" s="757"/>
      <c r="W343" s="766"/>
      <c r="X343" s="745"/>
      <c r="Y343" s="793"/>
    </row>
    <row r="344" spans="1:25" ht="25.5" customHeight="1" x14ac:dyDescent="0.5">
      <c r="A344" s="760"/>
      <c r="B344" s="784"/>
      <c r="C344" s="267"/>
      <c r="D344" s="268"/>
      <c r="E344" s="268"/>
      <c r="F344" s="362"/>
      <c r="G344" s="268"/>
      <c r="H344" s="269"/>
      <c r="I344" s="270"/>
      <c r="J344" s="214"/>
      <c r="K344" s="270"/>
      <c r="L344" s="215"/>
      <c r="M344" s="272"/>
      <c r="N344" s="216"/>
      <c r="O344" s="272"/>
      <c r="P344" s="199"/>
      <c r="Q344" s="272"/>
      <c r="R344" s="199"/>
      <c r="S344" s="272"/>
      <c r="T344" s="273"/>
      <c r="U344" s="274"/>
      <c r="V344" s="275"/>
      <c r="W344" s="766"/>
      <c r="X344" s="745"/>
      <c r="Y344" s="793"/>
    </row>
    <row r="345" spans="1:25" ht="25.5" customHeight="1" x14ac:dyDescent="0.5">
      <c r="A345" s="760"/>
      <c r="B345" s="784"/>
      <c r="C345" s="786" t="s">
        <v>130</v>
      </c>
      <c r="D345" s="293">
        <v>1</v>
      </c>
      <c r="E345" s="178">
        <f>'INSCRIPTIONS COLLEGES'!E178</f>
        <v>0</v>
      </c>
      <c r="F345" s="364" t="e">
        <f>IF(E345="","",VLOOKUP(E345,'Listing import 29.10.24'!$A$2:$J$7000,2,FALSE))</f>
        <v>#N/A</v>
      </c>
      <c r="G345" s="246" t="e">
        <f>IF(E345="","",VLOOKUP(E345,'Listing import 29.10.24'!$A$2:$J$7000,3,FALSE))</f>
        <v>#N/A</v>
      </c>
      <c r="H345" s="294" t="e">
        <f>IF(E345="","",VLOOKUP(E345,'Listing import 29.10.24'!$A$2:$J$7000,4,FALSE))</f>
        <v>#N/A</v>
      </c>
      <c r="I345" s="789"/>
      <c r="J345" s="746"/>
      <c r="K345" s="749" t="str">
        <f>IF(ISBLANK(J345),"",VLOOKUP(1/J345,'BAREME ATHLE'!$AN$6:$BE$56,18))</f>
        <v/>
      </c>
      <c r="L345" s="209"/>
      <c r="M345" s="295" t="str">
        <f>IF(ISBLANK(L345),"",VLOOKUP(1/L345,'BAREME ATHLE'!$P$6:$BE$56,42))</f>
        <v/>
      </c>
      <c r="N345" s="210"/>
      <c r="O345" s="295" t="str">
        <f>IF(ISBLANK(N345),"",VLOOKUP(1/N345,'BAREME ATHLE'!$AB$6:$BE$56,30))</f>
        <v/>
      </c>
      <c r="P345" s="217"/>
      <c r="Q345" s="295" t="str">
        <f>IF(ISBLANK(P345),"",VLOOKUP(P345,'BAREME ATHLE'!$AV$6:$BE$56,10))</f>
        <v/>
      </c>
      <c r="R345" s="212"/>
      <c r="S345" s="295" t="str">
        <f>IF(ISBLANK(R345),"",VLOOKUP(R345,'BAREME ATHLE'!$AY$6:$BE$56,7))</f>
        <v/>
      </c>
      <c r="T345" s="282">
        <f t="shared" ref="T345:T348" si="25">IF(SUM(M345,O345,Q345,S345)&lt;&gt;0,SUM(M345,O345,Q345,S345),0)</f>
        <v>0</v>
      </c>
      <c r="U345" s="770">
        <f>SUM(T345:T349)</f>
        <v>0</v>
      </c>
      <c r="V345" s="758">
        <f>IF(ISERROR(RANK(U345,$AO$47:$AO$62)),"",RANK(U345,$AO$47:$AO$62))</f>
        <v>1</v>
      </c>
      <c r="W345" s="766"/>
      <c r="X345" s="745"/>
      <c r="Y345" s="793"/>
    </row>
    <row r="346" spans="1:25" ht="25.5" customHeight="1" x14ac:dyDescent="0.5">
      <c r="A346" s="760"/>
      <c r="B346" s="784"/>
      <c r="C346" s="786"/>
      <c r="D346" s="293">
        <v>2</v>
      </c>
      <c r="E346" s="178">
        <f>'INSCRIPTIONS COLLEGES'!E179</f>
        <v>0</v>
      </c>
      <c r="F346" s="364" t="e">
        <f>IF(E346="","",VLOOKUP(E346,'Listing import 29.10.24'!$A$2:$J$7000,2,FALSE))</f>
        <v>#N/A</v>
      </c>
      <c r="G346" s="246" t="e">
        <f>IF(E346="","",VLOOKUP(E346,'Listing import 29.10.24'!$A$2:$J$7000,3,FALSE))</f>
        <v>#N/A</v>
      </c>
      <c r="H346" s="294" t="e">
        <f>IF(E346="","",VLOOKUP(E346,'Listing import 29.10.24'!$A$2:$J$7000,4,FALSE))</f>
        <v>#N/A</v>
      </c>
      <c r="I346" s="789"/>
      <c r="J346" s="747"/>
      <c r="K346" s="750"/>
      <c r="L346" s="209"/>
      <c r="M346" s="295" t="str">
        <f>IF(ISBLANK(L346),"",VLOOKUP(1/L346,'BAREME ATHLE'!$P$6:$BE$56,42))</f>
        <v/>
      </c>
      <c r="N346" s="210"/>
      <c r="O346" s="295" t="str">
        <f>IF(ISBLANK(N346),"",VLOOKUP(1/N346,'BAREME ATHLE'!$AB$6:$BE$56,30))</f>
        <v/>
      </c>
      <c r="P346" s="217"/>
      <c r="Q346" s="295" t="str">
        <f>IF(ISBLANK(P346),"",VLOOKUP(P346,'BAREME ATHLE'!$AV$6:$BE$56,10))</f>
        <v/>
      </c>
      <c r="R346" s="212"/>
      <c r="S346" s="295" t="str">
        <f>IF(ISBLANK(R346),"",VLOOKUP(R346,'BAREME ATHLE'!$AY$6:$BE$56,7))</f>
        <v/>
      </c>
      <c r="T346" s="282">
        <f t="shared" si="25"/>
        <v>0</v>
      </c>
      <c r="U346" s="771"/>
      <c r="V346" s="759"/>
      <c r="W346" s="766"/>
      <c r="X346" s="745"/>
      <c r="Y346" s="793"/>
    </row>
    <row r="347" spans="1:25" ht="25.5" customHeight="1" x14ac:dyDescent="0.5">
      <c r="A347" s="760"/>
      <c r="B347" s="784"/>
      <c r="C347" s="787"/>
      <c r="D347" s="293">
        <v>3</v>
      </c>
      <c r="E347" s="178">
        <f>'INSCRIPTIONS COLLEGES'!E180</f>
        <v>0</v>
      </c>
      <c r="F347" s="364" t="e">
        <f>IF(E347="","",VLOOKUP(E347,'Listing import 29.10.24'!$A$2:$J$7000,2,FALSE))</f>
        <v>#N/A</v>
      </c>
      <c r="G347" s="246" t="e">
        <f>IF(E347="","",VLOOKUP(E347,'Listing import 29.10.24'!$A$2:$J$7000,3,FALSE))</f>
        <v>#N/A</v>
      </c>
      <c r="H347" s="294" t="e">
        <f>IF(E347="","",VLOOKUP(E347,'Listing import 29.10.24'!$A$2:$J$7000,4,FALSE))</f>
        <v>#N/A</v>
      </c>
      <c r="I347" s="789"/>
      <c r="J347" s="747"/>
      <c r="K347" s="750"/>
      <c r="L347" s="209"/>
      <c r="M347" s="295" t="str">
        <f>IF(ISBLANK(L347),"",VLOOKUP(1/L347,'BAREME ATHLE'!$P$6:$BE$56,42))</f>
        <v/>
      </c>
      <c r="N347" s="210"/>
      <c r="O347" s="295" t="str">
        <f>IF(ISBLANK(N347),"",VLOOKUP(1/N347,'BAREME ATHLE'!$AB$6:$BE$56,30))</f>
        <v/>
      </c>
      <c r="P347" s="217"/>
      <c r="Q347" s="295" t="str">
        <f>IF(ISBLANK(P347),"",VLOOKUP(P347,'BAREME ATHLE'!$AV$6:$BE$56,10))</f>
        <v/>
      </c>
      <c r="R347" s="212"/>
      <c r="S347" s="295" t="str">
        <f>IF(ISBLANK(R347),"",VLOOKUP(R347,'BAREME ATHLE'!$AY$6:$BE$56,7))</f>
        <v/>
      </c>
      <c r="T347" s="282">
        <f t="shared" si="25"/>
        <v>0</v>
      </c>
      <c r="U347" s="771"/>
      <c r="V347" s="759"/>
      <c r="W347" s="766"/>
      <c r="X347" s="745"/>
      <c r="Y347" s="793"/>
    </row>
    <row r="348" spans="1:25" ht="25.5" customHeight="1" x14ac:dyDescent="0.5">
      <c r="A348" s="760"/>
      <c r="B348" s="784"/>
      <c r="C348" s="787"/>
      <c r="D348" s="293">
        <v>4</v>
      </c>
      <c r="E348" s="178">
        <f>'INSCRIPTIONS COLLEGES'!E181</f>
        <v>0</v>
      </c>
      <c r="F348" s="364" t="e">
        <f>IF(E348="","",VLOOKUP(E348,'Listing import 29.10.24'!$A$2:$J$7000,2,FALSE))</f>
        <v>#N/A</v>
      </c>
      <c r="G348" s="246" t="e">
        <f>IF(E348="","",VLOOKUP(E348,'Listing import 29.10.24'!$A$2:$J$7000,3,FALSE))</f>
        <v>#N/A</v>
      </c>
      <c r="H348" s="294" t="e">
        <f>IF(E348="","",VLOOKUP(E348,'Listing import 29.10.24'!$A$2:$J$7000,4,FALSE))</f>
        <v>#N/A</v>
      </c>
      <c r="I348" s="789"/>
      <c r="J348" s="747"/>
      <c r="K348" s="750"/>
      <c r="L348" s="209"/>
      <c r="M348" s="295" t="str">
        <f>IF(ISBLANK(L348),"",VLOOKUP(1/L348,'BAREME ATHLE'!$P$6:$BE$56,42))</f>
        <v/>
      </c>
      <c r="N348" s="210"/>
      <c r="O348" s="295" t="str">
        <f>IF(ISBLANK(N348),"",VLOOKUP(1/N348,'BAREME ATHLE'!$AB$6:$BE$56,30))</f>
        <v/>
      </c>
      <c r="P348" s="217"/>
      <c r="Q348" s="295" t="str">
        <f>IF(ISBLANK(P348),"",VLOOKUP(P348,'BAREME ATHLE'!$AV$6:$BE$56,10))</f>
        <v/>
      </c>
      <c r="R348" s="212"/>
      <c r="S348" s="295" t="str">
        <f>IF(ISBLANK(R348),"",VLOOKUP(R348,'BAREME ATHLE'!$AY$6:$BE$56,7))</f>
        <v/>
      </c>
      <c r="T348" s="282">
        <f t="shared" si="25"/>
        <v>0</v>
      </c>
      <c r="U348" s="771"/>
      <c r="V348" s="759"/>
      <c r="W348" s="766"/>
      <c r="X348" s="745"/>
      <c r="Y348" s="793"/>
    </row>
    <row r="349" spans="1:25" ht="25.5" customHeight="1" x14ac:dyDescent="0.5">
      <c r="A349" s="760"/>
      <c r="B349" s="785"/>
      <c r="C349" s="787"/>
      <c r="D349" s="293">
        <v>5</v>
      </c>
      <c r="E349" s="178">
        <f>'INSCRIPTIONS COLLEGES'!E182</f>
        <v>0</v>
      </c>
      <c r="F349" s="364" t="e">
        <f>IF(E349="","",VLOOKUP(E349,'Listing import 29.10.24'!$A$2:$J$7000,2,FALSE))</f>
        <v>#N/A</v>
      </c>
      <c r="G349" s="246" t="e">
        <f>IF(E349="","",VLOOKUP(E349,'Listing import 29.10.24'!$A$2:$J$7000,3,FALSE))</f>
        <v>#N/A</v>
      </c>
      <c r="H349" s="294" t="e">
        <f>IF(E349="","",VLOOKUP(E349,'Listing import 29.10.24'!$A$2:$J$7000,4,FALSE))</f>
        <v>#N/A</v>
      </c>
      <c r="I349" s="789"/>
      <c r="J349" s="748"/>
      <c r="K349" s="751"/>
      <c r="L349" s="209"/>
      <c r="M349" s="295" t="str">
        <f>IF(ISBLANK(L349),"",VLOOKUP(1/L349,'BAREME ATHLE'!$P$6:$BE$56,42))</f>
        <v/>
      </c>
      <c r="N349" s="210"/>
      <c r="O349" s="295" t="str">
        <f>IF(ISBLANK(N349),"",VLOOKUP(1/N349,'BAREME ATHLE'!$AB$6:$BE$56,30))</f>
        <v/>
      </c>
      <c r="P349" s="217"/>
      <c r="Q349" s="295" t="str">
        <f>IF(ISBLANK(P349),"",VLOOKUP(P349,'BAREME ATHLE'!$AV$6:$BE$56,10))</f>
        <v/>
      </c>
      <c r="R349" s="212"/>
      <c r="S349" s="295" t="str">
        <f>IF(ISBLANK(R349),"",VLOOKUP(R349,'BAREME ATHLE'!$AY$6:$BE$56,7))</f>
        <v/>
      </c>
      <c r="T349" s="282">
        <f>IF(SUM(M349,O349,Q349,S349)&lt;&gt;0,SUM(M349,O349,Q349,S349),0)</f>
        <v>0</v>
      </c>
      <c r="U349" s="772"/>
      <c r="V349" s="759"/>
      <c r="W349" s="766"/>
      <c r="X349" s="745"/>
      <c r="Y349" s="794"/>
    </row>
    <row r="350" spans="1:25" x14ac:dyDescent="0.5">
      <c r="B350" s="285"/>
      <c r="C350" s="286"/>
      <c r="D350" s="286"/>
      <c r="E350" s="370"/>
      <c r="F350" s="363"/>
      <c r="G350" s="286"/>
      <c r="H350" s="286"/>
      <c r="J350" s="218">
        <f>SUM(HOUR(J327+J339)*60*60,MINUTE(J327+J339)*60,SECOND(J327+J339))</f>
        <v>0</v>
      </c>
      <c r="K350" s="287"/>
    </row>
    <row r="351" spans="1:25" ht="87.75" x14ac:dyDescent="0.5">
      <c r="B351" s="236" t="s">
        <v>82</v>
      </c>
      <c r="C351" s="236" t="s">
        <v>83</v>
      </c>
      <c r="D351" s="236" t="s">
        <v>84</v>
      </c>
      <c r="E351" s="100" t="s">
        <v>85</v>
      </c>
      <c r="F351" s="360" t="s">
        <v>86</v>
      </c>
      <c r="G351" s="236" t="s">
        <v>87</v>
      </c>
      <c r="H351" s="236" t="s">
        <v>88</v>
      </c>
      <c r="I351" s="237" t="s">
        <v>89</v>
      </c>
      <c r="J351" s="111" t="s">
        <v>122</v>
      </c>
      <c r="K351" s="237" t="s">
        <v>34</v>
      </c>
      <c r="L351" s="111" t="s">
        <v>132</v>
      </c>
      <c r="M351" s="238" t="s">
        <v>34</v>
      </c>
      <c r="N351" s="111" t="s">
        <v>124</v>
      </c>
      <c r="O351" s="238" t="s">
        <v>34</v>
      </c>
      <c r="P351" s="111" t="s">
        <v>125</v>
      </c>
      <c r="Q351" s="238" t="s">
        <v>34</v>
      </c>
      <c r="R351" s="111" t="s">
        <v>126</v>
      </c>
      <c r="S351" s="238" t="s">
        <v>34</v>
      </c>
      <c r="T351" s="239" t="s">
        <v>113</v>
      </c>
      <c r="U351" s="240" t="s">
        <v>98</v>
      </c>
      <c r="V351" s="240" t="s">
        <v>99</v>
      </c>
      <c r="W351" s="241" t="s">
        <v>114</v>
      </c>
      <c r="X351" s="241" t="s">
        <v>115</v>
      </c>
      <c r="Y351" s="241" t="s">
        <v>116</v>
      </c>
    </row>
    <row r="352" spans="1:25" ht="25.5" customHeight="1" x14ac:dyDescent="0.5">
      <c r="A352" s="692">
        <v>15</v>
      </c>
      <c r="B352" s="783" t="e">
        <f>IF(E364="","",VLOOKUP(E364,'Listing import 29.10.24'!$A$2:$J$7000,8,FALSE))</f>
        <v>#N/A</v>
      </c>
      <c r="C352" s="786" t="s">
        <v>117</v>
      </c>
      <c r="D352" s="293">
        <v>1</v>
      </c>
      <c r="E352" s="178"/>
      <c r="F352" s="364" t="str">
        <f>IF(E352="","",VLOOKUP(E352,'Listing import 29.10.24'!$A$2:$J$7000,2,FALSE))</f>
        <v/>
      </c>
      <c r="G352" s="246" t="str">
        <f>IF(E352="","",VLOOKUP(E352,'Listing import 29.10.24'!$A$2:$J$7000,3,FALSE))</f>
        <v/>
      </c>
      <c r="H352" s="294" t="str">
        <f>IF(E352="","",VLOOKUP(E352,'Listing import 29.10.24'!$A$2:$J$7000,4,FALSE))</f>
        <v/>
      </c>
      <c r="I352" s="711"/>
      <c r="J352" s="746"/>
      <c r="K352" s="749" t="str">
        <f>IF(ISBLANK(J352),"",VLOOKUP(1/J352,'BAREME ATHLE'!$AH$6:$BE$56,24))</f>
        <v/>
      </c>
      <c r="L352" s="209"/>
      <c r="M352" s="295" t="str">
        <f>IF(ISBLANK(L352),"",VLOOKUP(1/L352,'BAREME ATHLE'!$J$6:$BE$56,48))</f>
        <v/>
      </c>
      <c r="N352" s="210"/>
      <c r="O352" s="295" t="str">
        <f>IF(ISBLANK(N352),"",VLOOKUP(1/N352,'BAREME ATHLE'!$V$6:$BE$56,36))</f>
        <v/>
      </c>
      <c r="P352" s="211"/>
      <c r="Q352" s="296" t="str">
        <f>IF(ISBLANK(P352),"",VLOOKUP(P352,'BAREME ATHLE'!$AS$6:$BE$56,13))</f>
        <v/>
      </c>
      <c r="R352" s="212"/>
      <c r="S352" s="295" t="str">
        <f>IF(ISBLANK(R352),"",VLOOKUP(R352,'BAREME ATHLE'!$AY$6:$BE$56,7))</f>
        <v/>
      </c>
      <c r="T352" s="250">
        <f>IF(SUM(M352,O352,Q352,S352)&lt;&gt;0,SUM(M352,O352,Q352,S352),0)</f>
        <v>0</v>
      </c>
      <c r="U352" s="767">
        <f>SUM(T352:T356)</f>
        <v>0</v>
      </c>
      <c r="V352" s="756">
        <f>IF(ISERROR(RANK(U352,$AC$47:$AC$62)),"",RANK(U352,$AC$47:$AC$62))</f>
        <v>1</v>
      </c>
      <c r="W352" s="745">
        <f>IF(ISERROR(U352+U358),"",U352+U358)</f>
        <v>0</v>
      </c>
      <c r="X352" s="745">
        <f>IF(ISERROR(RANK(W352,$AI$47:$AI$62)),"",RANK(W352,$AI$47:$AI$62))</f>
        <v>1</v>
      </c>
      <c r="Y352" s="791"/>
    </row>
    <row r="353" spans="1:25" ht="25.5" customHeight="1" x14ac:dyDescent="0.5">
      <c r="A353" s="760"/>
      <c r="B353" s="784"/>
      <c r="C353" s="787"/>
      <c r="D353" s="293">
        <v>2</v>
      </c>
      <c r="E353" s="178"/>
      <c r="F353" s="364" t="str">
        <f>IF(E353="","",VLOOKUP(E353,'Listing import 29.10.24'!$A$2:$J$7000,2,FALSE))</f>
        <v/>
      </c>
      <c r="G353" s="246" t="str">
        <f>IF(E353="","",VLOOKUP(E353,'Listing import 29.10.24'!$A$2:$J$7000,3,FALSE))</f>
        <v/>
      </c>
      <c r="H353" s="294" t="str">
        <f>IF(E353="","",VLOOKUP(E353,'Listing import 29.10.24'!$A$2:$J$7000,4,FALSE))</f>
        <v/>
      </c>
      <c r="I353" s="711"/>
      <c r="J353" s="747"/>
      <c r="K353" s="750"/>
      <c r="L353" s="209"/>
      <c r="M353" s="295" t="str">
        <f>IF(ISBLANK(L353),"",VLOOKUP(1/L353,'BAREME ATHLE'!$J$6:$BE$56,48))</f>
        <v/>
      </c>
      <c r="N353" s="210"/>
      <c r="O353" s="295" t="str">
        <f>IF(ISBLANK(N353),"",VLOOKUP(1/N353,'BAREME ATHLE'!$V$6:$BE$56,36))</f>
        <v/>
      </c>
      <c r="P353" s="211"/>
      <c r="Q353" s="296" t="str">
        <f>IF(ISBLANK(P353),"",VLOOKUP(P353,'BAREME ATHLE'!$AS$6:$BE$56,13))</f>
        <v/>
      </c>
      <c r="R353" s="213"/>
      <c r="S353" s="295" t="str">
        <f>IF(ISBLANK(R353),"",VLOOKUP(R353,'BAREME ATHLE'!$AY$6:$BE$56,7))</f>
        <v/>
      </c>
      <c r="T353" s="250">
        <f>IF(SUM(M353,O353,Q353,S353)&lt;&gt;0,SUM(M353,O353,Q353,S353),0)</f>
        <v>0</v>
      </c>
      <c r="U353" s="768"/>
      <c r="V353" s="757"/>
      <c r="W353" s="766"/>
      <c r="X353" s="745"/>
      <c r="Y353" s="792"/>
    </row>
    <row r="354" spans="1:25" ht="25.5" customHeight="1" x14ac:dyDescent="0.5">
      <c r="A354" s="760"/>
      <c r="B354" s="784"/>
      <c r="C354" s="787"/>
      <c r="D354" s="293">
        <v>3</v>
      </c>
      <c r="E354" s="178"/>
      <c r="F354" s="364" t="str">
        <f>IF(E354="","",VLOOKUP(E354,'Listing import 29.10.24'!$A$2:$J$7000,2,FALSE))</f>
        <v/>
      </c>
      <c r="G354" s="246" t="str">
        <f>IF(E354="","",VLOOKUP(E354,'Listing import 29.10.24'!$A$2:$J$7000,3,FALSE))</f>
        <v/>
      </c>
      <c r="H354" s="294" t="str">
        <f>IF(E354="","",VLOOKUP(E354,'Listing import 29.10.24'!$A$2:$J$7000,4,FALSE))</f>
        <v/>
      </c>
      <c r="I354" s="711"/>
      <c r="J354" s="747"/>
      <c r="K354" s="750"/>
      <c r="L354" s="209"/>
      <c r="M354" s="295" t="str">
        <f>IF(ISBLANK(L354),"",VLOOKUP(1/L354,'BAREME ATHLE'!$J$6:$BE$56,48))</f>
        <v/>
      </c>
      <c r="N354" s="210"/>
      <c r="O354" s="295" t="str">
        <f>IF(ISBLANK(N354),"",VLOOKUP(1/N354,'BAREME ATHLE'!$V$6:$BE$56,36))</f>
        <v/>
      </c>
      <c r="P354" s="211"/>
      <c r="Q354" s="296" t="str">
        <f>IF(ISBLANK(P354),"",VLOOKUP(P354,'BAREME ATHLE'!$AS$6:$BE$56,13))</f>
        <v/>
      </c>
      <c r="R354" s="212"/>
      <c r="S354" s="295" t="str">
        <f>IF(ISBLANK(R354),"",VLOOKUP(R354,'BAREME ATHLE'!$AY$6:$BE$56,7))</f>
        <v/>
      </c>
      <c r="T354" s="250">
        <f>IF(SUM(M354,O354,Q354,S354)&lt;&gt;0,SUM(M354,O354,Q354,S354),0)</f>
        <v>0</v>
      </c>
      <c r="U354" s="768"/>
      <c r="V354" s="757"/>
      <c r="W354" s="766"/>
      <c r="X354" s="745"/>
      <c r="Y354" s="792"/>
    </row>
    <row r="355" spans="1:25" ht="25.5" customHeight="1" x14ac:dyDescent="0.5">
      <c r="A355" s="760"/>
      <c r="B355" s="784"/>
      <c r="C355" s="787"/>
      <c r="D355" s="293">
        <v>4</v>
      </c>
      <c r="E355" s="178"/>
      <c r="F355" s="364" t="str">
        <f>IF(E355="","",VLOOKUP(E355,'Listing import 29.10.24'!$A$2:$J$7000,2,FALSE))</f>
        <v/>
      </c>
      <c r="G355" s="246" t="str">
        <f>IF(E355="","",VLOOKUP(E355,'Listing import 29.10.24'!$A$2:$J$7000,3,FALSE))</f>
        <v/>
      </c>
      <c r="H355" s="294" t="str">
        <f>IF(E355="","",VLOOKUP(E355,'Listing import 29.10.24'!$A$2:$J$7000,4,FALSE))</f>
        <v/>
      </c>
      <c r="I355" s="711"/>
      <c r="J355" s="747"/>
      <c r="K355" s="750"/>
      <c r="L355" s="209"/>
      <c r="M355" s="295" t="str">
        <f>IF(ISBLANK(L355),"",VLOOKUP(1/L355,'BAREME ATHLE'!$J$6:$BE$56,48))</f>
        <v/>
      </c>
      <c r="N355" s="210"/>
      <c r="O355" s="295" t="str">
        <f>IF(ISBLANK(N355),"",VLOOKUP(1/N355,'BAREME ATHLE'!$V$6:$BE$56,36))</f>
        <v/>
      </c>
      <c r="P355" s="211"/>
      <c r="Q355" s="296" t="str">
        <f>IF(ISBLANK(P355),"",VLOOKUP(P355,'BAREME ATHLE'!$AS$6:$BE$56,13))</f>
        <v/>
      </c>
      <c r="R355" s="212"/>
      <c r="S355" s="295" t="str">
        <f>IF(ISBLANK(R355),"",VLOOKUP(R355,'BAREME ATHLE'!$AY$6:$BE$56,7))</f>
        <v/>
      </c>
      <c r="T355" s="250">
        <f>IF(SUM(M355,O355,Q355,S355)&lt;&gt;0,SUM(M355,O355,Q355,S355),0)</f>
        <v>0</v>
      </c>
      <c r="U355" s="768"/>
      <c r="V355" s="757"/>
      <c r="W355" s="766"/>
      <c r="X355" s="745"/>
      <c r="Y355" s="792"/>
    </row>
    <row r="356" spans="1:25" ht="25.5" customHeight="1" x14ac:dyDescent="0.5">
      <c r="A356" s="760"/>
      <c r="B356" s="784"/>
      <c r="C356" s="787"/>
      <c r="D356" s="293">
        <v>5</v>
      </c>
      <c r="E356" s="178"/>
      <c r="F356" s="364" t="str">
        <f>IF(E356="","",VLOOKUP(E356,'Listing import 29.10.24'!$A$2:$J$7000,2,FALSE))</f>
        <v/>
      </c>
      <c r="G356" s="246" t="str">
        <f>IF(E356="","",VLOOKUP(E356,'Listing import 29.10.24'!$A$2:$J$7000,3,FALSE))</f>
        <v/>
      </c>
      <c r="H356" s="294" t="str">
        <f>IF(E356="","",VLOOKUP(E356,'Listing import 29.10.24'!$A$2:$J$7000,4,FALSE))</f>
        <v/>
      </c>
      <c r="I356" s="711"/>
      <c r="J356" s="748"/>
      <c r="K356" s="751"/>
      <c r="L356" s="209"/>
      <c r="M356" s="295" t="str">
        <f>IF(ISBLANK(L356),"",VLOOKUP(1/L356,'BAREME ATHLE'!$J$6:$BE$56,48))</f>
        <v/>
      </c>
      <c r="N356" s="210"/>
      <c r="O356" s="295" t="str">
        <f>IF(ISBLANK(N356),"",VLOOKUP(1/N356,'BAREME ATHLE'!$V$6:$BE$56,36))</f>
        <v/>
      </c>
      <c r="P356" s="211"/>
      <c r="Q356" s="296" t="str">
        <f>IF(ISBLANK(P356),"",VLOOKUP(P356,'BAREME ATHLE'!$AS$6:$BE$56,13))</f>
        <v/>
      </c>
      <c r="R356" s="212"/>
      <c r="S356" s="295" t="str">
        <f>IF(ISBLANK(R356),"",VLOOKUP(R356,'BAREME ATHLE'!$AY$6:$BE$56,7))</f>
        <v/>
      </c>
      <c r="T356" s="250">
        <f>IF(SUM(M356,O356,Q356,S356)&lt;&gt;0,SUM(M356,O356,Q356,S356),0)</f>
        <v>0</v>
      </c>
      <c r="U356" s="769"/>
      <c r="V356" s="757"/>
      <c r="W356" s="766"/>
      <c r="X356" s="745"/>
      <c r="Y356" s="792"/>
    </row>
    <row r="357" spans="1:25" ht="25.5" customHeight="1" x14ac:dyDescent="0.5">
      <c r="A357" s="760"/>
      <c r="B357" s="784"/>
      <c r="C357" s="267"/>
      <c r="D357" s="268"/>
      <c r="E357" s="268"/>
      <c r="F357" s="362"/>
      <c r="G357" s="268"/>
      <c r="H357" s="269"/>
      <c r="I357" s="270"/>
      <c r="J357" s="214"/>
      <c r="K357" s="270"/>
      <c r="L357" s="215"/>
      <c r="M357" s="271"/>
      <c r="N357" s="216"/>
      <c r="O357" s="272"/>
      <c r="P357" s="199"/>
      <c r="Q357" s="272"/>
      <c r="R357" s="199"/>
      <c r="S357" s="272"/>
      <c r="T357" s="273"/>
      <c r="U357" s="274"/>
      <c r="V357" s="275"/>
      <c r="W357" s="766"/>
      <c r="X357" s="745"/>
      <c r="Y357" s="792"/>
    </row>
    <row r="358" spans="1:25" ht="25.5" customHeight="1" x14ac:dyDescent="0.5">
      <c r="A358" s="760"/>
      <c r="B358" s="784"/>
      <c r="C358" s="786" t="s">
        <v>121</v>
      </c>
      <c r="D358" s="293">
        <v>1</v>
      </c>
      <c r="E358" s="178"/>
      <c r="F358" s="364" t="str">
        <f>IF(E358="","",VLOOKUP(E358,'Listing import 29.10.24'!$A$2:$J$7000,2,FALSE))</f>
        <v/>
      </c>
      <c r="G358" s="246" t="str">
        <f>IF(E358="","",VLOOKUP(E358,'Listing import 29.10.24'!$A$2:$J$7000,3,FALSE))</f>
        <v/>
      </c>
      <c r="H358" s="294" t="str">
        <f>IF(E358="","",VLOOKUP(E358,'Listing import 29.10.24'!$A$2:$J$7000,4,FALSE))</f>
        <v/>
      </c>
      <c r="I358" s="711"/>
      <c r="J358" s="746"/>
      <c r="K358" s="749" t="str">
        <f>IF(ISBLANK(J358),"",VLOOKUP(1/J358,'BAREME ATHLE'!$AJ$6:$BE$56,22))</f>
        <v/>
      </c>
      <c r="L358" s="209"/>
      <c r="M358" s="295" t="str">
        <f>IF(ISBLANK(L358),"",VLOOKUP(1/L358,'BAREME ATHLE'!$L$6:$BE$56,46))</f>
        <v/>
      </c>
      <c r="N358" s="210"/>
      <c r="O358" s="295" t="str">
        <f>IF(ISBLANK(N358),"",VLOOKUP(1/N358,'BAREME ATHLE'!$X$6:$BE$56,34))</f>
        <v/>
      </c>
      <c r="P358" s="217"/>
      <c r="Q358" s="295" t="str">
        <f>IF(ISBLANK(P358),"",VLOOKUP(P358,'BAREME ATHLE'!$AT$6:$BE$56,12))</f>
        <v/>
      </c>
      <c r="R358" s="212"/>
      <c r="S358" s="295" t="str">
        <f>IF(ISBLANK(R358),"",VLOOKUP(R358,'BAREME ATHLE'!$AY$6:$BE$56,7))</f>
        <v/>
      </c>
      <c r="T358" s="282">
        <f>IF(SUM(M358,O358,Q358,S358)&lt;&gt;0,SUM(M358,O358,Q358,S358),0)</f>
        <v>0</v>
      </c>
      <c r="U358" s="770">
        <f>SUM(T358:T362)</f>
        <v>0</v>
      </c>
      <c r="V358" s="758">
        <f>IF(ISERROR(RANK(U358,$AF$47:$AF$62)),"",RANK(U358,$AF$47:$AF$62))</f>
        <v>1</v>
      </c>
      <c r="W358" s="766"/>
      <c r="X358" s="745"/>
      <c r="Y358" s="792"/>
    </row>
    <row r="359" spans="1:25" ht="25.5" customHeight="1" x14ac:dyDescent="0.5">
      <c r="A359" s="760"/>
      <c r="B359" s="784"/>
      <c r="C359" s="787"/>
      <c r="D359" s="293">
        <v>2</v>
      </c>
      <c r="E359" s="178"/>
      <c r="F359" s="364" t="str">
        <f>IF(E359="","",VLOOKUP(E359,'Listing import 29.10.24'!$A$2:$J$7000,2,FALSE))</f>
        <v/>
      </c>
      <c r="G359" s="246" t="str">
        <f>IF(E359="","",VLOOKUP(E359,'Listing import 29.10.24'!$A$2:$J$7000,3,FALSE))</f>
        <v/>
      </c>
      <c r="H359" s="294" t="str">
        <f>IF(E359="","",VLOOKUP(E359,'Listing import 29.10.24'!$A$2:$J$7000,4,FALSE))</f>
        <v/>
      </c>
      <c r="I359" s="711"/>
      <c r="J359" s="747"/>
      <c r="K359" s="750"/>
      <c r="L359" s="209"/>
      <c r="M359" s="295" t="str">
        <f>IF(ISBLANK(L359),"",VLOOKUP(1/L359,'BAREME ATHLE'!$L$6:$BE$56,46))</f>
        <v/>
      </c>
      <c r="N359" s="210"/>
      <c r="O359" s="295" t="str">
        <f>IF(ISBLANK(N359),"",VLOOKUP(1/N359,'BAREME ATHLE'!$X$6:$BE$56,34))</f>
        <v/>
      </c>
      <c r="P359" s="217"/>
      <c r="Q359" s="295" t="str">
        <f>IF(ISBLANK(P359),"",VLOOKUP(P359,'BAREME ATHLE'!$AT$6:$BE$56,12))</f>
        <v/>
      </c>
      <c r="R359" s="212"/>
      <c r="S359" s="295" t="str">
        <f>IF(ISBLANK(R359),"",VLOOKUP(R359,'BAREME ATHLE'!$AY$6:$BE$56,7))</f>
        <v/>
      </c>
      <c r="T359" s="282">
        <f>IF(SUM(M359,O359,Q359,S359)&lt;&gt;0,SUM(M359,O359,Q359,S359),0)</f>
        <v>0</v>
      </c>
      <c r="U359" s="771"/>
      <c r="V359" s="759"/>
      <c r="W359" s="766"/>
      <c r="X359" s="745"/>
      <c r="Y359" s="792"/>
    </row>
    <row r="360" spans="1:25" ht="25.5" customHeight="1" x14ac:dyDescent="0.5">
      <c r="A360" s="760"/>
      <c r="B360" s="784"/>
      <c r="C360" s="787"/>
      <c r="D360" s="293">
        <v>3</v>
      </c>
      <c r="E360" s="178"/>
      <c r="F360" s="364" t="str">
        <f>IF(E360="","",VLOOKUP(E360,'Listing import 29.10.24'!$A$2:$J$7000,2,FALSE))</f>
        <v/>
      </c>
      <c r="G360" s="246" t="str">
        <f>IF(E360="","",VLOOKUP(E360,'Listing import 29.10.24'!$A$2:$J$7000,3,FALSE))</f>
        <v/>
      </c>
      <c r="H360" s="294" t="str">
        <f>IF(E360="","",VLOOKUP(E360,'Listing import 29.10.24'!$A$2:$J$7000,4,FALSE))</f>
        <v/>
      </c>
      <c r="I360" s="711"/>
      <c r="J360" s="747"/>
      <c r="K360" s="750"/>
      <c r="L360" s="209"/>
      <c r="M360" s="295" t="str">
        <f>IF(ISBLANK(L360),"",VLOOKUP(1/L360,'BAREME ATHLE'!$L$6:$BE$56,46))</f>
        <v/>
      </c>
      <c r="N360" s="210"/>
      <c r="O360" s="295" t="str">
        <f>IF(ISBLANK(N360),"",VLOOKUP(1/N360,'BAREME ATHLE'!$X$6:$BE$56,34))</f>
        <v/>
      </c>
      <c r="P360" s="217"/>
      <c r="Q360" s="295" t="str">
        <f>IF(ISBLANK(P360),"",VLOOKUP(P360,'BAREME ATHLE'!$AT$6:$BE$56,12))</f>
        <v/>
      </c>
      <c r="R360" s="212"/>
      <c r="S360" s="295" t="str">
        <f>IF(ISBLANK(R360),"",VLOOKUP(R360,'BAREME ATHLE'!$AY$6:$BE$56,7))</f>
        <v/>
      </c>
      <c r="T360" s="282">
        <f>IF(SUM(M360,O360,Q360,S360)&lt;&gt;0,SUM(M360,O360,Q360,S360),0)</f>
        <v>0</v>
      </c>
      <c r="U360" s="771"/>
      <c r="V360" s="759"/>
      <c r="W360" s="766"/>
      <c r="X360" s="745"/>
      <c r="Y360" s="792"/>
    </row>
    <row r="361" spans="1:25" ht="25.5" customHeight="1" x14ac:dyDescent="0.5">
      <c r="A361" s="760"/>
      <c r="B361" s="784"/>
      <c r="C361" s="787"/>
      <c r="D361" s="293">
        <v>4</v>
      </c>
      <c r="E361" s="178"/>
      <c r="F361" s="364" t="str">
        <f>IF(E361="","",VLOOKUP(E361,'Listing import 29.10.24'!$A$2:$J$7000,2,FALSE))</f>
        <v/>
      </c>
      <c r="G361" s="246" t="str">
        <f>IF(E361="","",VLOOKUP(E361,'Listing import 29.10.24'!$A$2:$J$7000,3,FALSE))</f>
        <v/>
      </c>
      <c r="H361" s="294" t="str">
        <f>IF(E361="","",VLOOKUP(E361,'Listing import 29.10.24'!$A$2:$J$7000,4,FALSE))</f>
        <v/>
      </c>
      <c r="I361" s="711"/>
      <c r="J361" s="747"/>
      <c r="K361" s="750"/>
      <c r="L361" s="209"/>
      <c r="M361" s="295" t="str">
        <f>IF(ISBLANK(L361),"",VLOOKUP(1/L361,'BAREME ATHLE'!$L$6:$BE$56,46))</f>
        <v/>
      </c>
      <c r="N361" s="210"/>
      <c r="O361" s="295" t="str">
        <f>IF(ISBLANK(N361),"",VLOOKUP(1/N361,'BAREME ATHLE'!$X$6:$BE$56,34))</f>
        <v/>
      </c>
      <c r="P361" s="217"/>
      <c r="Q361" s="295" t="str">
        <f>IF(ISBLANK(P361),"",VLOOKUP(P361,'BAREME ATHLE'!$AT$6:$BE$56,12))</f>
        <v/>
      </c>
      <c r="R361" s="212"/>
      <c r="S361" s="295" t="str">
        <f>IF(ISBLANK(R361),"",VLOOKUP(R361,'BAREME ATHLE'!$AY$6:$BE$56,7))</f>
        <v/>
      </c>
      <c r="T361" s="282">
        <f>IF(SUM(M361,O361,Q361,S361)&lt;&gt;0,SUM(M361,O361,Q361,S361),0)</f>
        <v>0</v>
      </c>
      <c r="U361" s="771"/>
      <c r="V361" s="759"/>
      <c r="W361" s="766"/>
      <c r="X361" s="745"/>
      <c r="Y361" s="792"/>
    </row>
    <row r="362" spans="1:25" ht="25.5" customHeight="1" x14ac:dyDescent="0.5">
      <c r="A362" s="760"/>
      <c r="B362" s="784"/>
      <c r="C362" s="787"/>
      <c r="D362" s="293">
        <v>5</v>
      </c>
      <c r="E362" s="178"/>
      <c r="F362" s="364" t="str">
        <f>IF(E362="","",VLOOKUP(E362,'Listing import 29.10.24'!$A$2:$J$7000,2,FALSE))</f>
        <v/>
      </c>
      <c r="G362" s="246" t="str">
        <f>IF(E362="","",VLOOKUP(E362,'Listing import 29.10.24'!$A$2:$J$7000,3,FALSE))</f>
        <v/>
      </c>
      <c r="H362" s="294" t="str">
        <f>IF(E362="","",VLOOKUP(E362,'Listing import 29.10.24'!$A$2:$J$7000,4,FALSE))</f>
        <v/>
      </c>
      <c r="I362" s="711"/>
      <c r="J362" s="748"/>
      <c r="K362" s="751"/>
      <c r="L362" s="209"/>
      <c r="M362" s="295" t="str">
        <f>IF(ISBLANK(L362),"",VLOOKUP(1/L362,'BAREME ATHLE'!$L$6:$BE$56,46))</f>
        <v/>
      </c>
      <c r="N362" s="210"/>
      <c r="O362" s="295" t="str">
        <f>IF(ISBLANK(N362),"",VLOOKUP(1/N362,'BAREME ATHLE'!$X$6:$BE$56,34))</f>
        <v/>
      </c>
      <c r="P362" s="217"/>
      <c r="Q362" s="295" t="str">
        <f>IF(ISBLANK(P362),"",VLOOKUP(P362,'BAREME ATHLE'!$AT$6:$BE$56,12))</f>
        <v/>
      </c>
      <c r="R362" s="212"/>
      <c r="S362" s="295" t="str">
        <f>IF(ISBLANK(R362),"",VLOOKUP(R362,'BAREME ATHLE'!$AY$6:$BE$56,7))</f>
        <v/>
      </c>
      <c r="T362" s="282">
        <f>IF(SUM(M362,O362,Q362,S362)&lt;&gt;0,SUM(M362,O362,Q362,S362),0)</f>
        <v>0</v>
      </c>
      <c r="U362" s="772"/>
      <c r="V362" s="759"/>
      <c r="W362" s="766"/>
      <c r="X362" s="745"/>
      <c r="Y362" s="792"/>
    </row>
    <row r="363" spans="1:25" ht="87.75" x14ac:dyDescent="0.5">
      <c r="A363" s="760"/>
      <c r="B363" s="784"/>
      <c r="C363" s="236" t="s">
        <v>83</v>
      </c>
      <c r="D363" s="236" t="s">
        <v>84</v>
      </c>
      <c r="E363" s="100" t="s">
        <v>85</v>
      </c>
      <c r="F363" s="360" t="s">
        <v>86</v>
      </c>
      <c r="G363" s="236" t="s">
        <v>87</v>
      </c>
      <c r="H363" s="236" t="s">
        <v>88</v>
      </c>
      <c r="I363" s="237" t="s">
        <v>89</v>
      </c>
      <c r="J363" s="111" t="s">
        <v>122</v>
      </c>
      <c r="K363" s="237" t="s">
        <v>34</v>
      </c>
      <c r="L363" s="111" t="s">
        <v>123</v>
      </c>
      <c r="M363" s="238" t="s">
        <v>34</v>
      </c>
      <c r="N363" s="111" t="s">
        <v>124</v>
      </c>
      <c r="O363" s="283" t="s">
        <v>34</v>
      </c>
      <c r="P363" s="111" t="s">
        <v>125</v>
      </c>
      <c r="Q363" s="238" t="s">
        <v>34</v>
      </c>
      <c r="R363" s="111" t="s">
        <v>126</v>
      </c>
      <c r="S363" s="238" t="s">
        <v>34</v>
      </c>
      <c r="T363" s="239" t="s">
        <v>113</v>
      </c>
      <c r="U363" s="240" t="s">
        <v>98</v>
      </c>
      <c r="V363" s="241" t="s">
        <v>99</v>
      </c>
      <c r="W363" s="241" t="s">
        <v>127</v>
      </c>
      <c r="X363" s="241" t="s">
        <v>128</v>
      </c>
      <c r="Y363" s="793"/>
    </row>
    <row r="364" spans="1:25" ht="25.5" customHeight="1" x14ac:dyDescent="0.5">
      <c r="A364" s="760"/>
      <c r="B364" s="784"/>
      <c r="C364" s="786" t="s">
        <v>129</v>
      </c>
      <c r="D364" s="293">
        <v>1</v>
      </c>
      <c r="E364" s="178">
        <f>'INSCRIPTIONS COLLEGES'!E185</f>
        <v>0</v>
      </c>
      <c r="F364" s="364" t="e">
        <f>IF(E364="","",VLOOKUP(E364,'Listing import 29.10.24'!$A$2:$J$7000,2,FALSE))</f>
        <v>#N/A</v>
      </c>
      <c r="G364" s="246" t="e">
        <f>IF(E364="","",VLOOKUP(E364,'Listing import 29.10.24'!$A$2:$J$7000,3,FALSE))</f>
        <v>#N/A</v>
      </c>
      <c r="H364" s="294" t="e">
        <f>IF(E364="","",VLOOKUP(E364,'Listing import 29.10.24'!$A$2:$J$7000,4,FALSE))</f>
        <v>#N/A</v>
      </c>
      <c r="I364" s="790"/>
      <c r="J364" s="746"/>
      <c r="K364" s="749" t="str">
        <f>IF(ISBLANK(J364),"",VLOOKUP(1/J364,'BAREME ATHLE'!$AL$6:$BE$56,20))</f>
        <v/>
      </c>
      <c r="L364" s="209"/>
      <c r="M364" s="295" t="str">
        <f>IF(ISBLANK(L364),"",VLOOKUP(1/L364,'BAREME ATHLE'!$N$6:$BE$56,44))</f>
        <v/>
      </c>
      <c r="N364" s="210"/>
      <c r="O364" s="295" t="str">
        <f>IF(ISBLANK(N364),"",VLOOKUP(1/N364,'BAREME ATHLE'!$Z$6:$BE$56,32))</f>
        <v/>
      </c>
      <c r="P364" s="217"/>
      <c r="Q364" s="295" t="str">
        <f>IF(ISBLANK(P364),"",VLOOKUP(P364,'BAREME ATHLE'!$AU$6:$BE$56,11))</f>
        <v/>
      </c>
      <c r="R364" s="212"/>
      <c r="S364" s="295" t="str">
        <f>IF(ISBLANK(R364),"",VLOOKUP(R364,'BAREME ATHLE'!$AY$6:$BE$56,7))</f>
        <v/>
      </c>
      <c r="T364" s="250">
        <f>IF(SUM(M364,O364,Q364,S364)&lt;&gt;0,SUM(M364,O364,Q364,S364),0)</f>
        <v>0</v>
      </c>
      <c r="U364" s="767">
        <f>SUM(T364:T368)</f>
        <v>0</v>
      </c>
      <c r="V364" s="756">
        <f>IF(ISERROR(RANK(U364,$AL$47:$AL$62)),"",RANK(U364,$AL$47:$AL$62))</f>
        <v>1</v>
      </c>
      <c r="W364" s="745">
        <f>IF(ISERROR(U364+U370),"",U364+U370)</f>
        <v>0</v>
      </c>
      <c r="X364" s="745">
        <f>IF(ISERROR(RANK(W364,$AR$47:$AR$62)),"",RANK(W364,$AR$47:$AR$62))</f>
        <v>1</v>
      </c>
      <c r="Y364" s="793"/>
    </row>
    <row r="365" spans="1:25" ht="25.5" customHeight="1" x14ac:dyDescent="0.5">
      <c r="A365" s="760"/>
      <c r="B365" s="784"/>
      <c r="C365" s="786"/>
      <c r="D365" s="293">
        <v>2</v>
      </c>
      <c r="E365" s="178">
        <f>'INSCRIPTIONS COLLEGES'!E186</f>
        <v>0</v>
      </c>
      <c r="F365" s="364" t="e">
        <f>IF(E365="","",VLOOKUP(E365,'Listing import 29.10.24'!$A$2:$J$7000,2,FALSE))</f>
        <v>#N/A</v>
      </c>
      <c r="G365" s="246" t="e">
        <f>IF(E365="","",VLOOKUP(E365,'Listing import 29.10.24'!$A$2:$J$7000,3,FALSE))</f>
        <v>#N/A</v>
      </c>
      <c r="H365" s="294" t="e">
        <f>IF(E365="","",VLOOKUP(E365,'Listing import 29.10.24'!$A$2:$J$7000,4,FALSE))</f>
        <v>#N/A</v>
      </c>
      <c r="I365" s="790"/>
      <c r="J365" s="747"/>
      <c r="K365" s="750"/>
      <c r="L365" s="209"/>
      <c r="M365" s="295" t="str">
        <f>IF(ISBLANK(L365),"",VLOOKUP(1/L365,'BAREME ATHLE'!$N$6:$BE$56,44))</f>
        <v/>
      </c>
      <c r="N365" s="210"/>
      <c r="O365" s="295" t="str">
        <f>IF(ISBLANK(N365),"",VLOOKUP(1/N365,'BAREME ATHLE'!$Z$6:$BE$56,32))</f>
        <v/>
      </c>
      <c r="P365" s="217"/>
      <c r="Q365" s="295" t="str">
        <f>IF(ISBLANK(P365),"",VLOOKUP(P365,'BAREME ATHLE'!$AU$6:$BE$56,11))</f>
        <v/>
      </c>
      <c r="R365" s="212"/>
      <c r="S365" s="295" t="str">
        <f>IF(ISBLANK(R365),"",VLOOKUP(R365,'BAREME ATHLE'!$AY$6:$BE$56,7))</f>
        <v/>
      </c>
      <c r="T365" s="250">
        <f>IF(SUM(M365,O365,Q365,S365)&lt;&gt;0,SUM(M365,O365,Q365,S365),0)</f>
        <v>0</v>
      </c>
      <c r="U365" s="768"/>
      <c r="V365" s="757"/>
      <c r="W365" s="766"/>
      <c r="X365" s="745"/>
      <c r="Y365" s="793"/>
    </row>
    <row r="366" spans="1:25" ht="25.5" customHeight="1" x14ac:dyDescent="0.5">
      <c r="A366" s="760"/>
      <c r="B366" s="784"/>
      <c r="C366" s="787"/>
      <c r="D366" s="293">
        <v>3</v>
      </c>
      <c r="E366" s="178">
        <f>'INSCRIPTIONS COLLEGES'!E187</f>
        <v>0</v>
      </c>
      <c r="F366" s="364" t="e">
        <f>IF(E366="","",VLOOKUP(E366,'Listing import 29.10.24'!$A$2:$J$7000,2,FALSE))</f>
        <v>#N/A</v>
      </c>
      <c r="G366" s="246" t="e">
        <f>IF(E366="","",VLOOKUP(E366,'Listing import 29.10.24'!$A$2:$J$7000,3,FALSE))</f>
        <v>#N/A</v>
      </c>
      <c r="H366" s="294" t="e">
        <f>IF(E366="","",VLOOKUP(E366,'Listing import 29.10.24'!$A$2:$J$7000,4,FALSE))</f>
        <v>#N/A</v>
      </c>
      <c r="I366" s="790"/>
      <c r="J366" s="747"/>
      <c r="K366" s="750"/>
      <c r="L366" s="209"/>
      <c r="M366" s="295" t="str">
        <f>IF(ISBLANK(L366),"",VLOOKUP(1/L366,'BAREME ATHLE'!$N$6:$BE$56,44))</f>
        <v/>
      </c>
      <c r="N366" s="210"/>
      <c r="O366" s="295" t="str">
        <f>IF(ISBLANK(N366),"",VLOOKUP(1/N366,'BAREME ATHLE'!$Z$6:$BE$56,32))</f>
        <v/>
      </c>
      <c r="P366" s="217"/>
      <c r="Q366" s="295" t="str">
        <f>IF(ISBLANK(P366),"",VLOOKUP(P366,'BAREME ATHLE'!$AU$6:$BE$56,11))</f>
        <v/>
      </c>
      <c r="R366" s="212"/>
      <c r="S366" s="295" t="str">
        <f>IF(ISBLANK(R366),"",VLOOKUP(R366,'BAREME ATHLE'!$AY$6:$BE$56,7))</f>
        <v/>
      </c>
      <c r="T366" s="250">
        <f>IF(SUM(M366,O366,Q366,S366)&lt;&gt;0,SUM(M366,O366,Q366,S366),0)</f>
        <v>0</v>
      </c>
      <c r="U366" s="768"/>
      <c r="V366" s="757"/>
      <c r="W366" s="766"/>
      <c r="X366" s="745"/>
      <c r="Y366" s="793"/>
    </row>
    <row r="367" spans="1:25" ht="25.5" customHeight="1" x14ac:dyDescent="0.5">
      <c r="A367" s="760"/>
      <c r="B367" s="784"/>
      <c r="C367" s="787"/>
      <c r="D367" s="293">
        <v>4</v>
      </c>
      <c r="E367" s="178">
        <f>'INSCRIPTIONS COLLEGES'!E188</f>
        <v>0</v>
      </c>
      <c r="F367" s="364" t="e">
        <f>IF(E367="","",VLOOKUP(E367,'Listing import 29.10.24'!$A$2:$J$7000,2,FALSE))</f>
        <v>#N/A</v>
      </c>
      <c r="G367" s="246" t="e">
        <f>IF(E367="","",VLOOKUP(E367,'Listing import 29.10.24'!$A$2:$J$7000,3,FALSE))</f>
        <v>#N/A</v>
      </c>
      <c r="H367" s="294" t="e">
        <f>IF(E367="","",VLOOKUP(E367,'Listing import 29.10.24'!$A$2:$J$7000,4,FALSE))</f>
        <v>#N/A</v>
      </c>
      <c r="I367" s="790"/>
      <c r="J367" s="747"/>
      <c r="K367" s="750"/>
      <c r="L367" s="209"/>
      <c r="M367" s="295" t="str">
        <f>IF(ISBLANK(L367),"",VLOOKUP(1/L367,'BAREME ATHLE'!$N$6:$BE$56,44))</f>
        <v/>
      </c>
      <c r="N367" s="210"/>
      <c r="O367" s="295" t="str">
        <f>IF(ISBLANK(N367),"",VLOOKUP(1/N367,'BAREME ATHLE'!$Z$6:$BE$56,32))</f>
        <v/>
      </c>
      <c r="P367" s="217"/>
      <c r="Q367" s="295" t="str">
        <f>IF(ISBLANK(P367),"",VLOOKUP(P367,'BAREME ATHLE'!$AU$6:$BE$56,11))</f>
        <v/>
      </c>
      <c r="R367" s="212"/>
      <c r="S367" s="295" t="str">
        <f>IF(ISBLANK(R367),"",VLOOKUP(R367,'BAREME ATHLE'!$AY$6:$BE$56,7))</f>
        <v/>
      </c>
      <c r="T367" s="250">
        <f>IF(SUM(M367,O367,Q367,S367)&lt;&gt;0,SUM(M367,O367,Q367,S367),0)</f>
        <v>0</v>
      </c>
      <c r="U367" s="768"/>
      <c r="V367" s="757"/>
      <c r="W367" s="766"/>
      <c r="X367" s="745"/>
      <c r="Y367" s="793"/>
    </row>
    <row r="368" spans="1:25" ht="25.5" customHeight="1" x14ac:dyDescent="0.5">
      <c r="A368" s="760"/>
      <c r="B368" s="784"/>
      <c r="C368" s="787"/>
      <c r="D368" s="293">
        <v>5</v>
      </c>
      <c r="E368" s="178">
        <f>'INSCRIPTIONS COLLEGES'!E189</f>
        <v>0</v>
      </c>
      <c r="F368" s="364" t="e">
        <f>IF(E368="","",VLOOKUP(E368,'Listing import 29.10.24'!$A$2:$J$7000,2,FALSE))</f>
        <v>#N/A</v>
      </c>
      <c r="G368" s="246" t="e">
        <f>IF(E368="","",VLOOKUP(E368,'Listing import 29.10.24'!$A$2:$J$7000,3,FALSE))</f>
        <v>#N/A</v>
      </c>
      <c r="H368" s="294" t="e">
        <f>IF(E368="","",VLOOKUP(E368,'Listing import 29.10.24'!$A$2:$J$7000,4,FALSE))</f>
        <v>#N/A</v>
      </c>
      <c r="I368" s="790"/>
      <c r="J368" s="748"/>
      <c r="K368" s="751"/>
      <c r="L368" s="209"/>
      <c r="M368" s="295" t="str">
        <f>IF(ISBLANK(L368),"",VLOOKUP(1/L368,'BAREME ATHLE'!$N$6:$BE$56,44))</f>
        <v/>
      </c>
      <c r="N368" s="210"/>
      <c r="O368" s="295" t="str">
        <f>IF(ISBLANK(N368),"",VLOOKUP(1/N368,'BAREME ATHLE'!$Z$6:$BE$56,32))</f>
        <v/>
      </c>
      <c r="P368" s="217"/>
      <c r="Q368" s="295" t="str">
        <f>IF(ISBLANK(P368),"",VLOOKUP(P368,'BAREME ATHLE'!$AU$6:$BE$56,11))</f>
        <v/>
      </c>
      <c r="R368" s="212"/>
      <c r="S368" s="295" t="str">
        <f>IF(ISBLANK(R368),"",VLOOKUP(R368,'BAREME ATHLE'!$AY$6:$BE$56,7))</f>
        <v/>
      </c>
      <c r="T368" s="250">
        <f>IF(SUM(M368,O368,Q368,S368)&lt;&gt;0,SUM(M368,O368,Q368,S368),0)</f>
        <v>0</v>
      </c>
      <c r="U368" s="769"/>
      <c r="V368" s="757"/>
      <c r="W368" s="766"/>
      <c r="X368" s="745"/>
      <c r="Y368" s="793"/>
    </row>
    <row r="369" spans="1:25" ht="25.5" customHeight="1" x14ac:dyDescent="0.5">
      <c r="A369" s="760"/>
      <c r="B369" s="784"/>
      <c r="C369" s="267"/>
      <c r="D369" s="268"/>
      <c r="E369" s="268"/>
      <c r="F369" s="362"/>
      <c r="G369" s="268"/>
      <c r="H369" s="269"/>
      <c r="I369" s="270"/>
      <c r="J369" s="214"/>
      <c r="K369" s="270"/>
      <c r="L369" s="215"/>
      <c r="M369" s="272"/>
      <c r="N369" s="216"/>
      <c r="O369" s="272"/>
      <c r="P369" s="199"/>
      <c r="Q369" s="272"/>
      <c r="R369" s="199"/>
      <c r="S369" s="272"/>
      <c r="T369" s="273"/>
      <c r="U369" s="274"/>
      <c r="V369" s="275"/>
      <c r="W369" s="766"/>
      <c r="X369" s="745"/>
      <c r="Y369" s="793"/>
    </row>
    <row r="370" spans="1:25" ht="25.5" customHeight="1" x14ac:dyDescent="0.5">
      <c r="A370" s="760"/>
      <c r="B370" s="784"/>
      <c r="C370" s="786" t="s">
        <v>130</v>
      </c>
      <c r="D370" s="293">
        <v>1</v>
      </c>
      <c r="E370" s="178">
        <f>'INSCRIPTIONS COLLEGES'!E191</f>
        <v>0</v>
      </c>
      <c r="F370" s="364" t="e">
        <f>IF(E370="","",VLOOKUP(E370,'Listing import 29.10.24'!$A$2:$J$7000,2,FALSE))</f>
        <v>#N/A</v>
      </c>
      <c r="G370" s="246" t="e">
        <f>IF(E370="","",VLOOKUP(E370,'Listing import 29.10.24'!$A$2:$J$7000,3,FALSE))</f>
        <v>#N/A</v>
      </c>
      <c r="H370" s="294" t="e">
        <f>IF(E370="","",VLOOKUP(E370,'Listing import 29.10.24'!$A$2:$J$7000,4,FALSE))</f>
        <v>#N/A</v>
      </c>
      <c r="I370" s="790"/>
      <c r="J370" s="746"/>
      <c r="K370" s="749" t="str">
        <f>IF(ISBLANK(J370),"",VLOOKUP(1/J370,'BAREME ATHLE'!$AN$6:$BE$56,18))</f>
        <v/>
      </c>
      <c r="L370" s="209"/>
      <c r="M370" s="295" t="str">
        <f>IF(ISBLANK(L370),"",VLOOKUP(1/L370,'BAREME ATHLE'!$P$6:$BE$56,42))</f>
        <v/>
      </c>
      <c r="N370" s="210"/>
      <c r="O370" s="295" t="str">
        <f>IF(ISBLANK(N370),"",VLOOKUP(1/N370,'BAREME ATHLE'!$AB$6:$BE$56,30))</f>
        <v/>
      </c>
      <c r="P370" s="217"/>
      <c r="Q370" s="295" t="str">
        <f>IF(ISBLANK(P370),"",VLOOKUP(P370,'BAREME ATHLE'!$AV$6:$BE$56,10))</f>
        <v/>
      </c>
      <c r="R370" s="212"/>
      <c r="S370" s="295" t="str">
        <f>IF(ISBLANK(R370),"",VLOOKUP(R370,'BAREME ATHLE'!$AY$6:$BE$56,7))</f>
        <v/>
      </c>
      <c r="T370" s="282">
        <f t="shared" ref="T370:T373" si="26">IF(SUM(M370,O370,Q370,S370)&lt;&gt;0,SUM(M370,O370,Q370,S370),0)</f>
        <v>0</v>
      </c>
      <c r="U370" s="770">
        <f>SUM(T370:T374)</f>
        <v>0</v>
      </c>
      <c r="V370" s="758">
        <f>IF(ISERROR(RANK(U370,$AO$47:$AO$62)),"",RANK(U370,$AO$47:$AO$62))</f>
        <v>1</v>
      </c>
      <c r="W370" s="766"/>
      <c r="X370" s="745"/>
      <c r="Y370" s="793"/>
    </row>
    <row r="371" spans="1:25" ht="25.5" customHeight="1" x14ac:dyDescent="0.5">
      <c r="A371" s="760"/>
      <c r="B371" s="784"/>
      <c r="C371" s="786"/>
      <c r="D371" s="293">
        <v>2</v>
      </c>
      <c r="E371" s="178">
        <f>'INSCRIPTIONS COLLEGES'!E192</f>
        <v>0</v>
      </c>
      <c r="F371" s="364" t="e">
        <f>IF(E371="","",VLOOKUP(E371,'Listing import 29.10.24'!$A$2:$J$7000,2,FALSE))</f>
        <v>#N/A</v>
      </c>
      <c r="G371" s="246" t="e">
        <f>IF(E371="","",VLOOKUP(E371,'Listing import 29.10.24'!$A$2:$J$7000,3,FALSE))</f>
        <v>#N/A</v>
      </c>
      <c r="H371" s="294" t="e">
        <f>IF(E371="","",VLOOKUP(E371,'Listing import 29.10.24'!$A$2:$J$7000,4,FALSE))</f>
        <v>#N/A</v>
      </c>
      <c r="I371" s="790"/>
      <c r="J371" s="747"/>
      <c r="K371" s="750"/>
      <c r="L371" s="209"/>
      <c r="M371" s="295" t="str">
        <f>IF(ISBLANK(L371),"",VLOOKUP(1/L371,'BAREME ATHLE'!$P$6:$BE$56,42))</f>
        <v/>
      </c>
      <c r="N371" s="210"/>
      <c r="O371" s="295" t="str">
        <f>IF(ISBLANK(N371),"",VLOOKUP(1/N371,'BAREME ATHLE'!$AB$6:$BE$56,30))</f>
        <v/>
      </c>
      <c r="P371" s="217"/>
      <c r="Q371" s="295" t="str">
        <f>IF(ISBLANK(P371),"",VLOOKUP(P371,'BAREME ATHLE'!$AV$6:$BE$56,10))</f>
        <v/>
      </c>
      <c r="R371" s="212"/>
      <c r="S371" s="295" t="str">
        <f>IF(ISBLANK(R371),"",VLOOKUP(R371,'BAREME ATHLE'!$AY$6:$BE$56,7))</f>
        <v/>
      </c>
      <c r="T371" s="282">
        <f t="shared" si="26"/>
        <v>0</v>
      </c>
      <c r="U371" s="771"/>
      <c r="V371" s="759"/>
      <c r="W371" s="766"/>
      <c r="X371" s="745"/>
      <c r="Y371" s="793"/>
    </row>
    <row r="372" spans="1:25" ht="25.5" customHeight="1" x14ac:dyDescent="0.5">
      <c r="A372" s="760"/>
      <c r="B372" s="784"/>
      <c r="C372" s="787"/>
      <c r="D372" s="293">
        <v>3</v>
      </c>
      <c r="E372" s="178">
        <f>'INSCRIPTIONS COLLEGES'!E193</f>
        <v>0</v>
      </c>
      <c r="F372" s="364" t="e">
        <f>IF(E372="","",VLOOKUP(E372,'Listing import 29.10.24'!$A$2:$J$7000,2,FALSE))</f>
        <v>#N/A</v>
      </c>
      <c r="G372" s="246" t="e">
        <f>IF(E372="","",VLOOKUP(E372,'Listing import 29.10.24'!$A$2:$J$7000,3,FALSE))</f>
        <v>#N/A</v>
      </c>
      <c r="H372" s="294" t="e">
        <f>IF(E372="","",VLOOKUP(E372,'Listing import 29.10.24'!$A$2:$J$7000,4,FALSE))</f>
        <v>#N/A</v>
      </c>
      <c r="I372" s="790"/>
      <c r="J372" s="747"/>
      <c r="K372" s="750"/>
      <c r="L372" s="209"/>
      <c r="M372" s="295" t="str">
        <f>IF(ISBLANK(L372),"",VLOOKUP(1/L372,'BAREME ATHLE'!$P$6:$BE$56,42))</f>
        <v/>
      </c>
      <c r="N372" s="210"/>
      <c r="O372" s="295" t="str">
        <f>IF(ISBLANK(N372),"",VLOOKUP(1/N372,'BAREME ATHLE'!$AB$6:$BE$56,30))</f>
        <v/>
      </c>
      <c r="P372" s="217"/>
      <c r="Q372" s="295" t="str">
        <f>IF(ISBLANK(P372),"",VLOOKUP(P372,'BAREME ATHLE'!$AV$6:$BE$56,10))</f>
        <v/>
      </c>
      <c r="R372" s="212"/>
      <c r="S372" s="295" t="str">
        <f>IF(ISBLANK(R372),"",VLOOKUP(R372,'BAREME ATHLE'!$AY$6:$BE$56,7))</f>
        <v/>
      </c>
      <c r="T372" s="282">
        <f t="shared" si="26"/>
        <v>0</v>
      </c>
      <c r="U372" s="771"/>
      <c r="V372" s="759"/>
      <c r="W372" s="766"/>
      <c r="X372" s="745"/>
      <c r="Y372" s="793"/>
    </row>
    <row r="373" spans="1:25" ht="25.5" customHeight="1" x14ac:dyDescent="0.5">
      <c r="A373" s="760"/>
      <c r="B373" s="784"/>
      <c r="C373" s="787"/>
      <c r="D373" s="293">
        <v>4</v>
      </c>
      <c r="E373" s="178">
        <f>'INSCRIPTIONS COLLEGES'!E194</f>
        <v>0</v>
      </c>
      <c r="F373" s="364" t="e">
        <f>IF(E373="","",VLOOKUP(E373,'Listing import 29.10.24'!$A$2:$J$7000,2,FALSE))</f>
        <v>#N/A</v>
      </c>
      <c r="G373" s="246" t="e">
        <f>IF(E373="","",VLOOKUP(E373,'Listing import 29.10.24'!$A$2:$J$7000,3,FALSE))</f>
        <v>#N/A</v>
      </c>
      <c r="H373" s="294" t="e">
        <f>IF(E373="","",VLOOKUP(E373,'Listing import 29.10.24'!$A$2:$J$7000,4,FALSE))</f>
        <v>#N/A</v>
      </c>
      <c r="I373" s="790"/>
      <c r="J373" s="747"/>
      <c r="K373" s="750"/>
      <c r="L373" s="209"/>
      <c r="M373" s="295" t="str">
        <f>IF(ISBLANK(L373),"",VLOOKUP(1/L373,'BAREME ATHLE'!$P$6:$BE$56,42))</f>
        <v/>
      </c>
      <c r="N373" s="210"/>
      <c r="O373" s="295" t="str">
        <f>IF(ISBLANK(N373),"",VLOOKUP(1/N373,'BAREME ATHLE'!$AB$6:$BE$56,30))</f>
        <v/>
      </c>
      <c r="P373" s="217"/>
      <c r="Q373" s="295" t="str">
        <f>IF(ISBLANK(P373),"",VLOOKUP(P373,'BAREME ATHLE'!$AV$6:$BE$56,10))</f>
        <v/>
      </c>
      <c r="R373" s="212"/>
      <c r="S373" s="295" t="str">
        <f>IF(ISBLANK(R373),"",VLOOKUP(R373,'BAREME ATHLE'!$AY$6:$BE$56,7))</f>
        <v/>
      </c>
      <c r="T373" s="282">
        <f t="shared" si="26"/>
        <v>0</v>
      </c>
      <c r="U373" s="771"/>
      <c r="V373" s="759"/>
      <c r="W373" s="766"/>
      <c r="X373" s="745"/>
      <c r="Y373" s="793"/>
    </row>
    <row r="374" spans="1:25" ht="25.5" customHeight="1" x14ac:dyDescent="0.5">
      <c r="A374" s="760"/>
      <c r="B374" s="785"/>
      <c r="C374" s="787"/>
      <c r="D374" s="293">
        <v>5</v>
      </c>
      <c r="E374" s="178">
        <f>'INSCRIPTIONS COLLEGES'!E195</f>
        <v>0</v>
      </c>
      <c r="F374" s="364" t="e">
        <f>IF(E374="","",VLOOKUP(E374,'Listing import 29.10.24'!$A$2:$J$7000,2,FALSE))</f>
        <v>#N/A</v>
      </c>
      <c r="G374" s="246" t="e">
        <f>IF(E374="","",VLOOKUP(E374,'Listing import 29.10.24'!$A$2:$J$7000,3,FALSE))</f>
        <v>#N/A</v>
      </c>
      <c r="H374" s="294" t="e">
        <f>IF(E374="","",VLOOKUP(E374,'Listing import 29.10.24'!$A$2:$J$7000,4,FALSE))</f>
        <v>#N/A</v>
      </c>
      <c r="I374" s="790"/>
      <c r="J374" s="748"/>
      <c r="K374" s="751"/>
      <c r="L374" s="209"/>
      <c r="M374" s="295" t="str">
        <f>IF(ISBLANK(L374),"",VLOOKUP(1/L374,'BAREME ATHLE'!$P$6:$BE$56,42))</f>
        <v/>
      </c>
      <c r="N374" s="210"/>
      <c r="O374" s="295" t="str">
        <f>IF(ISBLANK(N374),"",VLOOKUP(1/N374,'BAREME ATHLE'!$AB$6:$BE$56,30))</f>
        <v/>
      </c>
      <c r="P374" s="217"/>
      <c r="Q374" s="295" t="str">
        <f>IF(ISBLANK(P374),"",VLOOKUP(P374,'BAREME ATHLE'!$AV$6:$BE$56,10))</f>
        <v/>
      </c>
      <c r="R374" s="212"/>
      <c r="S374" s="295" t="str">
        <f>IF(ISBLANK(R374),"",VLOOKUP(R374,'BAREME ATHLE'!$AY$6:$BE$56,7))</f>
        <v/>
      </c>
      <c r="T374" s="282">
        <f>IF(SUM(M374,O374,Q374,S374)&lt;&gt;0,SUM(M374,O374,Q374,S374),0)</f>
        <v>0</v>
      </c>
      <c r="U374" s="772"/>
      <c r="V374" s="759"/>
      <c r="W374" s="766"/>
      <c r="X374" s="745"/>
      <c r="Y374" s="794"/>
    </row>
    <row r="375" spans="1:25" x14ac:dyDescent="0.5">
      <c r="B375" s="285"/>
      <c r="C375" s="286"/>
      <c r="D375" s="286"/>
      <c r="E375" s="370"/>
      <c r="F375" s="363"/>
      <c r="G375" s="286"/>
      <c r="H375" s="286"/>
      <c r="J375" s="218">
        <f>SUM(HOUR(J352+J364)*60*60,MINUTE(J352+J364)*60,SECOND(J352+J364))</f>
        <v>0</v>
      </c>
      <c r="K375" s="287"/>
    </row>
    <row r="376" spans="1:25" ht="87.75" x14ac:dyDescent="0.5">
      <c r="B376" s="236" t="s">
        <v>82</v>
      </c>
      <c r="C376" s="236" t="s">
        <v>83</v>
      </c>
      <c r="D376" s="236" t="s">
        <v>84</v>
      </c>
      <c r="E376" s="100" t="s">
        <v>85</v>
      </c>
      <c r="F376" s="360" t="s">
        <v>86</v>
      </c>
      <c r="G376" s="236" t="s">
        <v>87</v>
      </c>
      <c r="H376" s="236" t="s">
        <v>88</v>
      </c>
      <c r="I376" s="237" t="s">
        <v>89</v>
      </c>
      <c r="J376" s="111" t="s">
        <v>122</v>
      </c>
      <c r="K376" s="237" t="s">
        <v>34</v>
      </c>
      <c r="L376" s="111" t="s">
        <v>132</v>
      </c>
      <c r="M376" s="238" t="s">
        <v>34</v>
      </c>
      <c r="N376" s="111" t="s">
        <v>124</v>
      </c>
      <c r="O376" s="238" t="s">
        <v>34</v>
      </c>
      <c r="P376" s="111" t="s">
        <v>125</v>
      </c>
      <c r="Q376" s="238" t="s">
        <v>34</v>
      </c>
      <c r="R376" s="111" t="s">
        <v>126</v>
      </c>
      <c r="S376" s="238" t="s">
        <v>34</v>
      </c>
      <c r="T376" s="239" t="s">
        <v>113</v>
      </c>
      <c r="U376" s="240" t="s">
        <v>98</v>
      </c>
      <c r="V376" s="240" t="s">
        <v>99</v>
      </c>
      <c r="W376" s="241" t="s">
        <v>114</v>
      </c>
      <c r="X376" s="241" t="s">
        <v>115</v>
      </c>
      <c r="Y376" s="241" t="s">
        <v>116</v>
      </c>
    </row>
    <row r="377" spans="1:25" ht="25.5" customHeight="1" x14ac:dyDescent="0.5">
      <c r="A377" s="692">
        <v>16</v>
      </c>
      <c r="B377" s="783" t="e">
        <f>IF(E389="","",VLOOKUP(E389,'Listing import 29.10.24'!$A$2:$J$7000,8,FALSE))</f>
        <v>#N/A</v>
      </c>
      <c r="C377" s="786" t="s">
        <v>117</v>
      </c>
      <c r="D377" s="293">
        <v>1</v>
      </c>
      <c r="E377" s="178"/>
      <c r="F377" s="364" t="str">
        <f>IF(E377="","",VLOOKUP(E377,'Listing import 29.10.24'!$A$2:$J$7000,2,FALSE))</f>
        <v/>
      </c>
      <c r="G377" s="246" t="str">
        <f>IF(E377="","",VLOOKUP(E377,'Listing import 29.10.24'!$A$2:$J$7000,3,FALSE))</f>
        <v/>
      </c>
      <c r="H377" s="294" t="str">
        <f>IF(E377="","",VLOOKUP(E377,'Listing import 29.10.24'!$A$2:$J$7000,4,FALSE))</f>
        <v/>
      </c>
      <c r="I377" s="788"/>
      <c r="J377" s="746"/>
      <c r="K377" s="749" t="str">
        <f>IF(ISBLANK(J377),"",VLOOKUP(1/J377,'BAREME ATHLE'!$AH$6:$BE$56,24))</f>
        <v/>
      </c>
      <c r="L377" s="209"/>
      <c r="M377" s="295" t="str">
        <f>IF(ISBLANK(L377),"",VLOOKUP(1/L377,'BAREME ATHLE'!$J$6:$BE$56,48))</f>
        <v/>
      </c>
      <c r="N377" s="210"/>
      <c r="O377" s="295" t="str">
        <f>IF(ISBLANK(N377),"",VLOOKUP(1/N377,'BAREME ATHLE'!$V$6:$BE$56,36))</f>
        <v/>
      </c>
      <c r="P377" s="211"/>
      <c r="Q377" s="296" t="str">
        <f>IF(ISBLANK(P377),"",VLOOKUP(P377,'BAREME ATHLE'!$AS$6:$BE$56,13))</f>
        <v/>
      </c>
      <c r="R377" s="212"/>
      <c r="S377" s="295" t="str">
        <f>IF(ISBLANK(R377),"",VLOOKUP(R377,'BAREME ATHLE'!$AY$6:$BE$56,7))</f>
        <v/>
      </c>
      <c r="T377" s="250">
        <f>IF(SUM(M377,O377,Q377,S377)&lt;&gt;0,SUM(M377,O377,Q377,S377),0)</f>
        <v>0</v>
      </c>
      <c r="U377" s="767">
        <f>SUM(T377:T381)</f>
        <v>0</v>
      </c>
      <c r="V377" s="756">
        <f>IF(ISERROR(RANK(U377,$AC$47:$AC$62)),"",RANK(U377,$AC$47:$AC$62))</f>
        <v>1</v>
      </c>
      <c r="W377" s="745">
        <f>IF(ISERROR(U377+U383),"",U377+U383)</f>
        <v>0</v>
      </c>
      <c r="X377" s="745">
        <f>IF(ISERROR(RANK(W377,$AI$47:$AI$62)),"",RANK(W377,$AI$47:$AI$62))</f>
        <v>1</v>
      </c>
      <c r="Y377" s="791"/>
    </row>
    <row r="378" spans="1:25" ht="25.5" customHeight="1" x14ac:dyDescent="0.5">
      <c r="A378" s="760"/>
      <c r="B378" s="784"/>
      <c r="C378" s="787"/>
      <c r="D378" s="293">
        <v>2</v>
      </c>
      <c r="E378" s="178"/>
      <c r="F378" s="364" t="str">
        <f>IF(E378="","",VLOOKUP(E378,'Listing import 29.10.24'!$A$2:$J$7000,2,FALSE))</f>
        <v/>
      </c>
      <c r="G378" s="246" t="str">
        <f>IF(E378="","",VLOOKUP(E378,'Listing import 29.10.24'!$A$2:$J$7000,3,FALSE))</f>
        <v/>
      </c>
      <c r="H378" s="294" t="str">
        <f>IF(E378="","",VLOOKUP(E378,'Listing import 29.10.24'!$A$2:$J$7000,4,FALSE))</f>
        <v/>
      </c>
      <c r="I378" s="788"/>
      <c r="J378" s="747"/>
      <c r="K378" s="750"/>
      <c r="L378" s="209"/>
      <c r="M378" s="295" t="str">
        <f>IF(ISBLANK(L378),"",VLOOKUP(1/L378,'BAREME ATHLE'!$J$6:$BE$56,48))</f>
        <v/>
      </c>
      <c r="N378" s="210"/>
      <c r="O378" s="295" t="str">
        <f>IF(ISBLANK(N378),"",VLOOKUP(1/N378,'BAREME ATHLE'!$V$6:$BE$56,36))</f>
        <v/>
      </c>
      <c r="P378" s="211"/>
      <c r="Q378" s="296" t="str">
        <f>IF(ISBLANK(P378),"",VLOOKUP(P378,'BAREME ATHLE'!$AS$6:$BE$56,13))</f>
        <v/>
      </c>
      <c r="R378" s="213"/>
      <c r="S378" s="295" t="str">
        <f>IF(ISBLANK(R378),"",VLOOKUP(R378,'BAREME ATHLE'!$AY$6:$BE$56,7))</f>
        <v/>
      </c>
      <c r="T378" s="250">
        <f>IF(SUM(M378,O378,Q378,S378)&lt;&gt;0,SUM(M378,O378,Q378,S378),0)</f>
        <v>0</v>
      </c>
      <c r="U378" s="768"/>
      <c r="V378" s="757"/>
      <c r="W378" s="766"/>
      <c r="X378" s="745"/>
      <c r="Y378" s="792"/>
    </row>
    <row r="379" spans="1:25" ht="25.5" customHeight="1" x14ac:dyDescent="0.5">
      <c r="A379" s="760"/>
      <c r="B379" s="784"/>
      <c r="C379" s="787"/>
      <c r="D379" s="293">
        <v>3</v>
      </c>
      <c r="E379" s="178"/>
      <c r="F379" s="364" t="str">
        <f>IF(E379="","",VLOOKUP(E379,'Listing import 29.10.24'!$A$2:$J$7000,2,FALSE))</f>
        <v/>
      </c>
      <c r="G379" s="246" t="str">
        <f>IF(E379="","",VLOOKUP(E379,'Listing import 29.10.24'!$A$2:$J$7000,3,FALSE))</f>
        <v/>
      </c>
      <c r="H379" s="294" t="str">
        <f>IF(E379="","",VLOOKUP(E379,'Listing import 29.10.24'!$A$2:$J$7000,4,FALSE))</f>
        <v/>
      </c>
      <c r="I379" s="788"/>
      <c r="J379" s="747"/>
      <c r="K379" s="750"/>
      <c r="L379" s="209"/>
      <c r="M379" s="295" t="str">
        <f>IF(ISBLANK(L379),"",VLOOKUP(1/L379,'BAREME ATHLE'!$J$6:$BE$56,48))</f>
        <v/>
      </c>
      <c r="N379" s="210"/>
      <c r="O379" s="295" t="str">
        <f>IF(ISBLANK(N379),"",VLOOKUP(1/N379,'BAREME ATHLE'!$V$6:$BE$56,36))</f>
        <v/>
      </c>
      <c r="P379" s="211"/>
      <c r="Q379" s="296" t="str">
        <f>IF(ISBLANK(P379),"",VLOOKUP(P379,'BAREME ATHLE'!$AS$6:$BE$56,13))</f>
        <v/>
      </c>
      <c r="R379" s="212"/>
      <c r="S379" s="295" t="str">
        <f>IF(ISBLANK(R379),"",VLOOKUP(R379,'BAREME ATHLE'!$AY$6:$BE$56,7))</f>
        <v/>
      </c>
      <c r="T379" s="250">
        <f>IF(SUM(M379,O379,Q379,S379)&lt;&gt;0,SUM(M379,O379,Q379,S379),0)</f>
        <v>0</v>
      </c>
      <c r="U379" s="768"/>
      <c r="V379" s="757"/>
      <c r="W379" s="766"/>
      <c r="X379" s="745"/>
      <c r="Y379" s="792"/>
    </row>
    <row r="380" spans="1:25" ht="25.5" customHeight="1" x14ac:dyDescent="0.5">
      <c r="A380" s="760"/>
      <c r="B380" s="784"/>
      <c r="C380" s="787"/>
      <c r="D380" s="293">
        <v>4</v>
      </c>
      <c r="E380" s="178"/>
      <c r="F380" s="364" t="str">
        <f>IF(E380="","",VLOOKUP(E380,'Listing import 29.10.24'!$A$2:$J$7000,2,FALSE))</f>
        <v/>
      </c>
      <c r="G380" s="246" t="str">
        <f>IF(E380="","",VLOOKUP(E380,'Listing import 29.10.24'!$A$2:$J$7000,3,FALSE))</f>
        <v/>
      </c>
      <c r="H380" s="294" t="str">
        <f>IF(E380="","",VLOOKUP(E380,'Listing import 29.10.24'!$A$2:$J$7000,4,FALSE))</f>
        <v/>
      </c>
      <c r="I380" s="788"/>
      <c r="J380" s="747"/>
      <c r="K380" s="750"/>
      <c r="L380" s="209"/>
      <c r="M380" s="295" t="str">
        <f>IF(ISBLANK(L380),"",VLOOKUP(1/L380,'BAREME ATHLE'!$J$6:$BE$56,48))</f>
        <v/>
      </c>
      <c r="N380" s="210"/>
      <c r="O380" s="295" t="str">
        <f>IF(ISBLANK(N380),"",VLOOKUP(1/N380,'BAREME ATHLE'!$V$6:$BE$56,36))</f>
        <v/>
      </c>
      <c r="P380" s="211"/>
      <c r="Q380" s="296" t="str">
        <f>IF(ISBLANK(P380),"",VLOOKUP(P380,'BAREME ATHLE'!$AS$6:$BE$56,13))</f>
        <v/>
      </c>
      <c r="R380" s="212"/>
      <c r="S380" s="295" t="str">
        <f>IF(ISBLANK(R380),"",VLOOKUP(R380,'BAREME ATHLE'!$AY$6:$BE$56,7))</f>
        <v/>
      </c>
      <c r="T380" s="250">
        <f>IF(SUM(M380,O380,Q380,S380)&lt;&gt;0,SUM(M380,O380,Q380,S380),0)</f>
        <v>0</v>
      </c>
      <c r="U380" s="768"/>
      <c r="V380" s="757"/>
      <c r="W380" s="766"/>
      <c r="X380" s="745"/>
      <c r="Y380" s="792"/>
    </row>
    <row r="381" spans="1:25" ht="25.5" customHeight="1" x14ac:dyDescent="0.5">
      <c r="A381" s="760"/>
      <c r="B381" s="784"/>
      <c r="C381" s="787"/>
      <c r="D381" s="293">
        <v>5</v>
      </c>
      <c r="E381" s="178"/>
      <c r="F381" s="364" t="str">
        <f>IF(E381="","",VLOOKUP(E381,'Listing import 29.10.24'!$A$2:$J$7000,2,FALSE))</f>
        <v/>
      </c>
      <c r="G381" s="246" t="str">
        <f>IF(E381="","",VLOOKUP(E381,'Listing import 29.10.24'!$A$2:$J$7000,3,FALSE))</f>
        <v/>
      </c>
      <c r="H381" s="294" t="str">
        <f>IF(E381="","",VLOOKUP(E381,'Listing import 29.10.24'!$A$2:$J$7000,4,FALSE))</f>
        <v/>
      </c>
      <c r="I381" s="788"/>
      <c r="J381" s="748"/>
      <c r="K381" s="751"/>
      <c r="L381" s="209"/>
      <c r="M381" s="295" t="str">
        <f>IF(ISBLANK(L381),"",VLOOKUP(1/L381,'BAREME ATHLE'!$J$6:$BE$56,48))</f>
        <v/>
      </c>
      <c r="N381" s="210"/>
      <c r="O381" s="295" t="str">
        <f>IF(ISBLANK(N381),"",VLOOKUP(1/N381,'BAREME ATHLE'!$V$6:$BE$56,36))</f>
        <v/>
      </c>
      <c r="P381" s="211"/>
      <c r="Q381" s="296" t="str">
        <f>IF(ISBLANK(P381),"",VLOOKUP(P381,'BAREME ATHLE'!$AS$6:$BE$56,13))</f>
        <v/>
      </c>
      <c r="R381" s="212"/>
      <c r="S381" s="295" t="str">
        <f>IF(ISBLANK(R381),"",VLOOKUP(R381,'BAREME ATHLE'!$AY$6:$BE$56,7))</f>
        <v/>
      </c>
      <c r="T381" s="250">
        <f>IF(SUM(M381,O381,Q381,S381)&lt;&gt;0,SUM(M381,O381,Q381,S381),0)</f>
        <v>0</v>
      </c>
      <c r="U381" s="769"/>
      <c r="V381" s="757"/>
      <c r="W381" s="766"/>
      <c r="X381" s="745"/>
      <c r="Y381" s="792"/>
    </row>
    <row r="382" spans="1:25" ht="25.5" customHeight="1" x14ac:dyDescent="0.5">
      <c r="A382" s="760"/>
      <c r="B382" s="784"/>
      <c r="C382" s="267"/>
      <c r="D382" s="268"/>
      <c r="E382" s="268"/>
      <c r="F382" s="362"/>
      <c r="G382" s="268"/>
      <c r="H382" s="269"/>
      <c r="I382" s="270"/>
      <c r="J382" s="214"/>
      <c r="K382" s="270"/>
      <c r="L382" s="215"/>
      <c r="M382" s="271"/>
      <c r="N382" s="216"/>
      <c r="O382" s="272"/>
      <c r="P382" s="199"/>
      <c r="Q382" s="272"/>
      <c r="R382" s="199"/>
      <c r="S382" s="272"/>
      <c r="T382" s="273"/>
      <c r="U382" s="274"/>
      <c r="V382" s="275"/>
      <c r="W382" s="766"/>
      <c r="X382" s="745"/>
      <c r="Y382" s="792"/>
    </row>
    <row r="383" spans="1:25" ht="25.5" customHeight="1" x14ac:dyDescent="0.5">
      <c r="A383" s="760"/>
      <c r="B383" s="784"/>
      <c r="C383" s="786" t="s">
        <v>121</v>
      </c>
      <c r="D383" s="293">
        <v>1</v>
      </c>
      <c r="E383" s="178"/>
      <c r="F383" s="364" t="str">
        <f>IF(E383="","",VLOOKUP(E383,'Listing import 29.10.24'!$A$2:$J$7000,2,FALSE))</f>
        <v/>
      </c>
      <c r="G383" s="246" t="str">
        <f>IF(E383="","",VLOOKUP(E383,'Listing import 29.10.24'!$A$2:$J$7000,3,FALSE))</f>
        <v/>
      </c>
      <c r="H383" s="294" t="str">
        <f>IF(E383="","",VLOOKUP(E383,'Listing import 29.10.24'!$A$2:$J$7000,4,FALSE))</f>
        <v/>
      </c>
      <c r="I383" s="788"/>
      <c r="J383" s="746"/>
      <c r="K383" s="749" t="str">
        <f>IF(ISBLANK(J383),"",VLOOKUP(1/J383,'BAREME ATHLE'!$AJ$6:$BE$56,22))</f>
        <v/>
      </c>
      <c r="L383" s="209"/>
      <c r="M383" s="295" t="str">
        <f>IF(ISBLANK(L383),"",VLOOKUP(1/L383,'BAREME ATHLE'!$L$6:$BE$56,46))</f>
        <v/>
      </c>
      <c r="N383" s="210"/>
      <c r="O383" s="295" t="str">
        <f>IF(ISBLANK(N383),"",VLOOKUP(1/N383,'BAREME ATHLE'!$X$6:$BE$56,34))</f>
        <v/>
      </c>
      <c r="P383" s="217"/>
      <c r="Q383" s="295" t="str">
        <f>IF(ISBLANK(P383),"",VLOOKUP(P383,'BAREME ATHLE'!$AT$6:$BE$56,12))</f>
        <v/>
      </c>
      <c r="R383" s="212"/>
      <c r="S383" s="295" t="str">
        <f>IF(ISBLANK(R383),"",VLOOKUP(R383,'BAREME ATHLE'!$AY$6:$BE$56,7))</f>
        <v/>
      </c>
      <c r="T383" s="282">
        <f>IF(SUM(M383,O383,Q383,S383)&lt;&gt;0,SUM(M383,O383,Q383,S383),0)</f>
        <v>0</v>
      </c>
      <c r="U383" s="770">
        <f>SUM(T383:T387)</f>
        <v>0</v>
      </c>
      <c r="V383" s="758">
        <f>IF(ISERROR(RANK(U383,$AF$47:$AF$62)),"",RANK(U383,$AF$47:$AF$62))</f>
        <v>1</v>
      </c>
      <c r="W383" s="766"/>
      <c r="X383" s="745"/>
      <c r="Y383" s="792"/>
    </row>
    <row r="384" spans="1:25" ht="25.5" customHeight="1" x14ac:dyDescent="0.5">
      <c r="A384" s="760"/>
      <c r="B384" s="784"/>
      <c r="C384" s="787"/>
      <c r="D384" s="293">
        <v>2</v>
      </c>
      <c r="E384" s="178"/>
      <c r="F384" s="364" t="str">
        <f>IF(E384="","",VLOOKUP(E384,'Listing import 29.10.24'!$A$2:$J$7000,2,FALSE))</f>
        <v/>
      </c>
      <c r="G384" s="246" t="str">
        <f>IF(E384="","",VLOOKUP(E384,'Listing import 29.10.24'!$A$2:$J$7000,3,FALSE))</f>
        <v/>
      </c>
      <c r="H384" s="294" t="str">
        <f>IF(E384="","",VLOOKUP(E384,'Listing import 29.10.24'!$A$2:$J$7000,4,FALSE))</f>
        <v/>
      </c>
      <c r="I384" s="788"/>
      <c r="J384" s="747"/>
      <c r="K384" s="750"/>
      <c r="L384" s="209"/>
      <c r="M384" s="295" t="str">
        <f>IF(ISBLANK(L384),"",VLOOKUP(1/L384,'BAREME ATHLE'!$L$6:$BE$56,46))</f>
        <v/>
      </c>
      <c r="N384" s="210"/>
      <c r="O384" s="295" t="str">
        <f>IF(ISBLANK(N384),"",VLOOKUP(1/N384,'BAREME ATHLE'!$X$6:$BE$56,34))</f>
        <v/>
      </c>
      <c r="P384" s="217"/>
      <c r="Q384" s="295" t="str">
        <f>IF(ISBLANK(P384),"",VLOOKUP(P384,'BAREME ATHLE'!$AT$6:$BE$56,12))</f>
        <v/>
      </c>
      <c r="R384" s="212"/>
      <c r="S384" s="295" t="str">
        <f>IF(ISBLANK(R384),"",VLOOKUP(R384,'BAREME ATHLE'!$AY$6:$BE$56,7))</f>
        <v/>
      </c>
      <c r="T384" s="282">
        <f>IF(SUM(M384,O384,Q384,S384)&lt;&gt;0,SUM(M384,O384,Q384,S384),0)</f>
        <v>0</v>
      </c>
      <c r="U384" s="771"/>
      <c r="V384" s="759"/>
      <c r="W384" s="766"/>
      <c r="X384" s="745"/>
      <c r="Y384" s="792"/>
    </row>
    <row r="385" spans="1:25" ht="25.5" customHeight="1" x14ac:dyDescent="0.5">
      <c r="A385" s="760"/>
      <c r="B385" s="784"/>
      <c r="C385" s="787"/>
      <c r="D385" s="293">
        <v>3</v>
      </c>
      <c r="E385" s="178"/>
      <c r="F385" s="364" t="str">
        <f>IF(E385="","",VLOOKUP(E385,'Listing import 29.10.24'!$A$2:$J$7000,2,FALSE))</f>
        <v/>
      </c>
      <c r="G385" s="246" t="str">
        <f>IF(E385="","",VLOOKUP(E385,'Listing import 29.10.24'!$A$2:$J$7000,3,FALSE))</f>
        <v/>
      </c>
      <c r="H385" s="294" t="str">
        <f>IF(E385="","",VLOOKUP(E385,'Listing import 29.10.24'!$A$2:$J$7000,4,FALSE))</f>
        <v/>
      </c>
      <c r="I385" s="788"/>
      <c r="J385" s="747"/>
      <c r="K385" s="750"/>
      <c r="L385" s="209"/>
      <c r="M385" s="295" t="str">
        <f>IF(ISBLANK(L385),"",VLOOKUP(1/L385,'BAREME ATHLE'!$L$6:$BE$56,46))</f>
        <v/>
      </c>
      <c r="N385" s="210"/>
      <c r="O385" s="295" t="str">
        <f>IF(ISBLANK(N385),"",VLOOKUP(1/N385,'BAREME ATHLE'!$X$6:$BE$56,34))</f>
        <v/>
      </c>
      <c r="P385" s="217"/>
      <c r="Q385" s="295" t="str">
        <f>IF(ISBLANK(P385),"",VLOOKUP(P385,'BAREME ATHLE'!$AT$6:$BE$56,12))</f>
        <v/>
      </c>
      <c r="R385" s="212"/>
      <c r="S385" s="295" t="str">
        <f>IF(ISBLANK(R385),"",VLOOKUP(R385,'BAREME ATHLE'!$AY$6:$BE$56,7))</f>
        <v/>
      </c>
      <c r="T385" s="282">
        <f>IF(SUM(M385,O385,Q385,S385)&lt;&gt;0,SUM(M385,O385,Q385,S385),0)</f>
        <v>0</v>
      </c>
      <c r="U385" s="771"/>
      <c r="V385" s="759"/>
      <c r="W385" s="766"/>
      <c r="X385" s="745"/>
      <c r="Y385" s="792"/>
    </row>
    <row r="386" spans="1:25" ht="25.5" customHeight="1" x14ac:dyDescent="0.5">
      <c r="A386" s="760"/>
      <c r="B386" s="784"/>
      <c r="C386" s="787"/>
      <c r="D386" s="293">
        <v>4</v>
      </c>
      <c r="E386" s="178"/>
      <c r="F386" s="364" t="str">
        <f>IF(E386="","",VLOOKUP(E386,'Listing import 29.10.24'!$A$2:$J$7000,2,FALSE))</f>
        <v/>
      </c>
      <c r="G386" s="246" t="str">
        <f>IF(E386="","",VLOOKUP(E386,'Listing import 29.10.24'!$A$2:$J$7000,3,FALSE))</f>
        <v/>
      </c>
      <c r="H386" s="294" t="str">
        <f>IF(E386="","",VLOOKUP(E386,'Listing import 29.10.24'!$A$2:$J$7000,4,FALSE))</f>
        <v/>
      </c>
      <c r="I386" s="788"/>
      <c r="J386" s="747"/>
      <c r="K386" s="750"/>
      <c r="L386" s="209"/>
      <c r="M386" s="295" t="str">
        <f>IF(ISBLANK(L386),"",VLOOKUP(1/L386,'BAREME ATHLE'!$L$6:$BE$56,46))</f>
        <v/>
      </c>
      <c r="N386" s="210"/>
      <c r="O386" s="295" t="str">
        <f>IF(ISBLANK(N386),"",VLOOKUP(1/N386,'BAREME ATHLE'!$X$6:$BE$56,34))</f>
        <v/>
      </c>
      <c r="P386" s="217"/>
      <c r="Q386" s="295" t="str">
        <f>IF(ISBLANK(P386),"",VLOOKUP(P386,'BAREME ATHLE'!$AT$6:$BE$56,12))</f>
        <v/>
      </c>
      <c r="R386" s="212"/>
      <c r="S386" s="295" t="str">
        <f>IF(ISBLANK(R386),"",VLOOKUP(R386,'BAREME ATHLE'!$AY$6:$BE$56,7))</f>
        <v/>
      </c>
      <c r="T386" s="282">
        <f>IF(SUM(M386,O386,Q386,S386)&lt;&gt;0,SUM(M386,O386,Q386,S386),0)</f>
        <v>0</v>
      </c>
      <c r="U386" s="771"/>
      <c r="V386" s="759"/>
      <c r="W386" s="766"/>
      <c r="X386" s="745"/>
      <c r="Y386" s="792"/>
    </row>
    <row r="387" spans="1:25" ht="25.5" customHeight="1" x14ac:dyDescent="0.5">
      <c r="A387" s="760"/>
      <c r="B387" s="784"/>
      <c r="C387" s="787"/>
      <c r="D387" s="293">
        <v>5</v>
      </c>
      <c r="E387" s="178"/>
      <c r="F387" s="364" t="str">
        <f>IF(E387="","",VLOOKUP(E387,'Listing import 29.10.24'!$A$2:$J$7000,2,FALSE))</f>
        <v/>
      </c>
      <c r="G387" s="246" t="str">
        <f>IF(E387="","",VLOOKUP(E387,'Listing import 29.10.24'!$A$2:$J$7000,3,FALSE))</f>
        <v/>
      </c>
      <c r="H387" s="294" t="str">
        <f>IF(E387="","",VLOOKUP(E387,'Listing import 29.10.24'!$A$2:$J$7000,4,FALSE))</f>
        <v/>
      </c>
      <c r="I387" s="788"/>
      <c r="J387" s="748"/>
      <c r="K387" s="751"/>
      <c r="L387" s="209"/>
      <c r="M387" s="295" t="str">
        <f>IF(ISBLANK(L387),"",VLOOKUP(1/L387,'BAREME ATHLE'!$L$6:$BE$56,46))</f>
        <v/>
      </c>
      <c r="N387" s="210"/>
      <c r="O387" s="295" t="str">
        <f>IF(ISBLANK(N387),"",VLOOKUP(1/N387,'BAREME ATHLE'!$X$6:$BE$56,34))</f>
        <v/>
      </c>
      <c r="P387" s="217"/>
      <c r="Q387" s="295" t="str">
        <f>IF(ISBLANK(P387),"",VLOOKUP(P387,'BAREME ATHLE'!$AT$6:$BE$56,12))</f>
        <v/>
      </c>
      <c r="R387" s="212"/>
      <c r="S387" s="295" t="str">
        <f>IF(ISBLANK(R387),"",VLOOKUP(R387,'BAREME ATHLE'!$AY$6:$BE$56,7))</f>
        <v/>
      </c>
      <c r="T387" s="282">
        <f>IF(SUM(M387,O387,Q387,S387)&lt;&gt;0,SUM(M387,O387,Q387,S387),0)</f>
        <v>0</v>
      </c>
      <c r="U387" s="772"/>
      <c r="V387" s="759"/>
      <c r="W387" s="766"/>
      <c r="X387" s="745"/>
      <c r="Y387" s="792"/>
    </row>
    <row r="388" spans="1:25" ht="87.75" x14ac:dyDescent="0.5">
      <c r="A388" s="760"/>
      <c r="B388" s="784"/>
      <c r="C388" s="236" t="s">
        <v>83</v>
      </c>
      <c r="D388" s="236" t="s">
        <v>84</v>
      </c>
      <c r="E388" s="100" t="s">
        <v>85</v>
      </c>
      <c r="F388" s="360" t="s">
        <v>86</v>
      </c>
      <c r="G388" s="236" t="s">
        <v>87</v>
      </c>
      <c r="H388" s="236" t="s">
        <v>88</v>
      </c>
      <c r="I388" s="237" t="s">
        <v>89</v>
      </c>
      <c r="J388" s="111" t="s">
        <v>122</v>
      </c>
      <c r="K388" s="237" t="s">
        <v>34</v>
      </c>
      <c r="L388" s="111" t="s">
        <v>123</v>
      </c>
      <c r="M388" s="238" t="s">
        <v>34</v>
      </c>
      <c r="N388" s="111" t="s">
        <v>124</v>
      </c>
      <c r="O388" s="283" t="s">
        <v>34</v>
      </c>
      <c r="P388" s="111" t="s">
        <v>125</v>
      </c>
      <c r="Q388" s="238" t="s">
        <v>34</v>
      </c>
      <c r="R388" s="111" t="s">
        <v>126</v>
      </c>
      <c r="S388" s="238" t="s">
        <v>34</v>
      </c>
      <c r="T388" s="239" t="s">
        <v>113</v>
      </c>
      <c r="U388" s="240" t="s">
        <v>98</v>
      </c>
      <c r="V388" s="241" t="s">
        <v>99</v>
      </c>
      <c r="W388" s="241" t="s">
        <v>127</v>
      </c>
      <c r="X388" s="241" t="s">
        <v>128</v>
      </c>
      <c r="Y388" s="793"/>
    </row>
    <row r="389" spans="1:25" ht="25.5" customHeight="1" x14ac:dyDescent="0.5">
      <c r="A389" s="760"/>
      <c r="B389" s="784"/>
      <c r="C389" s="786" t="s">
        <v>129</v>
      </c>
      <c r="D389" s="293">
        <v>1</v>
      </c>
      <c r="E389" s="178">
        <f>'INSCRIPTIONS COLLEGES'!E198</f>
        <v>0</v>
      </c>
      <c r="F389" s="364" t="e">
        <f>IF(E389="","",VLOOKUP(E389,'Listing import 29.10.24'!$A$2:$J$7000,2,FALSE))</f>
        <v>#N/A</v>
      </c>
      <c r="G389" s="246" t="e">
        <f>IF(E389="","",VLOOKUP(E389,'Listing import 29.10.24'!$A$2:$J$7000,3,FALSE))</f>
        <v>#N/A</v>
      </c>
      <c r="H389" s="294" t="e">
        <f>IF(E389="","",VLOOKUP(E389,'Listing import 29.10.24'!$A$2:$J$7000,4,FALSE))</f>
        <v>#N/A</v>
      </c>
      <c r="I389" s="789"/>
      <c r="J389" s="746"/>
      <c r="K389" s="749" t="str">
        <f>IF(ISBLANK(J389),"",VLOOKUP(1/J389,'BAREME ATHLE'!$AL$6:$BE$56,20))</f>
        <v/>
      </c>
      <c r="L389" s="209"/>
      <c r="M389" s="295" t="str">
        <f>IF(ISBLANK(L389),"",VLOOKUP(1/L389,'BAREME ATHLE'!$N$6:$BE$56,44))</f>
        <v/>
      </c>
      <c r="N389" s="210"/>
      <c r="O389" s="295" t="str">
        <f>IF(ISBLANK(N389),"",VLOOKUP(1/N389,'BAREME ATHLE'!$Z$6:$BE$56,32))</f>
        <v/>
      </c>
      <c r="P389" s="217"/>
      <c r="Q389" s="295" t="str">
        <f>IF(ISBLANK(P389),"",VLOOKUP(P389,'BAREME ATHLE'!$AU$6:$BE$56,11))</f>
        <v/>
      </c>
      <c r="R389" s="212"/>
      <c r="S389" s="295" t="str">
        <f>IF(ISBLANK(R389),"",VLOOKUP(R389,'BAREME ATHLE'!$AY$6:$BE$56,7))</f>
        <v/>
      </c>
      <c r="T389" s="250">
        <f>IF(SUM(M389,O389,Q389,S389)&lt;&gt;0,SUM(M389,O389,Q389,S389),0)</f>
        <v>0</v>
      </c>
      <c r="U389" s="767">
        <f>SUM(T389:T393)</f>
        <v>0</v>
      </c>
      <c r="V389" s="756">
        <f>IF(ISERROR(RANK(U389,$AL$47:$AL$62)),"",RANK(U389,$AL$47:$AL$62))</f>
        <v>1</v>
      </c>
      <c r="W389" s="745">
        <f>IF(ISERROR(U389+U395),"",U389+U395)</f>
        <v>0</v>
      </c>
      <c r="X389" s="745">
        <f>IF(ISERROR(RANK(W389,$AR$47:$AR$62)),"",RANK(W389,$AR$47:$AR$62))</f>
        <v>1</v>
      </c>
      <c r="Y389" s="793"/>
    </row>
    <row r="390" spans="1:25" ht="25.5" customHeight="1" x14ac:dyDescent="0.5">
      <c r="A390" s="760"/>
      <c r="B390" s="784"/>
      <c r="C390" s="786"/>
      <c r="D390" s="293">
        <v>2</v>
      </c>
      <c r="E390" s="178">
        <f>'INSCRIPTIONS COLLEGES'!E199</f>
        <v>0</v>
      </c>
      <c r="F390" s="364" t="e">
        <f>IF(E390="","",VLOOKUP(E390,'Listing import 29.10.24'!$A$2:$J$7000,2,FALSE))</f>
        <v>#N/A</v>
      </c>
      <c r="G390" s="246" t="e">
        <f>IF(E390="","",VLOOKUP(E390,'Listing import 29.10.24'!$A$2:$J$7000,3,FALSE))</f>
        <v>#N/A</v>
      </c>
      <c r="H390" s="294" t="e">
        <f>IF(E390="","",VLOOKUP(E390,'Listing import 29.10.24'!$A$2:$J$7000,4,FALSE))</f>
        <v>#N/A</v>
      </c>
      <c r="I390" s="789"/>
      <c r="J390" s="747"/>
      <c r="K390" s="750"/>
      <c r="L390" s="209"/>
      <c r="M390" s="295" t="str">
        <f>IF(ISBLANK(L390),"",VLOOKUP(1/L390,'BAREME ATHLE'!$N$6:$BE$56,44))</f>
        <v/>
      </c>
      <c r="N390" s="210"/>
      <c r="O390" s="295" t="str">
        <f>IF(ISBLANK(N390),"",VLOOKUP(1/N390,'BAREME ATHLE'!$Z$6:$BE$56,32))</f>
        <v/>
      </c>
      <c r="P390" s="217"/>
      <c r="Q390" s="295" t="str">
        <f>IF(ISBLANK(P390),"",VLOOKUP(P390,'BAREME ATHLE'!$AU$6:$BE$56,11))</f>
        <v/>
      </c>
      <c r="R390" s="212"/>
      <c r="S390" s="295" t="str">
        <f>IF(ISBLANK(R390),"",VLOOKUP(R390,'BAREME ATHLE'!$AY$6:$BE$56,7))</f>
        <v/>
      </c>
      <c r="T390" s="250">
        <f>IF(SUM(M390,O390,Q390,S390)&lt;&gt;0,SUM(M390,O390,Q390,S390),0)</f>
        <v>0</v>
      </c>
      <c r="U390" s="768"/>
      <c r="V390" s="757"/>
      <c r="W390" s="766"/>
      <c r="X390" s="745"/>
      <c r="Y390" s="793"/>
    </row>
    <row r="391" spans="1:25" ht="25.5" customHeight="1" x14ac:dyDescent="0.5">
      <c r="A391" s="760"/>
      <c r="B391" s="784"/>
      <c r="C391" s="787"/>
      <c r="D391" s="293">
        <v>3</v>
      </c>
      <c r="E391" s="178">
        <f>'INSCRIPTIONS COLLEGES'!E200</f>
        <v>0</v>
      </c>
      <c r="F391" s="364" t="e">
        <f>IF(E391="","",VLOOKUP(E391,'Listing import 29.10.24'!$A$2:$J$7000,2,FALSE))</f>
        <v>#N/A</v>
      </c>
      <c r="G391" s="246" t="e">
        <f>IF(E391="","",VLOOKUP(E391,'Listing import 29.10.24'!$A$2:$J$7000,3,FALSE))</f>
        <v>#N/A</v>
      </c>
      <c r="H391" s="294" t="e">
        <f>IF(E391="","",VLOOKUP(E391,'Listing import 29.10.24'!$A$2:$J$7000,4,FALSE))</f>
        <v>#N/A</v>
      </c>
      <c r="I391" s="789"/>
      <c r="J391" s="747"/>
      <c r="K391" s="750"/>
      <c r="L391" s="209"/>
      <c r="M391" s="295" t="str">
        <f>IF(ISBLANK(L391),"",VLOOKUP(1/L391,'BAREME ATHLE'!$N$6:$BE$56,44))</f>
        <v/>
      </c>
      <c r="N391" s="210"/>
      <c r="O391" s="295" t="str">
        <f>IF(ISBLANK(N391),"",VLOOKUP(1/N391,'BAREME ATHLE'!$Z$6:$BE$56,32))</f>
        <v/>
      </c>
      <c r="P391" s="217"/>
      <c r="Q391" s="295" t="str">
        <f>IF(ISBLANK(P391),"",VLOOKUP(P391,'BAREME ATHLE'!$AU$6:$BE$56,11))</f>
        <v/>
      </c>
      <c r="R391" s="212"/>
      <c r="S391" s="295" t="str">
        <f>IF(ISBLANK(R391),"",VLOOKUP(R391,'BAREME ATHLE'!$AY$6:$BE$56,7))</f>
        <v/>
      </c>
      <c r="T391" s="250">
        <f>IF(SUM(M391,O391,Q391,S391)&lt;&gt;0,SUM(M391,O391,Q391,S391),0)</f>
        <v>0</v>
      </c>
      <c r="U391" s="768"/>
      <c r="V391" s="757"/>
      <c r="W391" s="766"/>
      <c r="X391" s="745"/>
      <c r="Y391" s="793"/>
    </row>
    <row r="392" spans="1:25" ht="25.5" customHeight="1" x14ac:dyDescent="0.5">
      <c r="A392" s="760"/>
      <c r="B392" s="784"/>
      <c r="C392" s="787"/>
      <c r="D392" s="293">
        <v>4</v>
      </c>
      <c r="E392" s="178">
        <f>'INSCRIPTIONS COLLEGES'!E201</f>
        <v>0</v>
      </c>
      <c r="F392" s="364" t="e">
        <f>IF(E392="","",VLOOKUP(E392,'Listing import 29.10.24'!$A$2:$J$7000,2,FALSE))</f>
        <v>#N/A</v>
      </c>
      <c r="G392" s="246" t="e">
        <f>IF(E392="","",VLOOKUP(E392,'Listing import 29.10.24'!$A$2:$J$7000,3,FALSE))</f>
        <v>#N/A</v>
      </c>
      <c r="H392" s="294" t="e">
        <f>IF(E392="","",VLOOKUP(E392,'Listing import 29.10.24'!$A$2:$J$7000,4,FALSE))</f>
        <v>#N/A</v>
      </c>
      <c r="I392" s="789"/>
      <c r="J392" s="747"/>
      <c r="K392" s="750"/>
      <c r="L392" s="209"/>
      <c r="M392" s="295" t="str">
        <f>IF(ISBLANK(L392),"",VLOOKUP(1/L392,'BAREME ATHLE'!$N$6:$BE$56,44))</f>
        <v/>
      </c>
      <c r="N392" s="210"/>
      <c r="O392" s="295" t="str">
        <f>IF(ISBLANK(N392),"",VLOOKUP(1/N392,'BAREME ATHLE'!$Z$6:$BE$56,32))</f>
        <v/>
      </c>
      <c r="P392" s="217"/>
      <c r="Q392" s="295" t="str">
        <f>IF(ISBLANK(P392),"",VLOOKUP(P392,'BAREME ATHLE'!$AU$6:$BE$56,11))</f>
        <v/>
      </c>
      <c r="R392" s="212"/>
      <c r="S392" s="295" t="str">
        <f>IF(ISBLANK(R392),"",VLOOKUP(R392,'BAREME ATHLE'!$AY$6:$BE$56,7))</f>
        <v/>
      </c>
      <c r="T392" s="250">
        <f>IF(SUM(M392,O392,Q392,S392)&lt;&gt;0,SUM(M392,O392,Q392,S392),0)</f>
        <v>0</v>
      </c>
      <c r="U392" s="768"/>
      <c r="V392" s="757"/>
      <c r="W392" s="766"/>
      <c r="X392" s="745"/>
      <c r="Y392" s="793"/>
    </row>
    <row r="393" spans="1:25" ht="25.5" customHeight="1" x14ac:dyDescent="0.5">
      <c r="A393" s="760"/>
      <c r="B393" s="784"/>
      <c r="C393" s="787"/>
      <c r="D393" s="293">
        <v>5</v>
      </c>
      <c r="E393" s="178">
        <f>'INSCRIPTIONS COLLEGES'!E202</f>
        <v>0</v>
      </c>
      <c r="F393" s="364" t="e">
        <f>IF(E393="","",VLOOKUP(E393,'Listing import 29.10.24'!$A$2:$J$7000,2,FALSE))</f>
        <v>#N/A</v>
      </c>
      <c r="G393" s="246" t="e">
        <f>IF(E393="","",VLOOKUP(E393,'Listing import 29.10.24'!$A$2:$J$7000,3,FALSE))</f>
        <v>#N/A</v>
      </c>
      <c r="H393" s="294" t="e">
        <f>IF(E393="","",VLOOKUP(E393,'Listing import 29.10.24'!$A$2:$J$7000,4,FALSE))</f>
        <v>#N/A</v>
      </c>
      <c r="I393" s="789"/>
      <c r="J393" s="748"/>
      <c r="K393" s="751"/>
      <c r="L393" s="209"/>
      <c r="M393" s="295" t="str">
        <f>IF(ISBLANK(L393),"",VLOOKUP(1/L393,'BAREME ATHLE'!$N$6:$BE$56,44))</f>
        <v/>
      </c>
      <c r="N393" s="210"/>
      <c r="O393" s="295" t="str">
        <f>IF(ISBLANK(N393),"",VLOOKUP(1/N393,'BAREME ATHLE'!$Z$6:$BE$56,32))</f>
        <v/>
      </c>
      <c r="P393" s="217"/>
      <c r="Q393" s="295" t="str">
        <f>IF(ISBLANK(P393),"",VLOOKUP(P393,'BAREME ATHLE'!$AU$6:$BE$56,11))</f>
        <v/>
      </c>
      <c r="R393" s="212"/>
      <c r="S393" s="295" t="str">
        <f>IF(ISBLANK(R393),"",VLOOKUP(R393,'BAREME ATHLE'!$AY$6:$BE$56,7))</f>
        <v/>
      </c>
      <c r="T393" s="250">
        <f>IF(SUM(M393,O393,Q393,S393)&lt;&gt;0,SUM(M393,O393,Q393,S393),0)</f>
        <v>0</v>
      </c>
      <c r="U393" s="769"/>
      <c r="V393" s="757"/>
      <c r="W393" s="766"/>
      <c r="X393" s="745"/>
      <c r="Y393" s="793"/>
    </row>
    <row r="394" spans="1:25" ht="25.5" customHeight="1" x14ac:dyDescent="0.5">
      <c r="A394" s="760"/>
      <c r="B394" s="784"/>
      <c r="C394" s="267"/>
      <c r="D394" s="268"/>
      <c r="E394" s="268"/>
      <c r="F394" s="268"/>
      <c r="G394" s="268"/>
      <c r="H394" s="269"/>
      <c r="I394" s="270"/>
      <c r="J394" s="214"/>
      <c r="K394" s="270"/>
      <c r="L394" s="215"/>
      <c r="M394" s="272"/>
      <c r="N394" s="216"/>
      <c r="O394" s="272"/>
      <c r="P394" s="199"/>
      <c r="Q394" s="272"/>
      <c r="R394" s="199"/>
      <c r="S394" s="272"/>
      <c r="T394" s="273"/>
      <c r="U394" s="274"/>
      <c r="V394" s="275"/>
      <c r="W394" s="766"/>
      <c r="X394" s="745"/>
      <c r="Y394" s="793"/>
    </row>
    <row r="395" spans="1:25" ht="25.5" customHeight="1" x14ac:dyDescent="0.5">
      <c r="A395" s="760"/>
      <c r="B395" s="784"/>
      <c r="C395" s="786" t="s">
        <v>130</v>
      </c>
      <c r="D395" s="293">
        <v>1</v>
      </c>
      <c r="E395" s="178">
        <f>'INSCRIPTIONS COLLEGES'!E204</f>
        <v>0</v>
      </c>
      <c r="F395" s="364" t="e">
        <f>IF(E395="","",VLOOKUP(E395,'Listing import 29.10.24'!$A$2:$J$7000,2,FALSE))</f>
        <v>#N/A</v>
      </c>
      <c r="G395" s="246" t="e">
        <f>IF(E395="","",VLOOKUP(E395,'Listing import 29.10.24'!$A$2:$J$7000,3,FALSE))</f>
        <v>#N/A</v>
      </c>
      <c r="H395" s="294" t="e">
        <f>IF(E395="","",VLOOKUP(E395,'Listing import 29.10.24'!$A$2:$J$7000,4,FALSE))</f>
        <v>#N/A</v>
      </c>
      <c r="I395" s="789"/>
      <c r="J395" s="746"/>
      <c r="K395" s="749" t="str">
        <f>IF(ISBLANK(J395),"",VLOOKUP(1/J395,'BAREME ATHLE'!$AN$6:$BE$56,18))</f>
        <v/>
      </c>
      <c r="L395" s="209"/>
      <c r="M395" s="295" t="str">
        <f>IF(ISBLANK(L395),"",VLOOKUP(1/L395,'BAREME ATHLE'!$P$6:$BE$56,42))</f>
        <v/>
      </c>
      <c r="N395" s="210"/>
      <c r="O395" s="295" t="str">
        <f>IF(ISBLANK(N395),"",VLOOKUP(1/N395,'BAREME ATHLE'!$AB$6:$BE$56,30))</f>
        <v/>
      </c>
      <c r="P395" s="217"/>
      <c r="Q395" s="295" t="str">
        <f>IF(ISBLANK(P395),"",VLOOKUP(P395,'BAREME ATHLE'!$AV$6:$BE$56,10))</f>
        <v/>
      </c>
      <c r="R395" s="212"/>
      <c r="S395" s="295" t="str">
        <f>IF(ISBLANK(R395),"",VLOOKUP(R395,'BAREME ATHLE'!$AY$6:$BE$56,7))</f>
        <v/>
      </c>
      <c r="T395" s="282">
        <f t="shared" ref="T395:T398" si="27">IF(SUM(M395,O395,Q395,S395)&lt;&gt;0,SUM(M395,O395,Q395,S395),0)</f>
        <v>0</v>
      </c>
      <c r="U395" s="770">
        <f>SUM(T395:T399)</f>
        <v>0</v>
      </c>
      <c r="V395" s="758">
        <f>IF(ISERROR(RANK(U395,$AO$47:$AO$62)),"",RANK(U395,$AO$47:$AO$62))</f>
        <v>1</v>
      </c>
      <c r="W395" s="766"/>
      <c r="X395" s="745"/>
      <c r="Y395" s="793"/>
    </row>
    <row r="396" spans="1:25" ht="25.5" customHeight="1" x14ac:dyDescent="0.5">
      <c r="A396" s="760"/>
      <c r="B396" s="784"/>
      <c r="C396" s="786"/>
      <c r="D396" s="293">
        <v>2</v>
      </c>
      <c r="E396" s="178">
        <f>'INSCRIPTIONS COLLEGES'!E205</f>
        <v>0</v>
      </c>
      <c r="F396" s="364" t="e">
        <f>IF(E396="","",VLOOKUP(E396,'Listing import 29.10.24'!$A$2:$J$7000,2,FALSE))</f>
        <v>#N/A</v>
      </c>
      <c r="G396" s="246" t="e">
        <f>IF(E396="","",VLOOKUP(E396,'Listing import 29.10.24'!$A$2:$J$7000,3,FALSE))</f>
        <v>#N/A</v>
      </c>
      <c r="H396" s="294" t="e">
        <f>IF(E396="","",VLOOKUP(E396,'Listing import 29.10.24'!$A$2:$J$7000,4,FALSE))</f>
        <v>#N/A</v>
      </c>
      <c r="I396" s="789"/>
      <c r="J396" s="747"/>
      <c r="K396" s="750"/>
      <c r="L396" s="209"/>
      <c r="M396" s="295" t="str">
        <f>IF(ISBLANK(L396),"",VLOOKUP(1/L396,'BAREME ATHLE'!$P$6:$BE$56,42))</f>
        <v/>
      </c>
      <c r="N396" s="210"/>
      <c r="O396" s="295" t="str">
        <f>IF(ISBLANK(N396),"",VLOOKUP(1/N396,'BAREME ATHLE'!$AB$6:$BE$56,30))</f>
        <v/>
      </c>
      <c r="P396" s="217"/>
      <c r="Q396" s="295" t="str">
        <f>IF(ISBLANK(P396),"",VLOOKUP(P396,'BAREME ATHLE'!$AV$6:$BE$56,10))</f>
        <v/>
      </c>
      <c r="R396" s="212"/>
      <c r="S396" s="295" t="str">
        <f>IF(ISBLANK(R396),"",VLOOKUP(R396,'BAREME ATHLE'!$AY$6:$BE$56,7))</f>
        <v/>
      </c>
      <c r="T396" s="282">
        <f t="shared" si="27"/>
        <v>0</v>
      </c>
      <c r="U396" s="771"/>
      <c r="V396" s="759"/>
      <c r="W396" s="766"/>
      <c r="X396" s="745"/>
      <c r="Y396" s="793"/>
    </row>
    <row r="397" spans="1:25" ht="25.5" customHeight="1" x14ac:dyDescent="0.5">
      <c r="A397" s="760"/>
      <c r="B397" s="784"/>
      <c r="C397" s="787"/>
      <c r="D397" s="293">
        <v>3</v>
      </c>
      <c r="E397" s="178">
        <f>'INSCRIPTIONS COLLEGES'!E206</f>
        <v>0</v>
      </c>
      <c r="F397" s="364" t="e">
        <f>IF(E397="","",VLOOKUP(E397,'Listing import 29.10.24'!$A$2:$J$7000,2,FALSE))</f>
        <v>#N/A</v>
      </c>
      <c r="G397" s="246" t="e">
        <f>IF(E397="","",VLOOKUP(E397,'Listing import 29.10.24'!$A$2:$J$7000,3,FALSE))</f>
        <v>#N/A</v>
      </c>
      <c r="H397" s="294" t="e">
        <f>IF(E397="","",VLOOKUP(E397,'Listing import 29.10.24'!$A$2:$J$7000,4,FALSE))</f>
        <v>#N/A</v>
      </c>
      <c r="I397" s="789"/>
      <c r="J397" s="747"/>
      <c r="K397" s="750"/>
      <c r="L397" s="209"/>
      <c r="M397" s="295" t="str">
        <f>IF(ISBLANK(L397),"",VLOOKUP(1/L397,'BAREME ATHLE'!$P$6:$BE$56,42))</f>
        <v/>
      </c>
      <c r="N397" s="210"/>
      <c r="O397" s="295" t="str">
        <f>IF(ISBLANK(N397),"",VLOOKUP(1/N397,'BAREME ATHLE'!$AB$6:$BE$56,30))</f>
        <v/>
      </c>
      <c r="P397" s="217"/>
      <c r="Q397" s="295" t="str">
        <f>IF(ISBLANK(P397),"",VLOOKUP(P397,'BAREME ATHLE'!$AV$6:$BE$56,10))</f>
        <v/>
      </c>
      <c r="R397" s="212"/>
      <c r="S397" s="295" t="str">
        <f>IF(ISBLANK(R397),"",VLOOKUP(R397,'BAREME ATHLE'!$AY$6:$BE$56,7))</f>
        <v/>
      </c>
      <c r="T397" s="282">
        <f t="shared" si="27"/>
        <v>0</v>
      </c>
      <c r="U397" s="771"/>
      <c r="V397" s="759"/>
      <c r="W397" s="766"/>
      <c r="X397" s="745"/>
      <c r="Y397" s="793"/>
    </row>
    <row r="398" spans="1:25" ht="25.5" customHeight="1" x14ac:dyDescent="0.5">
      <c r="A398" s="760"/>
      <c r="B398" s="784"/>
      <c r="C398" s="787"/>
      <c r="D398" s="293">
        <v>4</v>
      </c>
      <c r="E398" s="178">
        <f>'INSCRIPTIONS COLLEGES'!E207</f>
        <v>0</v>
      </c>
      <c r="F398" s="364" t="e">
        <f>IF(E398="","",VLOOKUP(E398,'Listing import 29.10.24'!$A$2:$J$7000,2,FALSE))</f>
        <v>#N/A</v>
      </c>
      <c r="G398" s="246" t="e">
        <f>IF(E398="","",VLOOKUP(E398,'Listing import 29.10.24'!$A$2:$J$7000,3,FALSE))</f>
        <v>#N/A</v>
      </c>
      <c r="H398" s="294" t="e">
        <f>IF(E398="","",VLOOKUP(E398,'Listing import 29.10.24'!$A$2:$J$7000,4,FALSE))</f>
        <v>#N/A</v>
      </c>
      <c r="I398" s="789"/>
      <c r="J398" s="747"/>
      <c r="K398" s="750"/>
      <c r="L398" s="209"/>
      <c r="M398" s="295" t="str">
        <f>IF(ISBLANK(L398),"",VLOOKUP(1/L398,'BAREME ATHLE'!$P$6:$BE$56,42))</f>
        <v/>
      </c>
      <c r="N398" s="210"/>
      <c r="O398" s="295" t="str">
        <f>IF(ISBLANK(N398),"",VLOOKUP(1/N398,'BAREME ATHLE'!$AB$6:$BE$56,30))</f>
        <v/>
      </c>
      <c r="P398" s="217"/>
      <c r="Q398" s="295" t="str">
        <f>IF(ISBLANK(P398),"",VLOOKUP(P398,'BAREME ATHLE'!$AV$6:$BE$56,10))</f>
        <v/>
      </c>
      <c r="R398" s="212"/>
      <c r="S398" s="295" t="str">
        <f>IF(ISBLANK(R398),"",VLOOKUP(R398,'BAREME ATHLE'!$AY$6:$BE$56,7))</f>
        <v/>
      </c>
      <c r="T398" s="282">
        <f t="shared" si="27"/>
        <v>0</v>
      </c>
      <c r="U398" s="771"/>
      <c r="V398" s="759"/>
      <c r="W398" s="766"/>
      <c r="X398" s="745"/>
      <c r="Y398" s="793"/>
    </row>
    <row r="399" spans="1:25" ht="25.5" customHeight="1" x14ac:dyDescent="0.5">
      <c r="A399" s="760"/>
      <c r="B399" s="785"/>
      <c r="C399" s="787"/>
      <c r="D399" s="293">
        <v>5</v>
      </c>
      <c r="E399" s="178">
        <f>'INSCRIPTIONS COLLEGES'!E208</f>
        <v>0</v>
      </c>
      <c r="F399" s="364" t="e">
        <f>IF(E399="","",VLOOKUP(E399,'Listing import 29.10.24'!$A$2:$J$7000,2,FALSE))</f>
        <v>#N/A</v>
      </c>
      <c r="G399" s="246" t="e">
        <f>IF(E399="","",VLOOKUP(E399,'Listing import 29.10.24'!$A$2:$J$7000,3,FALSE))</f>
        <v>#N/A</v>
      </c>
      <c r="H399" s="294" t="e">
        <f>IF(E399="","",VLOOKUP(E399,'Listing import 29.10.24'!$A$2:$J$7000,4,FALSE))</f>
        <v>#N/A</v>
      </c>
      <c r="I399" s="789"/>
      <c r="J399" s="748"/>
      <c r="K399" s="751"/>
      <c r="L399" s="209"/>
      <c r="M399" s="295" t="str">
        <f>IF(ISBLANK(L399),"",VLOOKUP(1/L399,'BAREME ATHLE'!$P$6:$BE$56,42))</f>
        <v/>
      </c>
      <c r="N399" s="210"/>
      <c r="O399" s="295" t="str">
        <f>IF(ISBLANK(N399),"",VLOOKUP(1/N399,'BAREME ATHLE'!$AB$6:$BE$56,30))</f>
        <v/>
      </c>
      <c r="P399" s="217"/>
      <c r="Q399" s="295" t="str">
        <f>IF(ISBLANK(P399),"",VLOOKUP(P399,'BAREME ATHLE'!$AV$6:$BE$56,10))</f>
        <v/>
      </c>
      <c r="R399" s="212"/>
      <c r="S399" s="295" t="str">
        <f>IF(ISBLANK(R399),"",VLOOKUP(R399,'BAREME ATHLE'!$AY$6:$BE$56,7))</f>
        <v/>
      </c>
      <c r="T399" s="282">
        <f>IF(SUM(M399,O399,Q399,S399)&lt;&gt;0,SUM(M399,O399,Q399,S399),0)</f>
        <v>0</v>
      </c>
      <c r="U399" s="772"/>
      <c r="V399" s="759"/>
      <c r="W399" s="766"/>
      <c r="X399" s="745"/>
      <c r="Y399" s="794"/>
    </row>
  </sheetData>
  <sheetProtection selectLockedCells="1"/>
  <mergeCells count="512">
    <mergeCell ref="Y177:Y199"/>
    <mergeCell ref="Y202:Y224"/>
    <mergeCell ref="Y27:Y49"/>
    <mergeCell ref="W214:W224"/>
    <mergeCell ref="V177:V181"/>
    <mergeCell ref="V183:V187"/>
    <mergeCell ref="V189:V193"/>
    <mergeCell ref="V195:V199"/>
    <mergeCell ref="V202:V206"/>
    <mergeCell ref="V208:V212"/>
    <mergeCell ref="V214:V218"/>
    <mergeCell ref="V220:V224"/>
    <mergeCell ref="W177:W187"/>
    <mergeCell ref="W189:W199"/>
    <mergeCell ref="W202:W212"/>
    <mergeCell ref="W27:W37"/>
    <mergeCell ref="W39:W49"/>
    <mergeCell ref="W52:W62"/>
    <mergeCell ref="W64:W74"/>
    <mergeCell ref="W77:W87"/>
    <mergeCell ref="W89:W99"/>
    <mergeCell ref="W102:W112"/>
    <mergeCell ref="X52:X62"/>
    <mergeCell ref="X64:X74"/>
    <mergeCell ref="W352:W362"/>
    <mergeCell ref="W364:W374"/>
    <mergeCell ref="W377:W387"/>
    <mergeCell ref="W389:W399"/>
    <mergeCell ref="V364:V368"/>
    <mergeCell ref="V370:V374"/>
    <mergeCell ref="V377:V381"/>
    <mergeCell ref="V383:V387"/>
    <mergeCell ref="V389:V393"/>
    <mergeCell ref="V395:V399"/>
    <mergeCell ref="V352:V356"/>
    <mergeCell ref="V358:V362"/>
    <mergeCell ref="V227:V231"/>
    <mergeCell ref="I383:I387"/>
    <mergeCell ref="U383:U387"/>
    <mergeCell ref="C389:C393"/>
    <mergeCell ref="I389:I393"/>
    <mergeCell ref="U389:U393"/>
    <mergeCell ref="C395:C399"/>
    <mergeCell ref="I395:I399"/>
    <mergeCell ref="U395:U399"/>
    <mergeCell ref="J395:J399"/>
    <mergeCell ref="K395:K399"/>
    <mergeCell ref="V277:V281"/>
    <mergeCell ref="V283:V287"/>
    <mergeCell ref="V289:V293"/>
    <mergeCell ref="V295:V299"/>
    <mergeCell ref="I270:I274"/>
    <mergeCell ref="U270:U274"/>
    <mergeCell ref="J370:J374"/>
    <mergeCell ref="K370:K374"/>
    <mergeCell ref="J377:J381"/>
    <mergeCell ref="K377:K381"/>
    <mergeCell ref="J383:J387"/>
    <mergeCell ref="K383:K387"/>
    <mergeCell ref="J389:J393"/>
    <mergeCell ref="A377:A399"/>
    <mergeCell ref="B377:B399"/>
    <mergeCell ref="C377:C381"/>
    <mergeCell ref="I377:I381"/>
    <mergeCell ref="U352:U356"/>
    <mergeCell ref="Y352:Y374"/>
    <mergeCell ref="C358:C362"/>
    <mergeCell ref="I358:I362"/>
    <mergeCell ref="U358:U362"/>
    <mergeCell ref="C364:C368"/>
    <mergeCell ref="I364:I368"/>
    <mergeCell ref="U364:U368"/>
    <mergeCell ref="C370:C374"/>
    <mergeCell ref="I370:I374"/>
    <mergeCell ref="U370:U374"/>
    <mergeCell ref="A352:A374"/>
    <mergeCell ref="B352:B374"/>
    <mergeCell ref="C352:C356"/>
    <mergeCell ref="U377:U381"/>
    <mergeCell ref="I352:I356"/>
    <mergeCell ref="J352:J356"/>
    <mergeCell ref="K352:K356"/>
    <mergeCell ref="Y377:Y399"/>
    <mergeCell ref="C383:C387"/>
    <mergeCell ref="Y327:Y349"/>
    <mergeCell ref="C333:C337"/>
    <mergeCell ref="I333:I337"/>
    <mergeCell ref="U333:U337"/>
    <mergeCell ref="C339:C343"/>
    <mergeCell ref="I339:I343"/>
    <mergeCell ref="U339:U343"/>
    <mergeCell ref="C345:C349"/>
    <mergeCell ref="I345:I349"/>
    <mergeCell ref="U345:U349"/>
    <mergeCell ref="J345:J349"/>
    <mergeCell ref="K345:K349"/>
    <mergeCell ref="W327:W337"/>
    <mergeCell ref="W339:W349"/>
    <mergeCell ref="V327:V331"/>
    <mergeCell ref="V333:V337"/>
    <mergeCell ref="V339:V343"/>
    <mergeCell ref="V345:V349"/>
    <mergeCell ref="J327:J331"/>
    <mergeCell ref="K327:K331"/>
    <mergeCell ref="J333:J337"/>
    <mergeCell ref="X327:X337"/>
    <mergeCell ref="X339:X349"/>
    <mergeCell ref="K389:K393"/>
    <mergeCell ref="K333:K337"/>
    <mergeCell ref="J339:J343"/>
    <mergeCell ref="K339:K343"/>
    <mergeCell ref="Y302:Y324"/>
    <mergeCell ref="C308:C312"/>
    <mergeCell ref="I308:I312"/>
    <mergeCell ref="U308:U312"/>
    <mergeCell ref="C314:C318"/>
    <mergeCell ref="I314:I318"/>
    <mergeCell ref="U314:U318"/>
    <mergeCell ref="C320:C324"/>
    <mergeCell ref="I320:I324"/>
    <mergeCell ref="U320:U324"/>
    <mergeCell ref="C302:C306"/>
    <mergeCell ref="I302:I306"/>
    <mergeCell ref="J302:J306"/>
    <mergeCell ref="K302:K306"/>
    <mergeCell ref="J320:J324"/>
    <mergeCell ref="W302:W312"/>
    <mergeCell ref="W314:W324"/>
    <mergeCell ref="V308:V312"/>
    <mergeCell ref="V314:V318"/>
    <mergeCell ref="V320:V324"/>
    <mergeCell ref="V302:V306"/>
    <mergeCell ref="X302:X312"/>
    <mergeCell ref="X314:X324"/>
    <mergeCell ref="W277:W287"/>
    <mergeCell ref="W289:W299"/>
    <mergeCell ref="J308:J312"/>
    <mergeCell ref="K308:K312"/>
    <mergeCell ref="A327:A349"/>
    <mergeCell ref="B327:B349"/>
    <mergeCell ref="C327:C331"/>
    <mergeCell ref="I327:I331"/>
    <mergeCell ref="U302:U306"/>
    <mergeCell ref="A302:A324"/>
    <mergeCell ref="B302:B324"/>
    <mergeCell ref="U327:U331"/>
    <mergeCell ref="A277:A299"/>
    <mergeCell ref="B277:B299"/>
    <mergeCell ref="C277:C281"/>
    <mergeCell ref="I277:I281"/>
    <mergeCell ref="C295:C299"/>
    <mergeCell ref="I295:I299"/>
    <mergeCell ref="U295:U299"/>
    <mergeCell ref="J295:J299"/>
    <mergeCell ref="K320:K324"/>
    <mergeCell ref="A252:A274"/>
    <mergeCell ref="B252:B274"/>
    <mergeCell ref="J277:J281"/>
    <mergeCell ref="K277:K281"/>
    <mergeCell ref="J283:J287"/>
    <mergeCell ref="K283:K287"/>
    <mergeCell ref="J289:J293"/>
    <mergeCell ref="K289:K293"/>
    <mergeCell ref="U277:U281"/>
    <mergeCell ref="C283:C287"/>
    <mergeCell ref="I283:I287"/>
    <mergeCell ref="U283:U287"/>
    <mergeCell ref="C289:C293"/>
    <mergeCell ref="I289:I293"/>
    <mergeCell ref="U289:U293"/>
    <mergeCell ref="C252:C256"/>
    <mergeCell ref="I252:I256"/>
    <mergeCell ref="J252:J256"/>
    <mergeCell ref="K252:K256"/>
    <mergeCell ref="J264:J268"/>
    <mergeCell ref="K264:K268"/>
    <mergeCell ref="J270:J274"/>
    <mergeCell ref="K270:K274"/>
    <mergeCell ref="C270:C274"/>
    <mergeCell ref="W252:W262"/>
    <mergeCell ref="J258:J262"/>
    <mergeCell ref="K258:K262"/>
    <mergeCell ref="U252:U256"/>
    <mergeCell ref="C258:C262"/>
    <mergeCell ref="I258:I262"/>
    <mergeCell ref="U258:U262"/>
    <mergeCell ref="C264:C268"/>
    <mergeCell ref="I264:I268"/>
    <mergeCell ref="U264:U268"/>
    <mergeCell ref="Y277:Y299"/>
    <mergeCell ref="K295:K299"/>
    <mergeCell ref="W264:W274"/>
    <mergeCell ref="U227:U231"/>
    <mergeCell ref="Y227:Y249"/>
    <mergeCell ref="C233:C237"/>
    <mergeCell ref="I233:I237"/>
    <mergeCell ref="U233:U237"/>
    <mergeCell ref="C239:C243"/>
    <mergeCell ref="I239:I243"/>
    <mergeCell ref="U239:U243"/>
    <mergeCell ref="C245:C249"/>
    <mergeCell ref="I245:I249"/>
    <mergeCell ref="U245:U249"/>
    <mergeCell ref="V233:V237"/>
    <mergeCell ref="V239:V243"/>
    <mergeCell ref="V245:V249"/>
    <mergeCell ref="W227:W237"/>
    <mergeCell ref="W239:W249"/>
    <mergeCell ref="V252:V256"/>
    <mergeCell ref="V258:V262"/>
    <mergeCell ref="V264:V268"/>
    <mergeCell ref="V270:V274"/>
    <mergeCell ref="Y252:Y274"/>
    <mergeCell ref="A177:A199"/>
    <mergeCell ref="B177:B199"/>
    <mergeCell ref="J177:J181"/>
    <mergeCell ref="K177:K181"/>
    <mergeCell ref="J183:J187"/>
    <mergeCell ref="K183:K187"/>
    <mergeCell ref="J189:J193"/>
    <mergeCell ref="K189:K193"/>
    <mergeCell ref="A227:A249"/>
    <mergeCell ref="B227:B249"/>
    <mergeCell ref="C227:C231"/>
    <mergeCell ref="I227:I231"/>
    <mergeCell ref="C220:C224"/>
    <mergeCell ref="I220:I224"/>
    <mergeCell ref="J227:J231"/>
    <mergeCell ref="K227:K231"/>
    <mergeCell ref="J233:J237"/>
    <mergeCell ref="K233:K237"/>
    <mergeCell ref="J239:J243"/>
    <mergeCell ref="K239:K243"/>
    <mergeCell ref="J245:J249"/>
    <mergeCell ref="K245:K249"/>
    <mergeCell ref="A202:A224"/>
    <mergeCell ref="B202:B224"/>
    <mergeCell ref="U164:U168"/>
    <mergeCell ref="C170:C174"/>
    <mergeCell ref="I170:I174"/>
    <mergeCell ref="U170:U174"/>
    <mergeCell ref="U152:U156"/>
    <mergeCell ref="C158:C162"/>
    <mergeCell ref="C202:C206"/>
    <mergeCell ref="I202:I206"/>
    <mergeCell ref="U202:U206"/>
    <mergeCell ref="U189:U193"/>
    <mergeCell ref="C195:C199"/>
    <mergeCell ref="I195:I199"/>
    <mergeCell ref="U195:U199"/>
    <mergeCell ref="U177:U181"/>
    <mergeCell ref="C183:C187"/>
    <mergeCell ref="I183:I187"/>
    <mergeCell ref="U183:U187"/>
    <mergeCell ref="C177:C181"/>
    <mergeCell ref="I177:I181"/>
    <mergeCell ref="C189:C193"/>
    <mergeCell ref="I189:I193"/>
    <mergeCell ref="C208:C212"/>
    <mergeCell ref="I208:I212"/>
    <mergeCell ref="U208:U212"/>
    <mergeCell ref="C214:C218"/>
    <mergeCell ref="I214:I218"/>
    <mergeCell ref="U214:U218"/>
    <mergeCell ref="U220:U224"/>
    <mergeCell ref="J208:J212"/>
    <mergeCell ref="K208:K212"/>
    <mergeCell ref="J214:J218"/>
    <mergeCell ref="K214:K218"/>
    <mergeCell ref="J220:J224"/>
    <mergeCell ref="K220:K224"/>
    <mergeCell ref="V133:V137"/>
    <mergeCell ref="V139:V143"/>
    <mergeCell ref="V145:V149"/>
    <mergeCell ref="V152:V156"/>
    <mergeCell ref="V158:V162"/>
    <mergeCell ref="Y52:Y74"/>
    <mergeCell ref="Y77:Y99"/>
    <mergeCell ref="Y102:Y124"/>
    <mergeCell ref="Y127:Y149"/>
    <mergeCell ref="Y152:Y174"/>
    <mergeCell ref="V77:V81"/>
    <mergeCell ref="V83:V87"/>
    <mergeCell ref="V89:V93"/>
    <mergeCell ref="V95:V99"/>
    <mergeCell ref="V102:V106"/>
    <mergeCell ref="V108:V112"/>
    <mergeCell ref="V114:V118"/>
    <mergeCell ref="V120:V124"/>
    <mergeCell ref="V127:V131"/>
    <mergeCell ref="W114:W124"/>
    <mergeCell ref="W127:W137"/>
    <mergeCell ref="W139:W149"/>
    <mergeCell ref="W152:W162"/>
    <mergeCell ref="W164:W174"/>
    <mergeCell ref="V164:V168"/>
    <mergeCell ref="V170:V174"/>
    <mergeCell ref="A152:A174"/>
    <mergeCell ref="B152:B174"/>
    <mergeCell ref="C152:C156"/>
    <mergeCell ref="I152:I156"/>
    <mergeCell ref="C164:C168"/>
    <mergeCell ref="I164:I168"/>
    <mergeCell ref="A127:A149"/>
    <mergeCell ref="B127:B149"/>
    <mergeCell ref="K145:K149"/>
    <mergeCell ref="J152:J156"/>
    <mergeCell ref="K152:K156"/>
    <mergeCell ref="J158:J162"/>
    <mergeCell ref="K158:K162"/>
    <mergeCell ref="J164:J168"/>
    <mergeCell ref="K164:K168"/>
    <mergeCell ref="J170:J174"/>
    <mergeCell ref="K170:K174"/>
    <mergeCell ref="I158:I162"/>
    <mergeCell ref="U158:U162"/>
    <mergeCell ref="J133:J137"/>
    <mergeCell ref="K133:K137"/>
    <mergeCell ref="J139:J143"/>
    <mergeCell ref="U120:U124"/>
    <mergeCell ref="U102:U106"/>
    <mergeCell ref="C108:C112"/>
    <mergeCell ref="I108:I112"/>
    <mergeCell ref="U108:U112"/>
    <mergeCell ref="J120:J124"/>
    <mergeCell ref="K120:K124"/>
    <mergeCell ref="U139:U143"/>
    <mergeCell ref="C145:C149"/>
    <mergeCell ref="I145:I149"/>
    <mergeCell ref="U145:U149"/>
    <mergeCell ref="U127:U131"/>
    <mergeCell ref="C133:C137"/>
    <mergeCell ref="I133:I137"/>
    <mergeCell ref="U133:U137"/>
    <mergeCell ref="C127:C131"/>
    <mergeCell ref="I127:I131"/>
    <mergeCell ref="C139:C143"/>
    <mergeCell ref="I139:I143"/>
    <mergeCell ref="J127:J131"/>
    <mergeCell ref="K127:K131"/>
    <mergeCell ref="J102:J106"/>
    <mergeCell ref="K102:K106"/>
    <mergeCell ref="J108:J112"/>
    <mergeCell ref="A102:A124"/>
    <mergeCell ref="B102:B124"/>
    <mergeCell ref="C102:C106"/>
    <mergeCell ref="I102:I106"/>
    <mergeCell ref="C114:C118"/>
    <mergeCell ref="I114:I118"/>
    <mergeCell ref="C83:C87"/>
    <mergeCell ref="I83:I87"/>
    <mergeCell ref="U83:U87"/>
    <mergeCell ref="C89:C93"/>
    <mergeCell ref="I89:I93"/>
    <mergeCell ref="U89:U93"/>
    <mergeCell ref="C95:C99"/>
    <mergeCell ref="I95:I99"/>
    <mergeCell ref="U95:U99"/>
    <mergeCell ref="B77:B99"/>
    <mergeCell ref="C77:C81"/>
    <mergeCell ref="I77:I81"/>
    <mergeCell ref="U114:U118"/>
    <mergeCell ref="C120:C124"/>
    <mergeCell ref="I120:I124"/>
    <mergeCell ref="K89:K93"/>
    <mergeCell ref="J95:J99"/>
    <mergeCell ref="K95:K99"/>
    <mergeCell ref="C58:C62"/>
    <mergeCell ref="I58:I62"/>
    <mergeCell ref="U58:U62"/>
    <mergeCell ref="C64:C68"/>
    <mergeCell ref="I64:I68"/>
    <mergeCell ref="U64:U68"/>
    <mergeCell ref="C70:C74"/>
    <mergeCell ref="I70:I74"/>
    <mergeCell ref="U70:U74"/>
    <mergeCell ref="V52:V56"/>
    <mergeCell ref="V58:V62"/>
    <mergeCell ref="V64:V68"/>
    <mergeCell ref="V70:V74"/>
    <mergeCell ref="U77:U81"/>
    <mergeCell ref="A77:A99"/>
    <mergeCell ref="B52:B74"/>
    <mergeCell ref="C52:C56"/>
    <mergeCell ref="I52:I56"/>
    <mergeCell ref="U52:U56"/>
    <mergeCell ref="A52:A74"/>
    <mergeCell ref="J52:J56"/>
    <mergeCell ref="K52:K56"/>
    <mergeCell ref="J58:J62"/>
    <mergeCell ref="K58:K62"/>
    <mergeCell ref="J64:J68"/>
    <mergeCell ref="K64:K68"/>
    <mergeCell ref="J70:J74"/>
    <mergeCell ref="K70:K74"/>
    <mergeCell ref="J77:J81"/>
    <mergeCell ref="K77:K81"/>
    <mergeCell ref="J83:J87"/>
    <mergeCell ref="K83:K87"/>
    <mergeCell ref="J89:J93"/>
    <mergeCell ref="A27:A49"/>
    <mergeCell ref="B27:B49"/>
    <mergeCell ref="C27:C31"/>
    <mergeCell ref="I27:I31"/>
    <mergeCell ref="U27:U31"/>
    <mergeCell ref="J39:J43"/>
    <mergeCell ref="K39:K43"/>
    <mergeCell ref="J45:J49"/>
    <mergeCell ref="K45:K49"/>
    <mergeCell ref="C33:C37"/>
    <mergeCell ref="I33:I37"/>
    <mergeCell ref="U33:U37"/>
    <mergeCell ref="C39:C43"/>
    <mergeCell ref="I39:I43"/>
    <mergeCell ref="U39:U43"/>
    <mergeCell ref="C45:C49"/>
    <mergeCell ref="I45:I49"/>
    <mergeCell ref="U45:U49"/>
    <mergeCell ref="J27:J31"/>
    <mergeCell ref="K27:K31"/>
    <mergeCell ref="J33:J37"/>
    <mergeCell ref="K33:K37"/>
    <mergeCell ref="V27:V31"/>
    <mergeCell ref="V33:V37"/>
    <mergeCell ref="V39:V43"/>
    <mergeCell ref="V45:V49"/>
    <mergeCell ref="X27:X37"/>
    <mergeCell ref="X39:X49"/>
    <mergeCell ref="X2:X12"/>
    <mergeCell ref="X14:X24"/>
    <mergeCell ref="W2:W12"/>
    <mergeCell ref="A2:A24"/>
    <mergeCell ref="B2:B24"/>
    <mergeCell ref="C2:C6"/>
    <mergeCell ref="C20:C24"/>
    <mergeCell ref="W14:W24"/>
    <mergeCell ref="C8:C12"/>
    <mergeCell ref="C14:C18"/>
    <mergeCell ref="U2:U6"/>
    <mergeCell ref="U8:U12"/>
    <mergeCell ref="U14:U18"/>
    <mergeCell ref="U20:U24"/>
    <mergeCell ref="K14:K18"/>
    <mergeCell ref="K20:K24"/>
    <mergeCell ref="J2:J12"/>
    <mergeCell ref="I2:I12"/>
    <mergeCell ref="K2:K12"/>
    <mergeCell ref="J14:J24"/>
    <mergeCell ref="I14:I24"/>
    <mergeCell ref="J364:J368"/>
    <mergeCell ref="K364:K368"/>
    <mergeCell ref="J358:J362"/>
    <mergeCell ref="K358:K362"/>
    <mergeCell ref="AA23:AB23"/>
    <mergeCell ref="AD23:AE23"/>
    <mergeCell ref="AG23:AH23"/>
    <mergeCell ref="AJ23:AK23"/>
    <mergeCell ref="K108:K112"/>
    <mergeCell ref="J114:J118"/>
    <mergeCell ref="K114:K118"/>
    <mergeCell ref="J195:J199"/>
    <mergeCell ref="K195:K199"/>
    <mergeCell ref="J202:J206"/>
    <mergeCell ref="K202:K206"/>
    <mergeCell ref="J314:J318"/>
    <mergeCell ref="K314:K318"/>
    <mergeCell ref="K139:K143"/>
    <mergeCell ref="J145:J149"/>
    <mergeCell ref="Y2:Y24"/>
    <mergeCell ref="V2:V6"/>
    <mergeCell ref="V8:V12"/>
    <mergeCell ref="V14:V18"/>
    <mergeCell ref="V20:V24"/>
    <mergeCell ref="X77:X87"/>
    <mergeCell ref="X89:X99"/>
    <mergeCell ref="X102:X112"/>
    <mergeCell ref="X114:X124"/>
    <mergeCell ref="X127:X137"/>
    <mergeCell ref="X139:X149"/>
    <mergeCell ref="X152:X162"/>
    <mergeCell ref="X164:X174"/>
    <mergeCell ref="X177:X187"/>
    <mergeCell ref="X352:X362"/>
    <mergeCell ref="X364:X374"/>
    <mergeCell ref="X377:X387"/>
    <mergeCell ref="X389:X399"/>
    <mergeCell ref="X189:X199"/>
    <mergeCell ref="X202:X212"/>
    <mergeCell ref="X214:X224"/>
    <mergeCell ref="X227:X237"/>
    <mergeCell ref="X239:X249"/>
    <mergeCell ref="X252:X262"/>
    <mergeCell ref="X264:X274"/>
    <mergeCell ref="X277:X287"/>
    <mergeCell ref="X289:X299"/>
    <mergeCell ref="AA2:AB2"/>
    <mergeCell ref="AD2:AE2"/>
    <mergeCell ref="AG2:AH2"/>
    <mergeCell ref="AJ2:AK2"/>
    <mergeCell ref="AM2:AN2"/>
    <mergeCell ref="AP2:AQ2"/>
    <mergeCell ref="AA21:AQ21"/>
    <mergeCell ref="AA1:AQ1"/>
    <mergeCell ref="AA46:AC46"/>
    <mergeCell ref="AD46:AF46"/>
    <mergeCell ref="AG46:AI46"/>
    <mergeCell ref="AJ46:AL46"/>
    <mergeCell ref="AM46:AO46"/>
    <mergeCell ref="AP46:AR46"/>
    <mergeCell ref="AM23:AN23"/>
    <mergeCell ref="AP23:AQ23"/>
    <mergeCell ref="AA44:AQ44"/>
  </mergeCells>
  <phoneticPr fontId="3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2A8FA-110D-4B56-BD19-9ADD85380F9F}">
  <sheetPr>
    <tabColor rgb="FF92D050"/>
  </sheetPr>
  <dimension ref="B1:W21"/>
  <sheetViews>
    <sheetView topLeftCell="A3" workbookViewId="0">
      <selection activeCell="E4" sqref="E4:L20"/>
    </sheetView>
  </sheetViews>
  <sheetFormatPr baseColWidth="10" defaultColWidth="11.42578125" defaultRowHeight="15" x14ac:dyDescent="0.25"/>
  <cols>
    <col min="1" max="1" width="3.28515625" customWidth="1"/>
    <col min="2" max="2" width="6.5703125" customWidth="1"/>
    <col min="3" max="3" width="38" customWidth="1"/>
    <col min="4" max="4" width="3.5703125" style="97" customWidth="1"/>
    <col min="6" max="6" width="4.28515625" style="97" customWidth="1"/>
    <col min="8" max="8" width="4.28515625" style="97" customWidth="1"/>
    <col min="9" max="9" width="11.42578125" style="84"/>
    <col min="10" max="10" width="4.140625" style="97" customWidth="1"/>
    <col min="11" max="11" width="9.140625" customWidth="1"/>
    <col min="12" max="12" width="4.28515625" customWidth="1"/>
    <col min="14" max="14" width="4.28515625" customWidth="1"/>
    <col min="15" max="15" width="13.28515625" customWidth="1"/>
    <col min="16" max="16" width="3.5703125" style="85" customWidth="1"/>
    <col min="17" max="17" width="5.5703125" customWidth="1"/>
    <col min="18" max="18" width="25.7109375" customWidth="1"/>
    <col min="20" max="23" width="8.85546875" customWidth="1"/>
  </cols>
  <sheetData>
    <row r="1" spans="2:23" ht="31.5" customHeight="1" x14ac:dyDescent="0.25">
      <c r="C1" s="795" t="s">
        <v>147</v>
      </c>
      <c r="D1" s="795"/>
      <c r="E1" s="795"/>
      <c r="F1" s="795"/>
      <c r="G1" s="795"/>
      <c r="H1" s="795"/>
      <c r="I1" s="795"/>
      <c r="J1" s="795"/>
      <c r="K1" s="795"/>
      <c r="L1" s="795"/>
      <c r="M1" s="795"/>
      <c r="N1" s="795"/>
      <c r="O1" s="795"/>
    </row>
    <row r="3" spans="2:23" ht="15.75" thickBot="1" x14ac:dyDescent="0.3"/>
    <row r="4" spans="2:23" s="89" customFormat="1" ht="15.75" thickBot="1" x14ac:dyDescent="0.3">
      <c r="B4"/>
      <c r="C4" s="96" t="s">
        <v>148</v>
      </c>
      <c r="D4" s="98"/>
      <c r="E4" s="104" t="s">
        <v>149</v>
      </c>
      <c r="F4" s="98"/>
      <c r="G4" s="104" t="s">
        <v>150</v>
      </c>
      <c r="H4" s="98"/>
      <c r="I4" s="104" t="s">
        <v>151</v>
      </c>
      <c r="J4" s="98"/>
      <c r="K4" s="104" t="s">
        <v>152</v>
      </c>
      <c r="M4" s="104" t="s">
        <v>153</v>
      </c>
      <c r="O4" s="106" t="s">
        <v>102</v>
      </c>
      <c r="P4" s="102"/>
      <c r="Q4" s="177" t="s">
        <v>131</v>
      </c>
      <c r="R4" s="113"/>
      <c r="S4" s="114" t="s">
        <v>153</v>
      </c>
      <c r="T4" s="115" t="str">
        <f>E4</f>
        <v>FUT</v>
      </c>
      <c r="U4" s="115" t="str">
        <f>G4</f>
        <v>BB</v>
      </c>
      <c r="V4" s="115" t="str">
        <f>I4</f>
        <v>BIA</v>
      </c>
      <c r="W4" s="115" t="str">
        <f>K4</f>
        <v>ATHLE</v>
      </c>
    </row>
    <row r="5" spans="2:23" ht="15.75" thickBot="1" x14ac:dyDescent="0.3">
      <c r="B5" s="94">
        <v>1</v>
      </c>
      <c r="C5" s="112">
        <f t="shared" ref="C5:C12" si="0">IF(ISNA(VLOOKUP(B5,Q$5:R$20,2,FALSE)),"",VLOOKUP(B5,Q$5:R$20,2,FALSE))</f>
        <v>0</v>
      </c>
      <c r="Q5" s="101">
        <f>RANK(S5,S$5:S$20,1)+COUNTIF(S$5:S5,S5)-1</f>
        <v>1</v>
      </c>
      <c r="R5" s="107"/>
      <c r="S5" s="114">
        <f t="shared" ref="S5:S20" si="1">SUM(T5:X5)</f>
        <v>0</v>
      </c>
      <c r="T5" s="108"/>
      <c r="U5" s="108"/>
      <c r="V5" s="108"/>
      <c r="W5" s="108"/>
    </row>
    <row r="6" spans="2:23" ht="15.75" thickBot="1" x14ac:dyDescent="0.3">
      <c r="B6" s="95">
        <v>2</v>
      </c>
      <c r="C6" s="112">
        <f t="shared" si="0"/>
        <v>0</v>
      </c>
      <c r="D6" s="97">
        <v>1</v>
      </c>
      <c r="E6" s="87"/>
      <c r="F6" s="97">
        <v>1</v>
      </c>
      <c r="G6" s="87"/>
      <c r="H6" s="97">
        <v>1</v>
      </c>
      <c r="I6" s="87"/>
      <c r="J6" s="97">
        <v>1</v>
      </c>
      <c r="K6" s="369" t="str">
        <f>'Athlé COL '!AN4</f>
        <v/>
      </c>
      <c r="M6" s="90"/>
      <c r="O6" s="105"/>
      <c r="P6" s="103"/>
      <c r="Q6" s="101">
        <f>RANK(S6,S$5:S$20,1)+COUNTIF(S$5:S6,S6)-1</f>
        <v>2</v>
      </c>
      <c r="R6" s="107"/>
      <c r="S6" s="114">
        <f t="shared" si="1"/>
        <v>0</v>
      </c>
      <c r="T6" s="108"/>
      <c r="U6" s="108"/>
      <c r="V6" s="108"/>
      <c r="W6" s="108"/>
    </row>
    <row r="7" spans="2:23" ht="15.75" thickBot="1" x14ac:dyDescent="0.3">
      <c r="B7" s="95">
        <v>3</v>
      </c>
      <c r="C7" s="112">
        <f t="shared" si="0"/>
        <v>0</v>
      </c>
      <c r="D7" s="97">
        <v>2</v>
      </c>
      <c r="E7" s="87"/>
      <c r="F7" s="97">
        <v>2</v>
      </c>
      <c r="G7" s="87"/>
      <c r="H7" s="97">
        <v>2</v>
      </c>
      <c r="I7" s="87"/>
      <c r="J7" s="97">
        <v>2</v>
      </c>
      <c r="K7" s="369" t="str">
        <f>'Athlé COL '!AN5</f>
        <v/>
      </c>
      <c r="M7" s="90"/>
      <c r="O7" s="105"/>
      <c r="P7" s="103"/>
      <c r="Q7" s="101">
        <f>RANK(S7,S$5:S$20,1)+COUNTIF(S$5:S7,S7)-1</f>
        <v>3</v>
      </c>
      <c r="R7" s="107"/>
      <c r="S7" s="114">
        <f t="shared" si="1"/>
        <v>0</v>
      </c>
      <c r="T7" s="108"/>
      <c r="U7" s="108"/>
      <c r="V7" s="108"/>
      <c r="W7" s="108"/>
    </row>
    <row r="8" spans="2:23" ht="15.75" thickBot="1" x14ac:dyDescent="0.3">
      <c r="B8" s="93">
        <v>4</v>
      </c>
      <c r="C8" s="88">
        <f t="shared" si="0"/>
        <v>0</v>
      </c>
      <c r="D8" s="97">
        <v>3</v>
      </c>
      <c r="E8" s="87"/>
      <c r="F8" s="97">
        <v>3</v>
      </c>
      <c r="G8" s="87"/>
      <c r="H8" s="97">
        <v>3</v>
      </c>
      <c r="I8" s="87"/>
      <c r="J8" s="97">
        <v>3</v>
      </c>
      <c r="K8" s="369" t="str">
        <f>'Athlé COL '!AN6</f>
        <v/>
      </c>
      <c r="M8" s="90"/>
      <c r="O8" s="105"/>
      <c r="P8" s="103"/>
      <c r="Q8" s="101">
        <f>RANK(S8,S$5:S$20,1)+COUNTIF(S$5:S8,S8)-1</f>
        <v>4</v>
      </c>
      <c r="R8" s="107"/>
      <c r="S8" s="114">
        <f t="shared" si="1"/>
        <v>0</v>
      </c>
      <c r="T8" s="108"/>
      <c r="U8" s="108"/>
      <c r="V8" s="108"/>
      <c r="W8" s="108"/>
    </row>
    <row r="9" spans="2:23" ht="15.75" thickBot="1" x14ac:dyDescent="0.3">
      <c r="B9" s="93">
        <v>5</v>
      </c>
      <c r="C9" s="88">
        <f t="shared" si="0"/>
        <v>0</v>
      </c>
      <c r="D9" s="97">
        <v>4</v>
      </c>
      <c r="E9" s="87"/>
      <c r="F9" s="97">
        <v>4</v>
      </c>
      <c r="G9" s="87"/>
      <c r="H9" s="97">
        <v>4</v>
      </c>
      <c r="I9" s="87"/>
      <c r="J9" s="97">
        <v>4</v>
      </c>
      <c r="K9" s="369" t="str">
        <f>'Athlé COL '!AN7</f>
        <v/>
      </c>
      <c r="M9" s="90"/>
      <c r="O9" s="105"/>
      <c r="P9" s="103"/>
      <c r="Q9" s="101">
        <f>RANK(S9,S$5:S$20,1)+COUNTIF(S$5:S9,S9)-1</f>
        <v>5</v>
      </c>
      <c r="R9" s="107"/>
      <c r="S9" s="114">
        <f t="shared" si="1"/>
        <v>0</v>
      </c>
      <c r="T9" s="108"/>
      <c r="U9" s="108"/>
      <c r="V9" s="108"/>
      <c r="W9" s="108"/>
    </row>
    <row r="10" spans="2:23" ht="15.75" thickBot="1" x14ac:dyDescent="0.3">
      <c r="B10" s="93">
        <v>6</v>
      </c>
      <c r="C10" s="88">
        <f t="shared" si="0"/>
        <v>0</v>
      </c>
      <c r="D10" s="97">
        <v>5</v>
      </c>
      <c r="E10" s="87"/>
      <c r="F10" s="97">
        <v>5</v>
      </c>
      <c r="G10" s="87"/>
      <c r="H10" s="97">
        <v>5</v>
      </c>
      <c r="I10" s="87"/>
      <c r="J10" s="97">
        <v>5</v>
      </c>
      <c r="K10" s="369" t="str">
        <f>'Athlé COL '!AN8</f>
        <v/>
      </c>
      <c r="M10" s="90"/>
      <c r="O10" s="105"/>
      <c r="P10" s="103"/>
      <c r="Q10" s="101">
        <f>RANK(S10,S$5:S$20,1)+COUNTIF(S$5:S10,S10)-1</f>
        <v>6</v>
      </c>
      <c r="R10" s="107"/>
      <c r="S10" s="114">
        <f t="shared" si="1"/>
        <v>0</v>
      </c>
      <c r="T10" s="108"/>
      <c r="U10" s="108"/>
      <c r="V10" s="108"/>
      <c r="W10" s="108"/>
    </row>
    <row r="11" spans="2:23" ht="15.75" thickBot="1" x14ac:dyDescent="0.3">
      <c r="B11" s="93">
        <v>7</v>
      </c>
      <c r="C11" s="88">
        <f t="shared" si="0"/>
        <v>0</v>
      </c>
      <c r="D11" s="97">
        <v>6</v>
      </c>
      <c r="E11" s="87"/>
      <c r="F11" s="97">
        <v>6</v>
      </c>
      <c r="G11" s="87"/>
      <c r="H11" s="97">
        <v>6</v>
      </c>
      <c r="I11" s="87"/>
      <c r="J11" s="97">
        <v>6</v>
      </c>
      <c r="K11" s="369" t="str">
        <f>'Athlé COL '!AN9</f>
        <v/>
      </c>
      <c r="M11" s="90"/>
      <c r="O11" s="105"/>
      <c r="P11" s="103"/>
      <c r="Q11" s="101">
        <f>RANK(S11,S$5:S$20,1)+COUNTIF(S$5:S11,S11)-1</f>
        <v>7</v>
      </c>
      <c r="R11" s="107"/>
      <c r="S11" s="114">
        <f t="shared" si="1"/>
        <v>0</v>
      </c>
      <c r="T11" s="108"/>
      <c r="U11" s="108"/>
      <c r="V11" s="108"/>
      <c r="W11" s="108"/>
    </row>
    <row r="12" spans="2:23" ht="15.75" thickBot="1" x14ac:dyDescent="0.3">
      <c r="B12" s="93">
        <v>8</v>
      </c>
      <c r="C12" s="88">
        <f t="shared" si="0"/>
        <v>0</v>
      </c>
      <c r="D12" s="97">
        <v>7</v>
      </c>
      <c r="E12" s="87"/>
      <c r="F12" s="97">
        <v>7</v>
      </c>
      <c r="G12" s="87"/>
      <c r="H12" s="97">
        <v>7</v>
      </c>
      <c r="I12" s="87"/>
      <c r="J12" s="97">
        <v>7</v>
      </c>
      <c r="K12" s="369" t="str">
        <f>'Athlé COL '!AN10</f>
        <v/>
      </c>
      <c r="M12" s="90"/>
      <c r="O12" s="105"/>
      <c r="P12" s="103"/>
      <c r="Q12" s="101">
        <f>RANK(S12,S$5:S$20,1)+COUNTIF(S$5:S12,S12)-1</f>
        <v>8</v>
      </c>
      <c r="R12" s="107"/>
      <c r="S12" s="114">
        <f t="shared" si="1"/>
        <v>0</v>
      </c>
      <c r="T12" s="108"/>
      <c r="U12" s="108"/>
      <c r="V12" s="108"/>
      <c r="W12" s="108"/>
    </row>
    <row r="13" spans="2:23" ht="15.75" thickBot="1" x14ac:dyDescent="0.3">
      <c r="B13" s="93">
        <v>9</v>
      </c>
      <c r="C13" s="87"/>
      <c r="D13" s="97">
        <v>8</v>
      </c>
      <c r="E13" s="87"/>
      <c r="F13" s="97">
        <v>8</v>
      </c>
      <c r="G13" s="87"/>
      <c r="H13" s="97">
        <v>8</v>
      </c>
      <c r="I13" s="87"/>
      <c r="J13" s="97">
        <v>8</v>
      </c>
      <c r="K13" s="369" t="str">
        <f>'Athlé COL '!AN11</f>
        <v/>
      </c>
      <c r="M13" s="90"/>
      <c r="O13" s="105"/>
      <c r="P13" s="103"/>
      <c r="Q13" s="101">
        <f>RANK(S13,S$5:S$20,1)+COUNTIF(S$5:S13,S13)-1</f>
        <v>9</v>
      </c>
      <c r="R13" s="107"/>
      <c r="S13" s="114">
        <f t="shared" si="1"/>
        <v>0</v>
      </c>
      <c r="T13" s="108"/>
      <c r="U13" s="108"/>
      <c r="V13" s="108"/>
      <c r="W13" s="108"/>
    </row>
    <row r="14" spans="2:23" x14ac:dyDescent="0.25">
      <c r="B14" s="93">
        <v>10</v>
      </c>
      <c r="C14" s="87"/>
      <c r="D14" s="97">
        <v>9</v>
      </c>
      <c r="E14" s="87"/>
      <c r="F14" s="97">
        <v>9</v>
      </c>
      <c r="G14" s="87"/>
      <c r="H14" s="97">
        <v>9</v>
      </c>
      <c r="I14" s="87"/>
      <c r="J14" s="97">
        <v>9</v>
      </c>
      <c r="K14" s="369" t="str">
        <f>'Athlé COL '!AN12</f>
        <v/>
      </c>
      <c r="Q14" s="101">
        <f>RANK(S14,S$5:S$20,1)+COUNTIF(S$5:S14,S14)-1</f>
        <v>10</v>
      </c>
      <c r="R14" s="107"/>
      <c r="S14" s="114">
        <f t="shared" si="1"/>
        <v>0</v>
      </c>
      <c r="T14" s="108"/>
      <c r="U14" s="108"/>
      <c r="V14" s="108"/>
      <c r="W14" s="108"/>
    </row>
    <row r="15" spans="2:23" x14ac:dyDescent="0.25">
      <c r="B15" s="93">
        <v>11</v>
      </c>
      <c r="C15" s="87"/>
      <c r="D15" s="97">
        <v>10</v>
      </c>
      <c r="E15" s="87"/>
      <c r="F15" s="97">
        <v>10</v>
      </c>
      <c r="G15" s="87"/>
      <c r="H15" s="97">
        <v>10</v>
      </c>
      <c r="I15" s="87"/>
      <c r="J15" s="97">
        <v>10</v>
      </c>
      <c r="K15" s="369" t="str">
        <f>'Athlé COL '!AN13</f>
        <v/>
      </c>
      <c r="Q15" s="101">
        <f>RANK(S15,S$5:S$20,1)+COUNTIF(S$5:S15,S15)-1</f>
        <v>11</v>
      </c>
      <c r="R15" s="107"/>
      <c r="S15" s="114">
        <f t="shared" si="1"/>
        <v>0</v>
      </c>
      <c r="T15" s="108"/>
      <c r="U15" s="108"/>
      <c r="V15" s="108"/>
      <c r="W15" s="108"/>
    </row>
    <row r="16" spans="2:23" x14ac:dyDescent="0.25">
      <c r="B16" s="93">
        <v>12</v>
      </c>
      <c r="C16" s="87"/>
      <c r="D16" s="97">
        <v>11</v>
      </c>
      <c r="E16" s="87"/>
      <c r="F16" s="97">
        <v>11</v>
      </c>
      <c r="G16" s="87"/>
      <c r="H16" s="97">
        <v>11</v>
      </c>
      <c r="I16" s="87"/>
      <c r="J16" s="97">
        <v>11</v>
      </c>
      <c r="K16" s="369" t="str">
        <f>'Athlé COL '!AN14</f>
        <v/>
      </c>
      <c r="Q16" s="101">
        <f>RANK(S16,S$5:S$20,1)+COUNTIF(S$5:S16,S16)-1</f>
        <v>12</v>
      </c>
      <c r="R16" s="107"/>
      <c r="S16" s="114">
        <f t="shared" si="1"/>
        <v>0</v>
      </c>
      <c r="T16" s="108"/>
      <c r="U16" s="108"/>
      <c r="V16" s="108"/>
      <c r="W16" s="108"/>
    </row>
    <row r="17" spans="2:23" x14ac:dyDescent="0.25">
      <c r="B17" s="93">
        <v>13</v>
      </c>
      <c r="C17" s="87"/>
      <c r="D17" s="97">
        <v>12</v>
      </c>
      <c r="E17" s="87"/>
      <c r="F17" s="97">
        <v>12</v>
      </c>
      <c r="G17" s="87"/>
      <c r="H17" s="97">
        <v>12</v>
      </c>
      <c r="I17" s="87"/>
      <c r="J17" s="97">
        <v>12</v>
      </c>
      <c r="K17" s="369" t="str">
        <f>'Athlé COL '!AN15</f>
        <v/>
      </c>
      <c r="Q17" s="101">
        <f>RANK(S17,S$5:S$20,1)+COUNTIF(S$5:S17,S17)-1</f>
        <v>13</v>
      </c>
      <c r="R17" s="107"/>
      <c r="S17" s="114">
        <f t="shared" si="1"/>
        <v>0</v>
      </c>
      <c r="T17" s="108"/>
      <c r="U17" s="108"/>
      <c r="V17" s="108"/>
      <c r="W17" s="108"/>
    </row>
    <row r="18" spans="2:23" x14ac:dyDescent="0.25">
      <c r="B18" s="93">
        <v>14</v>
      </c>
      <c r="C18" s="87"/>
      <c r="D18" s="97">
        <v>13</v>
      </c>
      <c r="E18" s="87"/>
      <c r="F18" s="97">
        <v>13</v>
      </c>
      <c r="G18" s="87"/>
      <c r="H18" s="97">
        <v>13</v>
      </c>
      <c r="I18" s="87"/>
      <c r="J18" s="97">
        <v>13</v>
      </c>
      <c r="K18" s="369" t="str">
        <f>'Athlé COL '!AN16</f>
        <v/>
      </c>
      <c r="Q18" s="101">
        <f>RANK(S18,S$5:S$20,1)+COUNTIF(S$5:S18,S18)-1</f>
        <v>14</v>
      </c>
      <c r="R18" s="107"/>
      <c r="S18" s="114">
        <f t="shared" si="1"/>
        <v>0</v>
      </c>
      <c r="T18" s="108"/>
      <c r="U18" s="108"/>
      <c r="V18" s="108"/>
      <c r="W18" s="108"/>
    </row>
    <row r="19" spans="2:23" x14ac:dyDescent="0.25">
      <c r="B19" s="93">
        <v>15</v>
      </c>
      <c r="C19" s="87"/>
      <c r="D19" s="97">
        <v>14</v>
      </c>
      <c r="E19" s="87"/>
      <c r="F19" s="97">
        <v>14</v>
      </c>
      <c r="G19" s="87"/>
      <c r="H19" s="97">
        <v>14</v>
      </c>
      <c r="I19" s="87"/>
      <c r="J19" s="97">
        <v>14</v>
      </c>
      <c r="K19" s="369" t="str">
        <f>'Athlé COL '!AN17</f>
        <v/>
      </c>
      <c r="Q19" s="101">
        <f>RANK(S19,S$5:S$20,1)+COUNTIF(S$5:S19,S19)-1</f>
        <v>15</v>
      </c>
      <c r="R19" s="107"/>
      <c r="S19" s="114">
        <f t="shared" si="1"/>
        <v>0</v>
      </c>
      <c r="T19" s="108"/>
      <c r="U19" s="108"/>
      <c r="V19" s="108"/>
      <c r="W19" s="108"/>
    </row>
    <row r="20" spans="2:23" x14ac:dyDescent="0.25">
      <c r="B20" s="93">
        <v>16</v>
      </c>
      <c r="C20" s="87"/>
      <c r="D20" s="97">
        <v>15</v>
      </c>
      <c r="E20" s="87"/>
      <c r="F20" s="97">
        <v>15</v>
      </c>
      <c r="G20" s="87"/>
      <c r="H20" s="97">
        <v>15</v>
      </c>
      <c r="I20" s="87"/>
      <c r="J20" s="97">
        <v>15</v>
      </c>
      <c r="K20" s="369" t="str">
        <f>'Athlé COL '!AN18</f>
        <v/>
      </c>
      <c r="Q20" s="101">
        <f>RANK(S20,S$5:S$20,1)+COUNTIF(S$5:S20,S20)-1</f>
        <v>16</v>
      </c>
      <c r="R20" s="107"/>
      <c r="S20" s="114">
        <f t="shared" si="1"/>
        <v>0</v>
      </c>
      <c r="T20" s="108"/>
      <c r="U20" s="108"/>
      <c r="V20" s="108"/>
      <c r="W20" s="108"/>
    </row>
    <row r="21" spans="2:23" x14ac:dyDescent="0.25">
      <c r="D21" s="97">
        <v>16</v>
      </c>
      <c r="E21" s="87"/>
      <c r="F21" s="97">
        <v>16</v>
      </c>
      <c r="G21" s="87"/>
      <c r="H21" s="97">
        <v>16</v>
      </c>
      <c r="I21" s="87"/>
      <c r="J21" s="97">
        <v>16</v>
      </c>
      <c r="K21" s="369" t="str">
        <f>'Athlé COL '!AN19</f>
        <v/>
      </c>
    </row>
  </sheetData>
  <sheetProtection selectLockedCells="1" selectUnlockedCells="1"/>
  <mergeCells count="1">
    <mergeCell ref="C1:O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BE62"/>
  <sheetViews>
    <sheetView topLeftCell="I1" zoomScale="90" zoomScaleNormal="90" workbookViewId="0">
      <selection activeCell="BC6" sqref="BC6:BE6"/>
    </sheetView>
  </sheetViews>
  <sheetFormatPr baseColWidth="10" defaultColWidth="11.42578125" defaultRowHeight="15" x14ac:dyDescent="0.25"/>
  <cols>
    <col min="1" max="1" width="2.7109375" customWidth="1"/>
    <col min="2" max="2" width="8.28515625" style="142" customWidth="1"/>
    <col min="3" max="7" width="8.28515625" style="141" customWidth="1"/>
    <col min="8" max="8" width="8.7109375" style="123" customWidth="1"/>
    <col min="9" max="9" width="7.42578125" style="84" customWidth="1"/>
    <col min="10" max="10" width="3.42578125" style="154" customWidth="1"/>
    <col min="11" max="11" width="8.28515625" style="84" customWidth="1"/>
    <col min="12" max="12" width="3.5703125" style="154" customWidth="1"/>
    <col min="13" max="13" width="9" style="84" customWidth="1"/>
    <col min="14" max="14" width="3.140625" style="154" customWidth="1"/>
    <col min="15" max="15" width="10.140625" style="84" customWidth="1"/>
    <col min="16" max="16" width="2.42578125" style="154" customWidth="1"/>
    <col min="17" max="17" width="8.7109375" style="126" customWidth="1"/>
    <col min="18" max="18" width="3.7109375" style="154" customWidth="1"/>
    <col min="19" max="19" width="9" style="126" customWidth="1"/>
    <col min="20" max="20" width="3.5703125" style="154" customWidth="1"/>
    <col min="21" max="21" width="6.7109375" style="84" customWidth="1"/>
    <col min="22" max="22" width="4.85546875" style="148" customWidth="1"/>
    <col min="23" max="23" width="6.7109375" style="84" customWidth="1"/>
    <col min="24" max="24" width="4.140625" style="148" customWidth="1"/>
    <col min="25" max="25" width="6.7109375" style="84" customWidth="1"/>
    <col min="26" max="26" width="4.7109375" style="148" customWidth="1"/>
    <col min="27" max="27" width="6.7109375" style="84" customWidth="1"/>
    <col min="28" max="28" width="4" style="148" customWidth="1"/>
    <col min="29" max="29" width="5.42578125" style="130" customWidth="1"/>
    <col min="30" max="30" width="4" style="148" customWidth="1"/>
    <col min="31" max="31" width="6.7109375" style="130" customWidth="1"/>
    <col min="32" max="32" width="4" style="148" customWidth="1"/>
    <col min="33" max="33" width="6.42578125" style="130" customWidth="1"/>
    <col min="34" max="34" width="4" style="148" customWidth="1"/>
    <col min="35" max="35" width="5.28515625" style="130" customWidth="1"/>
    <col min="36" max="36" width="4" style="148" customWidth="1"/>
    <col min="37" max="37" width="6.85546875" style="130" customWidth="1"/>
    <col min="38" max="38" width="4" style="148" customWidth="1"/>
    <col min="39" max="39" width="5.5703125" style="130" bestFit="1" customWidth="1"/>
    <col min="40" max="40" width="4" style="148" customWidth="1"/>
    <col min="41" max="41" width="5.5703125" style="130" bestFit="1" customWidth="1"/>
    <col min="42" max="42" width="4" style="148" customWidth="1"/>
    <col min="43" max="43" width="5.5703125" style="130" bestFit="1" customWidth="1"/>
    <col min="44" max="44" width="4" style="148" customWidth="1"/>
    <col min="45" max="50" width="6.7109375" style="84" customWidth="1"/>
    <col min="51" max="56" width="7.5703125" style="84" customWidth="1"/>
    <col min="57" max="57" width="12.42578125" customWidth="1"/>
  </cols>
  <sheetData>
    <row r="1" spans="1:57" x14ac:dyDescent="0.25">
      <c r="A1" s="141"/>
      <c r="B1" s="141"/>
    </row>
    <row r="2" spans="1:57" ht="15.75" x14ac:dyDescent="0.25">
      <c r="A2" s="141"/>
      <c r="B2" s="141"/>
      <c r="I2" s="796" t="s">
        <v>136</v>
      </c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7"/>
    </row>
    <row r="3" spans="1:57" s="99" customFormat="1" ht="23.25" x14ac:dyDescent="0.25">
      <c r="C3" s="92"/>
      <c r="D3" s="92"/>
      <c r="E3" s="92"/>
      <c r="F3" s="92"/>
      <c r="G3" s="92"/>
      <c r="H3" s="92"/>
      <c r="I3" s="801" t="s">
        <v>103</v>
      </c>
      <c r="J3" s="801"/>
      <c r="K3" s="802" t="s">
        <v>104</v>
      </c>
      <c r="L3" s="802"/>
      <c r="M3" s="803" t="s">
        <v>118</v>
      </c>
      <c r="N3" s="803"/>
      <c r="O3" s="804" t="s">
        <v>119</v>
      </c>
      <c r="P3" s="804"/>
      <c r="Q3" s="804" t="s">
        <v>137</v>
      </c>
      <c r="R3" s="804"/>
      <c r="S3" s="804" t="s">
        <v>138</v>
      </c>
      <c r="T3" s="804"/>
      <c r="U3" s="805" t="s">
        <v>124</v>
      </c>
      <c r="V3" s="806"/>
      <c r="W3" s="806"/>
      <c r="X3" s="806"/>
      <c r="Y3" s="806"/>
      <c r="Z3" s="806"/>
      <c r="AA3" s="806"/>
      <c r="AB3" s="806"/>
      <c r="AC3" s="806"/>
      <c r="AD3" s="806"/>
      <c r="AE3" s="806"/>
      <c r="AF3" s="807"/>
      <c r="AG3" s="808" t="s">
        <v>139</v>
      </c>
      <c r="AH3" s="809"/>
      <c r="AI3" s="809"/>
      <c r="AJ3" s="809"/>
      <c r="AK3" s="809"/>
      <c r="AL3" s="809"/>
      <c r="AM3" s="809"/>
      <c r="AN3" s="809"/>
      <c r="AO3" s="809"/>
      <c r="AP3" s="809"/>
      <c r="AQ3" s="809"/>
      <c r="AR3" s="810"/>
      <c r="AS3" s="800" t="s">
        <v>140</v>
      </c>
      <c r="AT3" s="800"/>
      <c r="AU3" s="800"/>
      <c r="AV3" s="800"/>
      <c r="AW3" s="800"/>
      <c r="AX3" s="800"/>
      <c r="AY3" s="798" t="s">
        <v>141</v>
      </c>
      <c r="AZ3" s="799"/>
      <c r="BA3" s="799"/>
      <c r="BB3" s="799"/>
      <c r="BC3" s="799"/>
      <c r="BD3" s="799"/>
      <c r="BE3" s="198"/>
    </row>
    <row r="4" spans="1:57" s="133" customFormat="1" ht="39" x14ac:dyDescent="0.25">
      <c r="B4" s="125" t="s">
        <v>103</v>
      </c>
      <c r="C4" s="124" t="s">
        <v>104</v>
      </c>
      <c r="D4" s="124" t="s">
        <v>118</v>
      </c>
      <c r="E4" s="124" t="s">
        <v>119</v>
      </c>
      <c r="F4" s="124" t="s">
        <v>142</v>
      </c>
      <c r="G4" s="124" t="s">
        <v>143</v>
      </c>
      <c r="H4" s="134" t="s">
        <v>107</v>
      </c>
      <c r="I4" s="203" t="s">
        <v>132</v>
      </c>
      <c r="J4" s="155" t="s">
        <v>144</v>
      </c>
      <c r="K4" s="204" t="s">
        <v>132</v>
      </c>
      <c r="L4" s="158" t="s">
        <v>144</v>
      </c>
      <c r="M4" s="205" t="s">
        <v>123</v>
      </c>
      <c r="N4" s="159" t="s">
        <v>144</v>
      </c>
      <c r="O4" s="207" t="s">
        <v>123</v>
      </c>
      <c r="P4" s="162" t="s">
        <v>144</v>
      </c>
      <c r="Q4" s="206" t="s">
        <v>145</v>
      </c>
      <c r="R4" s="162" t="s">
        <v>144</v>
      </c>
      <c r="S4" s="206" t="s">
        <v>146</v>
      </c>
      <c r="T4" s="162" t="s">
        <v>144</v>
      </c>
      <c r="U4" s="135" t="s">
        <v>103</v>
      </c>
      <c r="V4" s="152" t="s">
        <v>144</v>
      </c>
      <c r="W4" s="135" t="s">
        <v>104</v>
      </c>
      <c r="X4" s="152" t="s">
        <v>144</v>
      </c>
      <c r="Y4" s="135" t="s">
        <v>118</v>
      </c>
      <c r="Z4" s="152" t="s">
        <v>144</v>
      </c>
      <c r="AA4" s="135" t="s">
        <v>119</v>
      </c>
      <c r="AB4" s="152" t="s">
        <v>144</v>
      </c>
      <c r="AC4" s="136" t="s">
        <v>137</v>
      </c>
      <c r="AD4" s="152" t="s">
        <v>144</v>
      </c>
      <c r="AE4" s="136" t="s">
        <v>138</v>
      </c>
      <c r="AF4" s="152" t="s">
        <v>144</v>
      </c>
      <c r="AG4" s="140" t="s">
        <v>103</v>
      </c>
      <c r="AH4" s="149" t="s">
        <v>144</v>
      </c>
      <c r="AI4" s="140" t="s">
        <v>104</v>
      </c>
      <c r="AJ4" s="149" t="s">
        <v>144</v>
      </c>
      <c r="AK4" s="140" t="s">
        <v>118</v>
      </c>
      <c r="AL4" s="149" t="s">
        <v>144</v>
      </c>
      <c r="AM4" s="140" t="s">
        <v>119</v>
      </c>
      <c r="AN4" s="149" t="s">
        <v>144</v>
      </c>
      <c r="AO4" s="140" t="s">
        <v>137</v>
      </c>
      <c r="AP4" s="149" t="s">
        <v>144</v>
      </c>
      <c r="AQ4" s="140" t="s">
        <v>138</v>
      </c>
      <c r="AR4" s="149" t="s">
        <v>144</v>
      </c>
      <c r="AS4" s="200" t="s">
        <v>103</v>
      </c>
      <c r="AT4" s="200" t="s">
        <v>104</v>
      </c>
      <c r="AU4" s="200" t="s">
        <v>118</v>
      </c>
      <c r="AV4" s="200" t="s">
        <v>119</v>
      </c>
      <c r="AW4" s="201" t="s">
        <v>137</v>
      </c>
      <c r="AX4" s="201" t="s">
        <v>138</v>
      </c>
      <c r="AY4" s="137" t="s">
        <v>103</v>
      </c>
      <c r="AZ4" s="137" t="s">
        <v>104</v>
      </c>
      <c r="BA4" s="137" t="s">
        <v>118</v>
      </c>
      <c r="BB4" s="137" t="s">
        <v>119</v>
      </c>
      <c r="BC4" s="138" t="s">
        <v>137</v>
      </c>
      <c r="BD4" s="138" t="s">
        <v>138</v>
      </c>
      <c r="BE4" s="176" t="s">
        <v>107</v>
      </c>
    </row>
    <row r="5" spans="1:57" ht="18.75" x14ac:dyDescent="0.3">
      <c r="B5" s="143"/>
      <c r="C5" s="129"/>
      <c r="D5" s="129"/>
      <c r="E5" s="129"/>
      <c r="F5" s="129"/>
      <c r="G5" s="129"/>
      <c r="H5" s="132"/>
      <c r="I5" s="91"/>
      <c r="J5" s="156"/>
      <c r="K5" s="117"/>
      <c r="L5" s="156"/>
      <c r="M5" s="117"/>
      <c r="N5" s="160"/>
      <c r="O5" s="117"/>
      <c r="P5" s="156"/>
      <c r="Q5" s="127"/>
      <c r="R5" s="156"/>
      <c r="S5" s="127"/>
      <c r="T5" s="156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150"/>
      <c r="AG5" s="131"/>
      <c r="AH5" s="150"/>
      <c r="AI5" s="131"/>
      <c r="AJ5" s="150"/>
      <c r="AK5" s="131"/>
      <c r="AL5" s="150"/>
      <c r="AM5" s="131"/>
      <c r="AN5" s="150"/>
      <c r="AO5" s="131"/>
      <c r="AP5" s="150"/>
      <c r="AQ5" s="131"/>
      <c r="AR5" s="150"/>
      <c r="AS5" s="91"/>
      <c r="AT5" s="91"/>
      <c r="AU5" s="91"/>
      <c r="AV5" s="164"/>
      <c r="AW5" s="164"/>
      <c r="AX5" s="164"/>
      <c r="AY5" s="91"/>
      <c r="AZ5" s="91"/>
      <c r="BA5" s="91"/>
      <c r="BB5" s="164"/>
      <c r="BC5" s="164"/>
      <c r="BD5" s="164"/>
      <c r="BE5" s="116">
        <v>0</v>
      </c>
    </row>
    <row r="6" spans="1:57" ht="18.75" x14ac:dyDescent="0.3">
      <c r="B6" s="139">
        <v>6.8287037037037036E-4</v>
      </c>
      <c r="C6" s="139">
        <v>6.7129629629629625E-4</v>
      </c>
      <c r="D6" s="139">
        <v>6.5972222222222224E-4</v>
      </c>
      <c r="E6" s="139">
        <v>6.4814814814814813E-4</v>
      </c>
      <c r="F6" s="139">
        <v>6.3657407407407413E-4</v>
      </c>
      <c r="G6" s="139">
        <v>6.2500000000000001E-4</v>
      </c>
      <c r="H6" s="132">
        <v>50</v>
      </c>
      <c r="I6" s="110">
        <v>1200</v>
      </c>
      <c r="J6" s="157">
        <f>1/I6</f>
        <v>8.3333333333333339E-4</v>
      </c>
      <c r="K6" s="119">
        <v>1200</v>
      </c>
      <c r="L6" s="157">
        <f>1/K6</f>
        <v>8.3333333333333339E-4</v>
      </c>
      <c r="M6" s="119">
        <v>1490</v>
      </c>
      <c r="N6" s="161">
        <f>1/M6</f>
        <v>6.711409395973154E-4</v>
      </c>
      <c r="O6" s="117">
        <v>1430</v>
      </c>
      <c r="P6" s="157">
        <f>1/O6</f>
        <v>6.993006993006993E-4</v>
      </c>
      <c r="Q6" s="128">
        <v>2000</v>
      </c>
      <c r="R6" s="157">
        <f>1/Q6</f>
        <v>5.0000000000000001E-4</v>
      </c>
      <c r="S6" s="128">
        <v>2000</v>
      </c>
      <c r="T6" s="157">
        <f>1/S6</f>
        <v>5.0000000000000001E-4</v>
      </c>
      <c r="U6" s="91">
        <v>8000</v>
      </c>
      <c r="V6" s="153">
        <f>1/U6</f>
        <v>1.25E-4</v>
      </c>
      <c r="W6" s="91">
        <v>8000</v>
      </c>
      <c r="X6" s="153">
        <f>1/W6</f>
        <v>1.25E-4</v>
      </c>
      <c r="Y6" s="91">
        <v>8000</v>
      </c>
      <c r="Z6" s="153">
        <f>1/Y6</f>
        <v>1.25E-4</v>
      </c>
      <c r="AA6" s="91">
        <v>8000</v>
      </c>
      <c r="AB6" s="153">
        <f>1/AA6</f>
        <v>1.25E-4</v>
      </c>
      <c r="AC6" s="128">
        <v>6000</v>
      </c>
      <c r="AD6" s="153">
        <f>1/AC6</f>
        <v>1.6666666666666666E-4</v>
      </c>
      <c r="AE6" s="128">
        <v>5000</v>
      </c>
      <c r="AF6" s="153">
        <f>1/AE6</f>
        <v>2.0000000000000001E-4</v>
      </c>
      <c r="AG6" s="147">
        <v>1490</v>
      </c>
      <c r="AH6" s="151">
        <f>1/AG6</f>
        <v>6.711409395973154E-4</v>
      </c>
      <c r="AI6" s="147">
        <v>1480</v>
      </c>
      <c r="AJ6" s="151">
        <f>1/AI6</f>
        <v>6.7567567567567571E-4</v>
      </c>
      <c r="AK6" s="147">
        <v>1470</v>
      </c>
      <c r="AL6" s="151">
        <f>1/AK6</f>
        <v>6.8027210884353737E-4</v>
      </c>
      <c r="AM6" s="147">
        <v>1460</v>
      </c>
      <c r="AN6" s="151">
        <f>1/AM6</f>
        <v>6.8493150684931507E-4</v>
      </c>
      <c r="AO6" s="147">
        <v>1450</v>
      </c>
      <c r="AP6" s="151">
        <f>1/AO6</f>
        <v>6.8965517241379305E-4</v>
      </c>
      <c r="AQ6" s="147">
        <v>1440</v>
      </c>
      <c r="AR6" s="151">
        <f>1/AQ6</f>
        <v>6.9444444444444447E-4</v>
      </c>
      <c r="AS6" s="170">
        <v>61</v>
      </c>
      <c r="AT6" s="170">
        <v>6</v>
      </c>
      <c r="AU6" s="171">
        <v>6</v>
      </c>
      <c r="AV6" s="170">
        <v>76</v>
      </c>
      <c r="AW6" s="170">
        <v>866</v>
      </c>
      <c r="AX6" s="172">
        <v>1074</v>
      </c>
      <c r="AY6" s="173">
        <v>192</v>
      </c>
      <c r="AZ6" s="174">
        <v>21</v>
      </c>
      <c r="BA6" s="175">
        <v>22</v>
      </c>
      <c r="BB6" s="174">
        <v>244</v>
      </c>
      <c r="BC6" s="174">
        <v>251</v>
      </c>
      <c r="BD6" s="174">
        <v>28</v>
      </c>
      <c r="BE6" s="169">
        <v>1</v>
      </c>
    </row>
    <row r="7" spans="1:57" ht="18.75" x14ac:dyDescent="0.3">
      <c r="B7" s="139">
        <v>6.9444444444444447E-4</v>
      </c>
      <c r="C7" s="139">
        <v>6.8287037037037036E-4</v>
      </c>
      <c r="D7" s="139">
        <v>6.7129629629629625E-4</v>
      </c>
      <c r="E7" s="139">
        <v>6.5972222222222224E-4</v>
      </c>
      <c r="F7" s="139">
        <v>6.4814814814814813E-4</v>
      </c>
      <c r="G7" s="139">
        <v>6.3657407407407413E-4</v>
      </c>
      <c r="H7" s="132">
        <v>49</v>
      </c>
      <c r="I7" s="110">
        <v>1040</v>
      </c>
      <c r="J7" s="157">
        <f t="shared" ref="J7:L25" si="0">1/I7</f>
        <v>9.6153846153846159E-4</v>
      </c>
      <c r="K7" s="119">
        <v>1050</v>
      </c>
      <c r="L7" s="157">
        <f t="shared" si="0"/>
        <v>9.5238095238095238E-4</v>
      </c>
      <c r="M7" s="119">
        <v>1470</v>
      </c>
      <c r="N7" s="161">
        <f t="shared" ref="N7" si="1">1/M7</f>
        <v>6.8027210884353737E-4</v>
      </c>
      <c r="O7" s="117">
        <v>1410</v>
      </c>
      <c r="P7" s="157">
        <f t="shared" ref="P7:T22" si="2">1/O7</f>
        <v>7.0921985815602842E-4</v>
      </c>
      <c r="Q7" s="128">
        <v>1760</v>
      </c>
      <c r="R7" s="157">
        <f t="shared" si="2"/>
        <v>5.6818181818181815E-4</v>
      </c>
      <c r="S7" s="128">
        <v>1530</v>
      </c>
      <c r="T7" s="157">
        <f t="shared" si="2"/>
        <v>6.5359477124183002E-4</v>
      </c>
      <c r="U7" s="91">
        <v>5420</v>
      </c>
      <c r="V7" s="153">
        <f t="shared" ref="V7:V56" si="3">1/U7</f>
        <v>1.8450184501845018E-4</v>
      </c>
      <c r="W7" s="91">
        <v>5240</v>
      </c>
      <c r="X7" s="153">
        <f t="shared" ref="X7" si="4">1/W7</f>
        <v>1.9083969465648855E-4</v>
      </c>
      <c r="Y7" s="91">
        <v>5190</v>
      </c>
      <c r="Z7" s="153">
        <f t="shared" ref="Z7" si="5">1/Y7</f>
        <v>1.9267822736030829E-4</v>
      </c>
      <c r="AA7" s="91">
        <v>4380</v>
      </c>
      <c r="AB7" s="153">
        <f t="shared" ref="AB7" si="6">1/AA7</f>
        <v>2.2831050228310502E-4</v>
      </c>
      <c r="AC7" s="128">
        <v>4830</v>
      </c>
      <c r="AD7" s="153">
        <f t="shared" ref="AD7:AD61" si="7">1/AC7</f>
        <v>2.0703933747412008E-4</v>
      </c>
      <c r="AE7" s="128">
        <v>4240</v>
      </c>
      <c r="AF7" s="153">
        <f t="shared" ref="AF7:AF61" si="8">1/AE7</f>
        <v>2.3584905660377359E-4</v>
      </c>
      <c r="AG7" s="147">
        <v>1480</v>
      </c>
      <c r="AH7" s="151">
        <f t="shared" ref="AH7:AH56" si="9">1/AG7</f>
        <v>6.7567567567567571E-4</v>
      </c>
      <c r="AI7" s="147">
        <v>1470</v>
      </c>
      <c r="AJ7" s="151">
        <f t="shared" ref="AJ7:AJ56" si="10">1/AI7</f>
        <v>6.8027210884353737E-4</v>
      </c>
      <c r="AK7" s="147">
        <v>1460</v>
      </c>
      <c r="AL7" s="151">
        <f t="shared" ref="AL7:AL56" si="11">1/AK7</f>
        <v>6.8493150684931507E-4</v>
      </c>
      <c r="AM7" s="147">
        <v>1450</v>
      </c>
      <c r="AN7" s="151">
        <f t="shared" ref="AN7:AN56" si="12">1/AM7</f>
        <v>6.8965517241379305E-4</v>
      </c>
      <c r="AO7" s="147">
        <v>1440</v>
      </c>
      <c r="AP7" s="151">
        <f t="shared" ref="AP7:AP56" si="13">1/AO7</f>
        <v>6.9444444444444447E-4</v>
      </c>
      <c r="AQ7" s="147">
        <v>1430</v>
      </c>
      <c r="AR7" s="151">
        <f t="shared" ref="AR7:AR56" si="14">1/AQ7</f>
        <v>6.993006993006993E-4</v>
      </c>
      <c r="AS7" s="170">
        <v>641</v>
      </c>
      <c r="AT7" s="170">
        <v>655</v>
      </c>
      <c r="AU7" s="171">
        <v>649</v>
      </c>
      <c r="AV7" s="170">
        <v>842</v>
      </c>
      <c r="AW7" s="170">
        <v>936</v>
      </c>
      <c r="AX7" s="172">
        <v>1182</v>
      </c>
      <c r="AY7" s="173">
        <v>2</v>
      </c>
      <c r="AZ7" s="174">
        <v>218</v>
      </c>
      <c r="BA7" s="175">
        <v>228</v>
      </c>
      <c r="BB7" s="174">
        <v>254</v>
      </c>
      <c r="BC7" s="174">
        <v>26</v>
      </c>
      <c r="BD7" s="174">
        <v>293</v>
      </c>
      <c r="BE7" s="169">
        <v>2</v>
      </c>
    </row>
    <row r="8" spans="1:57" ht="18.75" x14ac:dyDescent="0.3">
      <c r="B8" s="139">
        <v>7.0601851851851847E-4</v>
      </c>
      <c r="C8" s="139">
        <v>6.9444444444444447E-4</v>
      </c>
      <c r="D8" s="139">
        <v>6.8287037037037036E-4</v>
      </c>
      <c r="E8" s="139">
        <v>6.7129629629629625E-4</v>
      </c>
      <c r="F8" s="139">
        <v>6.5972222222222224E-4</v>
      </c>
      <c r="G8" s="139">
        <v>6.4814814814814813E-4</v>
      </c>
      <c r="H8" s="132">
        <v>48</v>
      </c>
      <c r="I8" s="109">
        <v>1020</v>
      </c>
      <c r="J8" s="157">
        <f t="shared" si="0"/>
        <v>9.8039215686274508E-4</v>
      </c>
      <c r="K8" s="118">
        <v>1030</v>
      </c>
      <c r="L8" s="157">
        <f t="shared" si="0"/>
        <v>9.7087378640776695E-4</v>
      </c>
      <c r="M8" s="118">
        <v>1450</v>
      </c>
      <c r="N8" s="157">
        <f t="shared" ref="N8" si="15">1/M8</f>
        <v>6.8965517241379305E-4</v>
      </c>
      <c r="O8" s="91">
        <v>1390</v>
      </c>
      <c r="P8" s="157">
        <f t="shared" ref="P8" si="16">1/O8</f>
        <v>7.1942446043165469E-4</v>
      </c>
      <c r="Q8" s="128">
        <v>1740</v>
      </c>
      <c r="R8" s="157">
        <f t="shared" si="2"/>
        <v>5.7471264367816091E-4</v>
      </c>
      <c r="S8" s="128">
        <v>1510</v>
      </c>
      <c r="T8" s="157">
        <f t="shared" si="2"/>
        <v>6.6225165562913907E-4</v>
      </c>
      <c r="U8" s="91">
        <v>5370</v>
      </c>
      <c r="V8" s="153">
        <f t="shared" si="3"/>
        <v>1.8621973929236498E-4</v>
      </c>
      <c r="W8" s="91">
        <v>5190</v>
      </c>
      <c r="X8" s="153">
        <f t="shared" ref="X8" si="17">1/W8</f>
        <v>1.9267822736030829E-4</v>
      </c>
      <c r="Y8" s="91">
        <v>5140</v>
      </c>
      <c r="Z8" s="153">
        <f t="shared" ref="Z8" si="18">1/Y8</f>
        <v>1.9455252918287939E-4</v>
      </c>
      <c r="AA8" s="91">
        <v>4330</v>
      </c>
      <c r="AB8" s="153">
        <f t="shared" ref="AB8" si="19">1/AA8</f>
        <v>2.3094688221709007E-4</v>
      </c>
      <c r="AC8" s="128">
        <v>4780</v>
      </c>
      <c r="AD8" s="153">
        <f t="shared" si="7"/>
        <v>2.0920502092050208E-4</v>
      </c>
      <c r="AE8" s="128">
        <v>4200</v>
      </c>
      <c r="AF8" s="153">
        <f t="shared" si="8"/>
        <v>2.380952380952381E-4</v>
      </c>
      <c r="AG8" s="147">
        <v>1470</v>
      </c>
      <c r="AH8" s="151">
        <f t="shared" si="9"/>
        <v>6.8027210884353737E-4</v>
      </c>
      <c r="AI8" s="147">
        <v>1460</v>
      </c>
      <c r="AJ8" s="151">
        <f t="shared" si="10"/>
        <v>6.8493150684931507E-4</v>
      </c>
      <c r="AK8" s="147">
        <v>1450</v>
      </c>
      <c r="AL8" s="151">
        <f t="shared" si="11"/>
        <v>6.8965517241379305E-4</v>
      </c>
      <c r="AM8" s="147">
        <v>1440</v>
      </c>
      <c r="AN8" s="151">
        <f t="shared" si="12"/>
        <v>6.9444444444444447E-4</v>
      </c>
      <c r="AO8" s="147">
        <v>1430</v>
      </c>
      <c r="AP8" s="151">
        <f t="shared" si="13"/>
        <v>6.993006993006993E-4</v>
      </c>
      <c r="AQ8" s="147">
        <v>1420</v>
      </c>
      <c r="AR8" s="151">
        <f t="shared" si="14"/>
        <v>7.0422535211267609E-4</v>
      </c>
      <c r="AS8" s="170">
        <v>672</v>
      </c>
      <c r="AT8" s="170">
        <v>709</v>
      </c>
      <c r="AU8" s="171">
        <v>698</v>
      </c>
      <c r="AV8" s="170">
        <v>924</v>
      </c>
      <c r="AW8" s="170">
        <v>1007</v>
      </c>
      <c r="AX8" s="172">
        <v>1291</v>
      </c>
      <c r="AY8" s="173">
        <v>208</v>
      </c>
      <c r="AZ8" s="174">
        <v>226</v>
      </c>
      <c r="BA8" s="175">
        <v>237</v>
      </c>
      <c r="BB8" s="174">
        <v>265</v>
      </c>
      <c r="BC8" s="174">
        <v>269</v>
      </c>
      <c r="BD8" s="174">
        <v>306</v>
      </c>
      <c r="BE8" s="169">
        <v>3</v>
      </c>
    </row>
    <row r="9" spans="1:57" ht="18.75" x14ac:dyDescent="0.3">
      <c r="B9" s="139">
        <v>7.1759259259259259E-4</v>
      </c>
      <c r="C9" s="139">
        <v>7.0601851851851847E-4</v>
      </c>
      <c r="D9" s="139">
        <v>6.9444444444444447E-4</v>
      </c>
      <c r="E9" s="139">
        <v>6.8287037037037036E-4</v>
      </c>
      <c r="F9" s="139">
        <v>6.7129629629629625E-4</v>
      </c>
      <c r="G9" s="139">
        <v>6.5972222222222224E-4</v>
      </c>
      <c r="H9" s="132">
        <v>47</v>
      </c>
      <c r="I9" s="109">
        <v>1010</v>
      </c>
      <c r="J9" s="157">
        <f t="shared" si="0"/>
        <v>9.9009900990099011E-4</v>
      </c>
      <c r="K9" s="118">
        <v>1020</v>
      </c>
      <c r="L9" s="157">
        <f t="shared" si="0"/>
        <v>9.8039215686274508E-4</v>
      </c>
      <c r="M9" s="118">
        <v>1430</v>
      </c>
      <c r="N9" s="157">
        <f t="shared" ref="N9" si="20">1/M9</f>
        <v>6.993006993006993E-4</v>
      </c>
      <c r="O9" s="91">
        <v>1370</v>
      </c>
      <c r="P9" s="157">
        <f t="shared" ref="P9" si="21">1/O9</f>
        <v>7.2992700729927003E-4</v>
      </c>
      <c r="Q9" s="128">
        <v>1720</v>
      </c>
      <c r="R9" s="157">
        <f t="shared" si="2"/>
        <v>5.8139534883720929E-4</v>
      </c>
      <c r="S9" s="128">
        <v>1490</v>
      </c>
      <c r="T9" s="157">
        <f t="shared" si="2"/>
        <v>6.711409395973154E-4</v>
      </c>
      <c r="U9" s="91">
        <v>5310</v>
      </c>
      <c r="V9" s="153">
        <f t="shared" si="3"/>
        <v>1.8832391713747646E-4</v>
      </c>
      <c r="W9" s="91">
        <v>5130</v>
      </c>
      <c r="X9" s="153">
        <f t="shared" ref="X9" si="22">1/W9</f>
        <v>1.9493177387914229E-4</v>
      </c>
      <c r="Y9" s="91">
        <v>5090</v>
      </c>
      <c r="Z9" s="153">
        <f t="shared" ref="Z9" si="23">1/Y9</f>
        <v>1.9646365422396856E-4</v>
      </c>
      <c r="AA9" s="91">
        <v>4290</v>
      </c>
      <c r="AB9" s="153">
        <f t="shared" ref="AB9" si="24">1/AA9</f>
        <v>2.331002331002331E-4</v>
      </c>
      <c r="AC9" s="128">
        <v>4730</v>
      </c>
      <c r="AD9" s="153">
        <f t="shared" si="7"/>
        <v>2.1141649048625792E-4</v>
      </c>
      <c r="AE9" s="128">
        <v>4150</v>
      </c>
      <c r="AF9" s="153">
        <f t="shared" si="8"/>
        <v>2.4096385542168674E-4</v>
      </c>
      <c r="AG9" s="147">
        <v>1460</v>
      </c>
      <c r="AH9" s="151">
        <f t="shared" si="9"/>
        <v>6.8493150684931507E-4</v>
      </c>
      <c r="AI9" s="147">
        <v>1450</v>
      </c>
      <c r="AJ9" s="151">
        <f t="shared" si="10"/>
        <v>6.8965517241379305E-4</v>
      </c>
      <c r="AK9" s="147">
        <v>1440</v>
      </c>
      <c r="AL9" s="151">
        <f t="shared" si="11"/>
        <v>6.9444444444444447E-4</v>
      </c>
      <c r="AM9" s="147">
        <v>1430</v>
      </c>
      <c r="AN9" s="151">
        <f t="shared" si="12"/>
        <v>6.993006993006993E-4</v>
      </c>
      <c r="AO9" s="147">
        <v>1420</v>
      </c>
      <c r="AP9" s="151">
        <f t="shared" si="13"/>
        <v>7.0422535211267609E-4</v>
      </c>
      <c r="AQ9" s="147">
        <v>1410</v>
      </c>
      <c r="AR9" s="151">
        <f t="shared" si="14"/>
        <v>7.0921985815602842E-4</v>
      </c>
      <c r="AS9" s="170">
        <v>703</v>
      </c>
      <c r="AT9" s="170">
        <v>764</v>
      </c>
      <c r="AU9" s="171">
        <v>747</v>
      </c>
      <c r="AV9" s="170">
        <v>1006</v>
      </c>
      <c r="AW9" s="170">
        <v>1077</v>
      </c>
      <c r="AX9" s="172">
        <v>1399</v>
      </c>
      <c r="AY9" s="173">
        <v>215</v>
      </c>
      <c r="AZ9" s="174">
        <v>234</v>
      </c>
      <c r="BA9" s="175">
        <v>245</v>
      </c>
      <c r="BB9" s="174">
        <v>275</v>
      </c>
      <c r="BC9" s="174">
        <v>279</v>
      </c>
      <c r="BD9" s="174">
        <v>319</v>
      </c>
      <c r="BE9" s="169">
        <v>4</v>
      </c>
    </row>
    <row r="10" spans="1:57" ht="18.75" x14ac:dyDescent="0.3">
      <c r="B10" s="139">
        <v>7.291666666666667E-4</v>
      </c>
      <c r="C10" s="139">
        <v>7.1759259259259259E-4</v>
      </c>
      <c r="D10" s="139">
        <v>7.0601851851851847E-4</v>
      </c>
      <c r="E10" s="139">
        <v>6.9444444444444447E-4</v>
      </c>
      <c r="F10" s="139">
        <v>6.8287037037037036E-4</v>
      </c>
      <c r="G10" s="139">
        <v>6.7129629629629625E-4</v>
      </c>
      <c r="H10" s="132">
        <v>46</v>
      </c>
      <c r="I10" s="109">
        <v>1000</v>
      </c>
      <c r="J10" s="157">
        <f t="shared" si="0"/>
        <v>1E-3</v>
      </c>
      <c r="K10" s="118">
        <v>1000</v>
      </c>
      <c r="L10" s="157">
        <f t="shared" si="0"/>
        <v>1E-3</v>
      </c>
      <c r="M10" s="118">
        <v>1420</v>
      </c>
      <c r="N10" s="157">
        <f t="shared" ref="N10" si="25">1/M10</f>
        <v>7.0422535211267609E-4</v>
      </c>
      <c r="O10" s="91">
        <v>1350</v>
      </c>
      <c r="P10" s="157">
        <f t="shared" ref="P10" si="26">1/O10</f>
        <v>7.407407407407407E-4</v>
      </c>
      <c r="Q10" s="128">
        <v>1700</v>
      </c>
      <c r="R10" s="157">
        <f t="shared" si="2"/>
        <v>5.8823529411764701E-4</v>
      </c>
      <c r="S10" s="128">
        <v>1480</v>
      </c>
      <c r="T10" s="157">
        <f t="shared" si="2"/>
        <v>6.7567567567567571E-4</v>
      </c>
      <c r="U10" s="91">
        <v>5250</v>
      </c>
      <c r="V10" s="153">
        <f t="shared" si="3"/>
        <v>1.9047619047619048E-4</v>
      </c>
      <c r="W10" s="91">
        <v>5070</v>
      </c>
      <c r="X10" s="153">
        <f t="shared" ref="X10" si="27">1/W10</f>
        <v>1.9723865877712031E-4</v>
      </c>
      <c r="Y10" s="91">
        <v>5040</v>
      </c>
      <c r="Z10" s="153">
        <f t="shared" ref="Z10" si="28">1/Y10</f>
        <v>1.9841269841269841E-4</v>
      </c>
      <c r="AA10" s="91">
        <v>4240</v>
      </c>
      <c r="AB10" s="153">
        <f t="shared" ref="AB10" si="29">1/AA10</f>
        <v>2.3584905660377359E-4</v>
      </c>
      <c r="AC10" s="128">
        <v>4680</v>
      </c>
      <c r="AD10" s="153">
        <f t="shared" si="7"/>
        <v>2.1367521367521368E-4</v>
      </c>
      <c r="AE10" s="128">
        <v>4110</v>
      </c>
      <c r="AF10" s="153">
        <f t="shared" si="8"/>
        <v>2.4330900243309004E-4</v>
      </c>
      <c r="AG10" s="147">
        <v>1450</v>
      </c>
      <c r="AH10" s="151">
        <f t="shared" si="9"/>
        <v>6.8965517241379305E-4</v>
      </c>
      <c r="AI10" s="147">
        <v>1440</v>
      </c>
      <c r="AJ10" s="151">
        <f t="shared" si="10"/>
        <v>6.9444444444444447E-4</v>
      </c>
      <c r="AK10" s="147">
        <v>1430</v>
      </c>
      <c r="AL10" s="151">
        <f t="shared" si="11"/>
        <v>6.993006993006993E-4</v>
      </c>
      <c r="AM10" s="147">
        <v>1420</v>
      </c>
      <c r="AN10" s="151">
        <f t="shared" si="12"/>
        <v>7.0422535211267609E-4</v>
      </c>
      <c r="AO10" s="147">
        <v>1410</v>
      </c>
      <c r="AP10" s="151">
        <f t="shared" si="13"/>
        <v>7.0921985815602842E-4</v>
      </c>
      <c r="AQ10" s="147">
        <v>1400</v>
      </c>
      <c r="AR10" s="151">
        <f t="shared" si="14"/>
        <v>7.1428571428571429E-4</v>
      </c>
      <c r="AS10" s="170">
        <v>734</v>
      </c>
      <c r="AT10" s="170">
        <v>819</v>
      </c>
      <c r="AU10" s="171">
        <v>796</v>
      </c>
      <c r="AV10" s="170">
        <v>1088</v>
      </c>
      <c r="AW10" s="170">
        <v>1147</v>
      </c>
      <c r="AX10" s="172">
        <v>1507</v>
      </c>
      <c r="AY10" s="173">
        <v>223</v>
      </c>
      <c r="AZ10" s="174">
        <v>242</v>
      </c>
      <c r="BA10" s="175">
        <v>254</v>
      </c>
      <c r="BB10" s="174">
        <v>285</v>
      </c>
      <c r="BC10" s="174">
        <v>288</v>
      </c>
      <c r="BD10" s="174">
        <v>332</v>
      </c>
      <c r="BE10" s="169">
        <v>5</v>
      </c>
    </row>
    <row r="11" spans="1:57" ht="18.75" x14ac:dyDescent="0.3">
      <c r="B11" s="139">
        <v>7.407407407407407E-4</v>
      </c>
      <c r="C11" s="139">
        <v>7.291666666666667E-4</v>
      </c>
      <c r="D11" s="139">
        <v>7.1759259259259259E-4</v>
      </c>
      <c r="E11" s="139">
        <v>7.0601851851851847E-4</v>
      </c>
      <c r="F11" s="139">
        <v>6.9444444444444447E-4</v>
      </c>
      <c r="G11" s="139">
        <v>6.8287037037037036E-4</v>
      </c>
      <c r="H11" s="132">
        <v>45</v>
      </c>
      <c r="I11" s="109">
        <v>990</v>
      </c>
      <c r="J11" s="157">
        <f t="shared" si="0"/>
        <v>1.0101010101010101E-3</v>
      </c>
      <c r="K11" s="118">
        <v>990</v>
      </c>
      <c r="L11" s="157">
        <f t="shared" si="0"/>
        <v>1.0101010101010101E-3</v>
      </c>
      <c r="M11" s="118">
        <v>1400</v>
      </c>
      <c r="N11" s="157">
        <f t="shared" ref="N11" si="30">1/M11</f>
        <v>7.1428571428571429E-4</v>
      </c>
      <c r="O11" s="91">
        <v>1330</v>
      </c>
      <c r="P11" s="157">
        <f t="shared" ref="P11" si="31">1/O11</f>
        <v>7.5187969924812035E-4</v>
      </c>
      <c r="Q11" s="128">
        <v>1680</v>
      </c>
      <c r="R11" s="157">
        <f t="shared" si="2"/>
        <v>5.9523809523809529E-4</v>
      </c>
      <c r="S11" s="128">
        <v>1460</v>
      </c>
      <c r="T11" s="157">
        <f t="shared" si="2"/>
        <v>6.8493150684931507E-4</v>
      </c>
      <c r="U11" s="91">
        <v>5200</v>
      </c>
      <c r="V11" s="153">
        <f t="shared" si="3"/>
        <v>1.9230769230769231E-4</v>
      </c>
      <c r="W11" s="91">
        <v>5020</v>
      </c>
      <c r="X11" s="153">
        <f t="shared" ref="X11" si="32">1/W11</f>
        <v>1.9920318725099602E-4</v>
      </c>
      <c r="Y11" s="91">
        <v>4580</v>
      </c>
      <c r="Z11" s="153">
        <f t="shared" ref="Z11" si="33">1/Y11</f>
        <v>2.183406113537118E-4</v>
      </c>
      <c r="AA11" s="91">
        <v>4200</v>
      </c>
      <c r="AB11" s="153">
        <f t="shared" ref="AB11" si="34">1/AA11</f>
        <v>2.380952380952381E-4</v>
      </c>
      <c r="AC11" s="128">
        <v>4630</v>
      </c>
      <c r="AD11" s="153">
        <f t="shared" si="7"/>
        <v>2.1598272138228941E-4</v>
      </c>
      <c r="AE11" s="128">
        <v>4070</v>
      </c>
      <c r="AF11" s="153">
        <f t="shared" si="8"/>
        <v>2.4570024570024569E-4</v>
      </c>
      <c r="AG11" s="147">
        <v>1440</v>
      </c>
      <c r="AH11" s="151">
        <f t="shared" si="9"/>
        <v>6.9444444444444447E-4</v>
      </c>
      <c r="AI11" s="147">
        <v>1430</v>
      </c>
      <c r="AJ11" s="151">
        <f t="shared" si="10"/>
        <v>6.993006993006993E-4</v>
      </c>
      <c r="AK11" s="147">
        <v>1420</v>
      </c>
      <c r="AL11" s="151">
        <f t="shared" si="11"/>
        <v>7.0422535211267609E-4</v>
      </c>
      <c r="AM11" s="147">
        <v>1410</v>
      </c>
      <c r="AN11" s="151">
        <f t="shared" si="12"/>
        <v>7.0921985815602842E-4</v>
      </c>
      <c r="AO11" s="147">
        <v>1400</v>
      </c>
      <c r="AP11" s="151">
        <f t="shared" si="13"/>
        <v>7.1428571428571429E-4</v>
      </c>
      <c r="AQ11" s="147">
        <v>1390</v>
      </c>
      <c r="AR11" s="151">
        <f t="shared" si="14"/>
        <v>7.1942446043165469E-4</v>
      </c>
      <c r="AS11" s="170">
        <v>765</v>
      </c>
      <c r="AT11" s="170">
        <v>874</v>
      </c>
      <c r="AU11" s="171">
        <v>845</v>
      </c>
      <c r="AV11" s="170">
        <v>1171</v>
      </c>
      <c r="AW11" s="170">
        <v>1218</v>
      </c>
      <c r="AX11" s="172">
        <v>1615</v>
      </c>
      <c r="AY11" s="173">
        <v>231</v>
      </c>
      <c r="AZ11" s="174">
        <v>249</v>
      </c>
      <c r="BA11" s="175">
        <v>262</v>
      </c>
      <c r="BB11" s="174">
        <v>296</v>
      </c>
      <c r="BC11" s="174">
        <v>297</v>
      </c>
      <c r="BD11" s="174">
        <v>345</v>
      </c>
      <c r="BE11" s="169">
        <v>6</v>
      </c>
    </row>
    <row r="12" spans="1:57" ht="18.75" x14ac:dyDescent="0.3">
      <c r="B12" s="139">
        <v>7.5231481481481482E-4</v>
      </c>
      <c r="C12" s="139">
        <v>7.407407407407407E-4</v>
      </c>
      <c r="D12" s="139">
        <v>7.291666666666667E-4</v>
      </c>
      <c r="E12" s="139">
        <v>7.1759259259259259E-4</v>
      </c>
      <c r="F12" s="139">
        <v>7.0601851851851847E-4</v>
      </c>
      <c r="G12" s="139">
        <v>6.9444444444444447E-4</v>
      </c>
      <c r="H12" s="132">
        <v>44</v>
      </c>
      <c r="I12" s="109">
        <v>980</v>
      </c>
      <c r="J12" s="157">
        <f t="shared" si="0"/>
        <v>1.0204081632653062E-3</v>
      </c>
      <c r="K12" s="118">
        <v>970</v>
      </c>
      <c r="L12" s="157">
        <f t="shared" si="0"/>
        <v>1.0309278350515464E-3</v>
      </c>
      <c r="M12" s="118">
        <v>1380</v>
      </c>
      <c r="N12" s="157">
        <f t="shared" ref="N12" si="35">1/M12</f>
        <v>7.246376811594203E-4</v>
      </c>
      <c r="O12" s="91">
        <v>1310</v>
      </c>
      <c r="P12" s="157">
        <f t="shared" ref="P12" si="36">1/O12</f>
        <v>7.6335877862595419E-4</v>
      </c>
      <c r="Q12" s="128">
        <v>1660</v>
      </c>
      <c r="R12" s="157">
        <f t="shared" si="2"/>
        <v>6.0240963855421692E-4</v>
      </c>
      <c r="S12" s="128">
        <v>1440</v>
      </c>
      <c r="T12" s="157">
        <f t="shared" si="2"/>
        <v>6.9444444444444447E-4</v>
      </c>
      <c r="U12" s="91">
        <v>5140</v>
      </c>
      <c r="V12" s="153">
        <f t="shared" si="3"/>
        <v>1.9455252918287939E-4</v>
      </c>
      <c r="W12" s="91">
        <v>4560</v>
      </c>
      <c r="X12" s="153">
        <f t="shared" ref="X12" si="37">1/W12</f>
        <v>2.1929824561403509E-4</v>
      </c>
      <c r="Y12" s="91">
        <v>4530</v>
      </c>
      <c r="Z12" s="153">
        <f t="shared" ref="Z12" si="38">1/Y12</f>
        <v>2.2075055187637969E-4</v>
      </c>
      <c r="AA12" s="91">
        <v>4150</v>
      </c>
      <c r="AB12" s="153">
        <f t="shared" ref="AB12" si="39">1/AA12</f>
        <v>2.4096385542168674E-4</v>
      </c>
      <c r="AC12" s="128">
        <v>4580</v>
      </c>
      <c r="AD12" s="153">
        <f t="shared" si="7"/>
        <v>2.183406113537118E-4</v>
      </c>
      <c r="AE12" s="128">
        <v>4020</v>
      </c>
      <c r="AF12" s="153">
        <f t="shared" si="8"/>
        <v>2.4875621890547262E-4</v>
      </c>
      <c r="AG12" s="147">
        <v>1430</v>
      </c>
      <c r="AH12" s="151">
        <f t="shared" si="9"/>
        <v>6.993006993006993E-4</v>
      </c>
      <c r="AI12" s="147">
        <v>1420</v>
      </c>
      <c r="AJ12" s="151">
        <f t="shared" si="10"/>
        <v>7.0422535211267609E-4</v>
      </c>
      <c r="AK12" s="147">
        <v>1410</v>
      </c>
      <c r="AL12" s="151">
        <f t="shared" si="11"/>
        <v>7.0921985815602842E-4</v>
      </c>
      <c r="AM12" s="147">
        <v>1400</v>
      </c>
      <c r="AN12" s="151">
        <f t="shared" si="12"/>
        <v>7.1428571428571429E-4</v>
      </c>
      <c r="AO12" s="147">
        <v>1390</v>
      </c>
      <c r="AP12" s="151">
        <f t="shared" si="13"/>
        <v>7.1942446043165469E-4</v>
      </c>
      <c r="AQ12" s="147">
        <v>1380</v>
      </c>
      <c r="AR12" s="151">
        <f t="shared" si="14"/>
        <v>7.246376811594203E-4</v>
      </c>
      <c r="AS12" s="170">
        <v>796</v>
      </c>
      <c r="AT12" s="170">
        <v>928</v>
      </c>
      <c r="AU12" s="171">
        <v>894</v>
      </c>
      <c r="AV12" s="170">
        <v>1253</v>
      </c>
      <c r="AW12" s="170">
        <v>1288</v>
      </c>
      <c r="AX12" s="172">
        <v>1724</v>
      </c>
      <c r="AY12" s="173">
        <v>239</v>
      </c>
      <c r="AZ12" s="174">
        <v>257</v>
      </c>
      <c r="BA12" s="175">
        <v>271</v>
      </c>
      <c r="BB12" s="174">
        <v>306</v>
      </c>
      <c r="BC12" s="174">
        <v>306</v>
      </c>
      <c r="BD12" s="174">
        <v>358</v>
      </c>
      <c r="BE12" s="169">
        <v>7</v>
      </c>
    </row>
    <row r="13" spans="1:57" ht="18.75" x14ac:dyDescent="0.3">
      <c r="B13" s="139">
        <v>7.6388888888888893E-4</v>
      </c>
      <c r="C13" s="139">
        <v>7.5231481481481482E-4</v>
      </c>
      <c r="D13" s="139">
        <v>7.407407407407407E-4</v>
      </c>
      <c r="E13" s="139">
        <v>7.291666666666667E-4</v>
      </c>
      <c r="F13" s="139">
        <v>7.1759259259259259E-4</v>
      </c>
      <c r="G13" s="139">
        <v>7.0601851851851847E-4</v>
      </c>
      <c r="H13" s="132">
        <v>43</v>
      </c>
      <c r="I13" s="109">
        <v>960</v>
      </c>
      <c r="J13" s="157">
        <f t="shared" si="0"/>
        <v>1.0416666666666667E-3</v>
      </c>
      <c r="K13" s="118">
        <v>960</v>
      </c>
      <c r="L13" s="157">
        <f t="shared" si="0"/>
        <v>1.0416666666666667E-3</v>
      </c>
      <c r="M13" s="118">
        <v>1360</v>
      </c>
      <c r="N13" s="157">
        <f t="shared" ref="N13" si="40">1/M13</f>
        <v>7.3529411764705881E-4</v>
      </c>
      <c r="O13" s="91">
        <v>1290</v>
      </c>
      <c r="P13" s="157">
        <f t="shared" ref="P13" si="41">1/O13</f>
        <v>7.7519379844961239E-4</v>
      </c>
      <c r="Q13" s="128">
        <v>1640</v>
      </c>
      <c r="R13" s="157">
        <f t="shared" si="2"/>
        <v>6.0975609756097561E-4</v>
      </c>
      <c r="S13" s="128">
        <v>1430</v>
      </c>
      <c r="T13" s="157">
        <f t="shared" si="2"/>
        <v>6.993006993006993E-4</v>
      </c>
      <c r="U13" s="91">
        <v>5080</v>
      </c>
      <c r="V13" s="153">
        <f t="shared" si="3"/>
        <v>1.968503937007874E-4</v>
      </c>
      <c r="W13" s="91">
        <v>4510</v>
      </c>
      <c r="X13" s="153">
        <f t="shared" ref="X13" si="42">1/W13</f>
        <v>2.2172949002217295E-4</v>
      </c>
      <c r="Y13" s="91">
        <v>4480</v>
      </c>
      <c r="Z13" s="153">
        <f t="shared" ref="Z13" si="43">1/Y13</f>
        <v>2.2321428571428571E-4</v>
      </c>
      <c r="AA13" s="91">
        <v>4110</v>
      </c>
      <c r="AB13" s="153">
        <f t="shared" ref="AB13" si="44">1/AA13</f>
        <v>2.4330900243309004E-4</v>
      </c>
      <c r="AC13" s="128">
        <v>4530</v>
      </c>
      <c r="AD13" s="153">
        <f t="shared" si="7"/>
        <v>2.2075055187637969E-4</v>
      </c>
      <c r="AE13" s="128">
        <v>3580</v>
      </c>
      <c r="AF13" s="153">
        <f t="shared" si="8"/>
        <v>2.7932960893854746E-4</v>
      </c>
      <c r="AG13" s="147">
        <v>1420</v>
      </c>
      <c r="AH13" s="151">
        <f t="shared" si="9"/>
        <v>7.0422535211267609E-4</v>
      </c>
      <c r="AI13" s="147">
        <v>1410</v>
      </c>
      <c r="AJ13" s="151">
        <f t="shared" si="10"/>
        <v>7.0921985815602842E-4</v>
      </c>
      <c r="AK13" s="147">
        <v>1400</v>
      </c>
      <c r="AL13" s="151">
        <f t="shared" si="11"/>
        <v>7.1428571428571429E-4</v>
      </c>
      <c r="AM13" s="147">
        <v>1390</v>
      </c>
      <c r="AN13" s="151">
        <f t="shared" si="12"/>
        <v>7.1942446043165469E-4</v>
      </c>
      <c r="AO13" s="147">
        <v>1380</v>
      </c>
      <c r="AP13" s="151">
        <f t="shared" si="13"/>
        <v>7.246376811594203E-4</v>
      </c>
      <c r="AQ13" s="147">
        <v>1370</v>
      </c>
      <c r="AR13" s="151">
        <f t="shared" si="14"/>
        <v>7.2992700729927003E-4</v>
      </c>
      <c r="AS13" s="170">
        <v>827</v>
      </c>
      <c r="AT13" s="170">
        <v>983</v>
      </c>
      <c r="AU13" s="171">
        <v>943</v>
      </c>
      <c r="AV13" s="170">
        <v>1335</v>
      </c>
      <c r="AW13" s="170">
        <v>1359</v>
      </c>
      <c r="AX13" s="172">
        <v>1832</v>
      </c>
      <c r="AY13" s="173">
        <v>247</v>
      </c>
      <c r="AZ13" s="174">
        <v>265</v>
      </c>
      <c r="BA13" s="175">
        <v>279</v>
      </c>
      <c r="BB13" s="174">
        <v>317</v>
      </c>
      <c r="BC13" s="174">
        <v>315</v>
      </c>
      <c r="BD13" s="174">
        <v>371</v>
      </c>
      <c r="BE13" s="169">
        <v>8</v>
      </c>
    </row>
    <row r="14" spans="1:57" ht="18.75" x14ac:dyDescent="0.3">
      <c r="B14" s="139">
        <v>7.7546296296296293E-4</v>
      </c>
      <c r="C14" s="139">
        <v>7.6388888888888893E-4</v>
      </c>
      <c r="D14" s="139">
        <v>7.5231481481481482E-4</v>
      </c>
      <c r="E14" s="139">
        <v>7.407407407407407E-4</v>
      </c>
      <c r="F14" s="139">
        <v>7.291666666666667E-4</v>
      </c>
      <c r="G14" s="139">
        <v>7.1759259259259259E-4</v>
      </c>
      <c r="H14" s="132">
        <v>42</v>
      </c>
      <c r="I14" s="109">
        <v>950</v>
      </c>
      <c r="J14" s="157">
        <f t="shared" si="0"/>
        <v>1.0526315789473684E-3</v>
      </c>
      <c r="K14" s="118">
        <v>950</v>
      </c>
      <c r="L14" s="157">
        <f t="shared" si="0"/>
        <v>1.0526315789473684E-3</v>
      </c>
      <c r="M14" s="118">
        <v>1340</v>
      </c>
      <c r="N14" s="157">
        <f t="shared" ref="N14" si="45">1/M14</f>
        <v>7.4626865671641792E-4</v>
      </c>
      <c r="O14" s="91">
        <v>1270</v>
      </c>
      <c r="P14" s="157">
        <f t="shared" ref="P14" si="46">1/O14</f>
        <v>7.874015748031496E-4</v>
      </c>
      <c r="Q14" s="128">
        <v>1620</v>
      </c>
      <c r="R14" s="157">
        <f t="shared" si="2"/>
        <v>6.1728395061728394E-4</v>
      </c>
      <c r="S14" s="128">
        <v>1420</v>
      </c>
      <c r="T14" s="157">
        <f t="shared" si="2"/>
        <v>7.0422535211267609E-4</v>
      </c>
      <c r="U14" s="91">
        <v>5030</v>
      </c>
      <c r="V14" s="153">
        <f t="shared" si="3"/>
        <v>1.9880715705765408E-4</v>
      </c>
      <c r="W14" s="91">
        <v>4450</v>
      </c>
      <c r="X14" s="153">
        <f t="shared" ref="X14" si="47">1/W14</f>
        <v>2.2471910112359551E-4</v>
      </c>
      <c r="Y14" s="91">
        <v>4430</v>
      </c>
      <c r="Z14" s="153">
        <f t="shared" ref="Z14" si="48">1/Y14</f>
        <v>2.257336343115124E-4</v>
      </c>
      <c r="AA14" s="91">
        <v>4070</v>
      </c>
      <c r="AB14" s="153">
        <f t="shared" ref="AB14" si="49">1/AA14</f>
        <v>2.4570024570024569E-4</v>
      </c>
      <c r="AC14" s="128">
        <v>4480</v>
      </c>
      <c r="AD14" s="153">
        <f t="shared" si="7"/>
        <v>2.2321428571428571E-4</v>
      </c>
      <c r="AE14" s="128">
        <v>3530</v>
      </c>
      <c r="AF14" s="153">
        <f t="shared" si="8"/>
        <v>2.8328611898016995E-4</v>
      </c>
      <c r="AG14" s="147">
        <v>1410</v>
      </c>
      <c r="AH14" s="151">
        <f t="shared" si="9"/>
        <v>7.0921985815602842E-4</v>
      </c>
      <c r="AI14" s="147">
        <v>1400</v>
      </c>
      <c r="AJ14" s="151">
        <f t="shared" si="10"/>
        <v>7.1428571428571429E-4</v>
      </c>
      <c r="AK14" s="147">
        <v>1390</v>
      </c>
      <c r="AL14" s="151">
        <f t="shared" si="11"/>
        <v>7.1942446043165469E-4</v>
      </c>
      <c r="AM14" s="147">
        <v>1380</v>
      </c>
      <c r="AN14" s="151">
        <f t="shared" si="12"/>
        <v>7.246376811594203E-4</v>
      </c>
      <c r="AO14" s="147">
        <v>1370</v>
      </c>
      <c r="AP14" s="151">
        <f t="shared" si="13"/>
        <v>7.2992700729927003E-4</v>
      </c>
      <c r="AQ14" s="147">
        <v>1360</v>
      </c>
      <c r="AR14" s="151">
        <f t="shared" si="14"/>
        <v>7.3529411764705881E-4</v>
      </c>
      <c r="AS14" s="170">
        <v>858</v>
      </c>
      <c r="AT14" s="170">
        <v>1038</v>
      </c>
      <c r="AU14" s="171">
        <v>992</v>
      </c>
      <c r="AV14" s="170">
        <v>1417</v>
      </c>
      <c r="AW14" s="170">
        <v>1429</v>
      </c>
      <c r="AX14" s="172">
        <v>194</v>
      </c>
      <c r="AY14" s="173">
        <v>254</v>
      </c>
      <c r="AZ14" s="174">
        <v>273</v>
      </c>
      <c r="BA14" s="175">
        <v>287</v>
      </c>
      <c r="BB14" s="174">
        <v>327</v>
      </c>
      <c r="BC14" s="174">
        <v>325</v>
      </c>
      <c r="BD14" s="174">
        <v>384</v>
      </c>
      <c r="BE14" s="169">
        <v>9</v>
      </c>
    </row>
    <row r="15" spans="1:57" ht="18.75" x14ac:dyDescent="0.3">
      <c r="B15" s="139">
        <v>7.8703703703703705E-4</v>
      </c>
      <c r="C15" s="139">
        <v>7.7546296296296293E-4</v>
      </c>
      <c r="D15" s="139">
        <v>7.6388888888888893E-4</v>
      </c>
      <c r="E15" s="139">
        <v>7.5231481481481482E-4</v>
      </c>
      <c r="F15" s="139">
        <v>7.407407407407407E-4</v>
      </c>
      <c r="G15" s="139">
        <v>7.291666666666667E-4</v>
      </c>
      <c r="H15" s="132">
        <v>41</v>
      </c>
      <c r="I15" s="109">
        <v>940</v>
      </c>
      <c r="J15" s="157">
        <f t="shared" si="0"/>
        <v>1.0638297872340426E-3</v>
      </c>
      <c r="K15" s="118">
        <v>930</v>
      </c>
      <c r="L15" s="157">
        <f t="shared" si="0"/>
        <v>1.0752688172043011E-3</v>
      </c>
      <c r="M15" s="118">
        <v>1330</v>
      </c>
      <c r="N15" s="157">
        <f t="shared" ref="N15" si="50">1/M15</f>
        <v>7.5187969924812035E-4</v>
      </c>
      <c r="O15" s="91">
        <v>1250</v>
      </c>
      <c r="P15" s="157">
        <f t="shared" ref="P15" si="51">1/O15</f>
        <v>8.0000000000000004E-4</v>
      </c>
      <c r="Q15" s="128">
        <v>1600</v>
      </c>
      <c r="R15" s="157">
        <f t="shared" si="2"/>
        <v>6.2500000000000001E-4</v>
      </c>
      <c r="S15" s="128">
        <v>1390</v>
      </c>
      <c r="T15" s="157">
        <f t="shared" si="2"/>
        <v>7.1942446043165469E-4</v>
      </c>
      <c r="U15" s="91">
        <v>4570</v>
      </c>
      <c r="V15" s="153">
        <f t="shared" si="3"/>
        <v>2.188183807439825E-4</v>
      </c>
      <c r="W15" s="91">
        <v>4390</v>
      </c>
      <c r="X15" s="153">
        <f t="shared" ref="X15" si="52">1/W15</f>
        <v>2.2779043280182233E-4</v>
      </c>
      <c r="Y15" s="91">
        <v>4380</v>
      </c>
      <c r="Z15" s="153">
        <f t="shared" ref="Z15" si="53">1/Y15</f>
        <v>2.2831050228310502E-4</v>
      </c>
      <c r="AA15" s="91">
        <v>4020</v>
      </c>
      <c r="AB15" s="153">
        <f t="shared" ref="AB15" si="54">1/AA15</f>
        <v>2.4875621890547262E-4</v>
      </c>
      <c r="AC15" s="128">
        <v>4430</v>
      </c>
      <c r="AD15" s="153">
        <f t="shared" si="7"/>
        <v>2.257336343115124E-4</v>
      </c>
      <c r="AE15" s="128">
        <v>3490</v>
      </c>
      <c r="AF15" s="153">
        <f t="shared" si="8"/>
        <v>2.8653295128939826E-4</v>
      </c>
      <c r="AG15" s="147">
        <v>1400</v>
      </c>
      <c r="AH15" s="151">
        <f t="shared" si="9"/>
        <v>7.1428571428571429E-4</v>
      </c>
      <c r="AI15" s="147">
        <v>1390</v>
      </c>
      <c r="AJ15" s="151">
        <f t="shared" si="10"/>
        <v>7.1942446043165469E-4</v>
      </c>
      <c r="AK15" s="147">
        <v>1380</v>
      </c>
      <c r="AL15" s="151">
        <f t="shared" si="11"/>
        <v>7.246376811594203E-4</v>
      </c>
      <c r="AM15" s="147">
        <v>1370</v>
      </c>
      <c r="AN15" s="151">
        <f t="shared" si="12"/>
        <v>7.2992700729927003E-4</v>
      </c>
      <c r="AO15" s="147">
        <v>1360</v>
      </c>
      <c r="AP15" s="151">
        <f t="shared" si="13"/>
        <v>7.3529411764705881E-4</v>
      </c>
      <c r="AQ15" s="147">
        <v>1350</v>
      </c>
      <c r="AR15" s="151">
        <f t="shared" si="14"/>
        <v>7.407407407407407E-4</v>
      </c>
      <c r="AS15" s="170">
        <v>889</v>
      </c>
      <c r="AT15" s="170">
        <v>1093</v>
      </c>
      <c r="AU15" s="171">
        <v>1041</v>
      </c>
      <c r="AV15" s="170">
        <v>1499</v>
      </c>
      <c r="AW15" s="170">
        <v>1499</v>
      </c>
      <c r="AX15" s="172">
        <v>2048</v>
      </c>
      <c r="AY15" s="173">
        <v>262</v>
      </c>
      <c r="AZ15" s="174">
        <v>281</v>
      </c>
      <c r="BA15" s="175">
        <v>296</v>
      </c>
      <c r="BB15" s="174">
        <v>337</v>
      </c>
      <c r="BC15" s="174">
        <v>334</v>
      </c>
      <c r="BD15" s="174">
        <v>397</v>
      </c>
      <c r="BE15" s="169">
        <v>10</v>
      </c>
    </row>
    <row r="16" spans="1:57" ht="18.75" x14ac:dyDescent="0.3">
      <c r="B16" s="139">
        <v>7.9861111111111116E-4</v>
      </c>
      <c r="C16" s="139">
        <v>7.8703703703703705E-4</v>
      </c>
      <c r="D16" s="139">
        <v>7.7546296296296293E-4</v>
      </c>
      <c r="E16" s="139">
        <v>7.6388888888888893E-4</v>
      </c>
      <c r="F16" s="139">
        <v>7.5231481481481482E-4</v>
      </c>
      <c r="G16" s="139">
        <v>7.407407407407407E-4</v>
      </c>
      <c r="H16" s="132">
        <v>40</v>
      </c>
      <c r="I16" s="109">
        <v>930</v>
      </c>
      <c r="J16" s="157">
        <f t="shared" si="0"/>
        <v>1.0752688172043011E-3</v>
      </c>
      <c r="K16" s="118">
        <v>920</v>
      </c>
      <c r="L16" s="157">
        <f t="shared" si="0"/>
        <v>1.0869565217391304E-3</v>
      </c>
      <c r="M16" s="118">
        <v>1310</v>
      </c>
      <c r="N16" s="157">
        <f t="shared" ref="N16" si="55">1/M16</f>
        <v>7.6335877862595419E-4</v>
      </c>
      <c r="O16" s="91">
        <v>1230</v>
      </c>
      <c r="P16" s="157">
        <f t="shared" ref="P16" si="56">1/O16</f>
        <v>8.1300813008130081E-4</v>
      </c>
      <c r="Q16" s="128">
        <v>1580</v>
      </c>
      <c r="R16" s="157">
        <f t="shared" si="2"/>
        <v>6.329113924050633E-4</v>
      </c>
      <c r="S16" s="128">
        <v>1380</v>
      </c>
      <c r="T16" s="157">
        <f t="shared" si="2"/>
        <v>7.246376811594203E-4</v>
      </c>
      <c r="U16" s="91">
        <v>4510</v>
      </c>
      <c r="V16" s="153">
        <f t="shared" si="3"/>
        <v>2.2172949002217295E-4</v>
      </c>
      <c r="W16" s="91">
        <v>4240</v>
      </c>
      <c r="X16" s="153">
        <f t="shared" ref="X16" si="57">1/W16</f>
        <v>2.3584905660377359E-4</v>
      </c>
      <c r="Y16" s="91">
        <v>4330</v>
      </c>
      <c r="Z16" s="153">
        <f t="shared" ref="Z16" si="58">1/Y16</f>
        <v>2.3094688221709007E-4</v>
      </c>
      <c r="AA16" s="91">
        <v>3580</v>
      </c>
      <c r="AB16" s="153">
        <f t="shared" ref="AB16" si="59">1/AA16</f>
        <v>2.7932960893854746E-4</v>
      </c>
      <c r="AC16" s="128">
        <v>4380</v>
      </c>
      <c r="AD16" s="153">
        <f t="shared" si="7"/>
        <v>2.2831050228310502E-4</v>
      </c>
      <c r="AE16" s="128">
        <v>3450</v>
      </c>
      <c r="AF16" s="153">
        <f t="shared" si="8"/>
        <v>2.8985507246376811E-4</v>
      </c>
      <c r="AG16" s="147">
        <v>1390</v>
      </c>
      <c r="AH16" s="151">
        <f t="shared" si="9"/>
        <v>7.1942446043165469E-4</v>
      </c>
      <c r="AI16" s="147">
        <v>1380</v>
      </c>
      <c r="AJ16" s="151">
        <f t="shared" si="10"/>
        <v>7.246376811594203E-4</v>
      </c>
      <c r="AK16" s="147">
        <v>1370</v>
      </c>
      <c r="AL16" s="151">
        <f t="shared" si="11"/>
        <v>7.2992700729927003E-4</v>
      </c>
      <c r="AM16" s="147">
        <v>1360</v>
      </c>
      <c r="AN16" s="151">
        <f t="shared" si="12"/>
        <v>7.3529411764705881E-4</v>
      </c>
      <c r="AO16" s="147">
        <v>1350</v>
      </c>
      <c r="AP16" s="151">
        <f t="shared" si="13"/>
        <v>7.407407407407407E-4</v>
      </c>
      <c r="AQ16" s="147">
        <v>1340</v>
      </c>
      <c r="AR16" s="151">
        <f t="shared" si="14"/>
        <v>7.4626865671641792E-4</v>
      </c>
      <c r="AS16" s="170">
        <v>921</v>
      </c>
      <c r="AT16" s="170">
        <v>1147</v>
      </c>
      <c r="AU16" s="171">
        <v>1089</v>
      </c>
      <c r="AV16" s="170">
        <v>1581</v>
      </c>
      <c r="AW16" s="170">
        <v>157</v>
      </c>
      <c r="AX16" s="172">
        <v>2157</v>
      </c>
      <c r="AY16" s="173">
        <v>27</v>
      </c>
      <c r="AZ16" s="174">
        <v>289</v>
      </c>
      <c r="BA16" s="175">
        <v>304</v>
      </c>
      <c r="BB16" s="174">
        <v>348</v>
      </c>
      <c r="BC16" s="174">
        <v>343</v>
      </c>
      <c r="BD16" s="174">
        <v>411</v>
      </c>
      <c r="BE16" s="169">
        <v>11</v>
      </c>
    </row>
    <row r="17" spans="2:57" ht="18.75" x14ac:dyDescent="0.3">
      <c r="B17" s="139">
        <v>8.1018518518518516E-4</v>
      </c>
      <c r="C17" s="139">
        <v>7.9861111111111116E-4</v>
      </c>
      <c r="D17" s="139">
        <v>7.8703703703703705E-4</v>
      </c>
      <c r="E17" s="139">
        <v>7.7546296296296293E-4</v>
      </c>
      <c r="F17" s="139">
        <v>7.6388888888888893E-4</v>
      </c>
      <c r="G17" s="139">
        <v>7.5231481481481482E-4</v>
      </c>
      <c r="H17" s="132">
        <v>39</v>
      </c>
      <c r="I17" s="109">
        <v>920</v>
      </c>
      <c r="J17" s="157">
        <f t="shared" si="0"/>
        <v>1.0869565217391304E-3</v>
      </c>
      <c r="K17" s="118">
        <v>900</v>
      </c>
      <c r="L17" s="157">
        <f t="shared" si="0"/>
        <v>1.1111111111111111E-3</v>
      </c>
      <c r="M17" s="118">
        <v>1290</v>
      </c>
      <c r="N17" s="157">
        <f t="shared" ref="N17" si="60">1/M17</f>
        <v>7.7519379844961239E-4</v>
      </c>
      <c r="O17" s="91">
        <v>1210</v>
      </c>
      <c r="P17" s="157">
        <f t="shared" ref="P17" si="61">1/O17</f>
        <v>8.2644628099173552E-4</v>
      </c>
      <c r="Q17" s="128">
        <v>1560</v>
      </c>
      <c r="R17" s="157">
        <f t="shared" si="2"/>
        <v>6.4102564102564103E-4</v>
      </c>
      <c r="S17" s="128">
        <v>1360</v>
      </c>
      <c r="T17" s="157">
        <f t="shared" si="2"/>
        <v>7.3529411764705881E-4</v>
      </c>
      <c r="U17" s="91">
        <v>4450</v>
      </c>
      <c r="V17" s="153">
        <f t="shared" si="3"/>
        <v>2.2471910112359551E-4</v>
      </c>
      <c r="W17" s="91">
        <v>4280</v>
      </c>
      <c r="X17" s="153">
        <f t="shared" ref="X17" si="62">1/W17</f>
        <v>2.3364485981308412E-4</v>
      </c>
      <c r="Y17" s="91">
        <v>4280</v>
      </c>
      <c r="Z17" s="153">
        <f t="shared" ref="Z17" si="63">1/Y17</f>
        <v>2.3364485981308412E-4</v>
      </c>
      <c r="AA17" s="91">
        <v>3530</v>
      </c>
      <c r="AB17" s="153">
        <f t="shared" ref="AB17" si="64">1/AA17</f>
        <v>2.8328611898016995E-4</v>
      </c>
      <c r="AC17" s="128">
        <v>4330</v>
      </c>
      <c r="AD17" s="153">
        <f t="shared" si="7"/>
        <v>2.3094688221709007E-4</v>
      </c>
      <c r="AE17" s="128">
        <v>3400</v>
      </c>
      <c r="AF17" s="153">
        <f t="shared" si="8"/>
        <v>2.941176470588235E-4</v>
      </c>
      <c r="AG17" s="147">
        <v>1380</v>
      </c>
      <c r="AH17" s="151">
        <f t="shared" si="9"/>
        <v>7.246376811594203E-4</v>
      </c>
      <c r="AI17" s="147">
        <v>1370</v>
      </c>
      <c r="AJ17" s="151">
        <f t="shared" si="10"/>
        <v>7.2992700729927003E-4</v>
      </c>
      <c r="AK17" s="147">
        <v>1360</v>
      </c>
      <c r="AL17" s="151">
        <f t="shared" si="11"/>
        <v>7.3529411764705881E-4</v>
      </c>
      <c r="AM17" s="147">
        <v>1350</v>
      </c>
      <c r="AN17" s="151">
        <f t="shared" si="12"/>
        <v>7.407407407407407E-4</v>
      </c>
      <c r="AO17" s="147">
        <v>1340</v>
      </c>
      <c r="AP17" s="151">
        <f t="shared" si="13"/>
        <v>7.4626865671641792E-4</v>
      </c>
      <c r="AQ17" s="147">
        <v>1330</v>
      </c>
      <c r="AR17" s="151">
        <f t="shared" si="14"/>
        <v>7.5187969924812035E-4</v>
      </c>
      <c r="AS17" s="170">
        <v>952</v>
      </c>
      <c r="AT17" s="170">
        <v>1202</v>
      </c>
      <c r="AU17" s="171">
        <v>1138</v>
      </c>
      <c r="AV17" s="170">
        <v>1663</v>
      </c>
      <c r="AW17" s="170">
        <v>164</v>
      </c>
      <c r="AX17" s="172">
        <v>2265</v>
      </c>
      <c r="AY17" s="173">
        <v>278</v>
      </c>
      <c r="AZ17" s="174">
        <v>297</v>
      </c>
      <c r="BA17" s="175">
        <v>313</v>
      </c>
      <c r="BB17" s="174">
        <v>358</v>
      </c>
      <c r="BC17" s="174">
        <v>352</v>
      </c>
      <c r="BD17" s="174">
        <v>424</v>
      </c>
      <c r="BE17" s="169">
        <v>12</v>
      </c>
    </row>
    <row r="18" spans="2:57" ht="18.75" x14ac:dyDescent="0.3">
      <c r="B18" s="139">
        <v>8.2175925925925927E-4</v>
      </c>
      <c r="C18" s="139">
        <v>8.1018518518518516E-4</v>
      </c>
      <c r="D18" s="139">
        <v>7.9861111111111116E-4</v>
      </c>
      <c r="E18" s="139">
        <v>7.8703703703703705E-4</v>
      </c>
      <c r="F18" s="139">
        <v>7.7546296296296293E-4</v>
      </c>
      <c r="G18" s="139">
        <v>7.6388888888888893E-4</v>
      </c>
      <c r="H18" s="132">
        <v>38</v>
      </c>
      <c r="I18" s="109">
        <v>900</v>
      </c>
      <c r="J18" s="157">
        <f t="shared" si="0"/>
        <v>1.1111111111111111E-3</v>
      </c>
      <c r="K18" s="118">
        <v>890</v>
      </c>
      <c r="L18" s="157">
        <f t="shared" si="0"/>
        <v>1.1235955056179776E-3</v>
      </c>
      <c r="M18" s="118">
        <v>1270</v>
      </c>
      <c r="N18" s="157">
        <f t="shared" ref="N18" si="65">1/M18</f>
        <v>7.874015748031496E-4</v>
      </c>
      <c r="O18" s="91">
        <v>1190</v>
      </c>
      <c r="P18" s="157">
        <f t="shared" ref="P18" si="66">1/O18</f>
        <v>8.4033613445378156E-4</v>
      </c>
      <c r="Q18" s="128">
        <v>1540</v>
      </c>
      <c r="R18" s="157">
        <f t="shared" si="2"/>
        <v>6.4935064935064935E-4</v>
      </c>
      <c r="S18" s="128">
        <v>1340</v>
      </c>
      <c r="T18" s="157">
        <f t="shared" si="2"/>
        <v>7.4626865671641792E-4</v>
      </c>
      <c r="U18" s="91">
        <v>4400</v>
      </c>
      <c r="V18" s="153">
        <f t="shared" si="3"/>
        <v>2.2727272727272727E-4</v>
      </c>
      <c r="W18" s="91">
        <v>4220</v>
      </c>
      <c r="X18" s="153">
        <f t="shared" ref="X18" si="67">1/W18</f>
        <v>2.3696682464454977E-4</v>
      </c>
      <c r="Y18" s="91">
        <v>4230</v>
      </c>
      <c r="Z18" s="153">
        <f t="shared" ref="Z18" si="68">1/Y18</f>
        <v>2.3640661938534278E-4</v>
      </c>
      <c r="AA18" s="91">
        <v>3490</v>
      </c>
      <c r="AB18" s="153">
        <f t="shared" ref="AB18" si="69">1/AA18</f>
        <v>2.8653295128939826E-4</v>
      </c>
      <c r="AC18" s="128">
        <v>4280</v>
      </c>
      <c r="AD18" s="153">
        <f t="shared" si="7"/>
        <v>2.3364485981308412E-4</v>
      </c>
      <c r="AE18" s="128">
        <v>3360</v>
      </c>
      <c r="AF18" s="153">
        <f t="shared" si="8"/>
        <v>2.9761904761904765E-4</v>
      </c>
      <c r="AG18" s="147">
        <v>1370</v>
      </c>
      <c r="AH18" s="151">
        <f t="shared" si="9"/>
        <v>7.2992700729927003E-4</v>
      </c>
      <c r="AI18" s="147">
        <v>1360</v>
      </c>
      <c r="AJ18" s="151">
        <f t="shared" si="10"/>
        <v>7.3529411764705881E-4</v>
      </c>
      <c r="AK18" s="147">
        <v>1350</v>
      </c>
      <c r="AL18" s="151">
        <f t="shared" si="11"/>
        <v>7.407407407407407E-4</v>
      </c>
      <c r="AM18" s="147">
        <v>1340</v>
      </c>
      <c r="AN18" s="151">
        <f t="shared" si="12"/>
        <v>7.4626865671641792E-4</v>
      </c>
      <c r="AO18" s="147">
        <v>1330</v>
      </c>
      <c r="AP18" s="151">
        <f t="shared" si="13"/>
        <v>7.5187969924812035E-4</v>
      </c>
      <c r="AQ18" s="147">
        <v>1320</v>
      </c>
      <c r="AR18" s="151">
        <f t="shared" si="14"/>
        <v>7.5757575757575758E-4</v>
      </c>
      <c r="AS18" s="170">
        <v>983</v>
      </c>
      <c r="AT18" s="170">
        <v>1257</v>
      </c>
      <c r="AU18" s="171">
        <v>1187</v>
      </c>
      <c r="AV18" s="170">
        <v>1745</v>
      </c>
      <c r="AW18" s="170">
        <v>171</v>
      </c>
      <c r="AX18" s="172">
        <v>2373</v>
      </c>
      <c r="AY18" s="173">
        <v>285</v>
      </c>
      <c r="AZ18" s="174">
        <v>305</v>
      </c>
      <c r="BA18" s="175">
        <v>321</v>
      </c>
      <c r="BB18" s="174">
        <v>368</v>
      </c>
      <c r="BC18" s="174">
        <v>362</v>
      </c>
      <c r="BD18" s="174">
        <v>437</v>
      </c>
      <c r="BE18" s="169">
        <v>13</v>
      </c>
    </row>
    <row r="19" spans="2:57" ht="18.75" x14ac:dyDescent="0.3">
      <c r="B19" s="139">
        <v>8.3333333333333339E-4</v>
      </c>
      <c r="C19" s="139">
        <v>8.2175925925925927E-4</v>
      </c>
      <c r="D19" s="139">
        <v>8.1018518518518516E-4</v>
      </c>
      <c r="E19" s="139">
        <v>7.9861111111111116E-4</v>
      </c>
      <c r="F19" s="139">
        <v>7.8703703703703705E-4</v>
      </c>
      <c r="G19" s="139">
        <v>7.7546296296296293E-4</v>
      </c>
      <c r="H19" s="132">
        <v>37</v>
      </c>
      <c r="I19" s="109">
        <v>890</v>
      </c>
      <c r="J19" s="157">
        <f t="shared" si="0"/>
        <v>1.1235955056179776E-3</v>
      </c>
      <c r="K19" s="118">
        <v>880</v>
      </c>
      <c r="L19" s="157">
        <f t="shared" si="0"/>
        <v>1.1363636363636363E-3</v>
      </c>
      <c r="M19" s="118">
        <v>1260</v>
      </c>
      <c r="N19" s="157">
        <f t="shared" ref="N19" si="70">1/M19</f>
        <v>7.9365079365079365E-4</v>
      </c>
      <c r="O19" s="91">
        <v>1170</v>
      </c>
      <c r="P19" s="157">
        <f t="shared" ref="P19" si="71">1/O19</f>
        <v>8.547008547008547E-4</v>
      </c>
      <c r="Q19" s="128">
        <v>1520</v>
      </c>
      <c r="R19" s="157">
        <f t="shared" si="2"/>
        <v>6.5789473684210525E-4</v>
      </c>
      <c r="S19" s="128">
        <v>1330</v>
      </c>
      <c r="T19" s="157">
        <f t="shared" si="2"/>
        <v>7.5187969924812035E-4</v>
      </c>
      <c r="U19" s="91">
        <v>4340</v>
      </c>
      <c r="V19" s="153">
        <f t="shared" si="3"/>
        <v>2.304147465437788E-4</v>
      </c>
      <c r="W19" s="91">
        <v>4170</v>
      </c>
      <c r="X19" s="153">
        <f t="shared" ref="X19" si="72">1/W19</f>
        <v>2.3980815347721823E-4</v>
      </c>
      <c r="Y19" s="91">
        <v>4180</v>
      </c>
      <c r="Z19" s="153">
        <f t="shared" ref="Z19" si="73">1/Y19</f>
        <v>2.3923444976076556E-4</v>
      </c>
      <c r="AA19" s="91">
        <v>3450</v>
      </c>
      <c r="AB19" s="153">
        <f t="shared" ref="AB19" si="74">1/AA19</f>
        <v>2.8985507246376811E-4</v>
      </c>
      <c r="AC19" s="128">
        <v>4230</v>
      </c>
      <c r="AD19" s="153">
        <f t="shared" si="7"/>
        <v>2.3640661938534278E-4</v>
      </c>
      <c r="AE19" s="128">
        <v>3310</v>
      </c>
      <c r="AF19" s="153">
        <f t="shared" si="8"/>
        <v>3.0211480362537764E-4</v>
      </c>
      <c r="AG19" s="147">
        <v>1360</v>
      </c>
      <c r="AH19" s="151">
        <f t="shared" si="9"/>
        <v>7.3529411764705881E-4</v>
      </c>
      <c r="AI19" s="147">
        <v>1350</v>
      </c>
      <c r="AJ19" s="151">
        <f t="shared" si="10"/>
        <v>7.407407407407407E-4</v>
      </c>
      <c r="AK19" s="147">
        <v>1340</v>
      </c>
      <c r="AL19" s="151">
        <f t="shared" si="11"/>
        <v>7.4626865671641792E-4</v>
      </c>
      <c r="AM19" s="147">
        <v>1330</v>
      </c>
      <c r="AN19" s="151">
        <f t="shared" si="12"/>
        <v>7.5187969924812035E-4</v>
      </c>
      <c r="AO19" s="147">
        <v>1320</v>
      </c>
      <c r="AP19" s="151">
        <f t="shared" si="13"/>
        <v>7.5757575757575758E-4</v>
      </c>
      <c r="AQ19" s="147">
        <v>1310</v>
      </c>
      <c r="AR19" s="151">
        <f t="shared" si="14"/>
        <v>7.6335877862595419E-4</v>
      </c>
      <c r="AS19" s="170">
        <v>1014</v>
      </c>
      <c r="AT19" s="170">
        <v>1312</v>
      </c>
      <c r="AU19" s="171">
        <v>1236</v>
      </c>
      <c r="AV19" s="170">
        <v>1827</v>
      </c>
      <c r="AW19" s="170">
        <v>1781</v>
      </c>
      <c r="AX19" s="172">
        <v>2481</v>
      </c>
      <c r="AY19" s="173">
        <v>293</v>
      </c>
      <c r="AZ19" s="174">
        <v>313</v>
      </c>
      <c r="BA19" s="175">
        <v>329</v>
      </c>
      <c r="BB19" s="174">
        <v>379</v>
      </c>
      <c r="BC19" s="174">
        <v>371</v>
      </c>
      <c r="BD19" s="174">
        <v>45</v>
      </c>
      <c r="BE19" s="169">
        <v>14</v>
      </c>
    </row>
    <row r="20" spans="2:57" ht="18.75" x14ac:dyDescent="0.3">
      <c r="B20" s="139">
        <v>8.4490740740740739E-4</v>
      </c>
      <c r="C20" s="139">
        <v>8.3333333333333339E-4</v>
      </c>
      <c r="D20" s="139">
        <v>8.2175925925925927E-4</v>
      </c>
      <c r="E20" s="139">
        <v>8.1018518518518516E-4</v>
      </c>
      <c r="F20" s="139">
        <v>7.9861111111111116E-4</v>
      </c>
      <c r="G20" s="139">
        <v>7.8703703703703705E-4</v>
      </c>
      <c r="H20" s="132">
        <v>36</v>
      </c>
      <c r="I20" s="109">
        <v>880</v>
      </c>
      <c r="J20" s="157">
        <f t="shared" si="0"/>
        <v>1.1363636363636363E-3</v>
      </c>
      <c r="K20" s="118">
        <v>860</v>
      </c>
      <c r="L20" s="157">
        <f t="shared" si="0"/>
        <v>1.1627906976744186E-3</v>
      </c>
      <c r="M20" s="118">
        <v>1240</v>
      </c>
      <c r="N20" s="157">
        <f t="shared" ref="N20" si="75">1/M20</f>
        <v>8.0645161290322581E-4</v>
      </c>
      <c r="O20" s="91">
        <v>1150</v>
      </c>
      <c r="P20" s="157">
        <f t="shared" ref="P20" si="76">1/O20</f>
        <v>8.6956521739130438E-4</v>
      </c>
      <c r="Q20" s="128">
        <v>1500</v>
      </c>
      <c r="R20" s="157">
        <f t="shared" si="2"/>
        <v>6.6666666666666664E-4</v>
      </c>
      <c r="S20" s="128">
        <v>1310</v>
      </c>
      <c r="T20" s="157">
        <f t="shared" si="2"/>
        <v>7.6335877862595419E-4</v>
      </c>
      <c r="U20" s="91">
        <v>4280</v>
      </c>
      <c r="V20" s="153">
        <f t="shared" si="3"/>
        <v>2.3364485981308412E-4</v>
      </c>
      <c r="W20" s="91">
        <v>4110</v>
      </c>
      <c r="X20" s="153">
        <f t="shared" ref="X20" si="77">1/W20</f>
        <v>2.4330900243309004E-4</v>
      </c>
      <c r="Y20" s="91">
        <v>4130</v>
      </c>
      <c r="Z20" s="153">
        <f t="shared" ref="Z20" si="78">1/Y20</f>
        <v>2.4213075060532688E-4</v>
      </c>
      <c r="AA20" s="91">
        <v>3400</v>
      </c>
      <c r="AB20" s="153">
        <f t="shared" ref="AB20" si="79">1/AA20</f>
        <v>2.941176470588235E-4</v>
      </c>
      <c r="AC20" s="128">
        <v>4180</v>
      </c>
      <c r="AD20" s="153">
        <f t="shared" si="7"/>
        <v>2.3923444976076556E-4</v>
      </c>
      <c r="AE20" s="128">
        <v>3270</v>
      </c>
      <c r="AF20" s="153">
        <f t="shared" si="8"/>
        <v>3.058103975535168E-4</v>
      </c>
      <c r="AG20" s="147">
        <v>1350</v>
      </c>
      <c r="AH20" s="151">
        <f t="shared" si="9"/>
        <v>7.407407407407407E-4</v>
      </c>
      <c r="AI20" s="147">
        <v>1340</v>
      </c>
      <c r="AJ20" s="151">
        <f t="shared" si="10"/>
        <v>7.4626865671641792E-4</v>
      </c>
      <c r="AK20" s="147">
        <v>1330</v>
      </c>
      <c r="AL20" s="151">
        <f t="shared" si="11"/>
        <v>7.5187969924812035E-4</v>
      </c>
      <c r="AM20" s="147">
        <v>1320</v>
      </c>
      <c r="AN20" s="151">
        <f t="shared" si="12"/>
        <v>7.5757575757575758E-4</v>
      </c>
      <c r="AO20" s="147">
        <v>1310</v>
      </c>
      <c r="AP20" s="151">
        <f t="shared" si="13"/>
        <v>7.6335877862595419E-4</v>
      </c>
      <c r="AQ20" s="147">
        <v>1300</v>
      </c>
      <c r="AR20" s="151">
        <f t="shared" si="14"/>
        <v>7.6923076923076923E-4</v>
      </c>
      <c r="AS20" s="170">
        <v>1045</v>
      </c>
      <c r="AT20" s="170">
        <v>1366</v>
      </c>
      <c r="AU20" s="171">
        <v>1285</v>
      </c>
      <c r="AV20" s="170">
        <v>1909</v>
      </c>
      <c r="AW20" s="170">
        <v>1851</v>
      </c>
      <c r="AX20" s="172">
        <v>259</v>
      </c>
      <c r="AY20" s="173">
        <v>301</v>
      </c>
      <c r="AZ20" s="174">
        <v>321</v>
      </c>
      <c r="BA20" s="175">
        <v>338</v>
      </c>
      <c r="BB20" s="174">
        <v>389</v>
      </c>
      <c r="BC20" s="174">
        <v>38</v>
      </c>
      <c r="BD20" s="174">
        <v>463</v>
      </c>
      <c r="BE20" s="169">
        <v>15</v>
      </c>
    </row>
    <row r="21" spans="2:57" ht="18.75" x14ac:dyDescent="0.3">
      <c r="B21" s="139">
        <v>8.564814814814815E-4</v>
      </c>
      <c r="C21" s="139">
        <v>8.4490740740740739E-4</v>
      </c>
      <c r="D21" s="139">
        <v>8.3333333333333339E-4</v>
      </c>
      <c r="E21" s="139">
        <v>8.2175925925925927E-4</v>
      </c>
      <c r="F21" s="139">
        <v>8.1018518518518516E-4</v>
      </c>
      <c r="G21" s="139">
        <v>7.9861111111111116E-4</v>
      </c>
      <c r="H21" s="132">
        <v>35</v>
      </c>
      <c r="I21" s="109">
        <v>870</v>
      </c>
      <c r="J21" s="157">
        <f t="shared" si="0"/>
        <v>1.1494252873563218E-3</v>
      </c>
      <c r="K21" s="118">
        <v>850</v>
      </c>
      <c r="L21" s="157">
        <f t="shared" si="0"/>
        <v>1.176470588235294E-3</v>
      </c>
      <c r="M21" s="118">
        <v>1220</v>
      </c>
      <c r="N21" s="157">
        <f t="shared" ref="N21" si="80">1/M21</f>
        <v>8.1967213114754098E-4</v>
      </c>
      <c r="O21" s="91">
        <v>1130</v>
      </c>
      <c r="P21" s="157">
        <f t="shared" ref="P21" si="81">1/O21</f>
        <v>8.8495575221238937E-4</v>
      </c>
      <c r="Q21" s="128">
        <v>1490</v>
      </c>
      <c r="R21" s="157">
        <f t="shared" si="2"/>
        <v>6.711409395973154E-4</v>
      </c>
      <c r="S21" s="128">
        <v>1290</v>
      </c>
      <c r="T21" s="157">
        <f t="shared" si="2"/>
        <v>7.7519379844961239E-4</v>
      </c>
      <c r="U21" s="91">
        <v>4230</v>
      </c>
      <c r="V21" s="153">
        <f t="shared" si="3"/>
        <v>2.3640661938534278E-4</v>
      </c>
      <c r="W21" s="91">
        <v>4060</v>
      </c>
      <c r="X21" s="153">
        <f t="shared" ref="X21" si="82">1/W21</f>
        <v>2.463054187192118E-4</v>
      </c>
      <c r="Y21" s="91">
        <v>4070</v>
      </c>
      <c r="Z21" s="153">
        <f t="shared" ref="Z21" si="83">1/Y21</f>
        <v>2.4570024570024569E-4</v>
      </c>
      <c r="AA21" s="91">
        <v>3360</v>
      </c>
      <c r="AB21" s="153">
        <f t="shared" ref="AB21" si="84">1/AA21</f>
        <v>2.9761904761904765E-4</v>
      </c>
      <c r="AC21" s="128">
        <v>4130</v>
      </c>
      <c r="AD21" s="153">
        <f t="shared" si="7"/>
        <v>2.4213075060532688E-4</v>
      </c>
      <c r="AE21" s="128">
        <v>3220</v>
      </c>
      <c r="AF21" s="153">
        <f t="shared" si="8"/>
        <v>3.1055900621118014E-4</v>
      </c>
      <c r="AG21" s="147">
        <v>1340</v>
      </c>
      <c r="AH21" s="151">
        <f t="shared" si="9"/>
        <v>7.4626865671641792E-4</v>
      </c>
      <c r="AI21" s="147">
        <v>1330</v>
      </c>
      <c r="AJ21" s="151">
        <f t="shared" si="10"/>
        <v>7.5187969924812035E-4</v>
      </c>
      <c r="AK21" s="147">
        <v>1320</v>
      </c>
      <c r="AL21" s="151">
        <f t="shared" si="11"/>
        <v>7.5757575757575758E-4</v>
      </c>
      <c r="AM21" s="147">
        <v>1310</v>
      </c>
      <c r="AN21" s="151">
        <f t="shared" si="12"/>
        <v>7.6335877862595419E-4</v>
      </c>
      <c r="AO21" s="147">
        <v>1300</v>
      </c>
      <c r="AP21" s="151">
        <f t="shared" si="13"/>
        <v>7.6923076923076923E-4</v>
      </c>
      <c r="AQ21" s="147">
        <v>1290</v>
      </c>
      <c r="AR21" s="151">
        <f t="shared" si="14"/>
        <v>7.7519379844961239E-4</v>
      </c>
      <c r="AS21" s="170">
        <v>1076</v>
      </c>
      <c r="AT21" s="170">
        <v>1421</v>
      </c>
      <c r="AU21" s="171">
        <v>1334</v>
      </c>
      <c r="AV21" s="170">
        <v>1992</v>
      </c>
      <c r="AW21" s="170">
        <v>1922</v>
      </c>
      <c r="AX21" s="172">
        <v>2698</v>
      </c>
      <c r="AY21" s="173">
        <v>309</v>
      </c>
      <c r="AZ21" s="174">
        <v>328</v>
      </c>
      <c r="BA21" s="175">
        <v>346</v>
      </c>
      <c r="BB21" s="174">
        <v>4</v>
      </c>
      <c r="BC21" s="174">
        <v>389</v>
      </c>
      <c r="BD21" s="174">
        <v>476</v>
      </c>
      <c r="BE21" s="169">
        <v>16</v>
      </c>
    </row>
    <row r="22" spans="2:57" ht="18.75" x14ac:dyDescent="0.3">
      <c r="B22" s="139">
        <v>8.6805555555555551E-4</v>
      </c>
      <c r="C22" s="139">
        <v>8.564814814814815E-4</v>
      </c>
      <c r="D22" s="139">
        <v>8.4490740740740739E-4</v>
      </c>
      <c r="E22" s="139">
        <v>8.3333333333333339E-4</v>
      </c>
      <c r="F22" s="139">
        <v>8.2175925925925927E-4</v>
      </c>
      <c r="G22" s="139">
        <v>8.1018518518518516E-4</v>
      </c>
      <c r="H22" s="132">
        <v>34</v>
      </c>
      <c r="I22" s="109">
        <v>850</v>
      </c>
      <c r="J22" s="157">
        <f t="shared" si="0"/>
        <v>1.176470588235294E-3</v>
      </c>
      <c r="K22" s="118">
        <v>830</v>
      </c>
      <c r="L22" s="157">
        <f t="shared" si="0"/>
        <v>1.2048192771084338E-3</v>
      </c>
      <c r="M22" s="118">
        <v>1200</v>
      </c>
      <c r="N22" s="157">
        <f t="shared" ref="N22" si="85">1/M22</f>
        <v>8.3333333333333339E-4</v>
      </c>
      <c r="O22" s="91">
        <v>1110</v>
      </c>
      <c r="P22" s="157">
        <f t="shared" ref="P22" si="86">1/O22</f>
        <v>9.0090090090090091E-4</v>
      </c>
      <c r="Q22" s="128">
        <v>1470</v>
      </c>
      <c r="R22" s="157">
        <f t="shared" si="2"/>
        <v>6.8027210884353737E-4</v>
      </c>
      <c r="S22" s="128">
        <v>1280</v>
      </c>
      <c r="T22" s="157">
        <f t="shared" si="2"/>
        <v>7.8125000000000004E-4</v>
      </c>
      <c r="U22" s="91">
        <v>4170</v>
      </c>
      <c r="V22" s="153">
        <f t="shared" si="3"/>
        <v>2.3980815347721823E-4</v>
      </c>
      <c r="W22" s="91">
        <v>360</v>
      </c>
      <c r="X22" s="153">
        <f t="shared" ref="X22" si="87">1/W22</f>
        <v>2.7777777777777779E-3</v>
      </c>
      <c r="Y22" s="91">
        <v>4020</v>
      </c>
      <c r="Z22" s="153">
        <f t="shared" ref="Z22" si="88">1/Y22</f>
        <v>2.4875621890547262E-4</v>
      </c>
      <c r="AA22" s="91">
        <v>3310</v>
      </c>
      <c r="AB22" s="153">
        <f t="shared" ref="AB22" si="89">1/AA22</f>
        <v>3.0211480362537764E-4</v>
      </c>
      <c r="AC22" s="128">
        <v>4070</v>
      </c>
      <c r="AD22" s="153">
        <f t="shared" si="7"/>
        <v>2.4570024570024569E-4</v>
      </c>
      <c r="AE22" s="128">
        <v>3180</v>
      </c>
      <c r="AF22" s="153">
        <f t="shared" si="8"/>
        <v>3.1446540880503143E-4</v>
      </c>
      <c r="AG22" s="147">
        <v>1330</v>
      </c>
      <c r="AH22" s="151">
        <f t="shared" si="9"/>
        <v>7.5187969924812035E-4</v>
      </c>
      <c r="AI22" s="147">
        <v>1320</v>
      </c>
      <c r="AJ22" s="151">
        <f t="shared" si="10"/>
        <v>7.5757575757575758E-4</v>
      </c>
      <c r="AK22" s="147">
        <v>1310</v>
      </c>
      <c r="AL22" s="151">
        <f t="shared" si="11"/>
        <v>7.6335877862595419E-4</v>
      </c>
      <c r="AM22" s="147">
        <v>1300</v>
      </c>
      <c r="AN22" s="151">
        <f t="shared" si="12"/>
        <v>7.6923076923076923E-4</v>
      </c>
      <c r="AO22" s="147">
        <v>1290</v>
      </c>
      <c r="AP22" s="151">
        <f t="shared" si="13"/>
        <v>7.7519379844961239E-4</v>
      </c>
      <c r="AQ22" s="147">
        <v>1280</v>
      </c>
      <c r="AR22" s="151">
        <f t="shared" si="14"/>
        <v>7.8125000000000004E-4</v>
      </c>
      <c r="AS22" s="170">
        <v>1107</v>
      </c>
      <c r="AT22" s="170">
        <v>1476</v>
      </c>
      <c r="AU22" s="171">
        <v>1383</v>
      </c>
      <c r="AV22" s="170">
        <v>2074</v>
      </c>
      <c r="AW22" s="170">
        <v>1992</v>
      </c>
      <c r="AX22" s="172">
        <v>2806</v>
      </c>
      <c r="AY22" s="173">
        <v>317</v>
      </c>
      <c r="AZ22" s="174">
        <v>336</v>
      </c>
      <c r="BA22" s="175">
        <v>355</v>
      </c>
      <c r="BB22" s="174">
        <v>41</v>
      </c>
      <c r="BC22" s="174">
        <v>398</v>
      </c>
      <c r="BD22" s="174">
        <v>489</v>
      </c>
      <c r="BE22" s="169">
        <v>17</v>
      </c>
    </row>
    <row r="23" spans="2:57" ht="18.75" x14ac:dyDescent="0.3">
      <c r="B23" s="139">
        <v>8.7962962962962962E-4</v>
      </c>
      <c r="C23" s="139">
        <v>8.6805555555555551E-4</v>
      </c>
      <c r="D23" s="139">
        <v>8.564814814814815E-4</v>
      </c>
      <c r="E23" s="139">
        <v>8.4490740740740739E-4</v>
      </c>
      <c r="F23" s="139">
        <v>8.3333333333333339E-4</v>
      </c>
      <c r="G23" s="139">
        <v>8.2175925925925927E-4</v>
      </c>
      <c r="H23" s="132">
        <v>33</v>
      </c>
      <c r="I23" s="109">
        <v>840</v>
      </c>
      <c r="J23" s="157">
        <f t="shared" si="0"/>
        <v>1.1904761904761906E-3</v>
      </c>
      <c r="K23" s="118">
        <v>820</v>
      </c>
      <c r="L23" s="157">
        <f t="shared" si="0"/>
        <v>1.2195121951219512E-3</v>
      </c>
      <c r="M23" s="118">
        <v>1190</v>
      </c>
      <c r="N23" s="157">
        <f t="shared" ref="N23" si="90">1/M23</f>
        <v>8.4033613445378156E-4</v>
      </c>
      <c r="O23" s="91">
        <v>1090</v>
      </c>
      <c r="P23" s="157">
        <f t="shared" ref="P23" si="91">1/O23</f>
        <v>9.1743119266055051E-4</v>
      </c>
      <c r="Q23" s="128">
        <v>1450</v>
      </c>
      <c r="R23" s="157">
        <f t="shared" ref="R23:R56" si="92">1/Q23</f>
        <v>6.8965517241379305E-4</v>
      </c>
      <c r="S23" s="128">
        <v>1260</v>
      </c>
      <c r="T23" s="157">
        <f t="shared" ref="T23:T56" si="93">1/S23</f>
        <v>7.9365079365079365E-4</v>
      </c>
      <c r="U23" s="91">
        <v>4110</v>
      </c>
      <c r="V23" s="153">
        <f t="shared" si="3"/>
        <v>2.4330900243309004E-4</v>
      </c>
      <c r="W23" s="91">
        <v>3540</v>
      </c>
      <c r="X23" s="153">
        <f t="shared" ref="X23" si="94">1/W23</f>
        <v>2.824858757062147E-4</v>
      </c>
      <c r="Y23" s="91">
        <v>3570</v>
      </c>
      <c r="Z23" s="153">
        <f t="shared" ref="Z23" si="95">1/Y23</f>
        <v>2.8011204481792715E-4</v>
      </c>
      <c r="AA23" s="91">
        <v>3270</v>
      </c>
      <c r="AB23" s="153">
        <f t="shared" ref="AB23" si="96">1/AA23</f>
        <v>3.058103975535168E-4</v>
      </c>
      <c r="AC23" s="128">
        <v>4020</v>
      </c>
      <c r="AD23" s="153">
        <f t="shared" si="7"/>
        <v>2.4875621890547262E-4</v>
      </c>
      <c r="AE23" s="128">
        <v>3160</v>
      </c>
      <c r="AF23" s="153">
        <f t="shared" si="8"/>
        <v>3.1645569620253165E-4</v>
      </c>
      <c r="AG23" s="147">
        <v>1320</v>
      </c>
      <c r="AH23" s="151">
        <f t="shared" si="9"/>
        <v>7.5757575757575758E-4</v>
      </c>
      <c r="AI23" s="147">
        <v>1310</v>
      </c>
      <c r="AJ23" s="151">
        <f t="shared" si="10"/>
        <v>7.6335877862595419E-4</v>
      </c>
      <c r="AK23" s="147">
        <v>1300</v>
      </c>
      <c r="AL23" s="151">
        <f t="shared" si="11"/>
        <v>7.6923076923076923E-4</v>
      </c>
      <c r="AM23" s="147">
        <v>1290</v>
      </c>
      <c r="AN23" s="151">
        <f t="shared" si="12"/>
        <v>7.7519379844961239E-4</v>
      </c>
      <c r="AO23" s="147">
        <v>1280</v>
      </c>
      <c r="AP23" s="151">
        <f t="shared" si="13"/>
        <v>7.8125000000000004E-4</v>
      </c>
      <c r="AQ23" s="147">
        <v>1270</v>
      </c>
      <c r="AR23" s="151">
        <f t="shared" si="14"/>
        <v>7.874015748031496E-4</v>
      </c>
      <c r="AS23" s="170">
        <v>1138</v>
      </c>
      <c r="AT23" s="170">
        <v>1531</v>
      </c>
      <c r="AU23" s="171">
        <v>1432</v>
      </c>
      <c r="AV23" s="170">
        <v>2156</v>
      </c>
      <c r="AW23" s="170">
        <v>2062</v>
      </c>
      <c r="AX23" s="172">
        <v>2914</v>
      </c>
      <c r="AY23" s="173">
        <v>324</v>
      </c>
      <c r="AZ23" s="174">
        <v>344</v>
      </c>
      <c r="BA23" s="175">
        <v>363</v>
      </c>
      <c r="BB23" s="174">
        <v>42</v>
      </c>
      <c r="BC23" s="174">
        <v>408</v>
      </c>
      <c r="BD23" s="174">
        <v>502</v>
      </c>
      <c r="BE23" s="169">
        <v>18</v>
      </c>
    </row>
    <row r="24" spans="2:57" ht="18.75" x14ac:dyDescent="0.3">
      <c r="B24" s="139">
        <v>8.9120370370370373E-4</v>
      </c>
      <c r="C24" s="139">
        <v>8.7962962962962962E-4</v>
      </c>
      <c r="D24" s="139">
        <v>8.6805555555555551E-4</v>
      </c>
      <c r="E24" s="139">
        <v>8.564814814814815E-4</v>
      </c>
      <c r="F24" s="139">
        <v>8.4490740740740739E-4</v>
      </c>
      <c r="G24" s="139">
        <v>8.3333333333333339E-4</v>
      </c>
      <c r="H24" s="132">
        <v>32</v>
      </c>
      <c r="I24" s="109">
        <v>830</v>
      </c>
      <c r="J24" s="157">
        <f t="shared" si="0"/>
        <v>1.2048192771084338E-3</v>
      </c>
      <c r="K24" s="118">
        <v>800</v>
      </c>
      <c r="L24" s="157">
        <f t="shared" si="0"/>
        <v>1.25E-3</v>
      </c>
      <c r="M24" s="118">
        <v>1170</v>
      </c>
      <c r="N24" s="157">
        <f t="shared" ref="N24" si="97">1/M24</f>
        <v>8.547008547008547E-4</v>
      </c>
      <c r="O24" s="91">
        <v>1070</v>
      </c>
      <c r="P24" s="157">
        <f t="shared" ref="P24" si="98">1/O24</f>
        <v>9.3457943925233649E-4</v>
      </c>
      <c r="Q24" s="128">
        <v>1430</v>
      </c>
      <c r="R24" s="157">
        <f t="shared" si="92"/>
        <v>6.993006993006993E-4</v>
      </c>
      <c r="S24" s="128">
        <v>1240</v>
      </c>
      <c r="T24" s="157">
        <f t="shared" si="93"/>
        <v>8.0645161290322581E-4</v>
      </c>
      <c r="U24" s="91">
        <v>4060</v>
      </c>
      <c r="V24" s="153">
        <f t="shared" si="3"/>
        <v>2.463054187192118E-4</v>
      </c>
      <c r="W24" s="91">
        <v>3490</v>
      </c>
      <c r="X24" s="153">
        <f t="shared" ref="X24" si="99">1/W24</f>
        <v>2.8653295128939826E-4</v>
      </c>
      <c r="Y24" s="91">
        <v>3520</v>
      </c>
      <c r="Z24" s="153">
        <f t="shared" ref="Z24" si="100">1/Y24</f>
        <v>2.8409090909090908E-4</v>
      </c>
      <c r="AA24" s="91">
        <v>3220</v>
      </c>
      <c r="AB24" s="153">
        <f t="shared" ref="AB24" si="101">1/AA24</f>
        <v>3.1055900621118014E-4</v>
      </c>
      <c r="AC24" s="128">
        <v>3570</v>
      </c>
      <c r="AD24" s="153">
        <f t="shared" si="7"/>
        <v>2.8011204481792715E-4</v>
      </c>
      <c r="AE24" s="128">
        <v>3150</v>
      </c>
      <c r="AF24" s="153">
        <f t="shared" si="8"/>
        <v>3.1746031746031746E-4</v>
      </c>
      <c r="AG24" s="147">
        <v>1310</v>
      </c>
      <c r="AH24" s="151">
        <f t="shared" si="9"/>
        <v>7.6335877862595419E-4</v>
      </c>
      <c r="AI24" s="147">
        <v>1300</v>
      </c>
      <c r="AJ24" s="151">
        <f t="shared" si="10"/>
        <v>7.6923076923076923E-4</v>
      </c>
      <c r="AK24" s="147">
        <v>1290</v>
      </c>
      <c r="AL24" s="151">
        <f t="shared" si="11"/>
        <v>7.7519379844961239E-4</v>
      </c>
      <c r="AM24" s="147">
        <v>1280</v>
      </c>
      <c r="AN24" s="151">
        <f t="shared" si="12"/>
        <v>7.8125000000000004E-4</v>
      </c>
      <c r="AO24" s="147">
        <v>1270</v>
      </c>
      <c r="AP24" s="151">
        <f t="shared" si="13"/>
        <v>7.874015748031496E-4</v>
      </c>
      <c r="AQ24" s="147">
        <v>1260</v>
      </c>
      <c r="AR24" s="151">
        <f t="shared" si="14"/>
        <v>7.9365079365079365E-4</v>
      </c>
      <c r="AS24" s="170">
        <v>1169</v>
      </c>
      <c r="AT24" s="170">
        <v>1585</v>
      </c>
      <c r="AU24" s="171">
        <v>1481</v>
      </c>
      <c r="AV24" s="170">
        <v>2238</v>
      </c>
      <c r="AW24" s="170">
        <v>2133</v>
      </c>
      <c r="AX24" s="172">
        <v>3023</v>
      </c>
      <c r="AY24" s="173">
        <v>332</v>
      </c>
      <c r="AZ24" s="174">
        <v>352</v>
      </c>
      <c r="BA24" s="175">
        <v>372</v>
      </c>
      <c r="BB24" s="174">
        <v>431</v>
      </c>
      <c r="BC24" s="174">
        <v>417</v>
      </c>
      <c r="BD24" s="174">
        <v>515</v>
      </c>
      <c r="BE24" s="169">
        <v>19</v>
      </c>
    </row>
    <row r="25" spans="2:57" ht="18.75" x14ac:dyDescent="0.3">
      <c r="B25" s="139">
        <v>9.0277777777777774E-4</v>
      </c>
      <c r="C25" s="139">
        <v>8.9120370370370373E-4</v>
      </c>
      <c r="D25" s="139">
        <v>8.7962962962962962E-4</v>
      </c>
      <c r="E25" s="139">
        <v>8.6805555555555551E-4</v>
      </c>
      <c r="F25" s="139">
        <v>8.564814814814815E-4</v>
      </c>
      <c r="G25" s="139">
        <v>8.4490740740740739E-4</v>
      </c>
      <c r="H25" s="132">
        <v>31</v>
      </c>
      <c r="I25" s="110">
        <v>820</v>
      </c>
      <c r="J25" s="157">
        <f t="shared" si="0"/>
        <v>1.2195121951219512E-3</v>
      </c>
      <c r="K25" s="118">
        <v>790</v>
      </c>
      <c r="L25" s="157">
        <f t="shared" si="0"/>
        <v>1.2658227848101266E-3</v>
      </c>
      <c r="M25" s="118">
        <v>1150</v>
      </c>
      <c r="N25" s="157">
        <f t="shared" ref="N25:N56" si="102">1/M25</f>
        <v>8.6956521739130438E-4</v>
      </c>
      <c r="O25" s="91">
        <v>1050</v>
      </c>
      <c r="P25" s="157">
        <f t="shared" ref="P25:P56" si="103">1/O25</f>
        <v>9.5238095238095238E-4</v>
      </c>
      <c r="Q25" s="128">
        <v>1410</v>
      </c>
      <c r="R25" s="157">
        <f t="shared" si="92"/>
        <v>7.0921985815602842E-4</v>
      </c>
      <c r="S25" s="128">
        <v>1230</v>
      </c>
      <c r="T25" s="157">
        <f t="shared" si="93"/>
        <v>8.1300813008130081E-4</v>
      </c>
      <c r="U25" s="91">
        <v>4000</v>
      </c>
      <c r="V25" s="153">
        <f t="shared" si="3"/>
        <v>2.5000000000000001E-4</v>
      </c>
      <c r="W25" s="91">
        <v>3430</v>
      </c>
      <c r="X25" s="153">
        <f t="shared" ref="X25" si="104">1/W25</f>
        <v>2.9154518950437317E-4</v>
      </c>
      <c r="Y25" s="91">
        <v>3470</v>
      </c>
      <c r="Z25" s="153">
        <f t="shared" ref="Z25" si="105">1/Y25</f>
        <v>2.8818443804034583E-4</v>
      </c>
      <c r="AA25" s="91">
        <v>3180</v>
      </c>
      <c r="AB25" s="153">
        <f t="shared" ref="AB25" si="106">1/AA25</f>
        <v>3.1446540880503143E-4</v>
      </c>
      <c r="AC25" s="128">
        <v>3520</v>
      </c>
      <c r="AD25" s="153">
        <f t="shared" si="7"/>
        <v>2.8409090909090908E-4</v>
      </c>
      <c r="AE25" s="128">
        <v>3130</v>
      </c>
      <c r="AF25" s="153">
        <f t="shared" si="8"/>
        <v>3.1948881789137381E-4</v>
      </c>
      <c r="AG25" s="147">
        <v>1300</v>
      </c>
      <c r="AH25" s="151">
        <f t="shared" si="9"/>
        <v>7.6923076923076923E-4</v>
      </c>
      <c r="AI25" s="147">
        <v>1290</v>
      </c>
      <c r="AJ25" s="151">
        <f t="shared" si="10"/>
        <v>7.7519379844961239E-4</v>
      </c>
      <c r="AK25" s="147">
        <v>1280</v>
      </c>
      <c r="AL25" s="151">
        <f t="shared" si="11"/>
        <v>7.8125000000000004E-4</v>
      </c>
      <c r="AM25" s="147">
        <v>1270</v>
      </c>
      <c r="AN25" s="151">
        <f t="shared" si="12"/>
        <v>7.874015748031496E-4</v>
      </c>
      <c r="AO25" s="147">
        <v>1260</v>
      </c>
      <c r="AP25" s="151">
        <f t="shared" si="13"/>
        <v>7.9365079365079365E-4</v>
      </c>
      <c r="AQ25" s="147">
        <v>1250</v>
      </c>
      <c r="AR25" s="151">
        <f t="shared" si="14"/>
        <v>8.0000000000000004E-4</v>
      </c>
      <c r="AS25" s="170">
        <v>12</v>
      </c>
      <c r="AT25" s="170">
        <v>164</v>
      </c>
      <c r="AU25" s="171">
        <v>153</v>
      </c>
      <c r="AV25" s="170">
        <v>232</v>
      </c>
      <c r="AW25" s="170">
        <v>2203</v>
      </c>
      <c r="AX25" s="172">
        <v>3131</v>
      </c>
      <c r="AY25" s="173">
        <v>34</v>
      </c>
      <c r="AZ25" s="174">
        <v>36</v>
      </c>
      <c r="BA25" s="175">
        <v>38</v>
      </c>
      <c r="BB25" s="174">
        <v>441</v>
      </c>
      <c r="BC25" s="174">
        <v>426</v>
      </c>
      <c r="BD25" s="174">
        <v>528</v>
      </c>
      <c r="BE25" s="169">
        <v>20</v>
      </c>
    </row>
    <row r="26" spans="2:57" ht="18.75" x14ac:dyDescent="0.3">
      <c r="B26" s="139">
        <v>9.1435185185185185E-4</v>
      </c>
      <c r="C26" s="139">
        <v>9.0277777777777774E-4</v>
      </c>
      <c r="D26" s="139">
        <v>8.9120370370370373E-4</v>
      </c>
      <c r="E26" s="139">
        <v>8.7962962962962962E-4</v>
      </c>
      <c r="F26" s="139">
        <v>8.6805555555555551E-4</v>
      </c>
      <c r="G26" s="139">
        <v>8.564814814814815E-4</v>
      </c>
      <c r="H26" s="132">
        <v>30</v>
      </c>
      <c r="I26" s="109"/>
      <c r="J26" s="157" t="e">
        <f t="shared" ref="J26" si="107">1/I26</f>
        <v>#DIV/0!</v>
      </c>
      <c r="K26" s="91"/>
      <c r="L26" s="157" t="e">
        <f t="shared" ref="L26" si="108">1/K26</f>
        <v>#DIV/0!</v>
      </c>
      <c r="M26" s="118"/>
      <c r="N26" s="157" t="e">
        <f t="shared" si="102"/>
        <v>#DIV/0!</v>
      </c>
      <c r="O26" s="91">
        <v>1040</v>
      </c>
      <c r="P26" s="157">
        <f t="shared" si="103"/>
        <v>9.6153846153846159E-4</v>
      </c>
      <c r="Q26" s="128">
        <v>1400</v>
      </c>
      <c r="R26" s="157">
        <f t="shared" si="92"/>
        <v>7.1428571428571429E-4</v>
      </c>
      <c r="S26" s="128">
        <v>1220</v>
      </c>
      <c r="T26" s="157">
        <f t="shared" si="93"/>
        <v>8.1967213114754098E-4</v>
      </c>
      <c r="U26" s="91">
        <v>3580</v>
      </c>
      <c r="V26" s="153">
        <f t="shared" si="3"/>
        <v>2.7932960893854746E-4</v>
      </c>
      <c r="W26" s="91">
        <v>341</v>
      </c>
      <c r="X26" s="153">
        <f t="shared" ref="X26" si="109">1/W26</f>
        <v>2.9325513196480938E-3</v>
      </c>
      <c r="Y26" s="91">
        <v>3450</v>
      </c>
      <c r="Z26" s="153">
        <f t="shared" ref="Z26" si="110">1/Y26</f>
        <v>2.8985507246376811E-4</v>
      </c>
      <c r="AA26" s="91">
        <v>3160</v>
      </c>
      <c r="AB26" s="153">
        <f t="shared" ref="AB26" si="111">1/AA26</f>
        <v>3.1645569620253165E-4</v>
      </c>
      <c r="AC26" s="128">
        <v>3470</v>
      </c>
      <c r="AD26" s="153">
        <f t="shared" si="7"/>
        <v>2.8818443804034583E-4</v>
      </c>
      <c r="AE26" s="128">
        <v>3110</v>
      </c>
      <c r="AF26" s="153">
        <f t="shared" si="8"/>
        <v>3.2154340836012862E-4</v>
      </c>
      <c r="AG26" s="147">
        <v>1290</v>
      </c>
      <c r="AH26" s="151">
        <f t="shared" si="9"/>
        <v>7.7519379844961239E-4</v>
      </c>
      <c r="AI26" s="147">
        <v>1280</v>
      </c>
      <c r="AJ26" s="151">
        <f t="shared" si="10"/>
        <v>7.8125000000000004E-4</v>
      </c>
      <c r="AK26" s="147">
        <v>1270</v>
      </c>
      <c r="AL26" s="151">
        <f t="shared" si="11"/>
        <v>7.874015748031496E-4</v>
      </c>
      <c r="AM26" s="147">
        <v>1260</v>
      </c>
      <c r="AN26" s="151">
        <f t="shared" si="12"/>
        <v>7.9365079365079365E-4</v>
      </c>
      <c r="AO26" s="147">
        <v>1250</v>
      </c>
      <c r="AP26" s="151">
        <f t="shared" si="13"/>
        <v>8.0000000000000004E-4</v>
      </c>
      <c r="AQ26" s="147">
        <v>1240</v>
      </c>
      <c r="AR26" s="151">
        <f t="shared" si="14"/>
        <v>8.0645161290322581E-4</v>
      </c>
      <c r="AS26" s="170">
        <v>1287</v>
      </c>
      <c r="AT26" s="170">
        <v>1739</v>
      </c>
      <c r="AU26" s="171">
        <v>1622</v>
      </c>
      <c r="AV26" s="170">
        <v>2447</v>
      </c>
      <c r="AW26" s="170">
        <v>2287</v>
      </c>
      <c r="AX26" s="172">
        <v>3259</v>
      </c>
      <c r="AY26" s="173">
        <v>347</v>
      </c>
      <c r="AZ26" s="174">
        <v>368</v>
      </c>
      <c r="BA26" s="175">
        <v>387</v>
      </c>
      <c r="BB26" s="174">
        <v>45</v>
      </c>
      <c r="BC26" s="174">
        <v>433</v>
      </c>
      <c r="BD26" s="174">
        <v>536</v>
      </c>
      <c r="BE26" s="169">
        <v>21</v>
      </c>
    </row>
    <row r="27" spans="2:57" ht="18.75" x14ac:dyDescent="0.3">
      <c r="B27" s="139">
        <v>9.2592592592592596E-4</v>
      </c>
      <c r="C27" s="139">
        <v>9.1435185185185185E-4</v>
      </c>
      <c r="D27" s="139">
        <v>9.0277777777777774E-4</v>
      </c>
      <c r="E27" s="139">
        <v>8.9120370370370373E-4</v>
      </c>
      <c r="F27" s="139">
        <v>8.7962962962962962E-4</v>
      </c>
      <c r="G27" s="139">
        <v>8.6805555555555551E-4</v>
      </c>
      <c r="H27" s="132">
        <v>29</v>
      </c>
      <c r="I27" s="109">
        <v>810</v>
      </c>
      <c r="J27" s="157">
        <f t="shared" ref="J27" si="112">1/I27</f>
        <v>1.2345679012345679E-3</v>
      </c>
      <c r="K27" s="91">
        <v>780</v>
      </c>
      <c r="L27" s="157">
        <f t="shared" ref="L27" si="113">1/K27</f>
        <v>1.2820512820512821E-3</v>
      </c>
      <c r="M27" s="118">
        <v>1140</v>
      </c>
      <c r="N27" s="157">
        <f t="shared" si="102"/>
        <v>8.7719298245614037E-4</v>
      </c>
      <c r="O27" s="91">
        <v>0</v>
      </c>
      <c r="P27" s="157" t="e">
        <f t="shared" si="103"/>
        <v>#DIV/0!</v>
      </c>
      <c r="Q27" s="128">
        <v>1390</v>
      </c>
      <c r="R27" s="157">
        <f t="shared" si="92"/>
        <v>7.1942446043165469E-4</v>
      </c>
      <c r="S27" s="128">
        <v>1210</v>
      </c>
      <c r="T27" s="157">
        <f t="shared" si="93"/>
        <v>8.2644628099173552E-4</v>
      </c>
      <c r="U27" s="91">
        <v>3560</v>
      </c>
      <c r="V27" s="153">
        <f t="shared" si="3"/>
        <v>2.8089887640449441E-4</v>
      </c>
      <c r="W27" s="91">
        <v>3390</v>
      </c>
      <c r="X27" s="153">
        <f t="shared" ref="X27" si="114">1/W27</f>
        <v>2.9498525073746312E-4</v>
      </c>
      <c r="Y27" s="91">
        <v>3430</v>
      </c>
      <c r="Z27" s="153">
        <f t="shared" ref="Z27" si="115">1/Y27</f>
        <v>2.9154518950437317E-4</v>
      </c>
      <c r="AA27" s="91">
        <v>3150</v>
      </c>
      <c r="AB27" s="153">
        <f t="shared" ref="AB27" si="116">1/AA27</f>
        <v>3.1746031746031746E-4</v>
      </c>
      <c r="AC27" s="128">
        <v>3450</v>
      </c>
      <c r="AD27" s="153">
        <f t="shared" si="7"/>
        <v>2.8985507246376811E-4</v>
      </c>
      <c r="AE27" s="128">
        <v>3100</v>
      </c>
      <c r="AF27" s="153">
        <f t="shared" si="8"/>
        <v>3.2258064516129032E-4</v>
      </c>
      <c r="AG27" s="147">
        <v>1280</v>
      </c>
      <c r="AH27" s="151">
        <f t="shared" si="9"/>
        <v>7.8125000000000004E-4</v>
      </c>
      <c r="AI27" s="147">
        <v>1270</v>
      </c>
      <c r="AJ27" s="151">
        <f t="shared" si="10"/>
        <v>7.874015748031496E-4</v>
      </c>
      <c r="AK27" s="147">
        <v>1260</v>
      </c>
      <c r="AL27" s="151">
        <f t="shared" si="11"/>
        <v>7.9365079365079365E-4</v>
      </c>
      <c r="AM27" s="147">
        <v>1250</v>
      </c>
      <c r="AN27" s="151">
        <f t="shared" si="12"/>
        <v>8.0000000000000004E-4</v>
      </c>
      <c r="AO27" s="147">
        <v>1240</v>
      </c>
      <c r="AP27" s="151">
        <f t="shared" si="13"/>
        <v>8.0645161290322581E-4</v>
      </c>
      <c r="AQ27" s="147">
        <v>1230</v>
      </c>
      <c r="AR27" s="151">
        <f t="shared" si="14"/>
        <v>8.1300813008130081E-4</v>
      </c>
      <c r="AS27" s="170">
        <v>1374</v>
      </c>
      <c r="AT27" s="170">
        <v>1838</v>
      </c>
      <c r="AU27" s="171">
        <v>1715</v>
      </c>
      <c r="AV27" s="170">
        <v>2574</v>
      </c>
      <c r="AW27" s="170">
        <v>2371</v>
      </c>
      <c r="AX27" s="172">
        <v>3387</v>
      </c>
      <c r="AY27" s="173">
        <v>354</v>
      </c>
      <c r="AZ27" s="174">
        <v>377</v>
      </c>
      <c r="BA27" s="175">
        <v>394</v>
      </c>
      <c r="BB27" s="174">
        <v>459</v>
      </c>
      <c r="BC27" s="174">
        <v>439</v>
      </c>
      <c r="BD27" s="174">
        <v>544</v>
      </c>
      <c r="BE27" s="169">
        <v>22</v>
      </c>
    </row>
    <row r="28" spans="2:57" ht="18.75" x14ac:dyDescent="0.3">
      <c r="B28" s="139">
        <v>9.3749999999999997E-4</v>
      </c>
      <c r="C28" s="139">
        <v>9.2592592592592596E-4</v>
      </c>
      <c r="D28" s="139">
        <v>9.1435185185185185E-4</v>
      </c>
      <c r="E28" s="139">
        <v>9.0277777777777774E-4</v>
      </c>
      <c r="F28" s="139">
        <v>8.9120370370370373E-4</v>
      </c>
      <c r="G28" s="139">
        <v>8.7962962962962962E-4</v>
      </c>
      <c r="H28" s="132">
        <v>28</v>
      </c>
      <c r="I28" s="109"/>
      <c r="J28" s="157" t="e">
        <f t="shared" ref="J28" si="117">1/I28</f>
        <v>#DIV/0!</v>
      </c>
      <c r="K28" s="91"/>
      <c r="L28" s="157" t="e">
        <f t="shared" ref="L28" si="118">1/K28</f>
        <v>#DIV/0!</v>
      </c>
      <c r="M28" s="118">
        <v>1130</v>
      </c>
      <c r="N28" s="157">
        <f t="shared" si="102"/>
        <v>8.8495575221238937E-4</v>
      </c>
      <c r="O28" s="91">
        <v>1030</v>
      </c>
      <c r="P28" s="157">
        <f t="shared" si="103"/>
        <v>9.7087378640776695E-4</v>
      </c>
      <c r="Q28" s="128">
        <v>1380</v>
      </c>
      <c r="R28" s="157">
        <f t="shared" si="92"/>
        <v>7.246376811594203E-4</v>
      </c>
      <c r="S28" s="128"/>
      <c r="T28" s="157" t="e">
        <f t="shared" si="93"/>
        <v>#DIV/0!</v>
      </c>
      <c r="U28" s="91">
        <v>3540</v>
      </c>
      <c r="V28" s="153">
        <f t="shared" si="3"/>
        <v>2.824858757062147E-4</v>
      </c>
      <c r="W28" s="91">
        <v>3370</v>
      </c>
      <c r="X28" s="153">
        <f t="shared" ref="X28" si="119">1/W28</f>
        <v>2.9673590504451037E-4</v>
      </c>
      <c r="Y28" s="91">
        <v>3410</v>
      </c>
      <c r="Z28" s="153">
        <f t="shared" ref="Z28" si="120">1/Y28</f>
        <v>2.9325513196480938E-4</v>
      </c>
      <c r="AA28" s="91">
        <v>3130</v>
      </c>
      <c r="AB28" s="153">
        <f t="shared" ref="AB28" si="121">1/AA28</f>
        <v>3.1948881789137381E-4</v>
      </c>
      <c r="AC28" s="128">
        <v>3430</v>
      </c>
      <c r="AD28" s="153">
        <f t="shared" si="7"/>
        <v>2.9154518950437317E-4</v>
      </c>
      <c r="AE28" s="128">
        <v>3080</v>
      </c>
      <c r="AF28" s="153">
        <f t="shared" si="8"/>
        <v>3.2467532467532468E-4</v>
      </c>
      <c r="AG28" s="147">
        <v>1270</v>
      </c>
      <c r="AH28" s="151">
        <f t="shared" si="9"/>
        <v>7.874015748031496E-4</v>
      </c>
      <c r="AI28" s="147">
        <v>1260</v>
      </c>
      <c r="AJ28" s="151">
        <f t="shared" si="10"/>
        <v>7.9365079365079365E-4</v>
      </c>
      <c r="AK28" s="147">
        <v>1250</v>
      </c>
      <c r="AL28" s="151">
        <f t="shared" si="11"/>
        <v>8.0000000000000004E-4</v>
      </c>
      <c r="AM28" s="147">
        <v>1240</v>
      </c>
      <c r="AN28" s="151">
        <f t="shared" si="12"/>
        <v>8.0645161290322581E-4</v>
      </c>
      <c r="AO28" s="147">
        <v>1230</v>
      </c>
      <c r="AP28" s="151">
        <f t="shared" si="13"/>
        <v>8.1300813008130081E-4</v>
      </c>
      <c r="AQ28" s="147">
        <v>1220</v>
      </c>
      <c r="AR28" s="151">
        <f t="shared" si="14"/>
        <v>8.1967213114754098E-4</v>
      </c>
      <c r="AS28" s="170">
        <v>1462</v>
      </c>
      <c r="AT28" s="170">
        <v>1938</v>
      </c>
      <c r="AU28" s="171">
        <v>1807</v>
      </c>
      <c r="AV28" s="170">
        <v>2702</v>
      </c>
      <c r="AW28" s="170">
        <v>2455</v>
      </c>
      <c r="AX28" s="172">
        <v>3515</v>
      </c>
      <c r="AY28" s="173">
        <v>361</v>
      </c>
      <c r="AZ28" s="174">
        <v>385</v>
      </c>
      <c r="BA28" s="175">
        <v>402</v>
      </c>
      <c r="BB28" s="174">
        <v>468</v>
      </c>
      <c r="BC28" s="174">
        <v>446</v>
      </c>
      <c r="BD28" s="174">
        <v>552</v>
      </c>
      <c r="BE28" s="169">
        <v>23</v>
      </c>
    </row>
    <row r="29" spans="2:57" ht="18.75" x14ac:dyDescent="0.3">
      <c r="B29" s="139">
        <v>1.2152777777777778E-3</v>
      </c>
      <c r="C29" s="139">
        <v>9.3749999999999997E-4</v>
      </c>
      <c r="D29" s="139">
        <v>9.2592592592592596E-4</v>
      </c>
      <c r="E29" s="139">
        <v>9.1435185185185185E-4</v>
      </c>
      <c r="F29" s="139">
        <v>9.0277777777777774E-4</v>
      </c>
      <c r="G29" s="144">
        <v>8.9120370370370373E-4</v>
      </c>
      <c r="H29" s="132">
        <v>27</v>
      </c>
      <c r="I29" s="109">
        <v>800</v>
      </c>
      <c r="J29" s="157">
        <f t="shared" ref="J29" si="122">1/I29</f>
        <v>1.25E-3</v>
      </c>
      <c r="K29" s="91">
        <v>770</v>
      </c>
      <c r="L29" s="157">
        <f t="shared" ref="L29" si="123">1/K29</f>
        <v>1.2987012987012987E-3</v>
      </c>
      <c r="M29" s="118"/>
      <c r="N29" s="157" t="e">
        <f t="shared" si="102"/>
        <v>#DIV/0!</v>
      </c>
      <c r="O29" s="91">
        <v>0</v>
      </c>
      <c r="P29" s="157" t="e">
        <f t="shared" si="103"/>
        <v>#DIV/0!</v>
      </c>
      <c r="Q29" s="128">
        <v>1370</v>
      </c>
      <c r="R29" s="157">
        <f t="shared" si="92"/>
        <v>7.2992700729927003E-4</v>
      </c>
      <c r="S29" s="128">
        <v>1200</v>
      </c>
      <c r="T29" s="157">
        <f t="shared" si="93"/>
        <v>8.3333333333333339E-4</v>
      </c>
      <c r="U29" s="91">
        <v>3520</v>
      </c>
      <c r="V29" s="153">
        <f t="shared" si="3"/>
        <v>2.8409090909090908E-4</v>
      </c>
      <c r="W29" s="91">
        <v>3350</v>
      </c>
      <c r="X29" s="153">
        <f t="shared" ref="X29" si="124">1/W29</f>
        <v>2.9850746268656717E-4</v>
      </c>
      <c r="Y29" s="91">
        <v>3390</v>
      </c>
      <c r="Z29" s="153">
        <f t="shared" ref="Z29" si="125">1/Y29</f>
        <v>2.9498525073746312E-4</v>
      </c>
      <c r="AA29" s="91">
        <v>3110</v>
      </c>
      <c r="AB29" s="153">
        <f t="shared" ref="AB29" si="126">1/AA29</f>
        <v>3.2154340836012862E-4</v>
      </c>
      <c r="AC29" s="128">
        <v>3410</v>
      </c>
      <c r="AD29" s="153">
        <f t="shared" si="7"/>
        <v>2.9325513196480938E-4</v>
      </c>
      <c r="AE29" s="128">
        <v>3070</v>
      </c>
      <c r="AF29" s="153">
        <f t="shared" si="8"/>
        <v>3.2573289902280132E-4</v>
      </c>
      <c r="AG29" s="147">
        <v>1260</v>
      </c>
      <c r="AH29" s="151">
        <f t="shared" si="9"/>
        <v>7.9365079365079365E-4</v>
      </c>
      <c r="AI29" s="147">
        <v>1250</v>
      </c>
      <c r="AJ29" s="151">
        <f t="shared" si="10"/>
        <v>8.0000000000000004E-4</v>
      </c>
      <c r="AK29" s="147">
        <v>1240</v>
      </c>
      <c r="AL29" s="151">
        <f t="shared" si="11"/>
        <v>8.0645161290322581E-4</v>
      </c>
      <c r="AM29" s="147">
        <v>1230</v>
      </c>
      <c r="AN29" s="151">
        <f t="shared" si="12"/>
        <v>8.1300813008130081E-4</v>
      </c>
      <c r="AO29" s="147">
        <v>1220</v>
      </c>
      <c r="AP29" s="151">
        <f t="shared" si="13"/>
        <v>8.1967213114754098E-4</v>
      </c>
      <c r="AQ29" s="147">
        <v>1210</v>
      </c>
      <c r="AR29" s="151">
        <f t="shared" si="14"/>
        <v>8.2644628099173552E-4</v>
      </c>
      <c r="AS29" s="170">
        <v>1549</v>
      </c>
      <c r="AT29" s="170">
        <v>2037</v>
      </c>
      <c r="AU29" s="171">
        <v>19</v>
      </c>
      <c r="AV29" s="170">
        <v>2829</v>
      </c>
      <c r="AW29" s="170">
        <v>2539</v>
      </c>
      <c r="AX29" s="172">
        <v>3644</v>
      </c>
      <c r="AY29" s="173">
        <v>368</v>
      </c>
      <c r="AZ29" s="174">
        <v>394</v>
      </c>
      <c r="BA29" s="175">
        <v>409</v>
      </c>
      <c r="BB29" s="174">
        <v>477</v>
      </c>
      <c r="BC29" s="174">
        <v>452</v>
      </c>
      <c r="BD29" s="174">
        <v>56</v>
      </c>
      <c r="BE29" s="169">
        <v>24</v>
      </c>
    </row>
    <row r="30" spans="2:57" ht="18.75" x14ac:dyDescent="0.3">
      <c r="B30" s="139">
        <v>9.6064814814814819E-4</v>
      </c>
      <c r="C30" s="139">
        <v>9.4907407407407408E-4</v>
      </c>
      <c r="D30" s="139">
        <v>9.3749999999999997E-4</v>
      </c>
      <c r="E30" s="139">
        <v>9.2592592592592596E-4</v>
      </c>
      <c r="F30" s="139">
        <v>9.1435185185185185E-4</v>
      </c>
      <c r="G30" s="139">
        <v>9.0277777777777774E-4</v>
      </c>
      <c r="H30" s="132">
        <v>26</v>
      </c>
      <c r="I30" s="109">
        <v>790</v>
      </c>
      <c r="J30" s="157">
        <f t="shared" ref="J30" si="127">1/I30</f>
        <v>1.2658227848101266E-3</v>
      </c>
      <c r="K30" s="91">
        <v>760</v>
      </c>
      <c r="L30" s="157">
        <f t="shared" ref="L30" si="128">1/K30</f>
        <v>1.3157894736842105E-3</v>
      </c>
      <c r="M30" s="118">
        <v>1120</v>
      </c>
      <c r="N30" s="157">
        <f t="shared" si="102"/>
        <v>8.9285714285714283E-4</v>
      </c>
      <c r="O30" s="91">
        <v>1019.9999999999999</v>
      </c>
      <c r="P30" s="157">
        <f t="shared" si="103"/>
        <v>9.803921568627453E-4</v>
      </c>
      <c r="Q30" s="128">
        <v>1360</v>
      </c>
      <c r="R30" s="157">
        <f t="shared" si="92"/>
        <v>7.3529411764705881E-4</v>
      </c>
      <c r="S30" s="128">
        <v>1190</v>
      </c>
      <c r="T30" s="157">
        <f t="shared" si="93"/>
        <v>8.4033613445378156E-4</v>
      </c>
      <c r="U30" s="91">
        <v>3500</v>
      </c>
      <c r="V30" s="153">
        <f t="shared" si="3"/>
        <v>2.8571428571428574E-4</v>
      </c>
      <c r="W30" s="91">
        <v>3330</v>
      </c>
      <c r="X30" s="153">
        <f t="shared" ref="X30" si="129">1/W30</f>
        <v>3.0030030030030029E-4</v>
      </c>
      <c r="Y30" s="91">
        <v>3370</v>
      </c>
      <c r="Z30" s="153">
        <f t="shared" ref="Z30" si="130">1/Y30</f>
        <v>2.9673590504451037E-4</v>
      </c>
      <c r="AA30" s="91">
        <v>3100</v>
      </c>
      <c r="AB30" s="153">
        <f t="shared" ref="AB30" si="131">1/AA30</f>
        <v>3.2258064516129032E-4</v>
      </c>
      <c r="AC30" s="128">
        <v>3390</v>
      </c>
      <c r="AD30" s="153">
        <f t="shared" si="7"/>
        <v>2.9498525073746312E-4</v>
      </c>
      <c r="AE30" s="128">
        <v>3050</v>
      </c>
      <c r="AF30" s="153">
        <f t="shared" si="8"/>
        <v>3.2786885245901639E-4</v>
      </c>
      <c r="AG30" s="147">
        <v>1250</v>
      </c>
      <c r="AH30" s="151">
        <f t="shared" si="9"/>
        <v>8.0000000000000004E-4</v>
      </c>
      <c r="AI30" s="147">
        <v>1240</v>
      </c>
      <c r="AJ30" s="151">
        <f t="shared" si="10"/>
        <v>8.0645161290322581E-4</v>
      </c>
      <c r="AK30" s="147">
        <v>1230</v>
      </c>
      <c r="AL30" s="151">
        <f t="shared" si="11"/>
        <v>8.1300813008130081E-4</v>
      </c>
      <c r="AM30" s="147">
        <v>1220</v>
      </c>
      <c r="AN30" s="151">
        <f t="shared" si="12"/>
        <v>8.1967213114754098E-4</v>
      </c>
      <c r="AO30" s="147">
        <v>1210</v>
      </c>
      <c r="AP30" s="151">
        <f t="shared" si="13"/>
        <v>8.2644628099173552E-4</v>
      </c>
      <c r="AQ30" s="147">
        <v>1200</v>
      </c>
      <c r="AR30" s="151">
        <f t="shared" si="14"/>
        <v>8.3333333333333339E-4</v>
      </c>
      <c r="AS30" s="170">
        <v>1636</v>
      </c>
      <c r="AT30" s="170">
        <v>2136</v>
      </c>
      <c r="AU30" s="171">
        <v>1992</v>
      </c>
      <c r="AV30" s="170">
        <v>2956</v>
      </c>
      <c r="AW30" s="170">
        <v>2623</v>
      </c>
      <c r="AX30" s="172">
        <v>3772</v>
      </c>
      <c r="AY30" s="173">
        <v>375</v>
      </c>
      <c r="AZ30" s="174">
        <v>402</v>
      </c>
      <c r="BA30" s="175">
        <v>416</v>
      </c>
      <c r="BB30" s="174">
        <v>486</v>
      </c>
      <c r="BC30" s="174">
        <v>459</v>
      </c>
      <c r="BD30" s="174">
        <v>567</v>
      </c>
      <c r="BE30" s="169">
        <v>25</v>
      </c>
    </row>
    <row r="31" spans="2:57" ht="18.75" x14ac:dyDescent="0.3">
      <c r="B31" s="139">
        <v>9.7222222222222219E-4</v>
      </c>
      <c r="C31" s="139">
        <v>9.6064814814814819E-4</v>
      </c>
      <c r="D31" s="139">
        <v>9.4907407407407408E-4</v>
      </c>
      <c r="E31" s="139">
        <v>9.3749999999999997E-4</v>
      </c>
      <c r="F31" s="139">
        <v>9.2592592592592596E-4</v>
      </c>
      <c r="G31" s="139">
        <v>9.1435185185185185E-4</v>
      </c>
      <c r="H31" s="132">
        <v>25</v>
      </c>
      <c r="I31" s="109"/>
      <c r="J31" s="157" t="e">
        <f t="shared" ref="J31" si="132">1/I31</f>
        <v>#DIV/0!</v>
      </c>
      <c r="K31" s="91"/>
      <c r="L31" s="157" t="e">
        <f t="shared" ref="L31" si="133">1/K31</f>
        <v>#DIV/0!</v>
      </c>
      <c r="M31" s="118">
        <v>1110</v>
      </c>
      <c r="N31" s="157">
        <f t="shared" si="102"/>
        <v>9.0090090090090091E-4</v>
      </c>
      <c r="O31" s="91">
        <v>1010</v>
      </c>
      <c r="P31" s="157">
        <f t="shared" si="103"/>
        <v>9.9009900990099011E-4</v>
      </c>
      <c r="Q31" s="128">
        <v>1350</v>
      </c>
      <c r="R31" s="157">
        <f t="shared" si="92"/>
        <v>7.407407407407407E-4</v>
      </c>
      <c r="S31" s="128"/>
      <c r="T31" s="157" t="e">
        <f t="shared" si="93"/>
        <v>#DIV/0!</v>
      </c>
      <c r="U31" s="91">
        <v>3480</v>
      </c>
      <c r="V31" s="153">
        <f t="shared" si="3"/>
        <v>2.8735632183908046E-4</v>
      </c>
      <c r="W31" s="91">
        <v>3310</v>
      </c>
      <c r="X31" s="153">
        <f t="shared" ref="X31" si="134">1/W31</f>
        <v>3.0211480362537764E-4</v>
      </c>
      <c r="Y31" s="91">
        <v>3350</v>
      </c>
      <c r="Z31" s="153">
        <f t="shared" ref="Z31" si="135">1/Y31</f>
        <v>2.9850746268656717E-4</v>
      </c>
      <c r="AA31" s="91">
        <v>3080</v>
      </c>
      <c r="AB31" s="153">
        <f t="shared" ref="AB31" si="136">1/AA31</f>
        <v>3.2467532467532468E-4</v>
      </c>
      <c r="AC31" s="128">
        <v>3370</v>
      </c>
      <c r="AD31" s="153">
        <f t="shared" si="7"/>
        <v>2.9673590504451037E-4</v>
      </c>
      <c r="AE31" s="128">
        <v>3030</v>
      </c>
      <c r="AF31" s="153">
        <f t="shared" si="8"/>
        <v>3.3003300330033004E-4</v>
      </c>
      <c r="AG31" s="147">
        <v>1240</v>
      </c>
      <c r="AH31" s="151">
        <f t="shared" si="9"/>
        <v>8.0645161290322581E-4</v>
      </c>
      <c r="AI31" s="147">
        <v>1230</v>
      </c>
      <c r="AJ31" s="151">
        <f t="shared" si="10"/>
        <v>8.1300813008130081E-4</v>
      </c>
      <c r="AK31" s="147">
        <v>1220</v>
      </c>
      <c r="AL31" s="151">
        <f t="shared" si="11"/>
        <v>8.1967213114754098E-4</v>
      </c>
      <c r="AM31" s="147">
        <v>1210</v>
      </c>
      <c r="AN31" s="151">
        <f t="shared" si="12"/>
        <v>8.2644628099173552E-4</v>
      </c>
      <c r="AO31" s="147">
        <v>1200</v>
      </c>
      <c r="AP31" s="151">
        <f t="shared" si="13"/>
        <v>8.3333333333333339E-4</v>
      </c>
      <c r="AQ31" s="147">
        <v>1190</v>
      </c>
      <c r="AR31" s="151">
        <f t="shared" si="14"/>
        <v>8.4033613445378156E-4</v>
      </c>
      <c r="AS31" s="170">
        <v>1723</v>
      </c>
      <c r="AT31" s="170">
        <v>2235</v>
      </c>
      <c r="AU31" s="171">
        <v>2084</v>
      </c>
      <c r="AV31" s="170">
        <v>3083</v>
      </c>
      <c r="AW31" s="170">
        <v>2707</v>
      </c>
      <c r="AX31" s="172">
        <v>39</v>
      </c>
      <c r="AY31" s="173">
        <v>382</v>
      </c>
      <c r="AZ31" s="174">
        <v>411</v>
      </c>
      <c r="BA31" s="175">
        <v>423</v>
      </c>
      <c r="BB31" s="174">
        <v>495</v>
      </c>
      <c r="BC31" s="174">
        <v>465</v>
      </c>
      <c r="BD31" s="174">
        <v>575</v>
      </c>
      <c r="BE31" s="169">
        <v>26</v>
      </c>
    </row>
    <row r="32" spans="2:57" ht="18.75" x14ac:dyDescent="0.3">
      <c r="B32" s="139">
        <v>9.837962962962962E-4</v>
      </c>
      <c r="C32" s="139">
        <v>9.7222222222222219E-4</v>
      </c>
      <c r="D32" s="139">
        <v>9.6064814814814819E-4</v>
      </c>
      <c r="E32" s="139">
        <v>9.4907407407407408E-4</v>
      </c>
      <c r="F32" s="139">
        <v>9.3749999999999997E-4</v>
      </c>
      <c r="G32" s="139">
        <v>9.2592592592592596E-4</v>
      </c>
      <c r="H32" s="132">
        <v>24</v>
      </c>
      <c r="I32" s="109">
        <v>780</v>
      </c>
      <c r="J32" s="157">
        <f t="shared" ref="J32" si="137">1/I32</f>
        <v>1.2820512820512821E-3</v>
      </c>
      <c r="K32" s="91">
        <v>750</v>
      </c>
      <c r="L32" s="157">
        <f t="shared" ref="L32" si="138">1/K32</f>
        <v>1.3333333333333333E-3</v>
      </c>
      <c r="M32" s="118"/>
      <c r="N32" s="157" t="e">
        <f t="shared" si="102"/>
        <v>#DIV/0!</v>
      </c>
      <c r="O32" s="91">
        <v>0</v>
      </c>
      <c r="P32" s="157" t="e">
        <f t="shared" si="103"/>
        <v>#DIV/0!</v>
      </c>
      <c r="Q32" s="128">
        <v>1340</v>
      </c>
      <c r="R32" s="157">
        <f t="shared" si="92"/>
        <v>7.4626865671641792E-4</v>
      </c>
      <c r="S32" s="128">
        <v>1180</v>
      </c>
      <c r="T32" s="157">
        <f t="shared" si="93"/>
        <v>8.4745762711864404E-4</v>
      </c>
      <c r="U32" s="91">
        <v>3460</v>
      </c>
      <c r="V32" s="153">
        <f t="shared" si="3"/>
        <v>2.8901734104046245E-4</v>
      </c>
      <c r="W32" s="91">
        <v>3280</v>
      </c>
      <c r="X32" s="153">
        <f t="shared" ref="X32" si="139">1/W32</f>
        <v>3.048780487804878E-4</v>
      </c>
      <c r="Y32" s="91">
        <v>3340</v>
      </c>
      <c r="Z32" s="153">
        <f t="shared" ref="Z32" si="140">1/Y32</f>
        <v>2.9940119760479042E-4</v>
      </c>
      <c r="AA32" s="91">
        <v>3070</v>
      </c>
      <c r="AB32" s="153">
        <f t="shared" ref="AB32" si="141">1/AA32</f>
        <v>3.2573289902280132E-4</v>
      </c>
      <c r="AC32" s="128">
        <v>3350</v>
      </c>
      <c r="AD32" s="153">
        <f t="shared" si="7"/>
        <v>2.9850746268656717E-4</v>
      </c>
      <c r="AE32" s="128">
        <v>3020</v>
      </c>
      <c r="AF32" s="153">
        <f t="shared" si="8"/>
        <v>3.3112582781456954E-4</v>
      </c>
      <c r="AG32" s="147">
        <v>1230</v>
      </c>
      <c r="AH32" s="151">
        <f t="shared" si="9"/>
        <v>8.1300813008130081E-4</v>
      </c>
      <c r="AI32" s="147">
        <v>1220</v>
      </c>
      <c r="AJ32" s="151">
        <f t="shared" si="10"/>
        <v>8.1967213114754098E-4</v>
      </c>
      <c r="AK32" s="147">
        <v>1210</v>
      </c>
      <c r="AL32" s="151">
        <f t="shared" si="11"/>
        <v>8.2644628099173552E-4</v>
      </c>
      <c r="AM32" s="147">
        <v>1200</v>
      </c>
      <c r="AN32" s="151">
        <f t="shared" si="12"/>
        <v>8.3333333333333339E-4</v>
      </c>
      <c r="AO32" s="147">
        <v>1190</v>
      </c>
      <c r="AP32" s="151">
        <f t="shared" si="13"/>
        <v>8.4033613445378156E-4</v>
      </c>
      <c r="AQ32" s="147">
        <v>1180</v>
      </c>
      <c r="AR32" s="151">
        <f t="shared" si="14"/>
        <v>8.4745762711864404E-4</v>
      </c>
      <c r="AS32" s="170">
        <v>181</v>
      </c>
      <c r="AT32" s="170">
        <v>2334</v>
      </c>
      <c r="AU32" s="171">
        <v>2177</v>
      </c>
      <c r="AV32" s="170">
        <v>321</v>
      </c>
      <c r="AW32" s="170">
        <v>2792</v>
      </c>
      <c r="AX32" s="172">
        <v>4028</v>
      </c>
      <c r="AY32" s="173">
        <v>389</v>
      </c>
      <c r="AZ32" s="174">
        <v>419</v>
      </c>
      <c r="BA32" s="175">
        <v>43</v>
      </c>
      <c r="BB32" s="174">
        <v>505</v>
      </c>
      <c r="BC32" s="174">
        <v>472</v>
      </c>
      <c r="BD32" s="174">
        <v>583</v>
      </c>
      <c r="BE32" s="169">
        <v>27</v>
      </c>
    </row>
    <row r="33" spans="2:57" ht="18.75" x14ac:dyDescent="0.3">
      <c r="B33" s="139">
        <v>9.9537037037037042E-4</v>
      </c>
      <c r="C33" s="139">
        <v>9.837962962962962E-4</v>
      </c>
      <c r="D33" s="139">
        <v>9.7222222222222219E-4</v>
      </c>
      <c r="E33" s="139">
        <v>9.6064814814814819E-4</v>
      </c>
      <c r="F33" s="139">
        <v>9.4907407407407408E-4</v>
      </c>
      <c r="G33" s="139">
        <v>9.3749999999999997E-4</v>
      </c>
      <c r="H33" s="132">
        <v>23</v>
      </c>
      <c r="I33" s="109"/>
      <c r="J33" s="157" t="e">
        <f t="shared" ref="J33" si="142">1/I33</f>
        <v>#DIV/0!</v>
      </c>
      <c r="K33" s="91"/>
      <c r="L33" s="157" t="e">
        <f t="shared" ref="L33" si="143">1/K33</f>
        <v>#DIV/0!</v>
      </c>
      <c r="M33" s="118">
        <v>1100</v>
      </c>
      <c r="N33" s="157">
        <f t="shared" si="102"/>
        <v>9.0909090909090909E-4</v>
      </c>
      <c r="O33" s="91">
        <v>1000</v>
      </c>
      <c r="P33" s="157">
        <f t="shared" si="103"/>
        <v>1E-3</v>
      </c>
      <c r="Q33" s="128"/>
      <c r="R33" s="157" t="e">
        <f t="shared" si="92"/>
        <v>#DIV/0!</v>
      </c>
      <c r="S33" s="128">
        <v>1170</v>
      </c>
      <c r="T33" s="157">
        <f t="shared" si="93"/>
        <v>8.547008547008547E-4</v>
      </c>
      <c r="U33" s="91">
        <v>3440</v>
      </c>
      <c r="V33" s="153">
        <f t="shared" si="3"/>
        <v>2.9069767441860465E-4</v>
      </c>
      <c r="W33" s="91">
        <v>3260</v>
      </c>
      <c r="X33" s="153">
        <f t="shared" ref="X33" si="144">1/W33</f>
        <v>3.0674846625766873E-4</v>
      </c>
      <c r="Y33" s="91">
        <v>3320</v>
      </c>
      <c r="Z33" s="153">
        <f t="shared" ref="Z33" si="145">1/Y33</f>
        <v>3.0120481927710846E-4</v>
      </c>
      <c r="AA33" s="91">
        <v>3050</v>
      </c>
      <c r="AB33" s="153">
        <f t="shared" ref="AB33" si="146">1/AA33</f>
        <v>3.2786885245901639E-4</v>
      </c>
      <c r="AC33" s="128">
        <v>3340</v>
      </c>
      <c r="AD33" s="153">
        <f t="shared" si="7"/>
        <v>2.9940119760479042E-4</v>
      </c>
      <c r="AE33" s="128">
        <v>2600</v>
      </c>
      <c r="AF33" s="153">
        <f t="shared" si="8"/>
        <v>3.8461538461538462E-4</v>
      </c>
      <c r="AG33" s="147">
        <v>1220</v>
      </c>
      <c r="AH33" s="151">
        <f t="shared" si="9"/>
        <v>8.1967213114754098E-4</v>
      </c>
      <c r="AI33" s="147">
        <v>1210</v>
      </c>
      <c r="AJ33" s="151">
        <f t="shared" si="10"/>
        <v>8.2644628099173552E-4</v>
      </c>
      <c r="AK33" s="147">
        <v>1200</v>
      </c>
      <c r="AL33" s="151">
        <f t="shared" si="11"/>
        <v>8.3333333333333339E-4</v>
      </c>
      <c r="AM33" s="147">
        <v>1190</v>
      </c>
      <c r="AN33" s="151">
        <f t="shared" si="12"/>
        <v>8.4033613445378156E-4</v>
      </c>
      <c r="AO33" s="147">
        <v>1180</v>
      </c>
      <c r="AP33" s="151">
        <f t="shared" si="13"/>
        <v>8.4745762711864404E-4</v>
      </c>
      <c r="AQ33" s="147">
        <v>1170</v>
      </c>
      <c r="AR33" s="151">
        <f t="shared" si="14"/>
        <v>8.547008547008547E-4</v>
      </c>
      <c r="AS33" s="170">
        <v>1898</v>
      </c>
      <c r="AT33" s="170">
        <v>2434</v>
      </c>
      <c r="AU33" s="171">
        <v>2269</v>
      </c>
      <c r="AV33" s="170">
        <v>3338</v>
      </c>
      <c r="AW33" s="170">
        <v>2876</v>
      </c>
      <c r="AX33" s="172">
        <v>4156</v>
      </c>
      <c r="AY33" s="173">
        <v>396</v>
      </c>
      <c r="AZ33" s="174">
        <v>428</v>
      </c>
      <c r="BA33" s="175">
        <v>438</v>
      </c>
      <c r="BB33" s="174">
        <v>514</v>
      </c>
      <c r="BC33" s="174">
        <v>478</v>
      </c>
      <c r="BD33" s="174">
        <v>591</v>
      </c>
      <c r="BE33" s="169">
        <v>28</v>
      </c>
    </row>
    <row r="34" spans="2:57" ht="18.75" x14ac:dyDescent="0.3">
      <c r="B34" s="139">
        <v>1.0069444444444444E-3</v>
      </c>
      <c r="C34" s="139">
        <v>9.9537037037037042E-4</v>
      </c>
      <c r="D34" s="139">
        <v>9.837962962962962E-4</v>
      </c>
      <c r="E34" s="139">
        <v>9.7222222222222219E-4</v>
      </c>
      <c r="F34" s="139">
        <v>9.6064814814814819E-4</v>
      </c>
      <c r="G34" s="139">
        <v>9.4907407407407408E-4</v>
      </c>
      <c r="H34" s="132">
        <v>22</v>
      </c>
      <c r="I34" s="109">
        <v>770</v>
      </c>
      <c r="J34" s="157">
        <f t="shared" ref="J34" si="147">1/I34</f>
        <v>1.2987012987012987E-3</v>
      </c>
      <c r="K34" s="91">
        <v>740</v>
      </c>
      <c r="L34" s="157">
        <f t="shared" ref="L34" si="148">1/K34</f>
        <v>1.3513513513513514E-3</v>
      </c>
      <c r="M34" s="118">
        <v>1090</v>
      </c>
      <c r="N34" s="157">
        <f t="shared" si="102"/>
        <v>9.1743119266055051E-4</v>
      </c>
      <c r="O34" s="91">
        <v>990</v>
      </c>
      <c r="P34" s="157">
        <f t="shared" si="103"/>
        <v>1.0101010101010101E-3</v>
      </c>
      <c r="Q34" s="128">
        <v>1330</v>
      </c>
      <c r="R34" s="157">
        <f t="shared" si="92"/>
        <v>7.5187969924812035E-4</v>
      </c>
      <c r="S34" s="128"/>
      <c r="T34" s="157" t="e">
        <f t="shared" si="93"/>
        <v>#DIV/0!</v>
      </c>
      <c r="U34" s="91">
        <v>3420</v>
      </c>
      <c r="V34" s="153">
        <f t="shared" si="3"/>
        <v>2.9239766081871346E-4</v>
      </c>
      <c r="W34" s="91">
        <v>3240</v>
      </c>
      <c r="X34" s="153">
        <f t="shared" ref="X34" si="149">1/W34</f>
        <v>3.0864197530864197E-4</v>
      </c>
      <c r="Y34" s="91">
        <v>3300</v>
      </c>
      <c r="Z34" s="153">
        <f t="shared" ref="Z34" si="150">1/Y34</f>
        <v>3.0303030303030303E-4</v>
      </c>
      <c r="AA34" s="91">
        <v>3030</v>
      </c>
      <c r="AB34" s="153">
        <f t="shared" ref="AB34" si="151">1/AA34</f>
        <v>3.3003300330033004E-4</v>
      </c>
      <c r="AC34" s="128">
        <v>3320</v>
      </c>
      <c r="AD34" s="153">
        <f t="shared" si="7"/>
        <v>3.0120481927710846E-4</v>
      </c>
      <c r="AE34" s="128">
        <v>2580</v>
      </c>
      <c r="AF34" s="153">
        <f t="shared" si="8"/>
        <v>3.875968992248062E-4</v>
      </c>
      <c r="AG34" s="147">
        <v>1210</v>
      </c>
      <c r="AH34" s="151">
        <f t="shared" si="9"/>
        <v>8.2644628099173552E-4</v>
      </c>
      <c r="AI34" s="147">
        <v>1200</v>
      </c>
      <c r="AJ34" s="151">
        <f t="shared" si="10"/>
        <v>8.3333333333333339E-4</v>
      </c>
      <c r="AK34" s="147">
        <v>1190</v>
      </c>
      <c r="AL34" s="151">
        <f t="shared" si="11"/>
        <v>8.4033613445378156E-4</v>
      </c>
      <c r="AM34" s="147">
        <v>1180</v>
      </c>
      <c r="AN34" s="151">
        <f t="shared" si="12"/>
        <v>8.4745762711864404E-4</v>
      </c>
      <c r="AO34" s="147">
        <v>1170</v>
      </c>
      <c r="AP34" s="151">
        <f t="shared" si="13"/>
        <v>8.547008547008547E-4</v>
      </c>
      <c r="AQ34" s="147">
        <v>1160</v>
      </c>
      <c r="AR34" s="151">
        <f t="shared" si="14"/>
        <v>8.6206896551724137E-4</v>
      </c>
      <c r="AS34" s="170">
        <v>1985</v>
      </c>
      <c r="AT34" s="170">
        <v>2533</v>
      </c>
      <c r="AU34" s="171">
        <v>2362</v>
      </c>
      <c r="AV34" s="170">
        <v>3465</v>
      </c>
      <c r="AW34" s="170">
        <v>296</v>
      </c>
      <c r="AX34" s="172">
        <v>4284</v>
      </c>
      <c r="AY34" s="173">
        <v>403</v>
      </c>
      <c r="AZ34" s="174">
        <v>436</v>
      </c>
      <c r="BA34" s="175">
        <v>445</v>
      </c>
      <c r="BB34" s="174">
        <v>523</v>
      </c>
      <c r="BC34" s="174">
        <v>485</v>
      </c>
      <c r="BD34" s="174">
        <v>599</v>
      </c>
      <c r="BE34" s="169">
        <v>29</v>
      </c>
    </row>
    <row r="35" spans="2:57" ht="18.75" x14ac:dyDescent="0.3">
      <c r="B35" s="139">
        <v>1.0185185185185184E-3</v>
      </c>
      <c r="C35" s="139">
        <v>1.0069444444444444E-3</v>
      </c>
      <c r="D35" s="139">
        <v>9.9537037037037042E-4</v>
      </c>
      <c r="E35" s="139">
        <v>9.837962962962962E-4</v>
      </c>
      <c r="F35" s="139">
        <v>9.7222222222222219E-4</v>
      </c>
      <c r="G35" s="139">
        <v>9.6064814814814819E-4</v>
      </c>
      <c r="H35" s="132">
        <v>21</v>
      </c>
      <c r="I35" s="109"/>
      <c r="J35" s="157" t="e">
        <f t="shared" ref="J35" si="152">1/I35</f>
        <v>#DIV/0!</v>
      </c>
      <c r="K35" s="91">
        <v>730</v>
      </c>
      <c r="L35" s="157">
        <f t="shared" ref="L35" si="153">1/K35</f>
        <v>1.3698630136986301E-3</v>
      </c>
      <c r="M35" s="118">
        <v>1080</v>
      </c>
      <c r="N35" s="157">
        <f t="shared" si="102"/>
        <v>9.2592592592592596E-4</v>
      </c>
      <c r="O35" s="91">
        <v>0</v>
      </c>
      <c r="P35" s="157" t="e">
        <f t="shared" si="103"/>
        <v>#DIV/0!</v>
      </c>
      <c r="Q35" s="128">
        <v>1320</v>
      </c>
      <c r="R35" s="157">
        <f t="shared" si="92"/>
        <v>7.5757575757575758E-4</v>
      </c>
      <c r="S35" s="128">
        <v>1160</v>
      </c>
      <c r="T35" s="157">
        <f t="shared" si="93"/>
        <v>8.6206896551724137E-4</v>
      </c>
      <c r="U35" s="91">
        <v>3400</v>
      </c>
      <c r="V35" s="153">
        <f t="shared" si="3"/>
        <v>2.941176470588235E-4</v>
      </c>
      <c r="W35" s="91">
        <v>3220</v>
      </c>
      <c r="X35" s="153">
        <f t="shared" ref="X35" si="154">1/W35</f>
        <v>3.1055900621118014E-4</v>
      </c>
      <c r="Y35" s="91">
        <v>3280</v>
      </c>
      <c r="Z35" s="153">
        <f t="shared" ref="Z35" si="155">1/Y35</f>
        <v>3.048780487804878E-4</v>
      </c>
      <c r="AA35" s="91">
        <v>3020</v>
      </c>
      <c r="AB35" s="153">
        <f t="shared" ref="AB35" si="156">1/AA35</f>
        <v>3.3112582781456954E-4</v>
      </c>
      <c r="AC35" s="128">
        <v>3300</v>
      </c>
      <c r="AD35" s="153">
        <f t="shared" si="7"/>
        <v>3.0303030303030303E-4</v>
      </c>
      <c r="AE35" s="128">
        <v>2570</v>
      </c>
      <c r="AF35" s="153">
        <f t="shared" si="8"/>
        <v>3.8910505836575878E-4</v>
      </c>
      <c r="AG35" s="147">
        <v>1200</v>
      </c>
      <c r="AH35" s="151">
        <f t="shared" si="9"/>
        <v>8.3333333333333339E-4</v>
      </c>
      <c r="AI35" s="147">
        <v>1190</v>
      </c>
      <c r="AJ35" s="151">
        <f t="shared" si="10"/>
        <v>8.4033613445378156E-4</v>
      </c>
      <c r="AK35" s="147">
        <v>1180</v>
      </c>
      <c r="AL35" s="151">
        <f t="shared" si="11"/>
        <v>8.4745762711864404E-4</v>
      </c>
      <c r="AM35" s="147">
        <v>1170</v>
      </c>
      <c r="AN35" s="151">
        <f t="shared" si="12"/>
        <v>8.547008547008547E-4</v>
      </c>
      <c r="AO35" s="147">
        <v>1160</v>
      </c>
      <c r="AP35" s="151">
        <f t="shared" si="13"/>
        <v>8.6206896551724137E-4</v>
      </c>
      <c r="AQ35" s="147">
        <v>1150</v>
      </c>
      <c r="AR35" s="151">
        <f t="shared" si="14"/>
        <v>8.6956521739130438E-4</v>
      </c>
      <c r="AS35" s="170">
        <v>2072</v>
      </c>
      <c r="AT35" s="170">
        <v>2632</v>
      </c>
      <c r="AU35" s="171">
        <v>2454</v>
      </c>
      <c r="AV35" s="170">
        <v>3592</v>
      </c>
      <c r="AW35" s="170">
        <v>3044</v>
      </c>
      <c r="AX35" s="172">
        <v>4413</v>
      </c>
      <c r="AY35" s="173">
        <v>41</v>
      </c>
      <c r="AZ35" s="174">
        <v>444</v>
      </c>
      <c r="BA35" s="175">
        <v>452</v>
      </c>
      <c r="BB35" s="174">
        <v>532</v>
      </c>
      <c r="BC35" s="174">
        <v>492</v>
      </c>
      <c r="BD35" s="174">
        <v>607</v>
      </c>
      <c r="BE35" s="169">
        <v>30</v>
      </c>
    </row>
    <row r="36" spans="2:57" ht="18.75" x14ac:dyDescent="0.3">
      <c r="B36" s="139">
        <v>1.0300925925925926E-3</v>
      </c>
      <c r="C36" s="139">
        <v>1.0185185185185184E-3</v>
      </c>
      <c r="D36" s="139">
        <v>1.0069444444444444E-3</v>
      </c>
      <c r="E36" s="139">
        <v>9.9537037037037042E-4</v>
      </c>
      <c r="F36" s="139">
        <v>9.837962962962962E-4</v>
      </c>
      <c r="G36" s="139">
        <v>9.7222222222222219E-4</v>
      </c>
      <c r="H36" s="132">
        <v>20</v>
      </c>
      <c r="I36" s="109">
        <v>760</v>
      </c>
      <c r="J36" s="157">
        <f t="shared" ref="J36" si="157">1/I36</f>
        <v>1.3157894736842105E-3</v>
      </c>
      <c r="K36" s="91">
        <v>720</v>
      </c>
      <c r="L36" s="157">
        <f t="shared" ref="L36" si="158">1/K36</f>
        <v>1.3888888888888889E-3</v>
      </c>
      <c r="M36" s="118"/>
      <c r="N36" s="157" t="e">
        <f t="shared" si="102"/>
        <v>#DIV/0!</v>
      </c>
      <c r="O36" s="91">
        <v>980.00000000000011</v>
      </c>
      <c r="P36" s="157">
        <f t="shared" si="103"/>
        <v>1.020408163265306E-3</v>
      </c>
      <c r="Q36" s="128">
        <v>1310</v>
      </c>
      <c r="R36" s="157">
        <f t="shared" si="92"/>
        <v>7.6335877862595419E-4</v>
      </c>
      <c r="S36" s="128">
        <v>1150</v>
      </c>
      <c r="T36" s="157">
        <f t="shared" si="93"/>
        <v>8.6956521739130438E-4</v>
      </c>
      <c r="U36" s="91">
        <v>3380</v>
      </c>
      <c r="V36" s="153">
        <f t="shared" si="3"/>
        <v>2.9585798816568048E-4</v>
      </c>
      <c r="W36" s="91">
        <v>3200</v>
      </c>
      <c r="X36" s="153">
        <f t="shared" ref="X36" si="159">1/W36</f>
        <v>3.1250000000000001E-4</v>
      </c>
      <c r="Y36" s="91">
        <v>3260</v>
      </c>
      <c r="Z36" s="153">
        <f t="shared" ref="Z36" si="160">1/Y36</f>
        <v>3.0674846625766873E-4</v>
      </c>
      <c r="AA36" s="91">
        <v>2600</v>
      </c>
      <c r="AB36" s="153">
        <f t="shared" ref="AB36" si="161">1/AA36</f>
        <v>3.8461538461538462E-4</v>
      </c>
      <c r="AC36" s="128">
        <v>3280</v>
      </c>
      <c r="AD36" s="153">
        <f t="shared" si="7"/>
        <v>3.048780487804878E-4</v>
      </c>
      <c r="AE36" s="128">
        <v>2550</v>
      </c>
      <c r="AF36" s="153">
        <f t="shared" si="8"/>
        <v>3.9215686274509802E-4</v>
      </c>
      <c r="AG36" s="147">
        <v>1190</v>
      </c>
      <c r="AH36" s="151">
        <f t="shared" si="9"/>
        <v>8.4033613445378156E-4</v>
      </c>
      <c r="AI36" s="147">
        <v>1180</v>
      </c>
      <c r="AJ36" s="151">
        <f t="shared" si="10"/>
        <v>8.4745762711864404E-4</v>
      </c>
      <c r="AK36" s="147">
        <v>1170</v>
      </c>
      <c r="AL36" s="151">
        <f t="shared" si="11"/>
        <v>8.547008547008547E-4</v>
      </c>
      <c r="AM36" s="147">
        <v>1160</v>
      </c>
      <c r="AN36" s="151">
        <f t="shared" si="12"/>
        <v>8.6206896551724137E-4</v>
      </c>
      <c r="AO36" s="147">
        <v>1150</v>
      </c>
      <c r="AP36" s="151">
        <f t="shared" si="13"/>
        <v>8.6956521739130438E-4</v>
      </c>
      <c r="AQ36" s="147">
        <v>1140</v>
      </c>
      <c r="AR36" s="151">
        <f t="shared" si="14"/>
        <v>8.7719298245614037E-4</v>
      </c>
      <c r="AS36" s="170">
        <v>2159</v>
      </c>
      <c r="AT36" s="170">
        <v>2731</v>
      </c>
      <c r="AU36" s="171">
        <v>2546</v>
      </c>
      <c r="AV36" s="170">
        <v>3719</v>
      </c>
      <c r="AW36" s="170">
        <v>3128</v>
      </c>
      <c r="AX36" s="172">
        <v>4541</v>
      </c>
      <c r="AY36" s="173">
        <v>417</v>
      </c>
      <c r="AZ36" s="174">
        <v>453</v>
      </c>
      <c r="BA36" s="175">
        <v>459</v>
      </c>
      <c r="BB36" s="174">
        <v>541</v>
      </c>
      <c r="BC36" s="174">
        <v>498</v>
      </c>
      <c r="BD36" s="174">
        <v>615</v>
      </c>
      <c r="BE36" s="169">
        <v>31</v>
      </c>
    </row>
    <row r="37" spans="2:57" ht="18.75" x14ac:dyDescent="0.3">
      <c r="B37" s="139">
        <v>1.0416666666666667E-3</v>
      </c>
      <c r="C37" s="139">
        <v>1.0300925925925926E-3</v>
      </c>
      <c r="D37" s="139">
        <v>1.0185185185185184E-3</v>
      </c>
      <c r="E37" s="139">
        <v>1.0069444444444444E-3</v>
      </c>
      <c r="F37" s="139">
        <v>9.9537037037037042E-4</v>
      </c>
      <c r="G37" s="139">
        <v>9.837962962962962E-4</v>
      </c>
      <c r="H37" s="132">
        <v>19</v>
      </c>
      <c r="I37" s="109"/>
      <c r="J37" s="157" t="e">
        <f t="shared" ref="J37" si="162">1/I37</f>
        <v>#DIV/0!</v>
      </c>
      <c r="K37" s="91">
        <v>720</v>
      </c>
      <c r="L37" s="157">
        <f t="shared" ref="L37" si="163">1/K37</f>
        <v>1.3888888888888889E-3</v>
      </c>
      <c r="M37" s="118">
        <v>1070</v>
      </c>
      <c r="N37" s="157">
        <f t="shared" si="102"/>
        <v>9.3457943925233649E-4</v>
      </c>
      <c r="O37" s="91">
        <v>969.99999999999989</v>
      </c>
      <c r="P37" s="157">
        <f t="shared" si="103"/>
        <v>1.0309278350515464E-3</v>
      </c>
      <c r="Q37" s="128">
        <v>1300</v>
      </c>
      <c r="R37" s="157">
        <f t="shared" si="92"/>
        <v>7.6923076923076923E-4</v>
      </c>
      <c r="S37" s="128">
        <v>1140</v>
      </c>
      <c r="T37" s="157">
        <f t="shared" si="93"/>
        <v>8.7719298245614037E-4</v>
      </c>
      <c r="U37" s="91">
        <v>3360</v>
      </c>
      <c r="V37" s="153">
        <f t="shared" si="3"/>
        <v>2.9761904761904765E-4</v>
      </c>
      <c r="W37" s="91">
        <v>3180</v>
      </c>
      <c r="X37" s="153">
        <f t="shared" ref="X37" si="164">1/W37</f>
        <v>3.1446540880503143E-4</v>
      </c>
      <c r="Y37" s="91">
        <v>3240</v>
      </c>
      <c r="Z37" s="153">
        <f t="shared" ref="Z37" si="165">1/Y37</f>
        <v>3.0864197530864197E-4</v>
      </c>
      <c r="AA37" s="91">
        <v>2580</v>
      </c>
      <c r="AB37" s="153">
        <f t="shared" ref="AB37" si="166">1/AA37</f>
        <v>3.875968992248062E-4</v>
      </c>
      <c r="AC37" s="128">
        <v>3260</v>
      </c>
      <c r="AD37" s="153">
        <f t="shared" si="7"/>
        <v>3.0674846625766873E-4</v>
      </c>
      <c r="AE37" s="128">
        <v>2530</v>
      </c>
      <c r="AF37" s="153">
        <f t="shared" si="8"/>
        <v>3.9525691699604743E-4</v>
      </c>
      <c r="AG37" s="147">
        <v>1180</v>
      </c>
      <c r="AH37" s="151">
        <f t="shared" si="9"/>
        <v>8.4745762711864404E-4</v>
      </c>
      <c r="AI37" s="147">
        <v>1170</v>
      </c>
      <c r="AJ37" s="151">
        <f t="shared" si="10"/>
        <v>8.547008547008547E-4</v>
      </c>
      <c r="AK37" s="147">
        <v>1160</v>
      </c>
      <c r="AL37" s="151">
        <f t="shared" si="11"/>
        <v>8.6206896551724137E-4</v>
      </c>
      <c r="AM37" s="147">
        <v>1150</v>
      </c>
      <c r="AN37" s="151">
        <f t="shared" si="12"/>
        <v>8.6956521739130438E-4</v>
      </c>
      <c r="AO37" s="147">
        <v>1140</v>
      </c>
      <c r="AP37" s="151">
        <f t="shared" si="13"/>
        <v>8.7719298245614037E-4</v>
      </c>
      <c r="AQ37" s="147">
        <v>1130</v>
      </c>
      <c r="AR37" s="151">
        <f t="shared" si="14"/>
        <v>8.8495575221238937E-4</v>
      </c>
      <c r="AS37" s="170">
        <v>2246</v>
      </c>
      <c r="AT37" s="170">
        <v>283</v>
      </c>
      <c r="AU37" s="171">
        <v>2639</v>
      </c>
      <c r="AV37" s="170">
        <v>3846</v>
      </c>
      <c r="AW37" s="170">
        <v>3212</v>
      </c>
      <c r="AX37" s="172">
        <v>4669</v>
      </c>
      <c r="AY37" s="173">
        <v>424</v>
      </c>
      <c r="AZ37" s="174">
        <v>461</v>
      </c>
      <c r="BA37" s="175">
        <v>466</v>
      </c>
      <c r="BB37" s="174">
        <v>55</v>
      </c>
      <c r="BC37" s="174">
        <v>505</v>
      </c>
      <c r="BD37" s="174">
        <v>623</v>
      </c>
      <c r="BE37" s="169">
        <v>32</v>
      </c>
    </row>
    <row r="38" spans="2:57" ht="18.75" x14ac:dyDescent="0.3">
      <c r="B38" s="139">
        <v>1.0532407407407407E-3</v>
      </c>
      <c r="C38" s="139">
        <v>1.0416666666666667E-3</v>
      </c>
      <c r="D38" s="139">
        <v>1.0300925925925926E-3</v>
      </c>
      <c r="E38" s="139">
        <v>1.0185185185185184E-3</v>
      </c>
      <c r="F38" s="139">
        <v>1.0069444444444444E-3</v>
      </c>
      <c r="G38" s="139">
        <v>9.9537037037037042E-4</v>
      </c>
      <c r="H38" s="132">
        <v>18</v>
      </c>
      <c r="I38" s="109">
        <v>750</v>
      </c>
      <c r="J38" s="157">
        <f t="shared" ref="J38" si="167">1/I38</f>
        <v>1.3333333333333333E-3</v>
      </c>
      <c r="K38" s="91">
        <v>710</v>
      </c>
      <c r="L38" s="157">
        <f t="shared" ref="L38" si="168">1/K38</f>
        <v>1.4084507042253522E-3</v>
      </c>
      <c r="M38" s="118">
        <v>1060</v>
      </c>
      <c r="N38" s="157">
        <f t="shared" si="102"/>
        <v>9.4339622641509435E-4</v>
      </c>
      <c r="O38" s="91">
        <v>0</v>
      </c>
      <c r="P38" s="157" t="e">
        <f t="shared" si="103"/>
        <v>#DIV/0!</v>
      </c>
      <c r="Q38" s="128">
        <v>1290</v>
      </c>
      <c r="R38" s="157">
        <f t="shared" si="92"/>
        <v>7.7519379844961239E-4</v>
      </c>
      <c r="S38" s="128"/>
      <c r="T38" s="157" t="e">
        <f t="shared" si="93"/>
        <v>#DIV/0!</v>
      </c>
      <c r="U38" s="91">
        <v>3330</v>
      </c>
      <c r="V38" s="153">
        <f t="shared" si="3"/>
        <v>3.0030030030030029E-4</v>
      </c>
      <c r="W38" s="91">
        <v>3160</v>
      </c>
      <c r="X38" s="153">
        <f t="shared" ref="X38" si="169">1/W38</f>
        <v>3.1645569620253165E-4</v>
      </c>
      <c r="Y38" s="91">
        <v>3220</v>
      </c>
      <c r="Z38" s="153">
        <f t="shared" ref="Z38" si="170">1/Y38</f>
        <v>3.1055900621118014E-4</v>
      </c>
      <c r="AA38" s="91">
        <v>2570</v>
      </c>
      <c r="AB38" s="153">
        <f t="shared" ref="AB38" si="171">1/AA38</f>
        <v>3.8910505836575878E-4</v>
      </c>
      <c r="AC38" s="128">
        <v>3240</v>
      </c>
      <c r="AD38" s="153">
        <f t="shared" si="7"/>
        <v>3.0864197530864197E-4</v>
      </c>
      <c r="AE38" s="128">
        <v>2520</v>
      </c>
      <c r="AF38" s="153">
        <f t="shared" si="8"/>
        <v>3.9682539682539683E-4</v>
      </c>
      <c r="AG38" s="147">
        <v>1170</v>
      </c>
      <c r="AH38" s="151">
        <f t="shared" si="9"/>
        <v>8.547008547008547E-4</v>
      </c>
      <c r="AI38" s="147">
        <v>1160</v>
      </c>
      <c r="AJ38" s="151">
        <f t="shared" si="10"/>
        <v>8.6206896551724137E-4</v>
      </c>
      <c r="AK38" s="147">
        <v>1150</v>
      </c>
      <c r="AL38" s="151">
        <f t="shared" si="11"/>
        <v>8.6956521739130438E-4</v>
      </c>
      <c r="AM38" s="147">
        <v>1140</v>
      </c>
      <c r="AN38" s="151">
        <f t="shared" si="12"/>
        <v>8.7719298245614037E-4</v>
      </c>
      <c r="AO38" s="147">
        <v>1130</v>
      </c>
      <c r="AP38" s="151">
        <f t="shared" si="13"/>
        <v>8.8495575221238937E-4</v>
      </c>
      <c r="AQ38" s="147">
        <v>1120</v>
      </c>
      <c r="AR38" s="151">
        <f t="shared" si="14"/>
        <v>8.9285714285714283E-4</v>
      </c>
      <c r="AS38" s="170">
        <v>2334</v>
      </c>
      <c r="AT38" s="170">
        <v>293</v>
      </c>
      <c r="AU38" s="171">
        <v>2731</v>
      </c>
      <c r="AV38" s="170">
        <v>3974</v>
      </c>
      <c r="AW38" s="170">
        <v>3296</v>
      </c>
      <c r="AX38" s="172">
        <v>4797</v>
      </c>
      <c r="AY38" s="173">
        <v>43</v>
      </c>
      <c r="AZ38" s="174">
        <v>47</v>
      </c>
      <c r="BA38" s="175">
        <v>474</v>
      </c>
      <c r="BB38" s="174">
        <v>559</v>
      </c>
      <c r="BC38" s="174">
        <v>511</v>
      </c>
      <c r="BD38" s="174">
        <v>63</v>
      </c>
      <c r="BE38" s="169">
        <v>33</v>
      </c>
    </row>
    <row r="39" spans="2:57" ht="18.75" x14ac:dyDescent="0.3">
      <c r="B39" s="139">
        <v>1.0648148148148149E-3</v>
      </c>
      <c r="C39" s="139">
        <v>1.0532407407407407E-3</v>
      </c>
      <c r="D39" s="139">
        <v>1.0416666666666667E-3</v>
      </c>
      <c r="E39" s="139">
        <v>1.0300925925925926E-3</v>
      </c>
      <c r="F39" s="139">
        <v>1.0185185185185184E-3</v>
      </c>
      <c r="G39" s="139">
        <v>1.0069444444444444E-3</v>
      </c>
      <c r="H39" s="132">
        <v>17</v>
      </c>
      <c r="I39" s="109">
        <v>740</v>
      </c>
      <c r="J39" s="157">
        <f t="shared" ref="J39" si="172">1/I39</f>
        <v>1.3513513513513514E-3</v>
      </c>
      <c r="K39" s="91">
        <v>710</v>
      </c>
      <c r="L39" s="157">
        <f t="shared" ref="L39" si="173">1/K39</f>
        <v>1.4084507042253522E-3</v>
      </c>
      <c r="M39" s="118"/>
      <c r="N39" s="157" t="e">
        <f t="shared" si="102"/>
        <v>#DIV/0!</v>
      </c>
      <c r="O39" s="91">
        <v>960</v>
      </c>
      <c r="P39" s="157">
        <f t="shared" si="103"/>
        <v>1.0416666666666667E-3</v>
      </c>
      <c r="Q39" s="128">
        <v>1280</v>
      </c>
      <c r="R39" s="157">
        <f t="shared" si="92"/>
        <v>7.8125000000000004E-4</v>
      </c>
      <c r="S39" s="128">
        <v>1130</v>
      </c>
      <c r="T39" s="157">
        <f t="shared" si="93"/>
        <v>8.8495575221238937E-4</v>
      </c>
      <c r="U39" s="91">
        <v>3310</v>
      </c>
      <c r="V39" s="153">
        <f t="shared" si="3"/>
        <v>3.0211480362537764E-4</v>
      </c>
      <c r="W39" s="91">
        <v>3140</v>
      </c>
      <c r="X39" s="153">
        <f t="shared" ref="X39" si="174">1/W39</f>
        <v>3.1847133757961782E-4</v>
      </c>
      <c r="Y39" s="91">
        <v>3200</v>
      </c>
      <c r="Z39" s="153">
        <f t="shared" ref="Z39" si="175">1/Y39</f>
        <v>3.1250000000000001E-4</v>
      </c>
      <c r="AA39" s="91">
        <v>2550</v>
      </c>
      <c r="AB39" s="153">
        <f t="shared" ref="AB39" si="176">1/AA39</f>
        <v>3.9215686274509802E-4</v>
      </c>
      <c r="AC39" s="128">
        <v>3220</v>
      </c>
      <c r="AD39" s="153">
        <f t="shared" si="7"/>
        <v>3.1055900621118014E-4</v>
      </c>
      <c r="AE39" s="128">
        <v>2500</v>
      </c>
      <c r="AF39" s="153">
        <f t="shared" si="8"/>
        <v>4.0000000000000002E-4</v>
      </c>
      <c r="AG39" s="147">
        <v>1160</v>
      </c>
      <c r="AH39" s="151">
        <f t="shared" si="9"/>
        <v>8.6206896551724137E-4</v>
      </c>
      <c r="AI39" s="147">
        <v>1150</v>
      </c>
      <c r="AJ39" s="151">
        <f t="shared" si="10"/>
        <v>8.6956521739130438E-4</v>
      </c>
      <c r="AK39" s="147">
        <v>1140</v>
      </c>
      <c r="AL39" s="151">
        <f t="shared" si="11"/>
        <v>8.7719298245614037E-4</v>
      </c>
      <c r="AM39" s="147">
        <v>1130</v>
      </c>
      <c r="AN39" s="151">
        <f t="shared" si="12"/>
        <v>8.8495575221238937E-4</v>
      </c>
      <c r="AO39" s="147">
        <v>1120</v>
      </c>
      <c r="AP39" s="151">
        <f t="shared" si="13"/>
        <v>8.9285714285714283E-4</v>
      </c>
      <c r="AQ39" s="147">
        <v>1110</v>
      </c>
      <c r="AR39" s="151">
        <f t="shared" si="14"/>
        <v>9.0090090090090091E-4</v>
      </c>
      <c r="AS39" s="170">
        <v>2421</v>
      </c>
      <c r="AT39" s="170">
        <v>3029</v>
      </c>
      <c r="AU39" s="171">
        <v>2824</v>
      </c>
      <c r="AV39" s="170">
        <v>4101</v>
      </c>
      <c r="AW39" s="170">
        <v>338</v>
      </c>
      <c r="AX39" s="172">
        <v>4925</v>
      </c>
      <c r="AY39" s="173">
        <v>437</v>
      </c>
      <c r="AZ39" s="174">
        <v>478</v>
      </c>
      <c r="BA39" s="175">
        <v>481</v>
      </c>
      <c r="BB39" s="174">
        <v>568</v>
      </c>
      <c r="BC39" s="174">
        <v>518</v>
      </c>
      <c r="BD39" s="174">
        <v>638</v>
      </c>
      <c r="BE39" s="169">
        <v>34</v>
      </c>
    </row>
    <row r="40" spans="2:57" ht="18.75" x14ac:dyDescent="0.3">
      <c r="B40" s="139">
        <v>1.0763888888888889E-3</v>
      </c>
      <c r="C40" s="139">
        <v>1.0648148148148149E-3</v>
      </c>
      <c r="D40" s="139">
        <v>1.0532407407407407E-3</v>
      </c>
      <c r="E40" s="139">
        <v>1.0416666666666667E-3</v>
      </c>
      <c r="F40" s="139">
        <v>1.0300925925925926E-3</v>
      </c>
      <c r="G40" s="139">
        <v>1.0185185185185184E-3</v>
      </c>
      <c r="H40" s="132">
        <v>16</v>
      </c>
      <c r="I40" s="109"/>
      <c r="J40" s="157" t="e">
        <f t="shared" ref="J40" si="177">1/I40</f>
        <v>#DIV/0!</v>
      </c>
      <c r="K40" s="91">
        <v>700</v>
      </c>
      <c r="L40" s="157">
        <f t="shared" ref="L40" si="178">1/K40</f>
        <v>1.4285714285714286E-3</v>
      </c>
      <c r="M40" s="118">
        <v>1050</v>
      </c>
      <c r="N40" s="157">
        <f t="shared" si="102"/>
        <v>9.5238095238095238E-4</v>
      </c>
      <c r="O40" s="91">
        <v>950</v>
      </c>
      <c r="P40" s="157">
        <f t="shared" si="103"/>
        <v>1.0526315789473684E-3</v>
      </c>
      <c r="Q40" s="128">
        <v>1270</v>
      </c>
      <c r="R40" s="157">
        <f t="shared" si="92"/>
        <v>7.874015748031496E-4</v>
      </c>
      <c r="S40" s="128">
        <v>1120</v>
      </c>
      <c r="T40" s="157">
        <f t="shared" si="93"/>
        <v>8.9285714285714283E-4</v>
      </c>
      <c r="U40" s="91">
        <v>3290</v>
      </c>
      <c r="V40" s="153">
        <f t="shared" si="3"/>
        <v>3.0395136778115504E-4</v>
      </c>
      <c r="W40" s="91">
        <v>3120</v>
      </c>
      <c r="X40" s="153">
        <f t="shared" ref="X40" si="179">1/W40</f>
        <v>3.2051282051282051E-4</v>
      </c>
      <c r="Y40" s="91">
        <v>3180</v>
      </c>
      <c r="Z40" s="153">
        <f t="shared" ref="Z40" si="180">1/Y40</f>
        <v>3.1446540880503143E-4</v>
      </c>
      <c r="AA40" s="91">
        <v>2530</v>
      </c>
      <c r="AB40" s="153">
        <f t="shared" ref="AB40" si="181">1/AA40</f>
        <v>3.9525691699604743E-4</v>
      </c>
      <c r="AC40" s="128">
        <v>3200</v>
      </c>
      <c r="AD40" s="153">
        <f t="shared" si="7"/>
        <v>3.1250000000000001E-4</v>
      </c>
      <c r="AE40" s="128">
        <v>2480</v>
      </c>
      <c r="AF40" s="153">
        <f t="shared" si="8"/>
        <v>4.032258064516129E-4</v>
      </c>
      <c r="AG40" s="147">
        <v>1150</v>
      </c>
      <c r="AH40" s="151">
        <f t="shared" si="9"/>
        <v>8.6956521739130438E-4</v>
      </c>
      <c r="AI40" s="147">
        <v>1140</v>
      </c>
      <c r="AJ40" s="151">
        <f t="shared" si="10"/>
        <v>8.7719298245614037E-4</v>
      </c>
      <c r="AK40" s="147">
        <v>1130</v>
      </c>
      <c r="AL40" s="151">
        <f t="shared" si="11"/>
        <v>8.8495575221238937E-4</v>
      </c>
      <c r="AM40" s="147">
        <v>1120</v>
      </c>
      <c r="AN40" s="151">
        <f t="shared" si="12"/>
        <v>8.9285714285714283E-4</v>
      </c>
      <c r="AO40" s="147">
        <v>1110</v>
      </c>
      <c r="AP40" s="151">
        <f t="shared" si="13"/>
        <v>9.0090090090090091E-4</v>
      </c>
      <c r="AQ40" s="147">
        <v>1100</v>
      </c>
      <c r="AR40" s="151">
        <f t="shared" si="14"/>
        <v>9.0909090909090909E-4</v>
      </c>
      <c r="AS40" s="170">
        <v>2508</v>
      </c>
      <c r="AT40" s="170">
        <v>3128</v>
      </c>
      <c r="AU40" s="171">
        <v>2916</v>
      </c>
      <c r="AV40" s="170">
        <v>4228</v>
      </c>
      <c r="AW40" s="170">
        <v>3464</v>
      </c>
      <c r="AX40" s="172">
        <v>5053</v>
      </c>
      <c r="AY40" s="173">
        <v>444</v>
      </c>
      <c r="AZ40" s="174">
        <v>487</v>
      </c>
      <c r="BA40" s="175">
        <v>488</v>
      </c>
      <c r="BB40" s="174">
        <v>577</v>
      </c>
      <c r="BC40" s="174">
        <v>524</v>
      </c>
      <c r="BD40" s="174">
        <v>646</v>
      </c>
      <c r="BE40" s="169">
        <v>35</v>
      </c>
    </row>
    <row r="41" spans="2:57" ht="18.75" x14ac:dyDescent="0.3">
      <c r="B41" s="139">
        <v>1.0879629629629629E-3</v>
      </c>
      <c r="C41" s="139">
        <v>1.0763888888888889E-3</v>
      </c>
      <c r="D41" s="139">
        <v>1.0648148148148149E-3</v>
      </c>
      <c r="E41" s="139">
        <v>1.0532407407407407E-3</v>
      </c>
      <c r="F41" s="139">
        <v>1.0416666666666667E-3</v>
      </c>
      <c r="G41" s="139">
        <v>1.0300925925925926E-3</v>
      </c>
      <c r="H41" s="132">
        <v>15</v>
      </c>
      <c r="I41" s="109">
        <v>730</v>
      </c>
      <c r="J41" s="157">
        <f t="shared" ref="J41" si="182">1/I41</f>
        <v>1.3698630136986301E-3</v>
      </c>
      <c r="K41" s="91">
        <v>690</v>
      </c>
      <c r="L41" s="157">
        <f t="shared" ref="L41" si="183">1/K41</f>
        <v>1.4492753623188406E-3</v>
      </c>
      <c r="M41" s="118">
        <v>1040</v>
      </c>
      <c r="N41" s="157">
        <f t="shared" si="102"/>
        <v>9.6153846153846159E-4</v>
      </c>
      <c r="O41" s="91">
        <v>0</v>
      </c>
      <c r="P41" s="157" t="e">
        <f t="shared" si="103"/>
        <v>#DIV/0!</v>
      </c>
      <c r="Q41" s="128">
        <v>1260</v>
      </c>
      <c r="R41" s="157">
        <f t="shared" si="92"/>
        <v>7.9365079365079365E-4</v>
      </c>
      <c r="S41" s="128"/>
      <c r="T41" s="157" t="e">
        <f t="shared" si="93"/>
        <v>#DIV/0!</v>
      </c>
      <c r="U41" s="91">
        <v>3270</v>
      </c>
      <c r="V41" s="153">
        <f t="shared" si="3"/>
        <v>3.058103975535168E-4</v>
      </c>
      <c r="W41" s="91">
        <v>3100</v>
      </c>
      <c r="X41" s="153">
        <f t="shared" ref="X41" si="184">1/W41</f>
        <v>3.2258064516129032E-4</v>
      </c>
      <c r="Y41" s="91">
        <v>3160</v>
      </c>
      <c r="Z41" s="153">
        <f t="shared" ref="Z41" si="185">1/Y41</f>
        <v>3.1645569620253165E-4</v>
      </c>
      <c r="AA41" s="91">
        <v>2520</v>
      </c>
      <c r="AB41" s="153">
        <f t="shared" ref="AB41" si="186">1/AA41</f>
        <v>3.9682539682539683E-4</v>
      </c>
      <c r="AC41" s="128">
        <v>3180</v>
      </c>
      <c r="AD41" s="153">
        <f t="shared" si="7"/>
        <v>3.1446540880503143E-4</v>
      </c>
      <c r="AE41" s="128">
        <v>2470</v>
      </c>
      <c r="AF41" s="153">
        <f t="shared" si="8"/>
        <v>4.0485829959514168E-4</v>
      </c>
      <c r="AG41" s="147">
        <v>1140</v>
      </c>
      <c r="AH41" s="151">
        <f t="shared" si="9"/>
        <v>8.7719298245614037E-4</v>
      </c>
      <c r="AI41" s="147">
        <v>1130</v>
      </c>
      <c r="AJ41" s="151">
        <f t="shared" si="10"/>
        <v>8.8495575221238937E-4</v>
      </c>
      <c r="AK41" s="147">
        <v>1120</v>
      </c>
      <c r="AL41" s="151">
        <f t="shared" si="11"/>
        <v>8.9285714285714283E-4</v>
      </c>
      <c r="AM41" s="147">
        <v>1110</v>
      </c>
      <c r="AN41" s="151">
        <f t="shared" si="12"/>
        <v>9.0090090090090091E-4</v>
      </c>
      <c r="AO41" s="147">
        <v>1100</v>
      </c>
      <c r="AP41" s="151">
        <f t="shared" si="13"/>
        <v>9.0909090909090909E-4</v>
      </c>
      <c r="AQ41" s="147">
        <v>1090</v>
      </c>
      <c r="AR41" s="151">
        <f t="shared" si="14"/>
        <v>9.1743119266055051E-4</v>
      </c>
      <c r="AS41" s="170">
        <v>2595</v>
      </c>
      <c r="AT41" s="170">
        <v>3227</v>
      </c>
      <c r="AU41" s="171">
        <v>3008</v>
      </c>
      <c r="AV41" s="170">
        <v>4355</v>
      </c>
      <c r="AW41" s="170">
        <v>3548</v>
      </c>
      <c r="AX41" s="172">
        <v>5182</v>
      </c>
      <c r="AY41" s="173">
        <v>451</v>
      </c>
      <c r="AZ41" s="174">
        <v>495</v>
      </c>
      <c r="BA41" s="175">
        <v>495</v>
      </c>
      <c r="BB41" s="174">
        <v>586</v>
      </c>
      <c r="BC41" s="174">
        <v>531</v>
      </c>
      <c r="BD41" s="174">
        <v>654</v>
      </c>
      <c r="BE41" s="169">
        <v>36</v>
      </c>
    </row>
    <row r="42" spans="2:57" ht="18.75" x14ac:dyDescent="0.3">
      <c r="B42" s="139">
        <v>1.0995370370370371E-3</v>
      </c>
      <c r="C42" s="139">
        <v>1.0879629629629629E-3</v>
      </c>
      <c r="D42" s="139">
        <v>1.0763888888888889E-3</v>
      </c>
      <c r="E42" s="139">
        <v>1.0648148148148149E-3</v>
      </c>
      <c r="F42" s="139">
        <v>1.0532407407407407E-3</v>
      </c>
      <c r="G42" s="139">
        <v>1.0416666666666667E-3</v>
      </c>
      <c r="H42" s="132">
        <v>14</v>
      </c>
      <c r="I42" s="109"/>
      <c r="J42" s="157" t="e">
        <f t="shared" ref="J42" si="187">1/I42</f>
        <v>#DIV/0!</v>
      </c>
      <c r="K42" s="91">
        <v>690</v>
      </c>
      <c r="L42" s="157">
        <f t="shared" ref="L42" si="188">1/K42</f>
        <v>1.4492753623188406E-3</v>
      </c>
      <c r="M42" s="118">
        <v>1030</v>
      </c>
      <c r="N42" s="157">
        <f t="shared" si="102"/>
        <v>9.7087378640776695E-4</v>
      </c>
      <c r="O42" s="91">
        <v>940</v>
      </c>
      <c r="P42" s="157">
        <f t="shared" si="103"/>
        <v>1.0638297872340426E-3</v>
      </c>
      <c r="Q42" s="128">
        <v>1250</v>
      </c>
      <c r="R42" s="157">
        <f t="shared" si="92"/>
        <v>8.0000000000000004E-4</v>
      </c>
      <c r="S42" s="128">
        <v>1110</v>
      </c>
      <c r="T42" s="157">
        <f t="shared" si="93"/>
        <v>9.0090090090090091E-4</v>
      </c>
      <c r="U42" s="91">
        <v>3250</v>
      </c>
      <c r="V42" s="153">
        <f t="shared" si="3"/>
        <v>3.076923076923077E-4</v>
      </c>
      <c r="W42" s="91">
        <v>3080</v>
      </c>
      <c r="X42" s="153">
        <f t="shared" ref="X42" si="189">1/W42</f>
        <v>3.2467532467532468E-4</v>
      </c>
      <c r="Y42" s="91">
        <v>3140</v>
      </c>
      <c r="Z42" s="153">
        <f t="shared" ref="Z42" si="190">1/Y42</f>
        <v>3.1847133757961782E-4</v>
      </c>
      <c r="AA42" s="91">
        <v>2500</v>
      </c>
      <c r="AB42" s="153">
        <f t="shared" ref="AB42" si="191">1/AA42</f>
        <v>4.0000000000000002E-4</v>
      </c>
      <c r="AC42" s="128">
        <v>3160</v>
      </c>
      <c r="AD42" s="153">
        <f t="shared" si="7"/>
        <v>3.1645569620253165E-4</v>
      </c>
      <c r="AE42" s="128">
        <v>2450</v>
      </c>
      <c r="AF42" s="153">
        <f t="shared" si="8"/>
        <v>4.0816326530612246E-4</v>
      </c>
      <c r="AG42" s="147">
        <v>1130</v>
      </c>
      <c r="AH42" s="151">
        <f t="shared" si="9"/>
        <v>8.8495575221238937E-4</v>
      </c>
      <c r="AI42" s="147">
        <v>1120</v>
      </c>
      <c r="AJ42" s="151">
        <f t="shared" si="10"/>
        <v>8.9285714285714283E-4</v>
      </c>
      <c r="AK42" s="147">
        <v>1110</v>
      </c>
      <c r="AL42" s="151">
        <f t="shared" si="11"/>
        <v>9.0090090090090091E-4</v>
      </c>
      <c r="AM42" s="147">
        <v>1100</v>
      </c>
      <c r="AN42" s="151">
        <f t="shared" si="12"/>
        <v>9.0909090909090909E-4</v>
      </c>
      <c r="AO42" s="147">
        <v>1090</v>
      </c>
      <c r="AP42" s="151">
        <f t="shared" si="13"/>
        <v>9.1743119266055051E-4</v>
      </c>
      <c r="AQ42" s="147">
        <v>1080</v>
      </c>
      <c r="AR42" s="151">
        <f t="shared" si="14"/>
        <v>9.2592592592592596E-4</v>
      </c>
      <c r="AS42" s="170">
        <v>2682</v>
      </c>
      <c r="AT42" s="170">
        <v>3326</v>
      </c>
      <c r="AU42" s="171">
        <v>3101</v>
      </c>
      <c r="AV42" s="170">
        <v>4482</v>
      </c>
      <c r="AW42" s="170">
        <v>3632</v>
      </c>
      <c r="AX42" s="172">
        <v>531</v>
      </c>
      <c r="AY42" s="173">
        <v>458</v>
      </c>
      <c r="AZ42" s="174">
        <v>503</v>
      </c>
      <c r="BA42" s="175">
        <v>502</v>
      </c>
      <c r="BB42" s="174">
        <v>595</v>
      </c>
      <c r="BC42" s="174">
        <v>538</v>
      </c>
      <c r="BD42" s="174">
        <v>662</v>
      </c>
      <c r="BE42" s="169">
        <v>37</v>
      </c>
    </row>
    <row r="43" spans="2:57" ht="18.75" x14ac:dyDescent="0.3">
      <c r="B43" s="139">
        <v>1.1111111111111111E-3</v>
      </c>
      <c r="C43" s="139">
        <v>1.0995370370370371E-3</v>
      </c>
      <c r="D43" s="139">
        <v>1.0879629629629629E-3</v>
      </c>
      <c r="E43" s="139">
        <v>1.0763888888888889E-3</v>
      </c>
      <c r="F43" s="139">
        <v>1.0648148148148149E-3</v>
      </c>
      <c r="G43" s="139">
        <v>1.0532407407407407E-3</v>
      </c>
      <c r="H43" s="132">
        <v>13</v>
      </c>
      <c r="I43" s="109">
        <v>720</v>
      </c>
      <c r="J43" s="157">
        <f t="shared" ref="J43" si="192">1/I43</f>
        <v>1.3888888888888889E-3</v>
      </c>
      <c r="K43" s="91">
        <v>680</v>
      </c>
      <c r="L43" s="157">
        <f t="shared" ref="L43" si="193">1/K43</f>
        <v>1.4705882352941176E-3</v>
      </c>
      <c r="M43" s="118"/>
      <c r="N43" s="157" t="e">
        <f t="shared" si="102"/>
        <v>#DIV/0!</v>
      </c>
      <c r="O43" s="91">
        <v>930.00000000000011</v>
      </c>
      <c r="P43" s="157">
        <f t="shared" si="103"/>
        <v>1.0752688172043009E-3</v>
      </c>
      <c r="Q43" s="128">
        <v>1240</v>
      </c>
      <c r="R43" s="157">
        <f t="shared" si="92"/>
        <v>8.0645161290322581E-4</v>
      </c>
      <c r="S43" s="128">
        <v>1100</v>
      </c>
      <c r="T43" s="157">
        <f t="shared" si="93"/>
        <v>9.0909090909090909E-4</v>
      </c>
      <c r="U43" s="91">
        <v>3230</v>
      </c>
      <c r="V43" s="153">
        <f t="shared" si="3"/>
        <v>3.0959752321981426E-4</v>
      </c>
      <c r="W43" s="91">
        <v>3060</v>
      </c>
      <c r="X43" s="153">
        <f t="shared" ref="X43" si="194">1/W43</f>
        <v>3.2679738562091501E-4</v>
      </c>
      <c r="Y43" s="91">
        <v>3120</v>
      </c>
      <c r="Z43" s="153">
        <f t="shared" ref="Z43" si="195">1/Y43</f>
        <v>3.2051282051282051E-4</v>
      </c>
      <c r="AA43" s="91">
        <v>2480</v>
      </c>
      <c r="AB43" s="153">
        <f t="shared" ref="AB43" si="196">1/AA43</f>
        <v>4.032258064516129E-4</v>
      </c>
      <c r="AC43" s="128">
        <v>3140</v>
      </c>
      <c r="AD43" s="153">
        <f t="shared" si="7"/>
        <v>3.1847133757961782E-4</v>
      </c>
      <c r="AE43" s="128">
        <v>2440</v>
      </c>
      <c r="AF43" s="153">
        <f t="shared" si="8"/>
        <v>4.0983606557377049E-4</v>
      </c>
      <c r="AG43" s="147">
        <v>1120</v>
      </c>
      <c r="AH43" s="151">
        <f t="shared" si="9"/>
        <v>8.9285714285714283E-4</v>
      </c>
      <c r="AI43" s="147">
        <v>1110</v>
      </c>
      <c r="AJ43" s="151">
        <f t="shared" si="10"/>
        <v>9.0090090090090091E-4</v>
      </c>
      <c r="AK43" s="147">
        <v>1100</v>
      </c>
      <c r="AL43" s="151">
        <f t="shared" si="11"/>
        <v>9.0909090909090909E-4</v>
      </c>
      <c r="AM43" s="147">
        <v>1090</v>
      </c>
      <c r="AN43" s="151">
        <f t="shared" si="12"/>
        <v>9.1743119266055051E-4</v>
      </c>
      <c r="AO43" s="147">
        <v>1080</v>
      </c>
      <c r="AP43" s="151">
        <f t="shared" si="13"/>
        <v>9.2592592592592596E-4</v>
      </c>
      <c r="AQ43" s="147">
        <v>1070</v>
      </c>
      <c r="AR43" s="151">
        <f t="shared" si="14"/>
        <v>9.3457943925233649E-4</v>
      </c>
      <c r="AS43" s="170">
        <v>2770</v>
      </c>
      <c r="AT43" s="170">
        <v>3426</v>
      </c>
      <c r="AU43" s="171">
        <v>3193</v>
      </c>
      <c r="AV43" s="170">
        <v>461</v>
      </c>
      <c r="AW43" s="170">
        <v>3716</v>
      </c>
      <c r="AX43" s="172">
        <v>5438</v>
      </c>
      <c r="AY43" s="173">
        <v>465</v>
      </c>
      <c r="AZ43" s="174">
        <v>512</v>
      </c>
      <c r="BA43" s="175">
        <v>51</v>
      </c>
      <c r="BB43" s="174">
        <v>604</v>
      </c>
      <c r="BC43" s="174">
        <v>544</v>
      </c>
      <c r="BD43" s="174">
        <v>67</v>
      </c>
      <c r="BE43" s="169">
        <v>38</v>
      </c>
    </row>
    <row r="44" spans="2:57" ht="18.75" x14ac:dyDescent="0.3">
      <c r="B44" s="139">
        <v>1.1226851851851851E-3</v>
      </c>
      <c r="C44" s="139">
        <v>1.1111111111111111E-3</v>
      </c>
      <c r="D44" s="139">
        <v>1.0995370370370371E-3</v>
      </c>
      <c r="E44" s="139">
        <v>1.0879629629629629E-3</v>
      </c>
      <c r="F44" s="139">
        <v>1.0763888888888889E-3</v>
      </c>
      <c r="G44" s="139">
        <v>1.0648148148148149E-3</v>
      </c>
      <c r="H44" s="132">
        <v>12</v>
      </c>
      <c r="I44" s="109"/>
      <c r="J44" s="157" t="e">
        <f t="shared" ref="J44" si="197">1/I44</f>
        <v>#DIV/0!</v>
      </c>
      <c r="K44" s="91">
        <v>670</v>
      </c>
      <c r="L44" s="157">
        <f t="shared" ref="L44" si="198">1/K44</f>
        <v>1.4925373134328358E-3</v>
      </c>
      <c r="M44" s="118">
        <v>1019.9999999999999</v>
      </c>
      <c r="N44" s="157">
        <f t="shared" si="102"/>
        <v>9.803921568627453E-4</v>
      </c>
      <c r="O44" s="91">
        <v>0</v>
      </c>
      <c r="P44" s="157" t="e">
        <f t="shared" si="103"/>
        <v>#DIV/0!</v>
      </c>
      <c r="Q44" s="128">
        <v>1230</v>
      </c>
      <c r="R44" s="157">
        <f t="shared" si="92"/>
        <v>8.1300813008130081E-4</v>
      </c>
      <c r="S44" s="128"/>
      <c r="T44" s="157" t="e">
        <f t="shared" si="93"/>
        <v>#DIV/0!</v>
      </c>
      <c r="U44" s="91">
        <v>3210</v>
      </c>
      <c r="V44" s="153">
        <f t="shared" si="3"/>
        <v>3.1152647975077883E-4</v>
      </c>
      <c r="W44" s="91">
        <v>3030</v>
      </c>
      <c r="X44" s="153">
        <f t="shared" ref="X44" si="199">1/W44</f>
        <v>3.3003300330033004E-4</v>
      </c>
      <c r="Y44" s="91">
        <v>3110</v>
      </c>
      <c r="Z44" s="153">
        <f t="shared" ref="Z44" si="200">1/Y44</f>
        <v>3.2154340836012862E-4</v>
      </c>
      <c r="AA44" s="91">
        <v>2470</v>
      </c>
      <c r="AB44" s="153">
        <f t="shared" ref="AB44" si="201">1/AA44</f>
        <v>4.0485829959514168E-4</v>
      </c>
      <c r="AC44" s="128">
        <v>3120</v>
      </c>
      <c r="AD44" s="153">
        <f t="shared" si="7"/>
        <v>3.2051282051282051E-4</v>
      </c>
      <c r="AE44" s="128">
        <v>2420</v>
      </c>
      <c r="AF44" s="153">
        <f t="shared" si="8"/>
        <v>4.1322314049586776E-4</v>
      </c>
      <c r="AG44" s="147">
        <v>1110</v>
      </c>
      <c r="AH44" s="151">
        <f t="shared" si="9"/>
        <v>9.0090090090090091E-4</v>
      </c>
      <c r="AI44" s="147">
        <v>1100</v>
      </c>
      <c r="AJ44" s="151">
        <f t="shared" si="10"/>
        <v>9.0909090909090909E-4</v>
      </c>
      <c r="AK44" s="147">
        <v>1090</v>
      </c>
      <c r="AL44" s="151">
        <f t="shared" si="11"/>
        <v>9.1743119266055051E-4</v>
      </c>
      <c r="AM44" s="147">
        <v>1080</v>
      </c>
      <c r="AN44" s="151">
        <f t="shared" si="12"/>
        <v>9.2592592592592596E-4</v>
      </c>
      <c r="AO44" s="147">
        <v>1070</v>
      </c>
      <c r="AP44" s="151">
        <f t="shared" si="13"/>
        <v>9.3457943925233649E-4</v>
      </c>
      <c r="AQ44" s="147">
        <v>1060</v>
      </c>
      <c r="AR44" s="151">
        <f t="shared" si="14"/>
        <v>9.4339622641509435E-4</v>
      </c>
      <c r="AS44" s="170">
        <v>2857</v>
      </c>
      <c r="AT44" s="170">
        <v>3525</v>
      </c>
      <c r="AU44" s="171">
        <v>3286</v>
      </c>
      <c r="AV44" s="170">
        <v>4737</v>
      </c>
      <c r="AW44" s="170">
        <v>3801</v>
      </c>
      <c r="AX44" s="172">
        <v>5566</v>
      </c>
      <c r="AY44" s="173">
        <v>472</v>
      </c>
      <c r="AZ44" s="174">
        <v>52</v>
      </c>
      <c r="BA44" s="175">
        <v>517</v>
      </c>
      <c r="BB44" s="174">
        <v>614</v>
      </c>
      <c r="BC44" s="174">
        <v>551</v>
      </c>
      <c r="BD44" s="174">
        <v>678</v>
      </c>
      <c r="BE44" s="169">
        <v>39</v>
      </c>
    </row>
    <row r="45" spans="2:57" ht="18.75" x14ac:dyDescent="0.3">
      <c r="B45" s="139">
        <v>1.1342592592592593E-3</v>
      </c>
      <c r="C45" s="139">
        <v>1.1226851851851851E-3</v>
      </c>
      <c r="D45" s="139">
        <v>1.1111111111111111E-3</v>
      </c>
      <c r="E45" s="139">
        <v>1.0995370370370371E-3</v>
      </c>
      <c r="F45" s="139">
        <v>1.0879629629629629E-3</v>
      </c>
      <c r="G45" s="139">
        <v>1.0763888888888889E-3</v>
      </c>
      <c r="H45" s="132">
        <v>11</v>
      </c>
      <c r="I45" s="109">
        <v>710</v>
      </c>
      <c r="J45" s="157">
        <f t="shared" ref="J45" si="202">1/I45</f>
        <v>1.4084507042253522E-3</v>
      </c>
      <c r="K45" s="91">
        <v>660</v>
      </c>
      <c r="L45" s="157">
        <f t="shared" ref="L45" si="203">1/K45</f>
        <v>1.5151515151515152E-3</v>
      </c>
      <c r="M45" s="118">
        <v>1010</v>
      </c>
      <c r="N45" s="157">
        <f t="shared" si="102"/>
        <v>9.9009900990099011E-4</v>
      </c>
      <c r="O45" s="91">
        <v>919.99999999999989</v>
      </c>
      <c r="P45" s="157">
        <f t="shared" si="103"/>
        <v>1.0869565217391307E-3</v>
      </c>
      <c r="Q45" s="128"/>
      <c r="R45" s="157" t="e">
        <f t="shared" si="92"/>
        <v>#DIV/0!</v>
      </c>
      <c r="S45" s="128">
        <v>1090</v>
      </c>
      <c r="T45" s="157">
        <f t="shared" si="93"/>
        <v>9.1743119266055051E-4</v>
      </c>
      <c r="U45" s="91">
        <v>3190</v>
      </c>
      <c r="V45" s="153">
        <f t="shared" si="3"/>
        <v>3.1347962382445143E-4</v>
      </c>
      <c r="W45" s="91">
        <v>3010</v>
      </c>
      <c r="X45" s="153">
        <f t="shared" ref="X45" si="204">1/W45</f>
        <v>3.3222591362126248E-4</v>
      </c>
      <c r="Y45" s="91">
        <v>3090</v>
      </c>
      <c r="Z45" s="153">
        <f t="shared" ref="Z45" si="205">1/Y45</f>
        <v>3.2362459546925567E-4</v>
      </c>
      <c r="AA45" s="91">
        <v>2450</v>
      </c>
      <c r="AB45" s="153">
        <f t="shared" ref="AB45" si="206">1/AA45</f>
        <v>4.0816326530612246E-4</v>
      </c>
      <c r="AC45" s="128">
        <v>3110</v>
      </c>
      <c r="AD45" s="153">
        <f t="shared" si="7"/>
        <v>3.2154340836012862E-4</v>
      </c>
      <c r="AE45" s="128">
        <v>2400</v>
      </c>
      <c r="AF45" s="153">
        <f t="shared" si="8"/>
        <v>4.1666666666666669E-4</v>
      </c>
      <c r="AG45" s="147">
        <v>1100</v>
      </c>
      <c r="AH45" s="151">
        <f t="shared" si="9"/>
        <v>9.0909090909090909E-4</v>
      </c>
      <c r="AI45" s="147">
        <v>1090</v>
      </c>
      <c r="AJ45" s="151">
        <f t="shared" si="10"/>
        <v>9.1743119266055051E-4</v>
      </c>
      <c r="AK45" s="147">
        <v>1080</v>
      </c>
      <c r="AL45" s="151">
        <f t="shared" si="11"/>
        <v>9.2592592592592596E-4</v>
      </c>
      <c r="AM45" s="147">
        <v>1070</v>
      </c>
      <c r="AN45" s="151">
        <f t="shared" si="12"/>
        <v>9.3457943925233649E-4</v>
      </c>
      <c r="AO45" s="147">
        <v>1060</v>
      </c>
      <c r="AP45" s="151">
        <f t="shared" si="13"/>
        <v>9.4339622641509435E-4</v>
      </c>
      <c r="AQ45" s="147">
        <v>1050</v>
      </c>
      <c r="AR45" s="151">
        <f t="shared" si="14"/>
        <v>9.5238095238095238E-4</v>
      </c>
      <c r="AS45" s="170">
        <v>2944</v>
      </c>
      <c r="AT45" s="170">
        <v>3624</v>
      </c>
      <c r="AU45" s="171">
        <v>3378</v>
      </c>
      <c r="AV45" s="170">
        <v>4864</v>
      </c>
      <c r="AW45" s="170">
        <v>3885</v>
      </c>
      <c r="AX45" s="172">
        <v>5694</v>
      </c>
      <c r="AY45" s="173">
        <v>479</v>
      </c>
      <c r="AZ45" s="174">
        <v>529</v>
      </c>
      <c r="BA45" s="175">
        <v>524</v>
      </c>
      <c r="BB45" s="174">
        <v>623</v>
      </c>
      <c r="BC45" s="174">
        <v>557</v>
      </c>
      <c r="BD45" s="174">
        <v>686</v>
      </c>
      <c r="BE45" s="169">
        <v>40</v>
      </c>
    </row>
    <row r="46" spans="2:57" ht="18.75" x14ac:dyDescent="0.3">
      <c r="B46" s="139">
        <v>1.1458333333333333E-3</v>
      </c>
      <c r="C46" s="139">
        <v>1.1342592592592593E-3</v>
      </c>
      <c r="D46" s="139">
        <v>1.1226851851851851E-3</v>
      </c>
      <c r="E46" s="139">
        <v>1.1111111111111111E-3</v>
      </c>
      <c r="F46" s="139">
        <v>1.0995370370370371E-3</v>
      </c>
      <c r="G46" s="139">
        <v>1.0879629629629629E-3</v>
      </c>
      <c r="H46" s="132">
        <v>10</v>
      </c>
      <c r="I46" s="109">
        <v>700</v>
      </c>
      <c r="J46" s="157">
        <f t="shared" ref="J46" si="207">1/I46</f>
        <v>1.4285714285714286E-3</v>
      </c>
      <c r="K46" s="91">
        <v>660</v>
      </c>
      <c r="L46" s="157">
        <f t="shared" ref="L46" si="208">1/K46</f>
        <v>1.5151515151515152E-3</v>
      </c>
      <c r="M46" s="118"/>
      <c r="N46" s="157" t="e">
        <f t="shared" si="102"/>
        <v>#DIV/0!</v>
      </c>
      <c r="O46" s="91">
        <v>910</v>
      </c>
      <c r="P46" s="157">
        <f t="shared" si="103"/>
        <v>1.0989010989010989E-3</v>
      </c>
      <c r="Q46" s="128">
        <v>1220</v>
      </c>
      <c r="R46" s="157">
        <f t="shared" si="92"/>
        <v>8.1967213114754098E-4</v>
      </c>
      <c r="S46" s="128">
        <v>1080</v>
      </c>
      <c r="T46" s="157">
        <f t="shared" si="93"/>
        <v>9.2592592592592596E-4</v>
      </c>
      <c r="U46" s="91">
        <v>3170</v>
      </c>
      <c r="V46" s="153">
        <f t="shared" si="3"/>
        <v>3.1545741324921138E-4</v>
      </c>
      <c r="W46" s="91">
        <v>2590</v>
      </c>
      <c r="X46" s="153">
        <f t="shared" ref="X46" si="209">1/W46</f>
        <v>3.861003861003861E-4</v>
      </c>
      <c r="Y46" s="91">
        <v>3070</v>
      </c>
      <c r="Z46" s="153">
        <f t="shared" ref="Z46" si="210">1/Y46</f>
        <v>3.2573289902280132E-4</v>
      </c>
      <c r="AA46" s="91">
        <v>2440</v>
      </c>
      <c r="AB46" s="153">
        <f t="shared" ref="AB46" si="211">1/AA46</f>
        <v>4.0983606557377049E-4</v>
      </c>
      <c r="AC46" s="128">
        <v>3090</v>
      </c>
      <c r="AD46" s="153">
        <f t="shared" si="7"/>
        <v>3.2362459546925567E-4</v>
      </c>
      <c r="AE46" s="128">
        <v>2390</v>
      </c>
      <c r="AF46" s="153">
        <f t="shared" si="8"/>
        <v>4.1841004184100416E-4</v>
      </c>
      <c r="AG46" s="147">
        <v>1090</v>
      </c>
      <c r="AH46" s="151">
        <f t="shared" si="9"/>
        <v>9.1743119266055051E-4</v>
      </c>
      <c r="AI46" s="147">
        <v>1080</v>
      </c>
      <c r="AJ46" s="151">
        <f t="shared" si="10"/>
        <v>9.2592592592592596E-4</v>
      </c>
      <c r="AK46" s="147">
        <v>1070</v>
      </c>
      <c r="AL46" s="151">
        <f t="shared" si="11"/>
        <v>9.3457943925233649E-4</v>
      </c>
      <c r="AM46" s="147">
        <v>1060</v>
      </c>
      <c r="AN46" s="151">
        <f t="shared" si="12"/>
        <v>9.4339622641509435E-4</v>
      </c>
      <c r="AO46" s="147">
        <v>1050</v>
      </c>
      <c r="AP46" s="151">
        <f t="shared" si="13"/>
        <v>9.5238095238095238E-4</v>
      </c>
      <c r="AQ46" s="147">
        <v>1040</v>
      </c>
      <c r="AR46" s="151">
        <f t="shared" si="14"/>
        <v>9.6153846153846159E-4</v>
      </c>
      <c r="AS46" s="170">
        <v>3031</v>
      </c>
      <c r="AT46" s="170">
        <v>3723</v>
      </c>
      <c r="AU46" s="171">
        <v>347</v>
      </c>
      <c r="AV46" s="170">
        <v>4991</v>
      </c>
      <c r="AW46" s="170">
        <v>3969</v>
      </c>
      <c r="AX46" s="172">
        <v>5822</v>
      </c>
      <c r="AY46" s="173">
        <v>486</v>
      </c>
      <c r="AZ46" s="174">
        <v>537</v>
      </c>
      <c r="BA46" s="175">
        <v>531</v>
      </c>
      <c r="BB46" s="174">
        <v>632</v>
      </c>
      <c r="BC46" s="174">
        <v>564</v>
      </c>
      <c r="BD46" s="174">
        <v>693</v>
      </c>
      <c r="BE46" s="169">
        <v>41</v>
      </c>
    </row>
    <row r="47" spans="2:57" ht="18.75" x14ac:dyDescent="0.3">
      <c r="B47" s="139">
        <v>1.1574074074074073E-3</v>
      </c>
      <c r="C47" s="139">
        <v>1.1458333333333333E-3</v>
      </c>
      <c r="D47" s="139">
        <v>1.1342592592592593E-3</v>
      </c>
      <c r="E47" s="139">
        <v>1.1226851851851851E-3</v>
      </c>
      <c r="F47" s="139">
        <v>1.1111111111111111E-3</v>
      </c>
      <c r="G47" s="139">
        <v>1.0995370370370371E-3</v>
      </c>
      <c r="H47" s="132">
        <v>9</v>
      </c>
      <c r="I47" s="109"/>
      <c r="J47" s="157" t="e">
        <f t="shared" ref="J47" si="212">1/I47</f>
        <v>#DIV/0!</v>
      </c>
      <c r="K47" s="91">
        <v>660</v>
      </c>
      <c r="L47" s="157">
        <f t="shared" ref="L47" si="213">1/K47</f>
        <v>1.5151515151515152E-3</v>
      </c>
      <c r="M47" s="118">
        <v>1000</v>
      </c>
      <c r="N47" s="157">
        <f t="shared" si="102"/>
        <v>1E-3</v>
      </c>
      <c r="O47" s="91">
        <v>0</v>
      </c>
      <c r="P47" s="157" t="e">
        <f t="shared" si="103"/>
        <v>#DIV/0!</v>
      </c>
      <c r="Q47" s="128">
        <v>1210</v>
      </c>
      <c r="R47" s="157">
        <f t="shared" si="92"/>
        <v>8.2644628099173552E-4</v>
      </c>
      <c r="S47" s="128">
        <v>1070</v>
      </c>
      <c r="T47" s="157">
        <f t="shared" si="93"/>
        <v>9.3457943925233649E-4</v>
      </c>
      <c r="U47" s="91">
        <v>3150</v>
      </c>
      <c r="V47" s="153">
        <f t="shared" si="3"/>
        <v>3.1746031746031746E-4</v>
      </c>
      <c r="W47" s="91">
        <v>2570</v>
      </c>
      <c r="X47" s="153">
        <f t="shared" ref="X47" si="214">1/W47</f>
        <v>3.8910505836575878E-4</v>
      </c>
      <c r="Y47" s="91">
        <v>3050</v>
      </c>
      <c r="Z47" s="153">
        <f t="shared" ref="Z47" si="215">1/Y47</f>
        <v>3.2786885245901639E-4</v>
      </c>
      <c r="AA47" s="91">
        <v>2420</v>
      </c>
      <c r="AB47" s="153">
        <f t="shared" ref="AB47" si="216">1/AA47</f>
        <v>4.1322314049586776E-4</v>
      </c>
      <c r="AC47" s="128">
        <v>3070</v>
      </c>
      <c r="AD47" s="153">
        <f t="shared" si="7"/>
        <v>3.2573289902280132E-4</v>
      </c>
      <c r="AE47" s="128">
        <v>2370</v>
      </c>
      <c r="AF47" s="153">
        <f t="shared" si="8"/>
        <v>4.219409282700422E-4</v>
      </c>
      <c r="AG47" s="147">
        <v>1080</v>
      </c>
      <c r="AH47" s="151">
        <f t="shared" si="9"/>
        <v>9.2592592592592596E-4</v>
      </c>
      <c r="AI47" s="147">
        <v>1070</v>
      </c>
      <c r="AJ47" s="151">
        <f t="shared" si="10"/>
        <v>9.3457943925233649E-4</v>
      </c>
      <c r="AK47" s="147">
        <v>1060</v>
      </c>
      <c r="AL47" s="151">
        <f t="shared" si="11"/>
        <v>9.4339622641509435E-4</v>
      </c>
      <c r="AM47" s="147">
        <v>1050</v>
      </c>
      <c r="AN47" s="151">
        <f t="shared" si="12"/>
        <v>9.5238095238095238E-4</v>
      </c>
      <c r="AO47" s="147">
        <v>1040</v>
      </c>
      <c r="AP47" s="151">
        <f t="shared" si="13"/>
        <v>9.6153846153846159E-4</v>
      </c>
      <c r="AQ47" s="147">
        <v>1030</v>
      </c>
      <c r="AR47" s="151">
        <f t="shared" si="14"/>
        <v>9.7087378640776695E-4</v>
      </c>
      <c r="AS47" s="170">
        <v>3118</v>
      </c>
      <c r="AT47" s="170">
        <v>3822</v>
      </c>
      <c r="AU47" s="171">
        <v>3563</v>
      </c>
      <c r="AV47" s="170">
        <v>5118</v>
      </c>
      <c r="AW47" s="170">
        <v>4053</v>
      </c>
      <c r="AX47" s="172">
        <v>5951</v>
      </c>
      <c r="AY47" s="173">
        <v>493</v>
      </c>
      <c r="AZ47" s="174">
        <v>546</v>
      </c>
      <c r="BA47" s="175">
        <v>538</v>
      </c>
      <c r="BB47" s="174">
        <v>641</v>
      </c>
      <c r="BC47" s="174">
        <v>57</v>
      </c>
      <c r="BD47" s="174">
        <v>701</v>
      </c>
      <c r="BE47" s="169">
        <v>42</v>
      </c>
    </row>
    <row r="48" spans="2:57" ht="18.75" x14ac:dyDescent="0.3">
      <c r="B48" s="139">
        <v>1.1689814814814816E-3</v>
      </c>
      <c r="C48" s="139">
        <v>1.1574074074074073E-3</v>
      </c>
      <c r="D48" s="139">
        <v>1.1458333333333333E-3</v>
      </c>
      <c r="E48" s="139">
        <v>1.1342592592592593E-3</v>
      </c>
      <c r="F48" s="139">
        <v>1.1226851851851851E-3</v>
      </c>
      <c r="G48" s="139">
        <v>1.1111111111111111E-3</v>
      </c>
      <c r="H48" s="132">
        <v>8</v>
      </c>
      <c r="I48" s="109">
        <v>690</v>
      </c>
      <c r="J48" s="157">
        <f t="shared" ref="J48" si="217">1/I48</f>
        <v>1.4492753623188406E-3</v>
      </c>
      <c r="K48" s="91">
        <v>650</v>
      </c>
      <c r="L48" s="157">
        <f t="shared" ref="L48" si="218">1/K48</f>
        <v>1.5384615384615385E-3</v>
      </c>
      <c r="M48" s="118">
        <v>990</v>
      </c>
      <c r="N48" s="157">
        <f t="shared" si="102"/>
        <v>1.0101010101010101E-3</v>
      </c>
      <c r="O48" s="91">
        <v>900</v>
      </c>
      <c r="P48" s="157">
        <f t="shared" si="103"/>
        <v>1.1111111111111111E-3</v>
      </c>
      <c r="Q48" s="128">
        <v>1200</v>
      </c>
      <c r="R48" s="157">
        <f t="shared" si="92"/>
        <v>8.3333333333333339E-4</v>
      </c>
      <c r="S48" s="128"/>
      <c r="T48" s="157" t="e">
        <f t="shared" si="93"/>
        <v>#DIV/0!</v>
      </c>
      <c r="U48" s="91">
        <v>3130</v>
      </c>
      <c r="V48" s="153">
        <f t="shared" si="3"/>
        <v>3.1948881789137381E-4</v>
      </c>
      <c r="W48" s="91">
        <v>2550</v>
      </c>
      <c r="X48" s="153">
        <f t="shared" ref="X48" si="219">1/W48</f>
        <v>3.9215686274509802E-4</v>
      </c>
      <c r="Y48" s="91">
        <v>3030</v>
      </c>
      <c r="Z48" s="153">
        <f t="shared" ref="Z48" si="220">1/Y48</f>
        <v>3.3003300330033004E-4</v>
      </c>
      <c r="AA48" s="91">
        <v>2400</v>
      </c>
      <c r="AB48" s="153">
        <f t="shared" ref="AB48" si="221">1/AA48</f>
        <v>4.1666666666666669E-4</v>
      </c>
      <c r="AC48" s="128">
        <v>3050</v>
      </c>
      <c r="AD48" s="153">
        <f t="shared" si="7"/>
        <v>3.2786885245901639E-4</v>
      </c>
      <c r="AE48" s="128">
        <v>2350</v>
      </c>
      <c r="AF48" s="153">
        <f t="shared" si="8"/>
        <v>4.2553191489361702E-4</v>
      </c>
      <c r="AG48" s="147">
        <v>1070</v>
      </c>
      <c r="AH48" s="151">
        <f t="shared" si="9"/>
        <v>9.3457943925233649E-4</v>
      </c>
      <c r="AI48" s="147">
        <v>1060</v>
      </c>
      <c r="AJ48" s="151">
        <f t="shared" si="10"/>
        <v>9.4339622641509435E-4</v>
      </c>
      <c r="AK48" s="147">
        <v>1050</v>
      </c>
      <c r="AL48" s="151">
        <f t="shared" si="11"/>
        <v>9.5238095238095238E-4</v>
      </c>
      <c r="AM48" s="147">
        <v>1040</v>
      </c>
      <c r="AN48" s="151">
        <f t="shared" si="12"/>
        <v>9.6153846153846159E-4</v>
      </c>
      <c r="AO48" s="147">
        <v>1030</v>
      </c>
      <c r="AP48" s="151">
        <f t="shared" si="13"/>
        <v>9.7087378640776695E-4</v>
      </c>
      <c r="AQ48" s="147">
        <v>1020</v>
      </c>
      <c r="AR48" s="151">
        <f t="shared" si="14"/>
        <v>9.8039215686274508E-4</v>
      </c>
      <c r="AS48" s="170">
        <v>3206</v>
      </c>
      <c r="AT48" s="170">
        <v>3922</v>
      </c>
      <c r="AU48" s="171">
        <v>3655</v>
      </c>
      <c r="AV48" s="170">
        <v>5246</v>
      </c>
      <c r="AW48" s="170">
        <v>4137</v>
      </c>
      <c r="AX48" s="172">
        <v>6079</v>
      </c>
      <c r="AY48" s="173">
        <v>5</v>
      </c>
      <c r="AZ48" s="174">
        <v>554</v>
      </c>
      <c r="BA48" s="175">
        <v>546</v>
      </c>
      <c r="BB48" s="174">
        <v>65</v>
      </c>
      <c r="BC48" s="174">
        <v>577</v>
      </c>
      <c r="BD48" s="174">
        <v>709</v>
      </c>
      <c r="BE48" s="169">
        <v>43</v>
      </c>
    </row>
    <row r="49" spans="2:57" ht="18.75" x14ac:dyDescent="0.3">
      <c r="B49" s="139">
        <v>1.1805555555555556E-3</v>
      </c>
      <c r="C49" s="139">
        <v>1.1689814814814816E-3</v>
      </c>
      <c r="D49" s="139">
        <v>1.1574074074074073E-3</v>
      </c>
      <c r="E49" s="139">
        <v>1.1458333333333333E-3</v>
      </c>
      <c r="F49" s="139">
        <v>1.1342592592592593E-3</v>
      </c>
      <c r="G49" s="139">
        <v>1.1226851851851851E-3</v>
      </c>
      <c r="H49" s="132">
        <v>7</v>
      </c>
      <c r="I49" s="109"/>
      <c r="J49" s="157" t="e">
        <f t="shared" ref="J49" si="222">1/I49</f>
        <v>#DIV/0!</v>
      </c>
      <c r="K49" s="91">
        <v>650</v>
      </c>
      <c r="L49" s="157">
        <f t="shared" ref="L49" si="223">1/K49</f>
        <v>1.5384615384615385E-3</v>
      </c>
      <c r="M49" s="118"/>
      <c r="N49" s="157" t="e">
        <f t="shared" si="102"/>
        <v>#DIV/0!</v>
      </c>
      <c r="O49" s="91">
        <v>890</v>
      </c>
      <c r="P49" s="157">
        <f t="shared" si="103"/>
        <v>1.1235955056179776E-3</v>
      </c>
      <c r="Q49" s="128">
        <v>1190</v>
      </c>
      <c r="R49" s="157">
        <f t="shared" si="92"/>
        <v>8.4033613445378156E-4</v>
      </c>
      <c r="S49" s="128">
        <v>1060</v>
      </c>
      <c r="T49" s="157">
        <f t="shared" si="93"/>
        <v>9.4339622641509435E-4</v>
      </c>
      <c r="U49" s="91">
        <v>3110</v>
      </c>
      <c r="V49" s="153">
        <f t="shared" si="3"/>
        <v>3.2154340836012862E-4</v>
      </c>
      <c r="W49" s="91">
        <v>2530</v>
      </c>
      <c r="X49" s="153">
        <f t="shared" ref="X49" si="224">1/W49</f>
        <v>3.9525691699604743E-4</v>
      </c>
      <c r="Y49" s="91">
        <v>3010</v>
      </c>
      <c r="Z49" s="153">
        <f t="shared" ref="Z49" si="225">1/Y49</f>
        <v>3.3222591362126248E-4</v>
      </c>
      <c r="AA49" s="91">
        <v>2390</v>
      </c>
      <c r="AB49" s="153">
        <f t="shared" ref="AB49" si="226">1/AA49</f>
        <v>4.1841004184100416E-4</v>
      </c>
      <c r="AC49" s="128">
        <v>3030</v>
      </c>
      <c r="AD49" s="153">
        <f t="shared" si="7"/>
        <v>3.3003300330033004E-4</v>
      </c>
      <c r="AE49" s="128"/>
      <c r="AF49" s="153" t="e">
        <f t="shared" si="8"/>
        <v>#DIV/0!</v>
      </c>
      <c r="AG49" s="147">
        <v>1060</v>
      </c>
      <c r="AH49" s="151">
        <f t="shared" si="9"/>
        <v>9.4339622641509435E-4</v>
      </c>
      <c r="AI49" s="147">
        <v>1050</v>
      </c>
      <c r="AJ49" s="151">
        <f t="shared" si="10"/>
        <v>9.5238095238095238E-4</v>
      </c>
      <c r="AK49" s="147">
        <v>1040</v>
      </c>
      <c r="AL49" s="151">
        <f t="shared" si="11"/>
        <v>9.6153846153846159E-4</v>
      </c>
      <c r="AM49" s="147">
        <v>1030</v>
      </c>
      <c r="AN49" s="151">
        <f t="shared" si="12"/>
        <v>9.7087378640776695E-4</v>
      </c>
      <c r="AO49" s="147">
        <v>1020</v>
      </c>
      <c r="AP49" s="151">
        <f t="shared" si="13"/>
        <v>9.8039215686274508E-4</v>
      </c>
      <c r="AQ49" s="147">
        <v>1010</v>
      </c>
      <c r="AR49" s="151">
        <f t="shared" si="14"/>
        <v>9.9009900990099011E-4</v>
      </c>
      <c r="AS49" s="170">
        <v>3293</v>
      </c>
      <c r="AT49" s="170">
        <v>4021</v>
      </c>
      <c r="AU49" s="171">
        <v>3748</v>
      </c>
      <c r="AV49" s="170">
        <v>5373</v>
      </c>
      <c r="AW49" s="170">
        <v>4221</v>
      </c>
      <c r="AX49" s="172">
        <v>6207</v>
      </c>
      <c r="AY49" s="173">
        <v>507</v>
      </c>
      <c r="AZ49" s="174">
        <v>563</v>
      </c>
      <c r="BA49" s="175">
        <v>553</v>
      </c>
      <c r="BB49" s="174">
        <v>659</v>
      </c>
      <c r="BC49" s="174">
        <v>583</v>
      </c>
      <c r="BD49" s="174">
        <v>717</v>
      </c>
      <c r="BE49" s="169">
        <v>44</v>
      </c>
    </row>
    <row r="50" spans="2:57" ht="18.75" x14ac:dyDescent="0.3">
      <c r="B50" s="139">
        <v>1.1921296296296296E-3</v>
      </c>
      <c r="C50" s="139">
        <v>1.1805555555555556E-3</v>
      </c>
      <c r="D50" s="139">
        <v>1.1689814814814816E-3</v>
      </c>
      <c r="E50" s="139">
        <v>1.1574074074074073E-3</v>
      </c>
      <c r="F50" s="139">
        <v>1.1458333333333333E-3</v>
      </c>
      <c r="G50" s="139">
        <v>1.1342592592592593E-3</v>
      </c>
      <c r="H50" s="132">
        <v>6</v>
      </c>
      <c r="I50" s="109">
        <v>680</v>
      </c>
      <c r="J50" s="157">
        <f t="shared" ref="J50" si="227">1/I50</f>
        <v>1.4705882352941176E-3</v>
      </c>
      <c r="K50" s="91">
        <v>640</v>
      </c>
      <c r="L50" s="157">
        <f t="shared" ref="L50" si="228">1/K50</f>
        <v>1.5625000000000001E-3</v>
      </c>
      <c r="M50" s="118">
        <v>980.00000000000011</v>
      </c>
      <c r="N50" s="157">
        <f t="shared" si="102"/>
        <v>1.020408163265306E-3</v>
      </c>
      <c r="O50" s="91">
        <v>0</v>
      </c>
      <c r="P50" s="157" t="e">
        <f t="shared" si="103"/>
        <v>#DIV/0!</v>
      </c>
      <c r="Q50" s="128">
        <v>1190</v>
      </c>
      <c r="R50" s="157">
        <f t="shared" si="92"/>
        <v>8.4033613445378156E-4</v>
      </c>
      <c r="S50" s="128"/>
      <c r="T50" s="157" t="e">
        <f t="shared" si="93"/>
        <v>#DIV/0!</v>
      </c>
      <c r="U50" s="91">
        <v>3090</v>
      </c>
      <c r="V50" s="153">
        <f t="shared" si="3"/>
        <v>3.2362459546925567E-4</v>
      </c>
      <c r="W50" s="91">
        <v>2510</v>
      </c>
      <c r="X50" s="153">
        <f t="shared" ref="X50" si="229">1/W50</f>
        <v>3.9840637450199205E-4</v>
      </c>
      <c r="Y50" s="91">
        <v>2590</v>
      </c>
      <c r="Z50" s="153">
        <f t="shared" ref="Z50" si="230">1/Y50</f>
        <v>3.861003861003861E-4</v>
      </c>
      <c r="AA50" s="91">
        <v>2370</v>
      </c>
      <c r="AB50" s="153">
        <f t="shared" ref="AB50" si="231">1/AA50</f>
        <v>4.219409282700422E-4</v>
      </c>
      <c r="AC50" s="128">
        <v>3010</v>
      </c>
      <c r="AD50" s="153">
        <f t="shared" si="7"/>
        <v>3.3222591362126248E-4</v>
      </c>
      <c r="AE50" s="128"/>
      <c r="AF50" s="153" t="e">
        <f t="shared" si="8"/>
        <v>#DIV/0!</v>
      </c>
      <c r="AG50" s="147">
        <v>1050</v>
      </c>
      <c r="AH50" s="151">
        <f t="shared" si="9"/>
        <v>9.5238095238095238E-4</v>
      </c>
      <c r="AI50" s="147">
        <v>1040</v>
      </c>
      <c r="AJ50" s="151">
        <f t="shared" si="10"/>
        <v>9.6153846153846159E-4</v>
      </c>
      <c r="AK50" s="147">
        <v>1030</v>
      </c>
      <c r="AL50" s="151">
        <f t="shared" si="11"/>
        <v>9.7087378640776695E-4</v>
      </c>
      <c r="AM50" s="147">
        <v>1020</v>
      </c>
      <c r="AN50" s="151">
        <f t="shared" si="12"/>
        <v>9.8039215686274508E-4</v>
      </c>
      <c r="AO50" s="147">
        <v>1010</v>
      </c>
      <c r="AP50" s="151">
        <f t="shared" si="13"/>
        <v>9.9009900990099011E-4</v>
      </c>
      <c r="AQ50" s="147">
        <v>1000</v>
      </c>
      <c r="AR50" s="151">
        <f t="shared" si="14"/>
        <v>1E-3</v>
      </c>
      <c r="AS50" s="170">
        <v>3380</v>
      </c>
      <c r="AT50" s="170">
        <v>412</v>
      </c>
      <c r="AU50" s="171">
        <v>384</v>
      </c>
      <c r="AV50" s="170">
        <v>55</v>
      </c>
      <c r="AW50" s="170">
        <v>4305</v>
      </c>
      <c r="AX50" s="172">
        <v>6335</v>
      </c>
      <c r="AY50" s="173">
        <v>514</v>
      </c>
      <c r="AZ50" s="174">
        <v>571</v>
      </c>
      <c r="BA50" s="175">
        <v>56</v>
      </c>
      <c r="BB50" s="174">
        <v>668</v>
      </c>
      <c r="BC50" s="174">
        <v>59</v>
      </c>
      <c r="BD50" s="174">
        <v>725</v>
      </c>
      <c r="BE50" s="169">
        <v>45</v>
      </c>
    </row>
    <row r="51" spans="2:57" ht="18.75" x14ac:dyDescent="0.3">
      <c r="B51" s="139">
        <v>1.2037037037037038E-3</v>
      </c>
      <c r="C51" s="139">
        <v>1.1921296296296296E-3</v>
      </c>
      <c r="D51" s="139">
        <v>1.1805555555555556E-3</v>
      </c>
      <c r="E51" s="139">
        <v>1.1689814814814816E-3</v>
      </c>
      <c r="F51" s="139">
        <v>1.1574074074074073E-3</v>
      </c>
      <c r="G51" s="139">
        <v>1.1458333333333333E-3</v>
      </c>
      <c r="H51" s="132">
        <v>5</v>
      </c>
      <c r="I51" s="109">
        <v>670</v>
      </c>
      <c r="J51" s="157">
        <f t="shared" ref="J51" si="232">1/I51</f>
        <v>1.4925373134328358E-3</v>
      </c>
      <c r="K51" s="91">
        <v>630</v>
      </c>
      <c r="L51" s="157">
        <f t="shared" ref="L51" si="233">1/K51</f>
        <v>1.5873015873015873E-3</v>
      </c>
      <c r="M51" s="118"/>
      <c r="N51" s="157" t="e">
        <f t="shared" si="102"/>
        <v>#DIV/0!</v>
      </c>
      <c r="O51" s="91">
        <v>0</v>
      </c>
      <c r="P51" s="157" t="e">
        <f t="shared" si="103"/>
        <v>#DIV/0!</v>
      </c>
      <c r="Q51" s="128">
        <v>1170</v>
      </c>
      <c r="R51" s="157">
        <f t="shared" si="92"/>
        <v>8.547008547008547E-4</v>
      </c>
      <c r="S51" s="128">
        <v>1050</v>
      </c>
      <c r="T51" s="157">
        <f t="shared" si="93"/>
        <v>9.5238095238095238E-4</v>
      </c>
      <c r="U51" s="91">
        <v>3070</v>
      </c>
      <c r="V51" s="153">
        <f t="shared" si="3"/>
        <v>3.2573289902280132E-4</v>
      </c>
      <c r="W51" s="91">
        <v>2500</v>
      </c>
      <c r="X51" s="153">
        <f t="shared" ref="X51" si="234">1/W51</f>
        <v>4.0000000000000002E-4</v>
      </c>
      <c r="Y51" s="91">
        <v>2570</v>
      </c>
      <c r="Z51" s="153">
        <f t="shared" ref="Z51" si="235">1/Y51</f>
        <v>3.8910505836575878E-4</v>
      </c>
      <c r="AA51" s="91">
        <v>2360</v>
      </c>
      <c r="AB51" s="153">
        <f t="shared" ref="AB51" si="236">1/AA51</f>
        <v>4.2372881355932202E-4</v>
      </c>
      <c r="AC51" s="128"/>
      <c r="AD51" s="153" t="e">
        <f t="shared" si="7"/>
        <v>#DIV/0!</v>
      </c>
      <c r="AE51" s="128"/>
      <c r="AF51" s="153" t="e">
        <f t="shared" si="8"/>
        <v>#DIV/0!</v>
      </c>
      <c r="AG51" s="147">
        <v>1040</v>
      </c>
      <c r="AH51" s="151">
        <f t="shared" si="9"/>
        <v>9.6153846153846159E-4</v>
      </c>
      <c r="AI51" s="147">
        <v>1030</v>
      </c>
      <c r="AJ51" s="151">
        <f t="shared" si="10"/>
        <v>9.7087378640776695E-4</v>
      </c>
      <c r="AK51" s="147">
        <v>1020</v>
      </c>
      <c r="AL51" s="151">
        <f t="shared" si="11"/>
        <v>9.8039215686274508E-4</v>
      </c>
      <c r="AM51" s="147">
        <v>1010</v>
      </c>
      <c r="AN51" s="151">
        <f t="shared" si="12"/>
        <v>9.9009900990099011E-4</v>
      </c>
      <c r="AO51" s="147">
        <v>1000</v>
      </c>
      <c r="AP51" s="151">
        <f t="shared" si="13"/>
        <v>1E-3</v>
      </c>
      <c r="AQ51" s="147">
        <v>990</v>
      </c>
      <c r="AR51" s="151">
        <f t="shared" si="14"/>
        <v>1.0101010101010101E-3</v>
      </c>
      <c r="AS51" s="170">
        <v>3638</v>
      </c>
      <c r="AT51" s="170">
        <v>4408</v>
      </c>
      <c r="AU51" s="171">
        <v>4227</v>
      </c>
      <c r="AV51" s="170">
        <v>5717</v>
      </c>
      <c r="AW51" s="170">
        <v>4625</v>
      </c>
      <c r="AX51" s="172">
        <v>6661</v>
      </c>
      <c r="AY51" s="173">
        <v>525</v>
      </c>
      <c r="AZ51" s="174">
        <v>587</v>
      </c>
      <c r="BA51" s="175">
        <v>579</v>
      </c>
      <c r="BB51" s="174">
        <v>677</v>
      </c>
      <c r="BC51" s="174">
        <v>603</v>
      </c>
      <c r="BD51" s="174">
        <v>737</v>
      </c>
      <c r="BE51" s="169">
        <v>46</v>
      </c>
    </row>
    <row r="52" spans="2:57" ht="18.75" x14ac:dyDescent="0.3">
      <c r="B52" s="139">
        <v>1.2152777777777778E-3</v>
      </c>
      <c r="C52" s="139">
        <v>1.2037037037037038E-3</v>
      </c>
      <c r="D52" s="139">
        <v>1.1921296296296296E-3</v>
      </c>
      <c r="E52" s="139">
        <v>1.1805555555555556E-3</v>
      </c>
      <c r="F52" s="139">
        <v>1.1689814814814816E-3</v>
      </c>
      <c r="G52" s="139">
        <v>1.1574074074074073E-3</v>
      </c>
      <c r="H52" s="132">
        <v>4</v>
      </c>
      <c r="I52" s="109">
        <v>660</v>
      </c>
      <c r="J52" s="157">
        <f t="shared" ref="J52" si="237">1/I52</f>
        <v>1.5151515151515152E-3</v>
      </c>
      <c r="K52" s="91">
        <v>630</v>
      </c>
      <c r="L52" s="157">
        <f t="shared" ref="L52" si="238">1/K52</f>
        <v>1.5873015873015873E-3</v>
      </c>
      <c r="M52" s="118">
        <v>969.99999999999989</v>
      </c>
      <c r="N52" s="157">
        <f t="shared" si="102"/>
        <v>1.0309278350515464E-3</v>
      </c>
      <c r="O52" s="91">
        <v>880.00000000000011</v>
      </c>
      <c r="P52" s="157">
        <f t="shared" si="103"/>
        <v>1.1363636363636363E-3</v>
      </c>
      <c r="Q52" s="128">
        <v>1150</v>
      </c>
      <c r="R52" s="157">
        <f t="shared" si="92"/>
        <v>8.6956521739130438E-4</v>
      </c>
      <c r="S52" s="128">
        <v>1040</v>
      </c>
      <c r="T52" s="157">
        <f t="shared" si="93"/>
        <v>9.6153846153846159E-4</v>
      </c>
      <c r="U52" s="91">
        <v>3050</v>
      </c>
      <c r="V52" s="153">
        <f t="shared" si="3"/>
        <v>3.2786885245901639E-4</v>
      </c>
      <c r="W52" s="91">
        <v>2490</v>
      </c>
      <c r="X52" s="153">
        <f t="shared" ref="X52" si="239">1/W52</f>
        <v>4.0160642570281126E-4</v>
      </c>
      <c r="Y52" s="91">
        <v>2560</v>
      </c>
      <c r="Z52" s="153">
        <f t="shared" ref="Z52" si="240">1/Y52</f>
        <v>3.9062500000000002E-4</v>
      </c>
      <c r="AA52" s="91">
        <v>2340</v>
      </c>
      <c r="AB52" s="153">
        <f t="shared" ref="AB52" si="241">1/AA52</f>
        <v>4.2735042735042735E-4</v>
      </c>
      <c r="AC52" s="128"/>
      <c r="AD52" s="153" t="e">
        <f t="shared" si="7"/>
        <v>#DIV/0!</v>
      </c>
      <c r="AE52" s="128"/>
      <c r="AF52" s="153" t="e">
        <f t="shared" si="8"/>
        <v>#DIV/0!</v>
      </c>
      <c r="AG52" s="147">
        <v>1030</v>
      </c>
      <c r="AH52" s="151">
        <f t="shared" si="9"/>
        <v>9.7087378640776695E-4</v>
      </c>
      <c r="AI52" s="147">
        <v>1020</v>
      </c>
      <c r="AJ52" s="151">
        <f t="shared" si="10"/>
        <v>9.8039215686274508E-4</v>
      </c>
      <c r="AK52" s="147">
        <v>1010</v>
      </c>
      <c r="AL52" s="151">
        <f t="shared" si="11"/>
        <v>9.9009900990099011E-4</v>
      </c>
      <c r="AM52" s="147">
        <v>1000</v>
      </c>
      <c r="AN52" s="151">
        <f t="shared" si="12"/>
        <v>1E-3</v>
      </c>
      <c r="AO52" s="147">
        <v>990</v>
      </c>
      <c r="AP52" s="151">
        <f t="shared" si="13"/>
        <v>1.0101010101010101E-3</v>
      </c>
      <c r="AQ52" s="147">
        <v>980</v>
      </c>
      <c r="AR52" s="151">
        <f t="shared" si="14"/>
        <v>1.0204081632653062E-3</v>
      </c>
      <c r="AS52" s="170">
        <v>3895</v>
      </c>
      <c r="AT52" s="170">
        <v>4695</v>
      </c>
      <c r="AU52" s="171">
        <v>4615</v>
      </c>
      <c r="AV52" s="170">
        <v>5934</v>
      </c>
      <c r="AW52" s="170">
        <v>4946</v>
      </c>
      <c r="AX52" s="172">
        <v>6987</v>
      </c>
      <c r="AY52" s="173">
        <v>535</v>
      </c>
      <c r="AZ52" s="174">
        <v>604</v>
      </c>
      <c r="BA52" s="175">
        <v>599</v>
      </c>
      <c r="BB52" s="174">
        <v>686</v>
      </c>
      <c r="BC52" s="174">
        <v>617</v>
      </c>
      <c r="BD52" s="174">
        <v>748</v>
      </c>
      <c r="BE52" s="169">
        <v>47</v>
      </c>
    </row>
    <row r="53" spans="2:57" ht="18.75" x14ac:dyDescent="0.3">
      <c r="B53" s="139">
        <v>1.2268518518518518E-3</v>
      </c>
      <c r="C53" s="139">
        <v>1.2152777777777778E-3</v>
      </c>
      <c r="D53" s="139">
        <v>1.2037037037037038E-3</v>
      </c>
      <c r="E53" s="139">
        <v>1.1921296296296296E-3</v>
      </c>
      <c r="F53" s="139">
        <v>1.1805555555555556E-3</v>
      </c>
      <c r="G53" s="139">
        <v>1.1689814814814816E-3</v>
      </c>
      <c r="H53" s="132">
        <v>3</v>
      </c>
      <c r="I53" s="109">
        <v>650</v>
      </c>
      <c r="J53" s="157">
        <f t="shared" ref="J53" si="242">1/I53</f>
        <v>1.5384615384615385E-3</v>
      </c>
      <c r="K53" s="91">
        <v>620</v>
      </c>
      <c r="L53" s="157">
        <f t="shared" ref="L53" si="243">1/K53</f>
        <v>1.6129032258064516E-3</v>
      </c>
      <c r="M53" s="118"/>
      <c r="N53" s="157" t="e">
        <f t="shared" si="102"/>
        <v>#DIV/0!</v>
      </c>
      <c r="O53" s="91">
        <v>0</v>
      </c>
      <c r="P53" s="157" t="e">
        <f t="shared" si="103"/>
        <v>#DIV/0!</v>
      </c>
      <c r="Q53" s="128">
        <v>1140</v>
      </c>
      <c r="R53" s="157">
        <f t="shared" si="92"/>
        <v>8.7719298245614037E-4</v>
      </c>
      <c r="S53" s="128"/>
      <c r="T53" s="157" t="e">
        <f t="shared" si="93"/>
        <v>#DIV/0!</v>
      </c>
      <c r="U53" s="91">
        <v>3020</v>
      </c>
      <c r="V53" s="153">
        <f t="shared" si="3"/>
        <v>3.3112582781456954E-4</v>
      </c>
      <c r="W53" s="91">
        <v>2470</v>
      </c>
      <c r="X53" s="153">
        <f t="shared" ref="X53" si="244">1/W53</f>
        <v>4.0485829959514168E-4</v>
      </c>
      <c r="Y53" s="91">
        <v>2540</v>
      </c>
      <c r="Z53" s="153">
        <f t="shared" ref="Z53" si="245">1/Y53</f>
        <v>3.937007874015748E-4</v>
      </c>
      <c r="AA53" s="91">
        <v>2330</v>
      </c>
      <c r="AB53" s="153">
        <f t="shared" ref="AB53" si="246">1/AA53</f>
        <v>4.2918454935622315E-4</v>
      </c>
      <c r="AC53" s="128">
        <v>3030</v>
      </c>
      <c r="AD53" s="153">
        <f t="shared" si="7"/>
        <v>3.3003300330033004E-4</v>
      </c>
      <c r="AE53" s="128"/>
      <c r="AF53" s="153" t="e">
        <f t="shared" si="8"/>
        <v>#DIV/0!</v>
      </c>
      <c r="AG53" s="147">
        <v>1020</v>
      </c>
      <c r="AH53" s="151">
        <f t="shared" si="9"/>
        <v>9.8039215686274508E-4</v>
      </c>
      <c r="AI53" s="147">
        <v>1010</v>
      </c>
      <c r="AJ53" s="151">
        <f t="shared" si="10"/>
        <v>9.9009900990099011E-4</v>
      </c>
      <c r="AK53" s="147">
        <v>1000</v>
      </c>
      <c r="AL53" s="151">
        <f t="shared" si="11"/>
        <v>1E-3</v>
      </c>
      <c r="AM53" s="147">
        <v>990</v>
      </c>
      <c r="AN53" s="151">
        <f t="shared" si="12"/>
        <v>1.0101010101010101E-3</v>
      </c>
      <c r="AO53" s="147">
        <v>980</v>
      </c>
      <c r="AP53" s="151">
        <f t="shared" si="13"/>
        <v>1.0204081632653062E-3</v>
      </c>
      <c r="AQ53" s="147">
        <v>970</v>
      </c>
      <c r="AR53" s="151">
        <f t="shared" si="14"/>
        <v>1.0309278350515464E-3</v>
      </c>
      <c r="AS53" s="170">
        <v>4153</v>
      </c>
      <c r="AT53" s="170">
        <v>4983</v>
      </c>
      <c r="AU53" s="171">
        <v>5002</v>
      </c>
      <c r="AV53" s="170">
        <v>615</v>
      </c>
      <c r="AW53" s="170">
        <v>5266</v>
      </c>
      <c r="AX53" s="172">
        <v>7313</v>
      </c>
      <c r="AY53" s="173">
        <v>546</v>
      </c>
      <c r="AZ53" s="174">
        <v>62</v>
      </c>
      <c r="BA53" s="175">
        <v>618</v>
      </c>
      <c r="BB53" s="174">
        <v>694</v>
      </c>
      <c r="BC53" s="174">
        <v>63</v>
      </c>
      <c r="BD53" s="174">
        <v>76</v>
      </c>
      <c r="BE53" s="169">
        <v>48</v>
      </c>
    </row>
    <row r="54" spans="2:57" ht="18.75" x14ac:dyDescent="0.3">
      <c r="B54" s="139">
        <v>1.238425925925926E-3</v>
      </c>
      <c r="C54" s="139">
        <v>1.2268518518518518E-3</v>
      </c>
      <c r="D54" s="139">
        <v>1.2152777777777778E-3</v>
      </c>
      <c r="E54" s="139">
        <v>1.2037037037037038E-3</v>
      </c>
      <c r="F54" s="139">
        <v>1.1921296296296296E-3</v>
      </c>
      <c r="G54" s="139">
        <v>1.1805555555555556E-3</v>
      </c>
      <c r="H54" s="132">
        <v>2</v>
      </c>
      <c r="I54" s="109">
        <v>640</v>
      </c>
      <c r="J54" s="157">
        <f t="shared" ref="J54" si="247">1/I54</f>
        <v>1.5625000000000001E-3</v>
      </c>
      <c r="K54" s="91">
        <v>620</v>
      </c>
      <c r="L54" s="157">
        <f t="shared" ref="L54" si="248">1/K54</f>
        <v>1.6129032258064516E-3</v>
      </c>
      <c r="M54" s="118"/>
      <c r="N54" s="157" t="e">
        <f t="shared" si="102"/>
        <v>#DIV/0!</v>
      </c>
      <c r="O54" s="91">
        <v>0</v>
      </c>
      <c r="P54" s="157" t="e">
        <f t="shared" si="103"/>
        <v>#DIV/0!</v>
      </c>
      <c r="Q54" s="128">
        <v>1130</v>
      </c>
      <c r="R54" s="157">
        <f t="shared" si="92"/>
        <v>8.8495575221238937E-4</v>
      </c>
      <c r="S54" s="128">
        <v>1030</v>
      </c>
      <c r="T54" s="157">
        <f t="shared" si="93"/>
        <v>9.7087378640776695E-4</v>
      </c>
      <c r="U54" s="91">
        <v>3000</v>
      </c>
      <c r="V54" s="153">
        <f t="shared" si="3"/>
        <v>3.3333333333333332E-4</v>
      </c>
      <c r="W54" s="91">
        <v>2460</v>
      </c>
      <c r="X54" s="153">
        <f t="shared" ref="X54" si="249">1/W54</f>
        <v>4.0650406504065041E-4</v>
      </c>
      <c r="Y54" s="91">
        <v>2520</v>
      </c>
      <c r="Z54" s="153">
        <f t="shared" ref="Z54" si="250">1/Y54</f>
        <v>3.9682539682539683E-4</v>
      </c>
      <c r="AA54" s="91">
        <v>2320</v>
      </c>
      <c r="AB54" s="153">
        <f t="shared" ref="AB54" si="251">1/AA54</f>
        <v>4.3103448275862068E-4</v>
      </c>
      <c r="AC54" s="128">
        <v>3010</v>
      </c>
      <c r="AD54" s="153">
        <f t="shared" si="7"/>
        <v>3.3222591362126248E-4</v>
      </c>
      <c r="AE54" s="128">
        <v>2330</v>
      </c>
      <c r="AF54" s="153">
        <f t="shared" si="8"/>
        <v>4.2918454935622315E-4</v>
      </c>
      <c r="AG54" s="147">
        <v>1010</v>
      </c>
      <c r="AH54" s="151">
        <f t="shared" si="9"/>
        <v>9.9009900990099011E-4</v>
      </c>
      <c r="AI54" s="147">
        <v>1000</v>
      </c>
      <c r="AJ54" s="151">
        <f t="shared" si="10"/>
        <v>1E-3</v>
      </c>
      <c r="AK54" s="147">
        <v>590</v>
      </c>
      <c r="AL54" s="151">
        <f t="shared" si="11"/>
        <v>1.6949152542372881E-3</v>
      </c>
      <c r="AM54" s="147">
        <v>980</v>
      </c>
      <c r="AN54" s="151">
        <f t="shared" si="12"/>
        <v>1.0204081632653062E-3</v>
      </c>
      <c r="AO54" s="147">
        <v>970</v>
      </c>
      <c r="AP54" s="151">
        <f t="shared" si="13"/>
        <v>1.0309278350515464E-3</v>
      </c>
      <c r="AQ54" s="147">
        <v>960</v>
      </c>
      <c r="AR54" s="151">
        <f t="shared" si="14"/>
        <v>1.0416666666666667E-3</v>
      </c>
      <c r="AS54" s="170">
        <v>4410</v>
      </c>
      <c r="AT54" s="170">
        <v>527</v>
      </c>
      <c r="AU54" s="171">
        <v>539</v>
      </c>
      <c r="AV54" s="170">
        <v>6367</v>
      </c>
      <c r="AW54" s="170">
        <v>5587</v>
      </c>
      <c r="AX54" s="172">
        <v>7639</v>
      </c>
      <c r="AY54" s="173">
        <v>556</v>
      </c>
      <c r="AZ54" s="174">
        <v>637</v>
      </c>
      <c r="BA54" s="175">
        <v>638</v>
      </c>
      <c r="BB54" s="174">
        <v>703</v>
      </c>
      <c r="BC54" s="174">
        <v>644</v>
      </c>
      <c r="BD54" s="174">
        <v>771</v>
      </c>
      <c r="BE54" s="169">
        <v>49</v>
      </c>
    </row>
    <row r="55" spans="2:57" ht="18.75" x14ac:dyDescent="0.3">
      <c r="B55" s="139">
        <v>1.25E-3</v>
      </c>
      <c r="C55" s="139">
        <v>1.238425925925926E-3</v>
      </c>
      <c r="D55" s="139">
        <v>1.2268518518518518E-3</v>
      </c>
      <c r="E55" s="139">
        <v>1.2152777777777778E-3</v>
      </c>
      <c r="F55" s="139">
        <v>1.2037037037037038E-3</v>
      </c>
      <c r="G55" s="139">
        <v>1.1921296296296296E-3</v>
      </c>
      <c r="H55" s="132">
        <v>1</v>
      </c>
      <c r="I55" s="110">
        <v>620</v>
      </c>
      <c r="J55" s="157">
        <f t="shared" ref="J55" si="252">1/I55</f>
        <v>1.6129032258064516E-3</v>
      </c>
      <c r="K55" s="91">
        <v>610</v>
      </c>
      <c r="L55" s="157">
        <f t="shared" ref="L55" si="253">1/K55</f>
        <v>1.639344262295082E-3</v>
      </c>
      <c r="M55" s="118">
        <v>960</v>
      </c>
      <c r="N55" s="157">
        <f t="shared" si="102"/>
        <v>1.0416666666666667E-3</v>
      </c>
      <c r="O55" s="91">
        <v>870</v>
      </c>
      <c r="P55" s="157">
        <f t="shared" si="103"/>
        <v>1.1494252873563218E-3</v>
      </c>
      <c r="Q55" s="128">
        <v>1120</v>
      </c>
      <c r="R55" s="157">
        <f t="shared" si="92"/>
        <v>8.9285714285714283E-4</v>
      </c>
      <c r="S55" s="128">
        <v>1020</v>
      </c>
      <c r="T55" s="157">
        <f t="shared" si="93"/>
        <v>9.8039215686274508E-4</v>
      </c>
      <c r="U55" s="91">
        <v>2580</v>
      </c>
      <c r="V55" s="153">
        <f t="shared" si="3"/>
        <v>3.875968992248062E-4</v>
      </c>
      <c r="W55" s="91">
        <v>2450</v>
      </c>
      <c r="X55" s="153">
        <f t="shared" ref="X55" si="254">1/W55</f>
        <v>4.0816326530612246E-4</v>
      </c>
      <c r="Y55" s="91">
        <v>2510</v>
      </c>
      <c r="Z55" s="153">
        <f t="shared" ref="Z55" si="255">1/Y55</f>
        <v>3.9840637450199205E-4</v>
      </c>
      <c r="AA55" s="91">
        <v>2300</v>
      </c>
      <c r="AB55" s="153">
        <f t="shared" ref="AB55" si="256">1/AA55</f>
        <v>4.3478260869565219E-4</v>
      </c>
      <c r="AC55" s="128">
        <v>2200</v>
      </c>
      <c r="AD55" s="153">
        <f t="shared" si="7"/>
        <v>4.5454545454545455E-4</v>
      </c>
      <c r="AE55" s="128">
        <v>2310</v>
      </c>
      <c r="AF55" s="153">
        <f t="shared" si="8"/>
        <v>4.329004329004329E-4</v>
      </c>
      <c r="AG55" s="147">
        <v>1000</v>
      </c>
      <c r="AH55" s="151">
        <f t="shared" si="9"/>
        <v>1E-3</v>
      </c>
      <c r="AI55" s="147">
        <v>590</v>
      </c>
      <c r="AJ55" s="151">
        <f t="shared" si="10"/>
        <v>1.6949152542372881E-3</v>
      </c>
      <c r="AK55" s="147">
        <v>580</v>
      </c>
      <c r="AL55" s="151">
        <f t="shared" si="11"/>
        <v>1.7241379310344827E-3</v>
      </c>
      <c r="AM55" s="147">
        <v>970</v>
      </c>
      <c r="AN55" s="151">
        <f t="shared" si="12"/>
        <v>1.0309278350515464E-3</v>
      </c>
      <c r="AO55" s="147">
        <v>960</v>
      </c>
      <c r="AP55" s="151">
        <f t="shared" si="13"/>
        <v>1.0416666666666667E-3</v>
      </c>
      <c r="AQ55" s="147">
        <v>950</v>
      </c>
      <c r="AR55" s="151">
        <f t="shared" si="14"/>
        <v>1.0526315789473684E-3</v>
      </c>
      <c r="AS55" s="170">
        <v>4668</v>
      </c>
      <c r="AT55" s="170">
        <v>5558</v>
      </c>
      <c r="AU55" s="171">
        <v>5777</v>
      </c>
      <c r="AV55" s="170">
        <v>6584</v>
      </c>
      <c r="AW55" s="170">
        <v>5907</v>
      </c>
      <c r="AX55" s="172">
        <v>7965</v>
      </c>
      <c r="AY55" s="173">
        <v>567</v>
      </c>
      <c r="AZ55" s="174">
        <v>653</v>
      </c>
      <c r="BA55" s="175">
        <v>657</v>
      </c>
      <c r="BB55" s="174">
        <v>712</v>
      </c>
      <c r="BC55" s="174">
        <v>657</v>
      </c>
      <c r="BD55" s="174">
        <v>783</v>
      </c>
      <c r="BE55" s="169">
        <v>50</v>
      </c>
    </row>
    <row r="56" spans="2:57" ht="18.75" x14ac:dyDescent="0.3">
      <c r="B56" s="139">
        <v>1.261574074074074E-3</v>
      </c>
      <c r="C56" s="139">
        <v>1.25E-3</v>
      </c>
      <c r="D56" s="139">
        <v>1.238425925925926E-3</v>
      </c>
      <c r="E56" s="139">
        <v>1.2268518518518518E-3</v>
      </c>
      <c r="F56" s="139">
        <v>1.2152777777777778E-3</v>
      </c>
      <c r="G56" s="139">
        <v>1.2037037037037038E-3</v>
      </c>
      <c r="H56" s="132">
        <v>0</v>
      </c>
      <c r="I56" s="120">
        <v>700</v>
      </c>
      <c r="J56" s="157">
        <f t="shared" ref="J56" si="257">1/I56</f>
        <v>1.4285714285714286E-3</v>
      </c>
      <c r="K56" s="121">
        <v>600</v>
      </c>
      <c r="L56" s="157">
        <f t="shared" ref="L56" si="258">1/K56</f>
        <v>1.6666666666666668E-3</v>
      </c>
      <c r="M56" s="122">
        <v>900</v>
      </c>
      <c r="N56" s="157">
        <f t="shared" si="102"/>
        <v>1.1111111111111111E-3</v>
      </c>
      <c r="O56" s="121">
        <v>800</v>
      </c>
      <c r="P56" s="157">
        <f t="shared" si="103"/>
        <v>1.25E-3</v>
      </c>
      <c r="Q56" s="128">
        <v>1100</v>
      </c>
      <c r="R56" s="157">
        <f t="shared" si="92"/>
        <v>9.0909090909090909E-4</v>
      </c>
      <c r="S56" s="128">
        <v>1000</v>
      </c>
      <c r="T56" s="157">
        <f t="shared" si="93"/>
        <v>1E-3</v>
      </c>
      <c r="U56" s="91">
        <v>2580</v>
      </c>
      <c r="V56" s="153">
        <f t="shared" si="3"/>
        <v>3.875968992248062E-4</v>
      </c>
      <c r="W56" s="91">
        <v>3000</v>
      </c>
      <c r="X56" s="153">
        <f t="shared" ref="X56" si="259">1/W56</f>
        <v>3.3333333333333332E-4</v>
      </c>
      <c r="Y56" s="91">
        <v>2450</v>
      </c>
      <c r="Z56" s="153">
        <f t="shared" ref="Z56" si="260">1/Y56</f>
        <v>4.0816326530612246E-4</v>
      </c>
      <c r="AA56" s="91">
        <v>2200</v>
      </c>
      <c r="AB56" s="153">
        <f t="shared" ref="AB56" si="261">1/AA56</f>
        <v>4.5454545454545455E-4</v>
      </c>
      <c r="AC56" s="128"/>
      <c r="AD56" s="153" t="e">
        <f t="shared" si="7"/>
        <v>#DIV/0!</v>
      </c>
      <c r="AE56" s="128">
        <v>2200</v>
      </c>
      <c r="AF56" s="153">
        <f t="shared" si="8"/>
        <v>4.5454545454545455E-4</v>
      </c>
      <c r="AG56" s="147">
        <v>590</v>
      </c>
      <c r="AH56" s="151">
        <f t="shared" si="9"/>
        <v>1.6949152542372881E-3</v>
      </c>
      <c r="AI56" s="147">
        <v>580</v>
      </c>
      <c r="AJ56" s="151">
        <f t="shared" si="10"/>
        <v>1.7241379310344827E-3</v>
      </c>
      <c r="AK56" s="147">
        <v>570</v>
      </c>
      <c r="AL56" s="151">
        <f t="shared" si="11"/>
        <v>1.7543859649122807E-3</v>
      </c>
      <c r="AM56" s="147">
        <v>960</v>
      </c>
      <c r="AN56" s="151">
        <f t="shared" si="12"/>
        <v>1.0416666666666667E-3</v>
      </c>
      <c r="AO56" s="147">
        <v>950</v>
      </c>
      <c r="AP56" s="151">
        <f t="shared" si="13"/>
        <v>1.0526315789473684E-3</v>
      </c>
      <c r="AQ56" s="147">
        <v>940</v>
      </c>
      <c r="AR56" s="151">
        <f t="shared" si="14"/>
        <v>1.0638297872340426E-3</v>
      </c>
      <c r="AS56" s="91"/>
      <c r="AT56" s="91"/>
      <c r="AU56" s="91"/>
      <c r="AV56" s="167"/>
      <c r="AW56" s="167"/>
      <c r="AX56" s="167"/>
      <c r="AY56" s="91"/>
      <c r="AZ56" s="91">
        <v>1000</v>
      </c>
      <c r="BA56" s="163"/>
      <c r="BB56" s="166"/>
      <c r="BC56" s="168"/>
      <c r="BD56" s="167"/>
      <c r="BE56" s="116">
        <v>50</v>
      </c>
    </row>
    <row r="57" spans="2:57" x14ac:dyDescent="0.25">
      <c r="F57" s="145"/>
      <c r="G57" s="146">
        <v>1.2152777777777778E-3</v>
      </c>
      <c r="AD57" s="153" t="e">
        <f t="shared" si="7"/>
        <v>#DIV/0!</v>
      </c>
      <c r="AF57" s="153" t="e">
        <f t="shared" si="8"/>
        <v>#DIV/0!</v>
      </c>
      <c r="AM57" s="147">
        <v>950</v>
      </c>
      <c r="AO57" s="147">
        <v>940</v>
      </c>
      <c r="AS57" s="91">
        <v>56</v>
      </c>
      <c r="BB57" s="165"/>
    </row>
    <row r="58" spans="2:57" x14ac:dyDescent="0.25">
      <c r="F58" s="145"/>
      <c r="G58" s="146">
        <v>1.2268518518518518E-3</v>
      </c>
      <c r="AD58" s="153" t="e">
        <f t="shared" si="7"/>
        <v>#DIV/0!</v>
      </c>
      <c r="AF58" s="153" t="e">
        <f t="shared" si="8"/>
        <v>#DIV/0!</v>
      </c>
      <c r="AM58" s="147">
        <v>940</v>
      </c>
      <c r="AS58" s="91">
        <v>57</v>
      </c>
    </row>
    <row r="59" spans="2:57" x14ac:dyDescent="0.25">
      <c r="F59" s="145"/>
      <c r="G59" s="146">
        <v>1.238425925925926E-3</v>
      </c>
      <c r="AD59" s="153" t="e">
        <f t="shared" si="7"/>
        <v>#DIV/0!</v>
      </c>
      <c r="AF59" s="153" t="e">
        <f t="shared" si="8"/>
        <v>#DIV/0!</v>
      </c>
      <c r="AS59" s="91">
        <v>58</v>
      </c>
    </row>
    <row r="60" spans="2:57" x14ac:dyDescent="0.25">
      <c r="F60" s="145"/>
      <c r="G60" s="146">
        <v>1.25E-3</v>
      </c>
      <c r="AD60" s="153" t="e">
        <f t="shared" si="7"/>
        <v>#DIV/0!</v>
      </c>
      <c r="AF60" s="153" t="e">
        <f t="shared" si="8"/>
        <v>#DIV/0!</v>
      </c>
      <c r="AS60" s="91">
        <v>59</v>
      </c>
    </row>
    <row r="61" spans="2:57" x14ac:dyDescent="0.25">
      <c r="F61" s="145"/>
      <c r="G61" s="146">
        <v>1.261574074074074E-3</v>
      </c>
      <c r="AD61" s="153" t="e">
        <f t="shared" si="7"/>
        <v>#DIV/0!</v>
      </c>
      <c r="AF61" s="153" t="e">
        <f t="shared" si="8"/>
        <v>#DIV/0!</v>
      </c>
      <c r="AS61" s="91">
        <v>60</v>
      </c>
    </row>
    <row r="62" spans="2:57" x14ac:dyDescent="0.25">
      <c r="F62" s="145"/>
      <c r="G62" s="145"/>
    </row>
  </sheetData>
  <sheetProtection selectLockedCells="1" selectUnlockedCells="1"/>
  <sortState xmlns:xlrd2="http://schemas.microsoft.com/office/spreadsheetml/2017/richdata2" ref="AT6:BD55">
    <sortCondition ref="AT6:AT55"/>
  </sortState>
  <mergeCells count="11">
    <mergeCell ref="I2:T2"/>
    <mergeCell ref="AY3:BD3"/>
    <mergeCell ref="AS3:AX3"/>
    <mergeCell ref="I3:J3"/>
    <mergeCell ref="K3:L3"/>
    <mergeCell ref="M3:N3"/>
    <mergeCell ref="O3:P3"/>
    <mergeCell ref="Q3:R3"/>
    <mergeCell ref="S3:T3"/>
    <mergeCell ref="U3:AF3"/>
    <mergeCell ref="AG3:AR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4533"/>
  <sheetViews>
    <sheetView tabSelected="1" workbookViewId="0">
      <selection sqref="A1:J1048576"/>
    </sheetView>
  </sheetViews>
  <sheetFormatPr baseColWidth="10" defaultColWidth="11.42578125" defaultRowHeight="15" x14ac:dyDescent="0.25"/>
  <cols>
    <col min="1" max="1" width="11.42578125" style="64"/>
    <col min="2" max="2" width="18.5703125" style="233" customWidth="1"/>
    <col min="3" max="3" width="11.42578125" style="64"/>
    <col min="4" max="4" width="11.42578125" style="234"/>
    <col min="5" max="7" width="11.42578125" style="64"/>
    <col min="8" max="8" width="22.28515625" style="233" customWidth="1"/>
    <col min="9" max="9" width="11.42578125" style="234"/>
    <col min="10" max="10" width="48.140625" style="64" customWidth="1"/>
    <col min="11" max="16384" width="11.42578125" style="79"/>
  </cols>
  <sheetData>
    <row r="1" spans="1:10" x14ac:dyDescent="0.25">
      <c r="A1" s="232" t="s">
        <v>154</v>
      </c>
      <c r="B1" s="232" t="s">
        <v>155</v>
      </c>
      <c r="C1" s="232" t="s">
        <v>156</v>
      </c>
      <c r="D1" s="232" t="s">
        <v>88</v>
      </c>
      <c r="E1" s="232" t="s">
        <v>157</v>
      </c>
      <c r="F1" s="232" t="s">
        <v>158</v>
      </c>
      <c r="G1" s="232" t="s">
        <v>159</v>
      </c>
      <c r="H1" s="232" t="s">
        <v>160</v>
      </c>
      <c r="I1" s="232" t="s">
        <v>161</v>
      </c>
      <c r="J1" s="232" t="s">
        <v>162</v>
      </c>
    </row>
    <row r="2" spans="1:10" x14ac:dyDescent="0.25">
      <c r="A2" s="64">
        <v>24248241</v>
      </c>
      <c r="B2" s="233" t="s">
        <v>163</v>
      </c>
      <c r="C2" s="64" t="s">
        <v>164</v>
      </c>
      <c r="D2" s="234" t="s">
        <v>104</v>
      </c>
      <c r="E2" s="64" t="s">
        <v>165</v>
      </c>
      <c r="F2" s="64">
        <v>12</v>
      </c>
      <c r="G2" s="64" t="s">
        <v>166</v>
      </c>
      <c r="H2" s="233" t="s">
        <v>167</v>
      </c>
      <c r="I2" s="234" t="s">
        <v>166</v>
      </c>
      <c r="J2" s="64" t="s">
        <v>168</v>
      </c>
    </row>
    <row r="3" spans="1:10" x14ac:dyDescent="0.25">
      <c r="A3" s="64">
        <v>24248239</v>
      </c>
      <c r="B3" s="233" t="s">
        <v>169</v>
      </c>
      <c r="C3" s="64" t="s">
        <v>170</v>
      </c>
      <c r="D3" s="234" t="s">
        <v>103</v>
      </c>
      <c r="E3" s="64" t="s">
        <v>171</v>
      </c>
      <c r="F3" s="64">
        <v>11</v>
      </c>
      <c r="G3" s="64" t="s">
        <v>166</v>
      </c>
      <c r="H3" s="233" t="s">
        <v>167</v>
      </c>
      <c r="I3" s="234" t="s">
        <v>166</v>
      </c>
      <c r="J3" s="64" t="s">
        <v>172</v>
      </c>
    </row>
    <row r="4" spans="1:10" x14ac:dyDescent="0.25">
      <c r="A4" s="64">
        <v>24248637</v>
      </c>
      <c r="B4" s="233" t="s">
        <v>173</v>
      </c>
      <c r="C4" s="64" t="s">
        <v>174</v>
      </c>
      <c r="D4" s="234" t="s">
        <v>104</v>
      </c>
      <c r="E4" s="64" t="s">
        <v>175</v>
      </c>
      <c r="F4" s="64">
        <v>12</v>
      </c>
      <c r="G4" s="64" t="s">
        <v>166</v>
      </c>
      <c r="H4" s="233" t="s">
        <v>167</v>
      </c>
      <c r="I4" s="234" t="s">
        <v>166</v>
      </c>
      <c r="J4" s="64" t="s">
        <v>176</v>
      </c>
    </row>
    <row r="5" spans="1:10" x14ac:dyDescent="0.25">
      <c r="A5" s="64">
        <v>24248189</v>
      </c>
      <c r="B5" s="233" t="s">
        <v>177</v>
      </c>
      <c r="C5" s="64" t="s">
        <v>178</v>
      </c>
      <c r="D5" s="234" t="s">
        <v>104</v>
      </c>
      <c r="E5" s="64" t="s">
        <v>179</v>
      </c>
      <c r="F5" s="64">
        <v>11</v>
      </c>
      <c r="G5" s="64" t="s">
        <v>166</v>
      </c>
      <c r="H5" s="233" t="s">
        <v>167</v>
      </c>
      <c r="I5" s="234" t="s">
        <v>166</v>
      </c>
      <c r="J5" s="64" t="s">
        <v>180</v>
      </c>
    </row>
    <row r="6" spans="1:10" x14ac:dyDescent="0.25">
      <c r="A6" s="64">
        <v>24248208</v>
      </c>
      <c r="B6" s="233" t="s">
        <v>181</v>
      </c>
      <c r="C6" s="64" t="s">
        <v>182</v>
      </c>
      <c r="D6" s="234" t="s">
        <v>103</v>
      </c>
      <c r="E6" s="64" t="s">
        <v>183</v>
      </c>
      <c r="F6" s="64">
        <v>11</v>
      </c>
      <c r="G6" s="64" t="s">
        <v>166</v>
      </c>
      <c r="H6" s="233" t="s">
        <v>167</v>
      </c>
      <c r="I6" s="234" t="s">
        <v>166</v>
      </c>
      <c r="J6" s="64" t="s">
        <v>172</v>
      </c>
    </row>
    <row r="7" spans="1:10" x14ac:dyDescent="0.25">
      <c r="A7" s="64">
        <v>24211102</v>
      </c>
      <c r="B7" s="233" t="s">
        <v>184</v>
      </c>
      <c r="C7" s="64" t="s">
        <v>185</v>
      </c>
      <c r="D7" s="234" t="s">
        <v>118</v>
      </c>
      <c r="E7" s="64" t="s">
        <v>186</v>
      </c>
      <c r="F7" s="64">
        <v>15</v>
      </c>
      <c r="G7" s="64" t="s">
        <v>166</v>
      </c>
      <c r="H7" s="233" t="s">
        <v>167</v>
      </c>
      <c r="I7" s="234" t="s">
        <v>166</v>
      </c>
      <c r="J7" s="64" t="s">
        <v>172</v>
      </c>
    </row>
    <row r="8" spans="1:10" x14ac:dyDescent="0.25">
      <c r="A8" s="64">
        <v>24248225</v>
      </c>
      <c r="B8" s="233" t="s">
        <v>187</v>
      </c>
      <c r="C8" s="64" t="s">
        <v>188</v>
      </c>
      <c r="D8" s="234" t="s">
        <v>104</v>
      </c>
      <c r="E8" s="64" t="s">
        <v>189</v>
      </c>
      <c r="F8" s="64">
        <v>12</v>
      </c>
      <c r="G8" s="64" t="s">
        <v>166</v>
      </c>
      <c r="H8" s="233" t="s">
        <v>167</v>
      </c>
      <c r="I8" s="234" t="s">
        <v>166</v>
      </c>
      <c r="J8" s="64" t="s">
        <v>190</v>
      </c>
    </row>
    <row r="9" spans="1:10" x14ac:dyDescent="0.25">
      <c r="A9" s="64">
        <v>24248194</v>
      </c>
      <c r="B9" s="233" t="s">
        <v>191</v>
      </c>
      <c r="C9" s="64" t="s">
        <v>192</v>
      </c>
      <c r="D9" s="234" t="s">
        <v>104</v>
      </c>
      <c r="E9" s="64" t="s">
        <v>193</v>
      </c>
      <c r="F9" s="64">
        <v>11</v>
      </c>
      <c r="G9" s="64" t="s">
        <v>166</v>
      </c>
      <c r="H9" s="233" t="s">
        <v>167</v>
      </c>
      <c r="I9" s="234" t="s">
        <v>166</v>
      </c>
      <c r="J9" s="64" t="s">
        <v>194</v>
      </c>
    </row>
    <row r="10" spans="1:10" x14ac:dyDescent="0.25">
      <c r="A10" s="64">
        <v>24222675</v>
      </c>
      <c r="B10" s="233" t="s">
        <v>195</v>
      </c>
      <c r="C10" s="64" t="s">
        <v>196</v>
      </c>
      <c r="D10" s="234" t="s">
        <v>119</v>
      </c>
      <c r="E10" s="64" t="s">
        <v>197</v>
      </c>
      <c r="F10" s="64">
        <v>14</v>
      </c>
      <c r="G10" s="64" t="s">
        <v>166</v>
      </c>
      <c r="H10" s="233" t="s">
        <v>167</v>
      </c>
      <c r="I10" s="234" t="s">
        <v>166</v>
      </c>
      <c r="J10" s="64" t="s">
        <v>198</v>
      </c>
    </row>
    <row r="11" spans="1:10" x14ac:dyDescent="0.25">
      <c r="A11" s="64">
        <v>24233794</v>
      </c>
      <c r="B11" s="233" t="s">
        <v>199</v>
      </c>
      <c r="C11" s="64" t="s">
        <v>200</v>
      </c>
      <c r="D11" s="234" t="s">
        <v>104</v>
      </c>
      <c r="E11" s="64" t="s">
        <v>201</v>
      </c>
      <c r="F11" s="64">
        <v>12</v>
      </c>
      <c r="G11" s="64" t="s">
        <v>166</v>
      </c>
      <c r="H11" s="233" t="s">
        <v>167</v>
      </c>
      <c r="I11" s="234" t="s">
        <v>166</v>
      </c>
      <c r="J11" s="64" t="s">
        <v>202</v>
      </c>
    </row>
    <row r="12" spans="1:10" x14ac:dyDescent="0.25">
      <c r="A12" s="64">
        <v>24248638</v>
      </c>
      <c r="B12" s="233" t="s">
        <v>203</v>
      </c>
      <c r="C12" s="64" t="s">
        <v>204</v>
      </c>
      <c r="D12" s="234" t="s">
        <v>103</v>
      </c>
      <c r="E12" s="64" t="s">
        <v>205</v>
      </c>
      <c r="F12" s="64">
        <v>12</v>
      </c>
      <c r="G12" s="64" t="s">
        <v>166</v>
      </c>
      <c r="H12" s="233" t="s">
        <v>167</v>
      </c>
      <c r="I12" s="234" t="s">
        <v>166</v>
      </c>
      <c r="J12" s="64" t="s">
        <v>206</v>
      </c>
    </row>
    <row r="13" spans="1:10" x14ac:dyDescent="0.25">
      <c r="A13" s="64">
        <v>24248195</v>
      </c>
      <c r="B13" s="233" t="s">
        <v>207</v>
      </c>
      <c r="C13" s="64" t="s">
        <v>208</v>
      </c>
      <c r="D13" s="234" t="s">
        <v>104</v>
      </c>
      <c r="E13" s="64" t="s">
        <v>209</v>
      </c>
      <c r="F13" s="64">
        <v>12</v>
      </c>
      <c r="G13" s="64" t="s">
        <v>166</v>
      </c>
      <c r="H13" s="233" t="s">
        <v>167</v>
      </c>
      <c r="I13" s="234" t="s">
        <v>166</v>
      </c>
      <c r="J13" s="64" t="s">
        <v>176</v>
      </c>
    </row>
    <row r="14" spans="1:10" x14ac:dyDescent="0.25">
      <c r="A14" s="64">
        <v>24248203</v>
      </c>
      <c r="B14" s="233" t="s">
        <v>210</v>
      </c>
      <c r="C14" s="64" t="s">
        <v>211</v>
      </c>
      <c r="D14" s="234" t="s">
        <v>103</v>
      </c>
      <c r="E14" s="64" t="s">
        <v>212</v>
      </c>
      <c r="F14" s="64">
        <v>11</v>
      </c>
      <c r="G14" s="64" t="s">
        <v>166</v>
      </c>
      <c r="H14" s="233" t="s">
        <v>167</v>
      </c>
      <c r="I14" s="234" t="s">
        <v>166</v>
      </c>
      <c r="J14" s="64" t="s">
        <v>168</v>
      </c>
    </row>
    <row r="15" spans="1:10" x14ac:dyDescent="0.25">
      <c r="A15" s="64">
        <v>24248240</v>
      </c>
      <c r="B15" s="233" t="s">
        <v>213</v>
      </c>
      <c r="C15" s="64" t="s">
        <v>214</v>
      </c>
      <c r="D15" s="234" t="s">
        <v>104</v>
      </c>
      <c r="E15" s="64" t="s">
        <v>215</v>
      </c>
      <c r="F15" s="64">
        <v>12</v>
      </c>
      <c r="G15" s="64" t="s">
        <v>166</v>
      </c>
      <c r="H15" s="233" t="s">
        <v>167</v>
      </c>
      <c r="I15" s="234" t="s">
        <v>166</v>
      </c>
      <c r="J15" s="64" t="s">
        <v>180</v>
      </c>
    </row>
    <row r="16" spans="1:10" x14ac:dyDescent="0.25">
      <c r="A16" s="64">
        <v>24233796</v>
      </c>
      <c r="B16" s="233" t="s">
        <v>216</v>
      </c>
      <c r="C16" s="64" t="s">
        <v>217</v>
      </c>
      <c r="D16" s="234" t="s">
        <v>103</v>
      </c>
      <c r="E16" s="64" t="s">
        <v>165</v>
      </c>
      <c r="F16" s="64">
        <v>12</v>
      </c>
      <c r="G16" s="64" t="s">
        <v>166</v>
      </c>
      <c r="H16" s="233" t="s">
        <v>167</v>
      </c>
      <c r="I16" s="234" t="s">
        <v>166</v>
      </c>
      <c r="J16" s="64" t="s">
        <v>206</v>
      </c>
    </row>
    <row r="17" spans="1:10" x14ac:dyDescent="0.25">
      <c r="A17" s="64">
        <v>24249146</v>
      </c>
      <c r="B17" s="233" t="s">
        <v>218</v>
      </c>
      <c r="C17" s="64" t="s">
        <v>219</v>
      </c>
      <c r="D17" s="234" t="s">
        <v>103</v>
      </c>
      <c r="E17" s="64" t="s">
        <v>220</v>
      </c>
      <c r="F17" s="64">
        <v>12</v>
      </c>
      <c r="G17" s="64" t="s">
        <v>166</v>
      </c>
      <c r="H17" s="233" t="s">
        <v>167</v>
      </c>
      <c r="I17" s="234" t="s">
        <v>166</v>
      </c>
      <c r="J17" s="64" t="s">
        <v>176</v>
      </c>
    </row>
    <row r="18" spans="1:10" x14ac:dyDescent="0.25">
      <c r="A18" s="64">
        <v>24248209</v>
      </c>
      <c r="B18" s="233" t="s">
        <v>221</v>
      </c>
      <c r="C18" s="64" t="s">
        <v>222</v>
      </c>
      <c r="D18" s="234" t="s">
        <v>104</v>
      </c>
      <c r="E18" s="64" t="s">
        <v>223</v>
      </c>
      <c r="F18" s="64">
        <v>12</v>
      </c>
      <c r="G18" s="64" t="s">
        <v>166</v>
      </c>
      <c r="H18" s="233" t="s">
        <v>167</v>
      </c>
      <c r="I18" s="234" t="s">
        <v>166</v>
      </c>
      <c r="J18" s="64" t="s">
        <v>172</v>
      </c>
    </row>
    <row r="19" spans="1:10" x14ac:dyDescent="0.25">
      <c r="A19" s="64">
        <v>24248653</v>
      </c>
      <c r="B19" s="233" t="s">
        <v>224</v>
      </c>
      <c r="C19" s="64" t="s">
        <v>225</v>
      </c>
      <c r="D19" s="234" t="s">
        <v>103</v>
      </c>
      <c r="E19" s="64" t="s">
        <v>226</v>
      </c>
      <c r="F19" s="64">
        <v>12</v>
      </c>
      <c r="G19" s="64" t="s">
        <v>166</v>
      </c>
      <c r="H19" s="233" t="s">
        <v>167</v>
      </c>
      <c r="I19" s="234" t="s">
        <v>166</v>
      </c>
      <c r="J19" s="64" t="s">
        <v>227</v>
      </c>
    </row>
    <row r="20" spans="1:10" x14ac:dyDescent="0.25">
      <c r="A20" s="64">
        <v>24248215</v>
      </c>
      <c r="B20" s="233" t="s">
        <v>228</v>
      </c>
      <c r="C20" s="64" t="s">
        <v>229</v>
      </c>
      <c r="D20" s="234" t="s">
        <v>104</v>
      </c>
      <c r="E20" s="64" t="s">
        <v>230</v>
      </c>
      <c r="F20" s="64">
        <v>11</v>
      </c>
      <c r="G20" s="64" t="s">
        <v>166</v>
      </c>
      <c r="H20" s="233" t="s">
        <v>167</v>
      </c>
      <c r="I20" s="234" t="s">
        <v>166</v>
      </c>
      <c r="J20" s="64" t="s">
        <v>172</v>
      </c>
    </row>
    <row r="21" spans="1:10" x14ac:dyDescent="0.25">
      <c r="A21" s="64">
        <v>24248226</v>
      </c>
      <c r="B21" s="233" t="s">
        <v>231</v>
      </c>
      <c r="C21" s="64" t="s">
        <v>232</v>
      </c>
      <c r="D21" s="234" t="s">
        <v>104</v>
      </c>
      <c r="E21" s="64" t="s">
        <v>233</v>
      </c>
      <c r="F21" s="64">
        <v>11</v>
      </c>
      <c r="G21" s="64" t="s">
        <v>166</v>
      </c>
      <c r="H21" s="233" t="s">
        <v>167</v>
      </c>
      <c r="I21" s="234" t="s">
        <v>166</v>
      </c>
      <c r="J21" s="64" t="s">
        <v>180</v>
      </c>
    </row>
    <row r="22" spans="1:10" x14ac:dyDescent="0.25">
      <c r="A22" s="64">
        <v>24248196</v>
      </c>
      <c r="B22" s="233" t="s">
        <v>234</v>
      </c>
      <c r="C22" s="64" t="s">
        <v>235</v>
      </c>
      <c r="D22" s="234" t="s">
        <v>104</v>
      </c>
      <c r="E22" s="64" t="s">
        <v>236</v>
      </c>
      <c r="F22" s="64">
        <v>13</v>
      </c>
      <c r="G22" s="64" t="s">
        <v>166</v>
      </c>
      <c r="H22" s="233" t="s">
        <v>167</v>
      </c>
      <c r="I22" s="234" t="s">
        <v>166</v>
      </c>
      <c r="J22" s="64" t="s">
        <v>176</v>
      </c>
    </row>
    <row r="23" spans="1:10" x14ac:dyDescent="0.25">
      <c r="A23" s="64">
        <v>24239159</v>
      </c>
      <c r="B23" s="233" t="s">
        <v>237</v>
      </c>
      <c r="C23" s="64" t="s">
        <v>238</v>
      </c>
      <c r="D23" s="234" t="s">
        <v>103</v>
      </c>
      <c r="E23" s="64" t="s">
        <v>239</v>
      </c>
      <c r="F23" s="64">
        <v>12</v>
      </c>
      <c r="G23" s="64" t="s">
        <v>166</v>
      </c>
      <c r="H23" s="233" t="s">
        <v>167</v>
      </c>
      <c r="I23" s="234" t="s">
        <v>166</v>
      </c>
      <c r="J23" s="64" t="s">
        <v>240</v>
      </c>
    </row>
    <row r="24" spans="1:10" x14ac:dyDescent="0.25">
      <c r="A24" s="64">
        <v>24248204</v>
      </c>
      <c r="B24" s="233" t="s">
        <v>241</v>
      </c>
      <c r="C24" s="64" t="s">
        <v>242</v>
      </c>
      <c r="D24" s="234" t="s">
        <v>103</v>
      </c>
      <c r="E24" s="64" t="s">
        <v>243</v>
      </c>
      <c r="F24" s="64">
        <v>12</v>
      </c>
      <c r="G24" s="64" t="s">
        <v>166</v>
      </c>
      <c r="H24" s="233" t="s">
        <v>167</v>
      </c>
      <c r="I24" s="234" t="s">
        <v>166</v>
      </c>
      <c r="J24" s="64" t="s">
        <v>244</v>
      </c>
    </row>
    <row r="25" spans="1:10" x14ac:dyDescent="0.25">
      <c r="A25" s="64">
        <v>24236378</v>
      </c>
      <c r="B25" s="233" t="s">
        <v>241</v>
      </c>
      <c r="C25" s="64" t="s">
        <v>245</v>
      </c>
      <c r="D25" s="234" t="s">
        <v>104</v>
      </c>
      <c r="E25" s="64" t="s">
        <v>246</v>
      </c>
      <c r="F25" s="64">
        <v>12</v>
      </c>
      <c r="G25" s="64" t="s">
        <v>166</v>
      </c>
      <c r="H25" s="233" t="s">
        <v>167</v>
      </c>
      <c r="I25" s="234" t="s">
        <v>166</v>
      </c>
      <c r="J25" s="64" t="s">
        <v>247</v>
      </c>
    </row>
    <row r="26" spans="1:10" x14ac:dyDescent="0.25">
      <c r="A26" s="64">
        <v>24248200</v>
      </c>
      <c r="B26" s="233" t="s">
        <v>248</v>
      </c>
      <c r="C26" s="64" t="s">
        <v>249</v>
      </c>
      <c r="D26" s="234" t="s">
        <v>103</v>
      </c>
      <c r="E26" s="64" t="s">
        <v>250</v>
      </c>
      <c r="F26" s="64">
        <v>12</v>
      </c>
      <c r="G26" s="64" t="s">
        <v>166</v>
      </c>
      <c r="H26" s="233" t="s">
        <v>167</v>
      </c>
      <c r="I26" s="234" t="s">
        <v>166</v>
      </c>
      <c r="J26" s="64" t="s">
        <v>180</v>
      </c>
    </row>
    <row r="27" spans="1:10" x14ac:dyDescent="0.25">
      <c r="A27" s="64">
        <v>24248289</v>
      </c>
      <c r="B27" s="233" t="s">
        <v>251</v>
      </c>
      <c r="C27" s="64" t="s">
        <v>252</v>
      </c>
      <c r="D27" s="234" t="s">
        <v>103</v>
      </c>
      <c r="E27" s="64" t="s">
        <v>253</v>
      </c>
      <c r="F27" s="64">
        <v>12</v>
      </c>
      <c r="G27" s="64" t="s">
        <v>166</v>
      </c>
      <c r="H27" s="233" t="s">
        <v>167</v>
      </c>
      <c r="I27" s="234" t="s">
        <v>166</v>
      </c>
      <c r="J27" s="64" t="s">
        <v>180</v>
      </c>
    </row>
    <row r="28" spans="1:10" x14ac:dyDescent="0.25">
      <c r="A28" s="64">
        <v>24248222</v>
      </c>
      <c r="B28" s="233" t="s">
        <v>254</v>
      </c>
      <c r="C28" s="64" t="s">
        <v>255</v>
      </c>
      <c r="D28" s="234" t="s">
        <v>104</v>
      </c>
      <c r="E28" s="64" t="s">
        <v>253</v>
      </c>
      <c r="F28" s="64">
        <v>12</v>
      </c>
      <c r="G28" s="64" t="s">
        <v>166</v>
      </c>
      <c r="H28" s="233" t="s">
        <v>167</v>
      </c>
      <c r="I28" s="234" t="s">
        <v>166</v>
      </c>
      <c r="J28" s="64" t="s">
        <v>172</v>
      </c>
    </row>
    <row r="29" spans="1:10" x14ac:dyDescent="0.25">
      <c r="A29" s="64">
        <v>24248190</v>
      </c>
      <c r="B29" s="233" t="s">
        <v>256</v>
      </c>
      <c r="C29" s="64" t="s">
        <v>257</v>
      </c>
      <c r="D29" s="234" t="s">
        <v>103</v>
      </c>
      <c r="E29" s="64" t="s">
        <v>258</v>
      </c>
      <c r="F29" s="64">
        <v>11</v>
      </c>
      <c r="G29" s="64" t="s">
        <v>166</v>
      </c>
      <c r="H29" s="233" t="s">
        <v>167</v>
      </c>
      <c r="I29" s="234" t="s">
        <v>166</v>
      </c>
      <c r="J29" s="64" t="s">
        <v>172</v>
      </c>
    </row>
    <row r="30" spans="1:10" x14ac:dyDescent="0.25">
      <c r="A30" s="64">
        <v>24248202</v>
      </c>
      <c r="B30" s="233" t="s">
        <v>259</v>
      </c>
      <c r="C30" s="64" t="s">
        <v>260</v>
      </c>
      <c r="D30" s="234" t="s">
        <v>103</v>
      </c>
      <c r="E30" s="64" t="s">
        <v>261</v>
      </c>
      <c r="F30" s="64">
        <v>11</v>
      </c>
      <c r="G30" s="64" t="s">
        <v>166</v>
      </c>
      <c r="H30" s="233" t="s">
        <v>167</v>
      </c>
      <c r="I30" s="234" t="s">
        <v>166</v>
      </c>
      <c r="J30" s="64" t="s">
        <v>262</v>
      </c>
    </row>
    <row r="31" spans="1:10" x14ac:dyDescent="0.25">
      <c r="A31" s="64">
        <v>24248205</v>
      </c>
      <c r="B31" s="233" t="s">
        <v>263</v>
      </c>
      <c r="C31" s="64" t="s">
        <v>264</v>
      </c>
      <c r="D31" s="234" t="s">
        <v>103</v>
      </c>
      <c r="E31" s="64" t="s">
        <v>265</v>
      </c>
      <c r="F31" s="64">
        <v>11</v>
      </c>
      <c r="G31" s="64" t="s">
        <v>166</v>
      </c>
      <c r="H31" s="233" t="s">
        <v>167</v>
      </c>
      <c r="I31" s="234" t="s">
        <v>166</v>
      </c>
      <c r="J31" s="64" t="s">
        <v>227</v>
      </c>
    </row>
    <row r="32" spans="1:10" x14ac:dyDescent="0.25">
      <c r="A32" s="64">
        <v>24249386</v>
      </c>
      <c r="B32" s="233" t="s">
        <v>7917</v>
      </c>
      <c r="C32" s="64" t="s">
        <v>9182</v>
      </c>
      <c r="D32" s="234" t="s">
        <v>103</v>
      </c>
      <c r="E32" s="64" t="s">
        <v>9183</v>
      </c>
      <c r="F32" s="64">
        <v>11</v>
      </c>
      <c r="G32" s="64" t="s">
        <v>166</v>
      </c>
      <c r="H32" s="233" t="s">
        <v>167</v>
      </c>
      <c r="I32" s="234" t="s">
        <v>166</v>
      </c>
      <c r="J32" s="64" t="s">
        <v>279</v>
      </c>
    </row>
    <row r="33" spans="1:10" x14ac:dyDescent="0.25">
      <c r="A33" s="64">
        <v>24233706</v>
      </c>
      <c r="B33" s="233" t="s">
        <v>266</v>
      </c>
      <c r="C33" s="64" t="s">
        <v>267</v>
      </c>
      <c r="D33" s="234" t="s">
        <v>104</v>
      </c>
      <c r="E33" s="64" t="s">
        <v>268</v>
      </c>
      <c r="F33" s="64">
        <v>13</v>
      </c>
      <c r="G33" s="64" t="s">
        <v>166</v>
      </c>
      <c r="H33" s="233" t="s">
        <v>167</v>
      </c>
      <c r="I33" s="234" t="s">
        <v>166</v>
      </c>
      <c r="J33" s="64" t="s">
        <v>172</v>
      </c>
    </row>
    <row r="34" spans="1:10" x14ac:dyDescent="0.25">
      <c r="A34" s="64">
        <v>24248211</v>
      </c>
      <c r="B34" s="233" t="s">
        <v>269</v>
      </c>
      <c r="C34" s="64" t="s">
        <v>270</v>
      </c>
      <c r="D34" s="234" t="s">
        <v>103</v>
      </c>
      <c r="E34" s="64" t="s">
        <v>271</v>
      </c>
      <c r="F34" s="64">
        <v>11</v>
      </c>
      <c r="G34" s="64" t="s">
        <v>166</v>
      </c>
      <c r="H34" s="233" t="s">
        <v>167</v>
      </c>
      <c r="I34" s="234" t="s">
        <v>166</v>
      </c>
      <c r="J34" s="64" t="s">
        <v>272</v>
      </c>
    </row>
    <row r="35" spans="1:10" x14ac:dyDescent="0.25">
      <c r="A35" s="64">
        <v>24248188</v>
      </c>
      <c r="B35" s="233" t="s">
        <v>273</v>
      </c>
      <c r="C35" s="64" t="s">
        <v>274</v>
      </c>
      <c r="D35" s="234" t="s">
        <v>103</v>
      </c>
      <c r="E35" s="64" t="s">
        <v>275</v>
      </c>
      <c r="F35" s="64">
        <v>12</v>
      </c>
      <c r="G35" s="64" t="s">
        <v>166</v>
      </c>
      <c r="H35" s="233" t="s">
        <v>167</v>
      </c>
      <c r="I35" s="234" t="s">
        <v>166</v>
      </c>
      <c r="J35" s="64" t="s">
        <v>180</v>
      </c>
    </row>
    <row r="36" spans="1:10" x14ac:dyDescent="0.25">
      <c r="A36" s="64">
        <v>24248218</v>
      </c>
      <c r="B36" s="233" t="s">
        <v>276</v>
      </c>
      <c r="C36" s="64" t="s">
        <v>277</v>
      </c>
      <c r="D36" s="234" t="s">
        <v>103</v>
      </c>
      <c r="E36" s="64" t="s">
        <v>278</v>
      </c>
      <c r="F36" s="64">
        <v>12</v>
      </c>
      <c r="G36" s="64" t="s">
        <v>166</v>
      </c>
      <c r="H36" s="233" t="s">
        <v>167</v>
      </c>
      <c r="I36" s="234" t="s">
        <v>166</v>
      </c>
      <c r="J36" s="64" t="s">
        <v>279</v>
      </c>
    </row>
    <row r="37" spans="1:10" x14ac:dyDescent="0.25">
      <c r="A37" s="64">
        <v>24248654</v>
      </c>
      <c r="B37" s="233" t="s">
        <v>280</v>
      </c>
      <c r="C37" s="64" t="s">
        <v>281</v>
      </c>
      <c r="D37" s="234" t="s">
        <v>104</v>
      </c>
      <c r="E37" s="64" t="s">
        <v>282</v>
      </c>
      <c r="F37" s="64">
        <v>12</v>
      </c>
      <c r="G37" s="64" t="s">
        <v>166</v>
      </c>
      <c r="H37" s="233" t="s">
        <v>167</v>
      </c>
      <c r="I37" s="234" t="s">
        <v>166</v>
      </c>
      <c r="J37" s="64" t="s">
        <v>180</v>
      </c>
    </row>
    <row r="38" spans="1:10" x14ac:dyDescent="0.25">
      <c r="A38" s="64">
        <v>24248231</v>
      </c>
      <c r="B38" s="233" t="s">
        <v>283</v>
      </c>
      <c r="C38" s="64" t="s">
        <v>284</v>
      </c>
      <c r="D38" s="234" t="s">
        <v>103</v>
      </c>
      <c r="E38" s="64" t="s">
        <v>285</v>
      </c>
      <c r="F38" s="64">
        <v>12</v>
      </c>
      <c r="G38" s="64" t="s">
        <v>166</v>
      </c>
      <c r="H38" s="233" t="s">
        <v>167</v>
      </c>
      <c r="I38" s="234" t="s">
        <v>166</v>
      </c>
      <c r="J38" s="64" t="s">
        <v>180</v>
      </c>
    </row>
    <row r="39" spans="1:10" x14ac:dyDescent="0.25">
      <c r="A39" s="64">
        <v>24248193</v>
      </c>
      <c r="B39" s="233" t="s">
        <v>286</v>
      </c>
      <c r="C39" s="64" t="s">
        <v>287</v>
      </c>
      <c r="D39" s="234" t="s">
        <v>103</v>
      </c>
      <c r="E39" s="64" t="s">
        <v>288</v>
      </c>
      <c r="F39" s="64">
        <v>11</v>
      </c>
      <c r="G39" s="64" t="s">
        <v>166</v>
      </c>
      <c r="H39" s="233" t="s">
        <v>167</v>
      </c>
      <c r="I39" s="234" t="s">
        <v>166</v>
      </c>
    </row>
    <row r="40" spans="1:10" x14ac:dyDescent="0.25">
      <c r="A40" s="64">
        <v>24248229</v>
      </c>
      <c r="B40" s="233" t="s">
        <v>289</v>
      </c>
      <c r="C40" s="64" t="s">
        <v>290</v>
      </c>
      <c r="D40" s="234" t="s">
        <v>104</v>
      </c>
      <c r="E40" s="64" t="s">
        <v>291</v>
      </c>
      <c r="F40" s="64">
        <v>11</v>
      </c>
      <c r="G40" s="64" t="s">
        <v>166</v>
      </c>
      <c r="H40" s="233" t="s">
        <v>167</v>
      </c>
      <c r="I40" s="234" t="s">
        <v>166</v>
      </c>
      <c r="J40" s="64" t="s">
        <v>176</v>
      </c>
    </row>
    <row r="41" spans="1:10" x14ac:dyDescent="0.25">
      <c r="A41" s="64">
        <v>24248643</v>
      </c>
      <c r="B41" s="233" t="s">
        <v>292</v>
      </c>
      <c r="C41" s="64" t="s">
        <v>293</v>
      </c>
      <c r="D41" s="234" t="s">
        <v>104</v>
      </c>
      <c r="E41" s="64" t="s">
        <v>294</v>
      </c>
      <c r="F41" s="64">
        <v>12</v>
      </c>
      <c r="G41" s="64" t="s">
        <v>166</v>
      </c>
      <c r="H41" s="233" t="s">
        <v>167</v>
      </c>
      <c r="I41" s="234" t="s">
        <v>166</v>
      </c>
      <c r="J41" s="64" t="s">
        <v>180</v>
      </c>
    </row>
    <row r="42" spans="1:10" x14ac:dyDescent="0.25">
      <c r="A42" s="64">
        <v>24248641</v>
      </c>
      <c r="B42" s="233" t="s">
        <v>295</v>
      </c>
      <c r="C42" s="64" t="s">
        <v>296</v>
      </c>
      <c r="D42" s="234" t="s">
        <v>103</v>
      </c>
      <c r="E42" s="64" t="s">
        <v>297</v>
      </c>
      <c r="F42" s="64">
        <v>13</v>
      </c>
      <c r="G42" s="64" t="s">
        <v>166</v>
      </c>
      <c r="H42" s="233" t="s">
        <v>167</v>
      </c>
      <c r="I42" s="234" t="s">
        <v>166</v>
      </c>
      <c r="J42" s="64" t="s">
        <v>298</v>
      </c>
    </row>
    <row r="43" spans="1:10" x14ac:dyDescent="0.25">
      <c r="A43" s="64">
        <v>24248642</v>
      </c>
      <c r="B43" s="233" t="s">
        <v>299</v>
      </c>
      <c r="C43" s="64" t="s">
        <v>300</v>
      </c>
      <c r="D43" s="234" t="s">
        <v>104</v>
      </c>
      <c r="E43" s="64" t="s">
        <v>301</v>
      </c>
      <c r="F43" s="64">
        <v>11</v>
      </c>
      <c r="G43" s="64" t="s">
        <v>166</v>
      </c>
      <c r="H43" s="233" t="s">
        <v>167</v>
      </c>
      <c r="I43" s="234" t="s">
        <v>166</v>
      </c>
      <c r="J43" s="64" t="s">
        <v>172</v>
      </c>
    </row>
    <row r="44" spans="1:10" x14ac:dyDescent="0.25">
      <c r="A44" s="64">
        <v>24248656</v>
      </c>
      <c r="B44" s="233" t="s">
        <v>302</v>
      </c>
      <c r="C44" s="64" t="s">
        <v>303</v>
      </c>
      <c r="D44" s="234" t="s">
        <v>104</v>
      </c>
      <c r="E44" s="64" t="s">
        <v>304</v>
      </c>
      <c r="F44" s="64">
        <v>12</v>
      </c>
      <c r="G44" s="64" t="s">
        <v>166</v>
      </c>
      <c r="H44" s="233" t="s">
        <v>167</v>
      </c>
      <c r="I44" s="234" t="s">
        <v>166</v>
      </c>
      <c r="J44" s="64" t="s">
        <v>305</v>
      </c>
    </row>
    <row r="45" spans="1:10" x14ac:dyDescent="0.25">
      <c r="A45" s="64">
        <v>24248644</v>
      </c>
      <c r="B45" s="233" t="s">
        <v>306</v>
      </c>
      <c r="C45" s="64" t="s">
        <v>307</v>
      </c>
      <c r="D45" s="234" t="s">
        <v>104</v>
      </c>
      <c r="E45" s="64" t="s">
        <v>308</v>
      </c>
      <c r="F45" s="64">
        <v>11</v>
      </c>
      <c r="G45" s="64" t="s">
        <v>166</v>
      </c>
      <c r="H45" s="233" t="s">
        <v>167</v>
      </c>
      <c r="I45" s="234" t="s">
        <v>166</v>
      </c>
      <c r="J45" s="64" t="s">
        <v>180</v>
      </c>
    </row>
    <row r="46" spans="1:10" x14ac:dyDescent="0.25">
      <c r="A46" s="64">
        <v>24248192</v>
      </c>
      <c r="B46" s="233" t="s">
        <v>309</v>
      </c>
      <c r="C46" s="64" t="s">
        <v>310</v>
      </c>
      <c r="D46" s="234" t="s">
        <v>103</v>
      </c>
      <c r="E46" s="64" t="s">
        <v>311</v>
      </c>
      <c r="F46" s="64">
        <v>11</v>
      </c>
      <c r="G46" s="64" t="s">
        <v>166</v>
      </c>
      <c r="H46" s="233" t="s">
        <v>167</v>
      </c>
      <c r="I46" s="234" t="s">
        <v>166</v>
      </c>
      <c r="J46" s="64" t="s">
        <v>180</v>
      </c>
    </row>
    <row r="47" spans="1:10" x14ac:dyDescent="0.25">
      <c r="A47" s="64">
        <v>24248199</v>
      </c>
      <c r="B47" s="233" t="s">
        <v>312</v>
      </c>
      <c r="C47" s="64" t="s">
        <v>313</v>
      </c>
      <c r="D47" s="234" t="s">
        <v>103</v>
      </c>
      <c r="E47" s="64" t="s">
        <v>314</v>
      </c>
      <c r="F47" s="64">
        <v>11</v>
      </c>
      <c r="G47" s="64" t="s">
        <v>166</v>
      </c>
      <c r="H47" s="233" t="s">
        <v>167</v>
      </c>
      <c r="I47" s="234" t="s">
        <v>166</v>
      </c>
      <c r="J47" s="64" t="s">
        <v>180</v>
      </c>
    </row>
    <row r="48" spans="1:10" x14ac:dyDescent="0.25">
      <c r="A48" s="64">
        <v>24248216</v>
      </c>
      <c r="B48" s="233" t="s">
        <v>315</v>
      </c>
      <c r="C48" s="64" t="s">
        <v>316</v>
      </c>
      <c r="D48" s="234" t="s">
        <v>103</v>
      </c>
      <c r="E48" s="64" t="s">
        <v>317</v>
      </c>
      <c r="F48" s="64">
        <v>13</v>
      </c>
      <c r="G48" s="64" t="s">
        <v>166</v>
      </c>
      <c r="H48" s="233" t="s">
        <v>167</v>
      </c>
      <c r="I48" s="234" t="s">
        <v>166</v>
      </c>
      <c r="J48" s="64" t="s">
        <v>168</v>
      </c>
    </row>
    <row r="49" spans="1:10" x14ac:dyDescent="0.25">
      <c r="A49" s="64">
        <v>24233896</v>
      </c>
      <c r="B49" s="233" t="s">
        <v>318</v>
      </c>
      <c r="C49" s="64" t="s">
        <v>319</v>
      </c>
      <c r="D49" s="234" t="s">
        <v>103</v>
      </c>
      <c r="E49" s="64" t="s">
        <v>320</v>
      </c>
      <c r="F49" s="64">
        <v>13</v>
      </c>
      <c r="G49" s="64" t="s">
        <v>166</v>
      </c>
      <c r="H49" s="233" t="s">
        <v>167</v>
      </c>
      <c r="I49" s="234" t="s">
        <v>166</v>
      </c>
      <c r="J49" s="64" t="s">
        <v>176</v>
      </c>
    </row>
    <row r="50" spans="1:10" x14ac:dyDescent="0.25">
      <c r="A50" s="64">
        <v>24222133</v>
      </c>
      <c r="B50" s="233" t="s">
        <v>318</v>
      </c>
      <c r="C50" s="64" t="s">
        <v>321</v>
      </c>
      <c r="D50" s="234" t="s">
        <v>119</v>
      </c>
      <c r="E50" s="64" t="s">
        <v>322</v>
      </c>
      <c r="F50" s="64">
        <v>14</v>
      </c>
      <c r="G50" s="64" t="s">
        <v>166</v>
      </c>
      <c r="H50" s="233" t="s">
        <v>167</v>
      </c>
      <c r="I50" s="234" t="s">
        <v>166</v>
      </c>
      <c r="J50" s="64" t="s">
        <v>180</v>
      </c>
    </row>
    <row r="51" spans="1:10" x14ac:dyDescent="0.25">
      <c r="A51" s="64">
        <v>24212838</v>
      </c>
      <c r="B51" s="233" t="s">
        <v>323</v>
      </c>
      <c r="C51" s="64" t="s">
        <v>324</v>
      </c>
      <c r="D51" s="234" t="s">
        <v>119</v>
      </c>
      <c r="E51" s="64" t="s">
        <v>325</v>
      </c>
      <c r="F51" s="64">
        <v>15</v>
      </c>
      <c r="G51" s="64" t="s">
        <v>166</v>
      </c>
      <c r="H51" s="233" t="s">
        <v>167</v>
      </c>
      <c r="I51" s="234" t="s">
        <v>166</v>
      </c>
      <c r="J51" s="64" t="s">
        <v>180</v>
      </c>
    </row>
    <row r="52" spans="1:10" x14ac:dyDescent="0.25">
      <c r="A52" s="64">
        <v>24248657</v>
      </c>
      <c r="B52" s="233" t="s">
        <v>323</v>
      </c>
      <c r="C52" s="64" t="s">
        <v>326</v>
      </c>
      <c r="D52" s="234" t="s">
        <v>103</v>
      </c>
      <c r="E52" s="64" t="s">
        <v>327</v>
      </c>
      <c r="F52" s="64">
        <v>12</v>
      </c>
      <c r="G52" s="64" t="s">
        <v>166</v>
      </c>
      <c r="H52" s="233" t="s">
        <v>167</v>
      </c>
      <c r="I52" s="234" t="s">
        <v>166</v>
      </c>
      <c r="J52" s="64" t="s">
        <v>176</v>
      </c>
    </row>
    <row r="53" spans="1:10" x14ac:dyDescent="0.25">
      <c r="A53" s="64">
        <v>24211016</v>
      </c>
      <c r="B53" s="233" t="s">
        <v>328</v>
      </c>
      <c r="C53" s="64" t="s">
        <v>329</v>
      </c>
      <c r="D53" s="234" t="s">
        <v>119</v>
      </c>
      <c r="E53" s="64" t="s">
        <v>330</v>
      </c>
      <c r="F53" s="64">
        <v>14</v>
      </c>
      <c r="G53" s="64" t="s">
        <v>166</v>
      </c>
      <c r="H53" s="233" t="s">
        <v>167</v>
      </c>
      <c r="I53" s="234" t="s">
        <v>166</v>
      </c>
      <c r="J53" s="64" t="s">
        <v>331</v>
      </c>
    </row>
    <row r="54" spans="1:10" x14ac:dyDescent="0.25">
      <c r="A54" s="64">
        <v>24236396</v>
      </c>
      <c r="B54" s="233" t="s">
        <v>332</v>
      </c>
      <c r="C54" s="64" t="s">
        <v>333</v>
      </c>
      <c r="D54" s="234" t="s">
        <v>104</v>
      </c>
      <c r="E54" s="64" t="s">
        <v>334</v>
      </c>
      <c r="F54" s="64">
        <v>12</v>
      </c>
      <c r="G54" s="64" t="s">
        <v>166</v>
      </c>
      <c r="H54" s="233" t="s">
        <v>167</v>
      </c>
      <c r="I54" s="234" t="s">
        <v>166</v>
      </c>
      <c r="J54" s="64" t="s">
        <v>335</v>
      </c>
    </row>
    <row r="55" spans="1:10" x14ac:dyDescent="0.25">
      <c r="A55" s="64">
        <v>24248283</v>
      </c>
      <c r="B55" s="233" t="s">
        <v>336</v>
      </c>
      <c r="C55" s="64" t="s">
        <v>337</v>
      </c>
      <c r="D55" s="234" t="s">
        <v>104</v>
      </c>
      <c r="E55" s="64" t="s">
        <v>338</v>
      </c>
      <c r="F55" s="64">
        <v>12</v>
      </c>
      <c r="G55" s="64" t="s">
        <v>166</v>
      </c>
      <c r="H55" s="233" t="s">
        <v>167</v>
      </c>
      <c r="I55" s="234" t="s">
        <v>166</v>
      </c>
      <c r="J55" s="64" t="s">
        <v>180</v>
      </c>
    </row>
    <row r="56" spans="1:10" x14ac:dyDescent="0.25">
      <c r="A56" s="64">
        <v>24248206</v>
      </c>
      <c r="B56" s="233" t="s">
        <v>339</v>
      </c>
      <c r="C56" s="64" t="s">
        <v>340</v>
      </c>
      <c r="D56" s="234" t="s">
        <v>103</v>
      </c>
      <c r="E56" s="64" t="s">
        <v>341</v>
      </c>
      <c r="F56" s="64">
        <v>12</v>
      </c>
      <c r="G56" s="64" t="s">
        <v>166</v>
      </c>
      <c r="H56" s="233" t="s">
        <v>167</v>
      </c>
      <c r="I56" s="234" t="s">
        <v>166</v>
      </c>
      <c r="J56" s="64" t="s">
        <v>262</v>
      </c>
    </row>
    <row r="57" spans="1:10" x14ac:dyDescent="0.25">
      <c r="A57" s="64">
        <v>24248197</v>
      </c>
      <c r="B57" s="233" t="s">
        <v>342</v>
      </c>
      <c r="C57" s="64" t="s">
        <v>208</v>
      </c>
      <c r="D57" s="234" t="s">
        <v>104</v>
      </c>
      <c r="E57" s="64" t="s">
        <v>343</v>
      </c>
      <c r="F57" s="64">
        <v>11</v>
      </c>
      <c r="G57" s="64" t="s">
        <v>166</v>
      </c>
      <c r="H57" s="233" t="s">
        <v>167</v>
      </c>
      <c r="I57" s="234" t="s">
        <v>166</v>
      </c>
      <c r="J57" s="64" t="s">
        <v>176</v>
      </c>
    </row>
    <row r="58" spans="1:10" x14ac:dyDescent="0.25">
      <c r="A58" s="64">
        <v>24222244</v>
      </c>
      <c r="B58" s="233" t="s">
        <v>344</v>
      </c>
      <c r="C58" s="64" t="s">
        <v>345</v>
      </c>
      <c r="D58" s="234" t="s">
        <v>118</v>
      </c>
      <c r="E58" s="64" t="s">
        <v>346</v>
      </c>
      <c r="F58" s="64">
        <v>14</v>
      </c>
      <c r="G58" s="64" t="s">
        <v>166</v>
      </c>
      <c r="H58" s="233" t="s">
        <v>167</v>
      </c>
      <c r="I58" s="234" t="s">
        <v>166</v>
      </c>
      <c r="J58" s="64" t="s">
        <v>176</v>
      </c>
    </row>
    <row r="59" spans="1:10" x14ac:dyDescent="0.25">
      <c r="A59" s="64">
        <v>24248645</v>
      </c>
      <c r="B59" s="233" t="s">
        <v>347</v>
      </c>
      <c r="C59" s="64" t="s">
        <v>348</v>
      </c>
      <c r="D59" s="234" t="s">
        <v>104</v>
      </c>
      <c r="E59" s="64" t="s">
        <v>349</v>
      </c>
      <c r="F59" s="64">
        <v>12</v>
      </c>
      <c r="G59" s="64" t="s">
        <v>166</v>
      </c>
      <c r="H59" s="233" t="s">
        <v>167</v>
      </c>
      <c r="I59" s="234" t="s">
        <v>166</v>
      </c>
      <c r="J59" s="64" t="s">
        <v>180</v>
      </c>
    </row>
    <row r="60" spans="1:10" x14ac:dyDescent="0.25">
      <c r="A60" s="64">
        <v>24248214</v>
      </c>
      <c r="B60" s="233" t="s">
        <v>350</v>
      </c>
      <c r="C60" s="64" t="s">
        <v>351</v>
      </c>
      <c r="D60" s="234" t="s">
        <v>103</v>
      </c>
      <c r="E60" s="64" t="s">
        <v>352</v>
      </c>
      <c r="F60" s="64">
        <v>12</v>
      </c>
      <c r="G60" s="64" t="s">
        <v>166</v>
      </c>
      <c r="H60" s="233" t="s">
        <v>167</v>
      </c>
      <c r="I60" s="234" t="s">
        <v>166</v>
      </c>
      <c r="J60" s="64" t="s">
        <v>172</v>
      </c>
    </row>
    <row r="61" spans="1:10" x14ac:dyDescent="0.25">
      <c r="A61" s="64">
        <v>24233639</v>
      </c>
      <c r="B61" s="233" t="s">
        <v>353</v>
      </c>
      <c r="C61" s="64" t="s">
        <v>354</v>
      </c>
      <c r="D61" s="234" t="s">
        <v>104</v>
      </c>
      <c r="E61" s="64" t="s">
        <v>355</v>
      </c>
      <c r="F61" s="64">
        <v>12</v>
      </c>
      <c r="G61" s="64" t="s">
        <v>166</v>
      </c>
      <c r="H61" s="233" t="s">
        <v>167</v>
      </c>
      <c r="I61" s="234" t="s">
        <v>166</v>
      </c>
      <c r="J61" s="64" t="s">
        <v>356</v>
      </c>
    </row>
    <row r="62" spans="1:10" x14ac:dyDescent="0.25">
      <c r="A62" s="64">
        <v>24248198</v>
      </c>
      <c r="B62" s="233" t="s">
        <v>357</v>
      </c>
      <c r="C62" s="64" t="s">
        <v>358</v>
      </c>
      <c r="D62" s="234" t="s">
        <v>104</v>
      </c>
      <c r="E62" s="64" t="s">
        <v>308</v>
      </c>
      <c r="F62" s="64">
        <v>11</v>
      </c>
      <c r="G62" s="64" t="s">
        <v>166</v>
      </c>
      <c r="H62" s="233" t="s">
        <v>167</v>
      </c>
      <c r="I62" s="234" t="s">
        <v>166</v>
      </c>
      <c r="J62" s="64" t="s">
        <v>194</v>
      </c>
    </row>
    <row r="63" spans="1:10" x14ac:dyDescent="0.25">
      <c r="A63" s="64">
        <v>24248207</v>
      </c>
      <c r="B63" s="233" t="s">
        <v>359</v>
      </c>
      <c r="C63" s="64" t="s">
        <v>360</v>
      </c>
      <c r="D63" s="234" t="s">
        <v>103</v>
      </c>
      <c r="E63" s="64" t="s">
        <v>361</v>
      </c>
      <c r="F63" s="64">
        <v>12</v>
      </c>
      <c r="G63" s="64" t="s">
        <v>166</v>
      </c>
      <c r="H63" s="233" t="s">
        <v>167</v>
      </c>
      <c r="I63" s="234" t="s">
        <v>166</v>
      </c>
      <c r="J63" s="64" t="s">
        <v>176</v>
      </c>
    </row>
    <row r="64" spans="1:10" x14ac:dyDescent="0.25">
      <c r="A64" s="64">
        <v>24248646</v>
      </c>
      <c r="B64" s="233" t="s">
        <v>362</v>
      </c>
      <c r="C64" s="64" t="s">
        <v>363</v>
      </c>
      <c r="D64" s="234" t="s">
        <v>103</v>
      </c>
      <c r="E64" s="64" t="s">
        <v>364</v>
      </c>
      <c r="F64" s="64">
        <v>12</v>
      </c>
      <c r="G64" s="64" t="s">
        <v>166</v>
      </c>
      <c r="H64" s="233" t="s">
        <v>167</v>
      </c>
      <c r="I64" s="234" t="s">
        <v>166</v>
      </c>
      <c r="J64" s="64" t="s">
        <v>168</v>
      </c>
    </row>
    <row r="65" spans="1:10" x14ac:dyDescent="0.25">
      <c r="A65" s="64">
        <v>24233682</v>
      </c>
      <c r="B65" s="233" t="s">
        <v>365</v>
      </c>
      <c r="C65" s="64" t="s">
        <v>366</v>
      </c>
      <c r="D65" s="234" t="s">
        <v>104</v>
      </c>
      <c r="E65" s="64" t="s">
        <v>367</v>
      </c>
      <c r="F65" s="64">
        <v>13</v>
      </c>
      <c r="G65" s="64" t="s">
        <v>166</v>
      </c>
      <c r="H65" s="233" t="s">
        <v>167</v>
      </c>
      <c r="I65" s="234" t="s">
        <v>166</v>
      </c>
      <c r="J65" s="64" t="s">
        <v>368</v>
      </c>
    </row>
    <row r="66" spans="1:10" x14ac:dyDescent="0.25">
      <c r="A66" s="64">
        <v>24248201</v>
      </c>
      <c r="B66" s="233" t="s">
        <v>369</v>
      </c>
      <c r="C66" s="64" t="s">
        <v>370</v>
      </c>
      <c r="D66" s="234" t="s">
        <v>103</v>
      </c>
      <c r="E66" s="64" t="s">
        <v>371</v>
      </c>
      <c r="F66" s="64">
        <v>11</v>
      </c>
      <c r="G66" s="64" t="s">
        <v>166</v>
      </c>
      <c r="H66" s="233" t="s">
        <v>167</v>
      </c>
      <c r="I66" s="234" t="s">
        <v>166</v>
      </c>
      <c r="J66" s="64" t="s">
        <v>180</v>
      </c>
    </row>
    <row r="67" spans="1:10" x14ac:dyDescent="0.25">
      <c r="A67" s="64">
        <v>24248636</v>
      </c>
      <c r="B67" s="233" t="s">
        <v>369</v>
      </c>
      <c r="C67" s="64" t="s">
        <v>372</v>
      </c>
      <c r="D67" s="234" t="s">
        <v>103</v>
      </c>
      <c r="E67" s="64" t="s">
        <v>371</v>
      </c>
      <c r="F67" s="64">
        <v>11</v>
      </c>
      <c r="G67" s="64" t="s">
        <v>166</v>
      </c>
      <c r="H67" s="233" t="s">
        <v>167</v>
      </c>
      <c r="I67" s="234" t="s">
        <v>166</v>
      </c>
      <c r="J67" s="64" t="s">
        <v>279</v>
      </c>
    </row>
    <row r="68" spans="1:10" x14ac:dyDescent="0.25">
      <c r="A68" s="64">
        <v>24222245</v>
      </c>
      <c r="B68" s="233" t="s">
        <v>373</v>
      </c>
      <c r="C68" s="64" t="s">
        <v>374</v>
      </c>
      <c r="D68" s="234" t="s">
        <v>119</v>
      </c>
      <c r="E68" s="64" t="s">
        <v>375</v>
      </c>
      <c r="F68" s="64">
        <v>14</v>
      </c>
      <c r="G68" s="64" t="s">
        <v>166</v>
      </c>
      <c r="H68" s="233" t="s">
        <v>167</v>
      </c>
      <c r="I68" s="234" t="s">
        <v>166</v>
      </c>
      <c r="J68" s="64" t="s">
        <v>198</v>
      </c>
    </row>
    <row r="69" spans="1:10" x14ac:dyDescent="0.25">
      <c r="A69" s="64">
        <v>24248647</v>
      </c>
      <c r="B69" s="233" t="s">
        <v>376</v>
      </c>
      <c r="C69" s="64" t="s">
        <v>377</v>
      </c>
      <c r="D69" s="234" t="s">
        <v>103</v>
      </c>
      <c r="E69" s="64" t="s">
        <v>378</v>
      </c>
      <c r="F69" s="64">
        <v>12</v>
      </c>
      <c r="G69" s="64" t="s">
        <v>166</v>
      </c>
      <c r="H69" s="233" t="s">
        <v>167</v>
      </c>
      <c r="I69" s="234" t="s">
        <v>166</v>
      </c>
      <c r="J69" s="64" t="s">
        <v>180</v>
      </c>
    </row>
    <row r="70" spans="1:10" x14ac:dyDescent="0.25">
      <c r="A70" s="64">
        <v>24222063</v>
      </c>
      <c r="B70" s="233" t="s">
        <v>379</v>
      </c>
      <c r="C70" s="64" t="s">
        <v>380</v>
      </c>
      <c r="D70" s="234" t="s">
        <v>104</v>
      </c>
      <c r="E70" s="64" t="s">
        <v>381</v>
      </c>
      <c r="F70" s="64">
        <v>12</v>
      </c>
      <c r="G70" s="64" t="s">
        <v>166</v>
      </c>
      <c r="H70" s="233" t="s">
        <v>382</v>
      </c>
      <c r="I70" s="234" t="s">
        <v>166</v>
      </c>
      <c r="J70" s="64" t="s">
        <v>383</v>
      </c>
    </row>
    <row r="71" spans="1:10" x14ac:dyDescent="0.25">
      <c r="A71" s="64">
        <v>24248658</v>
      </c>
      <c r="B71" s="233" t="s">
        <v>384</v>
      </c>
      <c r="C71" s="64" t="s">
        <v>385</v>
      </c>
      <c r="D71" s="234" t="s">
        <v>104</v>
      </c>
      <c r="E71" s="64" t="s">
        <v>386</v>
      </c>
      <c r="F71" s="64">
        <v>13</v>
      </c>
      <c r="G71" s="64" t="s">
        <v>166</v>
      </c>
      <c r="H71" s="233" t="s">
        <v>382</v>
      </c>
      <c r="I71" s="234" t="s">
        <v>166</v>
      </c>
      <c r="J71" s="64" t="s">
        <v>387</v>
      </c>
    </row>
    <row r="72" spans="1:10" x14ac:dyDescent="0.25">
      <c r="A72" s="64">
        <v>24222659</v>
      </c>
      <c r="B72" s="233" t="s">
        <v>384</v>
      </c>
      <c r="C72" s="64" t="s">
        <v>388</v>
      </c>
      <c r="D72" s="234" t="s">
        <v>104</v>
      </c>
      <c r="E72" s="64" t="s">
        <v>389</v>
      </c>
      <c r="F72" s="64">
        <v>13</v>
      </c>
      <c r="G72" s="64" t="s">
        <v>166</v>
      </c>
      <c r="H72" s="233" t="s">
        <v>382</v>
      </c>
      <c r="I72" s="234" t="s">
        <v>166</v>
      </c>
      <c r="J72" s="64" t="s">
        <v>390</v>
      </c>
    </row>
    <row r="73" spans="1:10" x14ac:dyDescent="0.25">
      <c r="A73" s="64">
        <v>24248659</v>
      </c>
      <c r="B73" s="233" t="s">
        <v>384</v>
      </c>
      <c r="C73" s="64" t="s">
        <v>391</v>
      </c>
      <c r="D73" s="234" t="s">
        <v>103</v>
      </c>
      <c r="E73" s="64" t="s">
        <v>392</v>
      </c>
      <c r="F73" s="64">
        <v>12</v>
      </c>
      <c r="G73" s="64" t="s">
        <v>166</v>
      </c>
      <c r="H73" s="233" t="s">
        <v>382</v>
      </c>
      <c r="I73" s="234" t="s">
        <v>166</v>
      </c>
      <c r="J73" s="64" t="s">
        <v>393</v>
      </c>
    </row>
    <row r="74" spans="1:10" x14ac:dyDescent="0.25">
      <c r="A74" s="64">
        <v>24248660</v>
      </c>
      <c r="B74" s="233" t="s">
        <v>394</v>
      </c>
      <c r="C74" s="64" t="s">
        <v>395</v>
      </c>
      <c r="D74" s="234" t="s">
        <v>104</v>
      </c>
      <c r="E74" s="64" t="s">
        <v>396</v>
      </c>
      <c r="F74" s="64">
        <v>12</v>
      </c>
      <c r="G74" s="64" t="s">
        <v>166</v>
      </c>
      <c r="H74" s="233" t="s">
        <v>382</v>
      </c>
      <c r="I74" s="234" t="s">
        <v>166</v>
      </c>
      <c r="J74" s="64" t="s">
        <v>397</v>
      </c>
    </row>
    <row r="75" spans="1:10" x14ac:dyDescent="0.25">
      <c r="A75" s="64">
        <v>24239141</v>
      </c>
      <c r="B75" s="233" t="s">
        <v>398</v>
      </c>
      <c r="C75" s="64" t="s">
        <v>399</v>
      </c>
      <c r="D75" s="234" t="s">
        <v>104</v>
      </c>
      <c r="E75" s="64" t="s">
        <v>400</v>
      </c>
      <c r="F75" s="64">
        <v>11</v>
      </c>
      <c r="G75" s="64" t="s">
        <v>166</v>
      </c>
      <c r="H75" s="233" t="s">
        <v>382</v>
      </c>
      <c r="I75" s="234" t="s">
        <v>166</v>
      </c>
      <c r="J75" s="64" t="s">
        <v>401</v>
      </c>
    </row>
    <row r="76" spans="1:10" x14ac:dyDescent="0.25">
      <c r="A76" s="64">
        <v>24249370</v>
      </c>
      <c r="B76" s="233" t="s">
        <v>9184</v>
      </c>
      <c r="C76" s="64" t="s">
        <v>9185</v>
      </c>
      <c r="D76" s="234" t="s">
        <v>104</v>
      </c>
      <c r="E76" s="64" t="s">
        <v>9186</v>
      </c>
      <c r="F76" s="64">
        <v>11</v>
      </c>
      <c r="G76" s="64" t="s">
        <v>166</v>
      </c>
      <c r="H76" s="233" t="s">
        <v>382</v>
      </c>
      <c r="I76" s="234" t="s">
        <v>166</v>
      </c>
      <c r="J76" s="64" t="s">
        <v>1736</v>
      </c>
    </row>
    <row r="77" spans="1:10" x14ac:dyDescent="0.25">
      <c r="A77" s="64">
        <v>24202827</v>
      </c>
      <c r="B77" s="233" t="s">
        <v>402</v>
      </c>
      <c r="C77" s="64" t="s">
        <v>403</v>
      </c>
      <c r="D77" s="234" t="s">
        <v>404</v>
      </c>
      <c r="E77" s="64" t="s">
        <v>405</v>
      </c>
      <c r="F77" s="64">
        <v>16</v>
      </c>
      <c r="G77" s="64" t="s">
        <v>166</v>
      </c>
      <c r="H77" s="233" t="s">
        <v>382</v>
      </c>
      <c r="I77" s="234" t="s">
        <v>166</v>
      </c>
      <c r="J77" s="64" t="s">
        <v>176</v>
      </c>
    </row>
    <row r="78" spans="1:10" x14ac:dyDescent="0.25">
      <c r="A78" s="64">
        <v>24233823</v>
      </c>
      <c r="B78" s="233" t="s">
        <v>406</v>
      </c>
      <c r="C78" s="64" t="s">
        <v>407</v>
      </c>
      <c r="D78" s="234" t="s">
        <v>103</v>
      </c>
      <c r="E78" s="64" t="s">
        <v>408</v>
      </c>
      <c r="F78" s="64">
        <v>13</v>
      </c>
      <c r="G78" s="64" t="s">
        <v>166</v>
      </c>
      <c r="H78" s="233" t="s">
        <v>382</v>
      </c>
      <c r="I78" s="234" t="s">
        <v>166</v>
      </c>
      <c r="J78" s="64" t="s">
        <v>409</v>
      </c>
    </row>
    <row r="79" spans="1:10" x14ac:dyDescent="0.25">
      <c r="A79" s="64">
        <v>24222703</v>
      </c>
      <c r="B79" s="233" t="s">
        <v>410</v>
      </c>
      <c r="C79" s="64" t="s">
        <v>411</v>
      </c>
      <c r="D79" s="234" t="s">
        <v>118</v>
      </c>
      <c r="E79" s="64" t="s">
        <v>197</v>
      </c>
      <c r="F79" s="64">
        <v>14</v>
      </c>
      <c r="G79" s="64" t="s">
        <v>166</v>
      </c>
      <c r="H79" s="233" t="s">
        <v>382</v>
      </c>
      <c r="I79" s="234" t="s">
        <v>166</v>
      </c>
      <c r="J79" s="64" t="s">
        <v>180</v>
      </c>
    </row>
    <row r="80" spans="1:10" x14ac:dyDescent="0.25">
      <c r="A80" s="64">
        <v>24248661</v>
      </c>
      <c r="B80" s="233" t="s">
        <v>410</v>
      </c>
      <c r="C80" s="64" t="s">
        <v>412</v>
      </c>
      <c r="D80" s="234" t="s">
        <v>104</v>
      </c>
      <c r="E80" s="64" t="s">
        <v>413</v>
      </c>
      <c r="F80" s="64">
        <v>11</v>
      </c>
      <c r="G80" s="64" t="s">
        <v>166</v>
      </c>
      <c r="H80" s="233" t="s">
        <v>382</v>
      </c>
      <c r="I80" s="234" t="s">
        <v>166</v>
      </c>
      <c r="J80" s="64" t="s">
        <v>414</v>
      </c>
    </row>
    <row r="81" spans="1:10" x14ac:dyDescent="0.25">
      <c r="A81" s="64">
        <v>24222059</v>
      </c>
      <c r="B81" s="233" t="s">
        <v>415</v>
      </c>
      <c r="C81" s="64" t="s">
        <v>416</v>
      </c>
      <c r="D81" s="234" t="s">
        <v>118</v>
      </c>
      <c r="E81" s="64" t="s">
        <v>417</v>
      </c>
      <c r="F81" s="64">
        <v>14</v>
      </c>
      <c r="G81" s="64" t="s">
        <v>166</v>
      </c>
      <c r="H81" s="233" t="s">
        <v>382</v>
      </c>
      <c r="I81" s="234" t="s">
        <v>166</v>
      </c>
      <c r="J81" s="64" t="s">
        <v>383</v>
      </c>
    </row>
    <row r="82" spans="1:10" x14ac:dyDescent="0.25">
      <c r="A82" s="64">
        <v>24233792</v>
      </c>
      <c r="B82" s="233" t="s">
        <v>418</v>
      </c>
      <c r="C82" s="64" t="s">
        <v>419</v>
      </c>
      <c r="D82" s="234" t="s">
        <v>103</v>
      </c>
      <c r="E82" s="64" t="s">
        <v>420</v>
      </c>
      <c r="F82" s="64">
        <v>12</v>
      </c>
      <c r="G82" s="64" t="s">
        <v>166</v>
      </c>
      <c r="H82" s="233" t="s">
        <v>382</v>
      </c>
      <c r="I82" s="234" t="s">
        <v>166</v>
      </c>
      <c r="J82" s="64" t="s">
        <v>421</v>
      </c>
    </row>
    <row r="83" spans="1:10" x14ac:dyDescent="0.25">
      <c r="A83" s="64">
        <v>24222009</v>
      </c>
      <c r="B83" s="233" t="s">
        <v>422</v>
      </c>
      <c r="C83" s="64" t="s">
        <v>423</v>
      </c>
      <c r="D83" s="234" t="s">
        <v>119</v>
      </c>
      <c r="E83" s="64" t="s">
        <v>424</v>
      </c>
      <c r="F83" s="64">
        <v>14</v>
      </c>
      <c r="G83" s="64" t="s">
        <v>166</v>
      </c>
      <c r="H83" s="233" t="s">
        <v>382</v>
      </c>
      <c r="I83" s="234" t="s">
        <v>166</v>
      </c>
      <c r="J83" s="64" t="s">
        <v>397</v>
      </c>
    </row>
    <row r="84" spans="1:10" x14ac:dyDescent="0.25">
      <c r="A84" s="64">
        <v>24248662</v>
      </c>
      <c r="B84" s="233" t="s">
        <v>425</v>
      </c>
      <c r="C84" s="64" t="s">
        <v>426</v>
      </c>
      <c r="D84" s="234" t="s">
        <v>103</v>
      </c>
      <c r="E84" s="64" t="s">
        <v>427</v>
      </c>
      <c r="F84" s="64">
        <v>11</v>
      </c>
      <c r="G84" s="64" t="s">
        <v>166</v>
      </c>
      <c r="H84" s="233" t="s">
        <v>382</v>
      </c>
      <c r="I84" s="234" t="s">
        <v>166</v>
      </c>
      <c r="J84" s="64" t="s">
        <v>397</v>
      </c>
    </row>
    <row r="85" spans="1:10" x14ac:dyDescent="0.25">
      <c r="A85" s="64">
        <v>24248663</v>
      </c>
      <c r="B85" s="233" t="s">
        <v>428</v>
      </c>
      <c r="C85" s="64" t="s">
        <v>429</v>
      </c>
      <c r="D85" s="234" t="s">
        <v>119</v>
      </c>
      <c r="E85" s="64" t="s">
        <v>430</v>
      </c>
      <c r="F85" s="64">
        <v>14</v>
      </c>
      <c r="G85" s="64" t="s">
        <v>166</v>
      </c>
      <c r="H85" s="233" t="s">
        <v>382</v>
      </c>
      <c r="I85" s="234" t="s">
        <v>166</v>
      </c>
      <c r="J85" s="64" t="s">
        <v>397</v>
      </c>
    </row>
    <row r="86" spans="1:10" x14ac:dyDescent="0.25">
      <c r="A86" s="64">
        <v>24248664</v>
      </c>
      <c r="B86" s="233" t="s">
        <v>431</v>
      </c>
      <c r="C86" s="64" t="s">
        <v>432</v>
      </c>
      <c r="D86" s="234" t="s">
        <v>104</v>
      </c>
      <c r="E86" s="64" t="s">
        <v>378</v>
      </c>
      <c r="F86" s="64">
        <v>12</v>
      </c>
      <c r="G86" s="64" t="s">
        <v>166</v>
      </c>
      <c r="H86" s="233" t="s">
        <v>382</v>
      </c>
      <c r="I86" s="234" t="s">
        <v>166</v>
      </c>
      <c r="J86" s="64" t="s">
        <v>387</v>
      </c>
    </row>
    <row r="87" spans="1:10" x14ac:dyDescent="0.25">
      <c r="A87" s="64">
        <v>24239142</v>
      </c>
      <c r="B87" s="233" t="s">
        <v>433</v>
      </c>
      <c r="C87" s="64" t="s">
        <v>434</v>
      </c>
      <c r="D87" s="234" t="s">
        <v>103</v>
      </c>
      <c r="E87" s="64" t="s">
        <v>435</v>
      </c>
      <c r="F87" s="64">
        <v>12</v>
      </c>
      <c r="G87" s="64" t="s">
        <v>166</v>
      </c>
      <c r="H87" s="233" t="s">
        <v>382</v>
      </c>
      <c r="I87" s="234" t="s">
        <v>166</v>
      </c>
      <c r="J87" s="64" t="s">
        <v>383</v>
      </c>
    </row>
    <row r="88" spans="1:10" x14ac:dyDescent="0.25">
      <c r="A88" s="64">
        <v>24239139</v>
      </c>
      <c r="B88" s="233" t="s">
        <v>436</v>
      </c>
      <c r="C88" s="64" t="s">
        <v>437</v>
      </c>
      <c r="D88" s="234" t="s">
        <v>104</v>
      </c>
      <c r="E88" s="64" t="s">
        <v>438</v>
      </c>
      <c r="F88" s="64">
        <v>13</v>
      </c>
      <c r="G88" s="64" t="s">
        <v>166</v>
      </c>
      <c r="H88" s="233" t="s">
        <v>382</v>
      </c>
      <c r="I88" s="234" t="s">
        <v>166</v>
      </c>
      <c r="J88" s="64" t="s">
        <v>439</v>
      </c>
    </row>
    <row r="89" spans="1:10" x14ac:dyDescent="0.25">
      <c r="A89" s="64">
        <v>24222671</v>
      </c>
      <c r="B89" s="233" t="s">
        <v>440</v>
      </c>
      <c r="C89" s="64" t="s">
        <v>441</v>
      </c>
      <c r="D89" s="234" t="s">
        <v>118</v>
      </c>
      <c r="E89" s="64" t="s">
        <v>442</v>
      </c>
      <c r="F89" s="64">
        <v>14</v>
      </c>
      <c r="G89" s="64" t="s">
        <v>166</v>
      </c>
      <c r="H89" s="233" t="s">
        <v>382</v>
      </c>
      <c r="I89" s="234" t="s">
        <v>166</v>
      </c>
      <c r="J89" s="64" t="s">
        <v>443</v>
      </c>
    </row>
    <row r="90" spans="1:10" x14ac:dyDescent="0.25">
      <c r="A90" s="64">
        <v>24211031</v>
      </c>
      <c r="B90" s="233" t="s">
        <v>444</v>
      </c>
      <c r="C90" s="64" t="s">
        <v>445</v>
      </c>
      <c r="D90" s="234" t="s">
        <v>119</v>
      </c>
      <c r="E90" s="64" t="s">
        <v>446</v>
      </c>
      <c r="F90" s="64">
        <v>14</v>
      </c>
      <c r="G90" s="64" t="s">
        <v>166</v>
      </c>
      <c r="H90" s="233" t="s">
        <v>382</v>
      </c>
      <c r="I90" s="234" t="s">
        <v>166</v>
      </c>
      <c r="J90" s="64" t="s">
        <v>447</v>
      </c>
    </row>
    <row r="91" spans="1:10" x14ac:dyDescent="0.25">
      <c r="A91" s="64">
        <v>24222660</v>
      </c>
      <c r="B91" s="233" t="s">
        <v>448</v>
      </c>
      <c r="C91" s="64" t="s">
        <v>449</v>
      </c>
      <c r="D91" s="234" t="s">
        <v>104</v>
      </c>
      <c r="E91" s="64" t="s">
        <v>450</v>
      </c>
      <c r="F91" s="64">
        <v>13</v>
      </c>
      <c r="G91" s="64" t="s">
        <v>166</v>
      </c>
      <c r="H91" s="233" t="s">
        <v>382</v>
      </c>
      <c r="I91" s="234" t="s">
        <v>166</v>
      </c>
      <c r="J91" s="64" t="s">
        <v>383</v>
      </c>
    </row>
    <row r="92" spans="1:10" x14ac:dyDescent="0.25">
      <c r="A92" s="64">
        <v>24239140</v>
      </c>
      <c r="B92" s="233" t="s">
        <v>451</v>
      </c>
      <c r="C92" s="64" t="s">
        <v>452</v>
      </c>
      <c r="D92" s="234" t="s">
        <v>104</v>
      </c>
      <c r="E92" s="64" t="s">
        <v>453</v>
      </c>
      <c r="F92" s="64">
        <v>13</v>
      </c>
      <c r="G92" s="64" t="s">
        <v>166</v>
      </c>
      <c r="H92" s="233" t="s">
        <v>382</v>
      </c>
      <c r="I92" s="234" t="s">
        <v>166</v>
      </c>
      <c r="J92" s="64" t="s">
        <v>383</v>
      </c>
    </row>
    <row r="93" spans="1:10" x14ac:dyDescent="0.25">
      <c r="A93" s="64">
        <v>24233797</v>
      </c>
      <c r="B93" s="233" t="s">
        <v>454</v>
      </c>
      <c r="C93" s="64" t="s">
        <v>178</v>
      </c>
      <c r="D93" s="234" t="s">
        <v>104</v>
      </c>
      <c r="E93" s="64" t="s">
        <v>455</v>
      </c>
      <c r="F93" s="64">
        <v>13</v>
      </c>
      <c r="G93" s="64" t="s">
        <v>166</v>
      </c>
      <c r="H93" s="233" t="s">
        <v>382</v>
      </c>
      <c r="I93" s="234" t="s">
        <v>166</v>
      </c>
      <c r="J93" s="64" t="s">
        <v>456</v>
      </c>
    </row>
    <row r="94" spans="1:10" x14ac:dyDescent="0.25">
      <c r="A94" s="64">
        <v>24249368</v>
      </c>
      <c r="B94" s="233" t="s">
        <v>454</v>
      </c>
      <c r="C94" s="64" t="s">
        <v>9187</v>
      </c>
      <c r="D94" s="234" t="s">
        <v>103</v>
      </c>
      <c r="E94" s="64" t="s">
        <v>3708</v>
      </c>
      <c r="F94" s="64">
        <v>11</v>
      </c>
      <c r="G94" s="64" t="s">
        <v>166</v>
      </c>
      <c r="H94" s="233" t="s">
        <v>382</v>
      </c>
      <c r="I94" s="234" t="s">
        <v>166</v>
      </c>
      <c r="J94" s="64" t="s">
        <v>1736</v>
      </c>
    </row>
    <row r="95" spans="1:10" x14ac:dyDescent="0.25">
      <c r="A95" s="64">
        <v>24239143</v>
      </c>
      <c r="B95" s="233" t="s">
        <v>454</v>
      </c>
      <c r="C95" s="64" t="s">
        <v>457</v>
      </c>
      <c r="D95" s="234" t="s">
        <v>119</v>
      </c>
      <c r="E95" s="64" t="s">
        <v>458</v>
      </c>
      <c r="F95" s="64">
        <v>14</v>
      </c>
      <c r="G95" s="64" t="s">
        <v>166</v>
      </c>
      <c r="H95" s="233" t="s">
        <v>382</v>
      </c>
      <c r="I95" s="234" t="s">
        <v>166</v>
      </c>
      <c r="J95" s="64" t="s">
        <v>456</v>
      </c>
    </row>
    <row r="96" spans="1:10" x14ac:dyDescent="0.25">
      <c r="A96" s="64">
        <v>24248498</v>
      </c>
      <c r="B96" s="233" t="s">
        <v>459</v>
      </c>
      <c r="C96" s="64" t="s">
        <v>460</v>
      </c>
      <c r="D96" s="234" t="s">
        <v>104</v>
      </c>
      <c r="E96" s="64" t="s">
        <v>461</v>
      </c>
      <c r="F96" s="64">
        <v>12</v>
      </c>
      <c r="G96" s="64" t="s">
        <v>166</v>
      </c>
      <c r="H96" s="233" t="s">
        <v>462</v>
      </c>
      <c r="I96" s="234" t="s">
        <v>166</v>
      </c>
      <c r="J96" s="64" t="s">
        <v>335</v>
      </c>
    </row>
    <row r="97" spans="1:10" x14ac:dyDescent="0.25">
      <c r="A97" s="64">
        <v>24247757</v>
      </c>
      <c r="B97" s="233" t="s">
        <v>463</v>
      </c>
      <c r="C97" s="64" t="s">
        <v>464</v>
      </c>
      <c r="D97" s="234" t="s">
        <v>104</v>
      </c>
      <c r="E97" s="64" t="s">
        <v>465</v>
      </c>
      <c r="F97" s="64">
        <v>13</v>
      </c>
      <c r="G97" s="64" t="s">
        <v>166</v>
      </c>
      <c r="H97" s="233" t="s">
        <v>462</v>
      </c>
      <c r="I97" s="234" t="s">
        <v>166</v>
      </c>
    </row>
    <row r="98" spans="1:10" x14ac:dyDescent="0.25">
      <c r="A98" s="64">
        <v>24248665</v>
      </c>
      <c r="B98" s="233" t="s">
        <v>466</v>
      </c>
      <c r="C98" s="64" t="s">
        <v>467</v>
      </c>
      <c r="D98" s="234" t="s">
        <v>104</v>
      </c>
      <c r="E98" s="64" t="s">
        <v>468</v>
      </c>
      <c r="F98" s="64">
        <v>12</v>
      </c>
      <c r="G98" s="64" t="s">
        <v>166</v>
      </c>
      <c r="H98" s="233" t="s">
        <v>462</v>
      </c>
      <c r="I98" s="234" t="s">
        <v>166</v>
      </c>
      <c r="J98" s="64" t="s">
        <v>469</v>
      </c>
    </row>
    <row r="99" spans="1:10" x14ac:dyDescent="0.25">
      <c r="A99" s="64">
        <v>24248666</v>
      </c>
      <c r="B99" s="233" t="s">
        <v>470</v>
      </c>
      <c r="C99" s="64" t="s">
        <v>471</v>
      </c>
      <c r="D99" s="234" t="s">
        <v>103</v>
      </c>
      <c r="E99" s="64" t="s">
        <v>472</v>
      </c>
      <c r="F99" s="64">
        <v>11</v>
      </c>
      <c r="G99" s="64" t="s">
        <v>166</v>
      </c>
      <c r="H99" s="233" t="s">
        <v>462</v>
      </c>
      <c r="I99" s="234" t="s">
        <v>166</v>
      </c>
      <c r="J99" s="64" t="s">
        <v>473</v>
      </c>
    </row>
    <row r="100" spans="1:10" x14ac:dyDescent="0.25">
      <c r="A100" s="64">
        <v>24237994</v>
      </c>
      <c r="B100" s="233" t="s">
        <v>474</v>
      </c>
      <c r="C100" s="64" t="s">
        <v>475</v>
      </c>
      <c r="D100" s="234" t="s">
        <v>104</v>
      </c>
      <c r="E100" s="64" t="s">
        <v>476</v>
      </c>
      <c r="F100" s="64">
        <v>12</v>
      </c>
      <c r="G100" s="64" t="s">
        <v>166</v>
      </c>
      <c r="H100" s="233" t="s">
        <v>462</v>
      </c>
      <c r="I100" s="234" t="s">
        <v>166</v>
      </c>
      <c r="J100" s="64" t="s">
        <v>477</v>
      </c>
    </row>
    <row r="101" spans="1:10" x14ac:dyDescent="0.25">
      <c r="A101" s="64">
        <v>24248667</v>
      </c>
      <c r="B101" s="233" t="s">
        <v>478</v>
      </c>
      <c r="C101" s="64" t="s">
        <v>479</v>
      </c>
      <c r="D101" s="234" t="s">
        <v>119</v>
      </c>
      <c r="E101" s="64" t="s">
        <v>480</v>
      </c>
      <c r="F101" s="64">
        <v>14</v>
      </c>
      <c r="G101" s="64" t="s">
        <v>166</v>
      </c>
      <c r="H101" s="233" t="s">
        <v>462</v>
      </c>
      <c r="I101" s="234" t="s">
        <v>166</v>
      </c>
      <c r="J101" s="64" t="s">
        <v>481</v>
      </c>
    </row>
    <row r="102" spans="1:10" x14ac:dyDescent="0.25">
      <c r="A102" s="64">
        <v>24247981</v>
      </c>
      <c r="B102" s="233" t="s">
        <v>478</v>
      </c>
      <c r="C102" s="64" t="s">
        <v>482</v>
      </c>
      <c r="D102" s="234" t="s">
        <v>104</v>
      </c>
      <c r="E102" s="64" t="s">
        <v>483</v>
      </c>
      <c r="F102" s="64">
        <v>12</v>
      </c>
      <c r="G102" s="64" t="s">
        <v>166</v>
      </c>
      <c r="H102" s="233" t="s">
        <v>462</v>
      </c>
      <c r="I102" s="234" t="s">
        <v>166</v>
      </c>
      <c r="J102" s="64" t="s">
        <v>481</v>
      </c>
    </row>
    <row r="103" spans="1:10" x14ac:dyDescent="0.25">
      <c r="A103" s="64">
        <v>24233882</v>
      </c>
      <c r="B103" s="233" t="s">
        <v>484</v>
      </c>
      <c r="C103" s="64" t="s">
        <v>485</v>
      </c>
      <c r="D103" s="234" t="s">
        <v>103</v>
      </c>
      <c r="E103" s="64" t="s">
        <v>486</v>
      </c>
      <c r="F103" s="64">
        <v>13</v>
      </c>
      <c r="G103" s="64" t="s">
        <v>166</v>
      </c>
      <c r="H103" s="233" t="s">
        <v>462</v>
      </c>
      <c r="I103" s="234" t="s">
        <v>166</v>
      </c>
      <c r="J103" s="64" t="s">
        <v>487</v>
      </c>
    </row>
    <row r="104" spans="1:10" x14ac:dyDescent="0.25">
      <c r="A104" s="64">
        <v>24222723</v>
      </c>
      <c r="B104" s="233" t="s">
        <v>488</v>
      </c>
      <c r="C104" s="64" t="s">
        <v>489</v>
      </c>
      <c r="D104" s="234" t="s">
        <v>119</v>
      </c>
      <c r="E104" s="64" t="s">
        <v>417</v>
      </c>
      <c r="F104" s="64">
        <v>14</v>
      </c>
      <c r="G104" s="64" t="s">
        <v>166</v>
      </c>
      <c r="H104" s="233" t="s">
        <v>462</v>
      </c>
      <c r="I104" s="234" t="s">
        <v>166</v>
      </c>
      <c r="J104" s="64" t="s">
        <v>490</v>
      </c>
    </row>
    <row r="105" spans="1:10" x14ac:dyDescent="0.25">
      <c r="A105" s="64">
        <v>24248006</v>
      </c>
      <c r="B105" s="233" t="s">
        <v>491</v>
      </c>
      <c r="C105" s="64" t="s">
        <v>492</v>
      </c>
      <c r="D105" s="234" t="s">
        <v>104</v>
      </c>
      <c r="E105" s="64" t="s">
        <v>493</v>
      </c>
      <c r="F105" s="64">
        <v>12</v>
      </c>
      <c r="G105" s="64" t="s">
        <v>166</v>
      </c>
      <c r="H105" s="233" t="s">
        <v>462</v>
      </c>
      <c r="I105" s="234" t="s">
        <v>166</v>
      </c>
      <c r="J105" s="64" t="s">
        <v>494</v>
      </c>
    </row>
    <row r="106" spans="1:10" x14ac:dyDescent="0.25">
      <c r="A106" s="64">
        <v>24248005</v>
      </c>
      <c r="B106" s="233" t="s">
        <v>495</v>
      </c>
      <c r="C106" s="64" t="s">
        <v>496</v>
      </c>
      <c r="D106" s="234" t="s">
        <v>104</v>
      </c>
      <c r="E106" s="64" t="s">
        <v>497</v>
      </c>
      <c r="F106" s="64">
        <v>11</v>
      </c>
      <c r="G106" s="64" t="s">
        <v>166</v>
      </c>
      <c r="H106" s="233" t="s">
        <v>462</v>
      </c>
      <c r="I106" s="234" t="s">
        <v>166</v>
      </c>
      <c r="J106" s="64" t="s">
        <v>494</v>
      </c>
    </row>
    <row r="107" spans="1:10" x14ac:dyDescent="0.25">
      <c r="A107" s="64">
        <v>24248004</v>
      </c>
      <c r="B107" s="233" t="s">
        <v>495</v>
      </c>
      <c r="C107" s="64" t="s">
        <v>498</v>
      </c>
      <c r="D107" s="234" t="s">
        <v>104</v>
      </c>
      <c r="E107" s="64" t="s">
        <v>499</v>
      </c>
      <c r="F107" s="64">
        <v>12</v>
      </c>
      <c r="G107" s="64" t="s">
        <v>166</v>
      </c>
      <c r="H107" s="233" t="s">
        <v>462</v>
      </c>
      <c r="I107" s="234" t="s">
        <v>166</v>
      </c>
      <c r="J107" s="64" t="s">
        <v>481</v>
      </c>
    </row>
    <row r="108" spans="1:10" x14ac:dyDescent="0.25">
      <c r="A108" s="64">
        <v>24247760</v>
      </c>
      <c r="B108" s="233" t="s">
        <v>500</v>
      </c>
      <c r="C108" s="64" t="s">
        <v>501</v>
      </c>
      <c r="D108" s="234" t="s">
        <v>104</v>
      </c>
      <c r="E108" s="64" t="s">
        <v>502</v>
      </c>
      <c r="F108" s="64">
        <v>12</v>
      </c>
      <c r="G108" s="64" t="s">
        <v>166</v>
      </c>
      <c r="H108" s="233" t="s">
        <v>462</v>
      </c>
      <c r="I108" s="234" t="s">
        <v>166</v>
      </c>
      <c r="J108" s="64" t="s">
        <v>335</v>
      </c>
    </row>
    <row r="109" spans="1:10" x14ac:dyDescent="0.25">
      <c r="A109" s="64">
        <v>24236557</v>
      </c>
      <c r="B109" s="233" t="s">
        <v>503</v>
      </c>
      <c r="C109" s="64" t="s">
        <v>504</v>
      </c>
      <c r="D109" s="234" t="s">
        <v>104</v>
      </c>
      <c r="E109" s="64" t="s">
        <v>505</v>
      </c>
      <c r="F109" s="64">
        <v>13</v>
      </c>
      <c r="G109" s="64" t="s">
        <v>166</v>
      </c>
      <c r="H109" s="233" t="s">
        <v>462</v>
      </c>
      <c r="I109" s="234" t="s">
        <v>166</v>
      </c>
      <c r="J109" s="64" t="s">
        <v>487</v>
      </c>
    </row>
    <row r="110" spans="1:10" x14ac:dyDescent="0.25">
      <c r="A110" s="64">
        <v>24247983</v>
      </c>
      <c r="B110" s="233" t="s">
        <v>506</v>
      </c>
      <c r="C110" s="64" t="s">
        <v>507</v>
      </c>
      <c r="D110" s="234" t="s">
        <v>104</v>
      </c>
      <c r="E110" s="64" t="s">
        <v>508</v>
      </c>
      <c r="F110" s="64">
        <v>12</v>
      </c>
      <c r="G110" s="64" t="s">
        <v>166</v>
      </c>
      <c r="H110" s="233" t="s">
        <v>462</v>
      </c>
      <c r="I110" s="234" t="s">
        <v>166</v>
      </c>
      <c r="J110" s="64" t="s">
        <v>509</v>
      </c>
    </row>
    <row r="111" spans="1:10" x14ac:dyDescent="0.25">
      <c r="A111" s="64">
        <v>24236541</v>
      </c>
      <c r="B111" s="233" t="s">
        <v>510</v>
      </c>
      <c r="C111" s="64" t="s">
        <v>511</v>
      </c>
      <c r="D111" s="234" t="s">
        <v>104</v>
      </c>
      <c r="E111" s="64" t="s">
        <v>512</v>
      </c>
      <c r="F111" s="64">
        <v>12</v>
      </c>
      <c r="G111" s="64" t="s">
        <v>166</v>
      </c>
      <c r="H111" s="233" t="s">
        <v>462</v>
      </c>
      <c r="I111" s="234" t="s">
        <v>166</v>
      </c>
      <c r="J111" s="64" t="s">
        <v>513</v>
      </c>
    </row>
    <row r="112" spans="1:10" x14ac:dyDescent="0.25">
      <c r="A112" s="64">
        <v>24248453</v>
      </c>
      <c r="B112" s="233" t="s">
        <v>514</v>
      </c>
      <c r="C112" s="64" t="s">
        <v>515</v>
      </c>
      <c r="D112" s="234" t="s">
        <v>104</v>
      </c>
      <c r="E112" s="64" t="s">
        <v>516</v>
      </c>
      <c r="F112" s="64">
        <v>13</v>
      </c>
      <c r="G112" s="64" t="s">
        <v>166</v>
      </c>
      <c r="H112" s="233" t="s">
        <v>462</v>
      </c>
      <c r="I112" s="234" t="s">
        <v>166</v>
      </c>
      <c r="J112" s="64" t="s">
        <v>469</v>
      </c>
    </row>
    <row r="113" spans="1:10" x14ac:dyDescent="0.25">
      <c r="A113" s="64">
        <v>24247752</v>
      </c>
      <c r="B113" s="233" t="s">
        <v>517</v>
      </c>
      <c r="C113" s="64" t="s">
        <v>518</v>
      </c>
      <c r="D113" s="234" t="s">
        <v>104</v>
      </c>
      <c r="E113" s="64" t="s">
        <v>519</v>
      </c>
      <c r="F113" s="64">
        <v>13</v>
      </c>
      <c r="G113" s="64" t="s">
        <v>166</v>
      </c>
      <c r="H113" s="233" t="s">
        <v>462</v>
      </c>
      <c r="I113" s="234" t="s">
        <v>166</v>
      </c>
      <c r="J113" s="64" t="s">
        <v>481</v>
      </c>
    </row>
    <row r="114" spans="1:10" x14ac:dyDescent="0.25">
      <c r="A114" s="64">
        <v>24247987</v>
      </c>
      <c r="B114" s="233" t="s">
        <v>520</v>
      </c>
      <c r="C114" s="64" t="s">
        <v>521</v>
      </c>
      <c r="D114" s="234" t="s">
        <v>104</v>
      </c>
      <c r="E114" s="64" t="s">
        <v>522</v>
      </c>
      <c r="F114" s="64">
        <v>11</v>
      </c>
      <c r="G114" s="64" t="s">
        <v>166</v>
      </c>
      <c r="H114" s="233" t="s">
        <v>462</v>
      </c>
      <c r="I114" s="234" t="s">
        <v>166</v>
      </c>
      <c r="J114" s="64" t="s">
        <v>523</v>
      </c>
    </row>
    <row r="115" spans="1:10" x14ac:dyDescent="0.25">
      <c r="A115" s="64">
        <v>24248668</v>
      </c>
      <c r="B115" s="233" t="s">
        <v>524</v>
      </c>
      <c r="C115" s="64" t="s">
        <v>525</v>
      </c>
      <c r="D115" s="234" t="s">
        <v>104</v>
      </c>
      <c r="E115" s="64" t="s">
        <v>526</v>
      </c>
      <c r="F115" s="64">
        <v>13</v>
      </c>
      <c r="G115" s="64" t="s">
        <v>166</v>
      </c>
      <c r="H115" s="233" t="s">
        <v>462</v>
      </c>
      <c r="I115" s="234" t="s">
        <v>166</v>
      </c>
      <c r="J115" s="64" t="s">
        <v>176</v>
      </c>
    </row>
    <row r="116" spans="1:10" x14ac:dyDescent="0.25">
      <c r="A116" s="64">
        <v>24248669</v>
      </c>
      <c r="B116" s="233" t="s">
        <v>527</v>
      </c>
      <c r="C116" s="64" t="s">
        <v>528</v>
      </c>
      <c r="D116" s="234" t="s">
        <v>104</v>
      </c>
      <c r="E116" s="64" t="s">
        <v>529</v>
      </c>
      <c r="F116" s="64">
        <v>12</v>
      </c>
      <c r="G116" s="64" t="s">
        <v>166</v>
      </c>
      <c r="H116" s="233" t="s">
        <v>462</v>
      </c>
      <c r="I116" s="234" t="s">
        <v>166</v>
      </c>
      <c r="J116" s="64" t="s">
        <v>469</v>
      </c>
    </row>
    <row r="117" spans="1:10" x14ac:dyDescent="0.25">
      <c r="A117" s="64">
        <v>24238052</v>
      </c>
      <c r="B117" s="233" t="s">
        <v>530</v>
      </c>
      <c r="C117" s="64" t="s">
        <v>531</v>
      </c>
      <c r="D117" s="234" t="s">
        <v>104</v>
      </c>
      <c r="E117" s="64" t="s">
        <v>532</v>
      </c>
      <c r="F117" s="64">
        <v>13</v>
      </c>
      <c r="G117" s="64" t="s">
        <v>166</v>
      </c>
      <c r="H117" s="233" t="s">
        <v>462</v>
      </c>
      <c r="I117" s="234" t="s">
        <v>166</v>
      </c>
      <c r="J117" s="64" t="s">
        <v>477</v>
      </c>
    </row>
    <row r="118" spans="1:10" x14ac:dyDescent="0.25">
      <c r="A118" s="64">
        <v>24248670</v>
      </c>
      <c r="B118" s="233" t="s">
        <v>533</v>
      </c>
      <c r="C118" s="64" t="s">
        <v>534</v>
      </c>
      <c r="D118" s="234" t="s">
        <v>104</v>
      </c>
      <c r="E118" s="64" t="s">
        <v>535</v>
      </c>
      <c r="F118" s="64">
        <v>12</v>
      </c>
      <c r="G118" s="64" t="s">
        <v>166</v>
      </c>
      <c r="H118" s="233" t="s">
        <v>462</v>
      </c>
      <c r="I118" s="234" t="s">
        <v>166</v>
      </c>
      <c r="J118" s="64" t="s">
        <v>469</v>
      </c>
    </row>
    <row r="119" spans="1:10" x14ac:dyDescent="0.25">
      <c r="A119" s="64">
        <v>24222673</v>
      </c>
      <c r="B119" s="233" t="s">
        <v>536</v>
      </c>
      <c r="C119" s="64" t="s">
        <v>537</v>
      </c>
      <c r="D119" s="234" t="s">
        <v>119</v>
      </c>
      <c r="E119" s="64" t="s">
        <v>538</v>
      </c>
      <c r="F119" s="64">
        <v>14</v>
      </c>
      <c r="G119" s="64" t="s">
        <v>166</v>
      </c>
      <c r="H119" s="233" t="s">
        <v>462</v>
      </c>
      <c r="I119" s="234" t="s">
        <v>166</v>
      </c>
      <c r="J119" s="64" t="s">
        <v>481</v>
      </c>
    </row>
    <row r="120" spans="1:10" x14ac:dyDescent="0.25">
      <c r="A120" s="64">
        <v>24237991</v>
      </c>
      <c r="B120" s="233" t="s">
        <v>539</v>
      </c>
      <c r="C120" s="64" t="s">
        <v>540</v>
      </c>
      <c r="D120" s="234" t="s">
        <v>119</v>
      </c>
      <c r="E120" s="64" t="s">
        <v>541</v>
      </c>
      <c r="F120" s="64">
        <v>14</v>
      </c>
      <c r="G120" s="64" t="s">
        <v>166</v>
      </c>
      <c r="H120" s="233" t="s">
        <v>462</v>
      </c>
      <c r="I120" s="234" t="s">
        <v>166</v>
      </c>
      <c r="J120" s="64" t="s">
        <v>542</v>
      </c>
    </row>
    <row r="121" spans="1:10" x14ac:dyDescent="0.25">
      <c r="A121" s="64">
        <v>24247971</v>
      </c>
      <c r="B121" s="233" t="s">
        <v>543</v>
      </c>
      <c r="C121" s="64" t="s">
        <v>544</v>
      </c>
      <c r="D121" s="234" t="s">
        <v>104</v>
      </c>
      <c r="E121" s="64" t="s">
        <v>545</v>
      </c>
      <c r="F121" s="64">
        <v>12</v>
      </c>
      <c r="G121" s="64" t="s">
        <v>166</v>
      </c>
      <c r="H121" s="233" t="s">
        <v>462</v>
      </c>
      <c r="I121" s="234" t="s">
        <v>166</v>
      </c>
      <c r="J121" s="64" t="s">
        <v>490</v>
      </c>
    </row>
    <row r="122" spans="1:10" x14ac:dyDescent="0.25">
      <c r="A122" s="64">
        <v>24247976</v>
      </c>
      <c r="B122" s="233" t="s">
        <v>546</v>
      </c>
      <c r="C122" s="64" t="s">
        <v>547</v>
      </c>
      <c r="D122" s="234" t="s">
        <v>104</v>
      </c>
      <c r="E122" s="64" t="s">
        <v>548</v>
      </c>
      <c r="F122" s="64">
        <v>12</v>
      </c>
      <c r="G122" s="64" t="s">
        <v>166</v>
      </c>
      <c r="H122" s="233" t="s">
        <v>462</v>
      </c>
      <c r="I122" s="234" t="s">
        <v>166</v>
      </c>
      <c r="J122" s="64" t="s">
        <v>473</v>
      </c>
    </row>
    <row r="123" spans="1:10" x14ac:dyDescent="0.25">
      <c r="A123" s="64">
        <v>24248671</v>
      </c>
      <c r="B123" s="233" t="s">
        <v>549</v>
      </c>
      <c r="C123" s="64" t="s">
        <v>475</v>
      </c>
      <c r="D123" s="234" t="s">
        <v>119</v>
      </c>
      <c r="E123" s="64" t="s">
        <v>550</v>
      </c>
      <c r="F123" s="64">
        <v>14</v>
      </c>
      <c r="G123" s="64" t="s">
        <v>166</v>
      </c>
      <c r="H123" s="233" t="s">
        <v>462</v>
      </c>
      <c r="I123" s="234" t="s">
        <v>166</v>
      </c>
      <c r="J123" s="64" t="s">
        <v>331</v>
      </c>
    </row>
    <row r="124" spans="1:10" x14ac:dyDescent="0.25">
      <c r="A124" s="64">
        <v>24247985</v>
      </c>
      <c r="B124" s="233" t="s">
        <v>551</v>
      </c>
      <c r="C124" s="64" t="s">
        <v>552</v>
      </c>
      <c r="D124" s="234" t="s">
        <v>103</v>
      </c>
      <c r="E124" s="64" t="s">
        <v>553</v>
      </c>
      <c r="F124" s="64">
        <v>11</v>
      </c>
      <c r="G124" s="64" t="s">
        <v>166</v>
      </c>
      <c r="H124" s="233" t="s">
        <v>462</v>
      </c>
      <c r="I124" s="234" t="s">
        <v>166</v>
      </c>
      <c r="J124" s="64" t="s">
        <v>473</v>
      </c>
    </row>
    <row r="125" spans="1:10" x14ac:dyDescent="0.25">
      <c r="A125" s="64">
        <v>24248003</v>
      </c>
      <c r="B125" s="233" t="s">
        <v>554</v>
      </c>
      <c r="C125" s="64" t="s">
        <v>555</v>
      </c>
      <c r="D125" s="234" t="s">
        <v>104</v>
      </c>
      <c r="E125" s="64" t="s">
        <v>556</v>
      </c>
      <c r="F125" s="64">
        <v>11</v>
      </c>
      <c r="G125" s="64" t="s">
        <v>166</v>
      </c>
      <c r="H125" s="233" t="s">
        <v>462</v>
      </c>
      <c r="I125" s="234" t="s">
        <v>166</v>
      </c>
      <c r="J125" s="64" t="s">
        <v>557</v>
      </c>
    </row>
    <row r="126" spans="1:10" x14ac:dyDescent="0.25">
      <c r="A126" s="64">
        <v>24248102</v>
      </c>
      <c r="B126" s="233" t="s">
        <v>558</v>
      </c>
      <c r="C126" s="64" t="s">
        <v>485</v>
      </c>
      <c r="D126" s="234" t="s">
        <v>103</v>
      </c>
      <c r="E126" s="64" t="s">
        <v>559</v>
      </c>
      <c r="F126" s="64">
        <v>11</v>
      </c>
      <c r="G126" s="64" t="s">
        <v>166</v>
      </c>
      <c r="H126" s="233" t="s">
        <v>462</v>
      </c>
      <c r="I126" s="234" t="s">
        <v>166</v>
      </c>
      <c r="J126" s="64" t="s">
        <v>487</v>
      </c>
    </row>
    <row r="127" spans="1:10" x14ac:dyDescent="0.25">
      <c r="A127" s="64">
        <v>24247975</v>
      </c>
      <c r="B127" s="233" t="s">
        <v>560</v>
      </c>
      <c r="C127" s="64" t="s">
        <v>561</v>
      </c>
      <c r="D127" s="234" t="s">
        <v>104</v>
      </c>
      <c r="E127" s="64" t="s">
        <v>562</v>
      </c>
      <c r="F127" s="64">
        <v>12</v>
      </c>
      <c r="G127" s="64" t="s">
        <v>166</v>
      </c>
      <c r="H127" s="233" t="s">
        <v>462</v>
      </c>
      <c r="I127" s="234" t="s">
        <v>166</v>
      </c>
      <c r="J127" s="64" t="s">
        <v>563</v>
      </c>
    </row>
    <row r="128" spans="1:10" x14ac:dyDescent="0.25">
      <c r="A128" s="64">
        <v>24247750</v>
      </c>
      <c r="B128" s="233" t="s">
        <v>564</v>
      </c>
      <c r="C128" s="64" t="s">
        <v>565</v>
      </c>
      <c r="D128" s="234" t="s">
        <v>104</v>
      </c>
      <c r="E128" s="64" t="s">
        <v>566</v>
      </c>
      <c r="F128" s="64">
        <v>12</v>
      </c>
      <c r="G128" s="64" t="s">
        <v>166</v>
      </c>
      <c r="H128" s="233" t="s">
        <v>462</v>
      </c>
      <c r="I128" s="234" t="s">
        <v>166</v>
      </c>
      <c r="J128" s="64" t="s">
        <v>335</v>
      </c>
    </row>
    <row r="129" spans="1:10" x14ac:dyDescent="0.25">
      <c r="A129" s="64">
        <v>24248648</v>
      </c>
      <c r="B129" s="233" t="s">
        <v>567</v>
      </c>
      <c r="C129" s="64" t="s">
        <v>222</v>
      </c>
      <c r="D129" s="234" t="s">
        <v>104</v>
      </c>
      <c r="E129" s="64" t="s">
        <v>568</v>
      </c>
      <c r="F129" s="64">
        <v>11</v>
      </c>
      <c r="G129" s="64" t="s">
        <v>166</v>
      </c>
      <c r="H129" s="233" t="s">
        <v>462</v>
      </c>
      <c r="I129" s="234" t="s">
        <v>166</v>
      </c>
      <c r="J129" s="64" t="s">
        <v>557</v>
      </c>
    </row>
    <row r="130" spans="1:10" x14ac:dyDescent="0.25">
      <c r="A130" s="64">
        <v>24248513</v>
      </c>
      <c r="B130" s="233" t="s">
        <v>569</v>
      </c>
      <c r="C130" s="64" t="s">
        <v>570</v>
      </c>
      <c r="D130" s="234" t="s">
        <v>103</v>
      </c>
      <c r="E130" s="64" t="s">
        <v>571</v>
      </c>
      <c r="F130" s="64">
        <v>11</v>
      </c>
      <c r="G130" s="64" t="s">
        <v>166</v>
      </c>
      <c r="H130" s="233" t="s">
        <v>462</v>
      </c>
      <c r="I130" s="234" t="s">
        <v>166</v>
      </c>
      <c r="J130" s="64" t="s">
        <v>473</v>
      </c>
    </row>
    <row r="131" spans="1:10" x14ac:dyDescent="0.25">
      <c r="A131" s="64">
        <v>24212858</v>
      </c>
      <c r="B131" s="233" t="s">
        <v>572</v>
      </c>
      <c r="C131" s="64" t="s">
        <v>573</v>
      </c>
      <c r="D131" s="234" t="s">
        <v>119</v>
      </c>
      <c r="E131" s="64" t="s">
        <v>574</v>
      </c>
      <c r="F131" s="64">
        <v>15</v>
      </c>
      <c r="G131" s="64" t="s">
        <v>166</v>
      </c>
      <c r="H131" s="233" t="s">
        <v>462</v>
      </c>
      <c r="I131" s="234" t="s">
        <v>166</v>
      </c>
      <c r="J131" s="64" t="s">
        <v>473</v>
      </c>
    </row>
    <row r="132" spans="1:10" x14ac:dyDescent="0.25">
      <c r="A132" s="64">
        <v>24247972</v>
      </c>
      <c r="B132" s="233" t="s">
        <v>575</v>
      </c>
      <c r="C132" s="64" t="s">
        <v>576</v>
      </c>
      <c r="D132" s="234" t="s">
        <v>119</v>
      </c>
      <c r="E132" s="64" t="s">
        <v>424</v>
      </c>
      <c r="F132" s="64">
        <v>14</v>
      </c>
      <c r="G132" s="64" t="s">
        <v>166</v>
      </c>
      <c r="H132" s="233" t="s">
        <v>462</v>
      </c>
      <c r="I132" s="234" t="s">
        <v>166</v>
      </c>
      <c r="J132" s="64" t="s">
        <v>557</v>
      </c>
    </row>
    <row r="133" spans="1:10" x14ac:dyDescent="0.25">
      <c r="A133" s="64">
        <v>24248672</v>
      </c>
      <c r="B133" s="233" t="s">
        <v>577</v>
      </c>
      <c r="C133" s="64" t="s">
        <v>578</v>
      </c>
      <c r="D133" s="234" t="s">
        <v>104</v>
      </c>
      <c r="E133" s="64" t="s">
        <v>579</v>
      </c>
      <c r="F133" s="64">
        <v>9</v>
      </c>
      <c r="G133" s="64" t="s">
        <v>166</v>
      </c>
      <c r="H133" s="233" t="s">
        <v>462</v>
      </c>
      <c r="I133" s="234" t="s">
        <v>166</v>
      </c>
      <c r="J133" s="64" t="s">
        <v>469</v>
      </c>
    </row>
    <row r="134" spans="1:10" x14ac:dyDescent="0.25">
      <c r="A134" s="64">
        <v>24238048</v>
      </c>
      <c r="B134" s="233" t="s">
        <v>580</v>
      </c>
      <c r="C134" s="64" t="s">
        <v>581</v>
      </c>
      <c r="D134" s="234" t="s">
        <v>104</v>
      </c>
      <c r="E134" s="64" t="s">
        <v>582</v>
      </c>
      <c r="F134" s="64">
        <v>13</v>
      </c>
      <c r="G134" s="64" t="s">
        <v>166</v>
      </c>
      <c r="H134" s="233" t="s">
        <v>462</v>
      </c>
      <c r="I134" s="234" t="s">
        <v>166</v>
      </c>
      <c r="J134" s="64" t="s">
        <v>477</v>
      </c>
    </row>
    <row r="135" spans="1:10" x14ac:dyDescent="0.25">
      <c r="A135" s="64">
        <v>24248459</v>
      </c>
      <c r="B135" s="233" t="s">
        <v>583</v>
      </c>
      <c r="C135" s="64" t="s">
        <v>584</v>
      </c>
      <c r="D135" s="234" t="s">
        <v>104</v>
      </c>
      <c r="E135" s="64" t="s">
        <v>585</v>
      </c>
      <c r="F135" s="64">
        <v>12</v>
      </c>
      <c r="G135" s="64" t="s">
        <v>166</v>
      </c>
      <c r="H135" s="233" t="s">
        <v>462</v>
      </c>
      <c r="I135" s="234" t="s">
        <v>166</v>
      </c>
      <c r="J135" s="64" t="s">
        <v>586</v>
      </c>
    </row>
    <row r="136" spans="1:10" x14ac:dyDescent="0.25">
      <c r="A136" s="64">
        <v>24247758</v>
      </c>
      <c r="B136" s="233" t="s">
        <v>587</v>
      </c>
      <c r="C136" s="64" t="s">
        <v>324</v>
      </c>
      <c r="D136" s="234" t="s">
        <v>104</v>
      </c>
      <c r="E136" s="64" t="s">
        <v>588</v>
      </c>
      <c r="F136" s="64">
        <v>12</v>
      </c>
      <c r="G136" s="64" t="s">
        <v>166</v>
      </c>
      <c r="H136" s="233" t="s">
        <v>462</v>
      </c>
      <c r="I136" s="234" t="s">
        <v>166</v>
      </c>
      <c r="J136" s="64" t="s">
        <v>589</v>
      </c>
    </row>
    <row r="137" spans="1:10" x14ac:dyDescent="0.25">
      <c r="A137" s="64">
        <v>24236548</v>
      </c>
      <c r="B137" s="233" t="s">
        <v>590</v>
      </c>
      <c r="C137" s="64" t="s">
        <v>591</v>
      </c>
      <c r="D137" s="234" t="s">
        <v>104</v>
      </c>
      <c r="E137" s="64" t="s">
        <v>592</v>
      </c>
      <c r="F137" s="64">
        <v>13</v>
      </c>
      <c r="G137" s="64" t="s">
        <v>166</v>
      </c>
      <c r="H137" s="233" t="s">
        <v>462</v>
      </c>
      <c r="I137" s="234" t="s">
        <v>166</v>
      </c>
      <c r="J137" s="64" t="s">
        <v>593</v>
      </c>
    </row>
    <row r="138" spans="1:10" x14ac:dyDescent="0.25">
      <c r="A138" s="64">
        <v>24248673</v>
      </c>
      <c r="B138" s="233" t="s">
        <v>594</v>
      </c>
      <c r="C138" s="64" t="s">
        <v>595</v>
      </c>
      <c r="D138" s="234" t="s">
        <v>104</v>
      </c>
      <c r="E138" s="64" t="s">
        <v>596</v>
      </c>
      <c r="F138" s="64">
        <v>12</v>
      </c>
      <c r="G138" s="64" t="s">
        <v>166</v>
      </c>
      <c r="H138" s="233" t="s">
        <v>462</v>
      </c>
      <c r="I138" s="234" t="s">
        <v>166</v>
      </c>
      <c r="J138" s="64" t="s">
        <v>597</v>
      </c>
    </row>
    <row r="139" spans="1:10" x14ac:dyDescent="0.25">
      <c r="A139" s="64">
        <v>24248517</v>
      </c>
      <c r="B139" s="233" t="s">
        <v>598</v>
      </c>
      <c r="C139" s="64" t="s">
        <v>599</v>
      </c>
      <c r="D139" s="234" t="s">
        <v>103</v>
      </c>
      <c r="E139" s="64" t="s">
        <v>600</v>
      </c>
      <c r="F139" s="64">
        <v>11</v>
      </c>
      <c r="G139" s="64" t="s">
        <v>166</v>
      </c>
      <c r="H139" s="233" t="s">
        <v>462</v>
      </c>
      <c r="I139" s="234" t="s">
        <v>166</v>
      </c>
      <c r="J139" s="64" t="s">
        <v>601</v>
      </c>
    </row>
    <row r="140" spans="1:10" x14ac:dyDescent="0.25">
      <c r="A140" s="64">
        <v>24211272</v>
      </c>
      <c r="B140" s="233" t="s">
        <v>602</v>
      </c>
      <c r="C140" s="64" t="s">
        <v>603</v>
      </c>
      <c r="D140" s="234" t="s">
        <v>118</v>
      </c>
      <c r="E140" s="64" t="s">
        <v>604</v>
      </c>
      <c r="F140" s="64">
        <v>14</v>
      </c>
      <c r="G140" s="64" t="s">
        <v>166</v>
      </c>
      <c r="H140" s="233" t="s">
        <v>462</v>
      </c>
      <c r="I140" s="234" t="s">
        <v>166</v>
      </c>
      <c r="J140" s="64" t="s">
        <v>601</v>
      </c>
    </row>
    <row r="141" spans="1:10" x14ac:dyDescent="0.25">
      <c r="A141" s="64">
        <v>24247980</v>
      </c>
      <c r="B141" s="233" t="s">
        <v>605</v>
      </c>
      <c r="C141" s="64" t="s">
        <v>606</v>
      </c>
      <c r="D141" s="234" t="s">
        <v>104</v>
      </c>
      <c r="E141" s="64" t="s">
        <v>607</v>
      </c>
      <c r="F141" s="64">
        <v>12</v>
      </c>
      <c r="G141" s="64" t="s">
        <v>166</v>
      </c>
      <c r="H141" s="233" t="s">
        <v>462</v>
      </c>
      <c r="I141" s="234" t="s">
        <v>166</v>
      </c>
      <c r="J141" s="64" t="s">
        <v>608</v>
      </c>
    </row>
    <row r="142" spans="1:10" x14ac:dyDescent="0.25">
      <c r="A142" s="64">
        <v>24248674</v>
      </c>
      <c r="B142" s="233" t="s">
        <v>605</v>
      </c>
      <c r="C142" s="64" t="s">
        <v>609</v>
      </c>
      <c r="D142" s="234" t="s">
        <v>119</v>
      </c>
      <c r="E142" s="64" t="s">
        <v>610</v>
      </c>
      <c r="F142" s="64">
        <v>14</v>
      </c>
      <c r="G142" s="64" t="s">
        <v>166</v>
      </c>
      <c r="H142" s="233" t="s">
        <v>462</v>
      </c>
      <c r="I142" s="234" t="s">
        <v>166</v>
      </c>
      <c r="J142" s="64" t="s">
        <v>469</v>
      </c>
    </row>
    <row r="143" spans="1:10" x14ac:dyDescent="0.25">
      <c r="A143" s="64">
        <v>24247978</v>
      </c>
      <c r="B143" s="233" t="s">
        <v>241</v>
      </c>
      <c r="C143" s="64" t="s">
        <v>611</v>
      </c>
      <c r="D143" s="234" t="s">
        <v>104</v>
      </c>
      <c r="E143" s="64" t="s">
        <v>612</v>
      </c>
      <c r="F143" s="64">
        <v>13</v>
      </c>
      <c r="G143" s="64" t="s">
        <v>166</v>
      </c>
      <c r="H143" s="233" t="s">
        <v>462</v>
      </c>
      <c r="I143" s="234" t="s">
        <v>166</v>
      </c>
      <c r="J143" s="64" t="s">
        <v>481</v>
      </c>
    </row>
    <row r="144" spans="1:10" x14ac:dyDescent="0.25">
      <c r="A144" s="64">
        <v>24248675</v>
      </c>
      <c r="B144" s="233" t="s">
        <v>613</v>
      </c>
      <c r="C144" s="64" t="s">
        <v>614</v>
      </c>
      <c r="D144" s="234" t="s">
        <v>103</v>
      </c>
      <c r="E144" s="64" t="s">
        <v>562</v>
      </c>
      <c r="F144" s="64">
        <v>12</v>
      </c>
      <c r="G144" s="64" t="s">
        <v>166</v>
      </c>
      <c r="H144" s="233" t="s">
        <v>462</v>
      </c>
      <c r="I144" s="234" t="s">
        <v>166</v>
      </c>
      <c r="J144" s="64" t="s">
        <v>473</v>
      </c>
    </row>
    <row r="145" spans="1:10" x14ac:dyDescent="0.25">
      <c r="A145" s="64">
        <v>24236555</v>
      </c>
      <c r="B145" s="233" t="s">
        <v>615</v>
      </c>
      <c r="C145" s="64" t="s">
        <v>616</v>
      </c>
      <c r="D145" s="234" t="s">
        <v>104</v>
      </c>
      <c r="E145" s="64" t="s">
        <v>617</v>
      </c>
      <c r="F145" s="64">
        <v>13</v>
      </c>
      <c r="G145" s="64" t="s">
        <v>166</v>
      </c>
      <c r="H145" s="233" t="s">
        <v>462</v>
      </c>
      <c r="I145" s="234" t="s">
        <v>166</v>
      </c>
      <c r="J145" s="64" t="s">
        <v>618</v>
      </c>
    </row>
    <row r="146" spans="1:10" x14ac:dyDescent="0.25">
      <c r="A146" s="64">
        <v>24248676</v>
      </c>
      <c r="B146" s="233" t="s">
        <v>619</v>
      </c>
      <c r="C146" s="64" t="s">
        <v>620</v>
      </c>
      <c r="D146" s="234" t="s">
        <v>119</v>
      </c>
      <c r="E146" s="64" t="s">
        <v>621</v>
      </c>
      <c r="F146" s="64">
        <v>14</v>
      </c>
      <c r="G146" s="64" t="s">
        <v>166</v>
      </c>
      <c r="H146" s="233" t="s">
        <v>462</v>
      </c>
      <c r="I146" s="234" t="s">
        <v>166</v>
      </c>
      <c r="J146" s="64" t="s">
        <v>469</v>
      </c>
    </row>
    <row r="147" spans="1:10" x14ac:dyDescent="0.25">
      <c r="A147" s="64">
        <v>24247755</v>
      </c>
      <c r="B147" s="233" t="s">
        <v>622</v>
      </c>
      <c r="C147" s="64" t="s">
        <v>623</v>
      </c>
      <c r="D147" s="234" t="s">
        <v>104</v>
      </c>
      <c r="E147" s="64" t="s">
        <v>624</v>
      </c>
      <c r="F147" s="64">
        <v>13</v>
      </c>
      <c r="G147" s="64" t="s">
        <v>166</v>
      </c>
      <c r="H147" s="233" t="s">
        <v>462</v>
      </c>
      <c r="I147" s="234" t="s">
        <v>166</v>
      </c>
      <c r="J147" s="64" t="s">
        <v>176</v>
      </c>
    </row>
    <row r="148" spans="1:10" x14ac:dyDescent="0.25">
      <c r="A148" s="64">
        <v>24247988</v>
      </c>
      <c r="B148" s="233" t="s">
        <v>625</v>
      </c>
      <c r="C148" s="64" t="s">
        <v>531</v>
      </c>
      <c r="D148" s="234" t="s">
        <v>104</v>
      </c>
      <c r="E148" s="64" t="s">
        <v>626</v>
      </c>
      <c r="F148" s="64">
        <v>11</v>
      </c>
      <c r="G148" s="64" t="s">
        <v>166</v>
      </c>
      <c r="H148" s="233" t="s">
        <v>462</v>
      </c>
      <c r="I148" s="234" t="s">
        <v>166</v>
      </c>
      <c r="J148" s="64" t="s">
        <v>481</v>
      </c>
    </row>
    <row r="149" spans="1:10" x14ac:dyDescent="0.25">
      <c r="A149" s="64">
        <v>24238050</v>
      </c>
      <c r="B149" s="233" t="s">
        <v>627</v>
      </c>
      <c r="C149" s="64" t="s">
        <v>628</v>
      </c>
      <c r="D149" s="234" t="s">
        <v>104</v>
      </c>
      <c r="E149" s="64" t="s">
        <v>629</v>
      </c>
      <c r="F149" s="64">
        <v>12</v>
      </c>
      <c r="G149" s="64" t="s">
        <v>166</v>
      </c>
      <c r="H149" s="233" t="s">
        <v>462</v>
      </c>
      <c r="I149" s="234" t="s">
        <v>166</v>
      </c>
      <c r="J149" s="64" t="s">
        <v>473</v>
      </c>
    </row>
    <row r="150" spans="1:10" x14ac:dyDescent="0.25">
      <c r="A150" s="64">
        <v>24247996</v>
      </c>
      <c r="B150" s="233" t="s">
        <v>630</v>
      </c>
      <c r="C150" s="64" t="s">
        <v>631</v>
      </c>
      <c r="D150" s="234" t="s">
        <v>104</v>
      </c>
      <c r="E150" s="64" t="s">
        <v>361</v>
      </c>
      <c r="F150" s="64">
        <v>12</v>
      </c>
      <c r="G150" s="64" t="s">
        <v>166</v>
      </c>
      <c r="H150" s="233" t="s">
        <v>462</v>
      </c>
      <c r="I150" s="234" t="s">
        <v>166</v>
      </c>
      <c r="J150" s="64" t="s">
        <v>632</v>
      </c>
    </row>
    <row r="151" spans="1:10" x14ac:dyDescent="0.25">
      <c r="A151" s="64">
        <v>24247989</v>
      </c>
      <c r="B151" s="233" t="s">
        <v>263</v>
      </c>
      <c r="C151" s="64" t="s">
        <v>633</v>
      </c>
      <c r="D151" s="234" t="s">
        <v>103</v>
      </c>
      <c r="E151" s="64" t="s">
        <v>634</v>
      </c>
      <c r="F151" s="64">
        <v>11</v>
      </c>
      <c r="G151" s="64" t="s">
        <v>166</v>
      </c>
      <c r="H151" s="233" t="s">
        <v>462</v>
      </c>
      <c r="I151" s="234" t="s">
        <v>166</v>
      </c>
      <c r="J151" s="64" t="s">
        <v>635</v>
      </c>
    </row>
    <row r="152" spans="1:10" x14ac:dyDescent="0.25">
      <c r="A152" s="64">
        <v>24248677</v>
      </c>
      <c r="B152" s="233" t="s">
        <v>636</v>
      </c>
      <c r="C152" s="64" t="s">
        <v>637</v>
      </c>
      <c r="D152" s="234" t="s">
        <v>104</v>
      </c>
      <c r="E152" s="64" t="s">
        <v>638</v>
      </c>
      <c r="F152" s="64">
        <v>13</v>
      </c>
      <c r="G152" s="64" t="s">
        <v>166</v>
      </c>
      <c r="H152" s="233" t="s">
        <v>462</v>
      </c>
      <c r="I152" s="234" t="s">
        <v>166</v>
      </c>
    </row>
    <row r="153" spans="1:10" x14ac:dyDescent="0.25">
      <c r="A153" s="64">
        <v>24238157</v>
      </c>
      <c r="B153" s="233" t="s">
        <v>639</v>
      </c>
      <c r="C153" s="64" t="s">
        <v>640</v>
      </c>
      <c r="D153" s="234" t="s">
        <v>104</v>
      </c>
      <c r="E153" s="64" t="s">
        <v>641</v>
      </c>
      <c r="F153" s="64">
        <v>12</v>
      </c>
      <c r="G153" s="64" t="s">
        <v>166</v>
      </c>
      <c r="H153" s="233" t="s">
        <v>462</v>
      </c>
      <c r="I153" s="234" t="s">
        <v>166</v>
      </c>
      <c r="J153" s="64" t="s">
        <v>477</v>
      </c>
    </row>
    <row r="154" spans="1:10" x14ac:dyDescent="0.25">
      <c r="A154" s="64">
        <v>24247977</v>
      </c>
      <c r="B154" s="233" t="s">
        <v>642</v>
      </c>
      <c r="C154" s="64" t="s">
        <v>643</v>
      </c>
      <c r="D154" s="234" t="s">
        <v>103</v>
      </c>
      <c r="E154" s="64" t="s">
        <v>250</v>
      </c>
      <c r="F154" s="64">
        <v>12</v>
      </c>
      <c r="G154" s="64" t="s">
        <v>166</v>
      </c>
      <c r="H154" s="233" t="s">
        <v>462</v>
      </c>
      <c r="I154" s="234" t="s">
        <v>166</v>
      </c>
      <c r="J154" s="64" t="s">
        <v>473</v>
      </c>
    </row>
    <row r="155" spans="1:10" x14ac:dyDescent="0.25">
      <c r="A155" s="64">
        <v>24247974</v>
      </c>
      <c r="B155" s="233" t="s">
        <v>644</v>
      </c>
      <c r="C155" s="64" t="s">
        <v>645</v>
      </c>
      <c r="D155" s="234" t="s">
        <v>104</v>
      </c>
      <c r="E155" s="64" t="s">
        <v>646</v>
      </c>
      <c r="F155" s="64">
        <v>12</v>
      </c>
      <c r="G155" s="64" t="s">
        <v>166</v>
      </c>
      <c r="H155" s="233" t="s">
        <v>462</v>
      </c>
      <c r="I155" s="234" t="s">
        <v>166</v>
      </c>
      <c r="J155" s="64" t="s">
        <v>647</v>
      </c>
    </row>
    <row r="156" spans="1:10" x14ac:dyDescent="0.25">
      <c r="A156" s="64">
        <v>24211145</v>
      </c>
      <c r="B156" s="233" t="s">
        <v>648</v>
      </c>
      <c r="C156" s="64" t="s">
        <v>649</v>
      </c>
      <c r="D156" s="234" t="s">
        <v>119</v>
      </c>
      <c r="E156" s="64" t="s">
        <v>650</v>
      </c>
      <c r="F156" s="64">
        <v>14</v>
      </c>
      <c r="G156" s="64" t="s">
        <v>166</v>
      </c>
      <c r="H156" s="233" t="s">
        <v>462</v>
      </c>
      <c r="I156" s="234" t="s">
        <v>166</v>
      </c>
      <c r="J156" s="64" t="s">
        <v>473</v>
      </c>
    </row>
    <row r="157" spans="1:10" x14ac:dyDescent="0.25">
      <c r="A157" s="64">
        <v>24247973</v>
      </c>
      <c r="B157" s="233" t="s">
        <v>651</v>
      </c>
      <c r="C157" s="64" t="s">
        <v>652</v>
      </c>
      <c r="D157" s="234" t="s">
        <v>104</v>
      </c>
      <c r="E157" s="64" t="s">
        <v>653</v>
      </c>
      <c r="F157" s="64">
        <v>11</v>
      </c>
      <c r="G157" s="64" t="s">
        <v>166</v>
      </c>
      <c r="H157" s="233" t="s">
        <v>462</v>
      </c>
      <c r="I157" s="234" t="s">
        <v>166</v>
      </c>
      <c r="J157" s="64" t="s">
        <v>654</v>
      </c>
    </row>
    <row r="158" spans="1:10" x14ac:dyDescent="0.25">
      <c r="A158" s="64">
        <v>24221841</v>
      </c>
      <c r="B158" s="233" t="s">
        <v>655</v>
      </c>
      <c r="C158" s="64" t="s">
        <v>656</v>
      </c>
      <c r="D158" s="234" t="s">
        <v>657</v>
      </c>
      <c r="E158" s="64" t="s">
        <v>658</v>
      </c>
      <c r="F158" s="64">
        <v>15</v>
      </c>
      <c r="G158" s="64" t="s">
        <v>166</v>
      </c>
      <c r="H158" s="233" t="s">
        <v>462</v>
      </c>
      <c r="I158" s="234" t="s">
        <v>166</v>
      </c>
      <c r="J158" s="64" t="s">
        <v>659</v>
      </c>
    </row>
    <row r="159" spans="1:10" x14ac:dyDescent="0.25">
      <c r="A159" s="64">
        <v>24233804</v>
      </c>
      <c r="B159" s="233" t="s">
        <v>660</v>
      </c>
      <c r="C159" s="64" t="s">
        <v>661</v>
      </c>
      <c r="D159" s="234" t="s">
        <v>103</v>
      </c>
      <c r="E159" s="64" t="s">
        <v>662</v>
      </c>
      <c r="F159" s="64">
        <v>12</v>
      </c>
      <c r="G159" s="64" t="s">
        <v>166</v>
      </c>
      <c r="H159" s="233" t="s">
        <v>462</v>
      </c>
      <c r="I159" s="234" t="s">
        <v>166</v>
      </c>
      <c r="J159" s="64" t="s">
        <v>663</v>
      </c>
    </row>
    <row r="160" spans="1:10" x14ac:dyDescent="0.25">
      <c r="A160" s="64">
        <v>24248462</v>
      </c>
      <c r="B160" s="233" t="s">
        <v>664</v>
      </c>
      <c r="C160" s="64" t="s">
        <v>665</v>
      </c>
      <c r="D160" s="234" t="s">
        <v>103</v>
      </c>
      <c r="E160" s="64" t="s">
        <v>666</v>
      </c>
      <c r="F160" s="64">
        <v>11</v>
      </c>
      <c r="G160" s="64" t="s">
        <v>166</v>
      </c>
      <c r="H160" s="233" t="s">
        <v>462</v>
      </c>
      <c r="I160" s="234" t="s">
        <v>166</v>
      </c>
      <c r="J160" s="64" t="s">
        <v>473</v>
      </c>
    </row>
    <row r="161" spans="1:10" x14ac:dyDescent="0.25">
      <c r="A161" s="64">
        <v>24248515</v>
      </c>
      <c r="B161" s="233" t="s">
        <v>664</v>
      </c>
      <c r="C161" s="64" t="s">
        <v>667</v>
      </c>
      <c r="D161" s="234" t="s">
        <v>104</v>
      </c>
      <c r="E161" s="64" t="s">
        <v>668</v>
      </c>
      <c r="F161" s="64">
        <v>12</v>
      </c>
      <c r="G161" s="64" t="s">
        <v>166</v>
      </c>
      <c r="H161" s="233" t="s">
        <v>462</v>
      </c>
      <c r="I161" s="234" t="s">
        <v>166</v>
      </c>
      <c r="J161" s="64" t="s">
        <v>601</v>
      </c>
    </row>
    <row r="162" spans="1:10" x14ac:dyDescent="0.25">
      <c r="A162" s="64">
        <v>24248516</v>
      </c>
      <c r="B162" s="233" t="s">
        <v>669</v>
      </c>
      <c r="C162" s="64" t="s">
        <v>670</v>
      </c>
      <c r="D162" s="234" t="s">
        <v>103</v>
      </c>
      <c r="E162" s="64" t="s">
        <v>671</v>
      </c>
      <c r="F162" s="64">
        <v>11</v>
      </c>
      <c r="G162" s="64" t="s">
        <v>166</v>
      </c>
      <c r="H162" s="233" t="s">
        <v>462</v>
      </c>
      <c r="I162" s="234" t="s">
        <v>166</v>
      </c>
      <c r="J162" s="64" t="s">
        <v>487</v>
      </c>
    </row>
    <row r="163" spans="1:10" x14ac:dyDescent="0.25">
      <c r="A163" s="64">
        <v>24247990</v>
      </c>
      <c r="B163" s="233" t="s">
        <v>669</v>
      </c>
      <c r="C163" s="64" t="s">
        <v>672</v>
      </c>
      <c r="D163" s="234" t="s">
        <v>104</v>
      </c>
      <c r="E163" s="64" t="s">
        <v>671</v>
      </c>
      <c r="F163" s="64">
        <v>11</v>
      </c>
      <c r="G163" s="64" t="s">
        <v>166</v>
      </c>
      <c r="H163" s="233" t="s">
        <v>462</v>
      </c>
      <c r="I163" s="234" t="s">
        <v>166</v>
      </c>
      <c r="J163" s="64" t="s">
        <v>490</v>
      </c>
    </row>
    <row r="164" spans="1:10" x14ac:dyDescent="0.25">
      <c r="A164" s="64">
        <v>24247994</v>
      </c>
      <c r="B164" s="233" t="s">
        <v>673</v>
      </c>
      <c r="C164" s="64" t="s">
        <v>674</v>
      </c>
      <c r="D164" s="234" t="s">
        <v>104</v>
      </c>
      <c r="E164" s="64" t="s">
        <v>675</v>
      </c>
      <c r="F164" s="64">
        <v>11</v>
      </c>
      <c r="G164" s="64" t="s">
        <v>166</v>
      </c>
      <c r="H164" s="233" t="s">
        <v>462</v>
      </c>
      <c r="I164" s="234" t="s">
        <v>166</v>
      </c>
      <c r="J164" s="64" t="s">
        <v>632</v>
      </c>
    </row>
    <row r="165" spans="1:10" x14ac:dyDescent="0.25">
      <c r="A165" s="64">
        <v>24247993</v>
      </c>
      <c r="B165" s="233" t="s">
        <v>676</v>
      </c>
      <c r="C165" s="64" t="s">
        <v>677</v>
      </c>
      <c r="D165" s="234" t="s">
        <v>103</v>
      </c>
      <c r="E165" s="64" t="s">
        <v>678</v>
      </c>
      <c r="F165" s="64">
        <v>11</v>
      </c>
      <c r="G165" s="64" t="s">
        <v>166</v>
      </c>
      <c r="H165" s="233" t="s">
        <v>462</v>
      </c>
      <c r="I165" s="234" t="s">
        <v>166</v>
      </c>
      <c r="J165" s="64" t="s">
        <v>473</v>
      </c>
    </row>
    <row r="166" spans="1:10" x14ac:dyDescent="0.25">
      <c r="A166" s="64">
        <v>24247997</v>
      </c>
      <c r="B166" s="233" t="s">
        <v>679</v>
      </c>
      <c r="C166" s="64" t="s">
        <v>680</v>
      </c>
      <c r="D166" s="234" t="s">
        <v>104</v>
      </c>
      <c r="E166" s="64" t="s">
        <v>681</v>
      </c>
      <c r="F166" s="64">
        <v>12</v>
      </c>
      <c r="G166" s="64" t="s">
        <v>166</v>
      </c>
      <c r="H166" s="233" t="s">
        <v>462</v>
      </c>
      <c r="I166" s="234" t="s">
        <v>166</v>
      </c>
      <c r="J166" s="64" t="s">
        <v>682</v>
      </c>
    </row>
    <row r="167" spans="1:10" x14ac:dyDescent="0.25">
      <c r="A167" s="64">
        <v>24248463</v>
      </c>
      <c r="B167" s="233" t="s">
        <v>683</v>
      </c>
      <c r="C167" s="64" t="s">
        <v>684</v>
      </c>
      <c r="D167" s="234" t="s">
        <v>119</v>
      </c>
      <c r="E167" s="64" t="s">
        <v>685</v>
      </c>
      <c r="F167" s="64">
        <v>15</v>
      </c>
      <c r="G167" s="64" t="s">
        <v>166</v>
      </c>
      <c r="H167" s="233" t="s">
        <v>462</v>
      </c>
      <c r="I167" s="234" t="s">
        <v>166</v>
      </c>
      <c r="J167" s="64" t="s">
        <v>473</v>
      </c>
    </row>
    <row r="168" spans="1:10" x14ac:dyDescent="0.25">
      <c r="A168" s="64">
        <v>24248461</v>
      </c>
      <c r="B168" s="233" t="s">
        <v>686</v>
      </c>
      <c r="C168" s="64" t="s">
        <v>687</v>
      </c>
      <c r="D168" s="234" t="s">
        <v>103</v>
      </c>
      <c r="E168" s="64" t="s">
        <v>688</v>
      </c>
      <c r="F168" s="64">
        <v>13</v>
      </c>
      <c r="G168" s="64" t="s">
        <v>166</v>
      </c>
      <c r="H168" s="233" t="s">
        <v>462</v>
      </c>
      <c r="I168" s="234" t="s">
        <v>166</v>
      </c>
      <c r="J168" s="64" t="s">
        <v>601</v>
      </c>
    </row>
    <row r="169" spans="1:10" x14ac:dyDescent="0.25">
      <c r="A169" s="64">
        <v>24247998</v>
      </c>
      <c r="B169" s="233" t="s">
        <v>689</v>
      </c>
      <c r="C169" s="64" t="s">
        <v>690</v>
      </c>
      <c r="D169" s="234" t="s">
        <v>103</v>
      </c>
      <c r="E169" s="64" t="s">
        <v>691</v>
      </c>
      <c r="F169" s="64">
        <v>11</v>
      </c>
      <c r="G169" s="64" t="s">
        <v>166</v>
      </c>
      <c r="H169" s="233" t="s">
        <v>462</v>
      </c>
      <c r="I169" s="234" t="s">
        <v>166</v>
      </c>
      <c r="J169" s="64" t="s">
        <v>473</v>
      </c>
    </row>
    <row r="170" spans="1:10" x14ac:dyDescent="0.25">
      <c r="A170" s="64">
        <v>24245268</v>
      </c>
      <c r="B170" s="233" t="s">
        <v>692</v>
      </c>
      <c r="C170" s="64" t="s">
        <v>693</v>
      </c>
      <c r="D170" s="234" t="s">
        <v>118</v>
      </c>
      <c r="E170" s="64" t="s">
        <v>694</v>
      </c>
      <c r="F170" s="64">
        <v>14</v>
      </c>
      <c r="G170" s="64" t="s">
        <v>166</v>
      </c>
      <c r="H170" s="233" t="s">
        <v>462</v>
      </c>
      <c r="I170" s="234" t="s">
        <v>166</v>
      </c>
      <c r="J170" s="64" t="s">
        <v>601</v>
      </c>
    </row>
    <row r="171" spans="1:10" x14ac:dyDescent="0.25">
      <c r="A171" s="64">
        <v>24248460</v>
      </c>
      <c r="B171" s="233" t="s">
        <v>695</v>
      </c>
      <c r="C171" s="64" t="s">
        <v>696</v>
      </c>
      <c r="D171" s="234" t="s">
        <v>103</v>
      </c>
      <c r="E171" s="64" t="s">
        <v>697</v>
      </c>
      <c r="F171" s="64">
        <v>12</v>
      </c>
      <c r="G171" s="64" t="s">
        <v>166</v>
      </c>
      <c r="H171" s="233" t="s">
        <v>462</v>
      </c>
      <c r="I171" s="234" t="s">
        <v>166</v>
      </c>
      <c r="J171" s="64" t="s">
        <v>473</v>
      </c>
    </row>
    <row r="172" spans="1:10" x14ac:dyDescent="0.25">
      <c r="A172" s="64">
        <v>24237191</v>
      </c>
      <c r="B172" s="233" t="s">
        <v>698</v>
      </c>
      <c r="C172" s="64" t="s">
        <v>699</v>
      </c>
      <c r="D172" s="234" t="s">
        <v>104</v>
      </c>
      <c r="E172" s="64" t="s">
        <v>700</v>
      </c>
      <c r="F172" s="64">
        <v>13</v>
      </c>
      <c r="G172" s="64" t="s">
        <v>166</v>
      </c>
      <c r="H172" s="233" t="s">
        <v>462</v>
      </c>
      <c r="I172" s="234" t="s">
        <v>166</v>
      </c>
      <c r="J172" s="64" t="s">
        <v>663</v>
      </c>
    </row>
    <row r="173" spans="1:10" x14ac:dyDescent="0.25">
      <c r="A173" s="64">
        <v>24248678</v>
      </c>
      <c r="B173" s="233" t="s">
        <v>701</v>
      </c>
      <c r="C173" s="64" t="s">
        <v>702</v>
      </c>
      <c r="D173" s="234" t="s">
        <v>103</v>
      </c>
      <c r="E173" s="64" t="s">
        <v>703</v>
      </c>
      <c r="F173" s="64">
        <v>12</v>
      </c>
      <c r="G173" s="64" t="s">
        <v>166</v>
      </c>
      <c r="H173" s="233" t="s">
        <v>462</v>
      </c>
      <c r="I173" s="234" t="s">
        <v>166</v>
      </c>
      <c r="J173" s="64" t="s">
        <v>704</v>
      </c>
    </row>
    <row r="174" spans="1:10" x14ac:dyDescent="0.25">
      <c r="A174" s="64">
        <v>24247762</v>
      </c>
      <c r="B174" s="233" t="s">
        <v>705</v>
      </c>
      <c r="C174" s="64" t="s">
        <v>706</v>
      </c>
      <c r="D174" s="234" t="s">
        <v>104</v>
      </c>
      <c r="E174" s="64" t="s">
        <v>707</v>
      </c>
      <c r="F174" s="64">
        <v>12</v>
      </c>
      <c r="G174" s="64" t="s">
        <v>166</v>
      </c>
      <c r="H174" s="233" t="s">
        <v>462</v>
      </c>
      <c r="I174" s="234" t="s">
        <v>166</v>
      </c>
      <c r="J174" s="64" t="s">
        <v>176</v>
      </c>
    </row>
    <row r="175" spans="1:10" x14ac:dyDescent="0.25">
      <c r="A175" s="64">
        <v>24247992</v>
      </c>
      <c r="B175" s="233" t="s">
        <v>708</v>
      </c>
      <c r="C175" s="64" t="s">
        <v>709</v>
      </c>
      <c r="D175" s="234" t="s">
        <v>103</v>
      </c>
      <c r="E175" s="64" t="s">
        <v>710</v>
      </c>
      <c r="F175" s="64">
        <v>11</v>
      </c>
      <c r="G175" s="64" t="s">
        <v>166</v>
      </c>
      <c r="H175" s="233" t="s">
        <v>462</v>
      </c>
      <c r="I175" s="234" t="s">
        <v>166</v>
      </c>
      <c r="J175" s="64" t="s">
        <v>473</v>
      </c>
    </row>
    <row r="176" spans="1:10" x14ac:dyDescent="0.25">
      <c r="A176" s="64">
        <v>24248002</v>
      </c>
      <c r="B176" s="233" t="s">
        <v>711</v>
      </c>
      <c r="C176" s="64" t="s">
        <v>712</v>
      </c>
      <c r="D176" s="234" t="s">
        <v>104</v>
      </c>
      <c r="E176" s="64" t="s">
        <v>713</v>
      </c>
      <c r="F176" s="64">
        <v>12</v>
      </c>
      <c r="G176" s="64" t="s">
        <v>166</v>
      </c>
      <c r="H176" s="233" t="s">
        <v>462</v>
      </c>
      <c r="I176" s="234" t="s">
        <v>166</v>
      </c>
      <c r="J176" s="64" t="s">
        <v>494</v>
      </c>
    </row>
    <row r="177" spans="1:10" x14ac:dyDescent="0.25">
      <c r="A177" s="64">
        <v>24247986</v>
      </c>
      <c r="B177" s="233" t="s">
        <v>714</v>
      </c>
      <c r="C177" s="64" t="s">
        <v>715</v>
      </c>
      <c r="D177" s="234" t="s">
        <v>104</v>
      </c>
      <c r="E177" s="64" t="s">
        <v>716</v>
      </c>
      <c r="F177" s="64">
        <v>11</v>
      </c>
      <c r="G177" s="64" t="s">
        <v>166</v>
      </c>
      <c r="H177" s="233" t="s">
        <v>462</v>
      </c>
      <c r="I177" s="234" t="s">
        <v>166</v>
      </c>
      <c r="J177" s="64" t="s">
        <v>487</v>
      </c>
    </row>
    <row r="178" spans="1:10" x14ac:dyDescent="0.25">
      <c r="A178" s="64">
        <v>24247984</v>
      </c>
      <c r="B178" s="233" t="s">
        <v>717</v>
      </c>
      <c r="C178" s="64" t="s">
        <v>718</v>
      </c>
      <c r="D178" s="234" t="s">
        <v>104</v>
      </c>
      <c r="E178" s="64" t="s">
        <v>626</v>
      </c>
      <c r="F178" s="64">
        <v>11</v>
      </c>
      <c r="G178" s="64" t="s">
        <v>166</v>
      </c>
      <c r="H178" s="233" t="s">
        <v>462</v>
      </c>
      <c r="I178" s="234" t="s">
        <v>166</v>
      </c>
      <c r="J178" s="64" t="s">
        <v>494</v>
      </c>
    </row>
    <row r="179" spans="1:10" x14ac:dyDescent="0.25">
      <c r="A179" s="64">
        <v>24248627</v>
      </c>
      <c r="B179" s="233" t="s">
        <v>719</v>
      </c>
      <c r="C179" s="64" t="s">
        <v>720</v>
      </c>
      <c r="D179" s="234" t="s">
        <v>103</v>
      </c>
      <c r="E179" s="64" t="s">
        <v>721</v>
      </c>
      <c r="F179" s="64">
        <v>12</v>
      </c>
      <c r="G179" s="64" t="s">
        <v>166</v>
      </c>
      <c r="H179" s="233" t="s">
        <v>462</v>
      </c>
      <c r="I179" s="234" t="s">
        <v>166</v>
      </c>
      <c r="J179" s="64" t="s">
        <v>722</v>
      </c>
    </row>
    <row r="180" spans="1:10" x14ac:dyDescent="0.25">
      <c r="A180" s="64">
        <v>24247999</v>
      </c>
      <c r="B180" s="233" t="s">
        <v>723</v>
      </c>
      <c r="C180" s="64" t="s">
        <v>724</v>
      </c>
      <c r="D180" s="234" t="s">
        <v>104</v>
      </c>
      <c r="E180" s="64" t="s">
        <v>592</v>
      </c>
      <c r="F180" s="64">
        <v>13</v>
      </c>
      <c r="G180" s="64" t="s">
        <v>166</v>
      </c>
      <c r="H180" s="233" t="s">
        <v>462</v>
      </c>
      <c r="I180" s="234" t="s">
        <v>166</v>
      </c>
      <c r="J180" s="64" t="s">
        <v>725</v>
      </c>
    </row>
    <row r="181" spans="1:10" x14ac:dyDescent="0.25">
      <c r="A181" s="64">
        <v>24247982</v>
      </c>
      <c r="B181" s="233" t="s">
        <v>726</v>
      </c>
      <c r="C181" s="64" t="s">
        <v>727</v>
      </c>
      <c r="D181" s="234" t="s">
        <v>104</v>
      </c>
      <c r="E181" s="64" t="s">
        <v>728</v>
      </c>
      <c r="F181" s="64">
        <v>12</v>
      </c>
      <c r="G181" s="64" t="s">
        <v>166</v>
      </c>
      <c r="H181" s="233" t="s">
        <v>462</v>
      </c>
      <c r="I181" s="234" t="s">
        <v>166</v>
      </c>
      <c r="J181" s="64" t="s">
        <v>647</v>
      </c>
    </row>
    <row r="182" spans="1:10" x14ac:dyDescent="0.25">
      <c r="A182" s="64">
        <v>24248679</v>
      </c>
      <c r="B182" s="233" t="s">
        <v>729</v>
      </c>
      <c r="C182" s="64" t="s">
        <v>730</v>
      </c>
      <c r="D182" s="234" t="s">
        <v>104</v>
      </c>
      <c r="E182" s="64" t="s">
        <v>731</v>
      </c>
      <c r="F182" s="64">
        <v>13</v>
      </c>
      <c r="G182" s="64" t="s">
        <v>166</v>
      </c>
      <c r="H182" s="233" t="s">
        <v>462</v>
      </c>
      <c r="I182" s="234" t="s">
        <v>166</v>
      </c>
      <c r="J182" s="64" t="s">
        <v>176</v>
      </c>
    </row>
    <row r="183" spans="1:10" x14ac:dyDescent="0.25">
      <c r="A183" s="64">
        <v>24248001</v>
      </c>
      <c r="B183" s="233" t="s">
        <v>732</v>
      </c>
      <c r="C183" s="64" t="s">
        <v>733</v>
      </c>
      <c r="D183" s="234" t="s">
        <v>103</v>
      </c>
      <c r="E183" s="64" t="s">
        <v>734</v>
      </c>
      <c r="F183" s="64">
        <v>11</v>
      </c>
      <c r="G183" s="64" t="s">
        <v>166</v>
      </c>
      <c r="H183" s="233" t="s">
        <v>462</v>
      </c>
      <c r="I183" s="234" t="s">
        <v>166</v>
      </c>
      <c r="J183" s="64" t="s">
        <v>490</v>
      </c>
    </row>
    <row r="184" spans="1:10" x14ac:dyDescent="0.25">
      <c r="A184" s="64">
        <v>24247751</v>
      </c>
      <c r="B184" s="233" t="s">
        <v>735</v>
      </c>
      <c r="C184" s="64" t="s">
        <v>736</v>
      </c>
      <c r="D184" s="234" t="s">
        <v>104</v>
      </c>
      <c r="E184" s="64" t="s">
        <v>737</v>
      </c>
      <c r="F184" s="64">
        <v>11</v>
      </c>
      <c r="G184" s="64" t="s">
        <v>166</v>
      </c>
      <c r="H184" s="233" t="s">
        <v>462</v>
      </c>
      <c r="I184" s="234" t="s">
        <v>166</v>
      </c>
      <c r="J184" s="64" t="s">
        <v>335</v>
      </c>
    </row>
    <row r="185" spans="1:10" x14ac:dyDescent="0.25">
      <c r="A185" s="64">
        <v>24248680</v>
      </c>
      <c r="B185" s="233" t="s">
        <v>738</v>
      </c>
      <c r="C185" s="64" t="s">
        <v>739</v>
      </c>
      <c r="D185" s="234" t="s">
        <v>103</v>
      </c>
      <c r="E185" s="64" t="s">
        <v>338</v>
      </c>
      <c r="F185" s="64">
        <v>12</v>
      </c>
      <c r="G185" s="64" t="s">
        <v>166</v>
      </c>
      <c r="H185" s="233" t="s">
        <v>462</v>
      </c>
      <c r="I185" s="234" t="s">
        <v>166</v>
      </c>
      <c r="J185" s="64" t="s">
        <v>473</v>
      </c>
    </row>
    <row r="186" spans="1:10" x14ac:dyDescent="0.25">
      <c r="A186" s="64">
        <v>24222226</v>
      </c>
      <c r="B186" s="233" t="s">
        <v>740</v>
      </c>
      <c r="C186" s="64" t="s">
        <v>741</v>
      </c>
      <c r="D186" s="234" t="s">
        <v>104</v>
      </c>
      <c r="E186" s="64" t="s">
        <v>742</v>
      </c>
      <c r="F186" s="64">
        <v>13</v>
      </c>
      <c r="G186" s="64" t="s">
        <v>166</v>
      </c>
      <c r="H186" s="233" t="s">
        <v>462</v>
      </c>
      <c r="I186" s="234" t="s">
        <v>166</v>
      </c>
      <c r="J186" s="64" t="s">
        <v>481</v>
      </c>
    </row>
    <row r="187" spans="1:10" x14ac:dyDescent="0.25">
      <c r="A187" s="64">
        <v>24248000</v>
      </c>
      <c r="B187" s="233" t="s">
        <v>743</v>
      </c>
      <c r="C187" s="64" t="s">
        <v>744</v>
      </c>
      <c r="D187" s="234" t="s">
        <v>104</v>
      </c>
      <c r="E187" s="64" t="s">
        <v>745</v>
      </c>
      <c r="F187" s="64">
        <v>12</v>
      </c>
      <c r="G187" s="64" t="s">
        <v>166</v>
      </c>
      <c r="H187" s="233" t="s">
        <v>462</v>
      </c>
      <c r="I187" s="234" t="s">
        <v>166</v>
      </c>
      <c r="J187" s="64" t="s">
        <v>632</v>
      </c>
    </row>
    <row r="188" spans="1:10" x14ac:dyDescent="0.25">
      <c r="A188" s="64">
        <v>24247754</v>
      </c>
      <c r="B188" s="233" t="s">
        <v>746</v>
      </c>
      <c r="C188" s="64" t="s">
        <v>747</v>
      </c>
      <c r="D188" s="234" t="s">
        <v>104</v>
      </c>
      <c r="E188" s="64" t="s">
        <v>748</v>
      </c>
      <c r="F188" s="64">
        <v>11</v>
      </c>
      <c r="G188" s="64" t="s">
        <v>166</v>
      </c>
      <c r="H188" s="233" t="s">
        <v>462</v>
      </c>
      <c r="I188" s="234" t="s">
        <v>166</v>
      </c>
      <c r="J188" s="64" t="s">
        <v>589</v>
      </c>
    </row>
    <row r="189" spans="1:10" x14ac:dyDescent="0.25">
      <c r="A189" s="64">
        <v>24247991</v>
      </c>
      <c r="B189" s="233" t="s">
        <v>749</v>
      </c>
      <c r="C189" s="64" t="s">
        <v>750</v>
      </c>
      <c r="D189" s="234" t="s">
        <v>103</v>
      </c>
      <c r="E189" s="64" t="s">
        <v>751</v>
      </c>
      <c r="F189" s="64">
        <v>11</v>
      </c>
      <c r="G189" s="64" t="s">
        <v>166</v>
      </c>
      <c r="H189" s="233" t="s">
        <v>462</v>
      </c>
      <c r="I189" s="234" t="s">
        <v>166</v>
      </c>
      <c r="J189" s="64" t="s">
        <v>473</v>
      </c>
    </row>
    <row r="190" spans="1:10" x14ac:dyDescent="0.25">
      <c r="A190" s="64">
        <v>24247995</v>
      </c>
      <c r="B190" s="233" t="s">
        <v>752</v>
      </c>
      <c r="C190" s="64" t="s">
        <v>753</v>
      </c>
      <c r="D190" s="234" t="s">
        <v>104</v>
      </c>
      <c r="E190" s="64" t="s">
        <v>754</v>
      </c>
      <c r="F190" s="64">
        <v>11</v>
      </c>
      <c r="G190" s="64" t="s">
        <v>166</v>
      </c>
      <c r="H190" s="233" t="s">
        <v>462</v>
      </c>
      <c r="I190" s="234" t="s">
        <v>166</v>
      </c>
      <c r="J190" s="64" t="s">
        <v>490</v>
      </c>
    </row>
    <row r="191" spans="1:10" x14ac:dyDescent="0.25">
      <c r="A191" s="64">
        <v>24247753</v>
      </c>
      <c r="B191" s="233" t="s">
        <v>755</v>
      </c>
      <c r="C191" s="64" t="s">
        <v>756</v>
      </c>
      <c r="D191" s="234" t="s">
        <v>104</v>
      </c>
      <c r="E191" s="64" t="s">
        <v>757</v>
      </c>
      <c r="F191" s="64">
        <v>11</v>
      </c>
      <c r="G191" s="64" t="s">
        <v>166</v>
      </c>
      <c r="H191" s="233" t="s">
        <v>462</v>
      </c>
      <c r="I191" s="234" t="s">
        <v>166</v>
      </c>
      <c r="J191" s="64" t="s">
        <v>176</v>
      </c>
    </row>
    <row r="192" spans="1:10" x14ac:dyDescent="0.25">
      <c r="A192" s="64">
        <v>24248454</v>
      </c>
      <c r="B192" s="233" t="s">
        <v>758</v>
      </c>
      <c r="C192" s="64" t="s">
        <v>759</v>
      </c>
      <c r="D192" s="234" t="s">
        <v>119</v>
      </c>
      <c r="E192" s="64" t="s">
        <v>760</v>
      </c>
      <c r="F192" s="64">
        <v>14</v>
      </c>
      <c r="G192" s="64" t="s">
        <v>166</v>
      </c>
      <c r="H192" s="233" t="s">
        <v>462</v>
      </c>
      <c r="I192" s="234" t="s">
        <v>166</v>
      </c>
      <c r="J192" s="64" t="s">
        <v>469</v>
      </c>
    </row>
    <row r="193" spans="1:10" x14ac:dyDescent="0.25">
      <c r="A193" s="64">
        <v>24248681</v>
      </c>
      <c r="B193" s="233" t="s">
        <v>761</v>
      </c>
      <c r="C193" s="64" t="s">
        <v>762</v>
      </c>
      <c r="D193" s="234" t="s">
        <v>118</v>
      </c>
      <c r="E193" s="64" t="s">
        <v>763</v>
      </c>
      <c r="F193" s="64">
        <v>14</v>
      </c>
      <c r="G193" s="64" t="s">
        <v>166</v>
      </c>
      <c r="H193" s="233" t="s">
        <v>462</v>
      </c>
      <c r="I193" s="234" t="s">
        <v>166</v>
      </c>
      <c r="J193" s="64" t="s">
        <v>601</v>
      </c>
    </row>
    <row r="194" spans="1:10" x14ac:dyDescent="0.25">
      <c r="A194" s="64">
        <v>24222238</v>
      </c>
      <c r="B194" s="233" t="s">
        <v>764</v>
      </c>
      <c r="C194" s="64" t="s">
        <v>765</v>
      </c>
      <c r="D194" s="234" t="s">
        <v>119</v>
      </c>
      <c r="E194" s="64" t="s">
        <v>766</v>
      </c>
      <c r="F194" s="64">
        <v>14</v>
      </c>
      <c r="G194" s="64" t="s">
        <v>166</v>
      </c>
      <c r="H194" s="233" t="s">
        <v>462</v>
      </c>
      <c r="I194" s="234" t="s">
        <v>166</v>
      </c>
      <c r="J194" s="64" t="s">
        <v>487</v>
      </c>
    </row>
    <row r="195" spans="1:10" x14ac:dyDescent="0.25">
      <c r="A195" s="64">
        <v>24247979</v>
      </c>
      <c r="B195" s="233" t="s">
        <v>767</v>
      </c>
      <c r="C195" s="64" t="s">
        <v>768</v>
      </c>
      <c r="D195" s="234" t="s">
        <v>769</v>
      </c>
      <c r="E195" s="64" t="s">
        <v>770</v>
      </c>
      <c r="F195" s="64">
        <v>2015</v>
      </c>
      <c r="G195" s="64" t="s">
        <v>166</v>
      </c>
      <c r="H195" s="233" t="s">
        <v>462</v>
      </c>
      <c r="I195" s="234" t="s">
        <v>166</v>
      </c>
      <c r="J195" s="64" t="s">
        <v>473</v>
      </c>
    </row>
    <row r="196" spans="1:10" x14ac:dyDescent="0.25">
      <c r="A196" s="64">
        <v>24221557</v>
      </c>
      <c r="B196" s="233" t="s">
        <v>771</v>
      </c>
      <c r="C196" s="64" t="s">
        <v>772</v>
      </c>
      <c r="D196" s="234" t="s">
        <v>104</v>
      </c>
      <c r="E196" s="64" t="s">
        <v>773</v>
      </c>
      <c r="F196" s="64">
        <v>13</v>
      </c>
      <c r="G196" s="64" t="s">
        <v>166</v>
      </c>
      <c r="H196" s="233" t="s">
        <v>462</v>
      </c>
      <c r="I196" s="234" t="s">
        <v>166</v>
      </c>
      <c r="J196" s="64" t="s">
        <v>774</v>
      </c>
    </row>
    <row r="197" spans="1:10" x14ac:dyDescent="0.25">
      <c r="A197" s="64">
        <v>24239164</v>
      </c>
      <c r="B197" s="233" t="s">
        <v>775</v>
      </c>
      <c r="C197" s="64" t="s">
        <v>475</v>
      </c>
      <c r="D197" s="234" t="s">
        <v>104</v>
      </c>
      <c r="E197" s="64" t="s">
        <v>776</v>
      </c>
      <c r="F197" s="64">
        <v>13</v>
      </c>
      <c r="G197" s="64" t="s">
        <v>166</v>
      </c>
      <c r="H197" s="233" t="s">
        <v>462</v>
      </c>
      <c r="I197" s="234" t="s">
        <v>166</v>
      </c>
      <c r="J197" s="64" t="s">
        <v>176</v>
      </c>
    </row>
    <row r="198" spans="1:10" x14ac:dyDescent="0.25">
      <c r="A198" s="64">
        <v>24248682</v>
      </c>
      <c r="B198" s="233" t="s">
        <v>777</v>
      </c>
      <c r="C198" s="64" t="s">
        <v>778</v>
      </c>
      <c r="D198" s="234" t="s">
        <v>104</v>
      </c>
      <c r="E198" s="64" t="s">
        <v>545</v>
      </c>
      <c r="F198" s="64">
        <v>12</v>
      </c>
      <c r="G198" s="64" t="s">
        <v>166</v>
      </c>
      <c r="H198" s="233" t="s">
        <v>779</v>
      </c>
      <c r="I198" s="234" t="s">
        <v>166</v>
      </c>
      <c r="J198" s="64" t="s">
        <v>780</v>
      </c>
    </row>
    <row r="199" spans="1:10" x14ac:dyDescent="0.25">
      <c r="A199" s="64">
        <v>24247557</v>
      </c>
      <c r="B199" s="233" t="s">
        <v>781</v>
      </c>
      <c r="C199" s="64" t="s">
        <v>782</v>
      </c>
      <c r="D199" s="234" t="s">
        <v>104</v>
      </c>
      <c r="E199" s="64" t="s">
        <v>783</v>
      </c>
      <c r="F199" s="64">
        <v>12</v>
      </c>
      <c r="G199" s="64" t="s">
        <v>166</v>
      </c>
      <c r="H199" s="233" t="s">
        <v>779</v>
      </c>
      <c r="I199" s="234" t="s">
        <v>166</v>
      </c>
      <c r="J199" s="64" t="s">
        <v>784</v>
      </c>
    </row>
    <row r="200" spans="1:10" x14ac:dyDescent="0.25">
      <c r="A200" s="64">
        <v>24238603</v>
      </c>
      <c r="B200" s="233" t="s">
        <v>785</v>
      </c>
      <c r="C200" s="64" t="s">
        <v>786</v>
      </c>
      <c r="D200" s="234" t="s">
        <v>103</v>
      </c>
      <c r="E200" s="64" t="s">
        <v>787</v>
      </c>
      <c r="F200" s="64">
        <v>12</v>
      </c>
      <c r="G200" s="64" t="s">
        <v>166</v>
      </c>
      <c r="H200" s="233" t="s">
        <v>779</v>
      </c>
      <c r="I200" s="234" t="s">
        <v>166</v>
      </c>
      <c r="J200" s="64" t="s">
        <v>788</v>
      </c>
    </row>
    <row r="201" spans="1:10" x14ac:dyDescent="0.25">
      <c r="A201" s="64">
        <v>24247558</v>
      </c>
      <c r="B201" s="233" t="s">
        <v>789</v>
      </c>
      <c r="C201" s="64" t="s">
        <v>790</v>
      </c>
      <c r="D201" s="234" t="s">
        <v>118</v>
      </c>
      <c r="E201" s="64" t="s">
        <v>791</v>
      </c>
      <c r="F201" s="64">
        <v>14</v>
      </c>
      <c r="G201" s="64" t="s">
        <v>166</v>
      </c>
      <c r="H201" s="233" t="s">
        <v>779</v>
      </c>
      <c r="I201" s="234" t="s">
        <v>166</v>
      </c>
      <c r="J201" s="64" t="s">
        <v>788</v>
      </c>
    </row>
    <row r="202" spans="1:10" x14ac:dyDescent="0.25">
      <c r="A202" s="64">
        <v>24245747</v>
      </c>
      <c r="B202" s="233" t="s">
        <v>792</v>
      </c>
      <c r="C202" s="64" t="s">
        <v>793</v>
      </c>
      <c r="D202" s="234" t="s">
        <v>103</v>
      </c>
      <c r="E202" s="64" t="s">
        <v>794</v>
      </c>
      <c r="F202" s="64">
        <v>12</v>
      </c>
      <c r="G202" s="64" t="s">
        <v>166</v>
      </c>
      <c r="H202" s="233" t="s">
        <v>779</v>
      </c>
      <c r="I202" s="234" t="s">
        <v>166</v>
      </c>
      <c r="J202" s="64" t="s">
        <v>180</v>
      </c>
    </row>
    <row r="203" spans="1:10" x14ac:dyDescent="0.25">
      <c r="A203" s="64">
        <v>24247566</v>
      </c>
      <c r="B203" s="233" t="s">
        <v>795</v>
      </c>
      <c r="C203" s="64" t="s">
        <v>796</v>
      </c>
      <c r="D203" s="234" t="s">
        <v>103</v>
      </c>
      <c r="E203" s="64" t="s">
        <v>797</v>
      </c>
      <c r="F203" s="64">
        <v>11</v>
      </c>
      <c r="G203" s="64" t="s">
        <v>166</v>
      </c>
      <c r="H203" s="233" t="s">
        <v>779</v>
      </c>
      <c r="I203" s="234" t="s">
        <v>166</v>
      </c>
      <c r="J203" s="64" t="s">
        <v>788</v>
      </c>
    </row>
    <row r="204" spans="1:10" x14ac:dyDescent="0.25">
      <c r="A204" s="64">
        <v>24237644</v>
      </c>
      <c r="B204" s="233" t="s">
        <v>798</v>
      </c>
      <c r="C204" s="64" t="s">
        <v>799</v>
      </c>
      <c r="D204" s="234" t="s">
        <v>118</v>
      </c>
      <c r="E204" s="64" t="s">
        <v>800</v>
      </c>
      <c r="F204" s="64">
        <v>14</v>
      </c>
      <c r="G204" s="64" t="s">
        <v>166</v>
      </c>
      <c r="H204" s="233" t="s">
        <v>779</v>
      </c>
      <c r="I204" s="234" t="s">
        <v>166</v>
      </c>
      <c r="J204" s="64" t="s">
        <v>788</v>
      </c>
    </row>
    <row r="205" spans="1:10" x14ac:dyDescent="0.25">
      <c r="A205" s="64">
        <v>24248395</v>
      </c>
      <c r="B205" s="233" t="s">
        <v>801</v>
      </c>
      <c r="C205" s="64" t="s">
        <v>802</v>
      </c>
      <c r="D205" s="234" t="s">
        <v>103</v>
      </c>
      <c r="E205" s="64" t="s">
        <v>803</v>
      </c>
      <c r="F205" s="64">
        <v>11</v>
      </c>
      <c r="G205" s="64" t="s">
        <v>166</v>
      </c>
      <c r="H205" s="233" t="s">
        <v>779</v>
      </c>
      <c r="I205" s="234" t="s">
        <v>166</v>
      </c>
      <c r="J205" s="64" t="s">
        <v>804</v>
      </c>
    </row>
    <row r="206" spans="1:10" x14ac:dyDescent="0.25">
      <c r="A206" s="64">
        <v>24247559</v>
      </c>
      <c r="B206" s="233" t="s">
        <v>805</v>
      </c>
      <c r="C206" s="64" t="s">
        <v>806</v>
      </c>
      <c r="D206" s="234" t="s">
        <v>104</v>
      </c>
      <c r="E206" s="64" t="s">
        <v>807</v>
      </c>
      <c r="F206" s="64">
        <v>12</v>
      </c>
      <c r="G206" s="64" t="s">
        <v>166</v>
      </c>
      <c r="H206" s="233" t="s">
        <v>779</v>
      </c>
      <c r="I206" s="234" t="s">
        <v>166</v>
      </c>
      <c r="J206" s="64" t="s">
        <v>788</v>
      </c>
    </row>
    <row r="207" spans="1:10" x14ac:dyDescent="0.25">
      <c r="A207" s="64">
        <v>24245665</v>
      </c>
      <c r="B207" s="233" t="s">
        <v>808</v>
      </c>
      <c r="C207" s="64" t="s">
        <v>809</v>
      </c>
      <c r="D207" s="234" t="s">
        <v>103</v>
      </c>
      <c r="E207" s="64" t="s">
        <v>810</v>
      </c>
      <c r="F207" s="64">
        <v>12</v>
      </c>
      <c r="G207" s="64" t="s">
        <v>166</v>
      </c>
      <c r="H207" s="233" t="s">
        <v>779</v>
      </c>
      <c r="I207" s="234" t="s">
        <v>166</v>
      </c>
      <c r="J207" s="64" t="s">
        <v>632</v>
      </c>
    </row>
    <row r="208" spans="1:10" x14ac:dyDescent="0.25">
      <c r="A208" s="64">
        <v>24222576</v>
      </c>
      <c r="B208" s="233" t="s">
        <v>811</v>
      </c>
      <c r="C208" s="64" t="s">
        <v>812</v>
      </c>
      <c r="D208" s="234" t="s">
        <v>118</v>
      </c>
      <c r="E208" s="64" t="s">
        <v>813</v>
      </c>
      <c r="F208" s="64">
        <v>14</v>
      </c>
      <c r="G208" s="64" t="s">
        <v>166</v>
      </c>
      <c r="H208" s="233" t="s">
        <v>779</v>
      </c>
      <c r="I208" s="234" t="s">
        <v>166</v>
      </c>
      <c r="J208" s="64" t="s">
        <v>814</v>
      </c>
    </row>
    <row r="209" spans="1:10" x14ac:dyDescent="0.25">
      <c r="A209" s="64">
        <v>24220024</v>
      </c>
      <c r="B209" s="233" t="s">
        <v>815</v>
      </c>
      <c r="C209" s="64" t="s">
        <v>816</v>
      </c>
      <c r="D209" s="234" t="s">
        <v>119</v>
      </c>
      <c r="E209" s="64" t="s">
        <v>817</v>
      </c>
      <c r="F209" s="64">
        <v>15</v>
      </c>
      <c r="G209" s="64" t="s">
        <v>166</v>
      </c>
      <c r="H209" s="233" t="s">
        <v>779</v>
      </c>
      <c r="I209" s="234" t="s">
        <v>166</v>
      </c>
      <c r="J209" s="64" t="s">
        <v>818</v>
      </c>
    </row>
    <row r="210" spans="1:10" x14ac:dyDescent="0.25">
      <c r="A210" s="64">
        <v>24220023</v>
      </c>
      <c r="B210" s="233" t="s">
        <v>815</v>
      </c>
      <c r="C210" s="64" t="s">
        <v>525</v>
      </c>
      <c r="D210" s="234" t="s">
        <v>119</v>
      </c>
      <c r="E210" s="64" t="s">
        <v>817</v>
      </c>
      <c r="F210" s="64">
        <v>15</v>
      </c>
      <c r="G210" s="64" t="s">
        <v>166</v>
      </c>
      <c r="H210" s="233" t="s">
        <v>779</v>
      </c>
      <c r="I210" s="234" t="s">
        <v>166</v>
      </c>
      <c r="J210" s="64" t="s">
        <v>818</v>
      </c>
    </row>
    <row r="211" spans="1:10" x14ac:dyDescent="0.25">
      <c r="A211" s="64">
        <v>24245833</v>
      </c>
      <c r="B211" s="233" t="s">
        <v>819</v>
      </c>
      <c r="C211" s="64" t="s">
        <v>820</v>
      </c>
      <c r="D211" s="234" t="s">
        <v>104</v>
      </c>
      <c r="E211" s="64" t="s">
        <v>821</v>
      </c>
      <c r="F211" s="64">
        <v>12</v>
      </c>
      <c r="G211" s="64" t="s">
        <v>166</v>
      </c>
      <c r="H211" s="233" t="s">
        <v>779</v>
      </c>
      <c r="I211" s="234" t="s">
        <v>166</v>
      </c>
      <c r="J211" s="64" t="s">
        <v>822</v>
      </c>
    </row>
    <row r="212" spans="1:10" x14ac:dyDescent="0.25">
      <c r="A212" s="64">
        <v>24247773</v>
      </c>
      <c r="B212" s="233" t="s">
        <v>823</v>
      </c>
      <c r="C212" s="64" t="s">
        <v>399</v>
      </c>
      <c r="D212" s="234" t="s">
        <v>104</v>
      </c>
      <c r="E212" s="64" t="s">
        <v>824</v>
      </c>
      <c r="F212" s="64">
        <v>12</v>
      </c>
      <c r="G212" s="64" t="s">
        <v>166</v>
      </c>
      <c r="H212" s="233" t="s">
        <v>779</v>
      </c>
      <c r="I212" s="234" t="s">
        <v>166</v>
      </c>
      <c r="J212" s="64" t="s">
        <v>825</v>
      </c>
    </row>
    <row r="213" spans="1:10" x14ac:dyDescent="0.25">
      <c r="A213" s="64">
        <v>24236626</v>
      </c>
      <c r="B213" s="233" t="s">
        <v>826</v>
      </c>
      <c r="C213" s="64" t="s">
        <v>827</v>
      </c>
      <c r="D213" s="234" t="s">
        <v>104</v>
      </c>
      <c r="E213" s="64" t="s">
        <v>304</v>
      </c>
      <c r="F213" s="64">
        <v>12</v>
      </c>
      <c r="G213" s="64" t="s">
        <v>166</v>
      </c>
      <c r="H213" s="233" t="s">
        <v>779</v>
      </c>
      <c r="I213" s="234" t="s">
        <v>166</v>
      </c>
      <c r="J213" s="64" t="s">
        <v>335</v>
      </c>
    </row>
    <row r="214" spans="1:10" x14ac:dyDescent="0.25">
      <c r="A214" s="64">
        <v>24222168</v>
      </c>
      <c r="B214" s="233" t="s">
        <v>828</v>
      </c>
      <c r="C214" s="64" t="s">
        <v>829</v>
      </c>
      <c r="D214" s="234" t="s">
        <v>118</v>
      </c>
      <c r="E214" s="64" t="s">
        <v>830</v>
      </c>
      <c r="F214" s="64">
        <v>14</v>
      </c>
      <c r="G214" s="64" t="s">
        <v>166</v>
      </c>
      <c r="H214" s="233" t="s">
        <v>779</v>
      </c>
      <c r="I214" s="234" t="s">
        <v>166</v>
      </c>
      <c r="J214" s="64" t="s">
        <v>788</v>
      </c>
    </row>
    <row r="215" spans="1:10" x14ac:dyDescent="0.25">
      <c r="A215" s="64">
        <v>24238135</v>
      </c>
      <c r="B215" s="233" t="s">
        <v>831</v>
      </c>
      <c r="C215" s="64" t="s">
        <v>832</v>
      </c>
      <c r="D215" s="234" t="s">
        <v>103</v>
      </c>
      <c r="E215" s="64" t="s">
        <v>833</v>
      </c>
      <c r="F215" s="64">
        <v>13</v>
      </c>
      <c r="G215" s="64" t="s">
        <v>166</v>
      </c>
      <c r="H215" s="233" t="s">
        <v>779</v>
      </c>
      <c r="I215" s="234" t="s">
        <v>166</v>
      </c>
      <c r="J215" s="64" t="s">
        <v>788</v>
      </c>
    </row>
    <row r="216" spans="1:10" x14ac:dyDescent="0.25">
      <c r="A216" s="64">
        <v>24247728</v>
      </c>
      <c r="B216" s="233" t="s">
        <v>834</v>
      </c>
      <c r="C216" s="64" t="s">
        <v>835</v>
      </c>
      <c r="D216" s="234" t="s">
        <v>103</v>
      </c>
      <c r="E216" s="64" t="s">
        <v>836</v>
      </c>
      <c r="F216" s="64">
        <v>11</v>
      </c>
      <c r="G216" s="64" t="s">
        <v>166</v>
      </c>
      <c r="H216" s="233" t="s">
        <v>779</v>
      </c>
      <c r="I216" s="234" t="s">
        <v>166</v>
      </c>
      <c r="J216" s="64" t="s">
        <v>788</v>
      </c>
    </row>
    <row r="217" spans="1:10" x14ac:dyDescent="0.25">
      <c r="A217" s="64">
        <v>24247500</v>
      </c>
      <c r="B217" s="233" t="s">
        <v>837</v>
      </c>
      <c r="C217" s="64" t="s">
        <v>838</v>
      </c>
      <c r="D217" s="234" t="s">
        <v>104</v>
      </c>
      <c r="E217" s="64" t="s">
        <v>839</v>
      </c>
      <c r="F217" s="64">
        <v>12</v>
      </c>
      <c r="G217" s="64" t="s">
        <v>166</v>
      </c>
      <c r="H217" s="233" t="s">
        <v>779</v>
      </c>
      <c r="I217" s="234" t="s">
        <v>166</v>
      </c>
      <c r="J217" s="64" t="s">
        <v>780</v>
      </c>
    </row>
    <row r="218" spans="1:10" x14ac:dyDescent="0.25">
      <c r="A218" s="64">
        <v>24237966</v>
      </c>
      <c r="B218" s="233" t="s">
        <v>840</v>
      </c>
      <c r="C218" s="64" t="s">
        <v>460</v>
      </c>
      <c r="D218" s="234" t="s">
        <v>104</v>
      </c>
      <c r="E218" s="64" t="s">
        <v>841</v>
      </c>
      <c r="F218" s="64">
        <v>13</v>
      </c>
      <c r="G218" s="64" t="s">
        <v>166</v>
      </c>
      <c r="H218" s="233" t="s">
        <v>779</v>
      </c>
      <c r="I218" s="234" t="s">
        <v>166</v>
      </c>
      <c r="J218" s="64" t="s">
        <v>818</v>
      </c>
    </row>
    <row r="219" spans="1:10" x14ac:dyDescent="0.25">
      <c r="A219" s="64">
        <v>24236624</v>
      </c>
      <c r="B219" s="233" t="s">
        <v>842</v>
      </c>
      <c r="C219" s="64" t="s">
        <v>843</v>
      </c>
      <c r="D219" s="234" t="s">
        <v>104</v>
      </c>
      <c r="E219" s="64" t="s">
        <v>844</v>
      </c>
      <c r="F219" s="64">
        <v>12</v>
      </c>
      <c r="G219" s="64" t="s">
        <v>166</v>
      </c>
      <c r="H219" s="233" t="s">
        <v>779</v>
      </c>
      <c r="I219" s="234" t="s">
        <v>166</v>
      </c>
      <c r="J219" s="64" t="s">
        <v>845</v>
      </c>
    </row>
    <row r="220" spans="1:10" x14ac:dyDescent="0.25">
      <c r="A220" s="64">
        <v>24245818</v>
      </c>
      <c r="B220" s="233" t="s">
        <v>846</v>
      </c>
      <c r="C220" s="64" t="s">
        <v>847</v>
      </c>
      <c r="D220" s="234" t="s">
        <v>104</v>
      </c>
      <c r="E220" s="64" t="s">
        <v>848</v>
      </c>
      <c r="F220" s="64">
        <v>12</v>
      </c>
      <c r="G220" s="64" t="s">
        <v>166</v>
      </c>
      <c r="H220" s="233" t="s">
        <v>779</v>
      </c>
      <c r="I220" s="234" t="s">
        <v>166</v>
      </c>
      <c r="J220" s="64" t="s">
        <v>279</v>
      </c>
    </row>
    <row r="221" spans="1:10" x14ac:dyDescent="0.25">
      <c r="A221" s="64">
        <v>24247726</v>
      </c>
      <c r="B221" s="233" t="s">
        <v>849</v>
      </c>
      <c r="C221" s="64" t="s">
        <v>850</v>
      </c>
      <c r="D221" s="234" t="s">
        <v>103</v>
      </c>
      <c r="E221" s="64" t="s">
        <v>787</v>
      </c>
      <c r="F221" s="64">
        <v>12</v>
      </c>
      <c r="G221" s="64" t="s">
        <v>166</v>
      </c>
      <c r="H221" s="233" t="s">
        <v>779</v>
      </c>
      <c r="I221" s="234" t="s">
        <v>166</v>
      </c>
      <c r="J221" s="64" t="s">
        <v>788</v>
      </c>
    </row>
    <row r="222" spans="1:10" x14ac:dyDescent="0.25">
      <c r="A222" s="64">
        <v>24236625</v>
      </c>
      <c r="B222" s="233" t="s">
        <v>851</v>
      </c>
      <c r="C222" s="64" t="s">
        <v>852</v>
      </c>
      <c r="D222" s="234" t="s">
        <v>118</v>
      </c>
      <c r="E222" s="64" t="s">
        <v>621</v>
      </c>
      <c r="F222" s="64">
        <v>14</v>
      </c>
      <c r="G222" s="64" t="s">
        <v>166</v>
      </c>
      <c r="H222" s="233" t="s">
        <v>779</v>
      </c>
      <c r="I222" s="234" t="s">
        <v>166</v>
      </c>
      <c r="J222" s="64" t="s">
        <v>814</v>
      </c>
    </row>
    <row r="223" spans="1:10" x14ac:dyDescent="0.25">
      <c r="A223" s="64">
        <v>24238132</v>
      </c>
      <c r="B223" s="233" t="s">
        <v>853</v>
      </c>
      <c r="C223" s="64" t="s">
        <v>854</v>
      </c>
      <c r="D223" s="234" t="s">
        <v>104</v>
      </c>
      <c r="E223" s="64" t="s">
        <v>855</v>
      </c>
      <c r="F223" s="64">
        <v>13</v>
      </c>
      <c r="G223" s="64" t="s">
        <v>166</v>
      </c>
      <c r="H223" s="233" t="s">
        <v>779</v>
      </c>
      <c r="I223" s="234" t="s">
        <v>166</v>
      </c>
      <c r="J223" s="64" t="s">
        <v>788</v>
      </c>
    </row>
    <row r="224" spans="1:10" x14ac:dyDescent="0.25">
      <c r="A224" s="64">
        <v>24247541</v>
      </c>
      <c r="B224" s="233" t="s">
        <v>856</v>
      </c>
      <c r="C224" s="64" t="s">
        <v>857</v>
      </c>
      <c r="D224" s="234" t="s">
        <v>103</v>
      </c>
      <c r="E224" s="64" t="s">
        <v>858</v>
      </c>
      <c r="F224" s="64">
        <v>11</v>
      </c>
      <c r="G224" s="64" t="s">
        <v>166</v>
      </c>
      <c r="H224" s="233" t="s">
        <v>779</v>
      </c>
      <c r="I224" s="234" t="s">
        <v>166</v>
      </c>
      <c r="J224" s="64" t="s">
        <v>180</v>
      </c>
    </row>
    <row r="225" spans="1:10" x14ac:dyDescent="0.25">
      <c r="A225" s="64">
        <v>24248234</v>
      </c>
      <c r="B225" s="233" t="s">
        <v>859</v>
      </c>
      <c r="C225" s="64" t="s">
        <v>860</v>
      </c>
      <c r="D225" s="234" t="s">
        <v>119</v>
      </c>
      <c r="E225" s="64" t="s">
        <v>861</v>
      </c>
      <c r="F225" s="64">
        <v>14</v>
      </c>
      <c r="G225" s="64" t="s">
        <v>166</v>
      </c>
      <c r="H225" s="233" t="s">
        <v>779</v>
      </c>
      <c r="I225" s="234" t="s">
        <v>166</v>
      </c>
      <c r="J225" s="64" t="s">
        <v>788</v>
      </c>
    </row>
    <row r="226" spans="1:10" x14ac:dyDescent="0.25">
      <c r="A226" s="64">
        <v>24238390</v>
      </c>
      <c r="B226" s="233" t="s">
        <v>862</v>
      </c>
      <c r="C226" s="64" t="s">
        <v>863</v>
      </c>
      <c r="D226" s="234" t="s">
        <v>103</v>
      </c>
      <c r="E226" s="64" t="s">
        <v>864</v>
      </c>
      <c r="F226" s="64">
        <v>12</v>
      </c>
      <c r="G226" s="64" t="s">
        <v>166</v>
      </c>
      <c r="H226" s="233" t="s">
        <v>779</v>
      </c>
      <c r="I226" s="234" t="s">
        <v>166</v>
      </c>
      <c r="J226" s="64" t="s">
        <v>788</v>
      </c>
    </row>
    <row r="227" spans="1:10" x14ac:dyDescent="0.25">
      <c r="A227" s="64">
        <v>24222575</v>
      </c>
      <c r="B227" s="233" t="s">
        <v>865</v>
      </c>
      <c r="C227" s="64" t="s">
        <v>866</v>
      </c>
      <c r="D227" s="234" t="s">
        <v>118</v>
      </c>
      <c r="E227" s="64" t="s">
        <v>791</v>
      </c>
      <c r="F227" s="64">
        <v>14</v>
      </c>
      <c r="G227" s="64" t="s">
        <v>166</v>
      </c>
      <c r="H227" s="233" t="s">
        <v>779</v>
      </c>
      <c r="I227" s="234" t="s">
        <v>166</v>
      </c>
      <c r="J227" s="64" t="s">
        <v>814</v>
      </c>
    </row>
    <row r="228" spans="1:10" x14ac:dyDescent="0.25">
      <c r="A228" s="64">
        <v>24222179</v>
      </c>
      <c r="B228" s="233" t="s">
        <v>867</v>
      </c>
      <c r="C228" s="64" t="s">
        <v>868</v>
      </c>
      <c r="D228" s="234" t="s">
        <v>118</v>
      </c>
      <c r="E228" s="64" t="s">
        <v>869</v>
      </c>
      <c r="F228" s="64">
        <v>14</v>
      </c>
      <c r="G228" s="64" t="s">
        <v>166</v>
      </c>
      <c r="H228" s="233" t="s">
        <v>779</v>
      </c>
      <c r="I228" s="234" t="s">
        <v>166</v>
      </c>
      <c r="J228" s="64" t="s">
        <v>788</v>
      </c>
    </row>
    <row r="229" spans="1:10" x14ac:dyDescent="0.25">
      <c r="A229" s="64">
        <v>24212844</v>
      </c>
      <c r="B229" s="233" t="s">
        <v>870</v>
      </c>
      <c r="C229" s="64" t="s">
        <v>871</v>
      </c>
      <c r="D229" s="234" t="s">
        <v>119</v>
      </c>
      <c r="E229" s="64" t="s">
        <v>872</v>
      </c>
      <c r="F229" s="64">
        <v>15</v>
      </c>
      <c r="G229" s="64" t="s">
        <v>166</v>
      </c>
      <c r="H229" s="233" t="s">
        <v>779</v>
      </c>
      <c r="I229" s="234" t="s">
        <v>166</v>
      </c>
      <c r="J229" s="64" t="s">
        <v>873</v>
      </c>
    </row>
    <row r="230" spans="1:10" x14ac:dyDescent="0.25">
      <c r="A230" s="64">
        <v>24237513</v>
      </c>
      <c r="B230" s="233" t="s">
        <v>874</v>
      </c>
      <c r="C230" s="64" t="s">
        <v>875</v>
      </c>
      <c r="D230" s="234" t="s">
        <v>103</v>
      </c>
      <c r="E230" s="64" t="s">
        <v>876</v>
      </c>
      <c r="F230" s="64">
        <v>12</v>
      </c>
      <c r="G230" s="64" t="s">
        <v>166</v>
      </c>
      <c r="H230" s="233" t="s">
        <v>779</v>
      </c>
      <c r="I230" s="234" t="s">
        <v>166</v>
      </c>
      <c r="J230" s="64" t="s">
        <v>873</v>
      </c>
    </row>
    <row r="231" spans="1:10" x14ac:dyDescent="0.25">
      <c r="A231" s="64">
        <v>24245523</v>
      </c>
      <c r="B231" s="233" t="s">
        <v>877</v>
      </c>
      <c r="C231" s="64" t="s">
        <v>878</v>
      </c>
      <c r="D231" s="234" t="s">
        <v>104</v>
      </c>
      <c r="E231" s="64" t="s">
        <v>879</v>
      </c>
      <c r="F231" s="64">
        <v>12</v>
      </c>
      <c r="G231" s="64" t="s">
        <v>166</v>
      </c>
      <c r="H231" s="233" t="s">
        <v>779</v>
      </c>
      <c r="I231" s="234" t="s">
        <v>166</v>
      </c>
      <c r="J231" s="64" t="s">
        <v>822</v>
      </c>
    </row>
    <row r="232" spans="1:10" x14ac:dyDescent="0.25">
      <c r="A232" s="64">
        <v>24247499</v>
      </c>
      <c r="B232" s="233" t="s">
        <v>880</v>
      </c>
      <c r="C232" s="64" t="s">
        <v>881</v>
      </c>
      <c r="D232" s="234" t="s">
        <v>104</v>
      </c>
      <c r="E232" s="64" t="s">
        <v>882</v>
      </c>
      <c r="F232" s="64">
        <v>12</v>
      </c>
      <c r="G232" s="64" t="s">
        <v>166</v>
      </c>
      <c r="H232" s="233" t="s">
        <v>779</v>
      </c>
      <c r="I232" s="234" t="s">
        <v>166</v>
      </c>
      <c r="J232" s="64" t="s">
        <v>804</v>
      </c>
    </row>
    <row r="233" spans="1:10" x14ac:dyDescent="0.25">
      <c r="A233" s="64">
        <v>24247560</v>
      </c>
      <c r="B233" s="233" t="s">
        <v>883</v>
      </c>
      <c r="C233" s="64" t="s">
        <v>884</v>
      </c>
      <c r="D233" s="234" t="s">
        <v>118</v>
      </c>
      <c r="E233" s="64" t="s">
        <v>885</v>
      </c>
      <c r="F233" s="64">
        <v>15</v>
      </c>
      <c r="G233" s="64" t="s">
        <v>166</v>
      </c>
      <c r="H233" s="233" t="s">
        <v>779</v>
      </c>
      <c r="I233" s="234" t="s">
        <v>166</v>
      </c>
      <c r="J233" s="64" t="s">
        <v>788</v>
      </c>
    </row>
    <row r="234" spans="1:10" x14ac:dyDescent="0.25">
      <c r="A234" s="64">
        <v>24245745</v>
      </c>
      <c r="B234" s="233" t="s">
        <v>886</v>
      </c>
      <c r="C234" s="64" t="s">
        <v>887</v>
      </c>
      <c r="D234" s="234" t="s">
        <v>103</v>
      </c>
      <c r="E234" s="64" t="s">
        <v>888</v>
      </c>
      <c r="F234" s="64">
        <v>12</v>
      </c>
      <c r="G234" s="64" t="s">
        <v>166</v>
      </c>
      <c r="H234" s="233" t="s">
        <v>779</v>
      </c>
      <c r="I234" s="234" t="s">
        <v>166</v>
      </c>
      <c r="J234" s="64" t="s">
        <v>180</v>
      </c>
    </row>
    <row r="235" spans="1:10" x14ac:dyDescent="0.25">
      <c r="A235" s="64">
        <v>24247644</v>
      </c>
      <c r="B235" s="233" t="s">
        <v>889</v>
      </c>
      <c r="C235" s="64" t="s">
        <v>890</v>
      </c>
      <c r="D235" s="234" t="s">
        <v>103</v>
      </c>
      <c r="E235" s="64" t="s">
        <v>888</v>
      </c>
      <c r="F235" s="64">
        <v>12</v>
      </c>
      <c r="G235" s="64" t="s">
        <v>166</v>
      </c>
      <c r="H235" s="233" t="s">
        <v>779</v>
      </c>
      <c r="I235" s="234" t="s">
        <v>166</v>
      </c>
      <c r="J235" s="64" t="s">
        <v>180</v>
      </c>
    </row>
    <row r="236" spans="1:10" x14ac:dyDescent="0.25">
      <c r="A236" s="64">
        <v>24238267</v>
      </c>
      <c r="B236" s="233" t="s">
        <v>891</v>
      </c>
      <c r="C236" s="64" t="s">
        <v>892</v>
      </c>
      <c r="D236" s="234" t="s">
        <v>103</v>
      </c>
      <c r="E236" s="64" t="s">
        <v>893</v>
      </c>
      <c r="F236" s="64">
        <v>12</v>
      </c>
      <c r="G236" s="64" t="s">
        <v>166</v>
      </c>
      <c r="H236" s="233" t="s">
        <v>779</v>
      </c>
      <c r="I236" s="234" t="s">
        <v>166</v>
      </c>
      <c r="J236" s="64" t="s">
        <v>814</v>
      </c>
    </row>
    <row r="237" spans="1:10" x14ac:dyDescent="0.25">
      <c r="A237" s="64">
        <v>24238129</v>
      </c>
      <c r="B237" s="233" t="s">
        <v>894</v>
      </c>
      <c r="C237" s="64" t="s">
        <v>895</v>
      </c>
      <c r="D237" s="234" t="s">
        <v>104</v>
      </c>
      <c r="E237" s="64" t="s">
        <v>896</v>
      </c>
      <c r="F237" s="64">
        <v>13</v>
      </c>
      <c r="G237" s="64" t="s">
        <v>166</v>
      </c>
      <c r="H237" s="233" t="s">
        <v>779</v>
      </c>
      <c r="I237" s="234" t="s">
        <v>166</v>
      </c>
      <c r="J237" s="64" t="s">
        <v>335</v>
      </c>
    </row>
    <row r="238" spans="1:10" x14ac:dyDescent="0.25">
      <c r="A238" s="64">
        <v>24221590</v>
      </c>
      <c r="B238" s="233" t="s">
        <v>897</v>
      </c>
      <c r="C238" s="64" t="s">
        <v>898</v>
      </c>
      <c r="D238" s="234" t="s">
        <v>118</v>
      </c>
      <c r="E238" s="64" t="s">
        <v>899</v>
      </c>
      <c r="F238" s="64">
        <v>15</v>
      </c>
      <c r="G238" s="64" t="s">
        <v>166</v>
      </c>
      <c r="H238" s="233" t="s">
        <v>779</v>
      </c>
      <c r="I238" s="234" t="s">
        <v>166</v>
      </c>
      <c r="J238" s="64" t="s">
        <v>788</v>
      </c>
    </row>
    <row r="239" spans="1:10" x14ac:dyDescent="0.25">
      <c r="A239" s="64">
        <v>24220980</v>
      </c>
      <c r="B239" s="233" t="s">
        <v>897</v>
      </c>
      <c r="C239" s="64" t="s">
        <v>900</v>
      </c>
      <c r="D239" s="234" t="s">
        <v>118</v>
      </c>
      <c r="E239" s="64" t="s">
        <v>901</v>
      </c>
      <c r="F239" s="64">
        <v>14</v>
      </c>
      <c r="G239" s="64" t="s">
        <v>166</v>
      </c>
      <c r="H239" s="233" t="s">
        <v>779</v>
      </c>
      <c r="I239" s="234" t="s">
        <v>166</v>
      </c>
      <c r="J239" s="64" t="s">
        <v>788</v>
      </c>
    </row>
    <row r="240" spans="1:10" x14ac:dyDescent="0.25">
      <c r="A240" s="64">
        <v>24236623</v>
      </c>
      <c r="B240" s="233" t="s">
        <v>902</v>
      </c>
      <c r="C240" s="64" t="s">
        <v>903</v>
      </c>
      <c r="D240" s="234" t="s">
        <v>104</v>
      </c>
      <c r="E240" s="64" t="s">
        <v>904</v>
      </c>
      <c r="F240" s="64">
        <v>12</v>
      </c>
      <c r="G240" s="64" t="s">
        <v>166</v>
      </c>
      <c r="H240" s="233" t="s">
        <v>779</v>
      </c>
      <c r="I240" s="234" t="s">
        <v>166</v>
      </c>
      <c r="J240" s="64" t="s">
        <v>335</v>
      </c>
    </row>
    <row r="241" spans="1:10" x14ac:dyDescent="0.25">
      <c r="A241" s="64">
        <v>24245805</v>
      </c>
      <c r="B241" s="233" t="s">
        <v>905</v>
      </c>
      <c r="C241" s="64" t="s">
        <v>906</v>
      </c>
      <c r="D241" s="234" t="s">
        <v>104</v>
      </c>
      <c r="E241" s="64" t="s">
        <v>907</v>
      </c>
      <c r="F241" s="64">
        <v>13</v>
      </c>
      <c r="G241" s="64" t="s">
        <v>166</v>
      </c>
      <c r="H241" s="233" t="s">
        <v>779</v>
      </c>
      <c r="I241" s="234" t="s">
        <v>166</v>
      </c>
      <c r="J241" s="64" t="s">
        <v>279</v>
      </c>
    </row>
    <row r="242" spans="1:10" x14ac:dyDescent="0.25">
      <c r="A242" s="64">
        <v>24248683</v>
      </c>
      <c r="B242" s="233" t="s">
        <v>908</v>
      </c>
      <c r="C242" s="64" t="s">
        <v>909</v>
      </c>
      <c r="D242" s="234" t="s">
        <v>104</v>
      </c>
      <c r="E242" s="64" t="s">
        <v>910</v>
      </c>
      <c r="F242" s="64">
        <v>11</v>
      </c>
      <c r="G242" s="64" t="s">
        <v>166</v>
      </c>
      <c r="H242" s="233" t="s">
        <v>779</v>
      </c>
      <c r="I242" s="234" t="s">
        <v>166</v>
      </c>
      <c r="J242" s="64" t="s">
        <v>172</v>
      </c>
    </row>
    <row r="243" spans="1:10" x14ac:dyDescent="0.25">
      <c r="A243" s="64">
        <v>24245704</v>
      </c>
      <c r="B243" s="233" t="s">
        <v>911</v>
      </c>
      <c r="C243" s="64" t="s">
        <v>912</v>
      </c>
      <c r="D243" s="234" t="s">
        <v>104</v>
      </c>
      <c r="E243" s="64" t="s">
        <v>913</v>
      </c>
      <c r="F243" s="64">
        <v>12</v>
      </c>
      <c r="G243" s="64" t="s">
        <v>166</v>
      </c>
      <c r="H243" s="233" t="s">
        <v>779</v>
      </c>
      <c r="I243" s="234" t="s">
        <v>166</v>
      </c>
      <c r="J243" s="64" t="s">
        <v>788</v>
      </c>
    </row>
    <row r="244" spans="1:10" x14ac:dyDescent="0.25">
      <c r="A244" s="64">
        <v>24247542</v>
      </c>
      <c r="B244" s="233" t="s">
        <v>914</v>
      </c>
      <c r="C244" s="64" t="s">
        <v>915</v>
      </c>
      <c r="D244" s="234" t="s">
        <v>104</v>
      </c>
      <c r="E244" s="64" t="s">
        <v>671</v>
      </c>
      <c r="F244" s="64">
        <v>11</v>
      </c>
      <c r="G244" s="64" t="s">
        <v>166</v>
      </c>
      <c r="H244" s="233" t="s">
        <v>779</v>
      </c>
      <c r="I244" s="234" t="s">
        <v>166</v>
      </c>
      <c r="J244" s="64" t="s">
        <v>180</v>
      </c>
    </row>
    <row r="245" spans="1:10" x14ac:dyDescent="0.25">
      <c r="A245" s="64">
        <v>24248684</v>
      </c>
      <c r="B245" s="233" t="s">
        <v>916</v>
      </c>
      <c r="C245" s="64" t="s">
        <v>917</v>
      </c>
      <c r="D245" s="234" t="s">
        <v>104</v>
      </c>
      <c r="E245" s="64" t="s">
        <v>836</v>
      </c>
      <c r="F245" s="64">
        <v>11</v>
      </c>
      <c r="G245" s="64" t="s">
        <v>166</v>
      </c>
      <c r="H245" s="233" t="s">
        <v>779</v>
      </c>
      <c r="I245" s="234" t="s">
        <v>166</v>
      </c>
      <c r="J245" s="64" t="s">
        <v>918</v>
      </c>
    </row>
    <row r="246" spans="1:10" x14ac:dyDescent="0.25">
      <c r="A246" s="64">
        <v>24245606</v>
      </c>
      <c r="B246" s="233" t="s">
        <v>919</v>
      </c>
      <c r="C246" s="64" t="s">
        <v>920</v>
      </c>
      <c r="D246" s="234" t="s">
        <v>118</v>
      </c>
      <c r="E246" s="64" t="s">
        <v>921</v>
      </c>
      <c r="F246" s="64">
        <v>14</v>
      </c>
      <c r="G246" s="64" t="s">
        <v>166</v>
      </c>
      <c r="H246" s="233" t="s">
        <v>779</v>
      </c>
      <c r="I246" s="234" t="s">
        <v>166</v>
      </c>
      <c r="J246" s="64" t="s">
        <v>814</v>
      </c>
    </row>
    <row r="247" spans="1:10" x14ac:dyDescent="0.25">
      <c r="A247" s="64">
        <v>24222155</v>
      </c>
      <c r="B247" s="233" t="s">
        <v>922</v>
      </c>
      <c r="C247" s="64" t="s">
        <v>923</v>
      </c>
      <c r="D247" s="234" t="s">
        <v>119</v>
      </c>
      <c r="E247" s="64" t="s">
        <v>924</v>
      </c>
      <c r="F247" s="64">
        <v>13</v>
      </c>
      <c r="G247" s="64" t="s">
        <v>166</v>
      </c>
      <c r="H247" s="233" t="s">
        <v>779</v>
      </c>
      <c r="I247" s="234" t="s">
        <v>166</v>
      </c>
      <c r="J247" s="64" t="s">
        <v>176</v>
      </c>
    </row>
    <row r="248" spans="1:10" x14ac:dyDescent="0.25">
      <c r="A248" s="64">
        <v>24245526</v>
      </c>
      <c r="B248" s="233" t="s">
        <v>925</v>
      </c>
      <c r="C248" s="64" t="s">
        <v>926</v>
      </c>
      <c r="D248" s="234" t="s">
        <v>104</v>
      </c>
      <c r="E248" s="64" t="s">
        <v>927</v>
      </c>
      <c r="F248" s="64">
        <v>11</v>
      </c>
      <c r="G248" s="64" t="s">
        <v>166</v>
      </c>
      <c r="H248" s="233" t="s">
        <v>779</v>
      </c>
      <c r="I248" s="234" t="s">
        <v>166</v>
      </c>
      <c r="J248" s="64" t="s">
        <v>194</v>
      </c>
    </row>
    <row r="249" spans="1:10" x14ac:dyDescent="0.25">
      <c r="A249" s="64">
        <v>24247561</v>
      </c>
      <c r="B249" s="233" t="s">
        <v>928</v>
      </c>
      <c r="C249" s="64" t="s">
        <v>929</v>
      </c>
      <c r="D249" s="234" t="s">
        <v>103</v>
      </c>
      <c r="E249" s="64" t="s">
        <v>930</v>
      </c>
      <c r="F249" s="64">
        <v>11</v>
      </c>
      <c r="G249" s="64" t="s">
        <v>166</v>
      </c>
      <c r="H249" s="233" t="s">
        <v>779</v>
      </c>
      <c r="I249" s="234" t="s">
        <v>166</v>
      </c>
      <c r="J249" s="64" t="s">
        <v>788</v>
      </c>
    </row>
    <row r="250" spans="1:10" x14ac:dyDescent="0.25">
      <c r="A250" s="64">
        <v>24222571</v>
      </c>
      <c r="B250" s="233" t="s">
        <v>931</v>
      </c>
      <c r="C250" s="64" t="s">
        <v>932</v>
      </c>
      <c r="D250" s="234" t="s">
        <v>118</v>
      </c>
      <c r="E250" s="64" t="s">
        <v>933</v>
      </c>
      <c r="F250" s="64">
        <v>14</v>
      </c>
      <c r="G250" s="64" t="s">
        <v>166</v>
      </c>
      <c r="H250" s="233" t="s">
        <v>779</v>
      </c>
      <c r="I250" s="234" t="s">
        <v>166</v>
      </c>
      <c r="J250" s="64" t="s">
        <v>814</v>
      </c>
    </row>
    <row r="251" spans="1:10" x14ac:dyDescent="0.25">
      <c r="A251" s="64">
        <v>24222573</v>
      </c>
      <c r="B251" s="233" t="s">
        <v>934</v>
      </c>
      <c r="C251" s="64" t="s">
        <v>935</v>
      </c>
      <c r="D251" s="234" t="s">
        <v>118</v>
      </c>
      <c r="E251" s="64" t="s">
        <v>936</v>
      </c>
      <c r="F251" s="64">
        <v>14</v>
      </c>
      <c r="G251" s="64" t="s">
        <v>166</v>
      </c>
      <c r="H251" s="233" t="s">
        <v>779</v>
      </c>
      <c r="I251" s="234" t="s">
        <v>166</v>
      </c>
      <c r="J251" s="64" t="s">
        <v>814</v>
      </c>
    </row>
    <row r="252" spans="1:10" x14ac:dyDescent="0.25">
      <c r="A252" s="64">
        <v>24247788</v>
      </c>
      <c r="B252" s="233" t="s">
        <v>937</v>
      </c>
      <c r="C252" s="64" t="s">
        <v>938</v>
      </c>
      <c r="D252" s="234" t="s">
        <v>103</v>
      </c>
      <c r="E252" s="64" t="s">
        <v>939</v>
      </c>
      <c r="F252" s="64">
        <v>10</v>
      </c>
      <c r="G252" s="64" t="s">
        <v>166</v>
      </c>
      <c r="H252" s="233" t="s">
        <v>779</v>
      </c>
      <c r="I252" s="234" t="s">
        <v>166</v>
      </c>
      <c r="J252" s="64" t="s">
        <v>180</v>
      </c>
    </row>
    <row r="253" spans="1:10" x14ac:dyDescent="0.25">
      <c r="A253" s="64">
        <v>24245746</v>
      </c>
      <c r="B253" s="233" t="s">
        <v>940</v>
      </c>
      <c r="C253" s="64" t="s">
        <v>941</v>
      </c>
      <c r="D253" s="234" t="s">
        <v>103</v>
      </c>
      <c r="E253" s="64" t="s">
        <v>942</v>
      </c>
      <c r="F253" s="64">
        <v>12</v>
      </c>
      <c r="G253" s="64" t="s">
        <v>166</v>
      </c>
      <c r="H253" s="233" t="s">
        <v>779</v>
      </c>
      <c r="I253" s="234" t="s">
        <v>166</v>
      </c>
      <c r="J253" s="64" t="s">
        <v>180</v>
      </c>
    </row>
    <row r="254" spans="1:10" x14ac:dyDescent="0.25">
      <c r="A254" s="64">
        <v>24238134</v>
      </c>
      <c r="B254" s="233" t="s">
        <v>943</v>
      </c>
      <c r="C254" s="64" t="s">
        <v>944</v>
      </c>
      <c r="D254" s="234" t="s">
        <v>103</v>
      </c>
      <c r="E254" s="64" t="s">
        <v>945</v>
      </c>
      <c r="F254" s="64">
        <v>12</v>
      </c>
      <c r="G254" s="64" t="s">
        <v>166</v>
      </c>
      <c r="H254" s="233" t="s">
        <v>779</v>
      </c>
      <c r="I254" s="234" t="s">
        <v>166</v>
      </c>
      <c r="J254" s="64" t="s">
        <v>788</v>
      </c>
    </row>
    <row r="255" spans="1:10" x14ac:dyDescent="0.25">
      <c r="A255" s="64">
        <v>24238572</v>
      </c>
      <c r="B255" s="233" t="s">
        <v>946</v>
      </c>
      <c r="C255" s="64" t="s">
        <v>947</v>
      </c>
      <c r="D255" s="234" t="s">
        <v>119</v>
      </c>
      <c r="E255" s="64" t="s">
        <v>948</v>
      </c>
      <c r="F255" s="64">
        <v>14</v>
      </c>
      <c r="G255" s="64" t="s">
        <v>166</v>
      </c>
      <c r="H255" s="233" t="s">
        <v>779</v>
      </c>
      <c r="I255" s="234" t="s">
        <v>166</v>
      </c>
      <c r="J255" s="64" t="s">
        <v>949</v>
      </c>
    </row>
    <row r="256" spans="1:10" x14ac:dyDescent="0.25">
      <c r="A256" s="64">
        <v>24245837</v>
      </c>
      <c r="B256" s="233" t="s">
        <v>950</v>
      </c>
      <c r="C256" s="64" t="s">
        <v>806</v>
      </c>
      <c r="D256" s="234" t="s">
        <v>104</v>
      </c>
      <c r="E256" s="64" t="s">
        <v>951</v>
      </c>
      <c r="F256" s="64">
        <v>12</v>
      </c>
      <c r="G256" s="64" t="s">
        <v>166</v>
      </c>
      <c r="H256" s="233" t="s">
        <v>779</v>
      </c>
      <c r="I256" s="234" t="s">
        <v>166</v>
      </c>
      <c r="J256" s="64" t="s">
        <v>180</v>
      </c>
    </row>
    <row r="257" spans="1:10" x14ac:dyDescent="0.25">
      <c r="A257" s="64">
        <v>24247497</v>
      </c>
      <c r="B257" s="233" t="s">
        <v>952</v>
      </c>
      <c r="C257" s="64" t="s">
        <v>953</v>
      </c>
      <c r="D257" s="234" t="s">
        <v>104</v>
      </c>
      <c r="E257" s="64" t="s">
        <v>954</v>
      </c>
      <c r="F257" s="64">
        <v>11</v>
      </c>
      <c r="G257" s="64" t="s">
        <v>166</v>
      </c>
      <c r="H257" s="233" t="s">
        <v>779</v>
      </c>
      <c r="I257" s="234" t="s">
        <v>166</v>
      </c>
      <c r="J257" s="64" t="s">
        <v>780</v>
      </c>
    </row>
    <row r="258" spans="1:10" x14ac:dyDescent="0.25">
      <c r="A258" s="64">
        <v>24248233</v>
      </c>
      <c r="B258" s="233" t="s">
        <v>958</v>
      </c>
      <c r="C258" s="64" t="s">
        <v>959</v>
      </c>
      <c r="D258" s="234" t="s">
        <v>103</v>
      </c>
      <c r="E258" s="64" t="s">
        <v>960</v>
      </c>
      <c r="F258" s="64">
        <v>12</v>
      </c>
      <c r="G258" s="64" t="s">
        <v>166</v>
      </c>
      <c r="H258" s="233" t="s">
        <v>779</v>
      </c>
      <c r="I258" s="234" t="s">
        <v>166</v>
      </c>
      <c r="J258" s="64" t="s">
        <v>788</v>
      </c>
    </row>
    <row r="259" spans="1:10" x14ac:dyDescent="0.25">
      <c r="A259" s="64">
        <v>24247562</v>
      </c>
      <c r="B259" s="233" t="s">
        <v>961</v>
      </c>
      <c r="C259" s="64" t="s">
        <v>962</v>
      </c>
      <c r="D259" s="234" t="s">
        <v>104</v>
      </c>
      <c r="E259" s="64" t="s">
        <v>588</v>
      </c>
      <c r="F259" s="64">
        <v>12</v>
      </c>
      <c r="G259" s="64" t="s">
        <v>166</v>
      </c>
      <c r="H259" s="233" t="s">
        <v>779</v>
      </c>
      <c r="I259" s="234" t="s">
        <v>166</v>
      </c>
      <c r="J259" s="64" t="s">
        <v>822</v>
      </c>
    </row>
    <row r="260" spans="1:10" x14ac:dyDescent="0.25">
      <c r="A260" s="64">
        <v>24245819</v>
      </c>
      <c r="B260" s="233" t="s">
        <v>963</v>
      </c>
      <c r="C260" s="64" t="s">
        <v>964</v>
      </c>
      <c r="D260" s="234" t="s">
        <v>103</v>
      </c>
      <c r="E260" s="64" t="s">
        <v>965</v>
      </c>
      <c r="F260" s="64">
        <v>11</v>
      </c>
      <c r="G260" s="64" t="s">
        <v>166</v>
      </c>
      <c r="H260" s="233" t="s">
        <v>779</v>
      </c>
      <c r="I260" s="234" t="s">
        <v>166</v>
      </c>
      <c r="J260" s="64" t="s">
        <v>279</v>
      </c>
    </row>
    <row r="261" spans="1:10" x14ac:dyDescent="0.25">
      <c r="A261" s="64">
        <v>24247727</v>
      </c>
      <c r="B261" s="233" t="s">
        <v>966</v>
      </c>
      <c r="C261" s="64" t="s">
        <v>967</v>
      </c>
      <c r="D261" s="234" t="s">
        <v>103</v>
      </c>
      <c r="E261" s="64" t="s">
        <v>965</v>
      </c>
      <c r="F261" s="64">
        <v>11</v>
      </c>
      <c r="G261" s="64" t="s">
        <v>166</v>
      </c>
      <c r="H261" s="233" t="s">
        <v>779</v>
      </c>
      <c r="I261" s="234" t="s">
        <v>166</v>
      </c>
      <c r="J261" s="64" t="s">
        <v>788</v>
      </c>
    </row>
    <row r="262" spans="1:10" x14ac:dyDescent="0.25">
      <c r="A262" s="64">
        <v>24247673</v>
      </c>
      <c r="B262" s="233" t="s">
        <v>968</v>
      </c>
      <c r="C262" s="64" t="s">
        <v>969</v>
      </c>
      <c r="D262" s="234" t="s">
        <v>119</v>
      </c>
      <c r="E262" s="64" t="s">
        <v>970</v>
      </c>
      <c r="F262" s="64">
        <v>15</v>
      </c>
      <c r="G262" s="64" t="s">
        <v>166</v>
      </c>
      <c r="H262" s="233" t="s">
        <v>779</v>
      </c>
      <c r="I262" s="234" t="s">
        <v>166</v>
      </c>
      <c r="J262" s="64" t="s">
        <v>180</v>
      </c>
    </row>
    <row r="263" spans="1:10" x14ac:dyDescent="0.25">
      <c r="A263" s="64">
        <v>24248080</v>
      </c>
      <c r="B263" s="233" t="s">
        <v>971</v>
      </c>
      <c r="C263" s="64" t="s">
        <v>972</v>
      </c>
      <c r="D263" s="234" t="s">
        <v>103</v>
      </c>
      <c r="E263" s="64" t="s">
        <v>973</v>
      </c>
      <c r="F263" s="64">
        <v>11</v>
      </c>
      <c r="G263" s="64" t="s">
        <v>166</v>
      </c>
      <c r="H263" s="233" t="s">
        <v>779</v>
      </c>
      <c r="I263" s="234" t="s">
        <v>166</v>
      </c>
      <c r="J263" s="64" t="s">
        <v>632</v>
      </c>
    </row>
    <row r="264" spans="1:10" x14ac:dyDescent="0.25">
      <c r="A264" s="64">
        <v>24247861</v>
      </c>
      <c r="B264" s="233" t="s">
        <v>974</v>
      </c>
      <c r="C264" s="64" t="s">
        <v>975</v>
      </c>
      <c r="D264" s="234" t="s">
        <v>104</v>
      </c>
      <c r="E264" s="64" t="s">
        <v>976</v>
      </c>
      <c r="F264" s="64">
        <v>11</v>
      </c>
      <c r="G264" s="64" t="s">
        <v>166</v>
      </c>
      <c r="H264" s="233" t="s">
        <v>779</v>
      </c>
      <c r="I264" s="234" t="s">
        <v>166</v>
      </c>
      <c r="J264" s="64" t="s">
        <v>788</v>
      </c>
    </row>
    <row r="265" spans="1:10" x14ac:dyDescent="0.25">
      <c r="A265" s="64">
        <v>24248685</v>
      </c>
      <c r="B265" s="233" t="s">
        <v>977</v>
      </c>
      <c r="C265" s="64" t="s">
        <v>978</v>
      </c>
      <c r="D265" s="234" t="s">
        <v>104</v>
      </c>
      <c r="E265" s="64" t="s">
        <v>979</v>
      </c>
      <c r="F265" s="64">
        <v>11</v>
      </c>
      <c r="G265" s="64" t="s">
        <v>166</v>
      </c>
      <c r="H265" s="233" t="s">
        <v>779</v>
      </c>
      <c r="I265" s="234" t="s">
        <v>166</v>
      </c>
      <c r="J265" s="64" t="s">
        <v>176</v>
      </c>
    </row>
    <row r="266" spans="1:10" x14ac:dyDescent="0.25">
      <c r="A266" s="64">
        <v>24245838</v>
      </c>
      <c r="B266" s="233" t="s">
        <v>980</v>
      </c>
      <c r="C266" s="64" t="s">
        <v>981</v>
      </c>
      <c r="D266" s="234" t="s">
        <v>104</v>
      </c>
      <c r="E266" s="64" t="s">
        <v>982</v>
      </c>
      <c r="F266" s="64">
        <v>12</v>
      </c>
      <c r="G266" s="64" t="s">
        <v>166</v>
      </c>
      <c r="H266" s="233" t="s">
        <v>779</v>
      </c>
      <c r="I266" s="234" t="s">
        <v>166</v>
      </c>
      <c r="J266" s="64" t="s">
        <v>784</v>
      </c>
    </row>
    <row r="267" spans="1:10" x14ac:dyDescent="0.25">
      <c r="A267" s="64">
        <v>24245548</v>
      </c>
      <c r="B267" s="233" t="s">
        <v>983</v>
      </c>
      <c r="C267" s="64" t="s">
        <v>984</v>
      </c>
      <c r="D267" s="234" t="s">
        <v>103</v>
      </c>
      <c r="E267" s="64" t="s">
        <v>985</v>
      </c>
      <c r="F267" s="64">
        <v>11</v>
      </c>
      <c r="G267" s="64" t="s">
        <v>166</v>
      </c>
      <c r="H267" s="233" t="s">
        <v>779</v>
      </c>
      <c r="I267" s="234" t="s">
        <v>166</v>
      </c>
      <c r="J267" s="64" t="s">
        <v>986</v>
      </c>
    </row>
    <row r="268" spans="1:10" x14ac:dyDescent="0.25">
      <c r="A268" s="64">
        <v>24247787</v>
      </c>
      <c r="B268" s="233" t="s">
        <v>987</v>
      </c>
      <c r="C268" s="64" t="s">
        <v>988</v>
      </c>
      <c r="D268" s="234" t="s">
        <v>103</v>
      </c>
      <c r="E268" s="64" t="s">
        <v>989</v>
      </c>
      <c r="F268" s="64">
        <v>11</v>
      </c>
      <c r="G268" s="64" t="s">
        <v>166</v>
      </c>
      <c r="H268" s="233" t="s">
        <v>779</v>
      </c>
      <c r="I268" s="234" t="s">
        <v>166</v>
      </c>
      <c r="J268" s="64" t="s">
        <v>804</v>
      </c>
    </row>
    <row r="269" spans="1:10" x14ac:dyDescent="0.25">
      <c r="A269" s="64">
        <v>24245834</v>
      </c>
      <c r="B269" s="233" t="s">
        <v>990</v>
      </c>
      <c r="C269" s="64" t="s">
        <v>991</v>
      </c>
      <c r="D269" s="234" t="s">
        <v>103</v>
      </c>
      <c r="E269" s="64" t="s">
        <v>992</v>
      </c>
      <c r="F269" s="64">
        <v>11</v>
      </c>
      <c r="G269" s="64" t="s">
        <v>166</v>
      </c>
      <c r="H269" s="233" t="s">
        <v>779</v>
      </c>
      <c r="I269" s="234" t="s">
        <v>166</v>
      </c>
      <c r="J269" s="64" t="s">
        <v>180</v>
      </c>
    </row>
    <row r="270" spans="1:10" x14ac:dyDescent="0.25">
      <c r="A270" s="64">
        <v>24238387</v>
      </c>
      <c r="B270" s="233" t="s">
        <v>1000</v>
      </c>
      <c r="C270" s="64" t="s">
        <v>1001</v>
      </c>
      <c r="D270" s="234" t="s">
        <v>103</v>
      </c>
      <c r="E270" s="64" t="s">
        <v>1002</v>
      </c>
      <c r="F270" s="64">
        <v>13</v>
      </c>
      <c r="G270" s="64" t="s">
        <v>166</v>
      </c>
      <c r="H270" s="233" t="s">
        <v>779</v>
      </c>
      <c r="I270" s="234" t="s">
        <v>166</v>
      </c>
      <c r="J270" s="64" t="s">
        <v>788</v>
      </c>
    </row>
    <row r="271" spans="1:10" x14ac:dyDescent="0.25">
      <c r="A271" s="64">
        <v>24237645</v>
      </c>
      <c r="B271" s="233" t="s">
        <v>1003</v>
      </c>
      <c r="C271" s="64" t="s">
        <v>1004</v>
      </c>
      <c r="D271" s="234" t="s">
        <v>118</v>
      </c>
      <c r="E271" s="64" t="s">
        <v>1005</v>
      </c>
      <c r="F271" s="64">
        <v>15</v>
      </c>
      <c r="G271" s="64" t="s">
        <v>166</v>
      </c>
      <c r="H271" s="233" t="s">
        <v>779</v>
      </c>
      <c r="I271" s="234" t="s">
        <v>166</v>
      </c>
      <c r="J271" s="64" t="s">
        <v>788</v>
      </c>
    </row>
    <row r="272" spans="1:10" x14ac:dyDescent="0.25">
      <c r="A272" s="64">
        <v>24247850</v>
      </c>
      <c r="B272" s="233" t="s">
        <v>1006</v>
      </c>
      <c r="C272" s="64" t="s">
        <v>1007</v>
      </c>
      <c r="D272" s="234" t="s">
        <v>104</v>
      </c>
      <c r="E272" s="64" t="s">
        <v>1008</v>
      </c>
      <c r="F272" s="64">
        <v>12</v>
      </c>
      <c r="G272" s="64" t="s">
        <v>166</v>
      </c>
      <c r="H272" s="233" t="s">
        <v>779</v>
      </c>
      <c r="I272" s="234" t="s">
        <v>166</v>
      </c>
      <c r="J272" s="64" t="s">
        <v>176</v>
      </c>
    </row>
    <row r="273" spans="1:10" x14ac:dyDescent="0.25">
      <c r="A273" s="64">
        <v>24237561</v>
      </c>
      <c r="B273" s="233" t="s">
        <v>636</v>
      </c>
      <c r="C273" s="64" t="s">
        <v>1009</v>
      </c>
      <c r="D273" s="234" t="s">
        <v>104</v>
      </c>
      <c r="E273" s="64" t="s">
        <v>1010</v>
      </c>
      <c r="F273" s="64">
        <v>13</v>
      </c>
      <c r="G273" s="64" t="s">
        <v>166</v>
      </c>
      <c r="H273" s="233" t="s">
        <v>779</v>
      </c>
      <c r="I273" s="234" t="s">
        <v>166</v>
      </c>
      <c r="J273" s="64" t="s">
        <v>1011</v>
      </c>
    </row>
    <row r="274" spans="1:10" x14ac:dyDescent="0.25">
      <c r="A274" s="64">
        <v>24247675</v>
      </c>
      <c r="B274" s="233" t="s">
        <v>1012</v>
      </c>
      <c r="C274" s="64" t="s">
        <v>1013</v>
      </c>
      <c r="D274" s="234" t="s">
        <v>104</v>
      </c>
      <c r="E274" s="64" t="s">
        <v>1014</v>
      </c>
      <c r="F274" s="64">
        <v>13</v>
      </c>
      <c r="G274" s="64" t="s">
        <v>166</v>
      </c>
      <c r="H274" s="233" t="s">
        <v>779</v>
      </c>
      <c r="I274" s="234" t="s">
        <v>166</v>
      </c>
      <c r="J274" s="64" t="s">
        <v>180</v>
      </c>
    </row>
    <row r="275" spans="1:10" x14ac:dyDescent="0.25">
      <c r="A275" s="64">
        <v>24245527</v>
      </c>
      <c r="B275" s="233" t="s">
        <v>1015</v>
      </c>
      <c r="C275" s="64" t="s">
        <v>1016</v>
      </c>
      <c r="D275" s="234" t="s">
        <v>103</v>
      </c>
      <c r="E275" s="64" t="s">
        <v>1017</v>
      </c>
      <c r="F275" s="64">
        <v>12</v>
      </c>
      <c r="G275" s="64" t="s">
        <v>166</v>
      </c>
      <c r="H275" s="233" t="s">
        <v>779</v>
      </c>
      <c r="I275" s="234" t="s">
        <v>166</v>
      </c>
      <c r="J275" s="64" t="s">
        <v>279</v>
      </c>
    </row>
    <row r="276" spans="1:10" x14ac:dyDescent="0.25">
      <c r="A276" s="64">
        <v>24238571</v>
      </c>
      <c r="B276" s="233" t="s">
        <v>1018</v>
      </c>
      <c r="C276" s="64" t="s">
        <v>854</v>
      </c>
      <c r="D276" s="234" t="s">
        <v>104</v>
      </c>
      <c r="E276" s="64" t="s">
        <v>1019</v>
      </c>
      <c r="F276" s="64">
        <v>13</v>
      </c>
      <c r="G276" s="64" t="s">
        <v>166</v>
      </c>
      <c r="H276" s="233" t="s">
        <v>779</v>
      </c>
      <c r="I276" s="234" t="s">
        <v>166</v>
      </c>
      <c r="J276" s="64" t="s">
        <v>949</v>
      </c>
    </row>
    <row r="277" spans="1:10" x14ac:dyDescent="0.25">
      <c r="A277" s="64">
        <v>24248079</v>
      </c>
      <c r="B277" s="233" t="s">
        <v>1020</v>
      </c>
      <c r="C277" s="64" t="s">
        <v>1021</v>
      </c>
      <c r="D277" s="234" t="s">
        <v>103</v>
      </c>
      <c r="E277" s="64" t="s">
        <v>1022</v>
      </c>
      <c r="F277" s="64">
        <v>11</v>
      </c>
      <c r="G277" s="64" t="s">
        <v>166</v>
      </c>
      <c r="H277" s="233" t="s">
        <v>779</v>
      </c>
      <c r="I277" s="234" t="s">
        <v>166</v>
      </c>
      <c r="J277" s="64" t="s">
        <v>632</v>
      </c>
    </row>
    <row r="278" spans="1:10" x14ac:dyDescent="0.25">
      <c r="A278" s="64">
        <v>24222574</v>
      </c>
      <c r="B278" s="233" t="s">
        <v>1023</v>
      </c>
      <c r="C278" s="64" t="s">
        <v>1024</v>
      </c>
      <c r="D278" s="234" t="s">
        <v>104</v>
      </c>
      <c r="E278" s="64" t="s">
        <v>1025</v>
      </c>
      <c r="F278" s="64">
        <v>13</v>
      </c>
      <c r="G278" s="64" t="s">
        <v>166</v>
      </c>
      <c r="H278" s="233" t="s">
        <v>779</v>
      </c>
      <c r="I278" s="234" t="s">
        <v>166</v>
      </c>
      <c r="J278" s="64" t="s">
        <v>986</v>
      </c>
    </row>
    <row r="279" spans="1:10" x14ac:dyDescent="0.25">
      <c r="A279" s="64">
        <v>24245836</v>
      </c>
      <c r="B279" s="233" t="s">
        <v>1026</v>
      </c>
      <c r="C279" s="64" t="s">
        <v>1027</v>
      </c>
      <c r="D279" s="234" t="s">
        <v>104</v>
      </c>
      <c r="E279" s="64" t="s">
        <v>1028</v>
      </c>
      <c r="F279" s="64">
        <v>12</v>
      </c>
      <c r="G279" s="64" t="s">
        <v>166</v>
      </c>
      <c r="H279" s="233" t="s">
        <v>779</v>
      </c>
      <c r="I279" s="234" t="s">
        <v>166</v>
      </c>
      <c r="J279" s="64" t="s">
        <v>780</v>
      </c>
    </row>
    <row r="280" spans="1:10" x14ac:dyDescent="0.25">
      <c r="A280" s="64">
        <v>24247851</v>
      </c>
      <c r="B280" s="233" t="s">
        <v>1029</v>
      </c>
      <c r="C280" s="64" t="s">
        <v>1030</v>
      </c>
      <c r="D280" s="234" t="s">
        <v>104</v>
      </c>
      <c r="E280" s="64" t="s">
        <v>662</v>
      </c>
      <c r="F280" s="64">
        <v>12</v>
      </c>
      <c r="G280" s="64" t="s">
        <v>166</v>
      </c>
      <c r="H280" s="233" t="s">
        <v>779</v>
      </c>
      <c r="I280" s="234" t="s">
        <v>166</v>
      </c>
      <c r="J280" s="64" t="s">
        <v>804</v>
      </c>
    </row>
    <row r="281" spans="1:10" x14ac:dyDescent="0.25">
      <c r="A281" s="64">
        <v>24221603</v>
      </c>
      <c r="B281" s="233" t="s">
        <v>1031</v>
      </c>
      <c r="C281" s="64" t="s">
        <v>1032</v>
      </c>
      <c r="D281" s="234" t="s">
        <v>118</v>
      </c>
      <c r="E281" s="64" t="s">
        <v>1033</v>
      </c>
      <c r="F281" s="64">
        <v>14</v>
      </c>
      <c r="G281" s="64" t="s">
        <v>166</v>
      </c>
      <c r="H281" s="233" t="s">
        <v>779</v>
      </c>
      <c r="I281" s="234" t="s">
        <v>166</v>
      </c>
      <c r="J281" s="64" t="s">
        <v>814</v>
      </c>
    </row>
    <row r="282" spans="1:10" x14ac:dyDescent="0.25">
      <c r="A282" s="64">
        <v>24247572</v>
      </c>
      <c r="B282" s="233" t="s">
        <v>276</v>
      </c>
      <c r="C282" s="64" t="s">
        <v>1034</v>
      </c>
      <c r="D282" s="234" t="s">
        <v>103</v>
      </c>
      <c r="E282" s="64" t="s">
        <v>1035</v>
      </c>
      <c r="F282" s="64">
        <v>11</v>
      </c>
      <c r="G282" s="64" t="s">
        <v>166</v>
      </c>
      <c r="H282" s="233" t="s">
        <v>779</v>
      </c>
      <c r="I282" s="234" t="s">
        <v>166</v>
      </c>
      <c r="J282" s="64" t="s">
        <v>788</v>
      </c>
    </row>
    <row r="283" spans="1:10" x14ac:dyDescent="0.25">
      <c r="A283" s="64">
        <v>24237648</v>
      </c>
      <c r="B283" s="233" t="s">
        <v>1036</v>
      </c>
      <c r="C283" s="64" t="s">
        <v>1037</v>
      </c>
      <c r="D283" s="234" t="s">
        <v>103</v>
      </c>
      <c r="E283" s="64" t="s">
        <v>1038</v>
      </c>
      <c r="F283" s="64">
        <v>13</v>
      </c>
      <c r="G283" s="64" t="s">
        <v>166</v>
      </c>
      <c r="H283" s="233" t="s">
        <v>779</v>
      </c>
      <c r="I283" s="234" t="s">
        <v>166</v>
      </c>
      <c r="J283" s="64" t="s">
        <v>788</v>
      </c>
    </row>
    <row r="284" spans="1:10" x14ac:dyDescent="0.25">
      <c r="A284" s="64">
        <v>24238131</v>
      </c>
      <c r="B284" s="233" t="s">
        <v>1039</v>
      </c>
      <c r="C284" s="64" t="s">
        <v>1040</v>
      </c>
      <c r="D284" s="234" t="s">
        <v>104</v>
      </c>
      <c r="E284" s="64" t="s">
        <v>1041</v>
      </c>
      <c r="F284" s="64">
        <v>13</v>
      </c>
      <c r="G284" s="64" t="s">
        <v>166</v>
      </c>
      <c r="H284" s="233" t="s">
        <v>779</v>
      </c>
      <c r="I284" s="234" t="s">
        <v>166</v>
      </c>
      <c r="J284" s="64" t="s">
        <v>788</v>
      </c>
    </row>
    <row r="285" spans="1:10" x14ac:dyDescent="0.25">
      <c r="A285" s="64">
        <v>24236628</v>
      </c>
      <c r="B285" s="233" t="s">
        <v>1042</v>
      </c>
      <c r="C285" s="64" t="s">
        <v>1043</v>
      </c>
      <c r="D285" s="234" t="s">
        <v>104</v>
      </c>
      <c r="E285" s="64" t="s">
        <v>1044</v>
      </c>
      <c r="F285" s="64">
        <v>13</v>
      </c>
      <c r="G285" s="64" t="s">
        <v>166</v>
      </c>
      <c r="H285" s="233" t="s">
        <v>779</v>
      </c>
      <c r="I285" s="234" t="s">
        <v>166</v>
      </c>
      <c r="J285" s="64" t="s">
        <v>335</v>
      </c>
    </row>
    <row r="286" spans="1:10" x14ac:dyDescent="0.25">
      <c r="A286" s="64">
        <v>24237647</v>
      </c>
      <c r="B286" s="233" t="s">
        <v>1045</v>
      </c>
      <c r="C286" s="64" t="s">
        <v>1046</v>
      </c>
      <c r="D286" s="234" t="s">
        <v>104</v>
      </c>
      <c r="E286" s="64" t="s">
        <v>1047</v>
      </c>
      <c r="F286" s="64">
        <v>13</v>
      </c>
      <c r="G286" s="64" t="s">
        <v>166</v>
      </c>
      <c r="H286" s="233" t="s">
        <v>779</v>
      </c>
      <c r="I286" s="234" t="s">
        <v>166</v>
      </c>
      <c r="J286" s="64" t="s">
        <v>788</v>
      </c>
    </row>
    <row r="287" spans="1:10" x14ac:dyDescent="0.25">
      <c r="A287" s="64">
        <v>24245703</v>
      </c>
      <c r="B287" s="233" t="s">
        <v>1048</v>
      </c>
      <c r="C287" s="64" t="s">
        <v>1049</v>
      </c>
      <c r="D287" s="234" t="s">
        <v>104</v>
      </c>
      <c r="E287" s="64" t="s">
        <v>1050</v>
      </c>
      <c r="F287" s="64">
        <v>12</v>
      </c>
      <c r="G287" s="64" t="s">
        <v>166</v>
      </c>
      <c r="H287" s="233" t="s">
        <v>779</v>
      </c>
      <c r="I287" s="234" t="s">
        <v>166</v>
      </c>
      <c r="J287" s="64" t="s">
        <v>227</v>
      </c>
    </row>
    <row r="288" spans="1:10" x14ac:dyDescent="0.25">
      <c r="A288" s="64">
        <v>24221714</v>
      </c>
      <c r="B288" s="233" t="s">
        <v>1051</v>
      </c>
      <c r="C288" s="64" t="s">
        <v>1052</v>
      </c>
      <c r="D288" s="234" t="s">
        <v>104</v>
      </c>
      <c r="E288" s="64" t="s">
        <v>1053</v>
      </c>
      <c r="F288" s="64">
        <v>13</v>
      </c>
      <c r="G288" s="64" t="s">
        <v>166</v>
      </c>
      <c r="H288" s="233" t="s">
        <v>779</v>
      </c>
      <c r="I288" s="234" t="s">
        <v>166</v>
      </c>
      <c r="J288" s="64" t="s">
        <v>176</v>
      </c>
    </row>
    <row r="289" spans="1:10" x14ac:dyDescent="0.25">
      <c r="A289" s="64">
        <v>24212151</v>
      </c>
      <c r="B289" s="233" t="s">
        <v>1054</v>
      </c>
      <c r="C289" s="64" t="s">
        <v>1055</v>
      </c>
      <c r="D289" s="234" t="s">
        <v>118</v>
      </c>
      <c r="E289" s="64" t="s">
        <v>1056</v>
      </c>
      <c r="F289" s="64">
        <v>14</v>
      </c>
      <c r="G289" s="64" t="s">
        <v>166</v>
      </c>
      <c r="H289" s="233" t="s">
        <v>779</v>
      </c>
      <c r="I289" s="234" t="s">
        <v>166</v>
      </c>
      <c r="J289" s="64" t="s">
        <v>788</v>
      </c>
    </row>
    <row r="290" spans="1:10" x14ac:dyDescent="0.25">
      <c r="A290" s="64">
        <v>24247502</v>
      </c>
      <c r="B290" s="233" t="s">
        <v>1057</v>
      </c>
      <c r="C290" s="64" t="s">
        <v>242</v>
      </c>
      <c r="D290" s="234" t="s">
        <v>103</v>
      </c>
      <c r="E290" s="64" t="s">
        <v>1058</v>
      </c>
      <c r="F290" s="64">
        <v>12</v>
      </c>
      <c r="G290" s="64" t="s">
        <v>166</v>
      </c>
      <c r="H290" s="233" t="s">
        <v>779</v>
      </c>
      <c r="I290" s="234" t="s">
        <v>166</v>
      </c>
      <c r="J290" s="64" t="s">
        <v>632</v>
      </c>
    </row>
    <row r="291" spans="1:10" x14ac:dyDescent="0.25">
      <c r="A291" s="64">
        <v>24237523</v>
      </c>
      <c r="B291" s="233" t="s">
        <v>1059</v>
      </c>
      <c r="C291" s="64" t="s">
        <v>1060</v>
      </c>
      <c r="D291" s="234" t="s">
        <v>103</v>
      </c>
      <c r="E291" s="64" t="s">
        <v>1061</v>
      </c>
      <c r="F291" s="64">
        <v>13</v>
      </c>
      <c r="G291" s="64" t="s">
        <v>166</v>
      </c>
      <c r="H291" s="233" t="s">
        <v>779</v>
      </c>
      <c r="I291" s="234" t="s">
        <v>166</v>
      </c>
      <c r="J291" s="64" t="s">
        <v>814</v>
      </c>
    </row>
    <row r="292" spans="1:10" x14ac:dyDescent="0.25">
      <c r="A292" s="64">
        <v>24210898</v>
      </c>
      <c r="B292" s="233" t="s">
        <v>1062</v>
      </c>
      <c r="C292" s="64" t="s">
        <v>1063</v>
      </c>
      <c r="D292" s="234" t="s">
        <v>119</v>
      </c>
      <c r="E292" s="64" t="s">
        <v>1064</v>
      </c>
      <c r="F292" s="64">
        <v>14</v>
      </c>
      <c r="G292" s="64" t="s">
        <v>166</v>
      </c>
      <c r="H292" s="233" t="s">
        <v>779</v>
      </c>
      <c r="I292" s="234" t="s">
        <v>166</v>
      </c>
      <c r="J292" s="64" t="s">
        <v>788</v>
      </c>
    </row>
    <row r="293" spans="1:10" x14ac:dyDescent="0.25">
      <c r="A293" s="64">
        <v>24247564</v>
      </c>
      <c r="B293" s="233" t="s">
        <v>1065</v>
      </c>
      <c r="C293" s="64" t="s">
        <v>1066</v>
      </c>
      <c r="D293" s="234" t="s">
        <v>118</v>
      </c>
      <c r="E293" s="64" t="s">
        <v>1067</v>
      </c>
      <c r="F293" s="64">
        <v>14</v>
      </c>
      <c r="G293" s="64" t="s">
        <v>166</v>
      </c>
      <c r="H293" s="233" t="s">
        <v>779</v>
      </c>
      <c r="I293" s="234" t="s">
        <v>166</v>
      </c>
      <c r="J293" s="64" t="s">
        <v>788</v>
      </c>
    </row>
    <row r="294" spans="1:10" x14ac:dyDescent="0.25">
      <c r="A294" s="64">
        <v>24222097</v>
      </c>
      <c r="B294" s="233" t="s">
        <v>1068</v>
      </c>
      <c r="C294" s="64" t="s">
        <v>1069</v>
      </c>
      <c r="D294" s="234" t="s">
        <v>119</v>
      </c>
      <c r="E294" s="64" t="s">
        <v>1070</v>
      </c>
      <c r="F294" s="64">
        <v>14</v>
      </c>
      <c r="G294" s="64" t="s">
        <v>166</v>
      </c>
      <c r="H294" s="233" t="s">
        <v>779</v>
      </c>
      <c r="I294" s="234" t="s">
        <v>166</v>
      </c>
      <c r="J294" s="64" t="s">
        <v>788</v>
      </c>
    </row>
    <row r="295" spans="1:10" x14ac:dyDescent="0.25">
      <c r="A295" s="64">
        <v>24247567</v>
      </c>
      <c r="B295" s="233" t="s">
        <v>1071</v>
      </c>
      <c r="C295" s="64" t="s">
        <v>1072</v>
      </c>
      <c r="D295" s="234" t="s">
        <v>103</v>
      </c>
      <c r="E295" s="64" t="s">
        <v>189</v>
      </c>
      <c r="F295" s="64">
        <v>12</v>
      </c>
      <c r="G295" s="64" t="s">
        <v>166</v>
      </c>
      <c r="H295" s="233" t="s">
        <v>779</v>
      </c>
      <c r="I295" s="234" t="s">
        <v>166</v>
      </c>
      <c r="J295" s="64" t="s">
        <v>788</v>
      </c>
    </row>
    <row r="296" spans="1:10" x14ac:dyDescent="0.25">
      <c r="A296" s="64">
        <v>24247856</v>
      </c>
      <c r="B296" s="233" t="s">
        <v>1073</v>
      </c>
      <c r="C296" s="64" t="s">
        <v>1074</v>
      </c>
      <c r="D296" s="234" t="s">
        <v>103</v>
      </c>
      <c r="E296" s="64" t="s">
        <v>1075</v>
      </c>
      <c r="F296" s="64">
        <v>11</v>
      </c>
      <c r="G296" s="64" t="s">
        <v>166</v>
      </c>
      <c r="H296" s="233" t="s">
        <v>779</v>
      </c>
      <c r="I296" s="234" t="s">
        <v>166</v>
      </c>
      <c r="J296" s="64" t="s">
        <v>788</v>
      </c>
    </row>
    <row r="297" spans="1:10" x14ac:dyDescent="0.25">
      <c r="A297" s="64">
        <v>24220976</v>
      </c>
      <c r="B297" s="233" t="s">
        <v>1076</v>
      </c>
      <c r="C297" s="64" t="s">
        <v>1077</v>
      </c>
      <c r="D297" s="234" t="s">
        <v>103</v>
      </c>
      <c r="E297" s="64" t="s">
        <v>450</v>
      </c>
      <c r="F297" s="64">
        <v>13</v>
      </c>
      <c r="G297" s="64" t="s">
        <v>166</v>
      </c>
      <c r="H297" s="233" t="s">
        <v>779</v>
      </c>
      <c r="I297" s="234" t="s">
        <v>166</v>
      </c>
      <c r="J297" s="64" t="s">
        <v>788</v>
      </c>
    </row>
    <row r="298" spans="1:10" x14ac:dyDescent="0.25">
      <c r="A298" s="64">
        <v>24222679</v>
      </c>
      <c r="B298" s="233" t="s">
        <v>1078</v>
      </c>
      <c r="C298" s="64" t="s">
        <v>1079</v>
      </c>
      <c r="D298" s="234" t="s">
        <v>118</v>
      </c>
      <c r="E298" s="64" t="s">
        <v>1080</v>
      </c>
      <c r="F298" s="64">
        <v>14</v>
      </c>
      <c r="G298" s="64" t="s">
        <v>166</v>
      </c>
      <c r="H298" s="233" t="s">
        <v>779</v>
      </c>
      <c r="I298" s="234" t="s">
        <v>166</v>
      </c>
      <c r="J298" s="64" t="s">
        <v>788</v>
      </c>
    </row>
    <row r="299" spans="1:10" x14ac:dyDescent="0.25">
      <c r="A299" s="64">
        <v>24238136</v>
      </c>
      <c r="B299" s="233" t="s">
        <v>1078</v>
      </c>
      <c r="C299" s="64" t="s">
        <v>1081</v>
      </c>
      <c r="D299" s="234" t="s">
        <v>103</v>
      </c>
      <c r="E299" s="64" t="s">
        <v>1082</v>
      </c>
      <c r="F299" s="64">
        <v>12</v>
      </c>
      <c r="G299" s="64" t="s">
        <v>166</v>
      </c>
      <c r="H299" s="233" t="s">
        <v>779</v>
      </c>
      <c r="I299" s="234" t="s">
        <v>166</v>
      </c>
      <c r="J299" s="64" t="s">
        <v>788</v>
      </c>
    </row>
    <row r="300" spans="1:10" x14ac:dyDescent="0.25">
      <c r="A300" s="64">
        <v>24220487</v>
      </c>
      <c r="B300" s="233" t="s">
        <v>1083</v>
      </c>
      <c r="C300" s="64" t="s">
        <v>1084</v>
      </c>
      <c r="D300" s="234" t="s">
        <v>119</v>
      </c>
      <c r="E300" s="64" t="s">
        <v>1085</v>
      </c>
      <c r="F300" s="64">
        <v>14</v>
      </c>
      <c r="G300" s="64" t="s">
        <v>166</v>
      </c>
      <c r="H300" s="233" t="s">
        <v>779</v>
      </c>
      <c r="I300" s="234" t="s">
        <v>166</v>
      </c>
      <c r="J300" s="64" t="s">
        <v>918</v>
      </c>
    </row>
    <row r="301" spans="1:10" x14ac:dyDescent="0.25">
      <c r="A301" s="64">
        <v>24238137</v>
      </c>
      <c r="B301" s="233" t="s">
        <v>1086</v>
      </c>
      <c r="C301" s="64" t="s">
        <v>1087</v>
      </c>
      <c r="D301" s="234" t="s">
        <v>119</v>
      </c>
      <c r="E301" s="64" t="s">
        <v>1088</v>
      </c>
      <c r="F301" s="64">
        <v>14</v>
      </c>
      <c r="G301" s="64" t="s">
        <v>166</v>
      </c>
      <c r="H301" s="233" t="s">
        <v>779</v>
      </c>
      <c r="I301" s="234" t="s">
        <v>166</v>
      </c>
      <c r="J301" s="64" t="s">
        <v>788</v>
      </c>
    </row>
    <row r="302" spans="1:10" x14ac:dyDescent="0.25">
      <c r="A302" s="64">
        <v>24237912</v>
      </c>
      <c r="B302" s="233" t="s">
        <v>1089</v>
      </c>
      <c r="C302" s="64" t="s">
        <v>1090</v>
      </c>
      <c r="D302" s="234" t="s">
        <v>104</v>
      </c>
      <c r="E302" s="64" t="s">
        <v>1091</v>
      </c>
      <c r="F302" s="64">
        <v>13</v>
      </c>
      <c r="G302" s="64" t="s">
        <v>166</v>
      </c>
      <c r="H302" s="233" t="s">
        <v>779</v>
      </c>
      <c r="I302" s="234" t="s">
        <v>166</v>
      </c>
      <c r="J302" s="64" t="s">
        <v>176</v>
      </c>
    </row>
    <row r="303" spans="1:10" x14ac:dyDescent="0.25">
      <c r="A303" s="64">
        <v>24247571</v>
      </c>
      <c r="B303" s="233" t="s">
        <v>1092</v>
      </c>
      <c r="C303" s="64" t="s">
        <v>1093</v>
      </c>
      <c r="D303" s="234" t="s">
        <v>103</v>
      </c>
      <c r="E303" s="64" t="s">
        <v>1094</v>
      </c>
      <c r="F303" s="64">
        <v>12</v>
      </c>
      <c r="G303" s="64" t="s">
        <v>166</v>
      </c>
      <c r="H303" s="233" t="s">
        <v>779</v>
      </c>
      <c r="I303" s="234" t="s">
        <v>166</v>
      </c>
      <c r="J303" s="64" t="s">
        <v>788</v>
      </c>
    </row>
    <row r="304" spans="1:10" x14ac:dyDescent="0.25">
      <c r="A304" s="64">
        <v>24247568</v>
      </c>
      <c r="B304" s="233" t="s">
        <v>1092</v>
      </c>
      <c r="C304" s="64" t="s">
        <v>1095</v>
      </c>
      <c r="D304" s="234" t="s">
        <v>119</v>
      </c>
      <c r="E304" s="64" t="s">
        <v>1096</v>
      </c>
      <c r="F304" s="64">
        <v>15</v>
      </c>
      <c r="G304" s="64" t="s">
        <v>166</v>
      </c>
      <c r="H304" s="233" t="s">
        <v>779</v>
      </c>
      <c r="I304" s="234" t="s">
        <v>166</v>
      </c>
      <c r="J304" s="64" t="s">
        <v>788</v>
      </c>
    </row>
    <row r="305" spans="1:10" x14ac:dyDescent="0.25">
      <c r="A305" s="64">
        <v>24247570</v>
      </c>
      <c r="B305" s="233" t="s">
        <v>1092</v>
      </c>
      <c r="C305" s="64" t="s">
        <v>1097</v>
      </c>
      <c r="D305" s="234" t="s">
        <v>103</v>
      </c>
      <c r="E305" s="64" t="s">
        <v>1098</v>
      </c>
      <c r="F305" s="64">
        <v>13</v>
      </c>
      <c r="G305" s="64" t="s">
        <v>166</v>
      </c>
      <c r="H305" s="233" t="s">
        <v>779</v>
      </c>
      <c r="I305" s="234" t="s">
        <v>166</v>
      </c>
      <c r="J305" s="64" t="s">
        <v>788</v>
      </c>
    </row>
    <row r="306" spans="1:10" x14ac:dyDescent="0.25">
      <c r="A306" s="64">
        <v>24245714</v>
      </c>
      <c r="B306" s="233" t="s">
        <v>1102</v>
      </c>
      <c r="C306" s="64" t="s">
        <v>1103</v>
      </c>
      <c r="D306" s="234" t="s">
        <v>104</v>
      </c>
      <c r="E306" s="64" t="s">
        <v>596</v>
      </c>
      <c r="F306" s="64">
        <v>12</v>
      </c>
      <c r="G306" s="64" t="s">
        <v>166</v>
      </c>
      <c r="H306" s="233" t="s">
        <v>779</v>
      </c>
      <c r="I306" s="234" t="s">
        <v>166</v>
      </c>
      <c r="J306" s="64" t="s">
        <v>247</v>
      </c>
    </row>
    <row r="307" spans="1:10" x14ac:dyDescent="0.25">
      <c r="A307" s="64">
        <v>24245522</v>
      </c>
      <c r="B307" s="233" t="s">
        <v>1102</v>
      </c>
      <c r="C307" s="64" t="s">
        <v>860</v>
      </c>
      <c r="D307" s="234" t="s">
        <v>104</v>
      </c>
      <c r="E307" s="64" t="s">
        <v>1104</v>
      </c>
      <c r="F307" s="64">
        <v>11</v>
      </c>
      <c r="G307" s="64" t="s">
        <v>166</v>
      </c>
      <c r="H307" s="233" t="s">
        <v>779</v>
      </c>
      <c r="I307" s="234" t="s">
        <v>166</v>
      </c>
      <c r="J307" s="64" t="s">
        <v>180</v>
      </c>
    </row>
    <row r="308" spans="1:10" x14ac:dyDescent="0.25">
      <c r="A308" s="64">
        <v>24237237</v>
      </c>
      <c r="B308" s="233" t="s">
        <v>1105</v>
      </c>
      <c r="C308" s="64" t="s">
        <v>1106</v>
      </c>
      <c r="D308" s="234" t="s">
        <v>104</v>
      </c>
      <c r="E308" s="64" t="s">
        <v>483</v>
      </c>
      <c r="F308" s="64">
        <v>12</v>
      </c>
      <c r="G308" s="64" t="s">
        <v>166</v>
      </c>
      <c r="H308" s="233" t="s">
        <v>779</v>
      </c>
      <c r="I308" s="234" t="s">
        <v>166</v>
      </c>
      <c r="J308" s="64" t="s">
        <v>1107</v>
      </c>
    </row>
    <row r="309" spans="1:10" x14ac:dyDescent="0.25">
      <c r="A309" s="64">
        <v>24210574</v>
      </c>
      <c r="B309" s="233" t="s">
        <v>1108</v>
      </c>
      <c r="C309" s="64" t="s">
        <v>1109</v>
      </c>
      <c r="D309" s="234" t="s">
        <v>119</v>
      </c>
      <c r="E309" s="64" t="s">
        <v>885</v>
      </c>
      <c r="F309" s="64">
        <v>15</v>
      </c>
      <c r="G309" s="64" t="s">
        <v>166</v>
      </c>
      <c r="H309" s="233" t="s">
        <v>779</v>
      </c>
      <c r="I309" s="234" t="s">
        <v>166</v>
      </c>
      <c r="J309" s="64" t="s">
        <v>918</v>
      </c>
    </row>
    <row r="310" spans="1:10" x14ac:dyDescent="0.25">
      <c r="A310" s="64">
        <v>24220173</v>
      </c>
      <c r="B310" s="233" t="s">
        <v>1110</v>
      </c>
      <c r="C310" s="64" t="s">
        <v>1111</v>
      </c>
      <c r="D310" s="234" t="s">
        <v>104</v>
      </c>
      <c r="E310" s="64" t="s">
        <v>1112</v>
      </c>
      <c r="F310" s="64">
        <v>13</v>
      </c>
      <c r="G310" s="64" t="s">
        <v>166</v>
      </c>
      <c r="H310" s="233" t="s">
        <v>779</v>
      </c>
      <c r="I310" s="234" t="s">
        <v>166</v>
      </c>
      <c r="J310" s="64" t="s">
        <v>986</v>
      </c>
    </row>
    <row r="311" spans="1:10" x14ac:dyDescent="0.25">
      <c r="A311" s="64">
        <v>24245524</v>
      </c>
      <c r="B311" s="233" t="s">
        <v>1113</v>
      </c>
      <c r="C311" s="64" t="s">
        <v>1114</v>
      </c>
      <c r="D311" s="234" t="s">
        <v>103</v>
      </c>
      <c r="E311" s="64" t="s">
        <v>1115</v>
      </c>
      <c r="F311" s="64">
        <v>12</v>
      </c>
      <c r="G311" s="64" t="s">
        <v>166</v>
      </c>
      <c r="H311" s="233" t="s">
        <v>779</v>
      </c>
      <c r="I311" s="234" t="s">
        <v>166</v>
      </c>
      <c r="J311" s="64" t="s">
        <v>279</v>
      </c>
    </row>
    <row r="312" spans="1:10" x14ac:dyDescent="0.25">
      <c r="A312" s="64">
        <v>24247569</v>
      </c>
      <c r="B312" s="233" t="s">
        <v>1116</v>
      </c>
      <c r="C312" s="64" t="s">
        <v>1117</v>
      </c>
      <c r="D312" s="234" t="s">
        <v>104</v>
      </c>
      <c r="E312" s="64" t="s">
        <v>671</v>
      </c>
      <c r="F312" s="64">
        <v>11</v>
      </c>
      <c r="G312" s="64" t="s">
        <v>166</v>
      </c>
      <c r="H312" s="233" t="s">
        <v>779</v>
      </c>
      <c r="I312" s="234" t="s">
        <v>166</v>
      </c>
      <c r="J312" s="64" t="s">
        <v>788</v>
      </c>
    </row>
    <row r="313" spans="1:10" x14ac:dyDescent="0.25">
      <c r="A313" s="64">
        <v>24237524</v>
      </c>
      <c r="B313" s="233" t="s">
        <v>1118</v>
      </c>
      <c r="C313" s="64" t="s">
        <v>1119</v>
      </c>
      <c r="D313" s="234" t="s">
        <v>104</v>
      </c>
      <c r="E313" s="64" t="s">
        <v>512</v>
      </c>
      <c r="F313" s="64">
        <v>12</v>
      </c>
      <c r="G313" s="64" t="s">
        <v>166</v>
      </c>
      <c r="H313" s="233" t="s">
        <v>779</v>
      </c>
      <c r="I313" s="234" t="s">
        <v>166</v>
      </c>
      <c r="J313" s="64" t="s">
        <v>873</v>
      </c>
    </row>
    <row r="314" spans="1:10" x14ac:dyDescent="0.25">
      <c r="A314" s="64">
        <v>24245577</v>
      </c>
      <c r="B314" s="233" t="s">
        <v>1120</v>
      </c>
      <c r="C314" s="64" t="s">
        <v>1121</v>
      </c>
      <c r="D314" s="234" t="s">
        <v>104</v>
      </c>
      <c r="E314" s="64" t="s">
        <v>757</v>
      </c>
      <c r="F314" s="64">
        <v>11</v>
      </c>
      <c r="G314" s="64" t="s">
        <v>166</v>
      </c>
      <c r="H314" s="233" t="s">
        <v>779</v>
      </c>
      <c r="I314" s="234" t="s">
        <v>166</v>
      </c>
      <c r="J314" s="64" t="s">
        <v>176</v>
      </c>
    </row>
    <row r="315" spans="1:10" x14ac:dyDescent="0.25">
      <c r="A315" s="64">
        <v>24247606</v>
      </c>
      <c r="B315" s="233" t="s">
        <v>1122</v>
      </c>
      <c r="C315" s="64" t="s">
        <v>1123</v>
      </c>
      <c r="D315" s="234" t="s">
        <v>104</v>
      </c>
      <c r="E315" s="64" t="s">
        <v>1124</v>
      </c>
      <c r="F315" s="64">
        <v>12</v>
      </c>
      <c r="G315" s="64" t="s">
        <v>166</v>
      </c>
      <c r="H315" s="233" t="s">
        <v>779</v>
      </c>
      <c r="I315" s="234" t="s">
        <v>166</v>
      </c>
      <c r="J315" s="64" t="s">
        <v>918</v>
      </c>
    </row>
    <row r="316" spans="1:10" x14ac:dyDescent="0.25">
      <c r="A316" s="64">
        <v>24248686</v>
      </c>
      <c r="B316" s="233" t="s">
        <v>1125</v>
      </c>
      <c r="C316" s="64" t="s">
        <v>1126</v>
      </c>
      <c r="D316" s="234" t="s">
        <v>104</v>
      </c>
      <c r="E316" s="64" t="s">
        <v>942</v>
      </c>
      <c r="F316" s="64">
        <v>12</v>
      </c>
      <c r="G316" s="64" t="s">
        <v>166</v>
      </c>
      <c r="H316" s="233" t="s">
        <v>779</v>
      </c>
      <c r="I316" s="234" t="s">
        <v>166</v>
      </c>
      <c r="J316" s="64" t="s">
        <v>176</v>
      </c>
    </row>
    <row r="317" spans="1:10" x14ac:dyDescent="0.25">
      <c r="A317" s="64">
        <v>24247724</v>
      </c>
      <c r="B317" s="233" t="s">
        <v>1127</v>
      </c>
      <c r="C317" s="64" t="s">
        <v>1128</v>
      </c>
      <c r="D317" s="234" t="s">
        <v>103</v>
      </c>
      <c r="E317" s="64" t="s">
        <v>1129</v>
      </c>
      <c r="F317" s="64">
        <v>12</v>
      </c>
      <c r="G317" s="64" t="s">
        <v>166</v>
      </c>
      <c r="H317" s="233" t="s">
        <v>779</v>
      </c>
      <c r="I317" s="234" t="s">
        <v>166</v>
      </c>
      <c r="J317" s="64" t="s">
        <v>788</v>
      </c>
    </row>
    <row r="318" spans="1:10" x14ac:dyDescent="0.25">
      <c r="A318" s="64">
        <v>24236627</v>
      </c>
      <c r="B318" s="233" t="s">
        <v>1130</v>
      </c>
      <c r="C318" s="64" t="s">
        <v>1131</v>
      </c>
      <c r="D318" s="234" t="s">
        <v>104</v>
      </c>
      <c r="E318" s="64" t="s">
        <v>1132</v>
      </c>
      <c r="F318" s="64">
        <v>13</v>
      </c>
      <c r="G318" s="64" t="s">
        <v>166</v>
      </c>
      <c r="H318" s="233" t="s">
        <v>779</v>
      </c>
      <c r="I318" s="234" t="s">
        <v>166</v>
      </c>
      <c r="J318" s="64" t="s">
        <v>788</v>
      </c>
    </row>
    <row r="319" spans="1:10" x14ac:dyDescent="0.25">
      <c r="A319" s="64">
        <v>24247555</v>
      </c>
      <c r="B319" s="233" t="s">
        <v>1133</v>
      </c>
      <c r="C319" s="64" t="s">
        <v>1134</v>
      </c>
      <c r="D319" s="234" t="s">
        <v>103</v>
      </c>
      <c r="E319" s="64" t="s">
        <v>1135</v>
      </c>
      <c r="F319" s="64">
        <v>12</v>
      </c>
      <c r="G319" s="64" t="s">
        <v>166</v>
      </c>
      <c r="H319" s="233" t="s">
        <v>779</v>
      </c>
      <c r="I319" s="234" t="s">
        <v>166</v>
      </c>
      <c r="J319" s="64" t="s">
        <v>814</v>
      </c>
    </row>
    <row r="320" spans="1:10" x14ac:dyDescent="0.25">
      <c r="A320" s="64">
        <v>24238130</v>
      </c>
      <c r="B320" s="233" t="s">
        <v>1136</v>
      </c>
      <c r="C320" s="64" t="s">
        <v>1137</v>
      </c>
      <c r="D320" s="234" t="s">
        <v>103</v>
      </c>
      <c r="E320" s="64" t="s">
        <v>1138</v>
      </c>
      <c r="F320" s="64">
        <v>12</v>
      </c>
      <c r="G320" s="64" t="s">
        <v>166</v>
      </c>
      <c r="H320" s="233" t="s">
        <v>779</v>
      </c>
      <c r="I320" s="234" t="s">
        <v>166</v>
      </c>
      <c r="J320" s="64" t="s">
        <v>788</v>
      </c>
    </row>
    <row r="321" spans="1:10" x14ac:dyDescent="0.25">
      <c r="A321" s="64">
        <v>24248232</v>
      </c>
      <c r="B321" s="233" t="s">
        <v>1139</v>
      </c>
      <c r="C321" s="64" t="s">
        <v>1140</v>
      </c>
      <c r="D321" s="234" t="s">
        <v>103</v>
      </c>
      <c r="E321" s="64" t="s">
        <v>1141</v>
      </c>
      <c r="F321" s="64">
        <v>12</v>
      </c>
      <c r="G321" s="64" t="s">
        <v>166</v>
      </c>
      <c r="H321" s="233" t="s">
        <v>779</v>
      </c>
      <c r="I321" s="234" t="s">
        <v>166</v>
      </c>
      <c r="J321" s="64" t="s">
        <v>788</v>
      </c>
    </row>
    <row r="322" spans="1:10" x14ac:dyDescent="0.25">
      <c r="A322" s="64">
        <v>24247501</v>
      </c>
      <c r="B322" s="233" t="s">
        <v>1142</v>
      </c>
      <c r="C322" s="64" t="s">
        <v>1143</v>
      </c>
      <c r="D322" s="234" t="s">
        <v>104</v>
      </c>
      <c r="E322" s="64" t="s">
        <v>989</v>
      </c>
      <c r="F322" s="64">
        <v>11</v>
      </c>
      <c r="G322" s="64" t="s">
        <v>166</v>
      </c>
      <c r="H322" s="233" t="s">
        <v>779</v>
      </c>
      <c r="I322" s="234" t="s">
        <v>166</v>
      </c>
      <c r="J322" s="64" t="s">
        <v>784</v>
      </c>
    </row>
    <row r="323" spans="1:10" x14ac:dyDescent="0.25">
      <c r="A323" s="64">
        <v>24247646</v>
      </c>
      <c r="B323" s="233" t="s">
        <v>1142</v>
      </c>
      <c r="C323" s="64" t="s">
        <v>1144</v>
      </c>
      <c r="D323" s="234" t="s">
        <v>104</v>
      </c>
      <c r="E323" s="64" t="s">
        <v>989</v>
      </c>
      <c r="F323" s="64">
        <v>11</v>
      </c>
      <c r="G323" s="64" t="s">
        <v>166</v>
      </c>
      <c r="H323" s="233" t="s">
        <v>779</v>
      </c>
      <c r="I323" s="234" t="s">
        <v>166</v>
      </c>
      <c r="J323" s="64" t="s">
        <v>822</v>
      </c>
    </row>
    <row r="324" spans="1:10" x14ac:dyDescent="0.25">
      <c r="A324" s="64">
        <v>24247498</v>
      </c>
      <c r="B324" s="233" t="s">
        <v>1145</v>
      </c>
      <c r="C324" s="64" t="s">
        <v>1146</v>
      </c>
      <c r="D324" s="234" t="s">
        <v>104</v>
      </c>
      <c r="E324" s="64" t="s">
        <v>1147</v>
      </c>
      <c r="F324" s="64">
        <v>11</v>
      </c>
      <c r="G324" s="64" t="s">
        <v>166</v>
      </c>
      <c r="H324" s="233" t="s">
        <v>779</v>
      </c>
      <c r="I324" s="234" t="s">
        <v>166</v>
      </c>
      <c r="J324" s="64" t="s">
        <v>784</v>
      </c>
    </row>
    <row r="325" spans="1:10" x14ac:dyDescent="0.25">
      <c r="A325" s="64">
        <v>24245525</v>
      </c>
      <c r="B325" s="233" t="s">
        <v>1148</v>
      </c>
      <c r="C325" s="64" t="s">
        <v>1149</v>
      </c>
      <c r="D325" s="234" t="s">
        <v>103</v>
      </c>
      <c r="E325" s="64" t="s">
        <v>1150</v>
      </c>
      <c r="F325" s="64">
        <v>11</v>
      </c>
      <c r="G325" s="64" t="s">
        <v>166</v>
      </c>
      <c r="H325" s="233" t="s">
        <v>779</v>
      </c>
      <c r="I325" s="234" t="s">
        <v>166</v>
      </c>
      <c r="J325" s="64" t="s">
        <v>279</v>
      </c>
    </row>
    <row r="326" spans="1:10" x14ac:dyDescent="0.25">
      <c r="A326" s="64">
        <v>24247565</v>
      </c>
      <c r="B326" s="233" t="s">
        <v>1151</v>
      </c>
      <c r="C326" s="64" t="s">
        <v>1152</v>
      </c>
      <c r="D326" s="234" t="s">
        <v>104</v>
      </c>
      <c r="E326" s="64" t="s">
        <v>1082</v>
      </c>
      <c r="F326" s="64">
        <v>12</v>
      </c>
      <c r="G326" s="64" t="s">
        <v>166</v>
      </c>
      <c r="H326" s="233" t="s">
        <v>779</v>
      </c>
      <c r="I326" s="234" t="s">
        <v>166</v>
      </c>
      <c r="J326" s="64" t="s">
        <v>788</v>
      </c>
    </row>
    <row r="327" spans="1:10" x14ac:dyDescent="0.25">
      <c r="A327" s="64">
        <v>24247723</v>
      </c>
      <c r="B327" s="233" t="s">
        <v>1153</v>
      </c>
      <c r="C327" s="64" t="s">
        <v>1154</v>
      </c>
      <c r="D327" s="234" t="s">
        <v>104</v>
      </c>
      <c r="E327" s="64" t="s">
        <v>1155</v>
      </c>
      <c r="F327" s="64">
        <v>13</v>
      </c>
      <c r="G327" s="64" t="s">
        <v>166</v>
      </c>
      <c r="H327" s="233" t="s">
        <v>779</v>
      </c>
      <c r="I327" s="234" t="s">
        <v>166</v>
      </c>
      <c r="J327" s="64" t="s">
        <v>176</v>
      </c>
    </row>
    <row r="328" spans="1:10" x14ac:dyDescent="0.25">
      <c r="A328" s="64">
        <v>24248235</v>
      </c>
      <c r="B328" s="233" t="s">
        <v>1156</v>
      </c>
      <c r="C328" s="64" t="s">
        <v>1157</v>
      </c>
      <c r="D328" s="234" t="s">
        <v>103</v>
      </c>
      <c r="E328" s="64" t="s">
        <v>1132</v>
      </c>
      <c r="F328" s="64">
        <v>13</v>
      </c>
      <c r="G328" s="64" t="s">
        <v>166</v>
      </c>
      <c r="H328" s="233" t="s">
        <v>779</v>
      </c>
      <c r="I328" s="234" t="s">
        <v>166</v>
      </c>
      <c r="J328" s="64" t="s">
        <v>788</v>
      </c>
    </row>
    <row r="329" spans="1:10" x14ac:dyDescent="0.25">
      <c r="A329" s="64">
        <v>24245576</v>
      </c>
      <c r="B329" s="233" t="s">
        <v>1158</v>
      </c>
      <c r="C329" s="64" t="s">
        <v>1159</v>
      </c>
      <c r="D329" s="234" t="s">
        <v>103</v>
      </c>
      <c r="E329" s="64" t="s">
        <v>1160</v>
      </c>
      <c r="F329" s="64">
        <v>11</v>
      </c>
      <c r="G329" s="64" t="s">
        <v>166</v>
      </c>
      <c r="H329" s="233" t="s">
        <v>779</v>
      </c>
      <c r="I329" s="234" t="s">
        <v>166</v>
      </c>
      <c r="J329" s="64" t="s">
        <v>788</v>
      </c>
    </row>
    <row r="330" spans="1:10" x14ac:dyDescent="0.25">
      <c r="A330" s="64">
        <v>24247674</v>
      </c>
      <c r="B330" s="233" t="s">
        <v>1156</v>
      </c>
      <c r="C330" s="64" t="s">
        <v>1161</v>
      </c>
      <c r="D330" s="234" t="s">
        <v>103</v>
      </c>
      <c r="E330" s="64" t="s">
        <v>1162</v>
      </c>
      <c r="F330" s="64">
        <v>11</v>
      </c>
      <c r="G330" s="64" t="s">
        <v>166</v>
      </c>
      <c r="H330" s="233" t="s">
        <v>779</v>
      </c>
      <c r="I330" s="234" t="s">
        <v>166</v>
      </c>
      <c r="J330" s="64" t="s">
        <v>180</v>
      </c>
    </row>
    <row r="331" spans="1:10" x14ac:dyDescent="0.25">
      <c r="A331" s="64">
        <v>24222167</v>
      </c>
      <c r="B331" s="233" t="s">
        <v>1156</v>
      </c>
      <c r="C331" s="64" t="s">
        <v>1163</v>
      </c>
      <c r="D331" s="234" t="s">
        <v>118</v>
      </c>
      <c r="E331" s="64" t="s">
        <v>1164</v>
      </c>
      <c r="F331" s="64">
        <v>14</v>
      </c>
      <c r="G331" s="64" t="s">
        <v>166</v>
      </c>
      <c r="H331" s="233" t="s">
        <v>779</v>
      </c>
      <c r="I331" s="234" t="s">
        <v>166</v>
      </c>
      <c r="J331" s="64" t="s">
        <v>1165</v>
      </c>
    </row>
    <row r="332" spans="1:10" x14ac:dyDescent="0.25">
      <c r="A332" s="64">
        <v>24245604</v>
      </c>
      <c r="B332" s="233" t="s">
        <v>1156</v>
      </c>
      <c r="C332" s="64" t="s">
        <v>1166</v>
      </c>
      <c r="D332" s="234" t="s">
        <v>103</v>
      </c>
      <c r="E332" s="64" t="s">
        <v>1167</v>
      </c>
      <c r="F332" s="64">
        <v>11</v>
      </c>
      <c r="G332" s="64" t="s">
        <v>166</v>
      </c>
      <c r="H332" s="233" t="s">
        <v>779</v>
      </c>
      <c r="I332" s="234" t="s">
        <v>166</v>
      </c>
      <c r="J332" s="64" t="s">
        <v>814</v>
      </c>
    </row>
    <row r="333" spans="1:10" x14ac:dyDescent="0.25">
      <c r="A333" s="64">
        <v>24220144</v>
      </c>
      <c r="B333" s="233" t="s">
        <v>1156</v>
      </c>
      <c r="C333" s="64" t="s">
        <v>1168</v>
      </c>
      <c r="D333" s="234" t="s">
        <v>119</v>
      </c>
      <c r="E333" s="64" t="s">
        <v>1169</v>
      </c>
      <c r="F333" s="64">
        <v>14</v>
      </c>
      <c r="G333" s="64" t="s">
        <v>166</v>
      </c>
      <c r="H333" s="233" t="s">
        <v>779</v>
      </c>
      <c r="I333" s="234" t="s">
        <v>166</v>
      </c>
      <c r="J333" s="64" t="s">
        <v>788</v>
      </c>
    </row>
    <row r="334" spans="1:10" x14ac:dyDescent="0.25">
      <c r="A334" s="64">
        <v>24247725</v>
      </c>
      <c r="B334" s="233" t="s">
        <v>1170</v>
      </c>
      <c r="C334" s="64" t="s">
        <v>578</v>
      </c>
      <c r="D334" s="234" t="s">
        <v>104</v>
      </c>
      <c r="E334" s="64" t="s">
        <v>787</v>
      </c>
      <c r="F334" s="64">
        <v>12</v>
      </c>
      <c r="G334" s="64" t="s">
        <v>166</v>
      </c>
      <c r="H334" s="233" t="s">
        <v>779</v>
      </c>
      <c r="I334" s="234" t="s">
        <v>166</v>
      </c>
      <c r="J334" s="64" t="s">
        <v>176</v>
      </c>
    </row>
    <row r="335" spans="1:10" x14ac:dyDescent="0.25">
      <c r="A335" s="64">
        <v>24245547</v>
      </c>
      <c r="B335" s="233" t="s">
        <v>1171</v>
      </c>
      <c r="C335" s="64" t="s">
        <v>1172</v>
      </c>
      <c r="D335" s="234" t="s">
        <v>104</v>
      </c>
      <c r="E335" s="64" t="s">
        <v>1173</v>
      </c>
      <c r="F335" s="64">
        <v>12</v>
      </c>
      <c r="G335" s="64" t="s">
        <v>166</v>
      </c>
      <c r="H335" s="233" t="s">
        <v>779</v>
      </c>
      <c r="I335" s="234" t="s">
        <v>166</v>
      </c>
      <c r="J335" s="64" t="s">
        <v>873</v>
      </c>
    </row>
    <row r="336" spans="1:10" x14ac:dyDescent="0.25">
      <c r="A336" s="64">
        <v>24247849</v>
      </c>
      <c r="B336" s="233" t="s">
        <v>1174</v>
      </c>
      <c r="C336" s="64" t="s">
        <v>1175</v>
      </c>
      <c r="D336" s="234" t="s">
        <v>103</v>
      </c>
      <c r="E336" s="64" t="s">
        <v>1176</v>
      </c>
      <c r="F336" s="64">
        <v>12</v>
      </c>
      <c r="G336" s="64" t="s">
        <v>166</v>
      </c>
      <c r="H336" s="233" t="s">
        <v>779</v>
      </c>
      <c r="I336" s="234" t="s">
        <v>166</v>
      </c>
      <c r="J336" s="64" t="s">
        <v>176</v>
      </c>
    </row>
    <row r="337" spans="1:10" x14ac:dyDescent="0.25">
      <c r="A337" s="64">
        <v>24248445</v>
      </c>
      <c r="B337" s="233" t="s">
        <v>1177</v>
      </c>
      <c r="C337" s="64" t="s">
        <v>1178</v>
      </c>
      <c r="D337" s="234" t="s">
        <v>104</v>
      </c>
      <c r="E337" s="64" t="s">
        <v>1179</v>
      </c>
      <c r="F337" s="64">
        <v>12</v>
      </c>
      <c r="G337" s="64" t="s">
        <v>166</v>
      </c>
      <c r="H337" s="233" t="s">
        <v>779</v>
      </c>
      <c r="I337" s="234" t="s">
        <v>166</v>
      </c>
      <c r="J337" s="64" t="s">
        <v>788</v>
      </c>
    </row>
    <row r="338" spans="1:10" x14ac:dyDescent="0.25">
      <c r="A338" s="64">
        <v>24245832</v>
      </c>
      <c r="B338" s="233" t="s">
        <v>1180</v>
      </c>
      <c r="C338" s="64" t="s">
        <v>1181</v>
      </c>
      <c r="D338" s="234" t="s">
        <v>103</v>
      </c>
      <c r="E338" s="64" t="s">
        <v>1182</v>
      </c>
      <c r="F338" s="64">
        <v>11</v>
      </c>
      <c r="G338" s="64" t="s">
        <v>166</v>
      </c>
      <c r="H338" s="233" t="s">
        <v>779</v>
      </c>
      <c r="I338" s="234" t="s">
        <v>166</v>
      </c>
      <c r="J338" s="64" t="s">
        <v>180</v>
      </c>
    </row>
    <row r="339" spans="1:10" x14ac:dyDescent="0.25">
      <c r="A339" s="64">
        <v>24220715</v>
      </c>
      <c r="B339" s="233" t="s">
        <v>1183</v>
      </c>
      <c r="C339" s="64" t="s">
        <v>1184</v>
      </c>
      <c r="D339" s="234" t="s">
        <v>104</v>
      </c>
      <c r="E339" s="64" t="s">
        <v>1185</v>
      </c>
      <c r="F339" s="64">
        <v>13</v>
      </c>
      <c r="G339" s="64" t="s">
        <v>166</v>
      </c>
      <c r="H339" s="233" t="s">
        <v>779</v>
      </c>
      <c r="I339" s="234" t="s">
        <v>166</v>
      </c>
      <c r="J339" s="64" t="s">
        <v>1186</v>
      </c>
    </row>
    <row r="340" spans="1:10" x14ac:dyDescent="0.25">
      <c r="A340" s="64">
        <v>24238616</v>
      </c>
      <c r="B340" s="233" t="s">
        <v>1187</v>
      </c>
      <c r="C340" s="64" t="s">
        <v>1188</v>
      </c>
      <c r="D340" s="234" t="s">
        <v>104</v>
      </c>
      <c r="E340" s="64" t="s">
        <v>1189</v>
      </c>
      <c r="F340" s="64">
        <v>12</v>
      </c>
      <c r="G340" s="64" t="s">
        <v>166</v>
      </c>
      <c r="H340" s="233" t="s">
        <v>779</v>
      </c>
      <c r="I340" s="234" t="s">
        <v>166</v>
      </c>
      <c r="J340" s="64" t="s">
        <v>788</v>
      </c>
    </row>
    <row r="341" spans="1:10" x14ac:dyDescent="0.25">
      <c r="A341" s="64">
        <v>24247688</v>
      </c>
      <c r="B341" s="233" t="s">
        <v>1190</v>
      </c>
      <c r="C341" s="64" t="s">
        <v>1191</v>
      </c>
      <c r="D341" s="234" t="s">
        <v>104</v>
      </c>
      <c r="E341" s="64" t="s">
        <v>1192</v>
      </c>
      <c r="F341" s="64">
        <v>11</v>
      </c>
      <c r="G341" s="64" t="s">
        <v>166</v>
      </c>
      <c r="H341" s="233" t="s">
        <v>779</v>
      </c>
      <c r="I341" s="234" t="s">
        <v>166</v>
      </c>
      <c r="J341" s="64" t="s">
        <v>176</v>
      </c>
    </row>
    <row r="342" spans="1:10" x14ac:dyDescent="0.25">
      <c r="A342" s="64">
        <v>24247677</v>
      </c>
      <c r="B342" s="233" t="s">
        <v>1193</v>
      </c>
      <c r="C342" s="64" t="s">
        <v>1194</v>
      </c>
      <c r="D342" s="234" t="s">
        <v>103</v>
      </c>
      <c r="E342" s="64" t="s">
        <v>954</v>
      </c>
      <c r="F342" s="64">
        <v>11</v>
      </c>
      <c r="G342" s="64" t="s">
        <v>166</v>
      </c>
      <c r="H342" s="233" t="s">
        <v>779</v>
      </c>
      <c r="I342" s="234" t="s">
        <v>166</v>
      </c>
      <c r="J342" s="64" t="s">
        <v>180</v>
      </c>
    </row>
    <row r="343" spans="1:10" x14ac:dyDescent="0.25">
      <c r="A343" s="64">
        <v>24247676</v>
      </c>
      <c r="B343" s="233" t="s">
        <v>1195</v>
      </c>
      <c r="C343" s="64" t="s">
        <v>1196</v>
      </c>
      <c r="D343" s="234" t="s">
        <v>103</v>
      </c>
      <c r="E343" s="64" t="s">
        <v>1197</v>
      </c>
      <c r="F343" s="64">
        <v>11</v>
      </c>
      <c r="G343" s="64" t="s">
        <v>166</v>
      </c>
      <c r="H343" s="233" t="s">
        <v>779</v>
      </c>
      <c r="I343" s="234" t="s">
        <v>166</v>
      </c>
      <c r="J343" s="64" t="s">
        <v>172</v>
      </c>
    </row>
    <row r="344" spans="1:10" x14ac:dyDescent="0.25">
      <c r="A344" s="64">
        <v>24247867</v>
      </c>
      <c r="B344" s="233" t="s">
        <v>1198</v>
      </c>
      <c r="C344" s="64" t="s">
        <v>1199</v>
      </c>
      <c r="D344" s="234" t="s">
        <v>104</v>
      </c>
      <c r="E344" s="64" t="s">
        <v>1200</v>
      </c>
      <c r="F344" s="64">
        <v>12</v>
      </c>
      <c r="G344" s="64" t="s">
        <v>166</v>
      </c>
      <c r="H344" s="233" t="s">
        <v>779</v>
      </c>
      <c r="I344" s="234" t="s">
        <v>166</v>
      </c>
      <c r="J344" s="64" t="s">
        <v>804</v>
      </c>
    </row>
    <row r="345" spans="1:10" x14ac:dyDescent="0.25">
      <c r="A345" s="64">
        <v>24210833</v>
      </c>
      <c r="B345" s="233" t="s">
        <v>1201</v>
      </c>
      <c r="C345" s="64" t="s">
        <v>1202</v>
      </c>
      <c r="D345" s="234" t="s">
        <v>119</v>
      </c>
      <c r="E345" s="64" t="s">
        <v>1203</v>
      </c>
      <c r="F345" s="64">
        <v>15</v>
      </c>
      <c r="G345" s="64" t="s">
        <v>166</v>
      </c>
      <c r="H345" s="233" t="s">
        <v>1204</v>
      </c>
      <c r="I345" s="234" t="s">
        <v>166</v>
      </c>
      <c r="J345" s="64" t="s">
        <v>1205</v>
      </c>
    </row>
    <row r="346" spans="1:10" x14ac:dyDescent="0.25">
      <c r="A346" s="64">
        <v>24245607</v>
      </c>
      <c r="B346" s="233" t="s">
        <v>1201</v>
      </c>
      <c r="C346" s="64" t="s">
        <v>1206</v>
      </c>
      <c r="D346" s="234" t="s">
        <v>104</v>
      </c>
      <c r="E346" s="64" t="s">
        <v>1207</v>
      </c>
      <c r="F346" s="64">
        <v>11</v>
      </c>
      <c r="G346" s="64" t="s">
        <v>166</v>
      </c>
      <c r="H346" s="233" t="s">
        <v>1204</v>
      </c>
      <c r="I346" s="234" t="s">
        <v>166</v>
      </c>
      <c r="J346" s="64" t="s">
        <v>1208</v>
      </c>
    </row>
    <row r="347" spans="1:10" x14ac:dyDescent="0.25">
      <c r="A347" s="64">
        <v>24236862</v>
      </c>
      <c r="B347" s="233" t="s">
        <v>1209</v>
      </c>
      <c r="C347" s="64" t="s">
        <v>1210</v>
      </c>
      <c r="D347" s="234" t="s">
        <v>103</v>
      </c>
      <c r="E347" s="64" t="s">
        <v>776</v>
      </c>
      <c r="F347" s="64">
        <v>13</v>
      </c>
      <c r="G347" s="64" t="s">
        <v>166</v>
      </c>
      <c r="H347" s="233" t="s">
        <v>1204</v>
      </c>
      <c r="I347" s="234" t="s">
        <v>166</v>
      </c>
      <c r="J347" s="64" t="s">
        <v>1208</v>
      </c>
    </row>
    <row r="348" spans="1:10" x14ac:dyDescent="0.25">
      <c r="A348" s="64">
        <v>24248630</v>
      </c>
      <c r="B348" s="233" t="s">
        <v>1211</v>
      </c>
      <c r="C348" s="64" t="s">
        <v>1212</v>
      </c>
      <c r="D348" s="234" t="s">
        <v>104</v>
      </c>
      <c r="E348" s="64" t="s">
        <v>1213</v>
      </c>
      <c r="F348" s="64">
        <v>11</v>
      </c>
      <c r="G348" s="64" t="s">
        <v>166</v>
      </c>
      <c r="H348" s="233" t="s">
        <v>1204</v>
      </c>
      <c r="I348" s="234" t="s">
        <v>166</v>
      </c>
      <c r="J348" s="64" t="s">
        <v>1208</v>
      </c>
    </row>
    <row r="349" spans="1:10" x14ac:dyDescent="0.25">
      <c r="A349" s="64">
        <v>24248131</v>
      </c>
      <c r="B349" s="233" t="s">
        <v>1214</v>
      </c>
      <c r="C349" s="64" t="s">
        <v>1215</v>
      </c>
      <c r="D349" s="234" t="s">
        <v>119</v>
      </c>
      <c r="E349" s="64" t="s">
        <v>1216</v>
      </c>
      <c r="F349" s="64">
        <v>15</v>
      </c>
      <c r="G349" s="64" t="s">
        <v>166</v>
      </c>
      <c r="H349" s="233" t="s">
        <v>1204</v>
      </c>
      <c r="I349" s="234" t="s">
        <v>166</v>
      </c>
      <c r="J349" s="64" t="s">
        <v>1208</v>
      </c>
    </row>
    <row r="350" spans="1:10" x14ac:dyDescent="0.25">
      <c r="A350" s="64">
        <v>24237310</v>
      </c>
      <c r="B350" s="233" t="s">
        <v>1217</v>
      </c>
      <c r="C350" s="64" t="s">
        <v>1218</v>
      </c>
      <c r="D350" s="234" t="s">
        <v>103</v>
      </c>
      <c r="E350" s="64" t="s">
        <v>1219</v>
      </c>
      <c r="F350" s="64">
        <v>13</v>
      </c>
      <c r="G350" s="64" t="s">
        <v>166</v>
      </c>
      <c r="H350" s="233" t="s">
        <v>1204</v>
      </c>
      <c r="I350" s="234" t="s">
        <v>166</v>
      </c>
      <c r="J350" s="64" t="s">
        <v>1208</v>
      </c>
    </row>
    <row r="351" spans="1:10" x14ac:dyDescent="0.25">
      <c r="A351" s="64">
        <v>24222633</v>
      </c>
      <c r="B351" s="233" t="s">
        <v>1217</v>
      </c>
      <c r="C351" s="64" t="s">
        <v>1220</v>
      </c>
      <c r="D351" s="234" t="s">
        <v>104</v>
      </c>
      <c r="E351" s="64" t="s">
        <v>1221</v>
      </c>
      <c r="F351" s="64">
        <v>13</v>
      </c>
      <c r="G351" s="64" t="s">
        <v>166</v>
      </c>
      <c r="H351" s="233" t="s">
        <v>1204</v>
      </c>
      <c r="I351" s="234" t="s">
        <v>166</v>
      </c>
      <c r="J351" s="64" t="s">
        <v>1208</v>
      </c>
    </row>
    <row r="352" spans="1:10" x14ac:dyDescent="0.25">
      <c r="A352" s="64">
        <v>24211108</v>
      </c>
      <c r="B352" s="233" t="s">
        <v>1217</v>
      </c>
      <c r="C352" s="64" t="s">
        <v>1222</v>
      </c>
      <c r="D352" s="234" t="s">
        <v>119</v>
      </c>
      <c r="E352" s="64" t="s">
        <v>1223</v>
      </c>
      <c r="F352" s="64">
        <v>15</v>
      </c>
      <c r="G352" s="64" t="s">
        <v>166</v>
      </c>
      <c r="H352" s="233" t="s">
        <v>1204</v>
      </c>
      <c r="I352" s="234" t="s">
        <v>166</v>
      </c>
      <c r="J352" s="64" t="s">
        <v>1224</v>
      </c>
    </row>
    <row r="353" spans="1:10" x14ac:dyDescent="0.25">
      <c r="A353" s="64">
        <v>24238474</v>
      </c>
      <c r="B353" s="233" t="s">
        <v>1225</v>
      </c>
      <c r="C353" s="64" t="s">
        <v>1226</v>
      </c>
      <c r="D353" s="234" t="s">
        <v>103</v>
      </c>
      <c r="E353" s="64" t="s">
        <v>1227</v>
      </c>
      <c r="F353" s="64">
        <v>13</v>
      </c>
      <c r="G353" s="64" t="s">
        <v>166</v>
      </c>
      <c r="H353" s="233" t="s">
        <v>1204</v>
      </c>
      <c r="I353" s="234" t="s">
        <v>166</v>
      </c>
      <c r="J353" s="64" t="s">
        <v>1228</v>
      </c>
    </row>
    <row r="354" spans="1:10" x14ac:dyDescent="0.25">
      <c r="A354" s="64">
        <v>24247493</v>
      </c>
      <c r="B354" s="233" t="s">
        <v>1229</v>
      </c>
      <c r="C354" s="64" t="s">
        <v>1230</v>
      </c>
      <c r="D354" s="234" t="s">
        <v>119</v>
      </c>
      <c r="E354" s="64" t="s">
        <v>446</v>
      </c>
      <c r="F354" s="64">
        <v>14</v>
      </c>
      <c r="G354" s="64" t="s">
        <v>166</v>
      </c>
      <c r="H354" s="233" t="s">
        <v>1204</v>
      </c>
      <c r="I354" s="234" t="s">
        <v>166</v>
      </c>
      <c r="J354" s="64" t="s">
        <v>1208</v>
      </c>
    </row>
    <row r="355" spans="1:10" x14ac:dyDescent="0.25">
      <c r="A355" s="64">
        <v>24247736</v>
      </c>
      <c r="B355" s="233" t="s">
        <v>1229</v>
      </c>
      <c r="C355" s="64" t="s">
        <v>1231</v>
      </c>
      <c r="D355" s="234" t="s">
        <v>103</v>
      </c>
      <c r="E355" s="64" t="s">
        <v>1207</v>
      </c>
      <c r="F355" s="64">
        <v>11</v>
      </c>
      <c r="G355" s="64" t="s">
        <v>166</v>
      </c>
      <c r="H355" s="233" t="s">
        <v>1204</v>
      </c>
      <c r="I355" s="234" t="s">
        <v>166</v>
      </c>
      <c r="J355" s="64" t="s">
        <v>1228</v>
      </c>
    </row>
    <row r="356" spans="1:10" x14ac:dyDescent="0.25">
      <c r="A356" s="64">
        <v>24236843</v>
      </c>
      <c r="B356" s="233" t="s">
        <v>1232</v>
      </c>
      <c r="C356" s="64" t="s">
        <v>1233</v>
      </c>
      <c r="D356" s="234" t="s">
        <v>118</v>
      </c>
      <c r="E356" s="64" t="s">
        <v>1234</v>
      </c>
      <c r="F356" s="64">
        <v>15</v>
      </c>
      <c r="G356" s="64" t="s">
        <v>166</v>
      </c>
      <c r="H356" s="233" t="s">
        <v>1204</v>
      </c>
      <c r="I356" s="234" t="s">
        <v>166</v>
      </c>
      <c r="J356" s="64" t="s">
        <v>1235</v>
      </c>
    </row>
    <row r="357" spans="1:10" x14ac:dyDescent="0.25">
      <c r="A357" s="64">
        <v>24222687</v>
      </c>
      <c r="B357" s="233" t="s">
        <v>1236</v>
      </c>
      <c r="C357" s="64" t="s">
        <v>1237</v>
      </c>
      <c r="D357" s="234" t="s">
        <v>118</v>
      </c>
      <c r="E357" s="64" t="s">
        <v>1238</v>
      </c>
      <c r="F357" s="64">
        <v>15</v>
      </c>
      <c r="G357" s="64" t="s">
        <v>166</v>
      </c>
      <c r="H357" s="233" t="s">
        <v>1204</v>
      </c>
      <c r="I357" s="234" t="s">
        <v>166</v>
      </c>
      <c r="J357" s="64" t="s">
        <v>1239</v>
      </c>
    </row>
    <row r="358" spans="1:10" x14ac:dyDescent="0.25">
      <c r="A358" s="64">
        <v>24222053</v>
      </c>
      <c r="B358" s="233" t="s">
        <v>231</v>
      </c>
      <c r="C358" s="64" t="s">
        <v>1240</v>
      </c>
      <c r="D358" s="234" t="s">
        <v>119</v>
      </c>
      <c r="E358" s="64" t="s">
        <v>1241</v>
      </c>
      <c r="F358" s="64">
        <v>14</v>
      </c>
      <c r="G358" s="64" t="s">
        <v>166</v>
      </c>
      <c r="H358" s="233" t="s">
        <v>1204</v>
      </c>
      <c r="I358" s="234" t="s">
        <v>166</v>
      </c>
      <c r="J358" s="64" t="s">
        <v>1208</v>
      </c>
    </row>
    <row r="359" spans="1:10" x14ac:dyDescent="0.25">
      <c r="A359" s="64">
        <v>24247494</v>
      </c>
      <c r="B359" s="233" t="s">
        <v>1242</v>
      </c>
      <c r="C359" s="64" t="s">
        <v>1243</v>
      </c>
      <c r="D359" s="234" t="s">
        <v>104</v>
      </c>
      <c r="E359" s="64" t="s">
        <v>1244</v>
      </c>
      <c r="F359" s="64">
        <v>11</v>
      </c>
      <c r="G359" s="64" t="s">
        <v>166</v>
      </c>
      <c r="H359" s="233" t="s">
        <v>1204</v>
      </c>
      <c r="I359" s="234" t="s">
        <v>166</v>
      </c>
      <c r="J359" s="64" t="s">
        <v>1208</v>
      </c>
    </row>
    <row r="360" spans="1:10" x14ac:dyDescent="0.25">
      <c r="A360" s="64">
        <v>24247658</v>
      </c>
      <c r="B360" s="233" t="s">
        <v>1245</v>
      </c>
      <c r="C360" s="64" t="s">
        <v>1246</v>
      </c>
      <c r="D360" s="234" t="s">
        <v>103</v>
      </c>
      <c r="E360" s="64" t="s">
        <v>592</v>
      </c>
      <c r="F360" s="64">
        <v>13</v>
      </c>
      <c r="G360" s="64" t="s">
        <v>166</v>
      </c>
      <c r="H360" s="233" t="s">
        <v>1204</v>
      </c>
      <c r="I360" s="234" t="s">
        <v>166</v>
      </c>
      <c r="J360" s="64" t="s">
        <v>1228</v>
      </c>
    </row>
    <row r="361" spans="1:10" x14ac:dyDescent="0.25">
      <c r="A361" s="64">
        <v>24222727</v>
      </c>
      <c r="B361" s="233" t="s">
        <v>1247</v>
      </c>
      <c r="C361" s="64" t="s">
        <v>1248</v>
      </c>
      <c r="D361" s="234" t="s">
        <v>119</v>
      </c>
      <c r="E361" s="64" t="s">
        <v>1249</v>
      </c>
      <c r="F361" s="64">
        <v>14</v>
      </c>
      <c r="G361" s="64" t="s">
        <v>166</v>
      </c>
      <c r="H361" s="233" t="s">
        <v>1204</v>
      </c>
      <c r="I361" s="234" t="s">
        <v>166</v>
      </c>
      <c r="J361" s="64" t="s">
        <v>1208</v>
      </c>
    </row>
    <row r="362" spans="1:10" x14ac:dyDescent="0.25">
      <c r="A362" s="64">
        <v>24222664</v>
      </c>
      <c r="B362" s="233" t="s">
        <v>1250</v>
      </c>
      <c r="C362" s="64" t="s">
        <v>1251</v>
      </c>
      <c r="D362" s="234" t="s">
        <v>118</v>
      </c>
      <c r="E362" s="64" t="s">
        <v>1252</v>
      </c>
      <c r="F362" s="64">
        <v>14</v>
      </c>
      <c r="G362" s="64" t="s">
        <v>166</v>
      </c>
      <c r="H362" s="233" t="s">
        <v>1204</v>
      </c>
      <c r="I362" s="234" t="s">
        <v>166</v>
      </c>
      <c r="J362" s="64" t="s">
        <v>1253</v>
      </c>
    </row>
    <row r="363" spans="1:10" x14ac:dyDescent="0.25">
      <c r="A363" s="64">
        <v>24245748</v>
      </c>
      <c r="B363" s="233" t="s">
        <v>1254</v>
      </c>
      <c r="C363" s="64" t="s">
        <v>1255</v>
      </c>
      <c r="D363" s="234" t="s">
        <v>104</v>
      </c>
      <c r="E363" s="64" t="s">
        <v>1256</v>
      </c>
      <c r="F363" s="64">
        <v>11</v>
      </c>
      <c r="G363" s="64" t="s">
        <v>166</v>
      </c>
      <c r="H363" s="233" t="s">
        <v>1204</v>
      </c>
      <c r="I363" s="234" t="s">
        <v>166</v>
      </c>
      <c r="J363" s="64" t="s">
        <v>1208</v>
      </c>
    </row>
    <row r="364" spans="1:10" x14ac:dyDescent="0.25">
      <c r="A364" s="64">
        <v>24248629</v>
      </c>
      <c r="B364" s="233" t="s">
        <v>1254</v>
      </c>
      <c r="C364" s="64" t="s">
        <v>479</v>
      </c>
      <c r="D364" s="234" t="s">
        <v>119</v>
      </c>
      <c r="E364" s="64" t="s">
        <v>1164</v>
      </c>
      <c r="F364" s="64">
        <v>14</v>
      </c>
      <c r="G364" s="64" t="s">
        <v>166</v>
      </c>
      <c r="H364" s="233" t="s">
        <v>1204</v>
      </c>
      <c r="I364" s="234" t="s">
        <v>166</v>
      </c>
      <c r="J364" s="64" t="s">
        <v>1208</v>
      </c>
    </row>
    <row r="365" spans="1:10" x14ac:dyDescent="0.25">
      <c r="A365" s="64">
        <v>24210967</v>
      </c>
      <c r="B365" s="233" t="s">
        <v>1257</v>
      </c>
      <c r="C365" s="64" t="s">
        <v>1258</v>
      </c>
      <c r="D365" s="234" t="s">
        <v>404</v>
      </c>
      <c r="E365" s="64" t="s">
        <v>1259</v>
      </c>
      <c r="F365" s="64">
        <v>16</v>
      </c>
      <c r="G365" s="64" t="s">
        <v>166</v>
      </c>
      <c r="H365" s="233" t="s">
        <v>1204</v>
      </c>
      <c r="I365" s="234" t="s">
        <v>166</v>
      </c>
      <c r="J365" s="64" t="s">
        <v>1208</v>
      </c>
    </row>
    <row r="366" spans="1:10" x14ac:dyDescent="0.25">
      <c r="A366" s="64">
        <v>24237303</v>
      </c>
      <c r="B366" s="233" t="s">
        <v>1260</v>
      </c>
      <c r="C366" s="64" t="s">
        <v>1261</v>
      </c>
      <c r="D366" s="234" t="s">
        <v>103</v>
      </c>
      <c r="E366" s="64" t="s">
        <v>1262</v>
      </c>
      <c r="F366" s="64">
        <v>13</v>
      </c>
      <c r="G366" s="64" t="s">
        <v>166</v>
      </c>
      <c r="H366" s="233" t="s">
        <v>1204</v>
      </c>
      <c r="I366" s="234" t="s">
        <v>166</v>
      </c>
      <c r="J366" s="64" t="s">
        <v>1208</v>
      </c>
    </row>
    <row r="367" spans="1:10" x14ac:dyDescent="0.25">
      <c r="A367" s="64">
        <v>24210965</v>
      </c>
      <c r="B367" s="233" t="s">
        <v>1260</v>
      </c>
      <c r="C367" s="64" t="s">
        <v>1263</v>
      </c>
      <c r="D367" s="234" t="s">
        <v>119</v>
      </c>
      <c r="E367" s="64" t="s">
        <v>1264</v>
      </c>
      <c r="F367" s="64">
        <v>14</v>
      </c>
      <c r="G367" s="64" t="s">
        <v>166</v>
      </c>
      <c r="H367" s="233" t="s">
        <v>1204</v>
      </c>
      <c r="I367" s="234" t="s">
        <v>166</v>
      </c>
      <c r="J367" s="64" t="s">
        <v>1205</v>
      </c>
    </row>
    <row r="368" spans="1:10" x14ac:dyDescent="0.25">
      <c r="A368" s="64">
        <v>24233774</v>
      </c>
      <c r="B368" s="233" t="s">
        <v>1260</v>
      </c>
      <c r="C368" s="64" t="s">
        <v>1265</v>
      </c>
      <c r="D368" s="234" t="s">
        <v>118</v>
      </c>
      <c r="E368" s="64" t="s">
        <v>1266</v>
      </c>
      <c r="F368" s="64">
        <v>14</v>
      </c>
      <c r="G368" s="64" t="s">
        <v>166</v>
      </c>
      <c r="H368" s="233" t="s">
        <v>1204</v>
      </c>
      <c r="I368" s="234" t="s">
        <v>166</v>
      </c>
      <c r="J368" s="64" t="s">
        <v>1208</v>
      </c>
    </row>
    <row r="369" spans="1:10" x14ac:dyDescent="0.25">
      <c r="A369" s="64">
        <v>24222642</v>
      </c>
      <c r="B369" s="233" t="s">
        <v>1267</v>
      </c>
      <c r="C369" s="64" t="s">
        <v>1268</v>
      </c>
      <c r="D369" s="234" t="s">
        <v>118</v>
      </c>
      <c r="E369" s="64" t="s">
        <v>186</v>
      </c>
      <c r="F369" s="64">
        <v>15</v>
      </c>
      <c r="G369" s="64" t="s">
        <v>166</v>
      </c>
      <c r="H369" s="233" t="s">
        <v>1204</v>
      </c>
      <c r="I369" s="234" t="s">
        <v>166</v>
      </c>
      <c r="J369" s="64" t="s">
        <v>1239</v>
      </c>
    </row>
    <row r="370" spans="1:10" x14ac:dyDescent="0.25">
      <c r="A370" s="64">
        <v>24222188</v>
      </c>
      <c r="B370" s="233" t="s">
        <v>1269</v>
      </c>
      <c r="C370" s="64" t="s">
        <v>1270</v>
      </c>
      <c r="D370" s="234" t="s">
        <v>118</v>
      </c>
      <c r="E370" s="64" t="s">
        <v>1271</v>
      </c>
      <c r="F370" s="64">
        <v>14</v>
      </c>
      <c r="G370" s="64" t="s">
        <v>166</v>
      </c>
      <c r="H370" s="233" t="s">
        <v>1204</v>
      </c>
      <c r="I370" s="234" t="s">
        <v>166</v>
      </c>
      <c r="J370" s="64" t="s">
        <v>1253</v>
      </c>
    </row>
    <row r="371" spans="1:10" x14ac:dyDescent="0.25">
      <c r="A371" s="64">
        <v>24247651</v>
      </c>
      <c r="B371" s="233" t="s">
        <v>1272</v>
      </c>
      <c r="C371" s="64" t="s">
        <v>1273</v>
      </c>
      <c r="D371" s="234" t="s">
        <v>104</v>
      </c>
      <c r="E371" s="64" t="s">
        <v>745</v>
      </c>
      <c r="F371" s="64">
        <v>12</v>
      </c>
      <c r="G371" s="64" t="s">
        <v>166</v>
      </c>
      <c r="H371" s="233" t="s">
        <v>1204</v>
      </c>
      <c r="I371" s="234" t="s">
        <v>166</v>
      </c>
      <c r="J371" s="64" t="s">
        <v>1208</v>
      </c>
    </row>
    <row r="372" spans="1:10" x14ac:dyDescent="0.25">
      <c r="A372" s="64">
        <v>24220188</v>
      </c>
      <c r="B372" s="233" t="s">
        <v>1274</v>
      </c>
      <c r="C372" s="64" t="s">
        <v>1275</v>
      </c>
      <c r="D372" s="234" t="s">
        <v>118</v>
      </c>
      <c r="E372" s="64" t="s">
        <v>1276</v>
      </c>
      <c r="F372" s="64">
        <v>14</v>
      </c>
      <c r="G372" s="64" t="s">
        <v>166</v>
      </c>
      <c r="H372" s="233" t="s">
        <v>1204</v>
      </c>
      <c r="I372" s="234" t="s">
        <v>166</v>
      </c>
      <c r="J372" s="64" t="s">
        <v>1239</v>
      </c>
    </row>
    <row r="373" spans="1:10" x14ac:dyDescent="0.25">
      <c r="A373" s="64">
        <v>24248687</v>
      </c>
      <c r="B373" s="233" t="s">
        <v>1277</v>
      </c>
      <c r="C373" s="64" t="s">
        <v>1278</v>
      </c>
      <c r="D373" s="234" t="s">
        <v>103</v>
      </c>
      <c r="E373" s="64" t="s">
        <v>476</v>
      </c>
      <c r="F373" s="64">
        <v>12</v>
      </c>
      <c r="G373" s="64" t="s">
        <v>166</v>
      </c>
      <c r="H373" s="233" t="s">
        <v>1204</v>
      </c>
      <c r="I373" s="234" t="s">
        <v>166</v>
      </c>
      <c r="J373" s="64" t="s">
        <v>1208</v>
      </c>
    </row>
    <row r="374" spans="1:10" x14ac:dyDescent="0.25">
      <c r="A374" s="64">
        <v>24247492</v>
      </c>
      <c r="B374" s="233" t="s">
        <v>1279</v>
      </c>
      <c r="C374" s="64" t="s">
        <v>1280</v>
      </c>
      <c r="D374" s="234" t="s">
        <v>103</v>
      </c>
      <c r="E374" s="64" t="s">
        <v>1281</v>
      </c>
      <c r="F374" s="64">
        <v>12</v>
      </c>
      <c r="G374" s="64" t="s">
        <v>166</v>
      </c>
      <c r="H374" s="233" t="s">
        <v>1204</v>
      </c>
      <c r="I374" s="234" t="s">
        <v>166</v>
      </c>
      <c r="J374" s="64" t="s">
        <v>1228</v>
      </c>
    </row>
    <row r="375" spans="1:10" x14ac:dyDescent="0.25">
      <c r="A375" s="64">
        <v>24245664</v>
      </c>
      <c r="B375" s="233" t="s">
        <v>1282</v>
      </c>
      <c r="C375" s="64" t="s">
        <v>1283</v>
      </c>
      <c r="D375" s="234" t="s">
        <v>103</v>
      </c>
      <c r="E375" s="64" t="s">
        <v>1284</v>
      </c>
      <c r="F375" s="64">
        <v>11</v>
      </c>
      <c r="G375" s="64" t="s">
        <v>166</v>
      </c>
      <c r="H375" s="233" t="s">
        <v>1204</v>
      </c>
      <c r="I375" s="234" t="s">
        <v>166</v>
      </c>
      <c r="J375" s="64" t="s">
        <v>1228</v>
      </c>
    </row>
    <row r="376" spans="1:10" x14ac:dyDescent="0.25">
      <c r="A376" s="64">
        <v>24247653</v>
      </c>
      <c r="B376" s="233" t="s">
        <v>1285</v>
      </c>
      <c r="C376" s="64" t="s">
        <v>1286</v>
      </c>
      <c r="D376" s="234" t="s">
        <v>104</v>
      </c>
      <c r="E376" s="64" t="s">
        <v>1287</v>
      </c>
      <c r="F376" s="64">
        <v>11</v>
      </c>
      <c r="G376" s="64" t="s">
        <v>166</v>
      </c>
      <c r="H376" s="233" t="s">
        <v>1204</v>
      </c>
      <c r="I376" s="234" t="s">
        <v>166</v>
      </c>
      <c r="J376" s="64" t="s">
        <v>1208</v>
      </c>
    </row>
    <row r="377" spans="1:10" x14ac:dyDescent="0.25">
      <c r="A377" s="64">
        <v>24247495</v>
      </c>
      <c r="B377" s="233" t="s">
        <v>1288</v>
      </c>
      <c r="C377" s="64" t="s">
        <v>1289</v>
      </c>
      <c r="D377" s="234" t="s">
        <v>103</v>
      </c>
      <c r="E377" s="64" t="s">
        <v>1290</v>
      </c>
      <c r="F377" s="64">
        <v>11</v>
      </c>
      <c r="G377" s="64" t="s">
        <v>166</v>
      </c>
      <c r="H377" s="233" t="s">
        <v>1204</v>
      </c>
      <c r="I377" s="234" t="s">
        <v>166</v>
      </c>
      <c r="J377" s="64" t="s">
        <v>1228</v>
      </c>
    </row>
    <row r="378" spans="1:10" x14ac:dyDescent="0.25">
      <c r="A378" s="64">
        <v>24222048</v>
      </c>
      <c r="B378" s="233" t="s">
        <v>1291</v>
      </c>
      <c r="C378" s="64" t="s">
        <v>1292</v>
      </c>
      <c r="D378" s="234" t="s">
        <v>118</v>
      </c>
      <c r="E378" s="64" t="s">
        <v>1293</v>
      </c>
      <c r="F378" s="64">
        <v>15</v>
      </c>
      <c r="G378" s="64" t="s">
        <v>166</v>
      </c>
      <c r="H378" s="233" t="s">
        <v>1204</v>
      </c>
      <c r="I378" s="234" t="s">
        <v>166</v>
      </c>
      <c r="J378" s="64" t="s">
        <v>1239</v>
      </c>
    </row>
    <row r="379" spans="1:10" x14ac:dyDescent="0.25">
      <c r="A379" s="64">
        <v>24245782</v>
      </c>
      <c r="B379" s="233" t="s">
        <v>1294</v>
      </c>
      <c r="C379" s="64" t="s">
        <v>1295</v>
      </c>
      <c r="D379" s="234" t="s">
        <v>103</v>
      </c>
      <c r="E379" s="64" t="s">
        <v>1296</v>
      </c>
      <c r="F379" s="64">
        <v>12</v>
      </c>
      <c r="G379" s="64" t="s">
        <v>166</v>
      </c>
      <c r="H379" s="233" t="s">
        <v>1204</v>
      </c>
      <c r="I379" s="234" t="s">
        <v>166</v>
      </c>
      <c r="J379" s="64" t="s">
        <v>1297</v>
      </c>
    </row>
    <row r="380" spans="1:10" x14ac:dyDescent="0.25">
      <c r="A380" s="64">
        <v>24236864</v>
      </c>
      <c r="B380" s="233" t="s">
        <v>1298</v>
      </c>
      <c r="C380" s="64" t="s">
        <v>1299</v>
      </c>
      <c r="D380" s="234" t="s">
        <v>104</v>
      </c>
      <c r="E380" s="64" t="s">
        <v>1300</v>
      </c>
      <c r="F380" s="64">
        <v>13</v>
      </c>
      <c r="G380" s="64" t="s">
        <v>166</v>
      </c>
      <c r="H380" s="233" t="s">
        <v>1204</v>
      </c>
      <c r="I380" s="234" t="s">
        <v>166</v>
      </c>
      <c r="J380" s="64" t="s">
        <v>1208</v>
      </c>
    </row>
    <row r="381" spans="1:10" x14ac:dyDescent="0.25">
      <c r="A381" s="64">
        <v>24238698</v>
      </c>
      <c r="B381" s="233" t="s">
        <v>1301</v>
      </c>
      <c r="C381" s="64" t="s">
        <v>1302</v>
      </c>
      <c r="D381" s="234" t="s">
        <v>103</v>
      </c>
      <c r="E381" s="64" t="s">
        <v>1303</v>
      </c>
      <c r="F381" s="64">
        <v>12</v>
      </c>
      <c r="G381" s="64" t="s">
        <v>166</v>
      </c>
      <c r="H381" s="233" t="s">
        <v>1204</v>
      </c>
      <c r="I381" s="234" t="s">
        <v>166</v>
      </c>
      <c r="J381" s="64" t="s">
        <v>1228</v>
      </c>
    </row>
    <row r="382" spans="1:10" x14ac:dyDescent="0.25">
      <c r="A382" s="64">
        <v>24245629</v>
      </c>
      <c r="B382" s="233" t="s">
        <v>1304</v>
      </c>
      <c r="C382" s="64" t="s">
        <v>1305</v>
      </c>
      <c r="D382" s="234" t="s">
        <v>104</v>
      </c>
      <c r="E382" s="64" t="s">
        <v>1281</v>
      </c>
      <c r="F382" s="64">
        <v>12</v>
      </c>
      <c r="G382" s="64" t="s">
        <v>166</v>
      </c>
      <c r="H382" s="233" t="s">
        <v>1204</v>
      </c>
      <c r="I382" s="234" t="s">
        <v>166</v>
      </c>
      <c r="J382" s="64" t="s">
        <v>1208</v>
      </c>
    </row>
    <row r="383" spans="1:10" x14ac:dyDescent="0.25">
      <c r="A383" s="64">
        <v>24210963</v>
      </c>
      <c r="B383" s="233" t="s">
        <v>1304</v>
      </c>
      <c r="C383" s="64" t="s">
        <v>1306</v>
      </c>
      <c r="D383" s="234" t="s">
        <v>118</v>
      </c>
      <c r="E383" s="64" t="s">
        <v>1307</v>
      </c>
      <c r="F383" s="64">
        <v>14</v>
      </c>
      <c r="G383" s="64" t="s">
        <v>166</v>
      </c>
      <c r="H383" s="233" t="s">
        <v>1204</v>
      </c>
      <c r="I383" s="234" t="s">
        <v>166</v>
      </c>
      <c r="J383" s="64" t="s">
        <v>1208</v>
      </c>
    </row>
    <row r="384" spans="1:10" x14ac:dyDescent="0.25">
      <c r="A384" s="64">
        <v>24220100</v>
      </c>
      <c r="B384" s="233" t="s">
        <v>1308</v>
      </c>
      <c r="C384" s="64" t="s">
        <v>1309</v>
      </c>
      <c r="D384" s="234" t="s">
        <v>119</v>
      </c>
      <c r="E384" s="64" t="s">
        <v>1310</v>
      </c>
      <c r="F384" s="64">
        <v>14</v>
      </c>
      <c r="G384" s="64" t="s">
        <v>166</v>
      </c>
      <c r="H384" s="233" t="s">
        <v>1311</v>
      </c>
      <c r="I384" s="234" t="s">
        <v>166</v>
      </c>
      <c r="J384" s="64" t="s">
        <v>1312</v>
      </c>
    </row>
    <row r="385" spans="1:10" x14ac:dyDescent="0.25">
      <c r="A385" s="64">
        <v>24247936</v>
      </c>
      <c r="B385" s="233" t="s">
        <v>1313</v>
      </c>
      <c r="C385" s="64" t="s">
        <v>1314</v>
      </c>
      <c r="D385" s="234" t="s">
        <v>104</v>
      </c>
      <c r="E385" s="64" t="s">
        <v>1315</v>
      </c>
      <c r="F385" s="64">
        <v>11</v>
      </c>
      <c r="G385" s="64" t="s">
        <v>166</v>
      </c>
      <c r="H385" s="233" t="s">
        <v>1311</v>
      </c>
      <c r="I385" s="234" t="s">
        <v>166</v>
      </c>
      <c r="J385" s="64" t="s">
        <v>1316</v>
      </c>
    </row>
    <row r="386" spans="1:10" x14ac:dyDescent="0.25">
      <c r="A386" s="64">
        <v>24236866</v>
      </c>
      <c r="B386" s="233" t="s">
        <v>1317</v>
      </c>
      <c r="C386" s="64" t="s">
        <v>1178</v>
      </c>
      <c r="D386" s="234" t="s">
        <v>104</v>
      </c>
      <c r="E386" s="64" t="s">
        <v>1318</v>
      </c>
      <c r="F386" s="64">
        <v>13</v>
      </c>
      <c r="G386" s="64" t="s">
        <v>166</v>
      </c>
      <c r="H386" s="233" t="s">
        <v>1311</v>
      </c>
      <c r="I386" s="234" t="s">
        <v>166</v>
      </c>
      <c r="J386" s="64" t="s">
        <v>1319</v>
      </c>
    </row>
    <row r="387" spans="1:10" x14ac:dyDescent="0.25">
      <c r="A387" s="64">
        <v>24221486</v>
      </c>
      <c r="B387" s="233" t="s">
        <v>1320</v>
      </c>
      <c r="C387" s="64" t="s">
        <v>1321</v>
      </c>
      <c r="D387" s="234" t="s">
        <v>118</v>
      </c>
      <c r="E387" s="64" t="s">
        <v>1322</v>
      </c>
      <c r="F387" s="64">
        <v>14</v>
      </c>
      <c r="G387" s="64" t="s">
        <v>166</v>
      </c>
      <c r="H387" s="233" t="s">
        <v>1311</v>
      </c>
      <c r="I387" s="234" t="s">
        <v>166</v>
      </c>
      <c r="J387" s="64" t="s">
        <v>331</v>
      </c>
    </row>
    <row r="388" spans="1:10" x14ac:dyDescent="0.25">
      <c r="A388" s="64">
        <v>24236867</v>
      </c>
      <c r="B388" s="233" t="s">
        <v>1323</v>
      </c>
      <c r="C388" s="64" t="s">
        <v>1324</v>
      </c>
      <c r="D388" s="234" t="s">
        <v>104</v>
      </c>
      <c r="E388" s="64" t="s">
        <v>1325</v>
      </c>
      <c r="F388" s="64">
        <v>12</v>
      </c>
      <c r="G388" s="64" t="s">
        <v>166</v>
      </c>
      <c r="H388" s="233" t="s">
        <v>1311</v>
      </c>
      <c r="I388" s="234" t="s">
        <v>166</v>
      </c>
      <c r="J388" s="64" t="s">
        <v>818</v>
      </c>
    </row>
    <row r="389" spans="1:10" x14ac:dyDescent="0.25">
      <c r="A389" s="64">
        <v>24238073</v>
      </c>
      <c r="B389" s="233" t="s">
        <v>1326</v>
      </c>
      <c r="C389" s="64" t="s">
        <v>1327</v>
      </c>
      <c r="D389" s="234" t="s">
        <v>119</v>
      </c>
      <c r="E389" s="64" t="s">
        <v>1328</v>
      </c>
      <c r="F389" s="64">
        <v>14</v>
      </c>
      <c r="G389" s="64" t="s">
        <v>166</v>
      </c>
      <c r="H389" s="233" t="s">
        <v>1311</v>
      </c>
      <c r="I389" s="234" t="s">
        <v>166</v>
      </c>
      <c r="J389" s="64" t="s">
        <v>469</v>
      </c>
    </row>
    <row r="390" spans="1:10" x14ac:dyDescent="0.25">
      <c r="A390" s="64">
        <v>24220102</v>
      </c>
      <c r="B390" s="233" t="s">
        <v>1201</v>
      </c>
      <c r="C390" s="64" t="s">
        <v>1329</v>
      </c>
      <c r="D390" s="234" t="s">
        <v>118</v>
      </c>
      <c r="E390" s="64" t="s">
        <v>1330</v>
      </c>
      <c r="F390" s="64">
        <v>13</v>
      </c>
      <c r="G390" s="64" t="s">
        <v>166</v>
      </c>
      <c r="H390" s="233" t="s">
        <v>1311</v>
      </c>
      <c r="I390" s="234" t="s">
        <v>166</v>
      </c>
      <c r="J390" s="64" t="s">
        <v>1331</v>
      </c>
    </row>
    <row r="391" spans="1:10" x14ac:dyDescent="0.25">
      <c r="A391" s="64">
        <v>24220007</v>
      </c>
      <c r="B391" s="233" t="s">
        <v>1332</v>
      </c>
      <c r="C391" s="64" t="s">
        <v>1333</v>
      </c>
      <c r="D391" s="234" t="s">
        <v>119</v>
      </c>
      <c r="E391" s="64" t="s">
        <v>417</v>
      </c>
      <c r="F391" s="64">
        <v>14</v>
      </c>
      <c r="G391" s="64" t="s">
        <v>166</v>
      </c>
      <c r="H391" s="233" t="s">
        <v>1311</v>
      </c>
      <c r="I391" s="234" t="s">
        <v>166</v>
      </c>
      <c r="J391" s="64" t="s">
        <v>1312</v>
      </c>
    </row>
    <row r="392" spans="1:10" x14ac:dyDescent="0.25">
      <c r="A392" s="64">
        <v>24233835</v>
      </c>
      <c r="B392" s="233" t="s">
        <v>1334</v>
      </c>
      <c r="C392" s="64" t="s">
        <v>1335</v>
      </c>
      <c r="D392" s="234" t="s">
        <v>103</v>
      </c>
      <c r="E392" s="64" t="s">
        <v>1336</v>
      </c>
      <c r="F392" s="64">
        <v>13</v>
      </c>
      <c r="G392" s="64" t="s">
        <v>166</v>
      </c>
      <c r="H392" s="233" t="s">
        <v>1311</v>
      </c>
      <c r="I392" s="234" t="s">
        <v>166</v>
      </c>
      <c r="J392" s="64" t="s">
        <v>469</v>
      </c>
    </row>
    <row r="393" spans="1:10" x14ac:dyDescent="0.25">
      <c r="A393" s="64">
        <v>24210856</v>
      </c>
      <c r="B393" s="233" t="s">
        <v>1337</v>
      </c>
      <c r="C393" s="64" t="s">
        <v>1338</v>
      </c>
      <c r="D393" s="234" t="s">
        <v>118</v>
      </c>
      <c r="E393" s="64" t="s">
        <v>1339</v>
      </c>
      <c r="F393" s="64">
        <v>15</v>
      </c>
      <c r="G393" s="64" t="s">
        <v>166</v>
      </c>
      <c r="H393" s="233" t="s">
        <v>1311</v>
      </c>
      <c r="I393" s="234" t="s">
        <v>166</v>
      </c>
      <c r="J393" s="64" t="s">
        <v>1340</v>
      </c>
    </row>
    <row r="394" spans="1:10" x14ac:dyDescent="0.25">
      <c r="A394" s="64">
        <v>24210881</v>
      </c>
      <c r="B394" s="233" t="s">
        <v>1341</v>
      </c>
      <c r="C394" s="64" t="s">
        <v>1342</v>
      </c>
      <c r="D394" s="234" t="s">
        <v>119</v>
      </c>
      <c r="E394" s="64" t="s">
        <v>538</v>
      </c>
      <c r="F394" s="64">
        <v>14</v>
      </c>
      <c r="G394" s="64" t="s">
        <v>166</v>
      </c>
      <c r="H394" s="233" t="s">
        <v>1311</v>
      </c>
      <c r="I394" s="234" t="s">
        <v>166</v>
      </c>
      <c r="J394" s="64" t="s">
        <v>1316</v>
      </c>
    </row>
    <row r="395" spans="1:10" x14ac:dyDescent="0.25">
      <c r="A395" s="64">
        <v>24210350</v>
      </c>
      <c r="B395" s="233" t="s">
        <v>1343</v>
      </c>
      <c r="C395" s="64" t="s">
        <v>1344</v>
      </c>
      <c r="D395" s="234" t="s">
        <v>118</v>
      </c>
      <c r="E395" s="64" t="s">
        <v>1345</v>
      </c>
      <c r="F395" s="64">
        <v>15</v>
      </c>
      <c r="G395" s="64" t="s">
        <v>166</v>
      </c>
      <c r="H395" s="233" t="s">
        <v>1311</v>
      </c>
      <c r="I395" s="234" t="s">
        <v>166</v>
      </c>
      <c r="J395" s="64" t="s">
        <v>1346</v>
      </c>
    </row>
    <row r="396" spans="1:10" x14ac:dyDescent="0.25">
      <c r="A396" s="64">
        <v>24247933</v>
      </c>
      <c r="B396" s="233" t="s">
        <v>1343</v>
      </c>
      <c r="C396" s="64" t="s">
        <v>1347</v>
      </c>
      <c r="D396" s="234" t="s">
        <v>104</v>
      </c>
      <c r="E396" s="64" t="s">
        <v>1348</v>
      </c>
      <c r="F396" s="64">
        <v>13</v>
      </c>
      <c r="G396" s="64" t="s">
        <v>166</v>
      </c>
      <c r="H396" s="233" t="s">
        <v>1311</v>
      </c>
      <c r="I396" s="234" t="s">
        <v>166</v>
      </c>
      <c r="J396" s="64" t="s">
        <v>1316</v>
      </c>
    </row>
    <row r="397" spans="1:10" x14ac:dyDescent="0.25">
      <c r="A397" s="64">
        <v>24248429</v>
      </c>
      <c r="B397" s="233" t="s">
        <v>1349</v>
      </c>
      <c r="C397" s="64" t="s">
        <v>1350</v>
      </c>
      <c r="D397" s="234" t="s">
        <v>103</v>
      </c>
      <c r="E397" s="64" t="s">
        <v>1351</v>
      </c>
      <c r="F397" s="64">
        <v>11</v>
      </c>
      <c r="G397" s="64" t="s">
        <v>166</v>
      </c>
      <c r="H397" s="233" t="s">
        <v>1311</v>
      </c>
      <c r="I397" s="234" t="s">
        <v>166</v>
      </c>
      <c r="J397" s="64" t="s">
        <v>331</v>
      </c>
    </row>
    <row r="398" spans="1:10" x14ac:dyDescent="0.25">
      <c r="A398" s="64">
        <v>24247848</v>
      </c>
      <c r="B398" s="233" t="s">
        <v>1349</v>
      </c>
      <c r="C398" s="64" t="s">
        <v>1352</v>
      </c>
      <c r="D398" s="234" t="s">
        <v>103</v>
      </c>
      <c r="E398" s="64" t="s">
        <v>1351</v>
      </c>
      <c r="F398" s="64">
        <v>11</v>
      </c>
      <c r="G398" s="64" t="s">
        <v>166</v>
      </c>
      <c r="H398" s="233" t="s">
        <v>1311</v>
      </c>
      <c r="I398" s="234" t="s">
        <v>166</v>
      </c>
      <c r="J398" s="64" t="s">
        <v>331</v>
      </c>
    </row>
    <row r="399" spans="1:10" x14ac:dyDescent="0.25">
      <c r="A399" s="64">
        <v>24247934</v>
      </c>
      <c r="B399" s="233" t="s">
        <v>1353</v>
      </c>
      <c r="C399" s="64" t="s">
        <v>324</v>
      </c>
      <c r="D399" s="234" t="s">
        <v>104</v>
      </c>
      <c r="E399" s="64" t="s">
        <v>995</v>
      </c>
      <c r="F399" s="64">
        <v>13</v>
      </c>
      <c r="G399" s="64" t="s">
        <v>166</v>
      </c>
      <c r="H399" s="233" t="s">
        <v>1311</v>
      </c>
      <c r="I399" s="234" t="s">
        <v>166</v>
      </c>
      <c r="J399" s="64" t="s">
        <v>1316</v>
      </c>
    </row>
    <row r="400" spans="1:10" x14ac:dyDescent="0.25">
      <c r="A400" s="64">
        <v>24237856</v>
      </c>
      <c r="B400" s="233" t="s">
        <v>1354</v>
      </c>
      <c r="C400" s="64" t="s">
        <v>1355</v>
      </c>
      <c r="D400" s="234" t="s">
        <v>103</v>
      </c>
      <c r="E400" s="64" t="s">
        <v>1356</v>
      </c>
      <c r="F400" s="64">
        <v>12</v>
      </c>
      <c r="G400" s="64" t="s">
        <v>166</v>
      </c>
      <c r="H400" s="233" t="s">
        <v>1311</v>
      </c>
      <c r="I400" s="234" t="s">
        <v>166</v>
      </c>
      <c r="J400" s="64" t="s">
        <v>1312</v>
      </c>
    </row>
    <row r="401" spans="1:10" x14ac:dyDescent="0.25">
      <c r="A401" s="64">
        <v>24247935</v>
      </c>
      <c r="B401" s="233" t="s">
        <v>1354</v>
      </c>
      <c r="C401" s="64" t="s">
        <v>1357</v>
      </c>
      <c r="D401" s="234" t="s">
        <v>119</v>
      </c>
      <c r="E401" s="64" t="s">
        <v>1358</v>
      </c>
      <c r="F401" s="64">
        <v>14</v>
      </c>
      <c r="G401" s="64" t="s">
        <v>166</v>
      </c>
      <c r="H401" s="233" t="s">
        <v>1311</v>
      </c>
      <c r="I401" s="234" t="s">
        <v>166</v>
      </c>
      <c r="J401" s="64" t="s">
        <v>1316</v>
      </c>
    </row>
    <row r="402" spans="1:10" x14ac:dyDescent="0.25">
      <c r="A402" s="64">
        <v>24212479</v>
      </c>
      <c r="B402" s="233" t="s">
        <v>1359</v>
      </c>
      <c r="C402" s="64" t="s">
        <v>672</v>
      </c>
      <c r="D402" s="234" t="s">
        <v>119</v>
      </c>
      <c r="E402" s="64" t="s">
        <v>1360</v>
      </c>
      <c r="F402" s="64">
        <v>14</v>
      </c>
      <c r="G402" s="64" t="s">
        <v>166</v>
      </c>
      <c r="H402" s="233" t="s">
        <v>1311</v>
      </c>
      <c r="I402" s="234" t="s">
        <v>166</v>
      </c>
      <c r="J402" s="64" t="s">
        <v>818</v>
      </c>
    </row>
    <row r="403" spans="1:10" x14ac:dyDescent="0.25">
      <c r="A403" s="64">
        <v>24212823</v>
      </c>
      <c r="B403" s="233" t="s">
        <v>1361</v>
      </c>
      <c r="C403" s="64" t="s">
        <v>1362</v>
      </c>
      <c r="D403" s="234" t="s">
        <v>119</v>
      </c>
      <c r="E403" s="64" t="s">
        <v>1363</v>
      </c>
      <c r="F403" s="64">
        <v>14</v>
      </c>
      <c r="G403" s="64" t="s">
        <v>166</v>
      </c>
      <c r="H403" s="233" t="s">
        <v>1311</v>
      </c>
      <c r="I403" s="234" t="s">
        <v>166</v>
      </c>
      <c r="J403" s="64" t="s">
        <v>1316</v>
      </c>
    </row>
    <row r="404" spans="1:10" x14ac:dyDescent="0.25">
      <c r="A404" s="64">
        <v>24222150</v>
      </c>
      <c r="B404" s="233" t="s">
        <v>1364</v>
      </c>
      <c r="C404" s="64" t="s">
        <v>1365</v>
      </c>
      <c r="D404" s="234" t="s">
        <v>103</v>
      </c>
      <c r="E404" s="64" t="s">
        <v>1366</v>
      </c>
      <c r="F404" s="64">
        <v>13</v>
      </c>
      <c r="G404" s="64" t="s">
        <v>166</v>
      </c>
      <c r="H404" s="233" t="s">
        <v>1311</v>
      </c>
      <c r="I404" s="234" t="s">
        <v>166</v>
      </c>
      <c r="J404" s="64" t="s">
        <v>1316</v>
      </c>
    </row>
    <row r="405" spans="1:10" x14ac:dyDescent="0.25">
      <c r="A405" s="64">
        <v>24247946</v>
      </c>
      <c r="B405" s="233" t="s">
        <v>1367</v>
      </c>
      <c r="C405" s="64" t="s">
        <v>1368</v>
      </c>
      <c r="D405" s="234" t="s">
        <v>104</v>
      </c>
      <c r="E405" s="64" t="s">
        <v>212</v>
      </c>
      <c r="F405" s="64">
        <v>11</v>
      </c>
      <c r="G405" s="64" t="s">
        <v>166</v>
      </c>
      <c r="H405" s="233" t="s">
        <v>1311</v>
      </c>
      <c r="I405" s="234" t="s">
        <v>166</v>
      </c>
      <c r="J405" s="64" t="s">
        <v>176</v>
      </c>
    </row>
    <row r="406" spans="1:10" x14ac:dyDescent="0.25">
      <c r="A406" s="64">
        <v>24247923</v>
      </c>
      <c r="B406" s="233" t="s">
        <v>1369</v>
      </c>
      <c r="C406" s="64" t="s">
        <v>1370</v>
      </c>
      <c r="D406" s="234" t="s">
        <v>104</v>
      </c>
      <c r="E406" s="64" t="s">
        <v>1371</v>
      </c>
      <c r="F406" s="64">
        <v>12</v>
      </c>
      <c r="G406" s="64" t="s">
        <v>166</v>
      </c>
      <c r="H406" s="233" t="s">
        <v>1311</v>
      </c>
      <c r="I406" s="234" t="s">
        <v>166</v>
      </c>
      <c r="J406" s="64" t="s">
        <v>1316</v>
      </c>
    </row>
    <row r="407" spans="1:10" x14ac:dyDescent="0.25">
      <c r="A407" s="64">
        <v>24221485</v>
      </c>
      <c r="B407" s="233" t="s">
        <v>1372</v>
      </c>
      <c r="C407" s="64" t="s">
        <v>1373</v>
      </c>
      <c r="D407" s="234" t="s">
        <v>118</v>
      </c>
      <c r="E407" s="64" t="s">
        <v>1374</v>
      </c>
      <c r="F407" s="64">
        <v>13</v>
      </c>
      <c r="G407" s="64" t="s">
        <v>166</v>
      </c>
      <c r="H407" s="233" t="s">
        <v>1311</v>
      </c>
      <c r="I407" s="234" t="s">
        <v>166</v>
      </c>
      <c r="J407" s="64" t="s">
        <v>331</v>
      </c>
    </row>
    <row r="408" spans="1:10" x14ac:dyDescent="0.25">
      <c r="A408" s="64">
        <v>24220134</v>
      </c>
      <c r="B408" s="233" t="s">
        <v>187</v>
      </c>
      <c r="C408" s="64" t="s">
        <v>1375</v>
      </c>
      <c r="D408" s="234" t="s">
        <v>118</v>
      </c>
      <c r="E408" s="64" t="s">
        <v>1376</v>
      </c>
      <c r="F408" s="64">
        <v>13</v>
      </c>
      <c r="G408" s="64" t="s">
        <v>166</v>
      </c>
      <c r="H408" s="233" t="s">
        <v>1311</v>
      </c>
      <c r="I408" s="234" t="s">
        <v>166</v>
      </c>
      <c r="J408" s="64" t="s">
        <v>1331</v>
      </c>
    </row>
    <row r="409" spans="1:10" x14ac:dyDescent="0.25">
      <c r="A409" s="64">
        <v>24220079</v>
      </c>
      <c r="B409" s="233" t="s">
        <v>1377</v>
      </c>
      <c r="C409" s="64" t="s">
        <v>1378</v>
      </c>
      <c r="D409" s="234" t="s">
        <v>103</v>
      </c>
      <c r="E409" s="64" t="s">
        <v>1379</v>
      </c>
      <c r="F409" s="64">
        <v>13</v>
      </c>
      <c r="G409" s="64" t="s">
        <v>166</v>
      </c>
      <c r="H409" s="233" t="s">
        <v>1311</v>
      </c>
      <c r="I409" s="234" t="s">
        <v>166</v>
      </c>
      <c r="J409" s="64" t="s">
        <v>331</v>
      </c>
    </row>
    <row r="410" spans="1:10" x14ac:dyDescent="0.25">
      <c r="A410" s="64">
        <v>24236910</v>
      </c>
      <c r="B410" s="233" t="s">
        <v>1380</v>
      </c>
      <c r="C410" s="64" t="s">
        <v>1381</v>
      </c>
      <c r="D410" s="234" t="s">
        <v>103</v>
      </c>
      <c r="E410" s="64" t="s">
        <v>1382</v>
      </c>
      <c r="F410" s="64">
        <v>12</v>
      </c>
      <c r="G410" s="64" t="s">
        <v>166</v>
      </c>
      <c r="H410" s="233" t="s">
        <v>1311</v>
      </c>
      <c r="I410" s="234" t="s">
        <v>166</v>
      </c>
      <c r="J410" s="64" t="s">
        <v>331</v>
      </c>
    </row>
    <row r="411" spans="1:10" x14ac:dyDescent="0.25">
      <c r="A411" s="64">
        <v>24247540</v>
      </c>
      <c r="B411" s="233" t="s">
        <v>1383</v>
      </c>
      <c r="C411" s="64" t="s">
        <v>1384</v>
      </c>
      <c r="D411" s="234" t="s">
        <v>104</v>
      </c>
      <c r="E411" s="64" t="s">
        <v>1385</v>
      </c>
      <c r="F411" s="64">
        <v>12</v>
      </c>
      <c r="G411" s="64" t="s">
        <v>166</v>
      </c>
      <c r="H411" s="233" t="s">
        <v>1311</v>
      </c>
      <c r="I411" s="234" t="s">
        <v>166</v>
      </c>
      <c r="J411" s="64" t="s">
        <v>1316</v>
      </c>
    </row>
    <row r="412" spans="1:10" x14ac:dyDescent="0.25">
      <c r="A412" s="64">
        <v>24236869</v>
      </c>
      <c r="B412" s="233" t="s">
        <v>1386</v>
      </c>
      <c r="C412" s="64" t="s">
        <v>1387</v>
      </c>
      <c r="D412" s="234" t="s">
        <v>104</v>
      </c>
      <c r="E412" s="64" t="s">
        <v>1388</v>
      </c>
      <c r="F412" s="64">
        <v>12</v>
      </c>
      <c r="G412" s="64" t="s">
        <v>166</v>
      </c>
      <c r="H412" s="233" t="s">
        <v>1311</v>
      </c>
      <c r="I412" s="234" t="s">
        <v>166</v>
      </c>
      <c r="J412" s="64" t="s">
        <v>818</v>
      </c>
    </row>
    <row r="413" spans="1:10" x14ac:dyDescent="0.25">
      <c r="A413" s="64">
        <v>24236914</v>
      </c>
      <c r="B413" s="233" t="s">
        <v>1389</v>
      </c>
      <c r="C413" s="64" t="s">
        <v>1390</v>
      </c>
      <c r="D413" s="234" t="s">
        <v>103</v>
      </c>
      <c r="E413" s="64" t="s">
        <v>1391</v>
      </c>
      <c r="F413" s="64">
        <v>12</v>
      </c>
      <c r="G413" s="64" t="s">
        <v>166</v>
      </c>
      <c r="H413" s="233" t="s">
        <v>1311</v>
      </c>
      <c r="I413" s="234" t="s">
        <v>166</v>
      </c>
      <c r="J413" s="64" t="s">
        <v>331</v>
      </c>
    </row>
    <row r="414" spans="1:10" x14ac:dyDescent="0.25">
      <c r="A414" s="64">
        <v>24220011</v>
      </c>
      <c r="B414" s="233" t="s">
        <v>1392</v>
      </c>
      <c r="C414" s="64" t="s">
        <v>1393</v>
      </c>
      <c r="D414" s="234" t="s">
        <v>118</v>
      </c>
      <c r="E414" s="64" t="s">
        <v>1394</v>
      </c>
      <c r="F414" s="64">
        <v>13</v>
      </c>
      <c r="G414" s="64" t="s">
        <v>166</v>
      </c>
      <c r="H414" s="233" t="s">
        <v>1311</v>
      </c>
      <c r="I414" s="234" t="s">
        <v>166</v>
      </c>
      <c r="J414" s="64" t="s">
        <v>1395</v>
      </c>
    </row>
    <row r="415" spans="1:10" x14ac:dyDescent="0.25">
      <c r="A415" s="64">
        <v>24221488</v>
      </c>
      <c r="B415" s="233" t="s">
        <v>1392</v>
      </c>
      <c r="C415" s="64" t="s">
        <v>1246</v>
      </c>
      <c r="D415" s="234" t="s">
        <v>118</v>
      </c>
      <c r="E415" s="64" t="s">
        <v>1396</v>
      </c>
      <c r="F415" s="64">
        <v>15</v>
      </c>
      <c r="G415" s="64" t="s">
        <v>166</v>
      </c>
      <c r="H415" s="233" t="s">
        <v>1311</v>
      </c>
      <c r="I415" s="234" t="s">
        <v>166</v>
      </c>
      <c r="J415" s="64" t="s">
        <v>331</v>
      </c>
    </row>
    <row r="416" spans="1:10" x14ac:dyDescent="0.25">
      <c r="A416" s="64">
        <v>24238717</v>
      </c>
      <c r="B416" s="233" t="s">
        <v>1397</v>
      </c>
      <c r="C416" s="64" t="s">
        <v>1398</v>
      </c>
      <c r="D416" s="234" t="s">
        <v>118</v>
      </c>
      <c r="E416" s="64" t="s">
        <v>1399</v>
      </c>
      <c r="F416" s="64">
        <v>14</v>
      </c>
      <c r="G416" s="64" t="s">
        <v>166</v>
      </c>
      <c r="H416" s="233" t="s">
        <v>1311</v>
      </c>
      <c r="I416" s="234" t="s">
        <v>166</v>
      </c>
      <c r="J416" s="64" t="s">
        <v>331</v>
      </c>
    </row>
    <row r="417" spans="1:10" x14ac:dyDescent="0.25">
      <c r="A417" s="64">
        <v>24221489</v>
      </c>
      <c r="B417" s="233" t="s">
        <v>1400</v>
      </c>
      <c r="C417" s="64" t="s">
        <v>1401</v>
      </c>
      <c r="D417" s="234" t="s">
        <v>119</v>
      </c>
      <c r="E417" s="64" t="s">
        <v>1402</v>
      </c>
      <c r="F417" s="64">
        <v>14</v>
      </c>
      <c r="G417" s="64" t="s">
        <v>166</v>
      </c>
      <c r="H417" s="233" t="s">
        <v>1311</v>
      </c>
      <c r="I417" s="234" t="s">
        <v>166</v>
      </c>
      <c r="J417" s="64" t="s">
        <v>1340</v>
      </c>
    </row>
    <row r="418" spans="1:10" x14ac:dyDescent="0.25">
      <c r="A418" s="64">
        <v>24247931</v>
      </c>
      <c r="B418" s="233" t="s">
        <v>908</v>
      </c>
      <c r="C418" s="64" t="s">
        <v>1403</v>
      </c>
      <c r="D418" s="234" t="s">
        <v>103</v>
      </c>
      <c r="E418" s="64" t="s">
        <v>1404</v>
      </c>
      <c r="F418" s="64">
        <v>12</v>
      </c>
      <c r="G418" s="64" t="s">
        <v>166</v>
      </c>
      <c r="H418" s="233" t="s">
        <v>1311</v>
      </c>
      <c r="I418" s="234" t="s">
        <v>166</v>
      </c>
      <c r="J418" s="64" t="s">
        <v>469</v>
      </c>
    </row>
    <row r="419" spans="1:10" x14ac:dyDescent="0.25">
      <c r="A419" s="64">
        <v>24238236</v>
      </c>
      <c r="B419" s="233" t="s">
        <v>1405</v>
      </c>
      <c r="C419" s="64" t="s">
        <v>1063</v>
      </c>
      <c r="D419" s="234" t="s">
        <v>104</v>
      </c>
      <c r="E419" s="64" t="s">
        <v>1406</v>
      </c>
      <c r="F419" s="64">
        <v>12</v>
      </c>
      <c r="G419" s="64" t="s">
        <v>166</v>
      </c>
      <c r="H419" s="233" t="s">
        <v>1311</v>
      </c>
      <c r="I419" s="234" t="s">
        <v>166</v>
      </c>
      <c r="J419" s="64" t="s">
        <v>331</v>
      </c>
    </row>
    <row r="420" spans="1:10" x14ac:dyDescent="0.25">
      <c r="A420" s="64">
        <v>24248185</v>
      </c>
      <c r="B420" s="233" t="s">
        <v>1407</v>
      </c>
      <c r="C420" s="64" t="s">
        <v>1408</v>
      </c>
      <c r="D420" s="234" t="s">
        <v>119</v>
      </c>
      <c r="E420" s="64" t="s">
        <v>1409</v>
      </c>
      <c r="F420" s="64">
        <v>15</v>
      </c>
      <c r="G420" s="64" t="s">
        <v>166</v>
      </c>
      <c r="H420" s="233" t="s">
        <v>1311</v>
      </c>
      <c r="I420" s="234" t="s">
        <v>166</v>
      </c>
      <c r="J420" s="64" t="s">
        <v>469</v>
      </c>
    </row>
    <row r="421" spans="1:10" x14ac:dyDescent="0.25">
      <c r="A421" s="64">
        <v>24220135</v>
      </c>
      <c r="B421" s="233" t="s">
        <v>1410</v>
      </c>
      <c r="C421" s="64" t="s">
        <v>1411</v>
      </c>
      <c r="D421" s="234" t="s">
        <v>103</v>
      </c>
      <c r="E421" s="64" t="s">
        <v>1221</v>
      </c>
      <c r="F421" s="64">
        <v>13</v>
      </c>
      <c r="G421" s="64" t="s">
        <v>166</v>
      </c>
      <c r="H421" s="233" t="s">
        <v>1311</v>
      </c>
      <c r="I421" s="234" t="s">
        <v>166</v>
      </c>
      <c r="J421" s="64" t="s">
        <v>1412</v>
      </c>
    </row>
    <row r="422" spans="1:10" x14ac:dyDescent="0.25">
      <c r="A422" s="64">
        <v>24212415</v>
      </c>
      <c r="B422" s="233" t="s">
        <v>1413</v>
      </c>
      <c r="C422" s="64" t="s">
        <v>1414</v>
      </c>
      <c r="D422" s="234" t="s">
        <v>119</v>
      </c>
      <c r="E422" s="64" t="s">
        <v>1415</v>
      </c>
      <c r="F422" s="64">
        <v>14</v>
      </c>
      <c r="G422" s="64" t="s">
        <v>166</v>
      </c>
      <c r="H422" s="233" t="s">
        <v>1311</v>
      </c>
      <c r="I422" s="234" t="s">
        <v>166</v>
      </c>
      <c r="J422" s="64" t="s">
        <v>469</v>
      </c>
    </row>
    <row r="423" spans="1:10" x14ac:dyDescent="0.25">
      <c r="A423" s="64">
        <v>24247929</v>
      </c>
      <c r="B423" s="233" t="s">
        <v>1413</v>
      </c>
      <c r="C423" s="64" t="s">
        <v>1416</v>
      </c>
      <c r="D423" s="234" t="s">
        <v>103</v>
      </c>
      <c r="E423" s="64" t="s">
        <v>1296</v>
      </c>
      <c r="F423" s="64">
        <v>12</v>
      </c>
      <c r="G423" s="64" t="s">
        <v>166</v>
      </c>
      <c r="H423" s="233" t="s">
        <v>1311</v>
      </c>
      <c r="I423" s="234" t="s">
        <v>166</v>
      </c>
      <c r="J423" s="64" t="s">
        <v>331</v>
      </c>
    </row>
    <row r="424" spans="1:10" x14ac:dyDescent="0.25">
      <c r="A424" s="64">
        <v>24247944</v>
      </c>
      <c r="B424" s="233" t="s">
        <v>1417</v>
      </c>
      <c r="C424" s="64" t="s">
        <v>1418</v>
      </c>
      <c r="D424" s="234" t="s">
        <v>104</v>
      </c>
      <c r="E424" s="64" t="s">
        <v>927</v>
      </c>
      <c r="F424" s="64">
        <v>11</v>
      </c>
      <c r="G424" s="64" t="s">
        <v>166</v>
      </c>
      <c r="H424" s="233" t="s">
        <v>1311</v>
      </c>
      <c r="I424" s="234" t="s">
        <v>166</v>
      </c>
      <c r="J424" s="64" t="s">
        <v>1316</v>
      </c>
    </row>
    <row r="425" spans="1:10" x14ac:dyDescent="0.25">
      <c r="A425" s="64">
        <v>24222010</v>
      </c>
      <c r="B425" s="233" t="s">
        <v>1419</v>
      </c>
      <c r="C425" s="64" t="s">
        <v>1420</v>
      </c>
      <c r="D425" s="234" t="s">
        <v>118</v>
      </c>
      <c r="E425" s="64" t="s">
        <v>1421</v>
      </c>
      <c r="F425" s="64">
        <v>13</v>
      </c>
      <c r="G425" s="64" t="s">
        <v>166</v>
      </c>
      <c r="H425" s="233" t="s">
        <v>1311</v>
      </c>
      <c r="I425" s="234" t="s">
        <v>166</v>
      </c>
      <c r="J425" s="64" t="s">
        <v>1422</v>
      </c>
    </row>
    <row r="426" spans="1:10" x14ac:dyDescent="0.25">
      <c r="A426" s="64">
        <v>24236915</v>
      </c>
      <c r="B426" s="233" t="s">
        <v>1423</v>
      </c>
      <c r="C426" s="64" t="s">
        <v>1424</v>
      </c>
      <c r="D426" s="234" t="s">
        <v>104</v>
      </c>
      <c r="E426" s="64" t="s">
        <v>1425</v>
      </c>
      <c r="F426" s="64">
        <v>13</v>
      </c>
      <c r="G426" s="64" t="s">
        <v>166</v>
      </c>
      <c r="H426" s="233" t="s">
        <v>1311</v>
      </c>
      <c r="I426" s="234" t="s">
        <v>166</v>
      </c>
      <c r="J426" s="64" t="s">
        <v>331</v>
      </c>
    </row>
    <row r="427" spans="1:10" x14ac:dyDescent="0.25">
      <c r="A427" s="64">
        <v>24237285</v>
      </c>
      <c r="B427" s="233" t="s">
        <v>1423</v>
      </c>
      <c r="C427" s="64" t="s">
        <v>1426</v>
      </c>
      <c r="D427" s="234" t="s">
        <v>103</v>
      </c>
      <c r="E427" s="64" t="s">
        <v>1427</v>
      </c>
      <c r="F427" s="64">
        <v>13</v>
      </c>
      <c r="G427" s="64" t="s">
        <v>166</v>
      </c>
      <c r="H427" s="233" t="s">
        <v>1311</v>
      </c>
      <c r="I427" s="234" t="s">
        <v>166</v>
      </c>
      <c r="J427" s="64" t="s">
        <v>331</v>
      </c>
    </row>
    <row r="428" spans="1:10" x14ac:dyDescent="0.25">
      <c r="A428" s="64">
        <v>24237555</v>
      </c>
      <c r="B428" s="233" t="s">
        <v>1428</v>
      </c>
      <c r="C428" s="64" t="s">
        <v>1429</v>
      </c>
      <c r="D428" s="234" t="s">
        <v>103</v>
      </c>
      <c r="E428" s="64" t="s">
        <v>1430</v>
      </c>
      <c r="F428" s="64">
        <v>13</v>
      </c>
      <c r="G428" s="64" t="s">
        <v>166</v>
      </c>
      <c r="H428" s="233" t="s">
        <v>1311</v>
      </c>
      <c r="I428" s="234" t="s">
        <v>166</v>
      </c>
      <c r="J428" s="64" t="s">
        <v>331</v>
      </c>
    </row>
    <row r="429" spans="1:10" x14ac:dyDescent="0.25">
      <c r="A429" s="64">
        <v>24221592</v>
      </c>
      <c r="B429" s="233" t="s">
        <v>1431</v>
      </c>
      <c r="C429" s="64" t="s">
        <v>1432</v>
      </c>
      <c r="D429" s="234" t="s">
        <v>104</v>
      </c>
      <c r="E429" s="64" t="s">
        <v>1433</v>
      </c>
      <c r="F429" s="64">
        <v>13</v>
      </c>
      <c r="G429" s="64" t="s">
        <v>166</v>
      </c>
      <c r="H429" s="233" t="s">
        <v>1311</v>
      </c>
      <c r="I429" s="234" t="s">
        <v>166</v>
      </c>
      <c r="J429" s="64" t="s">
        <v>1434</v>
      </c>
    </row>
    <row r="430" spans="1:10" x14ac:dyDescent="0.25">
      <c r="A430" s="64">
        <v>24248584</v>
      </c>
      <c r="B430" s="233" t="s">
        <v>1435</v>
      </c>
      <c r="C430" s="64" t="s">
        <v>1436</v>
      </c>
      <c r="D430" s="234" t="s">
        <v>103</v>
      </c>
      <c r="E430" s="64" t="s">
        <v>1437</v>
      </c>
      <c r="F430" s="64">
        <v>11</v>
      </c>
      <c r="G430" s="64" t="s">
        <v>166</v>
      </c>
      <c r="H430" s="233" t="s">
        <v>1311</v>
      </c>
      <c r="I430" s="234" t="s">
        <v>166</v>
      </c>
      <c r="J430" s="64" t="s">
        <v>469</v>
      </c>
    </row>
    <row r="431" spans="1:10" x14ac:dyDescent="0.25">
      <c r="A431" s="64">
        <v>24237474</v>
      </c>
      <c r="B431" s="233" t="s">
        <v>1438</v>
      </c>
      <c r="C431" s="64" t="s">
        <v>1439</v>
      </c>
      <c r="D431" s="234" t="s">
        <v>103</v>
      </c>
      <c r="E431" s="64" t="s">
        <v>1440</v>
      </c>
      <c r="F431" s="64">
        <v>13</v>
      </c>
      <c r="G431" s="64" t="s">
        <v>166</v>
      </c>
      <c r="H431" s="233" t="s">
        <v>1311</v>
      </c>
      <c r="I431" s="234" t="s">
        <v>166</v>
      </c>
      <c r="J431" s="64" t="s">
        <v>1441</v>
      </c>
    </row>
    <row r="432" spans="1:10" x14ac:dyDescent="0.25">
      <c r="A432" s="64">
        <v>24221491</v>
      </c>
      <c r="B432" s="233" t="s">
        <v>1442</v>
      </c>
      <c r="C432" s="64" t="s">
        <v>1443</v>
      </c>
      <c r="D432" s="234" t="s">
        <v>118</v>
      </c>
      <c r="E432" s="64" t="s">
        <v>1444</v>
      </c>
      <c r="F432" s="64">
        <v>13</v>
      </c>
      <c r="G432" s="64" t="s">
        <v>166</v>
      </c>
      <c r="H432" s="233" t="s">
        <v>1311</v>
      </c>
      <c r="I432" s="234" t="s">
        <v>166</v>
      </c>
      <c r="J432" s="64" t="s">
        <v>1445</v>
      </c>
    </row>
    <row r="433" spans="1:10" x14ac:dyDescent="0.25">
      <c r="A433" s="64">
        <v>24247927</v>
      </c>
      <c r="B433" s="233" t="s">
        <v>1442</v>
      </c>
      <c r="C433" s="64" t="s">
        <v>1446</v>
      </c>
      <c r="D433" s="234" t="s">
        <v>118</v>
      </c>
      <c r="E433" s="64" t="s">
        <v>1307</v>
      </c>
      <c r="F433" s="64">
        <v>14</v>
      </c>
      <c r="G433" s="64" t="s">
        <v>166</v>
      </c>
      <c r="H433" s="233" t="s">
        <v>1311</v>
      </c>
      <c r="I433" s="234" t="s">
        <v>166</v>
      </c>
      <c r="J433" s="64" t="s">
        <v>331</v>
      </c>
    </row>
    <row r="434" spans="1:10" x14ac:dyDescent="0.25">
      <c r="A434" s="64">
        <v>24220552</v>
      </c>
      <c r="B434" s="233" t="s">
        <v>1447</v>
      </c>
      <c r="C434" s="64" t="s">
        <v>1448</v>
      </c>
      <c r="D434" s="234" t="s">
        <v>118</v>
      </c>
      <c r="E434" s="64" t="s">
        <v>1449</v>
      </c>
      <c r="F434" s="64">
        <v>15</v>
      </c>
      <c r="G434" s="64" t="s">
        <v>166</v>
      </c>
      <c r="H434" s="233" t="s">
        <v>1311</v>
      </c>
      <c r="I434" s="234" t="s">
        <v>166</v>
      </c>
      <c r="J434" s="64" t="s">
        <v>1450</v>
      </c>
    </row>
    <row r="435" spans="1:10" x14ac:dyDescent="0.25">
      <c r="A435" s="64">
        <v>24247930</v>
      </c>
      <c r="B435" s="233" t="s">
        <v>1451</v>
      </c>
      <c r="C435" s="64" t="s">
        <v>482</v>
      </c>
      <c r="D435" s="234" t="s">
        <v>104</v>
      </c>
      <c r="E435" s="64" t="s">
        <v>600</v>
      </c>
      <c r="F435" s="64">
        <v>11</v>
      </c>
      <c r="G435" s="64" t="s">
        <v>166</v>
      </c>
      <c r="H435" s="233" t="s">
        <v>1311</v>
      </c>
      <c r="I435" s="234" t="s">
        <v>166</v>
      </c>
      <c r="J435" s="64" t="s">
        <v>176</v>
      </c>
    </row>
    <row r="436" spans="1:10" x14ac:dyDescent="0.25">
      <c r="A436" s="64">
        <v>24210851</v>
      </c>
      <c r="B436" s="233" t="s">
        <v>1452</v>
      </c>
      <c r="C436" s="64" t="s">
        <v>1453</v>
      </c>
      <c r="D436" s="234" t="s">
        <v>119</v>
      </c>
      <c r="E436" s="64" t="s">
        <v>1454</v>
      </c>
      <c r="F436" s="64">
        <v>15</v>
      </c>
      <c r="G436" s="64" t="s">
        <v>166</v>
      </c>
      <c r="H436" s="233" t="s">
        <v>1311</v>
      </c>
      <c r="I436" s="234" t="s">
        <v>166</v>
      </c>
      <c r="J436" s="64" t="s">
        <v>1395</v>
      </c>
    </row>
    <row r="437" spans="1:10" x14ac:dyDescent="0.25">
      <c r="A437" s="64">
        <v>24238897</v>
      </c>
      <c r="B437" s="233" t="s">
        <v>1455</v>
      </c>
      <c r="C437" s="64" t="s">
        <v>1456</v>
      </c>
      <c r="D437" s="234" t="s">
        <v>118</v>
      </c>
      <c r="E437" s="64" t="s">
        <v>1457</v>
      </c>
      <c r="F437" s="64">
        <v>15</v>
      </c>
      <c r="G437" s="64" t="s">
        <v>166</v>
      </c>
      <c r="H437" s="233" t="s">
        <v>1311</v>
      </c>
      <c r="I437" s="234" t="s">
        <v>166</v>
      </c>
      <c r="J437" s="64" t="s">
        <v>331</v>
      </c>
    </row>
    <row r="438" spans="1:10" x14ac:dyDescent="0.25">
      <c r="A438" s="64">
        <v>24222678</v>
      </c>
      <c r="B438" s="233" t="s">
        <v>1458</v>
      </c>
      <c r="C438" s="64" t="s">
        <v>1459</v>
      </c>
      <c r="D438" s="234" t="s">
        <v>119</v>
      </c>
      <c r="E438" s="64" t="s">
        <v>1460</v>
      </c>
      <c r="F438" s="64">
        <v>14</v>
      </c>
      <c r="G438" s="64" t="s">
        <v>166</v>
      </c>
      <c r="H438" s="233" t="s">
        <v>1311</v>
      </c>
      <c r="I438" s="234" t="s">
        <v>166</v>
      </c>
      <c r="J438" s="64" t="s">
        <v>1312</v>
      </c>
    </row>
    <row r="439" spans="1:10" x14ac:dyDescent="0.25">
      <c r="A439" s="64">
        <v>24247932</v>
      </c>
      <c r="B439" s="233" t="s">
        <v>1458</v>
      </c>
      <c r="C439" s="64" t="s">
        <v>1163</v>
      </c>
      <c r="D439" s="234" t="s">
        <v>103</v>
      </c>
      <c r="E439" s="64" t="s">
        <v>1461</v>
      </c>
      <c r="F439" s="64">
        <v>13</v>
      </c>
      <c r="G439" s="64" t="s">
        <v>166</v>
      </c>
      <c r="H439" s="233" t="s">
        <v>1311</v>
      </c>
      <c r="I439" s="234" t="s">
        <v>166</v>
      </c>
      <c r="J439" s="64" t="s">
        <v>1316</v>
      </c>
    </row>
    <row r="440" spans="1:10" x14ac:dyDescent="0.25">
      <c r="A440" s="64">
        <v>24248467</v>
      </c>
      <c r="B440" s="233" t="s">
        <v>1462</v>
      </c>
      <c r="C440" s="64" t="s">
        <v>1463</v>
      </c>
      <c r="D440" s="234" t="s">
        <v>104</v>
      </c>
      <c r="E440" s="64" t="s">
        <v>352</v>
      </c>
      <c r="F440" s="64">
        <v>12</v>
      </c>
      <c r="G440" s="64" t="s">
        <v>166</v>
      </c>
      <c r="H440" s="233" t="s">
        <v>1311</v>
      </c>
      <c r="I440" s="234" t="s">
        <v>166</v>
      </c>
      <c r="J440" s="64" t="s">
        <v>1316</v>
      </c>
    </row>
    <row r="441" spans="1:10" x14ac:dyDescent="0.25">
      <c r="A441" s="64">
        <v>24248688</v>
      </c>
      <c r="B441" s="233" t="s">
        <v>1464</v>
      </c>
      <c r="C441" s="64" t="s">
        <v>1465</v>
      </c>
      <c r="D441" s="234" t="s">
        <v>104</v>
      </c>
      <c r="E441" s="64" t="s">
        <v>285</v>
      </c>
      <c r="F441" s="64">
        <v>12</v>
      </c>
      <c r="G441" s="64" t="s">
        <v>166</v>
      </c>
      <c r="H441" s="233" t="s">
        <v>1311</v>
      </c>
      <c r="I441" s="234" t="s">
        <v>166</v>
      </c>
      <c r="J441" s="64" t="s">
        <v>469</v>
      </c>
    </row>
    <row r="442" spans="1:10" x14ac:dyDescent="0.25">
      <c r="A442" s="64">
        <v>24247928</v>
      </c>
      <c r="B442" s="233" t="s">
        <v>1466</v>
      </c>
      <c r="C442" s="64" t="s">
        <v>1467</v>
      </c>
      <c r="D442" s="234" t="s">
        <v>103</v>
      </c>
      <c r="E442" s="64" t="s">
        <v>927</v>
      </c>
      <c r="F442" s="64">
        <v>11</v>
      </c>
      <c r="G442" s="64" t="s">
        <v>166</v>
      </c>
      <c r="H442" s="233" t="s">
        <v>1311</v>
      </c>
      <c r="I442" s="234" t="s">
        <v>166</v>
      </c>
      <c r="J442" s="64" t="s">
        <v>331</v>
      </c>
    </row>
    <row r="443" spans="1:10" x14ac:dyDescent="0.25">
      <c r="A443" s="64">
        <v>24237857</v>
      </c>
      <c r="B443" s="233" t="s">
        <v>1468</v>
      </c>
      <c r="C443" s="64" t="s">
        <v>1469</v>
      </c>
      <c r="D443" s="234" t="s">
        <v>103</v>
      </c>
      <c r="E443" s="64" t="s">
        <v>165</v>
      </c>
      <c r="F443" s="64">
        <v>12</v>
      </c>
      <c r="G443" s="64" t="s">
        <v>166</v>
      </c>
      <c r="H443" s="233" t="s">
        <v>1311</v>
      </c>
      <c r="I443" s="234" t="s">
        <v>166</v>
      </c>
      <c r="J443" s="64" t="s">
        <v>1316</v>
      </c>
    </row>
    <row r="444" spans="1:10" x14ac:dyDescent="0.25">
      <c r="A444" s="64">
        <v>24222661</v>
      </c>
      <c r="B444" s="233" t="s">
        <v>1468</v>
      </c>
      <c r="C444" s="64" t="s">
        <v>1470</v>
      </c>
      <c r="D444" s="234" t="s">
        <v>118</v>
      </c>
      <c r="E444" s="64" t="s">
        <v>1471</v>
      </c>
      <c r="F444" s="64">
        <v>14</v>
      </c>
      <c r="G444" s="64" t="s">
        <v>166</v>
      </c>
      <c r="H444" s="233" t="s">
        <v>1311</v>
      </c>
      <c r="I444" s="234" t="s">
        <v>166</v>
      </c>
      <c r="J444" s="64" t="s">
        <v>1331</v>
      </c>
    </row>
    <row r="445" spans="1:10" x14ac:dyDescent="0.25">
      <c r="A445" s="64">
        <v>24247926</v>
      </c>
      <c r="B445" s="233" t="s">
        <v>1472</v>
      </c>
      <c r="C445" s="64" t="s">
        <v>1199</v>
      </c>
      <c r="D445" s="234" t="s">
        <v>104</v>
      </c>
      <c r="E445" s="64" t="s">
        <v>1473</v>
      </c>
      <c r="F445" s="64">
        <v>12</v>
      </c>
      <c r="G445" s="64" t="s">
        <v>166</v>
      </c>
      <c r="H445" s="233" t="s">
        <v>1311</v>
      </c>
      <c r="I445" s="234" t="s">
        <v>166</v>
      </c>
      <c r="J445" s="64" t="s">
        <v>469</v>
      </c>
    </row>
    <row r="446" spans="1:10" x14ac:dyDescent="0.25">
      <c r="A446" s="64">
        <v>24247537</v>
      </c>
      <c r="B446" s="233" t="s">
        <v>1472</v>
      </c>
      <c r="C446" s="64" t="s">
        <v>1474</v>
      </c>
      <c r="D446" s="234" t="s">
        <v>104</v>
      </c>
      <c r="E446" s="64" t="s">
        <v>945</v>
      </c>
      <c r="F446" s="64">
        <v>12</v>
      </c>
      <c r="G446" s="64" t="s">
        <v>166</v>
      </c>
      <c r="H446" s="233" t="s">
        <v>1311</v>
      </c>
      <c r="I446" s="234" t="s">
        <v>166</v>
      </c>
      <c r="J446" s="64" t="s">
        <v>1316</v>
      </c>
    </row>
    <row r="447" spans="1:10" x14ac:dyDescent="0.25">
      <c r="A447" s="64">
        <v>24211088</v>
      </c>
      <c r="B447" s="233" t="s">
        <v>1475</v>
      </c>
      <c r="C447" s="64" t="s">
        <v>1476</v>
      </c>
      <c r="D447" s="234" t="s">
        <v>119</v>
      </c>
      <c r="E447" s="64" t="s">
        <v>1477</v>
      </c>
      <c r="F447" s="64">
        <v>15</v>
      </c>
      <c r="G447" s="64" t="s">
        <v>166</v>
      </c>
      <c r="H447" s="233" t="s">
        <v>1311</v>
      </c>
      <c r="I447" s="234" t="s">
        <v>166</v>
      </c>
      <c r="J447" s="64" t="s">
        <v>1316</v>
      </c>
    </row>
    <row r="448" spans="1:10" x14ac:dyDescent="0.25">
      <c r="A448" s="64">
        <v>24220009</v>
      </c>
      <c r="B448" s="233" t="s">
        <v>1478</v>
      </c>
      <c r="C448" s="64" t="s">
        <v>1479</v>
      </c>
      <c r="D448" s="234" t="s">
        <v>119</v>
      </c>
      <c r="E448" s="64" t="s">
        <v>1480</v>
      </c>
      <c r="F448" s="64">
        <v>14</v>
      </c>
      <c r="G448" s="64" t="s">
        <v>166</v>
      </c>
      <c r="H448" s="233" t="s">
        <v>1311</v>
      </c>
      <c r="I448" s="234" t="s">
        <v>166</v>
      </c>
      <c r="J448" s="64" t="s">
        <v>1331</v>
      </c>
    </row>
    <row r="449" spans="1:10" x14ac:dyDescent="0.25">
      <c r="A449" s="64">
        <v>24220133</v>
      </c>
      <c r="B449" s="233" t="s">
        <v>1481</v>
      </c>
      <c r="C449" s="64" t="s">
        <v>1482</v>
      </c>
      <c r="D449" s="234" t="s">
        <v>103</v>
      </c>
      <c r="E449" s="64" t="s">
        <v>1221</v>
      </c>
      <c r="F449" s="64">
        <v>13</v>
      </c>
      <c r="G449" s="64" t="s">
        <v>166</v>
      </c>
      <c r="H449" s="233" t="s">
        <v>1311</v>
      </c>
      <c r="I449" s="234" t="s">
        <v>166</v>
      </c>
      <c r="J449" s="64" t="s">
        <v>1331</v>
      </c>
    </row>
    <row r="450" spans="1:10" x14ac:dyDescent="0.25">
      <c r="A450" s="64">
        <v>24221480</v>
      </c>
      <c r="B450" s="233" t="s">
        <v>1483</v>
      </c>
      <c r="C450" s="64" t="s">
        <v>1484</v>
      </c>
      <c r="D450" s="234" t="s">
        <v>119</v>
      </c>
      <c r="E450" s="64" t="s">
        <v>1485</v>
      </c>
      <c r="F450" s="64">
        <v>14</v>
      </c>
      <c r="G450" s="64" t="s">
        <v>166</v>
      </c>
      <c r="H450" s="233" t="s">
        <v>1311</v>
      </c>
      <c r="I450" s="234" t="s">
        <v>166</v>
      </c>
      <c r="J450" s="64" t="s">
        <v>331</v>
      </c>
    </row>
    <row r="451" spans="1:10" x14ac:dyDescent="0.25">
      <c r="A451" s="64">
        <v>24247925</v>
      </c>
      <c r="B451" s="233" t="s">
        <v>1486</v>
      </c>
      <c r="C451" s="64" t="s">
        <v>1487</v>
      </c>
      <c r="D451" s="234" t="s">
        <v>104</v>
      </c>
      <c r="E451" s="64" t="s">
        <v>1488</v>
      </c>
      <c r="F451" s="64">
        <v>12</v>
      </c>
      <c r="G451" s="64" t="s">
        <v>166</v>
      </c>
      <c r="H451" s="233" t="s">
        <v>1311</v>
      </c>
      <c r="I451" s="234" t="s">
        <v>166</v>
      </c>
    </row>
    <row r="452" spans="1:10" x14ac:dyDescent="0.25">
      <c r="A452" s="64">
        <v>24236872</v>
      </c>
      <c r="B452" s="233" t="s">
        <v>1489</v>
      </c>
      <c r="C452" s="64" t="s">
        <v>1490</v>
      </c>
      <c r="D452" s="234" t="s">
        <v>104</v>
      </c>
      <c r="E452" s="64" t="s">
        <v>1491</v>
      </c>
      <c r="F452" s="64">
        <v>12</v>
      </c>
      <c r="G452" s="64" t="s">
        <v>166</v>
      </c>
      <c r="H452" s="233" t="s">
        <v>1311</v>
      </c>
      <c r="I452" s="234" t="s">
        <v>166</v>
      </c>
      <c r="J452" s="64" t="s">
        <v>1319</v>
      </c>
    </row>
    <row r="453" spans="1:10" x14ac:dyDescent="0.25">
      <c r="A453" s="64">
        <v>24238995</v>
      </c>
      <c r="B453" s="233" t="s">
        <v>1492</v>
      </c>
      <c r="C453" s="64" t="s">
        <v>1493</v>
      </c>
      <c r="D453" s="234" t="s">
        <v>103</v>
      </c>
      <c r="E453" s="64" t="s">
        <v>1461</v>
      </c>
      <c r="F453" s="64">
        <v>13</v>
      </c>
      <c r="G453" s="64" t="s">
        <v>166</v>
      </c>
      <c r="H453" s="233" t="s">
        <v>1311</v>
      </c>
      <c r="I453" s="234" t="s">
        <v>166</v>
      </c>
      <c r="J453" s="64" t="s">
        <v>469</v>
      </c>
    </row>
    <row r="454" spans="1:10" x14ac:dyDescent="0.25">
      <c r="A454" s="64">
        <v>24236917</v>
      </c>
      <c r="B454" s="233" t="s">
        <v>1494</v>
      </c>
      <c r="C454" s="64" t="s">
        <v>1495</v>
      </c>
      <c r="D454" s="234" t="s">
        <v>103</v>
      </c>
      <c r="E454" s="64" t="s">
        <v>278</v>
      </c>
      <c r="F454" s="64">
        <v>12</v>
      </c>
      <c r="G454" s="64" t="s">
        <v>166</v>
      </c>
      <c r="H454" s="233" t="s">
        <v>1311</v>
      </c>
      <c r="I454" s="234" t="s">
        <v>166</v>
      </c>
      <c r="J454" s="64" t="s">
        <v>331</v>
      </c>
    </row>
    <row r="455" spans="1:10" x14ac:dyDescent="0.25">
      <c r="A455" s="64">
        <v>24233687</v>
      </c>
      <c r="B455" s="233" t="s">
        <v>1496</v>
      </c>
      <c r="C455" s="64" t="s">
        <v>1497</v>
      </c>
      <c r="D455" s="234" t="s">
        <v>104</v>
      </c>
      <c r="E455" s="64" t="s">
        <v>1498</v>
      </c>
      <c r="F455" s="64">
        <v>12</v>
      </c>
      <c r="G455" s="64" t="s">
        <v>166</v>
      </c>
      <c r="H455" s="233" t="s">
        <v>1311</v>
      </c>
      <c r="I455" s="234" t="s">
        <v>166</v>
      </c>
      <c r="J455" s="64" t="s">
        <v>1312</v>
      </c>
    </row>
    <row r="456" spans="1:10" x14ac:dyDescent="0.25">
      <c r="A456" s="64">
        <v>24222216</v>
      </c>
      <c r="B456" s="233" t="s">
        <v>1499</v>
      </c>
      <c r="C456" s="64" t="s">
        <v>917</v>
      </c>
      <c r="D456" s="234" t="s">
        <v>119</v>
      </c>
      <c r="E456" s="64" t="s">
        <v>1500</v>
      </c>
      <c r="F456" s="64">
        <v>14</v>
      </c>
      <c r="G456" s="64" t="s">
        <v>166</v>
      </c>
      <c r="H456" s="233" t="s">
        <v>1311</v>
      </c>
      <c r="I456" s="234" t="s">
        <v>166</v>
      </c>
      <c r="J456" s="64" t="s">
        <v>1312</v>
      </c>
    </row>
    <row r="457" spans="1:10" x14ac:dyDescent="0.25">
      <c r="A457" s="64">
        <v>24212477</v>
      </c>
      <c r="B457" s="233" t="s">
        <v>1501</v>
      </c>
      <c r="C457" s="64" t="s">
        <v>1502</v>
      </c>
      <c r="D457" s="234" t="s">
        <v>119</v>
      </c>
      <c r="E457" s="64" t="s">
        <v>1503</v>
      </c>
      <c r="F457" s="64">
        <v>14</v>
      </c>
      <c r="G457" s="64" t="s">
        <v>166</v>
      </c>
      <c r="H457" s="233" t="s">
        <v>1311</v>
      </c>
      <c r="I457" s="234" t="s">
        <v>166</v>
      </c>
      <c r="J457" s="64" t="s">
        <v>818</v>
      </c>
    </row>
    <row r="458" spans="1:10" x14ac:dyDescent="0.25">
      <c r="A458" s="64">
        <v>24222214</v>
      </c>
      <c r="B458" s="233" t="s">
        <v>306</v>
      </c>
      <c r="C458" s="64" t="s">
        <v>1504</v>
      </c>
      <c r="D458" s="234" t="s">
        <v>404</v>
      </c>
      <c r="E458" s="64" t="s">
        <v>1505</v>
      </c>
      <c r="F458" s="64">
        <v>15</v>
      </c>
      <c r="G458" s="64" t="s">
        <v>166</v>
      </c>
      <c r="H458" s="233" t="s">
        <v>1311</v>
      </c>
      <c r="I458" s="234" t="s">
        <v>166</v>
      </c>
      <c r="J458" s="64" t="s">
        <v>1312</v>
      </c>
    </row>
    <row r="459" spans="1:10" x14ac:dyDescent="0.25">
      <c r="A459" s="64">
        <v>24236908</v>
      </c>
      <c r="B459" s="233" t="s">
        <v>1506</v>
      </c>
      <c r="C459" s="64" t="s">
        <v>1507</v>
      </c>
      <c r="D459" s="234" t="s">
        <v>103</v>
      </c>
      <c r="E459" s="64" t="s">
        <v>1508</v>
      </c>
      <c r="F459" s="64">
        <v>13</v>
      </c>
      <c r="G459" s="64" t="s">
        <v>166</v>
      </c>
      <c r="H459" s="233" t="s">
        <v>1311</v>
      </c>
      <c r="I459" s="234" t="s">
        <v>166</v>
      </c>
      <c r="J459" s="64" t="s">
        <v>481</v>
      </c>
    </row>
    <row r="460" spans="1:10" x14ac:dyDescent="0.25">
      <c r="A460" s="64">
        <v>24222013</v>
      </c>
      <c r="B460" s="233" t="s">
        <v>5481</v>
      </c>
      <c r="C460" s="64" t="s">
        <v>9154</v>
      </c>
      <c r="D460" s="234" t="s">
        <v>104</v>
      </c>
      <c r="E460" s="64" t="s">
        <v>1845</v>
      </c>
      <c r="F460" s="64">
        <v>13</v>
      </c>
      <c r="G460" s="64" t="s">
        <v>166</v>
      </c>
      <c r="H460" s="233" t="s">
        <v>1311</v>
      </c>
      <c r="I460" s="234" t="s">
        <v>166</v>
      </c>
      <c r="J460" s="64" t="s">
        <v>1580</v>
      </c>
    </row>
    <row r="461" spans="1:10" x14ac:dyDescent="0.25">
      <c r="A461" s="64">
        <v>24221490</v>
      </c>
      <c r="B461" s="233" t="s">
        <v>1509</v>
      </c>
      <c r="C461" s="64" t="s">
        <v>1510</v>
      </c>
      <c r="D461" s="234" t="s">
        <v>657</v>
      </c>
      <c r="E461" s="64" t="s">
        <v>1511</v>
      </c>
      <c r="F461" s="64">
        <v>16</v>
      </c>
      <c r="G461" s="64" t="s">
        <v>166</v>
      </c>
      <c r="H461" s="233" t="s">
        <v>1311</v>
      </c>
      <c r="I461" s="234" t="s">
        <v>166</v>
      </c>
      <c r="J461" s="64" t="s">
        <v>331</v>
      </c>
    </row>
    <row r="462" spans="1:10" x14ac:dyDescent="0.25">
      <c r="A462" s="64">
        <v>24222686</v>
      </c>
      <c r="B462" s="233" t="s">
        <v>1509</v>
      </c>
      <c r="C462" s="64" t="s">
        <v>1512</v>
      </c>
      <c r="D462" s="234" t="s">
        <v>119</v>
      </c>
      <c r="E462" s="64" t="s">
        <v>1252</v>
      </c>
      <c r="F462" s="64">
        <v>14</v>
      </c>
      <c r="G462" s="64" t="s">
        <v>166</v>
      </c>
      <c r="H462" s="233" t="s">
        <v>1311</v>
      </c>
      <c r="I462" s="234" t="s">
        <v>166</v>
      </c>
      <c r="J462" s="64" t="s">
        <v>1316</v>
      </c>
    </row>
    <row r="463" spans="1:10" x14ac:dyDescent="0.25">
      <c r="A463" s="64">
        <v>24248586</v>
      </c>
      <c r="B463" s="233" t="s">
        <v>1513</v>
      </c>
      <c r="C463" s="64" t="s">
        <v>1514</v>
      </c>
      <c r="D463" s="234" t="s">
        <v>103</v>
      </c>
      <c r="E463" s="64" t="s">
        <v>1515</v>
      </c>
      <c r="F463" s="64">
        <v>12</v>
      </c>
      <c r="G463" s="64" t="s">
        <v>166</v>
      </c>
      <c r="H463" s="233" t="s">
        <v>1311</v>
      </c>
      <c r="I463" s="234" t="s">
        <v>166</v>
      </c>
      <c r="J463" s="64" t="s">
        <v>469</v>
      </c>
    </row>
    <row r="464" spans="1:10" x14ac:dyDescent="0.25">
      <c r="A464" s="64">
        <v>24210890</v>
      </c>
      <c r="B464" s="233" t="s">
        <v>1513</v>
      </c>
      <c r="C464" s="64" t="s">
        <v>525</v>
      </c>
      <c r="D464" s="234" t="s">
        <v>119</v>
      </c>
      <c r="E464" s="64" t="s">
        <v>1516</v>
      </c>
      <c r="F464" s="64">
        <v>14</v>
      </c>
      <c r="G464" s="64" t="s">
        <v>166</v>
      </c>
      <c r="H464" s="233" t="s">
        <v>1311</v>
      </c>
      <c r="I464" s="234" t="s">
        <v>166</v>
      </c>
      <c r="J464" s="64" t="s">
        <v>1316</v>
      </c>
    </row>
    <row r="465" spans="1:10" x14ac:dyDescent="0.25">
      <c r="A465" s="64">
        <v>24210892</v>
      </c>
      <c r="B465" s="233" t="s">
        <v>1517</v>
      </c>
      <c r="C465" s="64" t="s">
        <v>1518</v>
      </c>
      <c r="D465" s="234" t="s">
        <v>119</v>
      </c>
      <c r="E465" s="64" t="s">
        <v>1519</v>
      </c>
      <c r="F465" s="64">
        <v>14</v>
      </c>
      <c r="G465" s="64" t="s">
        <v>166</v>
      </c>
      <c r="H465" s="233" t="s">
        <v>1311</v>
      </c>
      <c r="I465" s="234" t="s">
        <v>166</v>
      </c>
      <c r="J465" s="64" t="s">
        <v>1312</v>
      </c>
    </row>
    <row r="466" spans="1:10" x14ac:dyDescent="0.25">
      <c r="A466" s="64">
        <v>24248689</v>
      </c>
      <c r="B466" s="233" t="s">
        <v>1520</v>
      </c>
      <c r="C466" s="64" t="s">
        <v>1521</v>
      </c>
      <c r="D466" s="234" t="s">
        <v>104</v>
      </c>
      <c r="E466" s="64" t="s">
        <v>1522</v>
      </c>
      <c r="F466" s="64">
        <v>12</v>
      </c>
      <c r="G466" s="64" t="s">
        <v>166</v>
      </c>
      <c r="H466" s="233" t="s">
        <v>1311</v>
      </c>
      <c r="I466" s="234" t="s">
        <v>166</v>
      </c>
      <c r="J466" s="64" t="s">
        <v>469</v>
      </c>
    </row>
    <row r="467" spans="1:10" x14ac:dyDescent="0.25">
      <c r="A467" s="64">
        <v>24247945</v>
      </c>
      <c r="B467" s="233" t="s">
        <v>1523</v>
      </c>
      <c r="C467" s="64" t="s">
        <v>501</v>
      </c>
      <c r="D467" s="234" t="s">
        <v>104</v>
      </c>
      <c r="E467" s="64" t="s">
        <v>1524</v>
      </c>
      <c r="F467" s="64">
        <v>11</v>
      </c>
      <c r="G467" s="64" t="s">
        <v>166</v>
      </c>
      <c r="H467" s="233" t="s">
        <v>1311</v>
      </c>
      <c r="I467" s="234" t="s">
        <v>166</v>
      </c>
      <c r="J467" s="64" t="s">
        <v>176</v>
      </c>
    </row>
    <row r="468" spans="1:10" x14ac:dyDescent="0.25">
      <c r="A468" s="64">
        <v>24247939</v>
      </c>
      <c r="B468" s="233" t="s">
        <v>1525</v>
      </c>
      <c r="C468" s="64" t="s">
        <v>1526</v>
      </c>
      <c r="D468" s="234" t="s">
        <v>103</v>
      </c>
      <c r="E468" s="64" t="s">
        <v>751</v>
      </c>
      <c r="F468" s="64">
        <v>11</v>
      </c>
      <c r="G468" s="64" t="s">
        <v>166</v>
      </c>
      <c r="H468" s="233" t="s">
        <v>1311</v>
      </c>
      <c r="I468" s="234" t="s">
        <v>166</v>
      </c>
      <c r="J468" s="64" t="s">
        <v>331</v>
      </c>
    </row>
    <row r="469" spans="1:10" x14ac:dyDescent="0.25">
      <c r="A469" s="64">
        <v>24236875</v>
      </c>
      <c r="B469" s="233" t="s">
        <v>1527</v>
      </c>
      <c r="C469" s="64" t="s">
        <v>1528</v>
      </c>
      <c r="D469" s="234" t="s">
        <v>104</v>
      </c>
      <c r="E469" s="64" t="s">
        <v>1529</v>
      </c>
      <c r="F469" s="64">
        <v>13</v>
      </c>
      <c r="G469" s="64" t="s">
        <v>166</v>
      </c>
      <c r="H469" s="233" t="s">
        <v>1311</v>
      </c>
      <c r="I469" s="234" t="s">
        <v>166</v>
      </c>
      <c r="J469" s="64" t="s">
        <v>1319</v>
      </c>
    </row>
    <row r="470" spans="1:10" x14ac:dyDescent="0.25">
      <c r="A470" s="64">
        <v>24247941</v>
      </c>
      <c r="B470" s="233" t="s">
        <v>1530</v>
      </c>
      <c r="C470" s="64" t="s">
        <v>1531</v>
      </c>
      <c r="D470" s="234" t="s">
        <v>118</v>
      </c>
      <c r="E470" s="64" t="s">
        <v>1532</v>
      </c>
      <c r="F470" s="64">
        <v>14</v>
      </c>
      <c r="G470" s="64" t="s">
        <v>166</v>
      </c>
      <c r="H470" s="233" t="s">
        <v>1311</v>
      </c>
      <c r="I470" s="234" t="s">
        <v>166</v>
      </c>
      <c r="J470" s="64" t="s">
        <v>331</v>
      </c>
    </row>
    <row r="471" spans="1:10" x14ac:dyDescent="0.25">
      <c r="A471" s="64">
        <v>24247536</v>
      </c>
      <c r="B471" s="233" t="s">
        <v>1533</v>
      </c>
      <c r="C471" s="64" t="s">
        <v>1534</v>
      </c>
      <c r="D471" s="234" t="s">
        <v>119</v>
      </c>
      <c r="E471" s="64" t="s">
        <v>1535</v>
      </c>
      <c r="F471" s="64">
        <v>15</v>
      </c>
      <c r="G471" s="64" t="s">
        <v>166</v>
      </c>
      <c r="H471" s="233" t="s">
        <v>1311</v>
      </c>
      <c r="I471" s="234" t="s">
        <v>166</v>
      </c>
      <c r="J471" s="64" t="s">
        <v>469</v>
      </c>
    </row>
    <row r="472" spans="1:10" x14ac:dyDescent="0.25">
      <c r="A472" s="64">
        <v>24236906</v>
      </c>
      <c r="B472" s="233" t="s">
        <v>1536</v>
      </c>
      <c r="C472" s="64" t="s">
        <v>1537</v>
      </c>
      <c r="D472" s="234" t="s">
        <v>119</v>
      </c>
      <c r="E472" s="64" t="s">
        <v>1538</v>
      </c>
      <c r="F472" s="64">
        <v>15</v>
      </c>
      <c r="G472" s="64" t="s">
        <v>166</v>
      </c>
      <c r="H472" s="233" t="s">
        <v>1311</v>
      </c>
      <c r="I472" s="234" t="s">
        <v>166</v>
      </c>
      <c r="J472" s="64" t="s">
        <v>1395</v>
      </c>
    </row>
    <row r="473" spans="1:10" x14ac:dyDescent="0.25">
      <c r="A473" s="64">
        <v>24238716</v>
      </c>
      <c r="B473" s="233" t="s">
        <v>1536</v>
      </c>
      <c r="C473" s="64" t="s">
        <v>1539</v>
      </c>
      <c r="D473" s="234" t="s">
        <v>103</v>
      </c>
      <c r="E473" s="64" t="s">
        <v>1540</v>
      </c>
      <c r="F473" s="64">
        <v>13</v>
      </c>
      <c r="G473" s="64" t="s">
        <v>166</v>
      </c>
      <c r="H473" s="233" t="s">
        <v>1311</v>
      </c>
      <c r="I473" s="234" t="s">
        <v>166</v>
      </c>
      <c r="J473" s="64" t="s">
        <v>331</v>
      </c>
    </row>
    <row r="474" spans="1:10" x14ac:dyDescent="0.25">
      <c r="A474" s="64">
        <v>24247943</v>
      </c>
      <c r="B474" s="233" t="s">
        <v>1541</v>
      </c>
      <c r="C474" s="64" t="s">
        <v>1542</v>
      </c>
      <c r="D474" s="234" t="s">
        <v>104</v>
      </c>
      <c r="E474" s="64" t="s">
        <v>1543</v>
      </c>
      <c r="F474" s="64">
        <v>12</v>
      </c>
      <c r="G474" s="64" t="s">
        <v>166</v>
      </c>
      <c r="H474" s="233" t="s">
        <v>1311</v>
      </c>
      <c r="I474" s="234" t="s">
        <v>166</v>
      </c>
      <c r="J474" s="64" t="s">
        <v>1316</v>
      </c>
    </row>
    <row r="475" spans="1:10" x14ac:dyDescent="0.25">
      <c r="A475" s="64">
        <v>24247924</v>
      </c>
      <c r="B475" s="233" t="s">
        <v>1544</v>
      </c>
      <c r="C475" s="64" t="s">
        <v>1545</v>
      </c>
      <c r="D475" s="234" t="s">
        <v>104</v>
      </c>
      <c r="E475" s="64" t="s">
        <v>1546</v>
      </c>
      <c r="F475" s="64">
        <v>11</v>
      </c>
      <c r="G475" s="64" t="s">
        <v>166</v>
      </c>
      <c r="H475" s="233" t="s">
        <v>1311</v>
      </c>
      <c r="I475" s="234" t="s">
        <v>166</v>
      </c>
      <c r="J475" s="64" t="s">
        <v>331</v>
      </c>
    </row>
    <row r="476" spans="1:10" x14ac:dyDescent="0.25">
      <c r="A476" s="64">
        <v>24237283</v>
      </c>
      <c r="B476" s="233" t="s">
        <v>1547</v>
      </c>
      <c r="C476" s="64" t="s">
        <v>1548</v>
      </c>
      <c r="D476" s="234" t="s">
        <v>104</v>
      </c>
      <c r="E476" s="64" t="s">
        <v>1549</v>
      </c>
      <c r="F476" s="64">
        <v>12</v>
      </c>
      <c r="G476" s="64" t="s">
        <v>166</v>
      </c>
      <c r="H476" s="233" t="s">
        <v>1311</v>
      </c>
      <c r="I476" s="234" t="s">
        <v>166</v>
      </c>
      <c r="J476" s="64" t="s">
        <v>331</v>
      </c>
    </row>
    <row r="477" spans="1:10" x14ac:dyDescent="0.25">
      <c r="A477" s="64">
        <v>24247942</v>
      </c>
      <c r="B477" s="233" t="s">
        <v>1550</v>
      </c>
      <c r="C477" s="64" t="s">
        <v>1551</v>
      </c>
      <c r="D477" s="234" t="s">
        <v>104</v>
      </c>
      <c r="E477" s="64" t="s">
        <v>1552</v>
      </c>
      <c r="F477" s="64">
        <v>12</v>
      </c>
      <c r="G477" s="64" t="s">
        <v>166</v>
      </c>
      <c r="H477" s="233" t="s">
        <v>1311</v>
      </c>
      <c r="I477" s="234" t="s">
        <v>166</v>
      </c>
      <c r="J477" s="64" t="s">
        <v>176</v>
      </c>
    </row>
    <row r="478" spans="1:10" x14ac:dyDescent="0.25">
      <c r="A478" s="64">
        <v>24236877</v>
      </c>
      <c r="B478" s="233" t="s">
        <v>1553</v>
      </c>
      <c r="C478" s="64" t="s">
        <v>1554</v>
      </c>
      <c r="D478" s="234" t="s">
        <v>104</v>
      </c>
      <c r="E478" s="64" t="s">
        <v>1555</v>
      </c>
      <c r="F478" s="64">
        <v>13</v>
      </c>
      <c r="G478" s="64" t="s">
        <v>166</v>
      </c>
      <c r="H478" s="233" t="s">
        <v>1311</v>
      </c>
      <c r="I478" s="234" t="s">
        <v>166</v>
      </c>
      <c r="J478" s="64" t="s">
        <v>818</v>
      </c>
    </row>
    <row r="479" spans="1:10" x14ac:dyDescent="0.25">
      <c r="A479" s="64">
        <v>24220008</v>
      </c>
      <c r="B479" s="233" t="s">
        <v>1556</v>
      </c>
      <c r="C479" s="64" t="s">
        <v>540</v>
      </c>
      <c r="D479" s="234" t="s">
        <v>119</v>
      </c>
      <c r="E479" s="64" t="s">
        <v>1056</v>
      </c>
      <c r="F479" s="64">
        <v>14</v>
      </c>
      <c r="G479" s="64" t="s">
        <v>166</v>
      </c>
      <c r="H479" s="233" t="s">
        <v>1311</v>
      </c>
      <c r="I479" s="234" t="s">
        <v>166</v>
      </c>
      <c r="J479" s="64" t="s">
        <v>1312</v>
      </c>
    </row>
    <row r="480" spans="1:10" x14ac:dyDescent="0.25">
      <c r="A480" s="64">
        <v>24222713</v>
      </c>
      <c r="B480" s="233" t="s">
        <v>1556</v>
      </c>
      <c r="C480" s="64" t="s">
        <v>591</v>
      </c>
      <c r="D480" s="234" t="s">
        <v>119</v>
      </c>
      <c r="E480" s="64" t="s">
        <v>1557</v>
      </c>
      <c r="F480" s="64">
        <v>13</v>
      </c>
      <c r="G480" s="64" t="s">
        <v>166</v>
      </c>
      <c r="H480" s="233" t="s">
        <v>1311</v>
      </c>
      <c r="I480" s="234" t="s">
        <v>166</v>
      </c>
      <c r="J480" s="64" t="s">
        <v>1316</v>
      </c>
    </row>
    <row r="481" spans="1:10" x14ac:dyDescent="0.25">
      <c r="A481" s="64">
        <v>24210884</v>
      </c>
      <c r="B481" s="233" t="s">
        <v>1556</v>
      </c>
      <c r="C481" s="64" t="s">
        <v>1558</v>
      </c>
      <c r="D481" s="234" t="s">
        <v>119</v>
      </c>
      <c r="E481" s="64" t="s">
        <v>1559</v>
      </c>
      <c r="F481" s="64">
        <v>14</v>
      </c>
      <c r="G481" s="64" t="s">
        <v>166</v>
      </c>
      <c r="H481" s="233" t="s">
        <v>1311</v>
      </c>
      <c r="I481" s="234" t="s">
        <v>166</v>
      </c>
      <c r="J481" s="64" t="s">
        <v>1316</v>
      </c>
    </row>
    <row r="482" spans="1:10" x14ac:dyDescent="0.25">
      <c r="A482" s="64">
        <v>24248191</v>
      </c>
      <c r="B482" s="233" t="s">
        <v>1560</v>
      </c>
      <c r="C482" s="64" t="s">
        <v>1561</v>
      </c>
      <c r="D482" s="234" t="s">
        <v>104</v>
      </c>
      <c r="E482" s="64" t="s">
        <v>1562</v>
      </c>
      <c r="F482" s="64">
        <v>13</v>
      </c>
      <c r="G482" s="64" t="s">
        <v>166</v>
      </c>
      <c r="H482" s="233" t="s">
        <v>1311</v>
      </c>
      <c r="I482" s="234" t="s">
        <v>166</v>
      </c>
      <c r="J482" s="64" t="s">
        <v>176</v>
      </c>
    </row>
    <row r="483" spans="1:10" x14ac:dyDescent="0.25">
      <c r="A483" s="64">
        <v>24236909</v>
      </c>
      <c r="B483" s="233" t="s">
        <v>1563</v>
      </c>
      <c r="C483" s="64" t="s">
        <v>1564</v>
      </c>
      <c r="D483" s="234" t="s">
        <v>118</v>
      </c>
      <c r="E483" s="64" t="s">
        <v>1565</v>
      </c>
      <c r="F483" s="64">
        <v>13</v>
      </c>
      <c r="G483" s="64" t="s">
        <v>166</v>
      </c>
      <c r="H483" s="233" t="s">
        <v>1311</v>
      </c>
      <c r="I483" s="234" t="s">
        <v>166</v>
      </c>
      <c r="J483" s="64" t="s">
        <v>1445</v>
      </c>
    </row>
    <row r="484" spans="1:10" x14ac:dyDescent="0.25">
      <c r="A484" s="64">
        <v>24237284</v>
      </c>
      <c r="B484" s="233" t="s">
        <v>1563</v>
      </c>
      <c r="C484" s="64" t="s">
        <v>1566</v>
      </c>
      <c r="D484" s="234" t="s">
        <v>118</v>
      </c>
      <c r="E484" s="64" t="s">
        <v>1567</v>
      </c>
      <c r="F484" s="64">
        <v>14</v>
      </c>
      <c r="G484" s="64" t="s">
        <v>166</v>
      </c>
      <c r="H484" s="233" t="s">
        <v>1311</v>
      </c>
      <c r="I484" s="234" t="s">
        <v>166</v>
      </c>
      <c r="J484" s="64" t="s">
        <v>331</v>
      </c>
    </row>
    <row r="485" spans="1:10" x14ac:dyDescent="0.25">
      <c r="A485" s="64">
        <v>24248587</v>
      </c>
      <c r="B485" s="233" t="s">
        <v>1568</v>
      </c>
      <c r="C485" s="64" t="s">
        <v>1569</v>
      </c>
      <c r="D485" s="234" t="s">
        <v>104</v>
      </c>
      <c r="E485" s="64" t="s">
        <v>1570</v>
      </c>
      <c r="F485" s="64">
        <v>12</v>
      </c>
      <c r="G485" s="64" t="s">
        <v>166</v>
      </c>
      <c r="H485" s="233" t="s">
        <v>1311</v>
      </c>
      <c r="I485" s="234" t="s">
        <v>166</v>
      </c>
      <c r="J485" s="64" t="s">
        <v>331</v>
      </c>
    </row>
    <row r="486" spans="1:10" x14ac:dyDescent="0.25">
      <c r="A486" s="64">
        <v>24220551</v>
      </c>
      <c r="B486" s="233" t="s">
        <v>1156</v>
      </c>
      <c r="C486" s="64" t="s">
        <v>1571</v>
      </c>
      <c r="D486" s="234" t="s">
        <v>103</v>
      </c>
      <c r="E486" s="64" t="s">
        <v>1572</v>
      </c>
      <c r="F486" s="64">
        <v>13</v>
      </c>
      <c r="G486" s="64" t="s">
        <v>166</v>
      </c>
      <c r="H486" s="233" t="s">
        <v>1311</v>
      </c>
      <c r="I486" s="234" t="s">
        <v>166</v>
      </c>
      <c r="J486" s="64" t="s">
        <v>1340</v>
      </c>
    </row>
    <row r="487" spans="1:10" x14ac:dyDescent="0.25">
      <c r="A487" s="64">
        <v>24248583</v>
      </c>
      <c r="B487" s="233" t="s">
        <v>1156</v>
      </c>
      <c r="C487" s="64" t="s">
        <v>1573</v>
      </c>
      <c r="D487" s="234" t="s">
        <v>104</v>
      </c>
      <c r="E487" s="64" t="s">
        <v>1574</v>
      </c>
      <c r="F487" s="64">
        <v>12</v>
      </c>
      <c r="G487" s="64" t="s">
        <v>166</v>
      </c>
      <c r="H487" s="233" t="s">
        <v>1311</v>
      </c>
      <c r="I487" s="234" t="s">
        <v>166</v>
      </c>
      <c r="J487" s="64" t="s">
        <v>176</v>
      </c>
    </row>
    <row r="488" spans="1:10" x14ac:dyDescent="0.25">
      <c r="A488" s="64">
        <v>24233785</v>
      </c>
      <c r="B488" s="233" t="s">
        <v>1171</v>
      </c>
      <c r="C488" s="64" t="s">
        <v>1575</v>
      </c>
      <c r="D488" s="234" t="s">
        <v>119</v>
      </c>
      <c r="E488" s="64" t="s">
        <v>1576</v>
      </c>
      <c r="F488" s="64">
        <v>14</v>
      </c>
      <c r="G488" s="64" t="s">
        <v>166</v>
      </c>
      <c r="H488" s="233" t="s">
        <v>1311</v>
      </c>
      <c r="I488" s="234" t="s">
        <v>166</v>
      </c>
      <c r="J488" s="64" t="s">
        <v>1450</v>
      </c>
    </row>
    <row r="489" spans="1:10" x14ac:dyDescent="0.25">
      <c r="A489" s="64">
        <v>24220550</v>
      </c>
      <c r="B489" s="233" t="s">
        <v>1577</v>
      </c>
      <c r="C489" s="64" t="s">
        <v>1578</v>
      </c>
      <c r="D489" s="234" t="s">
        <v>118</v>
      </c>
      <c r="E489" s="64" t="s">
        <v>1579</v>
      </c>
      <c r="F489" s="64">
        <v>14</v>
      </c>
      <c r="G489" s="64" t="s">
        <v>166</v>
      </c>
      <c r="H489" s="233" t="s">
        <v>1311</v>
      </c>
      <c r="I489" s="234" t="s">
        <v>166</v>
      </c>
      <c r="J489" s="64" t="s">
        <v>1580</v>
      </c>
    </row>
    <row r="490" spans="1:10" x14ac:dyDescent="0.25">
      <c r="A490" s="64">
        <v>24248388</v>
      </c>
      <c r="B490" s="233" t="s">
        <v>1581</v>
      </c>
      <c r="C490" s="64" t="s">
        <v>1582</v>
      </c>
      <c r="D490" s="234" t="s">
        <v>104</v>
      </c>
      <c r="E490" s="64" t="s">
        <v>848</v>
      </c>
      <c r="F490" s="64">
        <v>12</v>
      </c>
      <c r="G490" s="64" t="s">
        <v>166</v>
      </c>
      <c r="H490" s="233" t="s">
        <v>1311</v>
      </c>
      <c r="I490" s="234" t="s">
        <v>166</v>
      </c>
      <c r="J490" s="64" t="s">
        <v>1316</v>
      </c>
    </row>
    <row r="491" spans="1:10" x14ac:dyDescent="0.25">
      <c r="A491" s="64">
        <v>24222676</v>
      </c>
      <c r="B491" s="233" t="s">
        <v>1583</v>
      </c>
      <c r="C491" s="64" t="s">
        <v>1584</v>
      </c>
      <c r="D491" s="234" t="s">
        <v>104</v>
      </c>
      <c r="E491" s="64" t="s">
        <v>1585</v>
      </c>
      <c r="F491" s="64">
        <v>13</v>
      </c>
      <c r="G491" s="64" t="s">
        <v>166</v>
      </c>
      <c r="H491" s="233" t="s">
        <v>1311</v>
      </c>
      <c r="I491" s="234" t="s">
        <v>166</v>
      </c>
      <c r="J491" s="64" t="s">
        <v>1316</v>
      </c>
    </row>
    <row r="492" spans="1:10" x14ac:dyDescent="0.25">
      <c r="A492" s="64">
        <v>24222073</v>
      </c>
      <c r="B492" s="233" t="s">
        <v>1586</v>
      </c>
      <c r="C492" s="64" t="s">
        <v>1587</v>
      </c>
      <c r="D492" s="234" t="s">
        <v>119</v>
      </c>
      <c r="E492" s="64" t="s">
        <v>1363</v>
      </c>
      <c r="F492" s="64">
        <v>14</v>
      </c>
      <c r="G492" s="64" t="s">
        <v>166</v>
      </c>
      <c r="H492" s="233" t="s">
        <v>1311</v>
      </c>
      <c r="I492" s="234" t="s">
        <v>166</v>
      </c>
      <c r="J492" s="64" t="s">
        <v>1312</v>
      </c>
    </row>
    <row r="493" spans="1:10" x14ac:dyDescent="0.25">
      <c r="A493" s="64">
        <v>24247539</v>
      </c>
      <c r="B493" s="233" t="s">
        <v>1588</v>
      </c>
      <c r="C493" s="64" t="s">
        <v>1589</v>
      </c>
      <c r="D493" s="234" t="s">
        <v>104</v>
      </c>
      <c r="E493" s="64" t="s">
        <v>378</v>
      </c>
      <c r="F493" s="64">
        <v>12</v>
      </c>
      <c r="G493" s="64" t="s">
        <v>166</v>
      </c>
      <c r="H493" s="233" t="s">
        <v>1311</v>
      </c>
      <c r="I493" s="234" t="s">
        <v>166</v>
      </c>
      <c r="J493" s="64" t="s">
        <v>1316</v>
      </c>
    </row>
    <row r="494" spans="1:10" x14ac:dyDescent="0.25">
      <c r="A494" s="64">
        <v>24210852</v>
      </c>
      <c r="B494" s="233" t="s">
        <v>1590</v>
      </c>
      <c r="C494" s="64" t="s">
        <v>1591</v>
      </c>
      <c r="D494" s="234" t="s">
        <v>118</v>
      </c>
      <c r="E494" s="64" t="s">
        <v>1592</v>
      </c>
      <c r="F494" s="64">
        <v>15</v>
      </c>
      <c r="G494" s="64" t="s">
        <v>166</v>
      </c>
      <c r="H494" s="233" t="s">
        <v>1311</v>
      </c>
      <c r="I494" s="234" t="s">
        <v>166</v>
      </c>
      <c r="J494" s="64" t="s">
        <v>331</v>
      </c>
    </row>
    <row r="495" spans="1:10" x14ac:dyDescent="0.25">
      <c r="A495" s="64">
        <v>24247940</v>
      </c>
      <c r="B495" s="233" t="s">
        <v>1590</v>
      </c>
      <c r="C495" s="64" t="s">
        <v>1593</v>
      </c>
      <c r="D495" s="234" t="s">
        <v>118</v>
      </c>
      <c r="E495" s="64" t="s">
        <v>1594</v>
      </c>
      <c r="F495" s="64">
        <v>14</v>
      </c>
      <c r="G495" s="64" t="s">
        <v>166</v>
      </c>
      <c r="H495" s="233" t="s">
        <v>1311</v>
      </c>
      <c r="I495" s="234" t="s">
        <v>166</v>
      </c>
      <c r="J495" s="64" t="s">
        <v>331</v>
      </c>
    </row>
    <row r="496" spans="1:10" x14ac:dyDescent="0.25">
      <c r="A496" s="64">
        <v>24210572</v>
      </c>
      <c r="B496" s="233" t="s">
        <v>1595</v>
      </c>
      <c r="C496" s="64" t="s">
        <v>1596</v>
      </c>
      <c r="D496" s="234" t="s">
        <v>118</v>
      </c>
      <c r="E496" s="64" t="s">
        <v>1597</v>
      </c>
      <c r="F496" s="64">
        <v>14</v>
      </c>
      <c r="G496" s="64" t="s">
        <v>166</v>
      </c>
      <c r="H496" s="233" t="s">
        <v>1311</v>
      </c>
      <c r="I496" s="234" t="s">
        <v>166</v>
      </c>
      <c r="J496" s="64" t="s">
        <v>331</v>
      </c>
    </row>
    <row r="497" spans="1:10" x14ac:dyDescent="0.25">
      <c r="A497" s="64">
        <v>24220006</v>
      </c>
      <c r="B497" s="233" t="s">
        <v>1598</v>
      </c>
      <c r="C497" s="64" t="s">
        <v>1599</v>
      </c>
      <c r="D497" s="234" t="s">
        <v>118</v>
      </c>
      <c r="E497" s="64" t="s">
        <v>936</v>
      </c>
      <c r="F497" s="64">
        <v>14</v>
      </c>
      <c r="G497" s="64" t="s">
        <v>166</v>
      </c>
      <c r="H497" s="233" t="s">
        <v>1311</v>
      </c>
      <c r="I497" s="234" t="s">
        <v>166</v>
      </c>
      <c r="J497" s="64" t="s">
        <v>1312</v>
      </c>
    </row>
    <row r="498" spans="1:10" x14ac:dyDescent="0.25">
      <c r="A498" s="64">
        <v>24247938</v>
      </c>
      <c r="B498" s="233" t="s">
        <v>1600</v>
      </c>
      <c r="C498" s="64" t="s">
        <v>1601</v>
      </c>
      <c r="D498" s="234" t="s">
        <v>118</v>
      </c>
      <c r="E498" s="64" t="s">
        <v>1602</v>
      </c>
      <c r="F498" s="64">
        <v>14</v>
      </c>
      <c r="G498" s="64" t="s">
        <v>166</v>
      </c>
      <c r="H498" s="233" t="s">
        <v>1311</v>
      </c>
      <c r="I498" s="234" t="s">
        <v>166</v>
      </c>
      <c r="J498" s="64" t="s">
        <v>331</v>
      </c>
    </row>
    <row r="499" spans="1:10" x14ac:dyDescent="0.25">
      <c r="A499" s="64">
        <v>24220098</v>
      </c>
      <c r="B499" s="233" t="s">
        <v>1603</v>
      </c>
      <c r="C499" s="64" t="s">
        <v>1199</v>
      </c>
      <c r="D499" s="234" t="s">
        <v>119</v>
      </c>
      <c r="E499" s="64" t="s">
        <v>1604</v>
      </c>
      <c r="F499" s="64">
        <v>14</v>
      </c>
      <c r="G499" s="64" t="s">
        <v>166</v>
      </c>
      <c r="H499" s="233" t="s">
        <v>1311</v>
      </c>
      <c r="I499" s="234" t="s">
        <v>166</v>
      </c>
      <c r="J499" s="64" t="s">
        <v>1312</v>
      </c>
    </row>
    <row r="500" spans="1:10" x14ac:dyDescent="0.25">
      <c r="A500" s="64">
        <v>24247855</v>
      </c>
      <c r="B500" s="233" t="s">
        <v>1603</v>
      </c>
      <c r="C500" s="64" t="s">
        <v>1605</v>
      </c>
      <c r="D500" s="234" t="s">
        <v>104</v>
      </c>
      <c r="E500" s="64" t="s">
        <v>1606</v>
      </c>
      <c r="F500" s="64">
        <v>12</v>
      </c>
      <c r="G500" s="64" t="s">
        <v>166</v>
      </c>
      <c r="H500" s="233" t="s">
        <v>1311</v>
      </c>
      <c r="I500" s="234" t="s">
        <v>166</v>
      </c>
      <c r="J500" s="64" t="s">
        <v>331</v>
      </c>
    </row>
    <row r="501" spans="1:10" x14ac:dyDescent="0.25">
      <c r="A501" s="64">
        <v>24220788</v>
      </c>
      <c r="B501" s="233" t="s">
        <v>1607</v>
      </c>
      <c r="C501" s="64" t="s">
        <v>1608</v>
      </c>
      <c r="D501" s="234" t="s">
        <v>118</v>
      </c>
      <c r="E501" s="64" t="s">
        <v>1609</v>
      </c>
      <c r="F501" s="64">
        <v>14</v>
      </c>
      <c r="G501" s="64" t="s">
        <v>166</v>
      </c>
      <c r="H501" s="233" t="s">
        <v>1610</v>
      </c>
      <c r="I501" s="234" t="s">
        <v>166</v>
      </c>
      <c r="J501" s="64" t="s">
        <v>1611</v>
      </c>
    </row>
    <row r="502" spans="1:10" x14ac:dyDescent="0.25">
      <c r="A502" s="64">
        <v>24236588</v>
      </c>
      <c r="B502" s="233" t="s">
        <v>1612</v>
      </c>
      <c r="C502" s="64" t="s">
        <v>1613</v>
      </c>
      <c r="D502" s="234" t="s">
        <v>104</v>
      </c>
      <c r="E502" s="64" t="s">
        <v>1614</v>
      </c>
      <c r="F502" s="64">
        <v>12</v>
      </c>
      <c r="G502" s="64" t="s">
        <v>166</v>
      </c>
      <c r="H502" s="233" t="s">
        <v>1610</v>
      </c>
      <c r="I502" s="234" t="s">
        <v>166</v>
      </c>
      <c r="J502" s="64" t="s">
        <v>1615</v>
      </c>
    </row>
    <row r="503" spans="1:10" x14ac:dyDescent="0.25">
      <c r="A503" s="64">
        <v>24248690</v>
      </c>
      <c r="B503" s="233" t="s">
        <v>1616</v>
      </c>
      <c r="C503" s="64" t="s">
        <v>1617</v>
      </c>
      <c r="D503" s="234" t="s">
        <v>104</v>
      </c>
      <c r="E503" s="64" t="s">
        <v>1618</v>
      </c>
      <c r="F503" s="64">
        <v>11</v>
      </c>
      <c r="G503" s="64" t="s">
        <v>166</v>
      </c>
      <c r="H503" s="233" t="s">
        <v>1610</v>
      </c>
      <c r="I503" s="234" t="s">
        <v>166</v>
      </c>
      <c r="J503" s="64" t="s">
        <v>873</v>
      </c>
    </row>
    <row r="504" spans="1:10" x14ac:dyDescent="0.25">
      <c r="A504" s="64">
        <v>24212123</v>
      </c>
      <c r="B504" s="233" t="s">
        <v>1619</v>
      </c>
      <c r="C504" s="64" t="s">
        <v>1620</v>
      </c>
      <c r="D504" s="234" t="s">
        <v>118</v>
      </c>
      <c r="E504" s="64" t="s">
        <v>685</v>
      </c>
      <c r="F504" s="64">
        <v>15</v>
      </c>
      <c r="G504" s="64" t="s">
        <v>166</v>
      </c>
      <c r="H504" s="233" t="s">
        <v>1610</v>
      </c>
      <c r="I504" s="234" t="s">
        <v>166</v>
      </c>
      <c r="J504" s="64" t="s">
        <v>1621</v>
      </c>
    </row>
    <row r="505" spans="1:10" x14ac:dyDescent="0.25">
      <c r="A505" s="64">
        <v>24247772</v>
      </c>
      <c r="B505" s="233" t="s">
        <v>1622</v>
      </c>
      <c r="C505" s="64" t="s">
        <v>628</v>
      </c>
      <c r="D505" s="234" t="s">
        <v>104</v>
      </c>
      <c r="E505" s="64" t="s">
        <v>1623</v>
      </c>
      <c r="F505" s="64">
        <v>11</v>
      </c>
      <c r="G505" s="64" t="s">
        <v>166</v>
      </c>
      <c r="H505" s="233" t="s">
        <v>1610</v>
      </c>
      <c r="I505" s="234" t="s">
        <v>166</v>
      </c>
      <c r="J505" s="64" t="s">
        <v>1624</v>
      </c>
    </row>
    <row r="506" spans="1:10" x14ac:dyDescent="0.25">
      <c r="A506" s="64">
        <v>24221003</v>
      </c>
      <c r="B506" s="233" t="s">
        <v>1625</v>
      </c>
      <c r="C506" s="64" t="s">
        <v>1626</v>
      </c>
      <c r="D506" s="234" t="s">
        <v>119</v>
      </c>
      <c r="E506" s="64" t="s">
        <v>1627</v>
      </c>
      <c r="F506" s="64">
        <v>14</v>
      </c>
      <c r="G506" s="64" t="s">
        <v>166</v>
      </c>
      <c r="H506" s="233" t="s">
        <v>1610</v>
      </c>
      <c r="I506" s="234" t="s">
        <v>166</v>
      </c>
      <c r="J506" s="64" t="s">
        <v>1621</v>
      </c>
    </row>
    <row r="507" spans="1:10" x14ac:dyDescent="0.25">
      <c r="A507" s="64">
        <v>24237335</v>
      </c>
      <c r="B507" s="233" t="s">
        <v>1628</v>
      </c>
      <c r="C507" s="64" t="s">
        <v>1629</v>
      </c>
      <c r="D507" s="234" t="s">
        <v>119</v>
      </c>
      <c r="E507" s="64" t="s">
        <v>791</v>
      </c>
      <c r="F507" s="64">
        <v>14</v>
      </c>
      <c r="G507" s="64" t="s">
        <v>166</v>
      </c>
      <c r="H507" s="233" t="s">
        <v>1610</v>
      </c>
      <c r="I507" s="234" t="s">
        <v>166</v>
      </c>
      <c r="J507" s="64" t="s">
        <v>1630</v>
      </c>
    </row>
    <row r="508" spans="1:10" x14ac:dyDescent="0.25">
      <c r="A508" s="64">
        <v>24221394</v>
      </c>
      <c r="B508" s="233" t="s">
        <v>1631</v>
      </c>
      <c r="C508" s="64" t="s">
        <v>1632</v>
      </c>
      <c r="D508" s="234" t="s">
        <v>103</v>
      </c>
      <c r="E508" s="64" t="s">
        <v>1585</v>
      </c>
      <c r="F508" s="64">
        <v>13</v>
      </c>
      <c r="G508" s="64" t="s">
        <v>166</v>
      </c>
      <c r="H508" s="233" t="s">
        <v>1610</v>
      </c>
      <c r="I508" s="234" t="s">
        <v>166</v>
      </c>
      <c r="J508" s="64" t="s">
        <v>247</v>
      </c>
    </row>
    <row r="509" spans="1:10" x14ac:dyDescent="0.25">
      <c r="A509" s="64">
        <v>24211160</v>
      </c>
      <c r="B509" s="233" t="s">
        <v>1633</v>
      </c>
      <c r="C509" s="64" t="s">
        <v>890</v>
      </c>
      <c r="D509" s="234" t="s">
        <v>119</v>
      </c>
      <c r="E509" s="64" t="s">
        <v>1634</v>
      </c>
      <c r="F509" s="64">
        <v>14</v>
      </c>
      <c r="G509" s="64" t="s">
        <v>166</v>
      </c>
      <c r="H509" s="233" t="s">
        <v>1610</v>
      </c>
      <c r="I509" s="234" t="s">
        <v>166</v>
      </c>
      <c r="J509" s="64" t="s">
        <v>1621</v>
      </c>
    </row>
    <row r="510" spans="1:10" x14ac:dyDescent="0.25">
      <c r="A510" s="64">
        <v>24247770</v>
      </c>
      <c r="B510" s="233" t="s">
        <v>1635</v>
      </c>
      <c r="C510" s="64" t="s">
        <v>1636</v>
      </c>
      <c r="D510" s="234" t="s">
        <v>104</v>
      </c>
      <c r="E510" s="64" t="s">
        <v>1637</v>
      </c>
      <c r="F510" s="64">
        <v>12</v>
      </c>
      <c r="G510" s="64" t="s">
        <v>166</v>
      </c>
      <c r="H510" s="233" t="s">
        <v>1610</v>
      </c>
      <c r="I510" s="234" t="s">
        <v>166</v>
      </c>
      <c r="J510" s="64" t="s">
        <v>247</v>
      </c>
    </row>
    <row r="511" spans="1:10" x14ac:dyDescent="0.25">
      <c r="A511" s="64">
        <v>24237854</v>
      </c>
      <c r="B511" s="233" t="s">
        <v>880</v>
      </c>
      <c r="C511" s="64" t="s">
        <v>1638</v>
      </c>
      <c r="D511" s="234" t="s">
        <v>103</v>
      </c>
      <c r="E511" s="64" t="s">
        <v>1639</v>
      </c>
      <c r="F511" s="64">
        <v>12</v>
      </c>
      <c r="G511" s="64" t="s">
        <v>166</v>
      </c>
      <c r="H511" s="233" t="s">
        <v>1610</v>
      </c>
      <c r="I511" s="234" t="s">
        <v>166</v>
      </c>
      <c r="J511" s="64" t="s">
        <v>1640</v>
      </c>
    </row>
    <row r="512" spans="1:10" x14ac:dyDescent="0.25">
      <c r="A512" s="64">
        <v>24221461</v>
      </c>
      <c r="B512" s="233" t="s">
        <v>880</v>
      </c>
      <c r="C512" s="64" t="s">
        <v>1641</v>
      </c>
      <c r="D512" s="234" t="s">
        <v>118</v>
      </c>
      <c r="E512" s="64" t="s">
        <v>1642</v>
      </c>
      <c r="F512" s="64">
        <v>14</v>
      </c>
      <c r="G512" s="64" t="s">
        <v>166</v>
      </c>
      <c r="H512" s="233" t="s">
        <v>1610</v>
      </c>
      <c r="I512" s="234" t="s">
        <v>166</v>
      </c>
      <c r="J512" s="64" t="s">
        <v>1643</v>
      </c>
    </row>
    <row r="513" spans="1:10" x14ac:dyDescent="0.25">
      <c r="A513" s="64">
        <v>24221460</v>
      </c>
      <c r="B513" s="233" t="s">
        <v>1644</v>
      </c>
      <c r="C513" s="64" t="s">
        <v>1645</v>
      </c>
      <c r="D513" s="234" t="s">
        <v>103</v>
      </c>
      <c r="E513" s="64" t="s">
        <v>1646</v>
      </c>
      <c r="F513" s="64">
        <v>13</v>
      </c>
      <c r="G513" s="64" t="s">
        <v>166</v>
      </c>
      <c r="H513" s="233" t="s">
        <v>1610</v>
      </c>
      <c r="I513" s="234" t="s">
        <v>166</v>
      </c>
      <c r="J513" s="64" t="s">
        <v>1647</v>
      </c>
    </row>
    <row r="514" spans="1:10" x14ac:dyDescent="0.25">
      <c r="A514" s="64">
        <v>24221459</v>
      </c>
      <c r="B514" s="233" t="s">
        <v>1648</v>
      </c>
      <c r="C514" s="64" t="s">
        <v>1649</v>
      </c>
      <c r="D514" s="234" t="s">
        <v>118</v>
      </c>
      <c r="E514" s="64" t="s">
        <v>1650</v>
      </c>
      <c r="F514" s="64">
        <v>13</v>
      </c>
      <c r="G514" s="64" t="s">
        <v>166</v>
      </c>
      <c r="H514" s="233" t="s">
        <v>1610</v>
      </c>
      <c r="I514" s="234" t="s">
        <v>166</v>
      </c>
      <c r="J514" s="64" t="s">
        <v>1651</v>
      </c>
    </row>
    <row r="515" spans="1:10" x14ac:dyDescent="0.25">
      <c r="A515" s="64">
        <v>24248691</v>
      </c>
      <c r="B515" s="233" t="s">
        <v>1652</v>
      </c>
      <c r="C515" s="64" t="s">
        <v>1653</v>
      </c>
      <c r="D515" s="234" t="s">
        <v>103</v>
      </c>
      <c r="E515" s="64" t="s">
        <v>189</v>
      </c>
      <c r="F515" s="64">
        <v>12</v>
      </c>
      <c r="G515" s="64" t="s">
        <v>166</v>
      </c>
      <c r="H515" s="233" t="s">
        <v>1610</v>
      </c>
      <c r="I515" s="234" t="s">
        <v>166</v>
      </c>
      <c r="J515" s="64" t="s">
        <v>247</v>
      </c>
    </row>
    <row r="516" spans="1:10" x14ac:dyDescent="0.25">
      <c r="A516" s="64">
        <v>24220454</v>
      </c>
      <c r="B516" s="233" t="s">
        <v>1654</v>
      </c>
      <c r="C516" s="64" t="s">
        <v>1655</v>
      </c>
      <c r="D516" s="234" t="s">
        <v>119</v>
      </c>
      <c r="E516" s="64" t="s">
        <v>1656</v>
      </c>
      <c r="F516" s="64">
        <v>15</v>
      </c>
      <c r="G516" s="64" t="s">
        <v>166</v>
      </c>
      <c r="H516" s="233" t="s">
        <v>1610</v>
      </c>
      <c r="I516" s="234" t="s">
        <v>166</v>
      </c>
      <c r="J516" s="64" t="s">
        <v>1657</v>
      </c>
    </row>
    <row r="517" spans="1:10" x14ac:dyDescent="0.25">
      <c r="A517" s="64">
        <v>24233659</v>
      </c>
      <c r="B517" s="233" t="s">
        <v>1658</v>
      </c>
      <c r="C517" s="64" t="s">
        <v>1659</v>
      </c>
      <c r="D517" s="234" t="s">
        <v>103</v>
      </c>
      <c r="E517" s="64" t="s">
        <v>688</v>
      </c>
      <c r="F517" s="64">
        <v>13</v>
      </c>
      <c r="G517" s="64" t="s">
        <v>166</v>
      </c>
      <c r="H517" s="233" t="s">
        <v>1610</v>
      </c>
      <c r="I517" s="234" t="s">
        <v>166</v>
      </c>
      <c r="J517" s="64" t="s">
        <v>1660</v>
      </c>
    </row>
    <row r="518" spans="1:10" x14ac:dyDescent="0.25">
      <c r="A518" s="64">
        <v>24220787</v>
      </c>
      <c r="B518" s="233" t="s">
        <v>1661</v>
      </c>
      <c r="C518" s="64" t="s">
        <v>1662</v>
      </c>
      <c r="D518" s="234" t="s">
        <v>119</v>
      </c>
      <c r="E518" s="64" t="s">
        <v>1663</v>
      </c>
      <c r="F518" s="64">
        <v>13</v>
      </c>
      <c r="G518" s="64" t="s">
        <v>166</v>
      </c>
      <c r="H518" s="233" t="s">
        <v>1610</v>
      </c>
      <c r="I518" s="234" t="s">
        <v>166</v>
      </c>
      <c r="J518" s="64" t="s">
        <v>1664</v>
      </c>
    </row>
    <row r="519" spans="1:10" x14ac:dyDescent="0.25">
      <c r="A519" s="64">
        <v>24248478</v>
      </c>
      <c r="B519" s="233" t="s">
        <v>1665</v>
      </c>
      <c r="C519" s="64" t="s">
        <v>1666</v>
      </c>
      <c r="D519" s="234" t="s">
        <v>104</v>
      </c>
      <c r="E519" s="64" t="s">
        <v>1667</v>
      </c>
      <c r="F519" s="64">
        <v>12</v>
      </c>
      <c r="G519" s="64" t="s">
        <v>166</v>
      </c>
      <c r="H519" s="233" t="s">
        <v>1610</v>
      </c>
      <c r="I519" s="234" t="s">
        <v>166</v>
      </c>
      <c r="J519" s="64" t="s">
        <v>1668</v>
      </c>
    </row>
    <row r="520" spans="1:10" x14ac:dyDescent="0.25">
      <c r="A520" s="64">
        <v>24238088</v>
      </c>
      <c r="B520" s="233" t="s">
        <v>1669</v>
      </c>
      <c r="C520" s="64" t="s">
        <v>1670</v>
      </c>
      <c r="D520" s="234" t="s">
        <v>103</v>
      </c>
      <c r="E520" s="64" t="s">
        <v>1671</v>
      </c>
      <c r="F520" s="64">
        <v>12</v>
      </c>
      <c r="G520" s="64" t="s">
        <v>166</v>
      </c>
      <c r="H520" s="233" t="s">
        <v>1610</v>
      </c>
      <c r="I520" s="234" t="s">
        <v>166</v>
      </c>
      <c r="J520" s="64" t="s">
        <v>1672</v>
      </c>
    </row>
    <row r="521" spans="1:10" x14ac:dyDescent="0.25">
      <c r="A521" s="64">
        <v>24211219</v>
      </c>
      <c r="B521" s="233" t="s">
        <v>1673</v>
      </c>
      <c r="C521" s="64" t="s">
        <v>1674</v>
      </c>
      <c r="D521" s="234" t="s">
        <v>118</v>
      </c>
      <c r="E521" s="64" t="s">
        <v>1675</v>
      </c>
      <c r="F521" s="64">
        <v>15</v>
      </c>
      <c r="G521" s="64" t="s">
        <v>166</v>
      </c>
      <c r="H521" s="233" t="s">
        <v>1610</v>
      </c>
      <c r="I521" s="234" t="s">
        <v>166</v>
      </c>
      <c r="J521" s="64" t="s">
        <v>1676</v>
      </c>
    </row>
    <row r="522" spans="1:10" x14ac:dyDescent="0.25">
      <c r="A522" s="64">
        <v>24220295</v>
      </c>
      <c r="B522" s="233" t="s">
        <v>1677</v>
      </c>
      <c r="C522" s="64" t="s">
        <v>1678</v>
      </c>
      <c r="D522" s="234" t="s">
        <v>119</v>
      </c>
      <c r="E522" s="64" t="s">
        <v>936</v>
      </c>
      <c r="F522" s="64">
        <v>14</v>
      </c>
      <c r="G522" s="64" t="s">
        <v>166</v>
      </c>
      <c r="H522" s="233" t="s">
        <v>1610</v>
      </c>
      <c r="I522" s="234" t="s">
        <v>166</v>
      </c>
      <c r="J522" s="64" t="s">
        <v>1621</v>
      </c>
    </row>
    <row r="523" spans="1:10" x14ac:dyDescent="0.25">
      <c r="A523" s="64">
        <v>24221192</v>
      </c>
      <c r="B523" s="233" t="s">
        <v>1679</v>
      </c>
      <c r="C523" s="64" t="s">
        <v>1680</v>
      </c>
      <c r="D523" s="234" t="s">
        <v>119</v>
      </c>
      <c r="E523" s="64" t="s">
        <v>1681</v>
      </c>
      <c r="F523" s="64">
        <v>14</v>
      </c>
      <c r="G523" s="64" t="s">
        <v>166</v>
      </c>
      <c r="H523" s="233" t="s">
        <v>1610</v>
      </c>
      <c r="I523" s="234" t="s">
        <v>166</v>
      </c>
      <c r="J523" s="64" t="s">
        <v>804</v>
      </c>
    </row>
    <row r="524" spans="1:10" x14ac:dyDescent="0.25">
      <c r="A524" s="64">
        <v>24236589</v>
      </c>
      <c r="B524" s="233" t="s">
        <v>1682</v>
      </c>
      <c r="C524" s="64" t="s">
        <v>1683</v>
      </c>
      <c r="D524" s="234" t="s">
        <v>103</v>
      </c>
      <c r="E524" s="64" t="s">
        <v>420</v>
      </c>
      <c r="F524" s="64">
        <v>12</v>
      </c>
      <c r="G524" s="64" t="s">
        <v>166</v>
      </c>
      <c r="H524" s="233" t="s">
        <v>1610</v>
      </c>
      <c r="I524" s="234" t="s">
        <v>166</v>
      </c>
      <c r="J524" s="64" t="s">
        <v>1684</v>
      </c>
    </row>
    <row r="525" spans="1:10" x14ac:dyDescent="0.25">
      <c r="A525" s="64">
        <v>24247771</v>
      </c>
      <c r="B525" s="233" t="s">
        <v>1685</v>
      </c>
      <c r="C525" s="64" t="s">
        <v>1686</v>
      </c>
      <c r="D525" s="234" t="s">
        <v>104</v>
      </c>
      <c r="E525" s="64" t="s">
        <v>1687</v>
      </c>
      <c r="F525" s="64">
        <v>12</v>
      </c>
      <c r="G525" s="64" t="s">
        <v>166</v>
      </c>
      <c r="H525" s="233" t="s">
        <v>1610</v>
      </c>
      <c r="I525" s="234" t="s">
        <v>166</v>
      </c>
      <c r="J525" s="64" t="s">
        <v>1611</v>
      </c>
    </row>
    <row r="526" spans="1:10" x14ac:dyDescent="0.25">
      <c r="A526" s="64">
        <v>24221458</v>
      </c>
      <c r="B526" s="233" t="s">
        <v>1688</v>
      </c>
      <c r="C526" s="64" t="s">
        <v>1689</v>
      </c>
      <c r="D526" s="234" t="s">
        <v>118</v>
      </c>
      <c r="E526" s="64" t="s">
        <v>1690</v>
      </c>
      <c r="F526" s="64">
        <v>14</v>
      </c>
      <c r="G526" s="64" t="s">
        <v>166</v>
      </c>
      <c r="H526" s="233" t="s">
        <v>1610</v>
      </c>
      <c r="I526" s="234" t="s">
        <v>166</v>
      </c>
      <c r="J526" s="64" t="s">
        <v>1651</v>
      </c>
    </row>
    <row r="527" spans="1:10" x14ac:dyDescent="0.25">
      <c r="A527" s="64">
        <v>24220284</v>
      </c>
      <c r="B527" s="233" t="s">
        <v>1691</v>
      </c>
      <c r="C527" s="64" t="s">
        <v>1692</v>
      </c>
      <c r="D527" s="234" t="s">
        <v>119</v>
      </c>
      <c r="E527" s="64" t="s">
        <v>1693</v>
      </c>
      <c r="F527" s="64">
        <v>14</v>
      </c>
      <c r="G527" s="64" t="s">
        <v>166</v>
      </c>
      <c r="H527" s="233" t="s">
        <v>1610</v>
      </c>
      <c r="I527" s="234" t="s">
        <v>166</v>
      </c>
      <c r="J527" s="64" t="s">
        <v>1647</v>
      </c>
    </row>
    <row r="528" spans="1:10" x14ac:dyDescent="0.25">
      <c r="A528" s="64">
        <v>24248342</v>
      </c>
      <c r="B528" s="233" t="s">
        <v>1694</v>
      </c>
      <c r="C528" s="64" t="s">
        <v>1695</v>
      </c>
      <c r="D528" s="234" t="s">
        <v>103</v>
      </c>
      <c r="E528" s="64" t="s">
        <v>288</v>
      </c>
      <c r="F528" s="64">
        <v>11</v>
      </c>
      <c r="G528" s="64" t="s">
        <v>166</v>
      </c>
      <c r="H528" s="233" t="s">
        <v>1610</v>
      </c>
      <c r="I528" s="234" t="s">
        <v>166</v>
      </c>
      <c r="J528" s="64" t="s">
        <v>1657</v>
      </c>
    </row>
    <row r="529" spans="1:10" x14ac:dyDescent="0.25">
      <c r="A529" s="64">
        <v>24222644</v>
      </c>
      <c r="B529" s="233" t="s">
        <v>743</v>
      </c>
      <c r="C529" s="64" t="s">
        <v>1696</v>
      </c>
      <c r="D529" s="234" t="s">
        <v>103</v>
      </c>
      <c r="E529" s="64" t="s">
        <v>1697</v>
      </c>
      <c r="F529" s="64">
        <v>13</v>
      </c>
      <c r="G529" s="64" t="s">
        <v>166</v>
      </c>
      <c r="H529" s="233" t="s">
        <v>1610</v>
      </c>
      <c r="I529" s="234" t="s">
        <v>166</v>
      </c>
      <c r="J529" s="64" t="s">
        <v>1611</v>
      </c>
    </row>
    <row r="530" spans="1:10" x14ac:dyDescent="0.25">
      <c r="A530" s="64">
        <v>24247775</v>
      </c>
      <c r="B530" s="233" t="s">
        <v>1698</v>
      </c>
      <c r="C530" s="64" t="s">
        <v>1699</v>
      </c>
      <c r="D530" s="234" t="s">
        <v>103</v>
      </c>
      <c r="E530" s="64" t="s">
        <v>1700</v>
      </c>
      <c r="F530" s="64">
        <v>11</v>
      </c>
      <c r="G530" s="64" t="s">
        <v>166</v>
      </c>
      <c r="H530" s="233" t="s">
        <v>1610</v>
      </c>
      <c r="I530" s="234" t="s">
        <v>166</v>
      </c>
      <c r="J530" s="64" t="s">
        <v>227</v>
      </c>
    </row>
    <row r="531" spans="1:10" x14ac:dyDescent="0.25">
      <c r="A531" s="64">
        <v>24247776</v>
      </c>
      <c r="B531" s="233" t="s">
        <v>1701</v>
      </c>
      <c r="C531" s="64" t="s">
        <v>1702</v>
      </c>
      <c r="D531" s="234" t="s">
        <v>103</v>
      </c>
      <c r="E531" s="64" t="s">
        <v>392</v>
      </c>
      <c r="F531" s="64">
        <v>12</v>
      </c>
      <c r="G531" s="64" t="s">
        <v>166</v>
      </c>
      <c r="H531" s="233" t="s">
        <v>1610</v>
      </c>
      <c r="I531" s="234" t="s">
        <v>166</v>
      </c>
      <c r="J531" s="64" t="s">
        <v>1703</v>
      </c>
    </row>
    <row r="532" spans="1:10" x14ac:dyDescent="0.25">
      <c r="A532" s="64">
        <v>24221457</v>
      </c>
      <c r="B532" s="233" t="s">
        <v>1704</v>
      </c>
      <c r="C532" s="64" t="s">
        <v>1705</v>
      </c>
      <c r="D532" s="234" t="s">
        <v>118</v>
      </c>
      <c r="E532" s="64" t="s">
        <v>1164</v>
      </c>
      <c r="F532" s="64">
        <v>14</v>
      </c>
      <c r="G532" s="64" t="s">
        <v>166</v>
      </c>
      <c r="H532" s="233" t="s">
        <v>1610</v>
      </c>
      <c r="I532" s="234" t="s">
        <v>166</v>
      </c>
      <c r="J532" s="64" t="s">
        <v>1621</v>
      </c>
    </row>
    <row r="533" spans="1:10" x14ac:dyDescent="0.25">
      <c r="A533" s="64">
        <v>24248104</v>
      </c>
      <c r="B533" s="233" t="s">
        <v>1706</v>
      </c>
      <c r="C533" s="64" t="s">
        <v>1707</v>
      </c>
      <c r="D533" s="234" t="s">
        <v>103</v>
      </c>
      <c r="E533" s="64" t="s">
        <v>1708</v>
      </c>
      <c r="F533" s="64">
        <v>11</v>
      </c>
      <c r="G533" s="64" t="s">
        <v>166</v>
      </c>
      <c r="H533" s="233" t="s">
        <v>1610</v>
      </c>
      <c r="I533" s="234" t="s">
        <v>166</v>
      </c>
      <c r="J533" s="64" t="s">
        <v>1643</v>
      </c>
    </row>
    <row r="534" spans="1:10" x14ac:dyDescent="0.25">
      <c r="A534" s="64">
        <v>24247769</v>
      </c>
      <c r="B534" s="233" t="s">
        <v>1709</v>
      </c>
      <c r="C534" s="64" t="s">
        <v>1710</v>
      </c>
      <c r="D534" s="234" t="s">
        <v>103</v>
      </c>
      <c r="E534" s="64" t="s">
        <v>1711</v>
      </c>
      <c r="F534" s="64">
        <v>13</v>
      </c>
      <c r="G534" s="64" t="s">
        <v>166</v>
      </c>
      <c r="H534" s="233" t="s">
        <v>1610</v>
      </c>
      <c r="I534" s="234" t="s">
        <v>166</v>
      </c>
      <c r="J534" s="64" t="s">
        <v>1712</v>
      </c>
    </row>
    <row r="535" spans="1:10" x14ac:dyDescent="0.25">
      <c r="A535" s="64">
        <v>24248692</v>
      </c>
      <c r="B535" s="233" t="s">
        <v>1713</v>
      </c>
      <c r="C535" s="64" t="s">
        <v>1539</v>
      </c>
      <c r="D535" s="234" t="s">
        <v>118</v>
      </c>
      <c r="E535" s="64" t="s">
        <v>322</v>
      </c>
      <c r="F535" s="64">
        <v>14</v>
      </c>
      <c r="G535" s="64" t="s">
        <v>166</v>
      </c>
      <c r="H535" s="233" t="s">
        <v>1610</v>
      </c>
      <c r="I535" s="234" t="s">
        <v>166</v>
      </c>
      <c r="J535" s="64" t="s">
        <v>1676</v>
      </c>
    </row>
    <row r="536" spans="1:10" x14ac:dyDescent="0.25">
      <c r="A536" s="64">
        <v>24247774</v>
      </c>
      <c r="B536" s="233" t="s">
        <v>1714</v>
      </c>
      <c r="C536" s="64" t="s">
        <v>388</v>
      </c>
      <c r="D536" s="234" t="s">
        <v>104</v>
      </c>
      <c r="E536" s="64" t="s">
        <v>976</v>
      </c>
      <c r="F536" s="64">
        <v>11</v>
      </c>
      <c r="G536" s="64" t="s">
        <v>166</v>
      </c>
      <c r="H536" s="233" t="s">
        <v>1610</v>
      </c>
      <c r="I536" s="234" t="s">
        <v>166</v>
      </c>
      <c r="J536" s="64" t="s">
        <v>1715</v>
      </c>
    </row>
    <row r="537" spans="1:10" x14ac:dyDescent="0.25">
      <c r="A537" s="64">
        <v>24247573</v>
      </c>
      <c r="B537" s="233" t="s">
        <v>1716</v>
      </c>
      <c r="C537" s="64" t="s">
        <v>1717</v>
      </c>
      <c r="D537" s="234" t="s">
        <v>104</v>
      </c>
      <c r="E537" s="64" t="s">
        <v>1718</v>
      </c>
      <c r="F537" s="64">
        <v>12</v>
      </c>
      <c r="G537" s="64" t="s">
        <v>166</v>
      </c>
      <c r="H537" s="233" t="s">
        <v>1719</v>
      </c>
      <c r="I537" s="234" t="s">
        <v>166</v>
      </c>
      <c r="J537" s="64" t="s">
        <v>176</v>
      </c>
    </row>
    <row r="538" spans="1:10" x14ac:dyDescent="0.25">
      <c r="A538" s="64">
        <v>24245582</v>
      </c>
      <c r="B538" s="233" t="s">
        <v>1720</v>
      </c>
      <c r="C538" s="64" t="s">
        <v>1721</v>
      </c>
      <c r="D538" s="234" t="s">
        <v>104</v>
      </c>
      <c r="E538" s="64" t="s">
        <v>1722</v>
      </c>
      <c r="F538" s="64">
        <v>11</v>
      </c>
      <c r="G538" s="64" t="s">
        <v>166</v>
      </c>
      <c r="H538" s="233" t="s">
        <v>1719</v>
      </c>
      <c r="I538" s="234" t="s">
        <v>166</v>
      </c>
      <c r="J538" s="64" t="s">
        <v>1723</v>
      </c>
    </row>
    <row r="539" spans="1:10" x14ac:dyDescent="0.25">
      <c r="A539" s="64">
        <v>24245694</v>
      </c>
      <c r="B539" s="233" t="s">
        <v>1724</v>
      </c>
      <c r="C539" s="64" t="s">
        <v>1725</v>
      </c>
      <c r="D539" s="234" t="s">
        <v>103</v>
      </c>
      <c r="E539" s="64" t="s">
        <v>1726</v>
      </c>
      <c r="F539" s="64">
        <v>11</v>
      </c>
      <c r="G539" s="64" t="s">
        <v>166</v>
      </c>
      <c r="H539" s="233" t="s">
        <v>1719</v>
      </c>
      <c r="I539" s="234" t="s">
        <v>166</v>
      </c>
      <c r="J539" s="64" t="s">
        <v>176</v>
      </c>
    </row>
    <row r="540" spans="1:10" x14ac:dyDescent="0.25">
      <c r="A540" s="64">
        <v>24247695</v>
      </c>
      <c r="B540" s="233" t="s">
        <v>1727</v>
      </c>
      <c r="C540" s="64" t="s">
        <v>1728</v>
      </c>
      <c r="D540" s="234" t="s">
        <v>104</v>
      </c>
      <c r="E540" s="64" t="s">
        <v>378</v>
      </c>
      <c r="F540" s="64">
        <v>12</v>
      </c>
      <c r="G540" s="64" t="s">
        <v>166</v>
      </c>
      <c r="H540" s="233" t="s">
        <v>1719</v>
      </c>
      <c r="I540" s="234" t="s">
        <v>166</v>
      </c>
      <c r="J540" s="64" t="s">
        <v>176</v>
      </c>
    </row>
    <row r="541" spans="1:10" x14ac:dyDescent="0.25">
      <c r="A541" s="64">
        <v>24249150</v>
      </c>
      <c r="B541" s="233" t="s">
        <v>1729</v>
      </c>
      <c r="C541" s="64" t="s">
        <v>1730</v>
      </c>
      <c r="D541" s="234" t="s">
        <v>104</v>
      </c>
      <c r="E541" s="64" t="s">
        <v>1731</v>
      </c>
      <c r="F541" s="64">
        <v>11</v>
      </c>
      <c r="G541" s="64" t="s">
        <v>166</v>
      </c>
      <c r="H541" s="233" t="s">
        <v>1719</v>
      </c>
      <c r="I541" s="234" t="s">
        <v>166</v>
      </c>
      <c r="J541" s="64" t="s">
        <v>1732</v>
      </c>
    </row>
    <row r="542" spans="1:10" x14ac:dyDescent="0.25">
      <c r="A542" s="64">
        <v>24236511</v>
      </c>
      <c r="B542" s="233" t="s">
        <v>1733</v>
      </c>
      <c r="C542" s="64" t="s">
        <v>1734</v>
      </c>
      <c r="D542" s="234" t="s">
        <v>119</v>
      </c>
      <c r="E542" s="64" t="s">
        <v>1735</v>
      </c>
      <c r="F542" s="64">
        <v>14</v>
      </c>
      <c r="G542" s="64" t="s">
        <v>166</v>
      </c>
      <c r="H542" s="233" t="s">
        <v>1719</v>
      </c>
      <c r="I542" s="234" t="s">
        <v>166</v>
      </c>
      <c r="J542" s="64" t="s">
        <v>1736</v>
      </c>
    </row>
    <row r="543" spans="1:10" x14ac:dyDescent="0.25">
      <c r="A543" s="64">
        <v>24245706</v>
      </c>
      <c r="B543" s="233" t="s">
        <v>379</v>
      </c>
      <c r="C543" s="64" t="s">
        <v>1737</v>
      </c>
      <c r="D543" s="234" t="s">
        <v>104</v>
      </c>
      <c r="E543" s="64" t="s">
        <v>1738</v>
      </c>
      <c r="F543" s="64">
        <v>12</v>
      </c>
      <c r="G543" s="64" t="s">
        <v>166</v>
      </c>
      <c r="H543" s="233" t="s">
        <v>1719</v>
      </c>
      <c r="I543" s="234" t="s">
        <v>166</v>
      </c>
      <c r="J543" s="64" t="s">
        <v>176</v>
      </c>
    </row>
    <row r="544" spans="1:10" x14ac:dyDescent="0.25">
      <c r="A544" s="64">
        <v>24245624</v>
      </c>
      <c r="B544" s="233" t="s">
        <v>1739</v>
      </c>
      <c r="C544" s="64" t="s">
        <v>1740</v>
      </c>
      <c r="D544" s="234" t="s">
        <v>103</v>
      </c>
      <c r="E544" s="64" t="s">
        <v>1741</v>
      </c>
      <c r="F544" s="64">
        <v>12</v>
      </c>
      <c r="G544" s="64" t="s">
        <v>166</v>
      </c>
      <c r="H544" s="233" t="s">
        <v>1719</v>
      </c>
      <c r="I544" s="234" t="s">
        <v>166</v>
      </c>
      <c r="J544" s="64" t="s">
        <v>279</v>
      </c>
    </row>
    <row r="545" spans="1:10" x14ac:dyDescent="0.25">
      <c r="A545" s="64">
        <v>24238999</v>
      </c>
      <c r="B545" s="233" t="s">
        <v>1742</v>
      </c>
      <c r="C545" s="64" t="s">
        <v>1743</v>
      </c>
      <c r="D545" s="234" t="s">
        <v>104</v>
      </c>
      <c r="E545" s="64" t="s">
        <v>1744</v>
      </c>
      <c r="F545" s="64">
        <v>12</v>
      </c>
      <c r="G545" s="64" t="s">
        <v>166</v>
      </c>
      <c r="H545" s="233" t="s">
        <v>1719</v>
      </c>
      <c r="I545" s="234" t="s">
        <v>166</v>
      </c>
      <c r="J545" s="64" t="s">
        <v>632</v>
      </c>
    </row>
    <row r="546" spans="1:10" x14ac:dyDescent="0.25">
      <c r="A546" s="64">
        <v>24239000</v>
      </c>
      <c r="B546" s="233" t="s">
        <v>1742</v>
      </c>
      <c r="C546" s="64" t="s">
        <v>1152</v>
      </c>
      <c r="D546" s="234" t="s">
        <v>119</v>
      </c>
      <c r="E546" s="64" t="s">
        <v>1745</v>
      </c>
      <c r="F546" s="64">
        <v>15</v>
      </c>
      <c r="G546" s="64" t="s">
        <v>166</v>
      </c>
      <c r="H546" s="233" t="s">
        <v>1719</v>
      </c>
      <c r="I546" s="234" t="s">
        <v>166</v>
      </c>
      <c r="J546" s="64" t="s">
        <v>632</v>
      </c>
    </row>
    <row r="547" spans="1:10" x14ac:dyDescent="0.25">
      <c r="A547" s="64">
        <v>24237135</v>
      </c>
      <c r="B547" s="233" t="s">
        <v>1746</v>
      </c>
      <c r="C547" s="64" t="s">
        <v>1747</v>
      </c>
      <c r="D547" s="234" t="s">
        <v>119</v>
      </c>
      <c r="E547" s="64" t="s">
        <v>1748</v>
      </c>
      <c r="F547" s="64">
        <v>13</v>
      </c>
      <c r="G547" s="64" t="s">
        <v>166</v>
      </c>
      <c r="H547" s="233" t="s">
        <v>1719</v>
      </c>
      <c r="I547" s="234" t="s">
        <v>166</v>
      </c>
      <c r="J547" s="64" t="s">
        <v>1621</v>
      </c>
    </row>
    <row r="548" spans="1:10" x14ac:dyDescent="0.25">
      <c r="A548" s="64">
        <v>24222336</v>
      </c>
      <c r="B548" s="233" t="s">
        <v>1749</v>
      </c>
      <c r="C548" s="64" t="s">
        <v>1750</v>
      </c>
      <c r="D548" s="234" t="s">
        <v>119</v>
      </c>
      <c r="E548" s="64" t="s">
        <v>1751</v>
      </c>
      <c r="F548" s="64">
        <v>14</v>
      </c>
      <c r="G548" s="64" t="s">
        <v>166</v>
      </c>
      <c r="H548" s="233" t="s">
        <v>1719</v>
      </c>
      <c r="I548" s="234" t="s">
        <v>166</v>
      </c>
      <c r="J548" s="64" t="s">
        <v>1752</v>
      </c>
    </row>
    <row r="549" spans="1:10" x14ac:dyDescent="0.25">
      <c r="A549" s="64">
        <v>24247617</v>
      </c>
      <c r="B549" s="233" t="s">
        <v>1753</v>
      </c>
      <c r="C549" s="64" t="s">
        <v>1754</v>
      </c>
      <c r="D549" s="234" t="s">
        <v>104</v>
      </c>
      <c r="E549" s="64" t="s">
        <v>1755</v>
      </c>
      <c r="F549" s="64">
        <v>11</v>
      </c>
      <c r="G549" s="64" t="s">
        <v>166</v>
      </c>
      <c r="H549" s="233" t="s">
        <v>1719</v>
      </c>
      <c r="I549" s="234" t="s">
        <v>166</v>
      </c>
      <c r="J549" s="64" t="s">
        <v>176</v>
      </c>
    </row>
    <row r="550" spans="1:10" x14ac:dyDescent="0.25">
      <c r="A550" s="64">
        <v>24210988</v>
      </c>
      <c r="B550" s="233" t="s">
        <v>1756</v>
      </c>
      <c r="C550" s="64" t="s">
        <v>1757</v>
      </c>
      <c r="D550" s="234" t="s">
        <v>119</v>
      </c>
      <c r="E550" s="64" t="s">
        <v>1758</v>
      </c>
      <c r="F550" s="64">
        <v>15</v>
      </c>
      <c r="G550" s="64" t="s">
        <v>166</v>
      </c>
      <c r="H550" s="233" t="s">
        <v>1719</v>
      </c>
      <c r="I550" s="234" t="s">
        <v>166</v>
      </c>
      <c r="J550" s="64" t="s">
        <v>1759</v>
      </c>
    </row>
    <row r="551" spans="1:10" x14ac:dyDescent="0.25">
      <c r="A551" s="64">
        <v>24247547</v>
      </c>
      <c r="B551" s="233" t="s">
        <v>1760</v>
      </c>
      <c r="C551" s="64" t="s">
        <v>1761</v>
      </c>
      <c r="D551" s="234" t="s">
        <v>104</v>
      </c>
      <c r="E551" s="64" t="s">
        <v>1050</v>
      </c>
      <c r="F551" s="64">
        <v>12</v>
      </c>
      <c r="G551" s="64" t="s">
        <v>166</v>
      </c>
      <c r="H551" s="233" t="s">
        <v>1719</v>
      </c>
      <c r="I551" s="234" t="s">
        <v>166</v>
      </c>
      <c r="J551" s="64" t="s">
        <v>632</v>
      </c>
    </row>
    <row r="552" spans="1:10" x14ac:dyDescent="0.25">
      <c r="A552" s="64">
        <v>24245622</v>
      </c>
      <c r="B552" s="233" t="s">
        <v>1762</v>
      </c>
      <c r="C552" s="64" t="s">
        <v>1763</v>
      </c>
      <c r="D552" s="234" t="s">
        <v>104</v>
      </c>
      <c r="E552" s="64" t="s">
        <v>910</v>
      </c>
      <c r="F552" s="64">
        <v>11</v>
      </c>
      <c r="G552" s="64" t="s">
        <v>166</v>
      </c>
      <c r="H552" s="233" t="s">
        <v>1719</v>
      </c>
      <c r="I552" s="234" t="s">
        <v>166</v>
      </c>
      <c r="J552" s="64" t="s">
        <v>1764</v>
      </c>
    </row>
    <row r="553" spans="1:10" x14ac:dyDescent="0.25">
      <c r="A553" s="64">
        <v>24247546</v>
      </c>
      <c r="B553" s="233" t="s">
        <v>1765</v>
      </c>
      <c r="C553" s="64" t="s">
        <v>765</v>
      </c>
      <c r="D553" s="234" t="s">
        <v>104</v>
      </c>
      <c r="E553" s="64" t="s">
        <v>1766</v>
      </c>
      <c r="F553" s="64">
        <v>12</v>
      </c>
      <c r="G553" s="64" t="s">
        <v>166</v>
      </c>
      <c r="H553" s="233" t="s">
        <v>1719</v>
      </c>
      <c r="I553" s="234" t="s">
        <v>166</v>
      </c>
      <c r="J553" s="64" t="s">
        <v>632</v>
      </c>
    </row>
    <row r="554" spans="1:10" x14ac:dyDescent="0.25">
      <c r="A554" s="64">
        <v>24237133</v>
      </c>
      <c r="B554" s="233" t="s">
        <v>1767</v>
      </c>
      <c r="C554" s="64" t="s">
        <v>1768</v>
      </c>
      <c r="D554" s="234" t="s">
        <v>103</v>
      </c>
      <c r="E554" s="64" t="s">
        <v>1769</v>
      </c>
      <c r="F554" s="64">
        <v>13</v>
      </c>
      <c r="G554" s="64" t="s">
        <v>166</v>
      </c>
      <c r="H554" s="233" t="s">
        <v>1719</v>
      </c>
      <c r="I554" s="234" t="s">
        <v>166</v>
      </c>
      <c r="J554" s="64" t="s">
        <v>814</v>
      </c>
    </row>
    <row r="555" spans="1:10" x14ac:dyDescent="0.25">
      <c r="A555" s="64">
        <v>24210343</v>
      </c>
      <c r="B555" s="233" t="s">
        <v>1770</v>
      </c>
      <c r="C555" s="64" t="s">
        <v>806</v>
      </c>
      <c r="D555" s="234" t="s">
        <v>119</v>
      </c>
      <c r="E555" s="64" t="s">
        <v>1771</v>
      </c>
      <c r="F555" s="64">
        <v>14</v>
      </c>
      <c r="G555" s="64" t="s">
        <v>166</v>
      </c>
      <c r="H555" s="233" t="s">
        <v>1719</v>
      </c>
      <c r="I555" s="234" t="s">
        <v>166</v>
      </c>
      <c r="J555" s="64" t="s">
        <v>172</v>
      </c>
    </row>
    <row r="556" spans="1:10" x14ac:dyDescent="0.25">
      <c r="A556" s="64">
        <v>24220861</v>
      </c>
      <c r="B556" s="233" t="s">
        <v>1772</v>
      </c>
      <c r="C556" s="64" t="s">
        <v>1773</v>
      </c>
      <c r="D556" s="234" t="s">
        <v>118</v>
      </c>
      <c r="E556" s="64" t="s">
        <v>1444</v>
      </c>
      <c r="F556" s="64">
        <v>13</v>
      </c>
      <c r="G556" s="64" t="s">
        <v>166</v>
      </c>
      <c r="H556" s="233" t="s">
        <v>1719</v>
      </c>
      <c r="I556" s="234" t="s">
        <v>166</v>
      </c>
      <c r="J556" s="64" t="s">
        <v>1774</v>
      </c>
    </row>
    <row r="557" spans="1:10" x14ac:dyDescent="0.25">
      <c r="A557" s="64">
        <v>24245835</v>
      </c>
      <c r="B557" s="233" t="s">
        <v>1775</v>
      </c>
      <c r="C557" s="64" t="s">
        <v>1776</v>
      </c>
      <c r="D557" s="234" t="s">
        <v>104</v>
      </c>
      <c r="E557" s="64" t="s">
        <v>1777</v>
      </c>
      <c r="F557" s="64">
        <v>12</v>
      </c>
      <c r="G557" s="64" t="s">
        <v>166</v>
      </c>
      <c r="H557" s="233" t="s">
        <v>1719</v>
      </c>
      <c r="I557" s="234" t="s">
        <v>166</v>
      </c>
      <c r="J557" s="64" t="s">
        <v>176</v>
      </c>
    </row>
    <row r="558" spans="1:10" x14ac:dyDescent="0.25">
      <c r="A558" s="64">
        <v>24245754</v>
      </c>
      <c r="B558" s="233" t="s">
        <v>1778</v>
      </c>
      <c r="C558" s="64" t="s">
        <v>1779</v>
      </c>
      <c r="D558" s="234" t="s">
        <v>104</v>
      </c>
      <c r="E558" s="64" t="s">
        <v>1780</v>
      </c>
      <c r="F558" s="64">
        <v>11</v>
      </c>
      <c r="G558" s="64" t="s">
        <v>166</v>
      </c>
      <c r="H558" s="233" t="s">
        <v>1719</v>
      </c>
      <c r="I558" s="234" t="s">
        <v>166</v>
      </c>
      <c r="J558" s="64" t="s">
        <v>1732</v>
      </c>
    </row>
    <row r="559" spans="1:10" x14ac:dyDescent="0.25">
      <c r="A559" s="64">
        <v>24245700</v>
      </c>
      <c r="B559" s="233" t="s">
        <v>1781</v>
      </c>
      <c r="C559" s="64" t="s">
        <v>640</v>
      </c>
      <c r="D559" s="234" t="s">
        <v>104</v>
      </c>
      <c r="E559" s="64" t="s">
        <v>396</v>
      </c>
      <c r="F559" s="64">
        <v>12</v>
      </c>
      <c r="G559" s="64" t="s">
        <v>166</v>
      </c>
      <c r="H559" s="233" t="s">
        <v>1719</v>
      </c>
      <c r="I559" s="234" t="s">
        <v>166</v>
      </c>
      <c r="J559" s="64" t="s">
        <v>279</v>
      </c>
    </row>
    <row r="560" spans="1:10" x14ac:dyDescent="0.25">
      <c r="A560" s="64">
        <v>24220411</v>
      </c>
      <c r="B560" s="233" t="s">
        <v>1782</v>
      </c>
      <c r="C560" s="64" t="s">
        <v>399</v>
      </c>
      <c r="D560" s="234" t="s">
        <v>104</v>
      </c>
      <c r="E560" s="64" t="s">
        <v>1783</v>
      </c>
      <c r="F560" s="64">
        <v>13</v>
      </c>
      <c r="G560" s="64" t="s">
        <v>166</v>
      </c>
      <c r="H560" s="233" t="s">
        <v>1719</v>
      </c>
      <c r="I560" s="234" t="s">
        <v>166</v>
      </c>
      <c r="J560" s="64" t="s">
        <v>1784</v>
      </c>
    </row>
    <row r="561" spans="1:10" x14ac:dyDescent="0.25">
      <c r="A561" s="64">
        <v>24238695</v>
      </c>
      <c r="B561" s="233" t="s">
        <v>1785</v>
      </c>
      <c r="C561" s="64" t="s">
        <v>1786</v>
      </c>
      <c r="D561" s="234" t="s">
        <v>104</v>
      </c>
      <c r="E561" s="64" t="s">
        <v>1787</v>
      </c>
      <c r="F561" s="64">
        <v>13</v>
      </c>
      <c r="G561" s="64" t="s">
        <v>166</v>
      </c>
      <c r="H561" s="233" t="s">
        <v>1719</v>
      </c>
      <c r="I561" s="234" t="s">
        <v>166</v>
      </c>
      <c r="J561" s="64" t="s">
        <v>176</v>
      </c>
    </row>
    <row r="562" spans="1:10" x14ac:dyDescent="0.25">
      <c r="A562" s="64">
        <v>24245552</v>
      </c>
      <c r="B562" s="233" t="s">
        <v>1788</v>
      </c>
      <c r="C562" s="64" t="s">
        <v>1789</v>
      </c>
      <c r="D562" s="234" t="s">
        <v>119</v>
      </c>
      <c r="E562" s="64" t="s">
        <v>1790</v>
      </c>
      <c r="F562" s="64">
        <v>14</v>
      </c>
      <c r="G562" s="64" t="s">
        <v>166</v>
      </c>
      <c r="H562" s="233" t="s">
        <v>1719</v>
      </c>
      <c r="I562" s="234" t="s">
        <v>166</v>
      </c>
      <c r="J562" s="64" t="s">
        <v>632</v>
      </c>
    </row>
    <row r="563" spans="1:10" x14ac:dyDescent="0.25">
      <c r="A563" s="64">
        <v>24248338</v>
      </c>
      <c r="B563" s="233" t="s">
        <v>1791</v>
      </c>
      <c r="C563" s="64" t="s">
        <v>1792</v>
      </c>
      <c r="D563" s="234" t="s">
        <v>103</v>
      </c>
      <c r="E563" s="64" t="s">
        <v>1639</v>
      </c>
      <c r="F563" s="64">
        <v>12</v>
      </c>
      <c r="G563" s="64" t="s">
        <v>166</v>
      </c>
      <c r="H563" s="233" t="s">
        <v>1719</v>
      </c>
      <c r="I563" s="234" t="s">
        <v>166</v>
      </c>
      <c r="J563" s="64" t="s">
        <v>279</v>
      </c>
    </row>
    <row r="564" spans="1:10" x14ac:dyDescent="0.25">
      <c r="A564" s="64">
        <v>24248693</v>
      </c>
      <c r="B564" s="233" t="s">
        <v>1793</v>
      </c>
      <c r="C564" s="64" t="s">
        <v>1794</v>
      </c>
      <c r="D564" s="234" t="s">
        <v>104</v>
      </c>
      <c r="E564" s="64" t="s">
        <v>713</v>
      </c>
      <c r="F564" s="64">
        <v>12</v>
      </c>
      <c r="G564" s="64" t="s">
        <v>166</v>
      </c>
      <c r="H564" s="233" t="s">
        <v>1719</v>
      </c>
      <c r="I564" s="234" t="s">
        <v>166</v>
      </c>
      <c r="J564" s="64" t="s">
        <v>632</v>
      </c>
    </row>
    <row r="565" spans="1:10" x14ac:dyDescent="0.25">
      <c r="A565" s="64">
        <v>24222249</v>
      </c>
      <c r="B565" s="233" t="s">
        <v>1795</v>
      </c>
      <c r="C565" s="64" t="s">
        <v>475</v>
      </c>
      <c r="D565" s="234" t="s">
        <v>119</v>
      </c>
      <c r="E565" s="64" t="s">
        <v>1796</v>
      </c>
      <c r="F565" s="64">
        <v>14</v>
      </c>
      <c r="G565" s="64" t="s">
        <v>166</v>
      </c>
      <c r="H565" s="233" t="s">
        <v>1719</v>
      </c>
      <c r="I565" s="234" t="s">
        <v>166</v>
      </c>
      <c r="J565" s="64" t="s">
        <v>780</v>
      </c>
    </row>
    <row r="566" spans="1:10" x14ac:dyDescent="0.25">
      <c r="A566" s="64">
        <v>24222698</v>
      </c>
      <c r="B566" s="233" t="s">
        <v>1797</v>
      </c>
      <c r="C566" s="64" t="s">
        <v>724</v>
      </c>
      <c r="D566" s="234" t="s">
        <v>119</v>
      </c>
      <c r="E566" s="64" t="s">
        <v>1798</v>
      </c>
      <c r="F566" s="64">
        <v>14</v>
      </c>
      <c r="G566" s="64" t="s">
        <v>166</v>
      </c>
      <c r="H566" s="233" t="s">
        <v>1719</v>
      </c>
      <c r="I566" s="234" t="s">
        <v>166</v>
      </c>
      <c r="J566" s="64" t="s">
        <v>1799</v>
      </c>
    </row>
    <row r="567" spans="1:10" x14ac:dyDescent="0.25">
      <c r="A567" s="64">
        <v>24247513</v>
      </c>
      <c r="B567" s="233" t="s">
        <v>1800</v>
      </c>
      <c r="C567" s="64" t="s">
        <v>1801</v>
      </c>
      <c r="D567" s="234" t="s">
        <v>104</v>
      </c>
      <c r="E567" s="64" t="s">
        <v>571</v>
      </c>
      <c r="F567" s="64">
        <v>11</v>
      </c>
      <c r="G567" s="64" t="s">
        <v>166</v>
      </c>
      <c r="H567" s="233" t="s">
        <v>1719</v>
      </c>
      <c r="I567" s="234" t="s">
        <v>166</v>
      </c>
      <c r="J567" s="64" t="s">
        <v>632</v>
      </c>
    </row>
    <row r="568" spans="1:10" x14ac:dyDescent="0.25">
      <c r="A568" s="64">
        <v>24245621</v>
      </c>
      <c r="B568" s="233" t="s">
        <v>1802</v>
      </c>
      <c r="C568" s="64" t="s">
        <v>1803</v>
      </c>
      <c r="D568" s="234" t="s">
        <v>103</v>
      </c>
      <c r="E568" s="64" t="s">
        <v>1804</v>
      </c>
      <c r="F568" s="64">
        <v>11</v>
      </c>
      <c r="G568" s="64" t="s">
        <v>166</v>
      </c>
      <c r="H568" s="233" t="s">
        <v>1719</v>
      </c>
      <c r="I568" s="234" t="s">
        <v>166</v>
      </c>
      <c r="J568" s="64" t="s">
        <v>1732</v>
      </c>
    </row>
    <row r="569" spans="1:10" x14ac:dyDescent="0.25">
      <c r="A569" s="64">
        <v>24245554</v>
      </c>
      <c r="B569" s="233" t="s">
        <v>1805</v>
      </c>
      <c r="C569" s="64" t="s">
        <v>718</v>
      </c>
      <c r="D569" s="234" t="s">
        <v>104</v>
      </c>
      <c r="E569" s="64" t="s">
        <v>1804</v>
      </c>
      <c r="F569" s="64">
        <v>11</v>
      </c>
      <c r="G569" s="64" t="s">
        <v>166</v>
      </c>
      <c r="H569" s="233" t="s">
        <v>1719</v>
      </c>
      <c r="I569" s="234" t="s">
        <v>166</v>
      </c>
      <c r="J569" s="64" t="s">
        <v>335</v>
      </c>
    </row>
    <row r="570" spans="1:10" x14ac:dyDescent="0.25">
      <c r="A570" s="64">
        <v>24236414</v>
      </c>
      <c r="B570" s="233" t="s">
        <v>1806</v>
      </c>
      <c r="C570" s="64" t="s">
        <v>293</v>
      </c>
      <c r="D570" s="234" t="s">
        <v>104</v>
      </c>
      <c r="E570" s="64" t="s">
        <v>1091</v>
      </c>
      <c r="F570" s="64">
        <v>13</v>
      </c>
      <c r="G570" s="64" t="s">
        <v>166</v>
      </c>
      <c r="H570" s="233" t="s">
        <v>1719</v>
      </c>
      <c r="I570" s="234" t="s">
        <v>166</v>
      </c>
      <c r="J570" s="64" t="s">
        <v>172</v>
      </c>
    </row>
    <row r="571" spans="1:10" x14ac:dyDescent="0.25">
      <c r="A571" s="64">
        <v>24245709</v>
      </c>
      <c r="B571" s="233" t="s">
        <v>1807</v>
      </c>
      <c r="C571" s="64" t="s">
        <v>1808</v>
      </c>
      <c r="D571" s="234" t="s">
        <v>104</v>
      </c>
      <c r="E571" s="64" t="s">
        <v>233</v>
      </c>
      <c r="F571" s="64">
        <v>11</v>
      </c>
      <c r="G571" s="64" t="s">
        <v>166</v>
      </c>
      <c r="H571" s="233" t="s">
        <v>1719</v>
      </c>
      <c r="I571" s="234" t="s">
        <v>166</v>
      </c>
      <c r="J571" s="64" t="s">
        <v>180</v>
      </c>
    </row>
    <row r="572" spans="1:10" x14ac:dyDescent="0.25">
      <c r="A572" s="64">
        <v>24236421</v>
      </c>
      <c r="B572" s="233" t="s">
        <v>1809</v>
      </c>
      <c r="C572" s="64" t="s">
        <v>1810</v>
      </c>
      <c r="D572" s="234" t="s">
        <v>103</v>
      </c>
      <c r="E572" s="64" t="s">
        <v>1769</v>
      </c>
      <c r="F572" s="64">
        <v>13</v>
      </c>
      <c r="G572" s="64" t="s">
        <v>166</v>
      </c>
      <c r="H572" s="233" t="s">
        <v>1719</v>
      </c>
      <c r="I572" s="234" t="s">
        <v>166</v>
      </c>
      <c r="J572" s="64" t="s">
        <v>814</v>
      </c>
    </row>
    <row r="573" spans="1:10" x14ac:dyDescent="0.25">
      <c r="A573" s="64">
        <v>24236468</v>
      </c>
      <c r="B573" s="233" t="s">
        <v>1811</v>
      </c>
      <c r="C573" s="64" t="s">
        <v>1812</v>
      </c>
      <c r="D573" s="234" t="s">
        <v>103</v>
      </c>
      <c r="E573" s="64" t="s">
        <v>1585</v>
      </c>
      <c r="F573" s="64">
        <v>13</v>
      </c>
      <c r="G573" s="64" t="s">
        <v>166</v>
      </c>
      <c r="H573" s="233" t="s">
        <v>1719</v>
      </c>
      <c r="I573" s="234" t="s">
        <v>166</v>
      </c>
      <c r="J573" s="64" t="s">
        <v>814</v>
      </c>
    </row>
    <row r="574" spans="1:10" x14ac:dyDescent="0.25">
      <c r="A574" s="64">
        <v>24245698</v>
      </c>
      <c r="B574" s="233" t="s">
        <v>1813</v>
      </c>
      <c r="C574" s="64" t="s">
        <v>544</v>
      </c>
      <c r="D574" s="234" t="s">
        <v>104</v>
      </c>
      <c r="E574" s="64" t="s">
        <v>1814</v>
      </c>
      <c r="F574" s="64">
        <v>12</v>
      </c>
      <c r="G574" s="64" t="s">
        <v>166</v>
      </c>
      <c r="H574" s="233" t="s">
        <v>1719</v>
      </c>
      <c r="I574" s="234" t="s">
        <v>166</v>
      </c>
      <c r="J574" s="64" t="s">
        <v>1815</v>
      </c>
    </row>
    <row r="575" spans="1:10" x14ac:dyDescent="0.25">
      <c r="A575" s="64">
        <v>24247514</v>
      </c>
      <c r="B575" s="233" t="s">
        <v>1813</v>
      </c>
      <c r="C575" s="64" t="s">
        <v>1816</v>
      </c>
      <c r="D575" s="234" t="s">
        <v>103</v>
      </c>
      <c r="E575" s="64" t="s">
        <v>1814</v>
      </c>
      <c r="F575" s="64">
        <v>12</v>
      </c>
      <c r="G575" s="64" t="s">
        <v>166</v>
      </c>
      <c r="H575" s="233" t="s">
        <v>1719</v>
      </c>
      <c r="I575" s="234" t="s">
        <v>166</v>
      </c>
      <c r="J575" s="64" t="s">
        <v>279</v>
      </c>
    </row>
    <row r="576" spans="1:10" x14ac:dyDescent="0.25">
      <c r="A576" s="64">
        <v>24245744</v>
      </c>
      <c r="B576" s="233" t="s">
        <v>1817</v>
      </c>
      <c r="C576" s="64" t="s">
        <v>544</v>
      </c>
      <c r="D576" s="234" t="s">
        <v>104</v>
      </c>
      <c r="E576" s="64" t="s">
        <v>1818</v>
      </c>
      <c r="F576" s="64">
        <v>12</v>
      </c>
      <c r="G576" s="64" t="s">
        <v>166</v>
      </c>
      <c r="H576" s="233" t="s">
        <v>1719</v>
      </c>
      <c r="I576" s="234" t="s">
        <v>166</v>
      </c>
      <c r="J576" s="64" t="s">
        <v>279</v>
      </c>
    </row>
    <row r="577" spans="1:10" x14ac:dyDescent="0.25">
      <c r="A577" s="64">
        <v>24245565</v>
      </c>
      <c r="B577" s="233" t="s">
        <v>1369</v>
      </c>
      <c r="C577" s="64" t="s">
        <v>521</v>
      </c>
      <c r="D577" s="234" t="s">
        <v>104</v>
      </c>
      <c r="E577" s="64" t="s">
        <v>1667</v>
      </c>
      <c r="F577" s="64">
        <v>12</v>
      </c>
      <c r="G577" s="64" t="s">
        <v>166</v>
      </c>
      <c r="H577" s="233" t="s">
        <v>1719</v>
      </c>
      <c r="I577" s="234" t="s">
        <v>166</v>
      </c>
      <c r="J577" s="64" t="s">
        <v>335</v>
      </c>
    </row>
    <row r="578" spans="1:10" x14ac:dyDescent="0.25">
      <c r="A578" s="64">
        <v>24222337</v>
      </c>
      <c r="B578" s="233" t="s">
        <v>1369</v>
      </c>
      <c r="C578" s="64" t="s">
        <v>1819</v>
      </c>
      <c r="D578" s="234" t="s">
        <v>119</v>
      </c>
      <c r="E578" s="64" t="s">
        <v>1820</v>
      </c>
      <c r="F578" s="64">
        <v>14</v>
      </c>
      <c r="G578" s="64" t="s">
        <v>166</v>
      </c>
      <c r="H578" s="233" t="s">
        <v>1719</v>
      </c>
      <c r="I578" s="234" t="s">
        <v>166</v>
      </c>
      <c r="J578" s="64" t="s">
        <v>1784</v>
      </c>
    </row>
    <row r="579" spans="1:10" x14ac:dyDescent="0.25">
      <c r="A579" s="64">
        <v>24247659</v>
      </c>
      <c r="B579" s="233" t="s">
        <v>1369</v>
      </c>
      <c r="C579" s="64" t="s">
        <v>1821</v>
      </c>
      <c r="D579" s="234" t="s">
        <v>104</v>
      </c>
      <c r="E579" s="64" t="s">
        <v>1822</v>
      </c>
      <c r="F579" s="64">
        <v>12</v>
      </c>
      <c r="G579" s="64" t="s">
        <v>166</v>
      </c>
      <c r="H579" s="233" t="s">
        <v>1719</v>
      </c>
      <c r="I579" s="234" t="s">
        <v>166</v>
      </c>
      <c r="J579" s="64" t="s">
        <v>279</v>
      </c>
    </row>
    <row r="580" spans="1:10" x14ac:dyDescent="0.25">
      <c r="A580" s="64">
        <v>24245584</v>
      </c>
      <c r="B580" s="233" t="s">
        <v>1823</v>
      </c>
      <c r="C580" s="64" t="s">
        <v>1824</v>
      </c>
      <c r="D580" s="234" t="s">
        <v>103</v>
      </c>
      <c r="E580" s="64" t="s">
        <v>1825</v>
      </c>
      <c r="F580" s="64">
        <v>11</v>
      </c>
      <c r="G580" s="64" t="s">
        <v>166</v>
      </c>
      <c r="H580" s="233" t="s">
        <v>1719</v>
      </c>
      <c r="I580" s="234" t="s">
        <v>166</v>
      </c>
      <c r="J580" s="64" t="s">
        <v>194</v>
      </c>
    </row>
    <row r="581" spans="1:10" x14ac:dyDescent="0.25">
      <c r="A581" s="64">
        <v>24248694</v>
      </c>
      <c r="B581" s="233" t="s">
        <v>1826</v>
      </c>
      <c r="C581" s="64" t="s">
        <v>1827</v>
      </c>
      <c r="D581" s="234" t="s">
        <v>118</v>
      </c>
      <c r="E581" s="64" t="s">
        <v>1828</v>
      </c>
      <c r="F581" s="64">
        <v>14</v>
      </c>
      <c r="G581" s="64" t="s">
        <v>166</v>
      </c>
      <c r="H581" s="233" t="s">
        <v>1719</v>
      </c>
      <c r="I581" s="234" t="s">
        <v>166</v>
      </c>
      <c r="J581" s="64" t="s">
        <v>279</v>
      </c>
    </row>
    <row r="582" spans="1:10" x14ac:dyDescent="0.25">
      <c r="A582" s="64">
        <v>24245571</v>
      </c>
      <c r="B582" s="233" t="s">
        <v>1829</v>
      </c>
      <c r="C582" s="64" t="s">
        <v>1830</v>
      </c>
      <c r="D582" s="234" t="s">
        <v>104</v>
      </c>
      <c r="E582" s="64" t="s">
        <v>413</v>
      </c>
      <c r="F582" s="64">
        <v>11</v>
      </c>
      <c r="G582" s="64" t="s">
        <v>166</v>
      </c>
      <c r="H582" s="233" t="s">
        <v>1719</v>
      </c>
      <c r="I582" s="234" t="s">
        <v>166</v>
      </c>
      <c r="J582" s="64" t="s">
        <v>305</v>
      </c>
    </row>
    <row r="583" spans="1:10" x14ac:dyDescent="0.25">
      <c r="A583" s="64">
        <v>24222341</v>
      </c>
      <c r="B583" s="233" t="s">
        <v>1831</v>
      </c>
      <c r="C583" s="64" t="s">
        <v>1832</v>
      </c>
      <c r="D583" s="234" t="s">
        <v>119</v>
      </c>
      <c r="E583" s="64" t="s">
        <v>1833</v>
      </c>
      <c r="F583" s="64">
        <v>14</v>
      </c>
      <c r="G583" s="64" t="s">
        <v>166</v>
      </c>
      <c r="H583" s="233" t="s">
        <v>1719</v>
      </c>
      <c r="I583" s="234" t="s">
        <v>166</v>
      </c>
      <c r="J583" s="64" t="s">
        <v>1784</v>
      </c>
    </row>
    <row r="584" spans="1:10" x14ac:dyDescent="0.25">
      <c r="A584" s="64">
        <v>24245561</v>
      </c>
      <c r="B584" s="233" t="s">
        <v>1834</v>
      </c>
      <c r="C584" s="64" t="s">
        <v>1835</v>
      </c>
      <c r="D584" s="234" t="s">
        <v>103</v>
      </c>
      <c r="E584" s="64" t="s">
        <v>1836</v>
      </c>
      <c r="F584" s="64">
        <v>12</v>
      </c>
      <c r="G584" s="64" t="s">
        <v>166</v>
      </c>
      <c r="H584" s="233" t="s">
        <v>1719</v>
      </c>
      <c r="I584" s="234" t="s">
        <v>166</v>
      </c>
      <c r="J584" s="64" t="s">
        <v>1732</v>
      </c>
    </row>
    <row r="585" spans="1:10" x14ac:dyDescent="0.25">
      <c r="A585" s="64">
        <v>24222100</v>
      </c>
      <c r="B585" s="233" t="s">
        <v>1837</v>
      </c>
      <c r="C585" s="64" t="s">
        <v>1838</v>
      </c>
      <c r="D585" s="234" t="s">
        <v>103</v>
      </c>
      <c r="E585" s="64" t="s">
        <v>1839</v>
      </c>
      <c r="F585" s="64">
        <v>13</v>
      </c>
      <c r="G585" s="64" t="s">
        <v>166</v>
      </c>
      <c r="H585" s="233" t="s">
        <v>1719</v>
      </c>
      <c r="I585" s="234" t="s">
        <v>166</v>
      </c>
      <c r="J585" s="64" t="s">
        <v>279</v>
      </c>
    </row>
    <row r="586" spans="1:10" x14ac:dyDescent="0.25">
      <c r="A586" s="64">
        <v>24245611</v>
      </c>
      <c r="B586" s="233" t="s">
        <v>1840</v>
      </c>
      <c r="C586" s="64" t="s">
        <v>1841</v>
      </c>
      <c r="D586" s="234" t="s">
        <v>103</v>
      </c>
      <c r="E586" s="64" t="s">
        <v>1842</v>
      </c>
      <c r="F586" s="64">
        <v>12</v>
      </c>
      <c r="G586" s="64" t="s">
        <v>166</v>
      </c>
      <c r="H586" s="233" t="s">
        <v>1719</v>
      </c>
      <c r="I586" s="234" t="s">
        <v>166</v>
      </c>
      <c r="J586" s="64" t="s">
        <v>279</v>
      </c>
    </row>
    <row r="587" spans="1:10" x14ac:dyDescent="0.25">
      <c r="A587" s="64">
        <v>24233641</v>
      </c>
      <c r="B587" s="233" t="s">
        <v>1843</v>
      </c>
      <c r="C587" s="64" t="s">
        <v>1844</v>
      </c>
      <c r="D587" s="234" t="s">
        <v>104</v>
      </c>
      <c r="E587" s="64" t="s">
        <v>1845</v>
      </c>
      <c r="F587" s="64">
        <v>13</v>
      </c>
      <c r="G587" s="64" t="s">
        <v>166</v>
      </c>
      <c r="H587" s="233" t="s">
        <v>1719</v>
      </c>
      <c r="I587" s="234" t="s">
        <v>166</v>
      </c>
      <c r="J587" s="64" t="s">
        <v>632</v>
      </c>
    </row>
    <row r="588" spans="1:10" x14ac:dyDescent="0.25">
      <c r="A588" s="64">
        <v>24220860</v>
      </c>
      <c r="B588" s="233" t="s">
        <v>1846</v>
      </c>
      <c r="C588" s="64" t="s">
        <v>419</v>
      </c>
      <c r="D588" s="234" t="s">
        <v>118</v>
      </c>
      <c r="E588" s="64" t="s">
        <v>1847</v>
      </c>
      <c r="F588" s="64">
        <v>14</v>
      </c>
      <c r="G588" s="64" t="s">
        <v>166</v>
      </c>
      <c r="H588" s="233" t="s">
        <v>1719</v>
      </c>
      <c r="I588" s="234" t="s">
        <v>166</v>
      </c>
      <c r="J588" s="64" t="s">
        <v>1848</v>
      </c>
    </row>
    <row r="589" spans="1:10" x14ac:dyDescent="0.25">
      <c r="A589" s="64">
        <v>24237149</v>
      </c>
      <c r="B589" s="233" t="s">
        <v>1849</v>
      </c>
      <c r="C589" s="64" t="s">
        <v>452</v>
      </c>
      <c r="D589" s="234" t="s">
        <v>104</v>
      </c>
      <c r="E589" s="64" t="s">
        <v>1850</v>
      </c>
      <c r="F589" s="64">
        <v>13</v>
      </c>
      <c r="G589" s="64" t="s">
        <v>166</v>
      </c>
      <c r="H589" s="233" t="s">
        <v>1719</v>
      </c>
      <c r="I589" s="234" t="s">
        <v>166</v>
      </c>
      <c r="J589" s="64" t="s">
        <v>1851</v>
      </c>
    </row>
    <row r="590" spans="1:10" x14ac:dyDescent="0.25">
      <c r="A590" s="64">
        <v>24222099</v>
      </c>
      <c r="B590" s="233" t="s">
        <v>1852</v>
      </c>
      <c r="C590" s="64" t="s">
        <v>1853</v>
      </c>
      <c r="D590" s="234" t="s">
        <v>119</v>
      </c>
      <c r="E590" s="64" t="s">
        <v>1854</v>
      </c>
      <c r="F590" s="64">
        <v>13</v>
      </c>
      <c r="G590" s="64" t="s">
        <v>166</v>
      </c>
      <c r="H590" s="233" t="s">
        <v>1719</v>
      </c>
      <c r="I590" s="234" t="s">
        <v>166</v>
      </c>
      <c r="J590" s="64" t="s">
        <v>814</v>
      </c>
    </row>
    <row r="591" spans="1:10" x14ac:dyDescent="0.25">
      <c r="A591" s="64">
        <v>24237140</v>
      </c>
      <c r="B591" s="233" t="s">
        <v>1855</v>
      </c>
      <c r="C591" s="64" t="s">
        <v>1856</v>
      </c>
      <c r="D591" s="234" t="s">
        <v>103</v>
      </c>
      <c r="E591" s="64" t="s">
        <v>1219</v>
      </c>
      <c r="F591" s="64">
        <v>13</v>
      </c>
      <c r="G591" s="64" t="s">
        <v>166</v>
      </c>
      <c r="H591" s="233" t="s">
        <v>1719</v>
      </c>
      <c r="I591" s="234" t="s">
        <v>166</v>
      </c>
      <c r="J591" s="64" t="s">
        <v>814</v>
      </c>
    </row>
    <row r="592" spans="1:10" x14ac:dyDescent="0.25">
      <c r="A592" s="64">
        <v>24237680</v>
      </c>
      <c r="B592" s="233" t="s">
        <v>1857</v>
      </c>
      <c r="C592" s="64" t="s">
        <v>1858</v>
      </c>
      <c r="D592" s="234" t="s">
        <v>104</v>
      </c>
      <c r="E592" s="64" t="s">
        <v>502</v>
      </c>
      <c r="F592" s="64">
        <v>12</v>
      </c>
      <c r="G592" s="64" t="s">
        <v>166</v>
      </c>
      <c r="H592" s="233" t="s">
        <v>1719</v>
      </c>
      <c r="I592" s="234" t="s">
        <v>166</v>
      </c>
      <c r="J592" s="64" t="s">
        <v>176</v>
      </c>
    </row>
    <row r="593" spans="1:10" x14ac:dyDescent="0.25">
      <c r="A593" s="64">
        <v>24245626</v>
      </c>
      <c r="B593" s="233" t="s">
        <v>1859</v>
      </c>
      <c r="C593" s="64" t="s">
        <v>1860</v>
      </c>
      <c r="D593" s="234" t="s">
        <v>103</v>
      </c>
      <c r="E593" s="64" t="s">
        <v>992</v>
      </c>
      <c r="F593" s="64">
        <v>11</v>
      </c>
      <c r="G593" s="64" t="s">
        <v>166</v>
      </c>
      <c r="H593" s="233" t="s">
        <v>1719</v>
      </c>
      <c r="I593" s="234" t="s">
        <v>166</v>
      </c>
      <c r="J593" s="64" t="s">
        <v>176</v>
      </c>
    </row>
    <row r="594" spans="1:10" x14ac:dyDescent="0.25">
      <c r="A594" s="64">
        <v>24245705</v>
      </c>
      <c r="B594" s="233" t="s">
        <v>1861</v>
      </c>
      <c r="C594" s="64" t="s">
        <v>1730</v>
      </c>
      <c r="D594" s="234" t="s">
        <v>104</v>
      </c>
      <c r="E594" s="64" t="s">
        <v>1197</v>
      </c>
      <c r="F594" s="64">
        <v>11</v>
      </c>
      <c r="G594" s="64" t="s">
        <v>166</v>
      </c>
      <c r="H594" s="233" t="s">
        <v>1719</v>
      </c>
      <c r="I594" s="234" t="s">
        <v>166</v>
      </c>
      <c r="J594" s="64" t="s">
        <v>176</v>
      </c>
    </row>
    <row r="595" spans="1:10" x14ac:dyDescent="0.25">
      <c r="A595" s="64">
        <v>24245578</v>
      </c>
      <c r="B595" s="233" t="s">
        <v>1862</v>
      </c>
      <c r="C595" s="64" t="s">
        <v>1863</v>
      </c>
      <c r="D595" s="234" t="s">
        <v>103</v>
      </c>
      <c r="E595" s="64" t="s">
        <v>1864</v>
      </c>
      <c r="F595" s="64">
        <v>13</v>
      </c>
      <c r="G595" s="64" t="s">
        <v>166</v>
      </c>
      <c r="H595" s="233" t="s">
        <v>1719</v>
      </c>
      <c r="I595" s="234" t="s">
        <v>166</v>
      </c>
      <c r="J595" s="64" t="s">
        <v>331</v>
      </c>
    </row>
    <row r="596" spans="1:10" x14ac:dyDescent="0.25">
      <c r="A596" s="64">
        <v>24210342</v>
      </c>
      <c r="B596" s="233" t="s">
        <v>1392</v>
      </c>
      <c r="C596" s="64" t="s">
        <v>1865</v>
      </c>
      <c r="D596" s="234" t="s">
        <v>119</v>
      </c>
      <c r="E596" s="64" t="s">
        <v>1866</v>
      </c>
      <c r="F596" s="64">
        <v>14</v>
      </c>
      <c r="G596" s="64" t="s">
        <v>166</v>
      </c>
      <c r="H596" s="233" t="s">
        <v>1719</v>
      </c>
      <c r="I596" s="234" t="s">
        <v>166</v>
      </c>
      <c r="J596" s="64" t="s">
        <v>1867</v>
      </c>
    </row>
    <row r="597" spans="1:10" x14ac:dyDescent="0.25">
      <c r="A597" s="64">
        <v>24245708</v>
      </c>
      <c r="B597" s="233" t="s">
        <v>1868</v>
      </c>
      <c r="C597" s="64" t="s">
        <v>1869</v>
      </c>
      <c r="D597" s="234" t="s">
        <v>104</v>
      </c>
      <c r="E597" s="64" t="s">
        <v>1870</v>
      </c>
      <c r="F597" s="64">
        <v>12</v>
      </c>
      <c r="G597" s="64" t="s">
        <v>166</v>
      </c>
      <c r="H597" s="233" t="s">
        <v>1719</v>
      </c>
      <c r="I597" s="234" t="s">
        <v>166</v>
      </c>
      <c r="J597" s="64" t="s">
        <v>176</v>
      </c>
    </row>
    <row r="598" spans="1:10" x14ac:dyDescent="0.25">
      <c r="A598" s="64">
        <v>24247517</v>
      </c>
      <c r="B598" s="233" t="s">
        <v>1871</v>
      </c>
      <c r="C598" s="64" t="s">
        <v>1872</v>
      </c>
      <c r="D598" s="234" t="s">
        <v>104</v>
      </c>
      <c r="E598" s="64" t="s">
        <v>378</v>
      </c>
      <c r="F598" s="64">
        <v>12</v>
      </c>
      <c r="G598" s="64" t="s">
        <v>166</v>
      </c>
      <c r="H598" s="233" t="s">
        <v>1719</v>
      </c>
      <c r="I598" s="234" t="s">
        <v>166</v>
      </c>
      <c r="J598" s="64" t="s">
        <v>1873</v>
      </c>
    </row>
    <row r="599" spans="1:10" x14ac:dyDescent="0.25">
      <c r="A599" s="64">
        <v>24247714</v>
      </c>
      <c r="B599" s="233" t="s">
        <v>1874</v>
      </c>
      <c r="C599" s="64" t="s">
        <v>1875</v>
      </c>
      <c r="D599" s="234" t="s">
        <v>104</v>
      </c>
      <c r="E599" s="64" t="s">
        <v>1876</v>
      </c>
      <c r="F599" s="64">
        <v>11</v>
      </c>
      <c r="G599" s="64" t="s">
        <v>166</v>
      </c>
      <c r="H599" s="233" t="s">
        <v>1719</v>
      </c>
      <c r="I599" s="234" t="s">
        <v>166</v>
      </c>
      <c r="J599" s="64" t="s">
        <v>1877</v>
      </c>
    </row>
    <row r="600" spans="1:10" x14ac:dyDescent="0.25">
      <c r="A600" s="64">
        <v>24238660</v>
      </c>
      <c r="B600" s="233" t="s">
        <v>1878</v>
      </c>
      <c r="C600" s="64" t="s">
        <v>1453</v>
      </c>
      <c r="D600" s="234" t="s">
        <v>104</v>
      </c>
      <c r="E600" s="64" t="s">
        <v>1425</v>
      </c>
      <c r="F600" s="64">
        <v>13</v>
      </c>
      <c r="G600" s="64" t="s">
        <v>166</v>
      </c>
      <c r="H600" s="233" t="s">
        <v>1719</v>
      </c>
      <c r="I600" s="234" t="s">
        <v>166</v>
      </c>
      <c r="J600" s="64" t="s">
        <v>949</v>
      </c>
    </row>
    <row r="601" spans="1:10" x14ac:dyDescent="0.25">
      <c r="A601" s="64">
        <v>24248695</v>
      </c>
      <c r="B601" s="233" t="s">
        <v>1879</v>
      </c>
      <c r="C601" s="64" t="s">
        <v>1880</v>
      </c>
      <c r="D601" s="234" t="s">
        <v>104</v>
      </c>
      <c r="E601" s="64" t="s">
        <v>1614</v>
      </c>
      <c r="F601" s="64">
        <v>12</v>
      </c>
      <c r="G601" s="64" t="s">
        <v>166</v>
      </c>
      <c r="H601" s="233" t="s">
        <v>1719</v>
      </c>
      <c r="I601" s="234" t="s">
        <v>166</v>
      </c>
      <c r="J601" s="64" t="s">
        <v>176</v>
      </c>
    </row>
    <row r="602" spans="1:10" x14ac:dyDescent="0.25">
      <c r="A602" s="64">
        <v>24245753</v>
      </c>
      <c r="B602" s="233" t="s">
        <v>1881</v>
      </c>
      <c r="C602" s="64" t="s">
        <v>1882</v>
      </c>
      <c r="D602" s="234" t="s">
        <v>103</v>
      </c>
      <c r="E602" s="64" t="s">
        <v>1883</v>
      </c>
      <c r="F602" s="64">
        <v>11</v>
      </c>
      <c r="G602" s="64" t="s">
        <v>166</v>
      </c>
      <c r="H602" s="233" t="s">
        <v>1719</v>
      </c>
      <c r="I602" s="234" t="s">
        <v>166</v>
      </c>
      <c r="J602" s="64" t="s">
        <v>1732</v>
      </c>
    </row>
    <row r="603" spans="1:10" x14ac:dyDescent="0.25">
      <c r="A603" s="64">
        <v>24245695</v>
      </c>
      <c r="B603" s="233" t="s">
        <v>1884</v>
      </c>
      <c r="C603" s="64" t="s">
        <v>1885</v>
      </c>
      <c r="D603" s="234" t="s">
        <v>104</v>
      </c>
      <c r="E603" s="64" t="s">
        <v>1296</v>
      </c>
      <c r="F603" s="64">
        <v>12</v>
      </c>
      <c r="G603" s="64" t="s">
        <v>166</v>
      </c>
      <c r="H603" s="233" t="s">
        <v>1719</v>
      </c>
      <c r="I603" s="234" t="s">
        <v>166</v>
      </c>
      <c r="J603" s="64" t="s">
        <v>176</v>
      </c>
    </row>
    <row r="604" spans="1:10" x14ac:dyDescent="0.25">
      <c r="A604" s="64">
        <v>24236466</v>
      </c>
      <c r="B604" s="233" t="s">
        <v>1886</v>
      </c>
      <c r="C604" s="64" t="s">
        <v>1887</v>
      </c>
      <c r="D604" s="234" t="s">
        <v>104</v>
      </c>
      <c r="E604" s="64" t="s">
        <v>1888</v>
      </c>
      <c r="F604" s="64">
        <v>12</v>
      </c>
      <c r="G604" s="64" t="s">
        <v>166</v>
      </c>
      <c r="H604" s="233" t="s">
        <v>1719</v>
      </c>
      <c r="I604" s="234" t="s">
        <v>166</v>
      </c>
      <c r="J604" s="64" t="s">
        <v>1889</v>
      </c>
    </row>
    <row r="605" spans="1:10" x14ac:dyDescent="0.25">
      <c r="A605" s="64">
        <v>24247732</v>
      </c>
      <c r="B605" s="233" t="s">
        <v>1890</v>
      </c>
      <c r="C605" s="64" t="s">
        <v>1891</v>
      </c>
      <c r="D605" s="234" t="s">
        <v>103</v>
      </c>
      <c r="E605" s="64" t="s">
        <v>205</v>
      </c>
      <c r="F605" s="64">
        <v>12</v>
      </c>
      <c r="G605" s="64" t="s">
        <v>166</v>
      </c>
      <c r="H605" s="233" t="s">
        <v>1719</v>
      </c>
      <c r="I605" s="234" t="s">
        <v>166</v>
      </c>
      <c r="J605" s="64" t="s">
        <v>176</v>
      </c>
    </row>
    <row r="606" spans="1:10" x14ac:dyDescent="0.25">
      <c r="A606" s="64">
        <v>24247616</v>
      </c>
      <c r="B606" s="233" t="s">
        <v>1892</v>
      </c>
      <c r="C606" s="64" t="s">
        <v>1893</v>
      </c>
      <c r="D606" s="234" t="s">
        <v>104</v>
      </c>
      <c r="E606" s="64" t="s">
        <v>1162</v>
      </c>
      <c r="F606" s="64">
        <v>11</v>
      </c>
      <c r="G606" s="64" t="s">
        <v>166</v>
      </c>
      <c r="H606" s="233" t="s">
        <v>1719</v>
      </c>
      <c r="I606" s="234" t="s">
        <v>166</v>
      </c>
      <c r="J606" s="64" t="s">
        <v>335</v>
      </c>
    </row>
    <row r="607" spans="1:10" x14ac:dyDescent="0.25">
      <c r="A607" s="64">
        <v>24247844</v>
      </c>
      <c r="B607" s="233" t="s">
        <v>1894</v>
      </c>
      <c r="C607" s="64" t="s">
        <v>1895</v>
      </c>
      <c r="D607" s="234" t="s">
        <v>103</v>
      </c>
      <c r="E607" s="64" t="s">
        <v>1896</v>
      </c>
      <c r="F607" s="64">
        <v>13</v>
      </c>
      <c r="G607" s="64" t="s">
        <v>166</v>
      </c>
      <c r="H607" s="233" t="s">
        <v>1719</v>
      </c>
      <c r="I607" s="234" t="s">
        <v>166</v>
      </c>
      <c r="J607" s="64" t="s">
        <v>1897</v>
      </c>
    </row>
    <row r="608" spans="1:10" x14ac:dyDescent="0.25">
      <c r="A608" s="64">
        <v>24237138</v>
      </c>
      <c r="B608" s="233" t="s">
        <v>1898</v>
      </c>
      <c r="C608" s="64" t="s">
        <v>1899</v>
      </c>
      <c r="D608" s="234" t="s">
        <v>119</v>
      </c>
      <c r="E608" s="64" t="s">
        <v>1900</v>
      </c>
      <c r="F608" s="64">
        <v>15</v>
      </c>
      <c r="G608" s="64" t="s">
        <v>166</v>
      </c>
      <c r="H608" s="233" t="s">
        <v>1719</v>
      </c>
      <c r="I608" s="234" t="s">
        <v>166</v>
      </c>
      <c r="J608" s="64" t="s">
        <v>632</v>
      </c>
    </row>
    <row r="609" spans="1:10" x14ac:dyDescent="0.25">
      <c r="A609" s="64">
        <v>24245550</v>
      </c>
      <c r="B609" s="233" t="s">
        <v>1901</v>
      </c>
      <c r="C609" s="64" t="s">
        <v>1902</v>
      </c>
      <c r="D609" s="234" t="s">
        <v>104</v>
      </c>
      <c r="E609" s="64" t="s">
        <v>1731</v>
      </c>
      <c r="F609" s="64">
        <v>11</v>
      </c>
      <c r="G609" s="64" t="s">
        <v>166</v>
      </c>
      <c r="H609" s="233" t="s">
        <v>1719</v>
      </c>
      <c r="I609" s="234" t="s">
        <v>166</v>
      </c>
      <c r="J609" s="64" t="s">
        <v>1732</v>
      </c>
    </row>
    <row r="610" spans="1:10" x14ac:dyDescent="0.25">
      <c r="A610" s="64">
        <v>24237136</v>
      </c>
      <c r="B610" s="233" t="s">
        <v>1903</v>
      </c>
      <c r="C610" s="64" t="s">
        <v>1904</v>
      </c>
      <c r="D610" s="234" t="s">
        <v>104</v>
      </c>
      <c r="E610" s="64" t="s">
        <v>1905</v>
      </c>
      <c r="F610" s="64">
        <v>12</v>
      </c>
      <c r="G610" s="64" t="s">
        <v>166</v>
      </c>
      <c r="H610" s="233" t="s">
        <v>1719</v>
      </c>
      <c r="I610" s="234" t="s">
        <v>166</v>
      </c>
      <c r="J610" s="64" t="s">
        <v>814</v>
      </c>
    </row>
    <row r="611" spans="1:10" x14ac:dyDescent="0.25">
      <c r="A611" s="64">
        <v>24247549</v>
      </c>
      <c r="B611" s="233" t="s">
        <v>1906</v>
      </c>
      <c r="C611" s="64" t="s">
        <v>1907</v>
      </c>
      <c r="D611" s="234" t="s">
        <v>103</v>
      </c>
      <c r="E611" s="64" t="s">
        <v>349</v>
      </c>
      <c r="F611" s="64">
        <v>12</v>
      </c>
      <c r="G611" s="64" t="s">
        <v>166</v>
      </c>
      <c r="H611" s="233" t="s">
        <v>1719</v>
      </c>
      <c r="I611" s="234" t="s">
        <v>166</v>
      </c>
      <c r="J611" s="64" t="s">
        <v>279</v>
      </c>
    </row>
    <row r="612" spans="1:10" x14ac:dyDescent="0.25">
      <c r="A612" s="64">
        <v>24233814</v>
      </c>
      <c r="B612" s="233" t="s">
        <v>1908</v>
      </c>
      <c r="C612" s="64" t="s">
        <v>1909</v>
      </c>
      <c r="D612" s="234" t="s">
        <v>104</v>
      </c>
      <c r="E612" s="64" t="s">
        <v>1082</v>
      </c>
      <c r="F612" s="64">
        <v>12</v>
      </c>
      <c r="G612" s="64" t="s">
        <v>166</v>
      </c>
      <c r="H612" s="233" t="s">
        <v>1719</v>
      </c>
      <c r="I612" s="234" t="s">
        <v>166</v>
      </c>
      <c r="J612" s="64" t="s">
        <v>632</v>
      </c>
    </row>
    <row r="613" spans="1:10" x14ac:dyDescent="0.25">
      <c r="A613" s="64">
        <v>24247618</v>
      </c>
      <c r="B613" s="233" t="s">
        <v>1910</v>
      </c>
      <c r="C613" s="64" t="s">
        <v>1911</v>
      </c>
      <c r="D613" s="234" t="s">
        <v>118</v>
      </c>
      <c r="E613" s="64" t="s">
        <v>1912</v>
      </c>
      <c r="F613" s="64">
        <v>14</v>
      </c>
      <c r="G613" s="64" t="s">
        <v>166</v>
      </c>
      <c r="H613" s="233" t="s">
        <v>1719</v>
      </c>
      <c r="I613" s="234" t="s">
        <v>166</v>
      </c>
      <c r="J613" s="64" t="s">
        <v>176</v>
      </c>
    </row>
    <row r="614" spans="1:10" x14ac:dyDescent="0.25">
      <c r="A614" s="64">
        <v>24245712</v>
      </c>
      <c r="B614" s="233" t="s">
        <v>1913</v>
      </c>
      <c r="C614" s="64" t="s">
        <v>1914</v>
      </c>
      <c r="D614" s="234" t="s">
        <v>103</v>
      </c>
      <c r="E614" s="64" t="s">
        <v>568</v>
      </c>
      <c r="F614" s="64">
        <v>11</v>
      </c>
      <c r="G614" s="64" t="s">
        <v>166</v>
      </c>
      <c r="H614" s="233" t="s">
        <v>1719</v>
      </c>
      <c r="I614" s="234" t="s">
        <v>166</v>
      </c>
      <c r="J614" s="64" t="s">
        <v>176</v>
      </c>
    </row>
    <row r="615" spans="1:10" x14ac:dyDescent="0.25">
      <c r="A615" s="64">
        <v>24247544</v>
      </c>
      <c r="B615" s="233" t="s">
        <v>1915</v>
      </c>
      <c r="C615" s="64" t="s">
        <v>1916</v>
      </c>
      <c r="D615" s="234" t="s">
        <v>104</v>
      </c>
      <c r="E615" s="64" t="s">
        <v>314</v>
      </c>
      <c r="F615" s="64">
        <v>11</v>
      </c>
      <c r="G615" s="64" t="s">
        <v>166</v>
      </c>
      <c r="H615" s="233" t="s">
        <v>1719</v>
      </c>
      <c r="I615" s="234" t="s">
        <v>166</v>
      </c>
      <c r="J615" s="64" t="s">
        <v>1732</v>
      </c>
    </row>
    <row r="616" spans="1:10" x14ac:dyDescent="0.25">
      <c r="A616" s="64">
        <v>24222641</v>
      </c>
      <c r="B616" s="233" t="s">
        <v>1917</v>
      </c>
      <c r="C616" s="64" t="s">
        <v>1918</v>
      </c>
      <c r="D616" s="234" t="s">
        <v>118</v>
      </c>
      <c r="E616" s="64" t="s">
        <v>1919</v>
      </c>
      <c r="F616" s="64">
        <v>14</v>
      </c>
      <c r="G616" s="64" t="s">
        <v>166</v>
      </c>
      <c r="H616" s="233" t="s">
        <v>1719</v>
      </c>
      <c r="I616" s="234" t="s">
        <v>166</v>
      </c>
      <c r="J616" s="64" t="s">
        <v>949</v>
      </c>
    </row>
    <row r="617" spans="1:10" x14ac:dyDescent="0.25">
      <c r="A617" s="64">
        <v>24245623</v>
      </c>
      <c r="B617" s="233" t="s">
        <v>1920</v>
      </c>
      <c r="C617" s="64" t="s">
        <v>1921</v>
      </c>
      <c r="D617" s="234" t="s">
        <v>104</v>
      </c>
      <c r="E617" s="64" t="s">
        <v>1922</v>
      </c>
      <c r="F617" s="64">
        <v>12</v>
      </c>
      <c r="G617" s="64" t="s">
        <v>166</v>
      </c>
      <c r="H617" s="233" t="s">
        <v>1719</v>
      </c>
      <c r="I617" s="234" t="s">
        <v>166</v>
      </c>
      <c r="J617" s="64" t="s">
        <v>176</v>
      </c>
    </row>
    <row r="618" spans="1:10" x14ac:dyDescent="0.25">
      <c r="A618" s="64">
        <v>24247553</v>
      </c>
      <c r="B618" s="233" t="s">
        <v>1923</v>
      </c>
      <c r="C618" s="64" t="s">
        <v>1924</v>
      </c>
      <c r="D618" s="234" t="s">
        <v>104</v>
      </c>
      <c r="E618" s="64" t="s">
        <v>1925</v>
      </c>
      <c r="F618" s="64">
        <v>11</v>
      </c>
      <c r="G618" s="64" t="s">
        <v>166</v>
      </c>
      <c r="H618" s="233" t="s">
        <v>1719</v>
      </c>
      <c r="I618" s="234" t="s">
        <v>166</v>
      </c>
      <c r="J618" s="64" t="s">
        <v>331</v>
      </c>
    </row>
    <row r="619" spans="1:10" x14ac:dyDescent="0.25">
      <c r="A619" s="64">
        <v>24221364</v>
      </c>
      <c r="B619" s="233" t="s">
        <v>1926</v>
      </c>
      <c r="C619" s="64" t="s">
        <v>1927</v>
      </c>
      <c r="D619" s="234" t="s">
        <v>118</v>
      </c>
      <c r="E619" s="64" t="s">
        <v>1597</v>
      </c>
      <c r="F619" s="64">
        <v>14</v>
      </c>
      <c r="G619" s="64" t="s">
        <v>166</v>
      </c>
      <c r="H619" s="233" t="s">
        <v>1719</v>
      </c>
      <c r="I619" s="234" t="s">
        <v>166</v>
      </c>
      <c r="J619" s="64" t="s">
        <v>1928</v>
      </c>
    </row>
    <row r="620" spans="1:10" x14ac:dyDescent="0.25">
      <c r="A620" s="64">
        <v>24245562</v>
      </c>
      <c r="B620" s="233" t="s">
        <v>1929</v>
      </c>
      <c r="C620" s="64" t="s">
        <v>1930</v>
      </c>
      <c r="D620" s="234" t="s">
        <v>103</v>
      </c>
      <c r="E620" s="64" t="s">
        <v>1931</v>
      </c>
      <c r="F620" s="64">
        <v>12</v>
      </c>
      <c r="G620" s="64" t="s">
        <v>166</v>
      </c>
      <c r="H620" s="233" t="s">
        <v>1719</v>
      </c>
      <c r="I620" s="234" t="s">
        <v>166</v>
      </c>
      <c r="J620" s="64" t="s">
        <v>1932</v>
      </c>
    </row>
    <row r="621" spans="1:10" x14ac:dyDescent="0.25">
      <c r="A621" s="64">
        <v>24245564</v>
      </c>
      <c r="B621" s="233" t="s">
        <v>1933</v>
      </c>
      <c r="C621" s="64" t="s">
        <v>1934</v>
      </c>
      <c r="D621" s="234" t="s">
        <v>104</v>
      </c>
      <c r="E621" s="64" t="s">
        <v>233</v>
      </c>
      <c r="F621" s="64">
        <v>11</v>
      </c>
      <c r="G621" s="64" t="s">
        <v>166</v>
      </c>
      <c r="H621" s="233" t="s">
        <v>1719</v>
      </c>
      <c r="I621" s="234" t="s">
        <v>166</v>
      </c>
      <c r="J621" s="64" t="s">
        <v>279</v>
      </c>
    </row>
    <row r="622" spans="1:10" x14ac:dyDescent="0.25">
      <c r="A622" s="64">
        <v>24247694</v>
      </c>
      <c r="B622" s="233" t="s">
        <v>1935</v>
      </c>
      <c r="C622" s="64" t="s">
        <v>1936</v>
      </c>
      <c r="D622" s="234" t="s">
        <v>104</v>
      </c>
      <c r="E622" s="64" t="s">
        <v>1937</v>
      </c>
      <c r="F622" s="64">
        <v>12</v>
      </c>
      <c r="G622" s="64" t="s">
        <v>166</v>
      </c>
      <c r="H622" s="233" t="s">
        <v>1719</v>
      </c>
      <c r="I622" s="234" t="s">
        <v>166</v>
      </c>
      <c r="J622" s="64" t="s">
        <v>206</v>
      </c>
    </row>
    <row r="623" spans="1:10" x14ac:dyDescent="0.25">
      <c r="A623" s="64">
        <v>24238213</v>
      </c>
      <c r="B623" s="233" t="s">
        <v>1938</v>
      </c>
      <c r="C623" s="64" t="s">
        <v>1939</v>
      </c>
      <c r="D623" s="234" t="s">
        <v>103</v>
      </c>
      <c r="E623" s="64" t="s">
        <v>1744</v>
      </c>
      <c r="F623" s="64">
        <v>12</v>
      </c>
      <c r="G623" s="64" t="s">
        <v>166</v>
      </c>
      <c r="H623" s="233" t="s">
        <v>1719</v>
      </c>
      <c r="I623" s="234" t="s">
        <v>166</v>
      </c>
      <c r="J623" s="64" t="s">
        <v>814</v>
      </c>
    </row>
    <row r="624" spans="1:10" x14ac:dyDescent="0.25">
      <c r="A624" s="64">
        <v>24247693</v>
      </c>
      <c r="B624" s="233" t="s">
        <v>1940</v>
      </c>
      <c r="C624" s="64" t="s">
        <v>1941</v>
      </c>
      <c r="D624" s="234" t="s">
        <v>104</v>
      </c>
      <c r="E624" s="64" t="s">
        <v>1942</v>
      </c>
      <c r="F624" s="64">
        <v>12</v>
      </c>
      <c r="G624" s="64" t="s">
        <v>166</v>
      </c>
      <c r="H624" s="233" t="s">
        <v>1719</v>
      </c>
      <c r="I624" s="234" t="s">
        <v>166</v>
      </c>
      <c r="J624" s="64" t="s">
        <v>176</v>
      </c>
    </row>
    <row r="625" spans="1:10" x14ac:dyDescent="0.25">
      <c r="A625" s="64">
        <v>24245579</v>
      </c>
      <c r="B625" s="233" t="s">
        <v>1943</v>
      </c>
      <c r="C625" s="64" t="s">
        <v>1943</v>
      </c>
      <c r="D625" s="234" t="s">
        <v>104</v>
      </c>
      <c r="E625" s="64" t="s">
        <v>1667</v>
      </c>
      <c r="F625" s="64">
        <v>12</v>
      </c>
      <c r="G625" s="64" t="s">
        <v>166</v>
      </c>
      <c r="H625" s="233" t="s">
        <v>1719</v>
      </c>
      <c r="I625" s="234" t="s">
        <v>166</v>
      </c>
      <c r="J625" s="64" t="s">
        <v>1944</v>
      </c>
    </row>
    <row r="626" spans="1:10" x14ac:dyDescent="0.25">
      <c r="A626" s="64">
        <v>24221551</v>
      </c>
      <c r="B626" s="233" t="s">
        <v>1945</v>
      </c>
      <c r="C626" s="64" t="s">
        <v>1117</v>
      </c>
      <c r="D626" s="234" t="s">
        <v>104</v>
      </c>
      <c r="E626" s="64" t="s">
        <v>1946</v>
      </c>
      <c r="F626" s="64">
        <v>13</v>
      </c>
      <c r="G626" s="64" t="s">
        <v>166</v>
      </c>
      <c r="H626" s="233" t="s">
        <v>1719</v>
      </c>
      <c r="I626" s="234" t="s">
        <v>166</v>
      </c>
      <c r="J626" s="64" t="s">
        <v>1630</v>
      </c>
    </row>
    <row r="627" spans="1:10" x14ac:dyDescent="0.25">
      <c r="A627" s="64">
        <v>24245553</v>
      </c>
      <c r="B627" s="233" t="s">
        <v>1947</v>
      </c>
      <c r="C627" s="64" t="s">
        <v>1948</v>
      </c>
      <c r="D627" s="234" t="s">
        <v>104</v>
      </c>
      <c r="E627" s="64" t="s">
        <v>1888</v>
      </c>
      <c r="F627" s="64">
        <v>12</v>
      </c>
      <c r="G627" s="64" t="s">
        <v>166</v>
      </c>
      <c r="H627" s="233" t="s">
        <v>1719</v>
      </c>
      <c r="I627" s="234" t="s">
        <v>166</v>
      </c>
      <c r="J627" s="64" t="s">
        <v>279</v>
      </c>
    </row>
    <row r="628" spans="1:10" x14ac:dyDescent="0.25">
      <c r="A628" s="64">
        <v>24237132</v>
      </c>
      <c r="B628" s="233" t="s">
        <v>1949</v>
      </c>
      <c r="C628" s="64" t="s">
        <v>1950</v>
      </c>
      <c r="D628" s="234" t="s">
        <v>103</v>
      </c>
      <c r="E628" s="64" t="s">
        <v>1951</v>
      </c>
      <c r="F628" s="64">
        <v>13</v>
      </c>
      <c r="G628" s="64" t="s">
        <v>166</v>
      </c>
      <c r="H628" s="233" t="s">
        <v>1719</v>
      </c>
      <c r="I628" s="234" t="s">
        <v>166</v>
      </c>
      <c r="J628" s="64" t="s">
        <v>814</v>
      </c>
    </row>
    <row r="629" spans="1:10" x14ac:dyDescent="0.25">
      <c r="A629" s="64">
        <v>24221510</v>
      </c>
      <c r="B629" s="233" t="s">
        <v>1952</v>
      </c>
      <c r="C629" s="64" t="s">
        <v>1953</v>
      </c>
      <c r="D629" s="234" t="s">
        <v>119</v>
      </c>
      <c r="E629" s="64" t="s">
        <v>604</v>
      </c>
      <c r="F629" s="64">
        <v>14</v>
      </c>
      <c r="G629" s="64" t="s">
        <v>166</v>
      </c>
      <c r="H629" s="233" t="s">
        <v>1719</v>
      </c>
      <c r="I629" s="234" t="s">
        <v>166</v>
      </c>
      <c r="J629" s="64" t="s">
        <v>172</v>
      </c>
    </row>
    <row r="630" spans="1:10" x14ac:dyDescent="0.25">
      <c r="A630" s="64">
        <v>24247509</v>
      </c>
      <c r="B630" s="233" t="s">
        <v>1954</v>
      </c>
      <c r="C630" s="64" t="s">
        <v>1955</v>
      </c>
      <c r="D630" s="234" t="s">
        <v>118</v>
      </c>
      <c r="E630" s="64" t="s">
        <v>1956</v>
      </c>
      <c r="F630" s="64">
        <v>13</v>
      </c>
      <c r="G630" s="64" t="s">
        <v>166</v>
      </c>
      <c r="H630" s="233" t="s">
        <v>1719</v>
      </c>
      <c r="I630" s="234" t="s">
        <v>166</v>
      </c>
      <c r="J630" s="64" t="s">
        <v>279</v>
      </c>
    </row>
    <row r="631" spans="1:10" x14ac:dyDescent="0.25">
      <c r="A631" s="64">
        <v>24245616</v>
      </c>
      <c r="B631" s="233" t="s">
        <v>1957</v>
      </c>
      <c r="C631" s="64" t="s">
        <v>1958</v>
      </c>
      <c r="D631" s="234" t="s">
        <v>104</v>
      </c>
      <c r="E631" s="64" t="s">
        <v>1870</v>
      </c>
      <c r="F631" s="64">
        <v>12</v>
      </c>
      <c r="G631" s="64" t="s">
        <v>166</v>
      </c>
      <c r="H631" s="233" t="s">
        <v>1719</v>
      </c>
      <c r="I631" s="234" t="s">
        <v>166</v>
      </c>
      <c r="J631" s="64" t="s">
        <v>172</v>
      </c>
    </row>
    <row r="632" spans="1:10" x14ac:dyDescent="0.25">
      <c r="A632" s="64">
        <v>24221544</v>
      </c>
      <c r="B632" s="233" t="s">
        <v>1959</v>
      </c>
      <c r="C632" s="64" t="s">
        <v>1960</v>
      </c>
      <c r="D632" s="234" t="s">
        <v>119</v>
      </c>
      <c r="E632" s="64" t="s">
        <v>1961</v>
      </c>
      <c r="F632" s="64">
        <v>14</v>
      </c>
      <c r="G632" s="64" t="s">
        <v>166</v>
      </c>
      <c r="H632" s="233" t="s">
        <v>1719</v>
      </c>
      <c r="I632" s="234" t="s">
        <v>166</v>
      </c>
      <c r="J632" s="64" t="s">
        <v>1962</v>
      </c>
    </row>
    <row r="633" spans="1:10" x14ac:dyDescent="0.25">
      <c r="A633" s="64">
        <v>24248696</v>
      </c>
      <c r="B633" s="233" t="s">
        <v>1963</v>
      </c>
      <c r="C633" s="64" t="s">
        <v>1964</v>
      </c>
      <c r="D633" s="234" t="s">
        <v>104</v>
      </c>
      <c r="E633" s="64" t="s">
        <v>468</v>
      </c>
      <c r="F633" s="64">
        <v>12</v>
      </c>
      <c r="G633" s="64" t="s">
        <v>166</v>
      </c>
      <c r="H633" s="233" t="s">
        <v>1719</v>
      </c>
      <c r="I633" s="234" t="s">
        <v>166</v>
      </c>
      <c r="J633" s="64" t="s">
        <v>632</v>
      </c>
    </row>
    <row r="634" spans="1:10" x14ac:dyDescent="0.25">
      <c r="A634" s="64">
        <v>24245628</v>
      </c>
      <c r="B634" s="233" t="s">
        <v>1965</v>
      </c>
      <c r="C634" s="64" t="s">
        <v>1347</v>
      </c>
      <c r="D634" s="234" t="s">
        <v>104</v>
      </c>
      <c r="E634" s="64" t="s">
        <v>1966</v>
      </c>
      <c r="F634" s="64">
        <v>11</v>
      </c>
      <c r="G634" s="64" t="s">
        <v>166</v>
      </c>
      <c r="H634" s="233" t="s">
        <v>1719</v>
      </c>
      <c r="I634" s="234" t="s">
        <v>166</v>
      </c>
      <c r="J634" s="64" t="s">
        <v>176</v>
      </c>
    </row>
    <row r="635" spans="1:10" x14ac:dyDescent="0.25">
      <c r="A635" s="64">
        <v>24247510</v>
      </c>
      <c r="B635" s="233" t="s">
        <v>1967</v>
      </c>
      <c r="C635" s="64" t="s">
        <v>1968</v>
      </c>
      <c r="D635" s="234" t="s">
        <v>103</v>
      </c>
      <c r="E635" s="64" t="s">
        <v>1969</v>
      </c>
      <c r="F635" s="64">
        <v>11</v>
      </c>
      <c r="G635" s="64" t="s">
        <v>166</v>
      </c>
      <c r="H635" s="233" t="s">
        <v>1719</v>
      </c>
      <c r="I635" s="234" t="s">
        <v>166</v>
      </c>
      <c r="J635" s="64" t="s">
        <v>1774</v>
      </c>
    </row>
    <row r="636" spans="1:10" x14ac:dyDescent="0.25">
      <c r="A636" s="64">
        <v>24247552</v>
      </c>
      <c r="B636" s="233" t="s">
        <v>1970</v>
      </c>
      <c r="C636" s="64" t="s">
        <v>1971</v>
      </c>
      <c r="D636" s="234" t="s">
        <v>104</v>
      </c>
      <c r="E636" s="64" t="s">
        <v>1022</v>
      </c>
      <c r="F636" s="64">
        <v>11</v>
      </c>
      <c r="G636" s="64" t="s">
        <v>166</v>
      </c>
      <c r="H636" s="233" t="s">
        <v>1719</v>
      </c>
      <c r="I636" s="234" t="s">
        <v>166</v>
      </c>
      <c r="J636" s="64" t="s">
        <v>1972</v>
      </c>
    </row>
    <row r="637" spans="1:10" x14ac:dyDescent="0.25">
      <c r="A637" s="64">
        <v>24247496</v>
      </c>
      <c r="B637" s="233" t="s">
        <v>1973</v>
      </c>
      <c r="C637" s="64" t="s">
        <v>1974</v>
      </c>
      <c r="D637" s="234" t="s">
        <v>104</v>
      </c>
      <c r="E637" s="64" t="s">
        <v>1385</v>
      </c>
      <c r="F637" s="64">
        <v>12</v>
      </c>
      <c r="G637" s="64" t="s">
        <v>166</v>
      </c>
      <c r="H637" s="233" t="s">
        <v>1719</v>
      </c>
      <c r="I637" s="234" t="s">
        <v>166</v>
      </c>
      <c r="J637" s="64" t="s">
        <v>1975</v>
      </c>
    </row>
    <row r="638" spans="1:10" x14ac:dyDescent="0.25">
      <c r="A638" s="64">
        <v>24247614</v>
      </c>
      <c r="B638" s="233" t="s">
        <v>1976</v>
      </c>
      <c r="C638" s="64" t="s">
        <v>1977</v>
      </c>
      <c r="D638" s="234" t="s">
        <v>103</v>
      </c>
      <c r="E638" s="64" t="s">
        <v>646</v>
      </c>
      <c r="F638" s="64">
        <v>12</v>
      </c>
      <c r="G638" s="64" t="s">
        <v>166</v>
      </c>
      <c r="H638" s="233" t="s">
        <v>1719</v>
      </c>
      <c r="I638" s="234" t="s">
        <v>166</v>
      </c>
      <c r="J638" s="64" t="s">
        <v>279</v>
      </c>
    </row>
    <row r="639" spans="1:10" x14ac:dyDescent="0.25">
      <c r="A639" s="64">
        <v>24245669</v>
      </c>
      <c r="B639" s="233" t="s">
        <v>1978</v>
      </c>
      <c r="C639" s="64" t="s">
        <v>1979</v>
      </c>
      <c r="D639" s="234" t="s">
        <v>119</v>
      </c>
      <c r="E639" s="64" t="s">
        <v>1980</v>
      </c>
      <c r="F639" s="64">
        <v>14</v>
      </c>
      <c r="G639" s="64" t="s">
        <v>166</v>
      </c>
      <c r="H639" s="233" t="s">
        <v>1719</v>
      </c>
      <c r="I639" s="234" t="s">
        <v>166</v>
      </c>
      <c r="J639" s="64" t="s">
        <v>279</v>
      </c>
    </row>
    <row r="640" spans="1:10" x14ac:dyDescent="0.25">
      <c r="A640" s="64">
        <v>24245630</v>
      </c>
      <c r="B640" s="233" t="s">
        <v>1981</v>
      </c>
      <c r="C640" s="64" t="s">
        <v>1982</v>
      </c>
      <c r="D640" s="234" t="s">
        <v>119</v>
      </c>
      <c r="E640" s="64" t="s">
        <v>1983</v>
      </c>
      <c r="F640" s="64">
        <v>14</v>
      </c>
      <c r="G640" s="64" t="s">
        <v>166</v>
      </c>
      <c r="H640" s="233" t="s">
        <v>1719</v>
      </c>
      <c r="I640" s="234" t="s">
        <v>166</v>
      </c>
      <c r="J640" s="64" t="s">
        <v>632</v>
      </c>
    </row>
    <row r="641" spans="1:10" x14ac:dyDescent="0.25">
      <c r="A641" s="64">
        <v>24236416</v>
      </c>
      <c r="B641" s="233" t="s">
        <v>1984</v>
      </c>
      <c r="C641" s="64" t="s">
        <v>1126</v>
      </c>
      <c r="D641" s="234" t="s">
        <v>104</v>
      </c>
      <c r="E641" s="64" t="s">
        <v>629</v>
      </c>
      <c r="F641" s="64">
        <v>12</v>
      </c>
      <c r="G641" s="64" t="s">
        <v>166</v>
      </c>
      <c r="H641" s="233" t="s">
        <v>1719</v>
      </c>
      <c r="I641" s="234" t="s">
        <v>166</v>
      </c>
      <c r="J641" s="64" t="s">
        <v>632</v>
      </c>
    </row>
    <row r="642" spans="1:10" x14ac:dyDescent="0.25">
      <c r="A642" s="64">
        <v>24236506</v>
      </c>
      <c r="B642" s="233" t="s">
        <v>1985</v>
      </c>
      <c r="C642" s="64" t="s">
        <v>293</v>
      </c>
      <c r="D642" s="234" t="s">
        <v>104</v>
      </c>
      <c r="E642" s="64" t="s">
        <v>1986</v>
      </c>
      <c r="F642" s="64">
        <v>13</v>
      </c>
      <c r="G642" s="64" t="s">
        <v>166</v>
      </c>
      <c r="H642" s="233" t="s">
        <v>1719</v>
      </c>
      <c r="I642" s="234" t="s">
        <v>166</v>
      </c>
      <c r="J642" s="64" t="s">
        <v>1732</v>
      </c>
    </row>
    <row r="643" spans="1:10" x14ac:dyDescent="0.25">
      <c r="A643" s="64">
        <v>24247543</v>
      </c>
      <c r="B643" s="233" t="s">
        <v>1987</v>
      </c>
      <c r="C643" s="64" t="s">
        <v>1988</v>
      </c>
      <c r="D643" s="234" t="s">
        <v>103</v>
      </c>
      <c r="E643" s="64" t="s">
        <v>455</v>
      </c>
      <c r="F643" s="64">
        <v>13</v>
      </c>
      <c r="G643" s="64" t="s">
        <v>166</v>
      </c>
      <c r="H643" s="233" t="s">
        <v>1719</v>
      </c>
      <c r="I643" s="234" t="s">
        <v>166</v>
      </c>
      <c r="J643" s="64" t="s">
        <v>331</v>
      </c>
    </row>
    <row r="644" spans="1:10" x14ac:dyDescent="0.25">
      <c r="A644" s="64">
        <v>24245609</v>
      </c>
      <c r="B644" s="233" t="s">
        <v>1989</v>
      </c>
      <c r="C644" s="64" t="s">
        <v>1974</v>
      </c>
      <c r="D644" s="234" t="s">
        <v>104</v>
      </c>
      <c r="E644" s="64" t="s">
        <v>1990</v>
      </c>
      <c r="F644" s="64">
        <v>11</v>
      </c>
      <c r="G644" s="64" t="s">
        <v>166</v>
      </c>
      <c r="H644" s="233" t="s">
        <v>1719</v>
      </c>
      <c r="I644" s="234" t="s">
        <v>166</v>
      </c>
      <c r="J644" s="64" t="s">
        <v>632</v>
      </c>
    </row>
    <row r="645" spans="1:10" x14ac:dyDescent="0.25">
      <c r="A645" s="64">
        <v>24247764</v>
      </c>
      <c r="B645" s="233" t="s">
        <v>1991</v>
      </c>
      <c r="C645" s="64" t="s">
        <v>1992</v>
      </c>
      <c r="D645" s="234" t="s">
        <v>104</v>
      </c>
      <c r="E645" s="64" t="s">
        <v>1993</v>
      </c>
      <c r="F645" s="64">
        <v>12</v>
      </c>
      <c r="G645" s="64" t="s">
        <v>166</v>
      </c>
      <c r="H645" s="233" t="s">
        <v>1719</v>
      </c>
      <c r="I645" s="234" t="s">
        <v>166</v>
      </c>
      <c r="J645" s="64" t="s">
        <v>176</v>
      </c>
    </row>
    <row r="646" spans="1:10" x14ac:dyDescent="0.25">
      <c r="A646" s="64">
        <v>24245551</v>
      </c>
      <c r="B646" s="233" t="s">
        <v>1994</v>
      </c>
      <c r="C646" s="64" t="s">
        <v>1995</v>
      </c>
      <c r="D646" s="234" t="s">
        <v>104</v>
      </c>
      <c r="E646" s="64" t="s">
        <v>1996</v>
      </c>
      <c r="F646" s="64">
        <v>13</v>
      </c>
      <c r="G646" s="64" t="s">
        <v>166</v>
      </c>
      <c r="H646" s="233" t="s">
        <v>1719</v>
      </c>
      <c r="I646" s="234" t="s">
        <v>166</v>
      </c>
      <c r="J646" s="64" t="s">
        <v>632</v>
      </c>
    </row>
    <row r="647" spans="1:10" x14ac:dyDescent="0.25">
      <c r="A647" s="64">
        <v>24222423</v>
      </c>
      <c r="B647" s="233" t="s">
        <v>1997</v>
      </c>
      <c r="C647" s="64" t="s">
        <v>628</v>
      </c>
      <c r="D647" s="234" t="s">
        <v>104</v>
      </c>
      <c r="E647" s="64" t="s">
        <v>773</v>
      </c>
      <c r="F647" s="64">
        <v>13</v>
      </c>
      <c r="G647" s="64" t="s">
        <v>166</v>
      </c>
      <c r="H647" s="233" t="s">
        <v>1719</v>
      </c>
      <c r="I647" s="234" t="s">
        <v>166</v>
      </c>
      <c r="J647" s="64" t="s">
        <v>1011</v>
      </c>
    </row>
    <row r="648" spans="1:10" x14ac:dyDescent="0.25">
      <c r="A648" s="64">
        <v>24222342</v>
      </c>
      <c r="B648" s="233" t="s">
        <v>1661</v>
      </c>
      <c r="C648" s="64" t="s">
        <v>1998</v>
      </c>
      <c r="D648" s="234" t="s">
        <v>104</v>
      </c>
      <c r="E648" s="64" t="s">
        <v>1999</v>
      </c>
      <c r="F648" s="64">
        <v>13</v>
      </c>
      <c r="G648" s="64" t="s">
        <v>166</v>
      </c>
      <c r="H648" s="233" t="s">
        <v>1719</v>
      </c>
      <c r="I648" s="234" t="s">
        <v>166</v>
      </c>
      <c r="J648" s="64" t="s">
        <v>279</v>
      </c>
    </row>
    <row r="649" spans="1:10" x14ac:dyDescent="0.25">
      <c r="A649" s="64">
        <v>24245581</v>
      </c>
      <c r="B649" s="233" t="s">
        <v>2000</v>
      </c>
      <c r="C649" s="64" t="s">
        <v>2001</v>
      </c>
      <c r="D649" s="234" t="s">
        <v>104</v>
      </c>
      <c r="E649" s="64" t="s">
        <v>2002</v>
      </c>
      <c r="F649" s="64">
        <v>12</v>
      </c>
      <c r="G649" s="64" t="s">
        <v>166</v>
      </c>
      <c r="H649" s="233" t="s">
        <v>1719</v>
      </c>
      <c r="I649" s="234" t="s">
        <v>166</v>
      </c>
      <c r="J649" s="64" t="s">
        <v>176</v>
      </c>
    </row>
    <row r="650" spans="1:10" x14ac:dyDescent="0.25">
      <c r="A650" s="64">
        <v>24245620</v>
      </c>
      <c r="B650" s="233" t="s">
        <v>2003</v>
      </c>
      <c r="C650" s="64" t="s">
        <v>2004</v>
      </c>
      <c r="D650" s="234" t="s">
        <v>103</v>
      </c>
      <c r="E650" s="64" t="s">
        <v>2005</v>
      </c>
      <c r="F650" s="64">
        <v>12</v>
      </c>
      <c r="G650" s="64" t="s">
        <v>166</v>
      </c>
      <c r="H650" s="233" t="s">
        <v>1719</v>
      </c>
      <c r="I650" s="234" t="s">
        <v>166</v>
      </c>
      <c r="J650" s="64" t="s">
        <v>1897</v>
      </c>
    </row>
    <row r="651" spans="1:10" x14ac:dyDescent="0.25">
      <c r="A651" s="64">
        <v>24245618</v>
      </c>
      <c r="B651" s="233" t="s">
        <v>2006</v>
      </c>
      <c r="C651" s="64" t="s">
        <v>938</v>
      </c>
      <c r="D651" s="234" t="s">
        <v>103</v>
      </c>
      <c r="E651" s="64" t="s">
        <v>710</v>
      </c>
      <c r="F651" s="64">
        <v>11</v>
      </c>
      <c r="G651" s="64" t="s">
        <v>166</v>
      </c>
      <c r="H651" s="233" t="s">
        <v>1719</v>
      </c>
      <c r="I651" s="234" t="s">
        <v>166</v>
      </c>
      <c r="J651" s="64" t="s">
        <v>176</v>
      </c>
    </row>
    <row r="652" spans="1:10" x14ac:dyDescent="0.25">
      <c r="A652" s="64">
        <v>24247548</v>
      </c>
      <c r="B652" s="233" t="s">
        <v>2007</v>
      </c>
      <c r="C652" s="64" t="s">
        <v>1725</v>
      </c>
      <c r="D652" s="234" t="s">
        <v>103</v>
      </c>
      <c r="E652" s="64" t="s">
        <v>2008</v>
      </c>
      <c r="F652" s="64">
        <v>13</v>
      </c>
      <c r="G652" s="64" t="s">
        <v>166</v>
      </c>
      <c r="H652" s="233" t="s">
        <v>1719</v>
      </c>
      <c r="I652" s="234" t="s">
        <v>166</v>
      </c>
      <c r="J652" s="64" t="s">
        <v>279</v>
      </c>
    </row>
    <row r="653" spans="1:10" x14ac:dyDescent="0.25">
      <c r="A653" s="64">
        <v>24249148</v>
      </c>
      <c r="B653" s="233" t="s">
        <v>2009</v>
      </c>
      <c r="C653" s="64" t="s">
        <v>1683</v>
      </c>
      <c r="D653" s="234" t="s">
        <v>103</v>
      </c>
      <c r="E653" s="64" t="s">
        <v>1147</v>
      </c>
      <c r="F653" s="64">
        <v>11</v>
      </c>
      <c r="G653" s="64" t="s">
        <v>166</v>
      </c>
      <c r="H653" s="233" t="s">
        <v>1719</v>
      </c>
      <c r="I653" s="234" t="s">
        <v>166</v>
      </c>
      <c r="J653" s="64" t="s">
        <v>279</v>
      </c>
    </row>
    <row r="654" spans="1:10" x14ac:dyDescent="0.25">
      <c r="A654" s="64">
        <v>24236501</v>
      </c>
      <c r="B654" s="233" t="s">
        <v>2010</v>
      </c>
      <c r="C654" s="64" t="s">
        <v>521</v>
      </c>
      <c r="D654" s="234" t="s">
        <v>104</v>
      </c>
      <c r="E654" s="64" t="s">
        <v>2011</v>
      </c>
      <c r="F654" s="64">
        <v>13</v>
      </c>
      <c r="G654" s="64" t="s">
        <v>166</v>
      </c>
      <c r="H654" s="233" t="s">
        <v>1719</v>
      </c>
      <c r="I654" s="234" t="s">
        <v>166</v>
      </c>
      <c r="J654" s="64" t="s">
        <v>1732</v>
      </c>
    </row>
    <row r="655" spans="1:10" x14ac:dyDescent="0.25">
      <c r="A655" s="64">
        <v>24247690</v>
      </c>
      <c r="B655" s="233" t="s">
        <v>2012</v>
      </c>
      <c r="C655" s="64" t="s">
        <v>2013</v>
      </c>
      <c r="D655" s="234" t="s">
        <v>104</v>
      </c>
      <c r="E655" s="64" t="s">
        <v>327</v>
      </c>
      <c r="F655" s="64">
        <v>12</v>
      </c>
      <c r="G655" s="64" t="s">
        <v>166</v>
      </c>
      <c r="H655" s="233" t="s">
        <v>1719</v>
      </c>
      <c r="I655" s="234" t="s">
        <v>166</v>
      </c>
      <c r="J655" s="64" t="s">
        <v>632</v>
      </c>
    </row>
    <row r="656" spans="1:10" x14ac:dyDescent="0.25">
      <c r="A656" s="64">
        <v>24247551</v>
      </c>
      <c r="B656" s="233" t="s">
        <v>2014</v>
      </c>
      <c r="C656" s="64" t="s">
        <v>2015</v>
      </c>
      <c r="D656" s="234" t="s">
        <v>104</v>
      </c>
      <c r="E656" s="64" t="s">
        <v>2016</v>
      </c>
      <c r="F656" s="64">
        <v>13</v>
      </c>
      <c r="G656" s="64" t="s">
        <v>166</v>
      </c>
      <c r="H656" s="233" t="s">
        <v>1719</v>
      </c>
      <c r="I656" s="234" t="s">
        <v>166</v>
      </c>
      <c r="J656" s="64" t="s">
        <v>279</v>
      </c>
    </row>
    <row r="657" spans="1:10" x14ac:dyDescent="0.25">
      <c r="A657" s="64">
        <v>24245605</v>
      </c>
      <c r="B657" s="233" t="s">
        <v>673</v>
      </c>
      <c r="C657" s="64" t="s">
        <v>2017</v>
      </c>
      <c r="D657" s="234" t="s">
        <v>104</v>
      </c>
      <c r="E657" s="64" t="s">
        <v>2005</v>
      </c>
      <c r="F657" s="64">
        <v>12</v>
      </c>
      <c r="G657" s="64" t="s">
        <v>166</v>
      </c>
      <c r="H657" s="233" t="s">
        <v>1719</v>
      </c>
      <c r="I657" s="234" t="s">
        <v>166</v>
      </c>
      <c r="J657" s="64" t="s">
        <v>1732</v>
      </c>
    </row>
    <row r="658" spans="1:10" x14ac:dyDescent="0.25">
      <c r="A658" s="64">
        <v>24221380</v>
      </c>
      <c r="B658" s="233" t="s">
        <v>1478</v>
      </c>
      <c r="C658" s="64" t="s">
        <v>2018</v>
      </c>
      <c r="D658" s="234" t="s">
        <v>119</v>
      </c>
      <c r="E658" s="64" t="s">
        <v>1642</v>
      </c>
      <c r="F658" s="64">
        <v>14</v>
      </c>
      <c r="G658" s="64" t="s">
        <v>166</v>
      </c>
      <c r="H658" s="233" t="s">
        <v>1719</v>
      </c>
      <c r="I658" s="234" t="s">
        <v>166</v>
      </c>
      <c r="J658" s="64" t="s">
        <v>1011</v>
      </c>
    </row>
    <row r="659" spans="1:10" x14ac:dyDescent="0.25">
      <c r="A659" s="64">
        <v>24245570</v>
      </c>
      <c r="B659" s="233" t="s">
        <v>1478</v>
      </c>
      <c r="C659" s="64" t="s">
        <v>2019</v>
      </c>
      <c r="D659" s="234" t="s">
        <v>104</v>
      </c>
      <c r="E659" s="64" t="s">
        <v>2020</v>
      </c>
      <c r="F659" s="64">
        <v>11</v>
      </c>
      <c r="G659" s="64" t="s">
        <v>166</v>
      </c>
      <c r="H659" s="233" t="s">
        <v>1719</v>
      </c>
      <c r="I659" s="234" t="s">
        <v>166</v>
      </c>
      <c r="J659" s="64" t="s">
        <v>331</v>
      </c>
    </row>
    <row r="660" spans="1:10" x14ac:dyDescent="0.25">
      <c r="A660" s="64">
        <v>24247515</v>
      </c>
      <c r="B660" s="233" t="s">
        <v>2021</v>
      </c>
      <c r="C660" s="64" t="s">
        <v>2022</v>
      </c>
      <c r="D660" s="234" t="s">
        <v>103</v>
      </c>
      <c r="E660" s="64" t="s">
        <v>2023</v>
      </c>
      <c r="F660" s="64">
        <v>11</v>
      </c>
      <c r="G660" s="64" t="s">
        <v>166</v>
      </c>
      <c r="H660" s="233" t="s">
        <v>1719</v>
      </c>
      <c r="I660" s="234" t="s">
        <v>166</v>
      </c>
      <c r="J660" s="64" t="s">
        <v>1732</v>
      </c>
    </row>
    <row r="661" spans="1:10" x14ac:dyDescent="0.25">
      <c r="A661" s="64">
        <v>24245627</v>
      </c>
      <c r="B661" s="233" t="s">
        <v>2024</v>
      </c>
      <c r="C661" s="64" t="s">
        <v>485</v>
      </c>
      <c r="D661" s="234" t="s">
        <v>103</v>
      </c>
      <c r="E661" s="64" t="s">
        <v>2023</v>
      </c>
      <c r="F661" s="64">
        <v>11</v>
      </c>
      <c r="G661" s="64" t="s">
        <v>166</v>
      </c>
      <c r="H661" s="233" t="s">
        <v>1719</v>
      </c>
      <c r="I661" s="234" t="s">
        <v>166</v>
      </c>
      <c r="J661" s="64" t="s">
        <v>176</v>
      </c>
    </row>
    <row r="662" spans="1:10" x14ac:dyDescent="0.25">
      <c r="A662" s="64">
        <v>24247511</v>
      </c>
      <c r="B662" s="233" t="s">
        <v>2025</v>
      </c>
      <c r="C662" s="64" t="s">
        <v>485</v>
      </c>
      <c r="D662" s="234" t="s">
        <v>103</v>
      </c>
      <c r="E662" s="64" t="s">
        <v>1755</v>
      </c>
      <c r="F662" s="64">
        <v>11</v>
      </c>
      <c r="G662" s="64" t="s">
        <v>166</v>
      </c>
      <c r="H662" s="233" t="s">
        <v>1719</v>
      </c>
      <c r="I662" s="234" t="s">
        <v>166</v>
      </c>
      <c r="J662" s="64" t="s">
        <v>1732</v>
      </c>
    </row>
    <row r="663" spans="1:10" x14ac:dyDescent="0.25">
      <c r="A663" s="64">
        <v>24245567</v>
      </c>
      <c r="B663" s="233" t="s">
        <v>2026</v>
      </c>
      <c r="C663" s="64" t="s">
        <v>2027</v>
      </c>
      <c r="D663" s="234" t="s">
        <v>104</v>
      </c>
      <c r="E663" s="64" t="s">
        <v>2028</v>
      </c>
      <c r="F663" s="64">
        <v>11</v>
      </c>
      <c r="G663" s="64" t="s">
        <v>166</v>
      </c>
      <c r="H663" s="233" t="s">
        <v>1719</v>
      </c>
      <c r="I663" s="234" t="s">
        <v>166</v>
      </c>
      <c r="J663" s="64" t="s">
        <v>2029</v>
      </c>
    </row>
    <row r="664" spans="1:10" x14ac:dyDescent="0.25">
      <c r="A664" s="64">
        <v>24220819</v>
      </c>
      <c r="B664" s="233" t="s">
        <v>2026</v>
      </c>
      <c r="C664" s="64" t="s">
        <v>2030</v>
      </c>
      <c r="D664" s="234" t="s">
        <v>119</v>
      </c>
      <c r="E664" s="64" t="s">
        <v>2031</v>
      </c>
      <c r="F664" s="64">
        <v>15</v>
      </c>
      <c r="G664" s="64" t="s">
        <v>166</v>
      </c>
      <c r="H664" s="233" t="s">
        <v>1719</v>
      </c>
      <c r="I664" s="234" t="s">
        <v>166</v>
      </c>
      <c r="J664" s="64" t="s">
        <v>2032</v>
      </c>
    </row>
    <row r="665" spans="1:10" x14ac:dyDescent="0.25">
      <c r="A665" s="64">
        <v>24236499</v>
      </c>
      <c r="B665" s="233" t="s">
        <v>2033</v>
      </c>
      <c r="C665" s="64" t="s">
        <v>2034</v>
      </c>
      <c r="D665" s="234" t="s">
        <v>103</v>
      </c>
      <c r="E665" s="64" t="s">
        <v>2035</v>
      </c>
      <c r="F665" s="64">
        <v>12</v>
      </c>
      <c r="G665" s="64" t="s">
        <v>166</v>
      </c>
      <c r="H665" s="233" t="s">
        <v>1719</v>
      </c>
      <c r="I665" s="234" t="s">
        <v>166</v>
      </c>
      <c r="J665" s="64" t="s">
        <v>814</v>
      </c>
    </row>
    <row r="666" spans="1:10" x14ac:dyDescent="0.25">
      <c r="A666" s="64">
        <v>24245619</v>
      </c>
      <c r="B666" s="233" t="s">
        <v>2036</v>
      </c>
      <c r="C666" s="64" t="s">
        <v>2037</v>
      </c>
      <c r="D666" s="234" t="s">
        <v>103</v>
      </c>
      <c r="E666" s="64" t="s">
        <v>2038</v>
      </c>
      <c r="F666" s="64">
        <v>11</v>
      </c>
      <c r="G666" s="64" t="s">
        <v>166</v>
      </c>
      <c r="H666" s="233" t="s">
        <v>1719</v>
      </c>
      <c r="I666" s="234" t="s">
        <v>166</v>
      </c>
      <c r="J666" s="64" t="s">
        <v>1395</v>
      </c>
    </row>
    <row r="667" spans="1:10" x14ac:dyDescent="0.25">
      <c r="A667" s="64">
        <v>24245583</v>
      </c>
      <c r="B667" s="233" t="s">
        <v>2039</v>
      </c>
      <c r="C667" s="64" t="s">
        <v>1974</v>
      </c>
      <c r="D667" s="234" t="s">
        <v>104</v>
      </c>
      <c r="E667" s="64" t="s">
        <v>2040</v>
      </c>
      <c r="F667" s="64">
        <v>11</v>
      </c>
      <c r="G667" s="64" t="s">
        <v>166</v>
      </c>
      <c r="H667" s="233" t="s">
        <v>1719</v>
      </c>
      <c r="I667" s="234" t="s">
        <v>166</v>
      </c>
      <c r="J667" s="64" t="s">
        <v>279</v>
      </c>
    </row>
    <row r="668" spans="1:10" x14ac:dyDescent="0.25">
      <c r="A668" s="64">
        <v>24222424</v>
      </c>
      <c r="B668" s="233" t="s">
        <v>306</v>
      </c>
      <c r="C668" s="64" t="s">
        <v>2041</v>
      </c>
      <c r="D668" s="234" t="s">
        <v>119</v>
      </c>
      <c r="E668" s="64" t="s">
        <v>2042</v>
      </c>
      <c r="F668" s="64">
        <v>15</v>
      </c>
      <c r="G668" s="64" t="s">
        <v>166</v>
      </c>
      <c r="H668" s="233" t="s">
        <v>1719</v>
      </c>
      <c r="I668" s="234" t="s">
        <v>166</v>
      </c>
      <c r="J668" s="64" t="s">
        <v>176</v>
      </c>
    </row>
    <row r="669" spans="1:10" x14ac:dyDescent="0.25">
      <c r="A669" s="64">
        <v>24222640</v>
      </c>
      <c r="B669" s="233" t="s">
        <v>2043</v>
      </c>
      <c r="C669" s="64" t="s">
        <v>2044</v>
      </c>
      <c r="D669" s="234" t="s">
        <v>118</v>
      </c>
      <c r="E669" s="64" t="s">
        <v>2045</v>
      </c>
      <c r="F669" s="64">
        <v>14</v>
      </c>
      <c r="G669" s="64" t="s">
        <v>166</v>
      </c>
      <c r="H669" s="233" t="s">
        <v>1719</v>
      </c>
      <c r="I669" s="234" t="s">
        <v>166</v>
      </c>
      <c r="J669" s="64" t="s">
        <v>2046</v>
      </c>
    </row>
    <row r="670" spans="1:10" x14ac:dyDescent="0.25">
      <c r="A670" s="64">
        <v>24245608</v>
      </c>
      <c r="B670" s="233" t="s">
        <v>2047</v>
      </c>
      <c r="C670" s="64" t="s">
        <v>2048</v>
      </c>
      <c r="D670" s="234" t="s">
        <v>104</v>
      </c>
      <c r="E670" s="64" t="s">
        <v>1787</v>
      </c>
      <c r="F670" s="64">
        <v>13</v>
      </c>
      <c r="G670" s="64" t="s">
        <v>166</v>
      </c>
      <c r="H670" s="233" t="s">
        <v>1719</v>
      </c>
      <c r="I670" s="234" t="s">
        <v>166</v>
      </c>
      <c r="J670" s="64" t="s">
        <v>632</v>
      </c>
    </row>
    <row r="671" spans="1:10" x14ac:dyDescent="0.25">
      <c r="A671" s="64">
        <v>24247962</v>
      </c>
      <c r="B671" s="233" t="s">
        <v>2049</v>
      </c>
      <c r="C671" s="64" t="s">
        <v>2050</v>
      </c>
      <c r="D671" s="234" t="s">
        <v>103</v>
      </c>
      <c r="E671" s="64" t="s">
        <v>2051</v>
      </c>
      <c r="F671" s="64">
        <v>13</v>
      </c>
      <c r="G671" s="64" t="s">
        <v>166</v>
      </c>
      <c r="H671" s="233" t="s">
        <v>1719</v>
      </c>
      <c r="I671" s="234" t="s">
        <v>166</v>
      </c>
      <c r="J671" s="64" t="s">
        <v>279</v>
      </c>
    </row>
    <row r="672" spans="1:10" x14ac:dyDescent="0.25">
      <c r="A672" s="64">
        <v>24245555</v>
      </c>
      <c r="B672" s="233" t="s">
        <v>2052</v>
      </c>
      <c r="C672" s="64" t="s">
        <v>293</v>
      </c>
      <c r="D672" s="234" t="s">
        <v>104</v>
      </c>
      <c r="E672" s="64" t="s">
        <v>1508</v>
      </c>
      <c r="F672" s="64">
        <v>13</v>
      </c>
      <c r="G672" s="64" t="s">
        <v>166</v>
      </c>
      <c r="H672" s="233" t="s">
        <v>1719</v>
      </c>
      <c r="I672" s="234" t="s">
        <v>166</v>
      </c>
      <c r="J672" s="64" t="s">
        <v>632</v>
      </c>
    </row>
    <row r="673" spans="1:10" x14ac:dyDescent="0.25">
      <c r="A673" s="64">
        <v>24236512</v>
      </c>
      <c r="B673" s="233" t="s">
        <v>2053</v>
      </c>
      <c r="C673" s="64" t="s">
        <v>2054</v>
      </c>
      <c r="D673" s="234" t="s">
        <v>103</v>
      </c>
      <c r="E673" s="64" t="s">
        <v>1711</v>
      </c>
      <c r="F673" s="64">
        <v>13</v>
      </c>
      <c r="G673" s="64" t="s">
        <v>166</v>
      </c>
      <c r="H673" s="233" t="s">
        <v>1719</v>
      </c>
      <c r="I673" s="234" t="s">
        <v>166</v>
      </c>
      <c r="J673" s="64" t="s">
        <v>1395</v>
      </c>
    </row>
    <row r="674" spans="1:10" x14ac:dyDescent="0.25">
      <c r="A674" s="64">
        <v>24244247</v>
      </c>
      <c r="B674" s="233" t="s">
        <v>2055</v>
      </c>
      <c r="C674" s="64" t="s">
        <v>2056</v>
      </c>
      <c r="D674" s="234" t="s">
        <v>104</v>
      </c>
      <c r="E674" s="64" t="s">
        <v>776</v>
      </c>
      <c r="F674" s="64">
        <v>13</v>
      </c>
      <c r="G674" s="64" t="s">
        <v>166</v>
      </c>
      <c r="H674" s="233" t="s">
        <v>1719</v>
      </c>
      <c r="I674" s="234" t="s">
        <v>166</v>
      </c>
      <c r="J674" s="64" t="s">
        <v>194</v>
      </c>
    </row>
    <row r="675" spans="1:10" x14ac:dyDescent="0.25">
      <c r="A675" s="64">
        <v>24245568</v>
      </c>
      <c r="B675" s="233" t="s">
        <v>2057</v>
      </c>
      <c r="C675" s="64" t="s">
        <v>2058</v>
      </c>
      <c r="D675" s="234" t="s">
        <v>104</v>
      </c>
      <c r="E675" s="64" t="s">
        <v>165</v>
      </c>
      <c r="F675" s="64">
        <v>12</v>
      </c>
      <c r="G675" s="64" t="s">
        <v>166</v>
      </c>
      <c r="H675" s="233" t="s">
        <v>1719</v>
      </c>
      <c r="I675" s="234" t="s">
        <v>166</v>
      </c>
      <c r="J675" s="64" t="s">
        <v>2059</v>
      </c>
    </row>
    <row r="676" spans="1:10" x14ac:dyDescent="0.25">
      <c r="A676" s="64">
        <v>24248697</v>
      </c>
      <c r="B676" s="233" t="s">
        <v>2060</v>
      </c>
      <c r="C676" s="64" t="s">
        <v>2061</v>
      </c>
      <c r="D676" s="234" t="s">
        <v>104</v>
      </c>
      <c r="E676" s="64" t="s">
        <v>2062</v>
      </c>
      <c r="F676" s="64">
        <v>12</v>
      </c>
      <c r="G676" s="64" t="s">
        <v>166</v>
      </c>
      <c r="H676" s="233" t="s">
        <v>1719</v>
      </c>
      <c r="I676" s="234" t="s">
        <v>166</v>
      </c>
      <c r="J676" s="64" t="s">
        <v>632</v>
      </c>
    </row>
    <row r="677" spans="1:10" x14ac:dyDescent="0.25">
      <c r="A677" s="64">
        <v>24247961</v>
      </c>
      <c r="B677" s="233" t="s">
        <v>2063</v>
      </c>
      <c r="C677" s="64" t="s">
        <v>2064</v>
      </c>
      <c r="D677" s="234" t="s">
        <v>103</v>
      </c>
      <c r="E677" s="64" t="s">
        <v>386</v>
      </c>
      <c r="F677" s="64">
        <v>13</v>
      </c>
      <c r="G677" s="64" t="s">
        <v>166</v>
      </c>
      <c r="H677" s="233" t="s">
        <v>1719</v>
      </c>
      <c r="I677" s="234" t="s">
        <v>166</v>
      </c>
      <c r="J677" s="64" t="s">
        <v>279</v>
      </c>
    </row>
    <row r="678" spans="1:10" x14ac:dyDescent="0.25">
      <c r="A678" s="64">
        <v>24245569</v>
      </c>
      <c r="B678" s="233" t="s">
        <v>2065</v>
      </c>
      <c r="C678" s="64" t="s">
        <v>806</v>
      </c>
      <c r="D678" s="234" t="s">
        <v>104</v>
      </c>
      <c r="E678" s="64" t="s">
        <v>2066</v>
      </c>
      <c r="F678" s="64">
        <v>12</v>
      </c>
      <c r="G678" s="64" t="s">
        <v>166</v>
      </c>
      <c r="H678" s="233" t="s">
        <v>1719</v>
      </c>
      <c r="I678" s="234" t="s">
        <v>166</v>
      </c>
      <c r="J678" s="64" t="s">
        <v>176</v>
      </c>
    </row>
    <row r="679" spans="1:10" x14ac:dyDescent="0.25">
      <c r="A679" s="64">
        <v>24211549</v>
      </c>
      <c r="B679" s="233" t="s">
        <v>2067</v>
      </c>
      <c r="C679" s="64" t="s">
        <v>2068</v>
      </c>
      <c r="D679" s="234" t="s">
        <v>119</v>
      </c>
      <c r="E679" s="64" t="s">
        <v>2069</v>
      </c>
      <c r="F679" s="64">
        <v>15</v>
      </c>
      <c r="G679" s="64" t="s">
        <v>166</v>
      </c>
      <c r="H679" s="233" t="s">
        <v>1719</v>
      </c>
      <c r="I679" s="234" t="s">
        <v>166</v>
      </c>
      <c r="J679" s="64" t="s">
        <v>2070</v>
      </c>
    </row>
    <row r="680" spans="1:10" x14ac:dyDescent="0.25">
      <c r="A680" s="64">
        <v>24245560</v>
      </c>
      <c r="B680" s="233" t="s">
        <v>2071</v>
      </c>
      <c r="C680" s="64" t="s">
        <v>1974</v>
      </c>
      <c r="D680" s="234" t="s">
        <v>104</v>
      </c>
      <c r="E680" s="64" t="s">
        <v>671</v>
      </c>
      <c r="F680" s="64">
        <v>11</v>
      </c>
      <c r="G680" s="64" t="s">
        <v>166</v>
      </c>
      <c r="H680" s="233" t="s">
        <v>1719</v>
      </c>
      <c r="I680" s="234" t="s">
        <v>166</v>
      </c>
      <c r="J680" s="64" t="s">
        <v>1732</v>
      </c>
    </row>
    <row r="681" spans="1:10" x14ac:dyDescent="0.25">
      <c r="A681" s="64">
        <v>24236889</v>
      </c>
      <c r="B681" s="233" t="s">
        <v>2072</v>
      </c>
      <c r="C681" s="64" t="s">
        <v>432</v>
      </c>
      <c r="D681" s="234" t="s">
        <v>104</v>
      </c>
      <c r="E681" s="64" t="s">
        <v>2073</v>
      </c>
      <c r="F681" s="64">
        <v>12</v>
      </c>
      <c r="G681" s="64" t="s">
        <v>166</v>
      </c>
      <c r="H681" s="233" t="s">
        <v>1719</v>
      </c>
      <c r="I681" s="234" t="s">
        <v>166</v>
      </c>
      <c r="J681" s="64" t="s">
        <v>176</v>
      </c>
    </row>
    <row r="682" spans="1:10" x14ac:dyDescent="0.25">
      <c r="A682" s="64">
        <v>24221238</v>
      </c>
      <c r="B682" s="233" t="s">
        <v>328</v>
      </c>
      <c r="C682" s="64" t="s">
        <v>1885</v>
      </c>
      <c r="D682" s="234" t="s">
        <v>104</v>
      </c>
      <c r="E682" s="64" t="s">
        <v>2074</v>
      </c>
      <c r="F682" s="64">
        <v>13</v>
      </c>
      <c r="G682" s="64" t="s">
        <v>166</v>
      </c>
      <c r="H682" s="233" t="s">
        <v>1719</v>
      </c>
      <c r="I682" s="234" t="s">
        <v>166</v>
      </c>
      <c r="J682" s="64" t="s">
        <v>305</v>
      </c>
    </row>
    <row r="683" spans="1:10" x14ac:dyDescent="0.25">
      <c r="A683" s="64">
        <v>24245563</v>
      </c>
      <c r="B683" s="233" t="s">
        <v>2075</v>
      </c>
      <c r="C683" s="64" t="s">
        <v>555</v>
      </c>
      <c r="D683" s="234" t="s">
        <v>104</v>
      </c>
      <c r="E683" s="64" t="s">
        <v>2076</v>
      </c>
      <c r="F683" s="64">
        <v>11</v>
      </c>
      <c r="G683" s="64" t="s">
        <v>166</v>
      </c>
      <c r="H683" s="233" t="s">
        <v>1719</v>
      </c>
      <c r="I683" s="234" t="s">
        <v>166</v>
      </c>
      <c r="J683" s="64" t="s">
        <v>279</v>
      </c>
    </row>
    <row r="684" spans="1:10" x14ac:dyDescent="0.25">
      <c r="A684" s="64">
        <v>24247615</v>
      </c>
      <c r="B684" s="233" t="s">
        <v>2077</v>
      </c>
      <c r="C684" s="64" t="s">
        <v>2078</v>
      </c>
      <c r="D684" s="234" t="s">
        <v>104</v>
      </c>
      <c r="E684" s="64" t="s">
        <v>2079</v>
      </c>
      <c r="F684" s="64">
        <v>13</v>
      </c>
      <c r="G684" s="64" t="s">
        <v>166</v>
      </c>
      <c r="H684" s="233" t="s">
        <v>1719</v>
      </c>
      <c r="I684" s="234" t="s">
        <v>166</v>
      </c>
      <c r="J684" s="64" t="s">
        <v>335</v>
      </c>
    </row>
    <row r="685" spans="1:10" x14ac:dyDescent="0.25">
      <c r="A685" s="64">
        <v>24237638</v>
      </c>
      <c r="B685" s="233" t="s">
        <v>2080</v>
      </c>
      <c r="C685" s="64" t="s">
        <v>2081</v>
      </c>
      <c r="D685" s="234" t="s">
        <v>104</v>
      </c>
      <c r="E685" s="64" t="s">
        <v>2082</v>
      </c>
      <c r="F685" s="64">
        <v>13</v>
      </c>
      <c r="G685" s="64" t="s">
        <v>166</v>
      </c>
      <c r="H685" s="233" t="s">
        <v>1719</v>
      </c>
      <c r="I685" s="234" t="s">
        <v>166</v>
      </c>
      <c r="J685" s="64" t="s">
        <v>632</v>
      </c>
    </row>
    <row r="686" spans="1:10" x14ac:dyDescent="0.25">
      <c r="A686" s="64">
        <v>24245752</v>
      </c>
      <c r="B686" s="233" t="s">
        <v>2083</v>
      </c>
      <c r="C686" s="64" t="s">
        <v>2084</v>
      </c>
      <c r="D686" s="234" t="s">
        <v>119</v>
      </c>
      <c r="E686" s="64" t="s">
        <v>2085</v>
      </c>
      <c r="F686" s="64">
        <v>13</v>
      </c>
      <c r="G686" s="64" t="s">
        <v>166</v>
      </c>
      <c r="H686" s="233" t="s">
        <v>1719</v>
      </c>
      <c r="I686" s="234" t="s">
        <v>166</v>
      </c>
      <c r="J686" s="64" t="s">
        <v>176</v>
      </c>
    </row>
    <row r="687" spans="1:10" x14ac:dyDescent="0.25">
      <c r="A687" s="64">
        <v>24247512</v>
      </c>
      <c r="B687" s="233" t="s">
        <v>2086</v>
      </c>
      <c r="C687" s="64" t="s">
        <v>2087</v>
      </c>
      <c r="D687" s="234" t="s">
        <v>118</v>
      </c>
      <c r="E687" s="64" t="s">
        <v>2088</v>
      </c>
      <c r="F687" s="64">
        <v>14</v>
      </c>
      <c r="G687" s="64" t="s">
        <v>166</v>
      </c>
      <c r="H687" s="233" t="s">
        <v>1719</v>
      </c>
      <c r="I687" s="234" t="s">
        <v>166</v>
      </c>
      <c r="J687" s="64" t="s">
        <v>331</v>
      </c>
    </row>
    <row r="688" spans="1:10" x14ac:dyDescent="0.25">
      <c r="A688" s="64">
        <v>24245610</v>
      </c>
      <c r="B688" s="233" t="s">
        <v>2089</v>
      </c>
      <c r="C688" s="64" t="s">
        <v>2090</v>
      </c>
      <c r="D688" s="234" t="s">
        <v>118</v>
      </c>
      <c r="E688" s="64" t="s">
        <v>2091</v>
      </c>
      <c r="F688" s="64">
        <v>14</v>
      </c>
      <c r="G688" s="64" t="s">
        <v>166</v>
      </c>
      <c r="H688" s="233" t="s">
        <v>1719</v>
      </c>
      <c r="I688" s="234" t="s">
        <v>166</v>
      </c>
      <c r="J688" s="64" t="s">
        <v>1732</v>
      </c>
    </row>
    <row r="689" spans="1:10" x14ac:dyDescent="0.25">
      <c r="A689" s="64">
        <v>24245580</v>
      </c>
      <c r="B689" s="233" t="s">
        <v>2092</v>
      </c>
      <c r="C689" s="64" t="s">
        <v>2093</v>
      </c>
      <c r="D689" s="234" t="s">
        <v>103</v>
      </c>
      <c r="E689" s="64" t="s">
        <v>1050</v>
      </c>
      <c r="F689" s="64">
        <v>12</v>
      </c>
      <c r="G689" s="64" t="s">
        <v>166</v>
      </c>
      <c r="H689" s="233" t="s">
        <v>1719</v>
      </c>
      <c r="I689" s="234" t="s">
        <v>166</v>
      </c>
      <c r="J689" s="64" t="s">
        <v>305</v>
      </c>
    </row>
    <row r="690" spans="1:10" x14ac:dyDescent="0.25">
      <c r="A690" s="64">
        <v>24245699</v>
      </c>
      <c r="B690" s="233" t="s">
        <v>1092</v>
      </c>
      <c r="C690" s="64" t="s">
        <v>2094</v>
      </c>
      <c r="D690" s="234" t="s">
        <v>103</v>
      </c>
      <c r="E690" s="64" t="s">
        <v>2095</v>
      </c>
      <c r="F690" s="64">
        <v>11</v>
      </c>
      <c r="G690" s="64" t="s">
        <v>166</v>
      </c>
      <c r="H690" s="233" t="s">
        <v>1719</v>
      </c>
      <c r="I690" s="234" t="s">
        <v>166</v>
      </c>
      <c r="J690" s="64" t="s">
        <v>305</v>
      </c>
    </row>
    <row r="691" spans="1:10" x14ac:dyDescent="0.25">
      <c r="A691" s="64">
        <v>24247550</v>
      </c>
      <c r="B691" s="233" t="s">
        <v>2096</v>
      </c>
      <c r="C691" s="64" t="s">
        <v>2097</v>
      </c>
      <c r="D691" s="234" t="s">
        <v>104</v>
      </c>
      <c r="E691" s="64" t="s">
        <v>2095</v>
      </c>
      <c r="F691" s="64">
        <v>11</v>
      </c>
      <c r="G691" s="64" t="s">
        <v>166</v>
      </c>
      <c r="H691" s="233" t="s">
        <v>1719</v>
      </c>
      <c r="I691" s="234" t="s">
        <v>166</v>
      </c>
      <c r="J691" s="64" t="s">
        <v>331</v>
      </c>
    </row>
    <row r="692" spans="1:10" x14ac:dyDescent="0.25">
      <c r="A692" s="64">
        <v>24210590</v>
      </c>
      <c r="B692" s="233" t="s">
        <v>2098</v>
      </c>
      <c r="C692" s="64" t="s">
        <v>2099</v>
      </c>
      <c r="D692" s="234" t="s">
        <v>119</v>
      </c>
      <c r="E692" s="64" t="s">
        <v>604</v>
      </c>
      <c r="F692" s="64">
        <v>14</v>
      </c>
      <c r="G692" s="64" t="s">
        <v>166</v>
      </c>
      <c r="H692" s="233" t="s">
        <v>1719</v>
      </c>
      <c r="I692" s="234" t="s">
        <v>166</v>
      </c>
      <c r="J692" s="64" t="s">
        <v>176</v>
      </c>
    </row>
    <row r="693" spans="1:10" x14ac:dyDescent="0.25">
      <c r="A693" s="64">
        <v>24247721</v>
      </c>
      <c r="B693" s="233" t="s">
        <v>2100</v>
      </c>
      <c r="C693" s="64" t="s">
        <v>2101</v>
      </c>
      <c r="D693" s="234" t="s">
        <v>119</v>
      </c>
      <c r="E693" s="64" t="s">
        <v>2102</v>
      </c>
      <c r="F693" s="64">
        <v>14</v>
      </c>
      <c r="G693" s="64" t="s">
        <v>166</v>
      </c>
      <c r="H693" s="233" t="s">
        <v>1719</v>
      </c>
      <c r="I693" s="234" t="s">
        <v>166</v>
      </c>
      <c r="J693" s="64" t="s">
        <v>279</v>
      </c>
    </row>
    <row r="694" spans="1:10" x14ac:dyDescent="0.25">
      <c r="A694" s="64">
        <v>24248698</v>
      </c>
      <c r="B694" s="233" t="s">
        <v>2103</v>
      </c>
      <c r="C694" s="64" t="s">
        <v>1126</v>
      </c>
      <c r="D694" s="234" t="s">
        <v>104</v>
      </c>
      <c r="E694" s="64" t="s">
        <v>2104</v>
      </c>
      <c r="F694" s="64">
        <v>11</v>
      </c>
      <c r="G694" s="64" t="s">
        <v>166</v>
      </c>
      <c r="H694" s="233" t="s">
        <v>1719</v>
      </c>
      <c r="I694" s="234" t="s">
        <v>166</v>
      </c>
      <c r="J694" s="64" t="s">
        <v>481</v>
      </c>
    </row>
    <row r="695" spans="1:10" x14ac:dyDescent="0.25">
      <c r="A695" s="64">
        <v>24222340</v>
      </c>
      <c r="B695" s="233" t="s">
        <v>2105</v>
      </c>
      <c r="C695" s="64" t="s">
        <v>2106</v>
      </c>
      <c r="D695" s="234" t="s">
        <v>118</v>
      </c>
      <c r="E695" s="64" t="s">
        <v>2107</v>
      </c>
      <c r="F695" s="64">
        <v>14</v>
      </c>
      <c r="G695" s="64" t="s">
        <v>166</v>
      </c>
      <c r="H695" s="233" t="s">
        <v>1719</v>
      </c>
      <c r="I695" s="234" t="s">
        <v>166</v>
      </c>
      <c r="J695" s="64" t="s">
        <v>632</v>
      </c>
    </row>
    <row r="696" spans="1:10" x14ac:dyDescent="0.25">
      <c r="A696" s="64">
        <v>24247720</v>
      </c>
      <c r="B696" s="233" t="s">
        <v>2108</v>
      </c>
      <c r="C696" s="64" t="s">
        <v>2109</v>
      </c>
      <c r="D696" s="234" t="s">
        <v>119</v>
      </c>
      <c r="E696" s="64" t="s">
        <v>2110</v>
      </c>
      <c r="F696" s="64">
        <v>14</v>
      </c>
      <c r="G696" s="64" t="s">
        <v>166</v>
      </c>
      <c r="H696" s="233" t="s">
        <v>1719</v>
      </c>
      <c r="I696" s="234" t="s">
        <v>166</v>
      </c>
      <c r="J696" s="64" t="s">
        <v>2111</v>
      </c>
    </row>
    <row r="697" spans="1:10" x14ac:dyDescent="0.25">
      <c r="A697" s="64">
        <v>24220451</v>
      </c>
      <c r="B697" s="233" t="s">
        <v>2112</v>
      </c>
      <c r="C697" s="64" t="s">
        <v>2113</v>
      </c>
      <c r="D697" s="234" t="s">
        <v>118</v>
      </c>
      <c r="E697" s="64" t="s">
        <v>970</v>
      </c>
      <c r="F697" s="64">
        <v>15</v>
      </c>
      <c r="G697" s="64" t="s">
        <v>166</v>
      </c>
      <c r="H697" s="233" t="s">
        <v>1719</v>
      </c>
      <c r="I697" s="234" t="s">
        <v>166</v>
      </c>
      <c r="J697" s="64" t="s">
        <v>1764</v>
      </c>
    </row>
    <row r="698" spans="1:10" x14ac:dyDescent="0.25">
      <c r="A698" s="64">
        <v>24247689</v>
      </c>
      <c r="B698" s="233" t="s">
        <v>2114</v>
      </c>
      <c r="C698" s="64" t="s">
        <v>2115</v>
      </c>
      <c r="D698" s="234" t="s">
        <v>104</v>
      </c>
      <c r="E698" s="64" t="s">
        <v>1430</v>
      </c>
      <c r="F698" s="64">
        <v>13</v>
      </c>
      <c r="G698" s="64" t="s">
        <v>166</v>
      </c>
      <c r="H698" s="233" t="s">
        <v>1719</v>
      </c>
      <c r="I698" s="234" t="s">
        <v>166</v>
      </c>
      <c r="J698" s="64" t="s">
        <v>632</v>
      </c>
    </row>
    <row r="699" spans="1:10" x14ac:dyDescent="0.25">
      <c r="A699" s="64">
        <v>24245710</v>
      </c>
      <c r="B699" s="233" t="s">
        <v>2116</v>
      </c>
      <c r="C699" s="64" t="s">
        <v>2117</v>
      </c>
      <c r="D699" s="234" t="s">
        <v>103</v>
      </c>
      <c r="E699" s="64" t="s">
        <v>710</v>
      </c>
      <c r="F699" s="64">
        <v>11</v>
      </c>
      <c r="G699" s="64" t="s">
        <v>166</v>
      </c>
      <c r="H699" s="233" t="s">
        <v>1719</v>
      </c>
      <c r="I699" s="234" t="s">
        <v>166</v>
      </c>
      <c r="J699" s="64" t="s">
        <v>279</v>
      </c>
    </row>
    <row r="700" spans="1:10" x14ac:dyDescent="0.25">
      <c r="A700" s="64">
        <v>24249149</v>
      </c>
      <c r="B700" s="233" t="s">
        <v>2118</v>
      </c>
      <c r="C700" s="64" t="s">
        <v>2099</v>
      </c>
      <c r="D700" s="234" t="s">
        <v>104</v>
      </c>
      <c r="E700" s="64" t="s">
        <v>2119</v>
      </c>
      <c r="F700" s="64">
        <v>13</v>
      </c>
      <c r="G700" s="64" t="s">
        <v>166</v>
      </c>
      <c r="H700" s="233" t="s">
        <v>1719</v>
      </c>
      <c r="I700" s="234" t="s">
        <v>2120</v>
      </c>
      <c r="J700" s="64" t="s">
        <v>1732</v>
      </c>
    </row>
    <row r="701" spans="1:10" x14ac:dyDescent="0.25">
      <c r="A701" s="64">
        <v>24238551</v>
      </c>
      <c r="B701" s="233" t="s">
        <v>2121</v>
      </c>
      <c r="C701" s="64" t="s">
        <v>2122</v>
      </c>
      <c r="D701" s="234" t="s">
        <v>119</v>
      </c>
      <c r="E701" s="64" t="s">
        <v>2123</v>
      </c>
      <c r="F701" s="64">
        <v>15</v>
      </c>
      <c r="G701" s="64" t="s">
        <v>166</v>
      </c>
      <c r="H701" s="233" t="s">
        <v>1719</v>
      </c>
      <c r="I701" s="234" t="s">
        <v>166</v>
      </c>
      <c r="J701" s="64" t="s">
        <v>1752</v>
      </c>
    </row>
    <row r="702" spans="1:10" x14ac:dyDescent="0.25">
      <c r="A702" s="64">
        <v>24247806</v>
      </c>
      <c r="B702" s="233" t="s">
        <v>2124</v>
      </c>
      <c r="C702" s="64" t="s">
        <v>2125</v>
      </c>
      <c r="D702" s="234" t="s">
        <v>119</v>
      </c>
      <c r="E702" s="64" t="s">
        <v>1500</v>
      </c>
      <c r="F702" s="64">
        <v>14</v>
      </c>
      <c r="G702" s="64" t="s">
        <v>166</v>
      </c>
      <c r="H702" s="233" t="s">
        <v>1719</v>
      </c>
      <c r="I702" s="234" t="s">
        <v>166</v>
      </c>
      <c r="J702" s="64" t="s">
        <v>632</v>
      </c>
    </row>
    <row r="703" spans="1:10" x14ac:dyDescent="0.25">
      <c r="A703" s="64">
        <v>24236412</v>
      </c>
      <c r="B703" s="233" t="s">
        <v>2126</v>
      </c>
      <c r="C703" s="64" t="s">
        <v>2127</v>
      </c>
      <c r="D703" s="234" t="s">
        <v>104</v>
      </c>
      <c r="E703" s="64" t="s">
        <v>2128</v>
      </c>
      <c r="F703" s="64">
        <v>13</v>
      </c>
      <c r="G703" s="64" t="s">
        <v>166</v>
      </c>
      <c r="H703" s="233" t="s">
        <v>1719</v>
      </c>
      <c r="I703" s="234" t="s">
        <v>166</v>
      </c>
      <c r="J703" s="64" t="s">
        <v>1784</v>
      </c>
    </row>
    <row r="704" spans="1:10" x14ac:dyDescent="0.25">
      <c r="A704" s="64">
        <v>24245566</v>
      </c>
      <c r="B704" s="233" t="s">
        <v>2129</v>
      </c>
      <c r="C704" s="64" t="s">
        <v>531</v>
      </c>
      <c r="D704" s="234" t="s">
        <v>104</v>
      </c>
      <c r="E704" s="64" t="s">
        <v>893</v>
      </c>
      <c r="F704" s="64">
        <v>12</v>
      </c>
      <c r="G704" s="64" t="s">
        <v>166</v>
      </c>
      <c r="H704" s="233" t="s">
        <v>1719</v>
      </c>
      <c r="I704" s="234" t="s">
        <v>166</v>
      </c>
      <c r="J704" s="64" t="s">
        <v>1764</v>
      </c>
    </row>
    <row r="705" spans="1:10" x14ac:dyDescent="0.25">
      <c r="A705" s="64">
        <v>24222421</v>
      </c>
      <c r="B705" s="233" t="s">
        <v>2130</v>
      </c>
      <c r="C705" s="64" t="s">
        <v>2131</v>
      </c>
      <c r="D705" s="234" t="s">
        <v>119</v>
      </c>
      <c r="E705" s="64" t="s">
        <v>2132</v>
      </c>
      <c r="F705" s="64">
        <v>14</v>
      </c>
      <c r="G705" s="64" t="s">
        <v>166</v>
      </c>
      <c r="H705" s="233" t="s">
        <v>1719</v>
      </c>
      <c r="I705" s="234" t="s">
        <v>166</v>
      </c>
      <c r="J705" s="64" t="s">
        <v>2133</v>
      </c>
    </row>
    <row r="706" spans="1:10" x14ac:dyDescent="0.25">
      <c r="A706" s="64">
        <v>24236417</v>
      </c>
      <c r="B706" s="233" t="s">
        <v>2134</v>
      </c>
      <c r="C706" s="64" t="s">
        <v>2135</v>
      </c>
      <c r="D706" s="234" t="s">
        <v>104</v>
      </c>
      <c r="E706" s="64" t="s">
        <v>389</v>
      </c>
      <c r="F706" s="64">
        <v>13</v>
      </c>
      <c r="G706" s="64" t="s">
        <v>166</v>
      </c>
      <c r="H706" s="233" t="s">
        <v>1719</v>
      </c>
      <c r="I706" s="234" t="s">
        <v>166</v>
      </c>
      <c r="J706" s="64" t="s">
        <v>1784</v>
      </c>
    </row>
    <row r="707" spans="1:10" x14ac:dyDescent="0.25">
      <c r="A707" s="64">
        <v>24245617</v>
      </c>
      <c r="B707" s="233" t="s">
        <v>2136</v>
      </c>
      <c r="C707" s="64" t="s">
        <v>2137</v>
      </c>
      <c r="D707" s="234" t="s">
        <v>104</v>
      </c>
      <c r="E707" s="64" t="s">
        <v>2138</v>
      </c>
      <c r="F707" s="64">
        <v>11</v>
      </c>
      <c r="G707" s="64" t="s">
        <v>166</v>
      </c>
      <c r="H707" s="233" t="s">
        <v>1719</v>
      </c>
      <c r="I707" s="234" t="s">
        <v>166</v>
      </c>
      <c r="J707" s="64" t="s">
        <v>176</v>
      </c>
    </row>
    <row r="708" spans="1:10" x14ac:dyDescent="0.25">
      <c r="A708" s="64">
        <v>24236510</v>
      </c>
      <c r="B708" s="233" t="s">
        <v>2139</v>
      </c>
      <c r="C708" s="64" t="s">
        <v>2140</v>
      </c>
      <c r="D708" s="234" t="s">
        <v>119</v>
      </c>
      <c r="E708" s="64" t="s">
        <v>375</v>
      </c>
      <c r="F708" s="64">
        <v>14</v>
      </c>
      <c r="G708" s="64" t="s">
        <v>166</v>
      </c>
      <c r="H708" s="233" t="s">
        <v>1719</v>
      </c>
      <c r="I708" s="234" t="s">
        <v>166</v>
      </c>
      <c r="J708" s="64" t="s">
        <v>305</v>
      </c>
    </row>
    <row r="709" spans="1:10" x14ac:dyDescent="0.25">
      <c r="A709" s="64">
        <v>24238470</v>
      </c>
      <c r="B709" s="233" t="s">
        <v>2141</v>
      </c>
      <c r="C709" s="64" t="s">
        <v>2142</v>
      </c>
      <c r="D709" s="234" t="s">
        <v>104</v>
      </c>
      <c r="E709" s="64" t="s">
        <v>2143</v>
      </c>
      <c r="F709" s="64">
        <v>13</v>
      </c>
      <c r="G709" s="64" t="s">
        <v>166</v>
      </c>
      <c r="H709" s="233" t="s">
        <v>1719</v>
      </c>
      <c r="I709" s="234" t="s">
        <v>166</v>
      </c>
      <c r="J709" s="64" t="s">
        <v>814</v>
      </c>
    </row>
    <row r="710" spans="1:10" x14ac:dyDescent="0.25">
      <c r="A710" s="64">
        <v>24237790</v>
      </c>
      <c r="B710" s="233" t="s">
        <v>2141</v>
      </c>
      <c r="C710" s="64" t="s">
        <v>2144</v>
      </c>
      <c r="D710" s="234" t="s">
        <v>118</v>
      </c>
      <c r="E710" s="64" t="s">
        <v>2145</v>
      </c>
      <c r="F710" s="64">
        <v>14</v>
      </c>
      <c r="G710" s="64" t="s">
        <v>166</v>
      </c>
      <c r="H710" s="233" t="s">
        <v>1719</v>
      </c>
      <c r="I710" s="234" t="s">
        <v>166</v>
      </c>
      <c r="J710" s="64" t="s">
        <v>814</v>
      </c>
    </row>
    <row r="711" spans="1:10" x14ac:dyDescent="0.25">
      <c r="A711" s="64">
        <v>24238424</v>
      </c>
      <c r="B711" s="233" t="s">
        <v>2146</v>
      </c>
      <c r="C711" s="64" t="s">
        <v>2147</v>
      </c>
      <c r="D711" s="234" t="s">
        <v>118</v>
      </c>
      <c r="E711" s="64" t="s">
        <v>2148</v>
      </c>
      <c r="F711" s="64">
        <v>14</v>
      </c>
      <c r="G711" s="64" t="s">
        <v>166</v>
      </c>
      <c r="H711" s="233" t="s">
        <v>1719</v>
      </c>
      <c r="I711" s="234" t="s">
        <v>166</v>
      </c>
      <c r="J711" s="64" t="s">
        <v>814</v>
      </c>
    </row>
    <row r="712" spans="1:10" x14ac:dyDescent="0.25">
      <c r="A712" s="64">
        <v>24239202</v>
      </c>
      <c r="B712" s="233" t="s">
        <v>2149</v>
      </c>
      <c r="C712" s="64" t="s">
        <v>2150</v>
      </c>
      <c r="D712" s="234" t="s">
        <v>104</v>
      </c>
      <c r="E712" s="64" t="s">
        <v>2151</v>
      </c>
      <c r="F712" s="64">
        <v>13</v>
      </c>
      <c r="G712" s="64" t="s">
        <v>166</v>
      </c>
      <c r="H712" s="233" t="s">
        <v>1719</v>
      </c>
      <c r="I712" s="234" t="s">
        <v>166</v>
      </c>
      <c r="J712" s="64" t="s">
        <v>305</v>
      </c>
    </row>
    <row r="713" spans="1:10" x14ac:dyDescent="0.25">
      <c r="A713" s="64">
        <v>24245711</v>
      </c>
      <c r="B713" s="233" t="s">
        <v>2152</v>
      </c>
      <c r="C713" s="64" t="s">
        <v>2153</v>
      </c>
      <c r="D713" s="234" t="s">
        <v>103</v>
      </c>
      <c r="E713" s="64" t="s">
        <v>2154</v>
      </c>
      <c r="F713" s="64">
        <v>12</v>
      </c>
      <c r="G713" s="64" t="s">
        <v>166</v>
      </c>
      <c r="H713" s="233" t="s">
        <v>1719</v>
      </c>
      <c r="I713" s="234" t="s">
        <v>166</v>
      </c>
      <c r="J713" s="64" t="s">
        <v>279</v>
      </c>
    </row>
    <row r="714" spans="1:10" x14ac:dyDescent="0.25">
      <c r="A714" s="64">
        <v>24245701</v>
      </c>
      <c r="B714" s="233" t="s">
        <v>2155</v>
      </c>
      <c r="C714" s="64" t="s">
        <v>293</v>
      </c>
      <c r="D714" s="234" t="s">
        <v>104</v>
      </c>
      <c r="E714" s="64" t="s">
        <v>2156</v>
      </c>
      <c r="F714" s="64">
        <v>11</v>
      </c>
      <c r="G714" s="64" t="s">
        <v>166</v>
      </c>
      <c r="H714" s="233" t="s">
        <v>1719</v>
      </c>
      <c r="I714" s="234" t="s">
        <v>166</v>
      </c>
      <c r="J714" s="64" t="s">
        <v>2157</v>
      </c>
    </row>
    <row r="715" spans="1:10" x14ac:dyDescent="0.25">
      <c r="A715" s="64">
        <v>24211002</v>
      </c>
      <c r="B715" s="233" t="s">
        <v>2158</v>
      </c>
      <c r="C715" s="64" t="s">
        <v>2159</v>
      </c>
      <c r="D715" s="234" t="s">
        <v>119</v>
      </c>
      <c r="E715" s="64" t="s">
        <v>2160</v>
      </c>
      <c r="F715" s="64">
        <v>14</v>
      </c>
      <c r="G715" s="64" t="s">
        <v>166</v>
      </c>
      <c r="H715" s="233" t="s">
        <v>2161</v>
      </c>
      <c r="I715" s="234" t="s">
        <v>166</v>
      </c>
      <c r="J715" s="64" t="s">
        <v>2162</v>
      </c>
    </row>
    <row r="716" spans="1:10" x14ac:dyDescent="0.25">
      <c r="A716" s="64">
        <v>24248557</v>
      </c>
      <c r="B716" s="233" t="s">
        <v>2163</v>
      </c>
      <c r="C716" s="64" t="s">
        <v>552</v>
      </c>
      <c r="D716" s="234" t="s">
        <v>103</v>
      </c>
      <c r="E716" s="64" t="s">
        <v>209</v>
      </c>
      <c r="F716" s="64">
        <v>12</v>
      </c>
      <c r="G716" s="64" t="s">
        <v>166</v>
      </c>
      <c r="H716" s="233" t="s">
        <v>2161</v>
      </c>
      <c r="I716" s="234" t="s">
        <v>166</v>
      </c>
      <c r="J716" s="64" t="s">
        <v>1445</v>
      </c>
    </row>
    <row r="717" spans="1:10" x14ac:dyDescent="0.25">
      <c r="A717" s="64">
        <v>24239123</v>
      </c>
      <c r="B717" s="233" t="s">
        <v>2164</v>
      </c>
      <c r="C717" s="64" t="s">
        <v>485</v>
      </c>
      <c r="D717" s="234" t="s">
        <v>103</v>
      </c>
      <c r="E717" s="64" t="s">
        <v>2165</v>
      </c>
      <c r="F717" s="64">
        <v>12</v>
      </c>
      <c r="G717" s="64" t="s">
        <v>166</v>
      </c>
      <c r="H717" s="233" t="s">
        <v>2161</v>
      </c>
      <c r="I717" s="234" t="s">
        <v>166</v>
      </c>
      <c r="J717" s="64" t="s">
        <v>1441</v>
      </c>
    </row>
    <row r="718" spans="1:10" x14ac:dyDescent="0.25">
      <c r="A718" s="64">
        <v>24248558</v>
      </c>
      <c r="B718" s="233" t="s">
        <v>2166</v>
      </c>
      <c r="C718" s="64" t="s">
        <v>2167</v>
      </c>
      <c r="D718" s="234" t="s">
        <v>103</v>
      </c>
      <c r="E718" s="64" t="s">
        <v>2168</v>
      </c>
      <c r="F718" s="64">
        <v>12</v>
      </c>
      <c r="G718" s="64" t="s">
        <v>166</v>
      </c>
      <c r="H718" s="233" t="s">
        <v>2161</v>
      </c>
      <c r="I718" s="234" t="s">
        <v>166</v>
      </c>
      <c r="J718" s="64" t="s">
        <v>1445</v>
      </c>
    </row>
    <row r="719" spans="1:10" x14ac:dyDescent="0.25">
      <c r="A719" s="64">
        <v>24248699</v>
      </c>
      <c r="B719" s="233" t="s">
        <v>1369</v>
      </c>
      <c r="C719" s="64" t="s">
        <v>2169</v>
      </c>
      <c r="D719" s="234" t="s">
        <v>104</v>
      </c>
      <c r="E719" s="64" t="s">
        <v>2170</v>
      </c>
      <c r="F719" s="64">
        <v>12</v>
      </c>
      <c r="G719" s="64" t="s">
        <v>166</v>
      </c>
      <c r="H719" s="233" t="s">
        <v>2161</v>
      </c>
      <c r="I719" s="234" t="s">
        <v>166</v>
      </c>
      <c r="J719" s="64" t="s">
        <v>1445</v>
      </c>
    </row>
    <row r="720" spans="1:10" x14ac:dyDescent="0.25">
      <c r="A720" s="64">
        <v>24248548</v>
      </c>
      <c r="B720" s="233" t="s">
        <v>2171</v>
      </c>
      <c r="C720" s="64" t="s">
        <v>2172</v>
      </c>
      <c r="D720" s="234" t="s">
        <v>103</v>
      </c>
      <c r="E720" s="64" t="s">
        <v>979</v>
      </c>
      <c r="F720" s="64">
        <v>11</v>
      </c>
      <c r="G720" s="64" t="s">
        <v>166</v>
      </c>
      <c r="H720" s="233" t="s">
        <v>2161</v>
      </c>
      <c r="I720" s="234" t="s">
        <v>166</v>
      </c>
      <c r="J720" s="64" t="s">
        <v>1445</v>
      </c>
    </row>
    <row r="721" spans="1:10" x14ac:dyDescent="0.25">
      <c r="A721" s="64">
        <v>24248700</v>
      </c>
      <c r="B721" s="233" t="s">
        <v>2173</v>
      </c>
      <c r="C721" s="64" t="s">
        <v>2174</v>
      </c>
      <c r="D721" s="234" t="s">
        <v>104</v>
      </c>
      <c r="E721" s="64" t="s">
        <v>688</v>
      </c>
      <c r="F721" s="64">
        <v>13</v>
      </c>
      <c r="G721" s="64" t="s">
        <v>166</v>
      </c>
      <c r="H721" s="233" t="s">
        <v>2161</v>
      </c>
      <c r="I721" s="234" t="s">
        <v>166</v>
      </c>
      <c r="J721" s="64" t="s">
        <v>1445</v>
      </c>
    </row>
    <row r="722" spans="1:10" x14ac:dyDescent="0.25">
      <c r="A722" s="64">
        <v>24239156</v>
      </c>
      <c r="B722" s="233" t="s">
        <v>2175</v>
      </c>
      <c r="C722" s="64" t="s">
        <v>2176</v>
      </c>
      <c r="D722" s="234" t="s">
        <v>104</v>
      </c>
      <c r="E722" s="64" t="s">
        <v>2177</v>
      </c>
      <c r="F722" s="64">
        <v>12</v>
      </c>
      <c r="G722" s="64" t="s">
        <v>166</v>
      </c>
      <c r="H722" s="233" t="s">
        <v>2161</v>
      </c>
      <c r="I722" s="234" t="s">
        <v>166</v>
      </c>
      <c r="J722" s="64" t="s">
        <v>2178</v>
      </c>
    </row>
    <row r="723" spans="1:10" x14ac:dyDescent="0.25">
      <c r="A723" s="64">
        <v>24248552</v>
      </c>
      <c r="B723" s="233" t="s">
        <v>2175</v>
      </c>
      <c r="C723" s="64" t="s">
        <v>2179</v>
      </c>
      <c r="D723" s="234" t="s">
        <v>103</v>
      </c>
      <c r="E723" s="64" t="s">
        <v>653</v>
      </c>
      <c r="F723" s="64">
        <v>11</v>
      </c>
      <c r="G723" s="64" t="s">
        <v>166</v>
      </c>
      <c r="H723" s="233" t="s">
        <v>2161</v>
      </c>
      <c r="I723" s="234" t="s">
        <v>166</v>
      </c>
      <c r="J723" s="64" t="s">
        <v>2180</v>
      </c>
    </row>
    <row r="724" spans="1:10" x14ac:dyDescent="0.25">
      <c r="A724" s="64">
        <v>24233833</v>
      </c>
      <c r="B724" s="233" t="s">
        <v>2181</v>
      </c>
      <c r="C724" s="64" t="s">
        <v>2182</v>
      </c>
      <c r="D724" s="234" t="s">
        <v>103</v>
      </c>
      <c r="E724" s="64" t="s">
        <v>2183</v>
      </c>
      <c r="F724" s="64">
        <v>13</v>
      </c>
      <c r="G724" s="64" t="s">
        <v>166</v>
      </c>
      <c r="H724" s="233" t="s">
        <v>2161</v>
      </c>
      <c r="I724" s="234" t="s">
        <v>166</v>
      </c>
      <c r="J724" s="64" t="s">
        <v>2178</v>
      </c>
    </row>
    <row r="725" spans="1:10" x14ac:dyDescent="0.25">
      <c r="A725" s="64">
        <v>24248555</v>
      </c>
      <c r="B725" s="233" t="s">
        <v>2184</v>
      </c>
      <c r="C725" s="64" t="s">
        <v>2185</v>
      </c>
      <c r="D725" s="234" t="s">
        <v>103</v>
      </c>
      <c r="E725" s="64" t="s">
        <v>461</v>
      </c>
      <c r="F725" s="64">
        <v>12</v>
      </c>
      <c r="G725" s="64" t="s">
        <v>166</v>
      </c>
      <c r="H725" s="233" t="s">
        <v>2161</v>
      </c>
      <c r="I725" s="234" t="s">
        <v>166</v>
      </c>
      <c r="J725" s="64" t="s">
        <v>1445</v>
      </c>
    </row>
    <row r="726" spans="1:10" x14ac:dyDescent="0.25">
      <c r="A726" s="64">
        <v>24248559</v>
      </c>
      <c r="B726" s="233" t="s">
        <v>934</v>
      </c>
      <c r="C726" s="64" t="s">
        <v>2186</v>
      </c>
      <c r="D726" s="234" t="s">
        <v>103</v>
      </c>
      <c r="E726" s="64" t="s">
        <v>2187</v>
      </c>
      <c r="F726" s="64">
        <v>13</v>
      </c>
      <c r="G726" s="64" t="s">
        <v>166</v>
      </c>
      <c r="H726" s="233" t="s">
        <v>2161</v>
      </c>
      <c r="I726" s="234" t="s">
        <v>166</v>
      </c>
      <c r="J726" s="64" t="s">
        <v>1445</v>
      </c>
    </row>
    <row r="727" spans="1:10" x14ac:dyDescent="0.25">
      <c r="A727" s="64">
        <v>24222694</v>
      </c>
      <c r="B727" s="233" t="s">
        <v>934</v>
      </c>
      <c r="C727" s="64" t="s">
        <v>2188</v>
      </c>
      <c r="D727" s="234" t="s">
        <v>118</v>
      </c>
      <c r="E727" s="64" t="s">
        <v>2189</v>
      </c>
      <c r="F727" s="64">
        <v>14</v>
      </c>
      <c r="G727" s="64" t="s">
        <v>166</v>
      </c>
      <c r="H727" s="233" t="s">
        <v>2161</v>
      </c>
      <c r="I727" s="234" t="s">
        <v>166</v>
      </c>
      <c r="J727" s="64" t="s">
        <v>2178</v>
      </c>
    </row>
    <row r="728" spans="1:10" x14ac:dyDescent="0.25">
      <c r="A728" s="64">
        <v>24239155</v>
      </c>
      <c r="B728" s="233" t="s">
        <v>934</v>
      </c>
      <c r="C728" s="64" t="s">
        <v>2190</v>
      </c>
      <c r="D728" s="234" t="s">
        <v>119</v>
      </c>
      <c r="E728" s="64" t="s">
        <v>1374</v>
      </c>
      <c r="F728" s="64">
        <v>13</v>
      </c>
      <c r="G728" s="64" t="s">
        <v>166</v>
      </c>
      <c r="H728" s="233" t="s">
        <v>2161</v>
      </c>
      <c r="I728" s="234" t="s">
        <v>166</v>
      </c>
      <c r="J728" s="64" t="s">
        <v>2178</v>
      </c>
    </row>
    <row r="729" spans="1:10" x14ac:dyDescent="0.25">
      <c r="A729" s="64">
        <v>24222022</v>
      </c>
      <c r="B729" s="233" t="s">
        <v>2191</v>
      </c>
      <c r="C729" s="64" t="s">
        <v>2192</v>
      </c>
      <c r="D729" s="234" t="s">
        <v>118</v>
      </c>
      <c r="E729" s="64" t="s">
        <v>2193</v>
      </c>
      <c r="F729" s="64">
        <v>15</v>
      </c>
      <c r="G729" s="64" t="s">
        <v>166</v>
      </c>
      <c r="H729" s="233" t="s">
        <v>2161</v>
      </c>
      <c r="I729" s="234" t="s">
        <v>166</v>
      </c>
      <c r="J729" s="64" t="s">
        <v>2178</v>
      </c>
    </row>
    <row r="730" spans="1:10" x14ac:dyDescent="0.25">
      <c r="A730" s="64">
        <v>24222693</v>
      </c>
      <c r="B730" s="233" t="s">
        <v>2194</v>
      </c>
      <c r="C730" s="64" t="s">
        <v>690</v>
      </c>
      <c r="D730" s="234" t="s">
        <v>118</v>
      </c>
      <c r="E730" s="64" t="s">
        <v>1471</v>
      </c>
      <c r="F730" s="64">
        <v>14</v>
      </c>
      <c r="G730" s="64" t="s">
        <v>166</v>
      </c>
      <c r="H730" s="233" t="s">
        <v>2161</v>
      </c>
      <c r="I730" s="234" t="s">
        <v>166</v>
      </c>
      <c r="J730" s="64" t="s">
        <v>2178</v>
      </c>
    </row>
    <row r="731" spans="1:10" x14ac:dyDescent="0.25">
      <c r="A731" s="64">
        <v>24211111</v>
      </c>
      <c r="B731" s="233" t="s">
        <v>2195</v>
      </c>
      <c r="C731" s="64" t="s">
        <v>2196</v>
      </c>
      <c r="D731" s="234" t="s">
        <v>404</v>
      </c>
      <c r="E731" s="64" t="s">
        <v>2197</v>
      </c>
      <c r="F731" s="64">
        <v>16</v>
      </c>
      <c r="G731" s="64" t="s">
        <v>166</v>
      </c>
      <c r="H731" s="233" t="s">
        <v>2161</v>
      </c>
      <c r="I731" s="234" t="s">
        <v>166</v>
      </c>
      <c r="J731" s="64" t="s">
        <v>2198</v>
      </c>
    </row>
    <row r="732" spans="1:10" x14ac:dyDescent="0.25">
      <c r="A732" s="64">
        <v>24222638</v>
      </c>
      <c r="B732" s="233" t="s">
        <v>276</v>
      </c>
      <c r="C732" s="64" t="s">
        <v>2199</v>
      </c>
      <c r="D732" s="234" t="s">
        <v>119</v>
      </c>
      <c r="E732" s="64" t="s">
        <v>2200</v>
      </c>
      <c r="F732" s="64">
        <v>14</v>
      </c>
      <c r="G732" s="64" t="s">
        <v>166</v>
      </c>
      <c r="H732" s="233" t="s">
        <v>2161</v>
      </c>
      <c r="I732" s="234" t="s">
        <v>166</v>
      </c>
      <c r="J732" s="64" t="s">
        <v>2178</v>
      </c>
    </row>
    <row r="733" spans="1:10" x14ac:dyDescent="0.25">
      <c r="A733" s="64">
        <v>24233791</v>
      </c>
      <c r="B733" s="233" t="s">
        <v>2201</v>
      </c>
      <c r="C733" s="64" t="s">
        <v>2202</v>
      </c>
      <c r="D733" s="234" t="s">
        <v>119</v>
      </c>
      <c r="E733" s="64" t="s">
        <v>2203</v>
      </c>
      <c r="F733" s="64">
        <v>13</v>
      </c>
      <c r="G733" s="64" t="s">
        <v>166</v>
      </c>
      <c r="H733" s="233" t="s">
        <v>2161</v>
      </c>
      <c r="I733" s="234" t="s">
        <v>166</v>
      </c>
      <c r="J733" s="64" t="s">
        <v>1445</v>
      </c>
    </row>
    <row r="734" spans="1:10" x14ac:dyDescent="0.25">
      <c r="A734" s="64">
        <v>24222637</v>
      </c>
      <c r="B734" s="233" t="s">
        <v>2204</v>
      </c>
      <c r="C734" s="64" t="s">
        <v>2205</v>
      </c>
      <c r="D734" s="234" t="s">
        <v>119</v>
      </c>
      <c r="E734" s="64" t="s">
        <v>2206</v>
      </c>
      <c r="F734" s="64">
        <v>13</v>
      </c>
      <c r="G734" s="64" t="s">
        <v>166</v>
      </c>
      <c r="H734" s="233" t="s">
        <v>2161</v>
      </c>
      <c r="I734" s="234" t="s">
        <v>166</v>
      </c>
      <c r="J734" s="64" t="s">
        <v>2178</v>
      </c>
    </row>
    <row r="735" spans="1:10" x14ac:dyDescent="0.25">
      <c r="A735" s="64">
        <v>24248546</v>
      </c>
      <c r="B735" s="233" t="s">
        <v>2204</v>
      </c>
      <c r="C735" s="64" t="s">
        <v>2207</v>
      </c>
      <c r="D735" s="234" t="s">
        <v>119</v>
      </c>
      <c r="E735" s="64" t="s">
        <v>2208</v>
      </c>
      <c r="F735" s="64">
        <v>14</v>
      </c>
      <c r="G735" s="64" t="s">
        <v>166</v>
      </c>
      <c r="H735" s="233" t="s">
        <v>2161</v>
      </c>
      <c r="I735" s="234" t="s">
        <v>166</v>
      </c>
      <c r="J735" s="64" t="s">
        <v>1445</v>
      </c>
    </row>
    <row r="736" spans="1:10" x14ac:dyDescent="0.25">
      <c r="A736" s="64">
        <v>24248553</v>
      </c>
      <c r="B736" s="233" t="s">
        <v>2209</v>
      </c>
      <c r="C736" s="64" t="s">
        <v>2210</v>
      </c>
      <c r="D736" s="234" t="s">
        <v>103</v>
      </c>
      <c r="E736" s="64" t="s">
        <v>2211</v>
      </c>
      <c r="F736" s="64">
        <v>11</v>
      </c>
      <c r="G736" s="64" t="s">
        <v>166</v>
      </c>
      <c r="H736" s="233" t="s">
        <v>2161</v>
      </c>
      <c r="I736" s="234" t="s">
        <v>166</v>
      </c>
      <c r="J736" s="64" t="s">
        <v>1445</v>
      </c>
    </row>
    <row r="737" spans="1:10" x14ac:dyDescent="0.25">
      <c r="A737" s="64">
        <v>24248701</v>
      </c>
      <c r="B737" s="233" t="s">
        <v>2212</v>
      </c>
      <c r="C737" s="64" t="s">
        <v>388</v>
      </c>
      <c r="D737" s="234" t="s">
        <v>104</v>
      </c>
      <c r="E737" s="64" t="s">
        <v>1814</v>
      </c>
      <c r="F737" s="64">
        <v>12</v>
      </c>
      <c r="G737" s="64" t="s">
        <v>166</v>
      </c>
      <c r="H737" s="233" t="s">
        <v>2161</v>
      </c>
      <c r="I737" s="234" t="s">
        <v>166</v>
      </c>
      <c r="J737" s="64" t="s">
        <v>2180</v>
      </c>
    </row>
    <row r="738" spans="1:10" x14ac:dyDescent="0.25">
      <c r="A738" s="64">
        <v>24248556</v>
      </c>
      <c r="B738" s="233" t="s">
        <v>1517</v>
      </c>
      <c r="C738" s="64" t="s">
        <v>2213</v>
      </c>
      <c r="D738" s="234" t="s">
        <v>103</v>
      </c>
      <c r="E738" s="64" t="s">
        <v>2214</v>
      </c>
      <c r="F738" s="64">
        <v>11</v>
      </c>
      <c r="G738" s="64" t="s">
        <v>166</v>
      </c>
      <c r="H738" s="233" t="s">
        <v>2161</v>
      </c>
      <c r="I738" s="234" t="s">
        <v>166</v>
      </c>
      <c r="J738" s="64" t="s">
        <v>1445</v>
      </c>
    </row>
    <row r="739" spans="1:10" x14ac:dyDescent="0.25">
      <c r="A739" s="64">
        <v>24212848</v>
      </c>
      <c r="B739" s="233" t="s">
        <v>2215</v>
      </c>
      <c r="C739" s="64" t="s">
        <v>2216</v>
      </c>
      <c r="D739" s="234" t="s">
        <v>118</v>
      </c>
      <c r="E739" s="64" t="s">
        <v>2217</v>
      </c>
      <c r="F739" s="64">
        <v>14</v>
      </c>
      <c r="G739" s="64" t="s">
        <v>166</v>
      </c>
      <c r="H739" s="233" t="s">
        <v>2161</v>
      </c>
      <c r="I739" s="234" t="s">
        <v>166</v>
      </c>
      <c r="J739" s="64" t="s">
        <v>443</v>
      </c>
    </row>
    <row r="740" spans="1:10" x14ac:dyDescent="0.25">
      <c r="A740" s="64">
        <v>24222636</v>
      </c>
      <c r="B740" s="233" t="s">
        <v>2218</v>
      </c>
      <c r="C740" s="64" t="s">
        <v>2219</v>
      </c>
      <c r="D740" s="234" t="s">
        <v>119</v>
      </c>
      <c r="E740" s="64" t="s">
        <v>2220</v>
      </c>
      <c r="F740" s="64">
        <v>15</v>
      </c>
      <c r="G740" s="64" t="s">
        <v>166</v>
      </c>
      <c r="H740" s="233" t="s">
        <v>2161</v>
      </c>
      <c r="I740" s="234" t="s">
        <v>166</v>
      </c>
      <c r="J740" s="64" t="s">
        <v>2198</v>
      </c>
    </row>
    <row r="741" spans="1:10" x14ac:dyDescent="0.25">
      <c r="A741" s="64">
        <v>24222692</v>
      </c>
      <c r="B741" s="233" t="s">
        <v>2221</v>
      </c>
      <c r="C741" s="64" t="s">
        <v>2222</v>
      </c>
      <c r="D741" s="234" t="s">
        <v>118</v>
      </c>
      <c r="E741" s="64" t="s">
        <v>2085</v>
      </c>
      <c r="F741" s="64">
        <v>13</v>
      </c>
      <c r="G741" s="64" t="s">
        <v>166</v>
      </c>
      <c r="H741" s="233" t="s">
        <v>2161</v>
      </c>
      <c r="I741" s="234" t="s">
        <v>166</v>
      </c>
      <c r="J741" s="64" t="s">
        <v>2178</v>
      </c>
    </row>
    <row r="742" spans="1:10" x14ac:dyDescent="0.25">
      <c r="A742" s="64">
        <v>24248549</v>
      </c>
      <c r="B742" s="233" t="s">
        <v>2223</v>
      </c>
      <c r="C742" s="64" t="s">
        <v>2224</v>
      </c>
      <c r="D742" s="234" t="s">
        <v>103</v>
      </c>
      <c r="E742" s="64" t="s">
        <v>294</v>
      </c>
      <c r="F742" s="64">
        <v>12</v>
      </c>
      <c r="G742" s="64" t="s">
        <v>166</v>
      </c>
      <c r="H742" s="233" t="s">
        <v>2161</v>
      </c>
      <c r="I742" s="234" t="s">
        <v>166</v>
      </c>
      <c r="J742" s="64" t="s">
        <v>1445</v>
      </c>
    </row>
    <row r="743" spans="1:10" x14ac:dyDescent="0.25">
      <c r="A743" s="64">
        <v>24222691</v>
      </c>
      <c r="B743" s="233" t="s">
        <v>2223</v>
      </c>
      <c r="C743" s="64" t="s">
        <v>2225</v>
      </c>
      <c r="D743" s="234" t="s">
        <v>119</v>
      </c>
      <c r="E743" s="64" t="s">
        <v>480</v>
      </c>
      <c r="F743" s="64">
        <v>14</v>
      </c>
      <c r="G743" s="64" t="s">
        <v>166</v>
      </c>
      <c r="H743" s="233" t="s">
        <v>2161</v>
      </c>
      <c r="I743" s="234" t="s">
        <v>166</v>
      </c>
      <c r="J743" s="64" t="s">
        <v>2178</v>
      </c>
    </row>
    <row r="744" spans="1:10" x14ac:dyDescent="0.25">
      <c r="A744" s="64">
        <v>24248550</v>
      </c>
      <c r="B744" s="233" t="s">
        <v>2223</v>
      </c>
      <c r="C744" s="64" t="s">
        <v>2226</v>
      </c>
      <c r="D744" s="234" t="s">
        <v>103</v>
      </c>
      <c r="E744" s="64" t="s">
        <v>2227</v>
      </c>
      <c r="F744" s="64">
        <v>13</v>
      </c>
      <c r="G744" s="64" t="s">
        <v>166</v>
      </c>
      <c r="H744" s="233" t="s">
        <v>2161</v>
      </c>
      <c r="I744" s="234" t="s">
        <v>166</v>
      </c>
      <c r="J744" s="64" t="s">
        <v>1445</v>
      </c>
    </row>
    <row r="745" spans="1:10" x14ac:dyDescent="0.25">
      <c r="A745" s="64">
        <v>24248560</v>
      </c>
      <c r="B745" s="233" t="s">
        <v>2228</v>
      </c>
      <c r="C745" s="64" t="s">
        <v>2229</v>
      </c>
      <c r="D745" s="234" t="s">
        <v>103</v>
      </c>
      <c r="E745" s="64" t="s">
        <v>2230</v>
      </c>
      <c r="F745" s="64">
        <v>12</v>
      </c>
      <c r="G745" s="64" t="s">
        <v>166</v>
      </c>
      <c r="H745" s="233" t="s">
        <v>2161</v>
      </c>
      <c r="I745" s="234" t="s">
        <v>166</v>
      </c>
      <c r="J745" s="64" t="s">
        <v>1445</v>
      </c>
    </row>
    <row r="746" spans="1:10" x14ac:dyDescent="0.25">
      <c r="A746" s="64">
        <v>24233790</v>
      </c>
      <c r="B746" s="233" t="s">
        <v>2228</v>
      </c>
      <c r="C746" s="64" t="s">
        <v>599</v>
      </c>
      <c r="D746" s="234" t="s">
        <v>118</v>
      </c>
      <c r="E746" s="64" t="s">
        <v>2193</v>
      </c>
      <c r="F746" s="64">
        <v>15</v>
      </c>
      <c r="G746" s="64" t="s">
        <v>166</v>
      </c>
      <c r="H746" s="233" t="s">
        <v>2161</v>
      </c>
      <c r="I746" s="234" t="s">
        <v>166</v>
      </c>
      <c r="J746" s="64" t="s">
        <v>1445</v>
      </c>
    </row>
    <row r="747" spans="1:10" x14ac:dyDescent="0.25">
      <c r="A747" s="64">
        <v>24222690</v>
      </c>
      <c r="B747" s="233" t="s">
        <v>2231</v>
      </c>
      <c r="C747" s="64" t="s">
        <v>2232</v>
      </c>
      <c r="D747" s="234" t="s">
        <v>118</v>
      </c>
      <c r="E747" s="64" t="s">
        <v>2233</v>
      </c>
      <c r="F747" s="64">
        <v>15</v>
      </c>
      <c r="G747" s="64" t="s">
        <v>166</v>
      </c>
      <c r="H747" s="233" t="s">
        <v>2161</v>
      </c>
      <c r="I747" s="234" t="s">
        <v>166</v>
      </c>
      <c r="J747" s="64" t="s">
        <v>2178</v>
      </c>
    </row>
    <row r="748" spans="1:10" x14ac:dyDescent="0.25">
      <c r="A748" s="64">
        <v>24248554</v>
      </c>
      <c r="B748" s="233" t="s">
        <v>2234</v>
      </c>
      <c r="C748" s="64" t="s">
        <v>2235</v>
      </c>
      <c r="D748" s="234" t="s">
        <v>103</v>
      </c>
      <c r="E748" s="64" t="s">
        <v>2236</v>
      </c>
      <c r="F748" s="64">
        <v>13</v>
      </c>
      <c r="G748" s="64" t="s">
        <v>166</v>
      </c>
      <c r="H748" s="233" t="s">
        <v>2161</v>
      </c>
      <c r="I748" s="234" t="s">
        <v>166</v>
      </c>
      <c r="J748" s="64" t="s">
        <v>1445</v>
      </c>
    </row>
    <row r="749" spans="1:10" x14ac:dyDescent="0.25">
      <c r="A749" s="64">
        <v>24211010</v>
      </c>
      <c r="B749" s="233" t="s">
        <v>2237</v>
      </c>
      <c r="C749" s="64" t="s">
        <v>1558</v>
      </c>
      <c r="D749" s="234" t="s">
        <v>119</v>
      </c>
      <c r="E749" s="64" t="s">
        <v>2238</v>
      </c>
      <c r="F749" s="64">
        <v>15</v>
      </c>
      <c r="G749" s="64" t="s">
        <v>166</v>
      </c>
      <c r="H749" s="233" t="s">
        <v>2161</v>
      </c>
      <c r="I749" s="234" t="s">
        <v>166</v>
      </c>
      <c r="J749" s="64" t="s">
        <v>2178</v>
      </c>
    </row>
    <row r="750" spans="1:10" x14ac:dyDescent="0.25">
      <c r="A750" s="64">
        <v>24212847</v>
      </c>
      <c r="B750" s="233" t="s">
        <v>2239</v>
      </c>
      <c r="C750" s="64" t="s">
        <v>2179</v>
      </c>
      <c r="D750" s="234" t="s">
        <v>118</v>
      </c>
      <c r="E750" s="64" t="s">
        <v>2240</v>
      </c>
      <c r="F750" s="64">
        <v>15</v>
      </c>
      <c r="G750" s="64" t="s">
        <v>166</v>
      </c>
      <c r="H750" s="233" t="s">
        <v>2161</v>
      </c>
      <c r="I750" s="234" t="s">
        <v>166</v>
      </c>
      <c r="J750" s="64" t="s">
        <v>2178</v>
      </c>
    </row>
    <row r="751" spans="1:10" x14ac:dyDescent="0.25">
      <c r="A751" s="64">
        <v>24248702</v>
      </c>
      <c r="B751" s="233" t="s">
        <v>2239</v>
      </c>
      <c r="C751" s="64" t="s">
        <v>2241</v>
      </c>
      <c r="D751" s="234" t="s">
        <v>104</v>
      </c>
      <c r="E751" s="64" t="s">
        <v>607</v>
      </c>
      <c r="F751" s="64">
        <v>12</v>
      </c>
      <c r="G751" s="64" t="s">
        <v>166</v>
      </c>
      <c r="H751" s="233" t="s">
        <v>2161</v>
      </c>
      <c r="I751" s="234" t="s">
        <v>166</v>
      </c>
      <c r="J751" s="64" t="s">
        <v>2180</v>
      </c>
    </row>
    <row r="752" spans="1:10" x14ac:dyDescent="0.25">
      <c r="A752" s="64">
        <v>24239158</v>
      </c>
      <c r="B752" s="233" t="s">
        <v>1577</v>
      </c>
      <c r="C752" s="64" t="s">
        <v>2242</v>
      </c>
      <c r="D752" s="234" t="s">
        <v>118</v>
      </c>
      <c r="E752" s="64" t="s">
        <v>1735</v>
      </c>
      <c r="F752" s="64">
        <v>14</v>
      </c>
      <c r="G752" s="64" t="s">
        <v>166</v>
      </c>
      <c r="H752" s="233" t="s">
        <v>2161</v>
      </c>
      <c r="I752" s="234" t="s">
        <v>166</v>
      </c>
      <c r="J752" s="64" t="s">
        <v>2178</v>
      </c>
    </row>
    <row r="753" spans="1:10" x14ac:dyDescent="0.25">
      <c r="A753" s="64">
        <v>24248561</v>
      </c>
      <c r="B753" s="233" t="s">
        <v>2243</v>
      </c>
      <c r="C753" s="64" t="s">
        <v>2244</v>
      </c>
      <c r="D753" s="234" t="s">
        <v>103</v>
      </c>
      <c r="E753" s="64" t="s">
        <v>1842</v>
      </c>
      <c r="F753" s="64">
        <v>12</v>
      </c>
      <c r="G753" s="64" t="s">
        <v>166</v>
      </c>
      <c r="H753" s="233" t="s">
        <v>2161</v>
      </c>
      <c r="I753" s="234" t="s">
        <v>166</v>
      </c>
      <c r="J753" s="64" t="s">
        <v>1445</v>
      </c>
    </row>
    <row r="754" spans="1:10" x14ac:dyDescent="0.25">
      <c r="A754" s="64">
        <v>24248544</v>
      </c>
      <c r="B754" s="233" t="s">
        <v>2243</v>
      </c>
      <c r="C754" s="64" t="s">
        <v>2245</v>
      </c>
      <c r="D754" s="234" t="s">
        <v>119</v>
      </c>
      <c r="E754" s="64" t="s">
        <v>2246</v>
      </c>
      <c r="F754" s="64">
        <v>15</v>
      </c>
      <c r="G754" s="64" t="s">
        <v>166</v>
      </c>
      <c r="H754" s="233" t="s">
        <v>2161</v>
      </c>
      <c r="I754" s="234" t="s">
        <v>166</v>
      </c>
      <c r="J754" s="64" t="s">
        <v>2247</v>
      </c>
    </row>
    <row r="755" spans="1:10" x14ac:dyDescent="0.25">
      <c r="A755" s="64">
        <v>24202813</v>
      </c>
      <c r="B755" s="233" t="s">
        <v>2248</v>
      </c>
      <c r="C755" s="64" t="s">
        <v>2249</v>
      </c>
      <c r="D755" s="234" t="s">
        <v>119</v>
      </c>
      <c r="E755" s="64" t="s">
        <v>2250</v>
      </c>
      <c r="F755" s="64">
        <v>15</v>
      </c>
      <c r="G755" s="64" t="s">
        <v>166</v>
      </c>
      <c r="H755" s="233" t="s">
        <v>2161</v>
      </c>
      <c r="I755" s="234" t="s">
        <v>166</v>
      </c>
      <c r="J755" s="64" t="s">
        <v>2178</v>
      </c>
    </row>
    <row r="756" spans="1:10" x14ac:dyDescent="0.25">
      <c r="A756" s="64">
        <v>24239157</v>
      </c>
      <c r="B756" s="233" t="s">
        <v>2251</v>
      </c>
      <c r="C756" s="64" t="s">
        <v>2252</v>
      </c>
      <c r="D756" s="234" t="s">
        <v>104</v>
      </c>
      <c r="E756" s="64" t="s">
        <v>1348</v>
      </c>
      <c r="F756" s="64">
        <v>13</v>
      </c>
      <c r="G756" s="64" t="s">
        <v>166</v>
      </c>
      <c r="H756" s="233" t="s">
        <v>2161</v>
      </c>
      <c r="I756" s="234" t="s">
        <v>166</v>
      </c>
      <c r="J756" s="64" t="s">
        <v>1445</v>
      </c>
    </row>
    <row r="757" spans="1:10" x14ac:dyDescent="0.25">
      <c r="A757" s="64">
        <v>24247467</v>
      </c>
      <c r="B757" s="233" t="s">
        <v>2253</v>
      </c>
      <c r="C757" s="64" t="s">
        <v>2254</v>
      </c>
      <c r="D757" s="234" t="s">
        <v>104</v>
      </c>
      <c r="E757" s="64" t="s">
        <v>2255</v>
      </c>
      <c r="F757" s="64">
        <v>11</v>
      </c>
      <c r="G757" s="64" t="s">
        <v>166</v>
      </c>
      <c r="H757" s="233" t="s">
        <v>2256</v>
      </c>
      <c r="I757" s="234" t="s">
        <v>166</v>
      </c>
      <c r="J757" s="64" t="s">
        <v>2257</v>
      </c>
    </row>
    <row r="758" spans="1:10" x14ac:dyDescent="0.25">
      <c r="A758" s="64">
        <v>24248703</v>
      </c>
      <c r="B758" s="233" t="s">
        <v>2258</v>
      </c>
      <c r="C758" s="64" t="s">
        <v>2259</v>
      </c>
      <c r="D758" s="234" t="s">
        <v>104</v>
      </c>
      <c r="E758" s="64" t="s">
        <v>930</v>
      </c>
      <c r="F758" s="64">
        <v>11</v>
      </c>
      <c r="G758" s="64" t="s">
        <v>166</v>
      </c>
      <c r="H758" s="233" t="s">
        <v>2256</v>
      </c>
      <c r="I758" s="234" t="s">
        <v>166</v>
      </c>
      <c r="J758" s="64" t="s">
        <v>2260</v>
      </c>
    </row>
    <row r="759" spans="1:10" x14ac:dyDescent="0.25">
      <c r="A759" s="64">
        <v>24249096</v>
      </c>
      <c r="B759" s="233" t="s">
        <v>781</v>
      </c>
      <c r="C759" s="64" t="s">
        <v>2261</v>
      </c>
      <c r="D759" s="234" t="s">
        <v>104</v>
      </c>
      <c r="E759" s="64" t="s">
        <v>2262</v>
      </c>
      <c r="F759" s="64">
        <v>11</v>
      </c>
      <c r="G759" s="64" t="s">
        <v>166</v>
      </c>
      <c r="H759" s="233" t="s">
        <v>2256</v>
      </c>
      <c r="I759" s="234" t="s">
        <v>166</v>
      </c>
      <c r="J759" s="64" t="s">
        <v>2263</v>
      </c>
    </row>
    <row r="760" spans="1:10" x14ac:dyDescent="0.25">
      <c r="A760" s="64">
        <v>24221583</v>
      </c>
      <c r="B760" s="233" t="s">
        <v>2264</v>
      </c>
      <c r="C760" s="64" t="s">
        <v>2265</v>
      </c>
      <c r="D760" s="234" t="s">
        <v>103</v>
      </c>
      <c r="E760" s="64" t="s">
        <v>2266</v>
      </c>
      <c r="F760" s="64">
        <v>13</v>
      </c>
      <c r="G760" s="64" t="s">
        <v>166</v>
      </c>
      <c r="H760" s="233" t="s">
        <v>2256</v>
      </c>
      <c r="I760" s="234" t="s">
        <v>166</v>
      </c>
      <c r="J760" s="64" t="s">
        <v>2260</v>
      </c>
    </row>
    <row r="761" spans="1:10" x14ac:dyDescent="0.25">
      <c r="A761" s="64">
        <v>24247956</v>
      </c>
      <c r="B761" s="233" t="s">
        <v>2267</v>
      </c>
      <c r="C761" s="64" t="s">
        <v>2268</v>
      </c>
      <c r="D761" s="234" t="s">
        <v>118</v>
      </c>
      <c r="E761" s="64" t="s">
        <v>538</v>
      </c>
      <c r="F761" s="64">
        <v>14</v>
      </c>
      <c r="G761" s="64" t="s">
        <v>166</v>
      </c>
      <c r="H761" s="233" t="s">
        <v>2256</v>
      </c>
      <c r="I761" s="234" t="s">
        <v>166</v>
      </c>
      <c r="J761" s="64" t="s">
        <v>2257</v>
      </c>
    </row>
    <row r="762" spans="1:10" x14ac:dyDescent="0.25">
      <c r="A762" s="64">
        <v>24220459</v>
      </c>
      <c r="B762" s="233" t="s">
        <v>2269</v>
      </c>
      <c r="C762" s="64" t="s">
        <v>2270</v>
      </c>
      <c r="D762" s="234" t="s">
        <v>104</v>
      </c>
      <c r="E762" s="64" t="s">
        <v>1366</v>
      </c>
      <c r="F762" s="64">
        <v>13</v>
      </c>
      <c r="G762" s="64" t="s">
        <v>166</v>
      </c>
      <c r="H762" s="233" t="s">
        <v>2256</v>
      </c>
      <c r="I762" s="234" t="s">
        <v>166</v>
      </c>
      <c r="J762" s="64" t="s">
        <v>1867</v>
      </c>
    </row>
    <row r="763" spans="1:10" x14ac:dyDescent="0.25">
      <c r="A763" s="64">
        <v>24237353</v>
      </c>
      <c r="B763" s="233" t="s">
        <v>2271</v>
      </c>
      <c r="C763" s="64" t="s">
        <v>2272</v>
      </c>
      <c r="D763" s="234" t="s">
        <v>119</v>
      </c>
      <c r="E763" s="64" t="s">
        <v>2273</v>
      </c>
      <c r="F763" s="64">
        <v>14</v>
      </c>
      <c r="G763" s="64" t="s">
        <v>166</v>
      </c>
      <c r="H763" s="233" t="s">
        <v>2256</v>
      </c>
      <c r="I763" s="234" t="s">
        <v>166</v>
      </c>
      <c r="J763" s="64" t="s">
        <v>2260</v>
      </c>
    </row>
    <row r="764" spans="1:10" x14ac:dyDescent="0.25">
      <c r="A764" s="64">
        <v>24247475</v>
      </c>
      <c r="B764" s="233" t="s">
        <v>2274</v>
      </c>
      <c r="C764" s="64" t="s">
        <v>2275</v>
      </c>
      <c r="D764" s="234" t="s">
        <v>118</v>
      </c>
      <c r="E764" s="64" t="s">
        <v>2276</v>
      </c>
      <c r="F764" s="64">
        <v>14</v>
      </c>
      <c r="G764" s="64" t="s">
        <v>166</v>
      </c>
      <c r="H764" s="233" t="s">
        <v>2256</v>
      </c>
      <c r="I764" s="234" t="s">
        <v>166</v>
      </c>
      <c r="J764" s="64" t="s">
        <v>8980</v>
      </c>
    </row>
    <row r="765" spans="1:10" x14ac:dyDescent="0.25">
      <c r="A765" s="64">
        <v>24247476</v>
      </c>
      <c r="B765" s="233" t="s">
        <v>2274</v>
      </c>
      <c r="C765" s="64" t="s">
        <v>2277</v>
      </c>
      <c r="D765" s="234" t="s">
        <v>104</v>
      </c>
      <c r="E765" s="64" t="s">
        <v>301</v>
      </c>
      <c r="F765" s="64">
        <v>11</v>
      </c>
      <c r="G765" s="64" t="s">
        <v>166</v>
      </c>
      <c r="H765" s="233" t="s">
        <v>2256</v>
      </c>
      <c r="I765" s="234" t="s">
        <v>166</v>
      </c>
      <c r="J765" s="64" t="s">
        <v>180</v>
      </c>
    </row>
    <row r="766" spans="1:10" x14ac:dyDescent="0.25">
      <c r="A766" s="64">
        <v>24249178</v>
      </c>
      <c r="B766" s="233" t="s">
        <v>2278</v>
      </c>
      <c r="C766" s="64" t="s">
        <v>2279</v>
      </c>
      <c r="D766" s="234" t="s">
        <v>104</v>
      </c>
      <c r="E766" s="64" t="s">
        <v>465</v>
      </c>
      <c r="F766" s="64">
        <v>13</v>
      </c>
      <c r="G766" s="64" t="s">
        <v>166</v>
      </c>
      <c r="H766" s="233" t="s">
        <v>2256</v>
      </c>
      <c r="I766" s="234" t="s">
        <v>166</v>
      </c>
    </row>
    <row r="767" spans="1:10" x14ac:dyDescent="0.25">
      <c r="A767" s="64">
        <v>24233635</v>
      </c>
      <c r="B767" s="233" t="s">
        <v>2280</v>
      </c>
      <c r="C767" s="64" t="s">
        <v>606</v>
      </c>
      <c r="D767" s="234" t="s">
        <v>104</v>
      </c>
      <c r="E767" s="64" t="s">
        <v>493</v>
      </c>
      <c r="F767" s="64">
        <v>12</v>
      </c>
      <c r="G767" s="64" t="s">
        <v>166</v>
      </c>
      <c r="H767" s="233" t="s">
        <v>2256</v>
      </c>
      <c r="I767" s="234" t="s">
        <v>166</v>
      </c>
      <c r="J767" s="64" t="s">
        <v>2281</v>
      </c>
    </row>
    <row r="768" spans="1:10" x14ac:dyDescent="0.25">
      <c r="A768" s="64">
        <v>24247796</v>
      </c>
      <c r="B768" s="233" t="s">
        <v>2282</v>
      </c>
      <c r="C768" s="64" t="s">
        <v>2283</v>
      </c>
      <c r="D768" s="234" t="s">
        <v>103</v>
      </c>
      <c r="E768" s="64" t="s">
        <v>803</v>
      </c>
      <c r="F768" s="64">
        <v>11</v>
      </c>
      <c r="G768" s="64" t="s">
        <v>166</v>
      </c>
      <c r="H768" s="233" t="s">
        <v>2256</v>
      </c>
      <c r="I768" s="234" t="s">
        <v>166</v>
      </c>
      <c r="J768" s="64" t="s">
        <v>2284</v>
      </c>
    </row>
    <row r="769" spans="1:10" x14ac:dyDescent="0.25">
      <c r="A769" s="64">
        <v>24211099</v>
      </c>
      <c r="B769" s="233" t="s">
        <v>2282</v>
      </c>
      <c r="C769" s="64" t="s">
        <v>2285</v>
      </c>
      <c r="D769" s="234" t="s">
        <v>119</v>
      </c>
      <c r="E769" s="64" t="s">
        <v>2286</v>
      </c>
      <c r="F769" s="64">
        <v>15</v>
      </c>
      <c r="G769" s="64" t="s">
        <v>166</v>
      </c>
      <c r="H769" s="233" t="s">
        <v>2256</v>
      </c>
      <c r="I769" s="234" t="s">
        <v>166</v>
      </c>
      <c r="J769" s="64" t="s">
        <v>2260</v>
      </c>
    </row>
    <row r="770" spans="1:10" x14ac:dyDescent="0.25">
      <c r="A770" s="64">
        <v>24212833</v>
      </c>
      <c r="B770" s="233" t="s">
        <v>2287</v>
      </c>
      <c r="C770" s="64" t="s">
        <v>2288</v>
      </c>
      <c r="D770" s="234" t="s">
        <v>118</v>
      </c>
      <c r="E770" s="64" t="s">
        <v>1961</v>
      </c>
      <c r="F770" s="64">
        <v>14</v>
      </c>
      <c r="G770" s="64" t="s">
        <v>166</v>
      </c>
      <c r="H770" s="233" t="s">
        <v>2256</v>
      </c>
      <c r="I770" s="234" t="s">
        <v>166</v>
      </c>
      <c r="J770" s="64" t="s">
        <v>2289</v>
      </c>
    </row>
    <row r="771" spans="1:10" x14ac:dyDescent="0.25">
      <c r="A771" s="64">
        <v>24211101</v>
      </c>
      <c r="B771" s="233" t="s">
        <v>2290</v>
      </c>
      <c r="C771" s="64" t="s">
        <v>2291</v>
      </c>
      <c r="D771" s="234" t="s">
        <v>118</v>
      </c>
      <c r="E771" s="64" t="s">
        <v>2292</v>
      </c>
      <c r="F771" s="64">
        <v>15</v>
      </c>
      <c r="G771" s="64" t="s">
        <v>166</v>
      </c>
      <c r="H771" s="233" t="s">
        <v>2256</v>
      </c>
      <c r="I771" s="234" t="s">
        <v>166</v>
      </c>
      <c r="J771" s="64" t="s">
        <v>2293</v>
      </c>
    </row>
    <row r="772" spans="1:10" x14ac:dyDescent="0.25">
      <c r="A772" s="64">
        <v>24248704</v>
      </c>
      <c r="B772" s="233" t="s">
        <v>2294</v>
      </c>
      <c r="C772" s="64" t="s">
        <v>2295</v>
      </c>
      <c r="D772" s="234" t="s">
        <v>104</v>
      </c>
      <c r="E772" s="64" t="s">
        <v>2296</v>
      </c>
      <c r="F772" s="64">
        <v>12</v>
      </c>
      <c r="G772" s="64" t="s">
        <v>166</v>
      </c>
      <c r="H772" s="233" t="s">
        <v>2256</v>
      </c>
      <c r="I772" s="234" t="s">
        <v>166</v>
      </c>
      <c r="J772" s="64" t="s">
        <v>788</v>
      </c>
    </row>
    <row r="773" spans="1:10" x14ac:dyDescent="0.25">
      <c r="A773" s="64">
        <v>24248705</v>
      </c>
      <c r="B773" s="233" t="s">
        <v>2297</v>
      </c>
      <c r="C773" s="64" t="s">
        <v>2298</v>
      </c>
      <c r="D773" s="234" t="s">
        <v>104</v>
      </c>
      <c r="E773" s="64" t="s">
        <v>2299</v>
      </c>
      <c r="F773" s="64">
        <v>12</v>
      </c>
      <c r="G773" s="64" t="s">
        <v>166</v>
      </c>
      <c r="H773" s="233" t="s">
        <v>2256</v>
      </c>
      <c r="I773" s="234" t="s">
        <v>166</v>
      </c>
      <c r="J773" s="64" t="s">
        <v>788</v>
      </c>
    </row>
    <row r="774" spans="1:10" x14ac:dyDescent="0.25">
      <c r="A774" s="64">
        <v>24249145</v>
      </c>
      <c r="B774" s="233" t="s">
        <v>2300</v>
      </c>
      <c r="C774" s="64" t="s">
        <v>1750</v>
      </c>
      <c r="D774" s="234" t="s">
        <v>119</v>
      </c>
      <c r="E774" s="64" t="s">
        <v>2301</v>
      </c>
      <c r="F774" s="64">
        <v>14</v>
      </c>
      <c r="G774" s="64" t="s">
        <v>166</v>
      </c>
      <c r="H774" s="233" t="s">
        <v>2256</v>
      </c>
      <c r="I774" s="234" t="s">
        <v>166</v>
      </c>
      <c r="J774" s="64" t="s">
        <v>632</v>
      </c>
    </row>
    <row r="775" spans="1:10" x14ac:dyDescent="0.25">
      <c r="A775" s="64">
        <v>24220932</v>
      </c>
      <c r="B775" s="233" t="s">
        <v>2302</v>
      </c>
      <c r="C775" s="64" t="s">
        <v>2303</v>
      </c>
      <c r="D775" s="234" t="s">
        <v>404</v>
      </c>
      <c r="E775" s="64" t="s">
        <v>2304</v>
      </c>
      <c r="F775" s="64">
        <v>16</v>
      </c>
      <c r="G775" s="64" t="s">
        <v>166</v>
      </c>
      <c r="H775" s="233" t="s">
        <v>2256</v>
      </c>
      <c r="I775" s="234" t="s">
        <v>166</v>
      </c>
      <c r="J775" s="64" t="s">
        <v>2260</v>
      </c>
    </row>
    <row r="776" spans="1:10" x14ac:dyDescent="0.25">
      <c r="A776" s="64">
        <v>24247795</v>
      </c>
      <c r="B776" s="233" t="s">
        <v>2305</v>
      </c>
      <c r="C776" s="64" t="s">
        <v>2306</v>
      </c>
      <c r="D776" s="234" t="s">
        <v>103</v>
      </c>
      <c r="E776" s="64" t="s">
        <v>2005</v>
      </c>
      <c r="F776" s="64">
        <v>12</v>
      </c>
      <c r="G776" s="64" t="s">
        <v>166</v>
      </c>
      <c r="H776" s="233" t="s">
        <v>2256</v>
      </c>
      <c r="I776" s="234" t="s">
        <v>166</v>
      </c>
      <c r="J776" s="64" t="s">
        <v>2307</v>
      </c>
    </row>
    <row r="777" spans="1:10" x14ac:dyDescent="0.25">
      <c r="A777" s="64">
        <v>24249171</v>
      </c>
      <c r="B777" s="233" t="s">
        <v>8981</v>
      </c>
      <c r="C777" s="64" t="s">
        <v>2308</v>
      </c>
      <c r="D777" s="234" t="s">
        <v>103</v>
      </c>
      <c r="E777" s="64" t="s">
        <v>2309</v>
      </c>
      <c r="F777" s="64">
        <v>12</v>
      </c>
      <c r="G777" s="64" t="s">
        <v>166</v>
      </c>
      <c r="H777" s="233" t="s">
        <v>2256</v>
      </c>
      <c r="I777" s="234" t="s">
        <v>166</v>
      </c>
      <c r="J777" s="64" t="s">
        <v>788</v>
      </c>
    </row>
    <row r="778" spans="1:10" x14ac:dyDescent="0.25">
      <c r="A778" s="64">
        <v>24222490</v>
      </c>
      <c r="B778" s="233" t="s">
        <v>2310</v>
      </c>
      <c r="C778" s="64" t="s">
        <v>2311</v>
      </c>
      <c r="D778" s="234" t="s">
        <v>104</v>
      </c>
      <c r="E778" s="64" t="s">
        <v>2312</v>
      </c>
      <c r="F778" s="64">
        <v>13</v>
      </c>
      <c r="G778" s="64" t="s">
        <v>166</v>
      </c>
      <c r="H778" s="233" t="s">
        <v>2256</v>
      </c>
      <c r="I778" s="234" t="s">
        <v>166</v>
      </c>
      <c r="J778" s="64" t="s">
        <v>1186</v>
      </c>
    </row>
    <row r="779" spans="1:10" x14ac:dyDescent="0.25">
      <c r="A779" s="64">
        <v>24237202</v>
      </c>
      <c r="B779" s="233" t="s">
        <v>2313</v>
      </c>
      <c r="C779" s="64" t="s">
        <v>2314</v>
      </c>
      <c r="D779" s="234" t="s">
        <v>103</v>
      </c>
      <c r="E779" s="64" t="s">
        <v>2315</v>
      </c>
      <c r="F779" s="64">
        <v>12</v>
      </c>
      <c r="G779" s="64" t="s">
        <v>166</v>
      </c>
      <c r="H779" s="233" t="s">
        <v>2256</v>
      </c>
      <c r="I779" s="234" t="s">
        <v>166</v>
      </c>
      <c r="J779" s="64" t="s">
        <v>2263</v>
      </c>
    </row>
    <row r="780" spans="1:10" x14ac:dyDescent="0.25">
      <c r="A780" s="64">
        <v>24220032</v>
      </c>
      <c r="B780" s="233" t="s">
        <v>2316</v>
      </c>
      <c r="C780" s="64" t="s">
        <v>2317</v>
      </c>
      <c r="D780" s="234" t="s">
        <v>118</v>
      </c>
      <c r="E780" s="64" t="s">
        <v>2318</v>
      </c>
      <c r="F780" s="64">
        <v>14</v>
      </c>
      <c r="G780" s="64" t="s">
        <v>166</v>
      </c>
      <c r="H780" s="233" t="s">
        <v>2256</v>
      </c>
      <c r="I780" s="234" t="s">
        <v>166</v>
      </c>
      <c r="J780" s="64" t="s">
        <v>2263</v>
      </c>
    </row>
    <row r="781" spans="1:10" x14ac:dyDescent="0.25">
      <c r="A781" s="64">
        <v>24248706</v>
      </c>
      <c r="B781" s="233" t="s">
        <v>2319</v>
      </c>
      <c r="C781" s="64" t="s">
        <v>2320</v>
      </c>
      <c r="D781" s="234" t="s">
        <v>104</v>
      </c>
      <c r="E781" s="64" t="s">
        <v>836</v>
      </c>
      <c r="F781" s="64">
        <v>11</v>
      </c>
      <c r="G781" s="64" t="s">
        <v>166</v>
      </c>
      <c r="H781" s="233" t="s">
        <v>2256</v>
      </c>
      <c r="I781" s="234" t="s">
        <v>166</v>
      </c>
      <c r="J781" s="64" t="s">
        <v>788</v>
      </c>
    </row>
    <row r="782" spans="1:10" x14ac:dyDescent="0.25">
      <c r="A782" s="64">
        <v>24221439</v>
      </c>
      <c r="B782" s="233" t="s">
        <v>2321</v>
      </c>
      <c r="C782" s="64" t="s">
        <v>2322</v>
      </c>
      <c r="D782" s="234" t="s">
        <v>103</v>
      </c>
      <c r="E782" s="64" t="s">
        <v>455</v>
      </c>
      <c r="F782" s="64">
        <v>13</v>
      </c>
      <c r="G782" s="64" t="s">
        <v>166</v>
      </c>
      <c r="H782" s="233" t="s">
        <v>2256</v>
      </c>
      <c r="I782" s="234" t="s">
        <v>166</v>
      </c>
      <c r="J782" s="64" t="s">
        <v>2257</v>
      </c>
    </row>
    <row r="783" spans="1:10" x14ac:dyDescent="0.25">
      <c r="A783" s="64">
        <v>24233786</v>
      </c>
      <c r="B783" s="233" t="s">
        <v>1386</v>
      </c>
      <c r="C783" s="64" t="s">
        <v>2323</v>
      </c>
      <c r="D783" s="234" t="s">
        <v>103</v>
      </c>
      <c r="E783" s="64" t="s">
        <v>2324</v>
      </c>
      <c r="F783" s="64">
        <v>12</v>
      </c>
      <c r="G783" s="64" t="s">
        <v>166</v>
      </c>
      <c r="H783" s="233" t="s">
        <v>2256</v>
      </c>
      <c r="I783" s="234" t="s">
        <v>166</v>
      </c>
      <c r="J783" s="64" t="s">
        <v>2325</v>
      </c>
    </row>
    <row r="784" spans="1:10" x14ac:dyDescent="0.25">
      <c r="A784" s="64">
        <v>24245676</v>
      </c>
      <c r="B784" s="233" t="s">
        <v>2326</v>
      </c>
      <c r="C784" s="64" t="s">
        <v>2327</v>
      </c>
      <c r="D784" s="234" t="s">
        <v>104</v>
      </c>
      <c r="E784" s="64" t="s">
        <v>1281</v>
      </c>
      <c r="F784" s="64">
        <v>12</v>
      </c>
      <c r="G784" s="64" t="s">
        <v>166</v>
      </c>
      <c r="H784" s="233" t="s">
        <v>2256</v>
      </c>
      <c r="I784" s="234" t="s">
        <v>166</v>
      </c>
      <c r="J784" s="64" t="s">
        <v>2260</v>
      </c>
    </row>
    <row r="785" spans="1:10" x14ac:dyDescent="0.25">
      <c r="A785" s="64">
        <v>24222144</v>
      </c>
      <c r="B785" s="233" t="s">
        <v>2328</v>
      </c>
      <c r="C785" s="64" t="s">
        <v>2329</v>
      </c>
      <c r="D785" s="234" t="s">
        <v>118</v>
      </c>
      <c r="E785" s="64" t="s">
        <v>2330</v>
      </c>
      <c r="F785" s="64">
        <v>14</v>
      </c>
      <c r="G785" s="64" t="s">
        <v>166</v>
      </c>
      <c r="H785" s="233" t="s">
        <v>2256</v>
      </c>
      <c r="I785" s="234" t="s">
        <v>166</v>
      </c>
      <c r="J785" s="64" t="s">
        <v>2331</v>
      </c>
    </row>
    <row r="786" spans="1:10" x14ac:dyDescent="0.25">
      <c r="A786" s="64">
        <v>24239238</v>
      </c>
      <c r="B786" s="233" t="s">
        <v>2332</v>
      </c>
      <c r="C786" s="64" t="s">
        <v>2333</v>
      </c>
      <c r="D786" s="234" t="s">
        <v>104</v>
      </c>
      <c r="E786" s="64" t="s">
        <v>2334</v>
      </c>
      <c r="F786" s="64">
        <v>12</v>
      </c>
      <c r="G786" s="64" t="s">
        <v>166</v>
      </c>
      <c r="H786" s="233" t="s">
        <v>2256</v>
      </c>
      <c r="I786" s="234" t="s">
        <v>166</v>
      </c>
      <c r="J786" s="64" t="s">
        <v>2263</v>
      </c>
    </row>
    <row r="787" spans="1:10" x14ac:dyDescent="0.25">
      <c r="A787" s="64">
        <v>24248551</v>
      </c>
      <c r="B787" s="233" t="s">
        <v>2335</v>
      </c>
      <c r="C787" s="64" t="s">
        <v>2336</v>
      </c>
      <c r="D787" s="234" t="s">
        <v>103</v>
      </c>
      <c r="E787" s="64" t="s">
        <v>294</v>
      </c>
      <c r="F787" s="64">
        <v>12</v>
      </c>
      <c r="G787" s="64" t="s">
        <v>166</v>
      </c>
      <c r="H787" s="233" t="s">
        <v>2256</v>
      </c>
      <c r="I787" s="234" t="s">
        <v>166</v>
      </c>
      <c r="J787" s="64" t="s">
        <v>2337</v>
      </c>
    </row>
    <row r="788" spans="1:10" x14ac:dyDescent="0.25">
      <c r="A788" s="64">
        <v>24233735</v>
      </c>
      <c r="B788" s="233" t="s">
        <v>2338</v>
      </c>
      <c r="C788" s="64" t="s">
        <v>2339</v>
      </c>
      <c r="D788" s="234" t="s">
        <v>104</v>
      </c>
      <c r="E788" s="64" t="s">
        <v>2340</v>
      </c>
      <c r="F788" s="64">
        <v>12</v>
      </c>
      <c r="G788" s="64" t="s">
        <v>166</v>
      </c>
      <c r="H788" s="233" t="s">
        <v>2256</v>
      </c>
      <c r="I788" s="234" t="s">
        <v>166</v>
      </c>
      <c r="J788" s="64" t="s">
        <v>2260</v>
      </c>
    </row>
    <row r="789" spans="1:10" x14ac:dyDescent="0.25">
      <c r="A789" s="64">
        <v>24245677</v>
      </c>
      <c r="B789" s="233" t="s">
        <v>2341</v>
      </c>
      <c r="C789" s="64" t="s">
        <v>2342</v>
      </c>
      <c r="D789" s="234" t="s">
        <v>104</v>
      </c>
      <c r="E789" s="64" t="s">
        <v>942</v>
      </c>
      <c r="F789" s="64">
        <v>12</v>
      </c>
      <c r="G789" s="64" t="s">
        <v>166</v>
      </c>
      <c r="H789" s="233" t="s">
        <v>2256</v>
      </c>
      <c r="I789" s="234" t="s">
        <v>166</v>
      </c>
      <c r="J789" s="64" t="s">
        <v>2260</v>
      </c>
    </row>
    <row r="790" spans="1:10" x14ac:dyDescent="0.25">
      <c r="A790" s="64">
        <v>24238460</v>
      </c>
      <c r="B790" s="233" t="s">
        <v>2343</v>
      </c>
      <c r="C790" s="64" t="s">
        <v>2283</v>
      </c>
      <c r="D790" s="234" t="s">
        <v>103</v>
      </c>
      <c r="E790" s="64" t="s">
        <v>1138</v>
      </c>
      <c r="F790" s="64">
        <v>12</v>
      </c>
      <c r="G790" s="64" t="s">
        <v>166</v>
      </c>
      <c r="H790" s="233" t="s">
        <v>2256</v>
      </c>
      <c r="I790" s="234" t="s">
        <v>166</v>
      </c>
      <c r="J790" s="64" t="s">
        <v>2260</v>
      </c>
    </row>
    <row r="791" spans="1:10" x14ac:dyDescent="0.25">
      <c r="A791" s="64">
        <v>24233740</v>
      </c>
      <c r="B791" s="233" t="s">
        <v>2344</v>
      </c>
      <c r="C791" s="64" t="s">
        <v>2345</v>
      </c>
      <c r="D791" s="234" t="s">
        <v>104</v>
      </c>
      <c r="E791" s="64" t="s">
        <v>2346</v>
      </c>
      <c r="F791" s="64">
        <v>13</v>
      </c>
      <c r="G791" s="64" t="s">
        <v>166</v>
      </c>
      <c r="H791" s="233" t="s">
        <v>2256</v>
      </c>
      <c r="I791" s="234" t="s">
        <v>166</v>
      </c>
      <c r="J791" s="64" t="s">
        <v>632</v>
      </c>
    </row>
    <row r="792" spans="1:10" x14ac:dyDescent="0.25">
      <c r="A792" s="64">
        <v>24237775</v>
      </c>
      <c r="B792" s="233" t="s">
        <v>2347</v>
      </c>
      <c r="C792" s="64" t="s">
        <v>2348</v>
      </c>
      <c r="D792" s="234" t="s">
        <v>103</v>
      </c>
      <c r="E792" s="64" t="s">
        <v>2349</v>
      </c>
      <c r="F792" s="64">
        <v>13</v>
      </c>
      <c r="G792" s="64" t="s">
        <v>166</v>
      </c>
      <c r="H792" s="233" t="s">
        <v>2256</v>
      </c>
      <c r="I792" s="234" t="s">
        <v>166</v>
      </c>
      <c r="J792" s="64" t="s">
        <v>2307</v>
      </c>
    </row>
    <row r="793" spans="1:10" x14ac:dyDescent="0.25">
      <c r="A793" s="64">
        <v>24239130</v>
      </c>
      <c r="B793" s="233" t="s">
        <v>2350</v>
      </c>
      <c r="C793" s="64" t="s">
        <v>2351</v>
      </c>
      <c r="D793" s="234" t="s">
        <v>103</v>
      </c>
      <c r="E793" s="64" t="s">
        <v>1951</v>
      </c>
      <c r="F793" s="64">
        <v>13</v>
      </c>
      <c r="G793" s="64" t="s">
        <v>166</v>
      </c>
      <c r="H793" s="233" t="s">
        <v>2256</v>
      </c>
      <c r="I793" s="234" t="s">
        <v>166</v>
      </c>
      <c r="J793" s="64" t="s">
        <v>8982</v>
      </c>
    </row>
    <row r="794" spans="1:10" x14ac:dyDescent="0.25">
      <c r="A794" s="64">
        <v>24247471</v>
      </c>
      <c r="B794" s="233" t="s">
        <v>2352</v>
      </c>
      <c r="C794" s="64" t="s">
        <v>2353</v>
      </c>
      <c r="D794" s="234" t="s">
        <v>104</v>
      </c>
      <c r="E794" s="64" t="s">
        <v>607</v>
      </c>
      <c r="F794" s="64">
        <v>12</v>
      </c>
      <c r="G794" s="64" t="s">
        <v>166</v>
      </c>
      <c r="H794" s="233" t="s">
        <v>2256</v>
      </c>
      <c r="I794" s="234" t="s">
        <v>166</v>
      </c>
      <c r="J794" s="64" t="s">
        <v>2257</v>
      </c>
    </row>
    <row r="795" spans="1:10" x14ac:dyDescent="0.25">
      <c r="A795" s="64">
        <v>24247947</v>
      </c>
      <c r="B795" s="233" t="s">
        <v>2354</v>
      </c>
      <c r="C795" s="64" t="s">
        <v>2355</v>
      </c>
      <c r="D795" s="234" t="s">
        <v>103</v>
      </c>
      <c r="E795" s="64" t="s">
        <v>2356</v>
      </c>
      <c r="F795" s="64">
        <v>12</v>
      </c>
      <c r="G795" s="64" t="s">
        <v>166</v>
      </c>
      <c r="H795" s="233" t="s">
        <v>2256</v>
      </c>
      <c r="I795" s="234" t="s">
        <v>166</v>
      </c>
      <c r="J795" s="64" t="s">
        <v>2257</v>
      </c>
    </row>
    <row r="796" spans="1:10" x14ac:dyDescent="0.25">
      <c r="A796" s="64">
        <v>24222209</v>
      </c>
      <c r="B796" s="233" t="s">
        <v>2357</v>
      </c>
      <c r="C796" s="64" t="s">
        <v>1819</v>
      </c>
      <c r="D796" s="234" t="s">
        <v>119</v>
      </c>
      <c r="E796" s="64" t="s">
        <v>2358</v>
      </c>
      <c r="F796" s="64">
        <v>14</v>
      </c>
      <c r="G796" s="64" t="s">
        <v>166</v>
      </c>
      <c r="H796" s="233" t="s">
        <v>2256</v>
      </c>
      <c r="I796" s="234" t="s">
        <v>166</v>
      </c>
      <c r="J796" s="64" t="s">
        <v>788</v>
      </c>
    </row>
    <row r="797" spans="1:10" x14ac:dyDescent="0.25">
      <c r="A797" s="64">
        <v>24247955</v>
      </c>
      <c r="B797" s="233" t="s">
        <v>2359</v>
      </c>
      <c r="C797" s="64" t="s">
        <v>2360</v>
      </c>
      <c r="D797" s="234" t="s">
        <v>103</v>
      </c>
      <c r="E797" s="64" t="s">
        <v>585</v>
      </c>
      <c r="F797" s="64">
        <v>12</v>
      </c>
      <c r="G797" s="64" t="s">
        <v>166</v>
      </c>
      <c r="H797" s="233" t="s">
        <v>2256</v>
      </c>
      <c r="I797" s="234" t="s">
        <v>166</v>
      </c>
      <c r="J797" s="64" t="s">
        <v>2257</v>
      </c>
    </row>
    <row r="798" spans="1:10" x14ac:dyDescent="0.25">
      <c r="A798" s="64">
        <v>24248707</v>
      </c>
      <c r="B798" s="233" t="s">
        <v>2361</v>
      </c>
      <c r="C798" s="64" t="s">
        <v>2362</v>
      </c>
      <c r="D798" s="234" t="s">
        <v>103</v>
      </c>
      <c r="E798" s="64" t="s">
        <v>1155</v>
      </c>
      <c r="F798" s="64">
        <v>13</v>
      </c>
      <c r="G798" s="64" t="s">
        <v>166</v>
      </c>
      <c r="H798" s="233" t="s">
        <v>2256</v>
      </c>
      <c r="I798" s="234" t="s">
        <v>166</v>
      </c>
      <c r="J798" s="64" t="s">
        <v>788</v>
      </c>
    </row>
    <row r="799" spans="1:10" x14ac:dyDescent="0.25">
      <c r="A799" s="64">
        <v>24247794</v>
      </c>
      <c r="B799" s="233" t="s">
        <v>2363</v>
      </c>
      <c r="C799" s="64" t="s">
        <v>2364</v>
      </c>
      <c r="D799" s="234" t="s">
        <v>104</v>
      </c>
      <c r="E799" s="64" t="s">
        <v>707</v>
      </c>
      <c r="F799" s="64">
        <v>12</v>
      </c>
      <c r="G799" s="64" t="s">
        <v>166</v>
      </c>
      <c r="H799" s="233" t="s">
        <v>2256</v>
      </c>
      <c r="I799" s="234" t="s">
        <v>166</v>
      </c>
      <c r="J799" s="64" t="s">
        <v>2260</v>
      </c>
    </row>
    <row r="800" spans="1:10" x14ac:dyDescent="0.25">
      <c r="A800" s="64">
        <v>24222473</v>
      </c>
      <c r="B800" s="233" t="s">
        <v>2365</v>
      </c>
      <c r="C800" s="64" t="s">
        <v>2366</v>
      </c>
      <c r="D800" s="234" t="s">
        <v>103</v>
      </c>
      <c r="E800" s="64" t="s">
        <v>2367</v>
      </c>
      <c r="F800" s="64">
        <v>13</v>
      </c>
      <c r="G800" s="64" t="s">
        <v>166</v>
      </c>
      <c r="H800" s="233" t="s">
        <v>2256</v>
      </c>
      <c r="I800" s="234" t="s">
        <v>166</v>
      </c>
      <c r="J800" s="64" t="s">
        <v>2368</v>
      </c>
    </row>
    <row r="801" spans="1:10" x14ac:dyDescent="0.25">
      <c r="A801" s="64">
        <v>24247469</v>
      </c>
      <c r="B801" s="233" t="s">
        <v>2369</v>
      </c>
      <c r="C801" s="64" t="s">
        <v>2370</v>
      </c>
      <c r="D801" s="234" t="s">
        <v>103</v>
      </c>
      <c r="E801" s="64" t="s">
        <v>2371</v>
      </c>
      <c r="F801" s="64">
        <v>12</v>
      </c>
      <c r="G801" s="64" t="s">
        <v>166</v>
      </c>
      <c r="H801" s="233" t="s">
        <v>2256</v>
      </c>
      <c r="I801" s="234" t="s">
        <v>166</v>
      </c>
      <c r="J801" s="64" t="s">
        <v>2263</v>
      </c>
    </row>
    <row r="802" spans="1:10" x14ac:dyDescent="0.25">
      <c r="A802" s="64">
        <v>24247792</v>
      </c>
      <c r="B802" s="233" t="s">
        <v>2372</v>
      </c>
      <c r="C802" s="64" t="s">
        <v>2373</v>
      </c>
      <c r="D802" s="234" t="s">
        <v>104</v>
      </c>
      <c r="E802" s="64" t="s">
        <v>2374</v>
      </c>
      <c r="F802" s="64">
        <v>13</v>
      </c>
      <c r="G802" s="64" t="s">
        <v>166</v>
      </c>
      <c r="H802" s="233" t="s">
        <v>2256</v>
      </c>
      <c r="I802" s="234" t="s">
        <v>166</v>
      </c>
      <c r="J802" s="64" t="s">
        <v>788</v>
      </c>
    </row>
    <row r="803" spans="1:10" x14ac:dyDescent="0.25">
      <c r="A803" s="64">
        <v>24249289</v>
      </c>
      <c r="B803" s="233" t="s">
        <v>8983</v>
      </c>
      <c r="C803" s="64" t="s">
        <v>8984</v>
      </c>
      <c r="D803" s="234" t="s">
        <v>104</v>
      </c>
      <c r="E803" s="64" t="s">
        <v>879</v>
      </c>
      <c r="F803" s="64">
        <v>12</v>
      </c>
      <c r="G803" s="64" t="s">
        <v>166</v>
      </c>
      <c r="H803" s="233" t="s">
        <v>2256</v>
      </c>
      <c r="I803" s="234" t="s">
        <v>166</v>
      </c>
      <c r="J803" s="64" t="s">
        <v>788</v>
      </c>
    </row>
    <row r="804" spans="1:10" x14ac:dyDescent="0.25">
      <c r="A804" s="64">
        <v>24237407</v>
      </c>
      <c r="B804" s="233" t="s">
        <v>2375</v>
      </c>
      <c r="C804" s="64" t="s">
        <v>2376</v>
      </c>
      <c r="D804" s="234" t="s">
        <v>103</v>
      </c>
      <c r="E804" s="64" t="s">
        <v>2377</v>
      </c>
      <c r="F804" s="64">
        <v>13</v>
      </c>
      <c r="G804" s="64" t="s">
        <v>166</v>
      </c>
      <c r="H804" s="233" t="s">
        <v>2256</v>
      </c>
      <c r="I804" s="234" t="s">
        <v>166</v>
      </c>
      <c r="J804" s="64" t="s">
        <v>2378</v>
      </c>
    </row>
    <row r="805" spans="1:10" x14ac:dyDescent="0.25">
      <c r="A805" s="64">
        <v>24237221</v>
      </c>
      <c r="B805" s="233" t="s">
        <v>2379</v>
      </c>
      <c r="C805" s="64" t="s">
        <v>2380</v>
      </c>
      <c r="D805" s="234" t="s">
        <v>103</v>
      </c>
      <c r="E805" s="64" t="s">
        <v>2381</v>
      </c>
      <c r="F805" s="64">
        <v>12</v>
      </c>
      <c r="G805" s="64" t="s">
        <v>166</v>
      </c>
      <c r="H805" s="233" t="s">
        <v>2256</v>
      </c>
      <c r="I805" s="234" t="s">
        <v>166</v>
      </c>
      <c r="J805" s="64" t="s">
        <v>2281</v>
      </c>
    </row>
    <row r="806" spans="1:10" x14ac:dyDescent="0.25">
      <c r="A806" s="64">
        <v>24247791</v>
      </c>
      <c r="B806" s="233" t="s">
        <v>1648</v>
      </c>
      <c r="C806" s="64" t="s">
        <v>2382</v>
      </c>
      <c r="D806" s="234" t="s">
        <v>103</v>
      </c>
      <c r="E806" s="64" t="s">
        <v>1637</v>
      </c>
      <c r="F806" s="64">
        <v>12</v>
      </c>
      <c r="G806" s="64" t="s">
        <v>166</v>
      </c>
      <c r="H806" s="233" t="s">
        <v>2256</v>
      </c>
      <c r="I806" s="234" t="s">
        <v>166</v>
      </c>
      <c r="J806" s="64" t="s">
        <v>2260</v>
      </c>
    </row>
    <row r="807" spans="1:10" x14ac:dyDescent="0.25">
      <c r="A807" s="64">
        <v>24222427</v>
      </c>
      <c r="B807" s="233" t="s">
        <v>2383</v>
      </c>
      <c r="C807" s="64" t="s">
        <v>2384</v>
      </c>
      <c r="D807" s="234" t="s">
        <v>103</v>
      </c>
      <c r="E807" s="64" t="s">
        <v>2385</v>
      </c>
      <c r="F807" s="64">
        <v>13</v>
      </c>
      <c r="G807" s="64" t="s">
        <v>166</v>
      </c>
      <c r="H807" s="233" t="s">
        <v>2256</v>
      </c>
      <c r="I807" s="234" t="s">
        <v>166</v>
      </c>
      <c r="J807" s="64" t="s">
        <v>2257</v>
      </c>
    </row>
    <row r="808" spans="1:10" x14ac:dyDescent="0.25">
      <c r="A808" s="64">
        <v>24248708</v>
      </c>
      <c r="B808" s="233" t="s">
        <v>2386</v>
      </c>
      <c r="C808" s="64" t="s">
        <v>2387</v>
      </c>
      <c r="D808" s="234" t="s">
        <v>103</v>
      </c>
      <c r="E808" s="64" t="s">
        <v>288</v>
      </c>
      <c r="F808" s="64">
        <v>11</v>
      </c>
      <c r="G808" s="64" t="s">
        <v>166</v>
      </c>
      <c r="H808" s="233" t="s">
        <v>2256</v>
      </c>
      <c r="I808" s="234" t="s">
        <v>166</v>
      </c>
      <c r="J808" s="64" t="s">
        <v>2337</v>
      </c>
    </row>
    <row r="809" spans="1:10" x14ac:dyDescent="0.25">
      <c r="A809" s="64">
        <v>24248264</v>
      </c>
      <c r="B809" s="233" t="s">
        <v>2388</v>
      </c>
      <c r="C809" s="64" t="s">
        <v>2389</v>
      </c>
      <c r="D809" s="234" t="s">
        <v>103</v>
      </c>
      <c r="E809" s="64" t="s">
        <v>311</v>
      </c>
      <c r="F809" s="64">
        <v>11</v>
      </c>
      <c r="G809" s="64" t="s">
        <v>166</v>
      </c>
      <c r="H809" s="233" t="s">
        <v>2256</v>
      </c>
      <c r="I809" s="234" t="s">
        <v>166</v>
      </c>
      <c r="J809" s="64" t="s">
        <v>2032</v>
      </c>
    </row>
    <row r="810" spans="1:10" x14ac:dyDescent="0.25">
      <c r="A810" s="64">
        <v>24221584</v>
      </c>
      <c r="B810" s="233" t="s">
        <v>2390</v>
      </c>
      <c r="C810" s="64" t="s">
        <v>2391</v>
      </c>
      <c r="D810" s="234" t="s">
        <v>103</v>
      </c>
      <c r="E810" s="64" t="s">
        <v>2392</v>
      </c>
      <c r="F810" s="64">
        <v>13</v>
      </c>
      <c r="G810" s="64" t="s">
        <v>166</v>
      </c>
      <c r="H810" s="233" t="s">
        <v>2256</v>
      </c>
      <c r="I810" s="234" t="s">
        <v>166</v>
      </c>
      <c r="J810" s="64" t="s">
        <v>2260</v>
      </c>
    </row>
    <row r="811" spans="1:10" x14ac:dyDescent="0.25">
      <c r="A811" s="64">
        <v>24237405</v>
      </c>
      <c r="B811" s="233" t="s">
        <v>2390</v>
      </c>
      <c r="C811" s="64" t="s">
        <v>2393</v>
      </c>
      <c r="D811" s="234" t="s">
        <v>103</v>
      </c>
      <c r="E811" s="64" t="s">
        <v>2394</v>
      </c>
      <c r="F811" s="64">
        <v>12</v>
      </c>
      <c r="G811" s="64" t="s">
        <v>166</v>
      </c>
      <c r="H811" s="233" t="s">
        <v>2256</v>
      </c>
      <c r="I811" s="234" t="s">
        <v>166</v>
      </c>
      <c r="J811" s="64" t="s">
        <v>2260</v>
      </c>
    </row>
    <row r="812" spans="1:10" x14ac:dyDescent="0.25">
      <c r="A812" s="64">
        <v>24222738</v>
      </c>
      <c r="B812" s="233" t="s">
        <v>9084</v>
      </c>
      <c r="C812" s="64" t="s">
        <v>3602</v>
      </c>
      <c r="D812" s="234" t="s">
        <v>103</v>
      </c>
      <c r="E812" s="64" t="s">
        <v>2074</v>
      </c>
      <c r="F812" s="64">
        <v>13</v>
      </c>
      <c r="G812" s="64" t="s">
        <v>166</v>
      </c>
      <c r="H812" s="233" t="s">
        <v>2256</v>
      </c>
      <c r="I812" s="234" t="s">
        <v>166</v>
      </c>
      <c r="J812" s="64" t="s">
        <v>9085</v>
      </c>
    </row>
    <row r="813" spans="1:10" x14ac:dyDescent="0.25">
      <c r="A813" s="64">
        <v>24247468</v>
      </c>
      <c r="B813" s="233" t="s">
        <v>2395</v>
      </c>
      <c r="C813" s="64" t="s">
        <v>1887</v>
      </c>
      <c r="D813" s="234" t="s">
        <v>103</v>
      </c>
      <c r="E813" s="64" t="s">
        <v>1082</v>
      </c>
      <c r="F813" s="64">
        <v>12</v>
      </c>
      <c r="G813" s="64" t="s">
        <v>166</v>
      </c>
      <c r="H813" s="233" t="s">
        <v>2256</v>
      </c>
      <c r="I813" s="234" t="s">
        <v>166</v>
      </c>
      <c r="J813" s="64" t="s">
        <v>2263</v>
      </c>
    </row>
    <row r="814" spans="1:10" x14ac:dyDescent="0.25">
      <c r="A814" s="64">
        <v>24249174</v>
      </c>
      <c r="B814" s="233" t="s">
        <v>2396</v>
      </c>
      <c r="C814" s="64" t="s">
        <v>2397</v>
      </c>
      <c r="D814" s="234" t="s">
        <v>104</v>
      </c>
      <c r="E814" s="64" t="s">
        <v>2398</v>
      </c>
      <c r="F814" s="64">
        <v>12</v>
      </c>
      <c r="G814" s="64" t="s">
        <v>166</v>
      </c>
      <c r="H814" s="233" t="s">
        <v>2256</v>
      </c>
      <c r="I814" s="234" t="s">
        <v>166</v>
      </c>
      <c r="J814" s="64" t="s">
        <v>788</v>
      </c>
    </row>
    <row r="815" spans="1:10" x14ac:dyDescent="0.25">
      <c r="A815" s="64">
        <v>24238232</v>
      </c>
      <c r="B815" s="233" t="s">
        <v>2399</v>
      </c>
      <c r="C815" s="64" t="s">
        <v>2400</v>
      </c>
      <c r="D815" s="234" t="s">
        <v>119</v>
      </c>
      <c r="E815" s="64" t="s">
        <v>1532</v>
      </c>
      <c r="F815" s="64">
        <v>14</v>
      </c>
      <c r="G815" s="64" t="s">
        <v>166</v>
      </c>
      <c r="H815" s="233" t="s">
        <v>2256</v>
      </c>
      <c r="I815" s="234" t="s">
        <v>166</v>
      </c>
      <c r="J815" s="64" t="s">
        <v>2325</v>
      </c>
    </row>
    <row r="816" spans="1:10" x14ac:dyDescent="0.25">
      <c r="A816" s="64">
        <v>24222731</v>
      </c>
      <c r="B816" s="233" t="s">
        <v>3663</v>
      </c>
      <c r="C816" s="64" t="s">
        <v>555</v>
      </c>
      <c r="D816" s="234" t="s">
        <v>104</v>
      </c>
      <c r="E816" s="64" t="s">
        <v>5358</v>
      </c>
      <c r="F816" s="64">
        <v>12</v>
      </c>
      <c r="G816" s="64" t="s">
        <v>166</v>
      </c>
      <c r="H816" s="233" t="s">
        <v>2256</v>
      </c>
      <c r="I816" s="234" t="s">
        <v>166</v>
      </c>
      <c r="J816" s="64" t="s">
        <v>8985</v>
      </c>
    </row>
    <row r="817" spans="1:10" x14ac:dyDescent="0.25">
      <c r="A817" s="64">
        <v>24247950</v>
      </c>
      <c r="B817" s="233" t="s">
        <v>2401</v>
      </c>
      <c r="C817" s="64" t="s">
        <v>460</v>
      </c>
      <c r="D817" s="234" t="s">
        <v>103</v>
      </c>
      <c r="E817" s="64" t="s">
        <v>2402</v>
      </c>
      <c r="F817" s="64">
        <v>12</v>
      </c>
      <c r="G817" s="64" t="s">
        <v>166</v>
      </c>
      <c r="H817" s="233" t="s">
        <v>2256</v>
      </c>
      <c r="I817" s="234" t="s">
        <v>166</v>
      </c>
      <c r="J817" s="64" t="s">
        <v>2263</v>
      </c>
    </row>
    <row r="818" spans="1:10" x14ac:dyDescent="0.25">
      <c r="A818" s="64">
        <v>24248709</v>
      </c>
      <c r="B818" s="233" t="s">
        <v>2403</v>
      </c>
      <c r="C818" s="64" t="s">
        <v>1110</v>
      </c>
      <c r="D818" s="234" t="s">
        <v>119</v>
      </c>
      <c r="E818" s="64" t="s">
        <v>2404</v>
      </c>
      <c r="F818" s="64">
        <v>15</v>
      </c>
      <c r="G818" s="64" t="s">
        <v>166</v>
      </c>
      <c r="H818" s="233" t="s">
        <v>2256</v>
      </c>
      <c r="I818" s="234" t="s">
        <v>166</v>
      </c>
      <c r="J818" s="64" t="s">
        <v>788</v>
      </c>
    </row>
    <row r="819" spans="1:10" x14ac:dyDescent="0.25">
      <c r="A819" s="64">
        <v>24222431</v>
      </c>
      <c r="B819" s="233" t="s">
        <v>2405</v>
      </c>
      <c r="C819" s="64" t="s">
        <v>2406</v>
      </c>
      <c r="D819" s="234" t="s">
        <v>103</v>
      </c>
      <c r="E819" s="64" t="s">
        <v>1646</v>
      </c>
      <c r="F819" s="64">
        <v>13</v>
      </c>
      <c r="G819" s="64" t="s">
        <v>166</v>
      </c>
      <c r="H819" s="233" t="s">
        <v>2256</v>
      </c>
      <c r="I819" s="234" t="s">
        <v>166</v>
      </c>
      <c r="J819" s="64" t="s">
        <v>8985</v>
      </c>
    </row>
    <row r="820" spans="1:10" x14ac:dyDescent="0.25">
      <c r="A820" s="64">
        <v>24248310</v>
      </c>
      <c r="B820" s="233" t="s">
        <v>2407</v>
      </c>
      <c r="C820" s="64" t="s">
        <v>2408</v>
      </c>
      <c r="D820" s="234" t="s">
        <v>103</v>
      </c>
      <c r="E820" s="64" t="s">
        <v>2409</v>
      </c>
      <c r="F820" s="64">
        <v>11</v>
      </c>
      <c r="G820" s="64" t="s">
        <v>166</v>
      </c>
      <c r="H820" s="233" t="s">
        <v>2256</v>
      </c>
      <c r="I820" s="234" t="s">
        <v>166</v>
      </c>
      <c r="J820" s="64" t="s">
        <v>2257</v>
      </c>
    </row>
    <row r="821" spans="1:10" x14ac:dyDescent="0.25">
      <c r="A821" s="64">
        <v>24248710</v>
      </c>
      <c r="B821" s="233" t="s">
        <v>1455</v>
      </c>
      <c r="C821" s="64" t="s">
        <v>2410</v>
      </c>
      <c r="D821" s="234" t="s">
        <v>103</v>
      </c>
      <c r="E821" s="64" t="s">
        <v>2411</v>
      </c>
      <c r="F821" s="64">
        <v>12</v>
      </c>
      <c r="G821" s="64" t="s">
        <v>166</v>
      </c>
      <c r="H821" s="233" t="s">
        <v>2256</v>
      </c>
      <c r="I821" s="234" t="s">
        <v>166</v>
      </c>
      <c r="J821" s="64" t="s">
        <v>2307</v>
      </c>
    </row>
    <row r="822" spans="1:10" x14ac:dyDescent="0.25">
      <c r="A822" s="64">
        <v>24238202</v>
      </c>
      <c r="B822" s="233" t="s">
        <v>2412</v>
      </c>
      <c r="C822" s="64" t="s">
        <v>2413</v>
      </c>
      <c r="D822" s="234" t="s">
        <v>104</v>
      </c>
      <c r="E822" s="64" t="s">
        <v>2414</v>
      </c>
      <c r="F822" s="64">
        <v>12</v>
      </c>
      <c r="G822" s="64" t="s">
        <v>166</v>
      </c>
      <c r="H822" s="233" t="s">
        <v>2256</v>
      </c>
      <c r="I822" s="234" t="s">
        <v>166</v>
      </c>
      <c r="J822" s="64" t="s">
        <v>2260</v>
      </c>
    </row>
    <row r="823" spans="1:10" x14ac:dyDescent="0.25">
      <c r="A823" s="64">
        <v>24248711</v>
      </c>
      <c r="B823" s="233" t="s">
        <v>2415</v>
      </c>
      <c r="C823" s="64" t="s">
        <v>1613</v>
      </c>
      <c r="D823" s="234" t="s">
        <v>104</v>
      </c>
      <c r="E823" s="64" t="s">
        <v>2416</v>
      </c>
      <c r="F823" s="64">
        <v>13</v>
      </c>
      <c r="G823" s="64" t="s">
        <v>166</v>
      </c>
      <c r="H823" s="233" t="s">
        <v>2256</v>
      </c>
      <c r="I823" s="234" t="s">
        <v>166</v>
      </c>
      <c r="J823" s="64" t="s">
        <v>788</v>
      </c>
    </row>
    <row r="824" spans="1:10" x14ac:dyDescent="0.25">
      <c r="A824" s="64">
        <v>24248712</v>
      </c>
      <c r="B824" s="233" t="s">
        <v>2417</v>
      </c>
      <c r="C824" s="64" t="s">
        <v>2418</v>
      </c>
      <c r="D824" s="234" t="s">
        <v>104</v>
      </c>
      <c r="E824" s="64" t="s">
        <v>2419</v>
      </c>
      <c r="F824" s="64">
        <v>12</v>
      </c>
      <c r="G824" s="64" t="s">
        <v>166</v>
      </c>
      <c r="H824" s="233" t="s">
        <v>2256</v>
      </c>
      <c r="I824" s="234" t="s">
        <v>166</v>
      </c>
      <c r="J824" s="64" t="s">
        <v>632</v>
      </c>
    </row>
    <row r="825" spans="1:10" x14ac:dyDescent="0.25">
      <c r="A825" s="64">
        <v>24248713</v>
      </c>
      <c r="B825" s="233" t="s">
        <v>2420</v>
      </c>
      <c r="C825" s="64" t="s">
        <v>2421</v>
      </c>
      <c r="D825" s="234" t="s">
        <v>103</v>
      </c>
      <c r="E825" s="64" t="s">
        <v>2422</v>
      </c>
      <c r="F825" s="64">
        <v>12</v>
      </c>
      <c r="G825" s="64" t="s">
        <v>166</v>
      </c>
      <c r="H825" s="233" t="s">
        <v>2256</v>
      </c>
      <c r="I825" s="234" t="s">
        <v>166</v>
      </c>
      <c r="J825" s="64" t="s">
        <v>788</v>
      </c>
    </row>
    <row r="826" spans="1:10" x14ac:dyDescent="0.25">
      <c r="A826" s="64">
        <v>24248592</v>
      </c>
      <c r="B826" s="233" t="s">
        <v>2423</v>
      </c>
      <c r="C826" s="64" t="s">
        <v>2424</v>
      </c>
      <c r="D826" s="234" t="s">
        <v>103</v>
      </c>
      <c r="E826" s="64" t="s">
        <v>1818</v>
      </c>
      <c r="F826" s="64">
        <v>12</v>
      </c>
      <c r="G826" s="64" t="s">
        <v>166</v>
      </c>
      <c r="H826" s="233" t="s">
        <v>2256</v>
      </c>
      <c r="I826" s="234" t="s">
        <v>166</v>
      </c>
      <c r="J826" s="64" t="s">
        <v>2337</v>
      </c>
    </row>
    <row r="827" spans="1:10" x14ac:dyDescent="0.25">
      <c r="A827" s="64">
        <v>24233720</v>
      </c>
      <c r="B827" s="233" t="s">
        <v>2425</v>
      </c>
      <c r="C827" s="64" t="s">
        <v>2426</v>
      </c>
      <c r="D827" s="234" t="s">
        <v>104</v>
      </c>
      <c r="E827" s="64" t="s">
        <v>731</v>
      </c>
      <c r="F827" s="64">
        <v>13</v>
      </c>
      <c r="G827" s="64" t="s">
        <v>166</v>
      </c>
      <c r="H827" s="233" t="s">
        <v>2256</v>
      </c>
      <c r="I827" s="234" t="s">
        <v>166</v>
      </c>
      <c r="J827" s="64" t="s">
        <v>788</v>
      </c>
    </row>
    <row r="828" spans="1:10" x14ac:dyDescent="0.25">
      <c r="A828" s="64">
        <v>24233766</v>
      </c>
      <c r="B828" s="233" t="s">
        <v>8986</v>
      </c>
      <c r="C828" s="64" t="s">
        <v>3184</v>
      </c>
      <c r="D828" s="234" t="s">
        <v>104</v>
      </c>
      <c r="E828" s="64" t="s">
        <v>776</v>
      </c>
      <c r="F828" s="64">
        <v>13</v>
      </c>
      <c r="G828" s="64" t="s">
        <v>166</v>
      </c>
      <c r="H828" s="233" t="s">
        <v>2256</v>
      </c>
      <c r="I828" s="234" t="s">
        <v>166</v>
      </c>
      <c r="J828" s="64" t="s">
        <v>788</v>
      </c>
    </row>
    <row r="829" spans="1:10" x14ac:dyDescent="0.25">
      <c r="A829" s="64">
        <v>24222242</v>
      </c>
      <c r="B829" s="233" t="s">
        <v>2427</v>
      </c>
      <c r="C829" s="64" t="s">
        <v>2428</v>
      </c>
      <c r="D829" s="234" t="s">
        <v>118</v>
      </c>
      <c r="E829" s="64" t="s">
        <v>2429</v>
      </c>
      <c r="F829" s="64">
        <v>14</v>
      </c>
      <c r="G829" s="64" t="s">
        <v>166</v>
      </c>
      <c r="H829" s="233" t="s">
        <v>2256</v>
      </c>
      <c r="I829" s="234" t="s">
        <v>166</v>
      </c>
      <c r="J829" s="64" t="s">
        <v>2368</v>
      </c>
    </row>
    <row r="830" spans="1:10" x14ac:dyDescent="0.25">
      <c r="A830" s="64">
        <v>24248714</v>
      </c>
      <c r="B830" s="233" t="s">
        <v>2430</v>
      </c>
      <c r="C830" s="64" t="s">
        <v>2431</v>
      </c>
      <c r="D830" s="234" t="s">
        <v>104</v>
      </c>
      <c r="E830" s="64" t="s">
        <v>2432</v>
      </c>
      <c r="F830" s="64">
        <v>12</v>
      </c>
      <c r="G830" s="64" t="s">
        <v>166</v>
      </c>
      <c r="H830" s="233" t="s">
        <v>2256</v>
      </c>
      <c r="I830" s="234" t="s">
        <v>166</v>
      </c>
      <c r="J830" s="64" t="s">
        <v>788</v>
      </c>
    </row>
    <row r="831" spans="1:10" x14ac:dyDescent="0.25">
      <c r="A831" s="64">
        <v>24247765</v>
      </c>
      <c r="B831" s="233" t="s">
        <v>2433</v>
      </c>
      <c r="C831" s="64" t="s">
        <v>2434</v>
      </c>
      <c r="D831" s="234" t="s">
        <v>104</v>
      </c>
      <c r="E831" s="64" t="s">
        <v>942</v>
      </c>
      <c r="F831" s="64">
        <v>12</v>
      </c>
      <c r="G831" s="64" t="s">
        <v>166</v>
      </c>
      <c r="H831" s="233" t="s">
        <v>2256</v>
      </c>
      <c r="I831" s="234" t="s">
        <v>166</v>
      </c>
      <c r="J831" s="64" t="s">
        <v>2260</v>
      </c>
    </row>
    <row r="832" spans="1:10" x14ac:dyDescent="0.25">
      <c r="A832" s="64">
        <v>24247954</v>
      </c>
      <c r="B832" s="233" t="s">
        <v>2435</v>
      </c>
      <c r="C832" s="64" t="s">
        <v>2436</v>
      </c>
      <c r="D832" s="234" t="s">
        <v>104</v>
      </c>
      <c r="E832" s="64" t="s">
        <v>624</v>
      </c>
      <c r="F832" s="64">
        <v>13</v>
      </c>
      <c r="G832" s="64" t="s">
        <v>166</v>
      </c>
      <c r="H832" s="233" t="s">
        <v>2256</v>
      </c>
      <c r="I832" s="234" t="s">
        <v>166</v>
      </c>
      <c r="J832" s="64" t="s">
        <v>8980</v>
      </c>
    </row>
    <row r="833" spans="1:10" x14ac:dyDescent="0.25">
      <c r="A833" s="64">
        <v>24247953</v>
      </c>
      <c r="B833" s="233" t="s">
        <v>2437</v>
      </c>
      <c r="C833" s="64" t="s">
        <v>2438</v>
      </c>
      <c r="D833" s="234" t="s">
        <v>104</v>
      </c>
      <c r="E833" s="64" t="s">
        <v>2439</v>
      </c>
      <c r="F833" s="64">
        <v>11</v>
      </c>
      <c r="G833" s="64" t="s">
        <v>166</v>
      </c>
      <c r="H833" s="233" t="s">
        <v>2256</v>
      </c>
      <c r="I833" s="234" t="s">
        <v>166</v>
      </c>
      <c r="J833" s="64" t="s">
        <v>2257</v>
      </c>
    </row>
    <row r="834" spans="1:10" x14ac:dyDescent="0.25">
      <c r="A834" s="64">
        <v>24222707</v>
      </c>
      <c r="B834" s="233" t="s">
        <v>2440</v>
      </c>
      <c r="C834" s="64" t="s">
        <v>531</v>
      </c>
      <c r="D834" s="234" t="s">
        <v>119</v>
      </c>
      <c r="E834" s="64" t="s">
        <v>2441</v>
      </c>
      <c r="F834" s="64">
        <v>14</v>
      </c>
      <c r="G834" s="64" t="s">
        <v>166</v>
      </c>
      <c r="H834" s="233" t="s">
        <v>2256</v>
      </c>
      <c r="I834" s="234" t="s">
        <v>166</v>
      </c>
      <c r="J834" s="64" t="s">
        <v>2260</v>
      </c>
    </row>
    <row r="835" spans="1:10" x14ac:dyDescent="0.25">
      <c r="A835" s="64">
        <v>24247782</v>
      </c>
      <c r="B835" s="233" t="s">
        <v>2442</v>
      </c>
      <c r="C835" s="64" t="s">
        <v>2443</v>
      </c>
      <c r="D835" s="234" t="s">
        <v>104</v>
      </c>
      <c r="E835" s="64" t="s">
        <v>653</v>
      </c>
      <c r="F835" s="64">
        <v>11</v>
      </c>
      <c r="G835" s="64" t="s">
        <v>166</v>
      </c>
      <c r="H835" s="233" t="s">
        <v>2256</v>
      </c>
      <c r="I835" s="234" t="s">
        <v>166</v>
      </c>
      <c r="J835" s="64" t="s">
        <v>2444</v>
      </c>
    </row>
    <row r="836" spans="1:10" x14ac:dyDescent="0.25">
      <c r="A836" s="64">
        <v>24247785</v>
      </c>
      <c r="B836" s="233" t="s">
        <v>2445</v>
      </c>
      <c r="C836" s="64" t="s">
        <v>2446</v>
      </c>
      <c r="D836" s="234" t="s">
        <v>103</v>
      </c>
      <c r="E836" s="64" t="s">
        <v>992</v>
      </c>
      <c r="F836" s="64">
        <v>11</v>
      </c>
      <c r="G836" s="64" t="s">
        <v>166</v>
      </c>
      <c r="H836" s="233" t="s">
        <v>2256</v>
      </c>
      <c r="I836" s="234" t="s">
        <v>166</v>
      </c>
      <c r="J836" s="64" t="s">
        <v>2263</v>
      </c>
    </row>
    <row r="837" spans="1:10" x14ac:dyDescent="0.25">
      <c r="A837" s="64">
        <v>24249287</v>
      </c>
      <c r="B837" s="233" t="s">
        <v>8987</v>
      </c>
      <c r="C837" s="64" t="s">
        <v>8988</v>
      </c>
      <c r="D837" s="234" t="s">
        <v>104</v>
      </c>
      <c r="E837" s="64" t="s">
        <v>1047</v>
      </c>
      <c r="F837" s="64">
        <v>13</v>
      </c>
      <c r="G837" s="64" t="s">
        <v>166</v>
      </c>
      <c r="H837" s="233" t="s">
        <v>2256</v>
      </c>
      <c r="I837" s="234" t="s">
        <v>166</v>
      </c>
      <c r="J837" s="64" t="s">
        <v>788</v>
      </c>
    </row>
    <row r="838" spans="1:10" x14ac:dyDescent="0.25">
      <c r="A838" s="64">
        <v>24247951</v>
      </c>
      <c r="B838" s="233" t="s">
        <v>2447</v>
      </c>
      <c r="C838" s="64" t="s">
        <v>2448</v>
      </c>
      <c r="D838" s="234" t="s">
        <v>103</v>
      </c>
      <c r="E838" s="64" t="s">
        <v>888</v>
      </c>
      <c r="F838" s="64">
        <v>12</v>
      </c>
      <c r="G838" s="64" t="s">
        <v>166</v>
      </c>
      <c r="H838" s="233" t="s">
        <v>2256</v>
      </c>
      <c r="I838" s="234" t="s">
        <v>166</v>
      </c>
      <c r="J838" s="64" t="s">
        <v>2257</v>
      </c>
    </row>
    <row r="839" spans="1:10" x14ac:dyDescent="0.25">
      <c r="A839" s="64">
        <v>24247477</v>
      </c>
      <c r="B839" s="233" t="s">
        <v>2449</v>
      </c>
      <c r="C839" s="64" t="s">
        <v>2450</v>
      </c>
      <c r="D839" s="234" t="s">
        <v>103</v>
      </c>
      <c r="E839" s="64" t="s">
        <v>2451</v>
      </c>
      <c r="F839" s="64">
        <v>12</v>
      </c>
      <c r="G839" s="64" t="s">
        <v>166</v>
      </c>
      <c r="H839" s="233" t="s">
        <v>2256</v>
      </c>
      <c r="I839" s="234" t="s">
        <v>166</v>
      </c>
      <c r="J839" s="64" t="s">
        <v>2263</v>
      </c>
    </row>
    <row r="840" spans="1:10" x14ac:dyDescent="0.25">
      <c r="A840" s="64">
        <v>24238595</v>
      </c>
      <c r="B840" s="233" t="s">
        <v>2452</v>
      </c>
      <c r="C840" s="64" t="s">
        <v>2453</v>
      </c>
      <c r="D840" s="234" t="s">
        <v>104</v>
      </c>
      <c r="E840" s="64" t="s">
        <v>1038</v>
      </c>
      <c r="F840" s="64">
        <v>13</v>
      </c>
      <c r="G840" s="64" t="s">
        <v>166</v>
      </c>
      <c r="H840" s="233" t="s">
        <v>2256</v>
      </c>
      <c r="I840" s="234" t="s">
        <v>166</v>
      </c>
      <c r="J840" s="64" t="s">
        <v>2260</v>
      </c>
    </row>
    <row r="841" spans="1:10" x14ac:dyDescent="0.25">
      <c r="A841" s="64">
        <v>24247952</v>
      </c>
      <c r="B841" s="233" t="s">
        <v>2454</v>
      </c>
      <c r="C841" s="64" t="s">
        <v>2455</v>
      </c>
      <c r="D841" s="234" t="s">
        <v>104</v>
      </c>
      <c r="E841" s="64" t="s">
        <v>626</v>
      </c>
      <c r="F841" s="64">
        <v>11</v>
      </c>
      <c r="G841" s="64" t="s">
        <v>166</v>
      </c>
      <c r="H841" s="233" t="s">
        <v>2256</v>
      </c>
      <c r="I841" s="234" t="s">
        <v>166</v>
      </c>
      <c r="J841" s="64" t="s">
        <v>2263</v>
      </c>
    </row>
    <row r="842" spans="1:10" x14ac:dyDescent="0.25">
      <c r="A842" s="64">
        <v>24247948</v>
      </c>
      <c r="B842" s="233" t="s">
        <v>2456</v>
      </c>
      <c r="C842" s="64" t="s">
        <v>2457</v>
      </c>
      <c r="D842" s="234" t="s">
        <v>103</v>
      </c>
      <c r="E842" s="64" t="s">
        <v>2458</v>
      </c>
      <c r="F842" s="64">
        <v>11</v>
      </c>
      <c r="G842" s="64" t="s">
        <v>166</v>
      </c>
      <c r="H842" s="233" t="s">
        <v>2256</v>
      </c>
      <c r="I842" s="234" t="s">
        <v>166</v>
      </c>
      <c r="J842" s="64" t="s">
        <v>2263</v>
      </c>
    </row>
    <row r="843" spans="1:10" x14ac:dyDescent="0.25">
      <c r="A843" s="64">
        <v>24248715</v>
      </c>
      <c r="B843" s="233" t="s">
        <v>2459</v>
      </c>
      <c r="C843" s="64" t="s">
        <v>2460</v>
      </c>
      <c r="D843" s="234" t="s">
        <v>103</v>
      </c>
      <c r="E843" s="64" t="s">
        <v>745</v>
      </c>
      <c r="F843" s="64">
        <v>12</v>
      </c>
      <c r="G843" s="64" t="s">
        <v>166</v>
      </c>
      <c r="H843" s="233" t="s">
        <v>2256</v>
      </c>
      <c r="I843" s="234" t="s">
        <v>166</v>
      </c>
      <c r="J843" s="64" t="s">
        <v>2337</v>
      </c>
    </row>
    <row r="844" spans="1:10" x14ac:dyDescent="0.25">
      <c r="A844" s="64">
        <v>24248716</v>
      </c>
      <c r="B844" s="233" t="s">
        <v>2461</v>
      </c>
      <c r="C844" s="64" t="s">
        <v>2462</v>
      </c>
      <c r="D844" s="234" t="s">
        <v>103</v>
      </c>
      <c r="E844" s="64" t="s">
        <v>2463</v>
      </c>
      <c r="F844" s="64">
        <v>11</v>
      </c>
      <c r="G844" s="64" t="s">
        <v>166</v>
      </c>
      <c r="H844" s="233" t="s">
        <v>2256</v>
      </c>
      <c r="I844" s="234" t="s">
        <v>166</v>
      </c>
      <c r="J844" s="64" t="s">
        <v>632</v>
      </c>
    </row>
    <row r="845" spans="1:10" x14ac:dyDescent="0.25">
      <c r="A845" s="64">
        <v>24247478</v>
      </c>
      <c r="B845" s="233" t="s">
        <v>2464</v>
      </c>
      <c r="C845" s="64" t="s">
        <v>2465</v>
      </c>
      <c r="D845" s="234" t="s">
        <v>104</v>
      </c>
      <c r="E845" s="64" t="s">
        <v>2466</v>
      </c>
      <c r="F845" s="64">
        <v>12</v>
      </c>
      <c r="G845" s="64" t="s">
        <v>166</v>
      </c>
      <c r="H845" s="233" t="s">
        <v>2256</v>
      </c>
      <c r="I845" s="234" t="s">
        <v>166</v>
      </c>
      <c r="J845" s="64" t="s">
        <v>2263</v>
      </c>
    </row>
    <row r="846" spans="1:10" x14ac:dyDescent="0.25">
      <c r="A846" s="64">
        <v>24248717</v>
      </c>
      <c r="B846" s="233" t="s">
        <v>2467</v>
      </c>
      <c r="C846" s="64" t="s">
        <v>2468</v>
      </c>
      <c r="D846" s="234" t="s">
        <v>119</v>
      </c>
      <c r="E846" s="64" t="s">
        <v>2469</v>
      </c>
      <c r="F846" s="64">
        <v>14</v>
      </c>
      <c r="G846" s="64" t="s">
        <v>166</v>
      </c>
      <c r="H846" s="233" t="s">
        <v>2256</v>
      </c>
      <c r="I846" s="234" t="s">
        <v>166</v>
      </c>
      <c r="J846" s="64" t="s">
        <v>2470</v>
      </c>
    </row>
    <row r="847" spans="1:10" x14ac:dyDescent="0.25">
      <c r="A847" s="64">
        <v>24248718</v>
      </c>
      <c r="B847" s="233" t="s">
        <v>2471</v>
      </c>
      <c r="C847" s="64" t="s">
        <v>2472</v>
      </c>
      <c r="D847" s="234" t="s">
        <v>119</v>
      </c>
      <c r="E847" s="64" t="s">
        <v>2473</v>
      </c>
      <c r="F847" s="64">
        <v>14</v>
      </c>
      <c r="G847" s="64" t="s">
        <v>166</v>
      </c>
      <c r="H847" s="233" t="s">
        <v>2256</v>
      </c>
      <c r="I847" s="234" t="s">
        <v>166</v>
      </c>
      <c r="J847" s="64" t="s">
        <v>2470</v>
      </c>
    </row>
    <row r="848" spans="1:10" x14ac:dyDescent="0.25">
      <c r="A848" s="64">
        <v>24222243</v>
      </c>
      <c r="B848" s="233" t="s">
        <v>2474</v>
      </c>
      <c r="C848" s="64" t="s">
        <v>2475</v>
      </c>
      <c r="D848" s="234" t="s">
        <v>118</v>
      </c>
      <c r="E848" s="64" t="s">
        <v>2476</v>
      </c>
      <c r="F848" s="64">
        <v>15</v>
      </c>
      <c r="G848" s="64" t="s">
        <v>166</v>
      </c>
      <c r="H848" s="233" t="s">
        <v>2256</v>
      </c>
      <c r="I848" s="234" t="s">
        <v>166</v>
      </c>
      <c r="J848" s="64" t="s">
        <v>2257</v>
      </c>
    </row>
    <row r="849" spans="1:10" x14ac:dyDescent="0.25">
      <c r="A849" s="64">
        <v>24222134</v>
      </c>
      <c r="B849" s="233" t="s">
        <v>8358</v>
      </c>
      <c r="C849" s="64" t="s">
        <v>8989</v>
      </c>
      <c r="D849" s="234" t="s">
        <v>119</v>
      </c>
      <c r="E849" s="64" t="s">
        <v>3575</v>
      </c>
      <c r="F849" s="64">
        <v>15</v>
      </c>
      <c r="G849" s="64" t="s">
        <v>166</v>
      </c>
      <c r="H849" s="233" t="s">
        <v>2256</v>
      </c>
      <c r="I849" s="234" t="s">
        <v>166</v>
      </c>
      <c r="J849" s="64" t="s">
        <v>632</v>
      </c>
    </row>
    <row r="850" spans="1:10" x14ac:dyDescent="0.25">
      <c r="A850" s="64">
        <v>24211019</v>
      </c>
      <c r="B850" s="233" t="s">
        <v>2052</v>
      </c>
      <c r="C850" s="64" t="s">
        <v>2477</v>
      </c>
      <c r="D850" s="234" t="s">
        <v>118</v>
      </c>
      <c r="E850" s="64" t="s">
        <v>2478</v>
      </c>
      <c r="F850" s="64">
        <v>14</v>
      </c>
      <c r="G850" s="64" t="s">
        <v>166</v>
      </c>
      <c r="H850" s="233" t="s">
        <v>2256</v>
      </c>
      <c r="I850" s="234" t="s">
        <v>166</v>
      </c>
      <c r="J850" s="64" t="s">
        <v>1867</v>
      </c>
    </row>
    <row r="851" spans="1:10" x14ac:dyDescent="0.25">
      <c r="A851" s="64">
        <v>24247797</v>
      </c>
      <c r="B851" s="233" t="s">
        <v>2479</v>
      </c>
      <c r="C851" s="64" t="s">
        <v>2480</v>
      </c>
      <c r="D851" s="234" t="s">
        <v>104</v>
      </c>
      <c r="E851" s="64" t="s">
        <v>2481</v>
      </c>
      <c r="F851" s="64">
        <v>12</v>
      </c>
      <c r="G851" s="64" t="s">
        <v>166</v>
      </c>
      <c r="H851" s="233" t="s">
        <v>2256</v>
      </c>
      <c r="I851" s="234" t="s">
        <v>166</v>
      </c>
    </row>
    <row r="852" spans="1:10" x14ac:dyDescent="0.25">
      <c r="A852" s="64">
        <v>24237347</v>
      </c>
      <c r="B852" s="233" t="s">
        <v>2482</v>
      </c>
      <c r="C852" s="64" t="s">
        <v>2483</v>
      </c>
      <c r="D852" s="234" t="s">
        <v>104</v>
      </c>
      <c r="E852" s="64" t="s">
        <v>2484</v>
      </c>
      <c r="F852" s="64">
        <v>13</v>
      </c>
      <c r="G852" s="64" t="s">
        <v>166</v>
      </c>
      <c r="H852" s="233" t="s">
        <v>2256</v>
      </c>
      <c r="I852" s="234" t="s">
        <v>166</v>
      </c>
      <c r="J852" s="64" t="s">
        <v>1186</v>
      </c>
    </row>
    <row r="853" spans="1:10" x14ac:dyDescent="0.25">
      <c r="A853" s="64">
        <v>24247949</v>
      </c>
      <c r="B853" s="233" t="s">
        <v>2485</v>
      </c>
      <c r="C853" s="64" t="s">
        <v>2486</v>
      </c>
      <c r="D853" s="234" t="s">
        <v>104</v>
      </c>
      <c r="E853" s="64" t="s">
        <v>1937</v>
      </c>
      <c r="F853" s="64">
        <v>12</v>
      </c>
      <c r="G853" s="64" t="s">
        <v>166</v>
      </c>
      <c r="H853" s="233" t="s">
        <v>2256</v>
      </c>
      <c r="I853" s="234" t="s">
        <v>166</v>
      </c>
      <c r="J853" s="64" t="s">
        <v>2263</v>
      </c>
    </row>
    <row r="854" spans="1:10" x14ac:dyDescent="0.25">
      <c r="A854" s="64">
        <v>24247470</v>
      </c>
      <c r="B854" s="233" t="s">
        <v>2487</v>
      </c>
      <c r="C854" s="64" t="s">
        <v>2488</v>
      </c>
      <c r="D854" s="234" t="s">
        <v>103</v>
      </c>
      <c r="E854" s="64" t="s">
        <v>2489</v>
      </c>
      <c r="F854" s="64">
        <v>11</v>
      </c>
      <c r="G854" s="64" t="s">
        <v>166</v>
      </c>
      <c r="H854" s="233" t="s">
        <v>2256</v>
      </c>
      <c r="I854" s="234" t="s">
        <v>166</v>
      </c>
      <c r="J854" s="64" t="s">
        <v>2263</v>
      </c>
    </row>
    <row r="855" spans="1:10" x14ac:dyDescent="0.25">
      <c r="A855" s="64">
        <v>24247474</v>
      </c>
      <c r="B855" s="233" t="s">
        <v>2490</v>
      </c>
      <c r="C855" s="64" t="s">
        <v>1184</v>
      </c>
      <c r="D855" s="234" t="s">
        <v>104</v>
      </c>
      <c r="E855" s="64" t="s">
        <v>1182</v>
      </c>
      <c r="F855" s="64">
        <v>11</v>
      </c>
      <c r="G855" s="64" t="s">
        <v>166</v>
      </c>
      <c r="H855" s="233" t="s">
        <v>2256</v>
      </c>
      <c r="I855" s="234" t="s">
        <v>166</v>
      </c>
      <c r="J855" s="64" t="s">
        <v>2263</v>
      </c>
    </row>
    <row r="856" spans="1:10" x14ac:dyDescent="0.25">
      <c r="A856" s="64">
        <v>24248719</v>
      </c>
      <c r="B856" s="233" t="s">
        <v>2491</v>
      </c>
      <c r="C856" s="64" t="s">
        <v>2492</v>
      </c>
      <c r="D856" s="234" t="s">
        <v>103</v>
      </c>
      <c r="E856" s="64" t="s">
        <v>1053</v>
      </c>
      <c r="F856" s="64">
        <v>13</v>
      </c>
      <c r="G856" s="64" t="s">
        <v>166</v>
      </c>
      <c r="H856" s="233" t="s">
        <v>2256</v>
      </c>
      <c r="I856" s="234" t="s">
        <v>166</v>
      </c>
      <c r="J856" s="64" t="s">
        <v>2493</v>
      </c>
    </row>
    <row r="857" spans="1:10" x14ac:dyDescent="0.25">
      <c r="A857" s="64">
        <v>24247793</v>
      </c>
      <c r="B857" s="233" t="s">
        <v>1530</v>
      </c>
      <c r="C857" s="64" t="s">
        <v>2494</v>
      </c>
      <c r="D857" s="234" t="s">
        <v>103</v>
      </c>
      <c r="E857" s="64" t="s">
        <v>1552</v>
      </c>
      <c r="F857" s="64">
        <v>12</v>
      </c>
      <c r="G857" s="64" t="s">
        <v>166</v>
      </c>
      <c r="H857" s="233" t="s">
        <v>2256</v>
      </c>
      <c r="I857" s="234" t="s">
        <v>166</v>
      </c>
      <c r="J857" s="64" t="s">
        <v>2260</v>
      </c>
    </row>
    <row r="858" spans="1:10" x14ac:dyDescent="0.25">
      <c r="A858" s="64">
        <v>24222173</v>
      </c>
      <c r="B858" s="233" t="s">
        <v>2495</v>
      </c>
      <c r="C858" s="64" t="s">
        <v>8990</v>
      </c>
      <c r="D858" s="234" t="s">
        <v>103</v>
      </c>
      <c r="E858" s="64" t="s">
        <v>1999</v>
      </c>
      <c r="F858" s="64">
        <v>13</v>
      </c>
      <c r="G858" s="64" t="s">
        <v>166</v>
      </c>
      <c r="H858" s="233" t="s">
        <v>2256</v>
      </c>
      <c r="I858" s="234" t="s">
        <v>166</v>
      </c>
      <c r="J858" s="64" t="s">
        <v>8985</v>
      </c>
    </row>
    <row r="859" spans="1:10" x14ac:dyDescent="0.25">
      <c r="A859" s="64">
        <v>24245675</v>
      </c>
      <c r="B859" s="233" t="s">
        <v>2495</v>
      </c>
      <c r="C859" s="64" t="s">
        <v>2496</v>
      </c>
      <c r="D859" s="234" t="s">
        <v>104</v>
      </c>
      <c r="E859" s="64" t="s">
        <v>2214</v>
      </c>
      <c r="F859" s="64">
        <v>11</v>
      </c>
      <c r="G859" s="64" t="s">
        <v>166</v>
      </c>
      <c r="H859" s="233" t="s">
        <v>2256</v>
      </c>
      <c r="I859" s="234" t="s">
        <v>166</v>
      </c>
      <c r="J859" s="64" t="s">
        <v>2260</v>
      </c>
    </row>
    <row r="860" spans="1:10" x14ac:dyDescent="0.25">
      <c r="A860" s="64">
        <v>24212873</v>
      </c>
      <c r="B860" s="233" t="s">
        <v>1110</v>
      </c>
      <c r="C860" s="64" t="s">
        <v>2497</v>
      </c>
      <c r="D860" s="234" t="s">
        <v>119</v>
      </c>
      <c r="E860" s="64" t="s">
        <v>2404</v>
      </c>
      <c r="F860" s="64">
        <v>15</v>
      </c>
      <c r="G860" s="64" t="s">
        <v>166</v>
      </c>
      <c r="H860" s="233" t="s">
        <v>2256</v>
      </c>
      <c r="I860" s="234" t="s">
        <v>2120</v>
      </c>
      <c r="J860" s="64" t="s">
        <v>788</v>
      </c>
    </row>
    <row r="861" spans="1:10" x14ac:dyDescent="0.25">
      <c r="A861" s="64">
        <v>24247783</v>
      </c>
      <c r="B861" s="233" t="s">
        <v>1110</v>
      </c>
      <c r="C861" s="64" t="s">
        <v>2498</v>
      </c>
      <c r="D861" s="234" t="s">
        <v>103</v>
      </c>
      <c r="E861" s="64" t="s">
        <v>954</v>
      </c>
      <c r="F861" s="64">
        <v>11</v>
      </c>
      <c r="G861" s="64" t="s">
        <v>166</v>
      </c>
      <c r="H861" s="233" t="s">
        <v>2256</v>
      </c>
      <c r="I861" s="234" t="s">
        <v>166</v>
      </c>
      <c r="J861" s="64" t="s">
        <v>2263</v>
      </c>
    </row>
    <row r="862" spans="1:10" x14ac:dyDescent="0.25">
      <c r="A862" s="64">
        <v>24248720</v>
      </c>
      <c r="B862" s="233" t="s">
        <v>2499</v>
      </c>
      <c r="C862" s="64" t="s">
        <v>2500</v>
      </c>
      <c r="D862" s="234" t="s">
        <v>104</v>
      </c>
      <c r="E862" s="64" t="s">
        <v>2501</v>
      </c>
      <c r="F862" s="64">
        <v>13</v>
      </c>
      <c r="G862" s="64" t="s">
        <v>166</v>
      </c>
      <c r="H862" s="233" t="s">
        <v>2256</v>
      </c>
      <c r="I862" s="234" t="s">
        <v>166</v>
      </c>
      <c r="J862" s="64" t="s">
        <v>279</v>
      </c>
    </row>
    <row r="863" spans="1:10" x14ac:dyDescent="0.25">
      <c r="A863" s="64">
        <v>24248721</v>
      </c>
      <c r="B863" s="233" t="s">
        <v>2502</v>
      </c>
      <c r="C863" s="64" t="s">
        <v>2503</v>
      </c>
      <c r="D863" s="234" t="s">
        <v>104</v>
      </c>
      <c r="E863" s="64" t="s">
        <v>2504</v>
      </c>
      <c r="F863" s="64">
        <v>11</v>
      </c>
      <c r="G863" s="64" t="s">
        <v>166</v>
      </c>
      <c r="H863" s="233" t="s">
        <v>2256</v>
      </c>
      <c r="I863" s="234" t="s">
        <v>166</v>
      </c>
      <c r="J863" s="64" t="s">
        <v>788</v>
      </c>
    </row>
    <row r="864" spans="1:10" x14ac:dyDescent="0.25">
      <c r="A864" s="64">
        <v>24247473</v>
      </c>
      <c r="B864" s="233" t="s">
        <v>2505</v>
      </c>
      <c r="C864" s="64" t="s">
        <v>2506</v>
      </c>
      <c r="D864" s="234" t="s">
        <v>103</v>
      </c>
      <c r="E864" s="64" t="s">
        <v>2507</v>
      </c>
      <c r="F864" s="64">
        <v>11</v>
      </c>
      <c r="G864" s="64" t="s">
        <v>166</v>
      </c>
      <c r="H864" s="233" t="s">
        <v>2256</v>
      </c>
      <c r="I864" s="234" t="s">
        <v>166</v>
      </c>
      <c r="J864" s="64" t="s">
        <v>2263</v>
      </c>
    </row>
    <row r="865" spans="1:10" x14ac:dyDescent="0.25">
      <c r="A865" s="64">
        <v>24220112</v>
      </c>
      <c r="B865" s="233" t="s">
        <v>2508</v>
      </c>
      <c r="C865" s="64" t="s">
        <v>2509</v>
      </c>
      <c r="D865" s="234" t="s">
        <v>119</v>
      </c>
      <c r="E865" s="64" t="s">
        <v>2510</v>
      </c>
      <c r="F865" s="64">
        <v>15</v>
      </c>
      <c r="G865" s="64" t="s">
        <v>166</v>
      </c>
      <c r="H865" s="233" t="s">
        <v>2256</v>
      </c>
      <c r="I865" s="234" t="s">
        <v>166</v>
      </c>
      <c r="J865" s="64" t="s">
        <v>2284</v>
      </c>
    </row>
    <row r="866" spans="1:10" x14ac:dyDescent="0.25">
      <c r="A866" s="64">
        <v>24248543</v>
      </c>
      <c r="B866" s="233" t="s">
        <v>2511</v>
      </c>
      <c r="C866" s="64" t="s">
        <v>2512</v>
      </c>
      <c r="D866" s="234" t="s">
        <v>104</v>
      </c>
      <c r="E866" s="64" t="s">
        <v>2513</v>
      </c>
      <c r="F866" s="64">
        <v>12</v>
      </c>
      <c r="G866" s="64" t="s">
        <v>166</v>
      </c>
      <c r="H866" s="233" t="s">
        <v>2256</v>
      </c>
      <c r="I866" s="234" t="s">
        <v>166</v>
      </c>
      <c r="J866" s="64" t="s">
        <v>2263</v>
      </c>
    </row>
    <row r="867" spans="1:10" x14ac:dyDescent="0.25">
      <c r="A867" s="64">
        <v>24237864</v>
      </c>
      <c r="B867" s="233" t="s">
        <v>2514</v>
      </c>
      <c r="C867" s="64" t="s">
        <v>2515</v>
      </c>
      <c r="D867" s="234" t="s">
        <v>104</v>
      </c>
      <c r="E867" s="64" t="s">
        <v>2516</v>
      </c>
      <c r="F867" s="64">
        <v>12</v>
      </c>
      <c r="G867" s="64" t="s">
        <v>166</v>
      </c>
      <c r="H867" s="233" t="s">
        <v>2256</v>
      </c>
      <c r="I867" s="234" t="s">
        <v>166</v>
      </c>
      <c r="J867" s="64" t="s">
        <v>1186</v>
      </c>
    </row>
    <row r="868" spans="1:10" x14ac:dyDescent="0.25">
      <c r="A868" s="64">
        <v>24248722</v>
      </c>
      <c r="B868" s="233" t="s">
        <v>758</v>
      </c>
      <c r="C868" s="64" t="s">
        <v>2517</v>
      </c>
      <c r="D868" s="234" t="s">
        <v>103</v>
      </c>
      <c r="E868" s="64" t="s">
        <v>2518</v>
      </c>
      <c r="F868" s="64">
        <v>11</v>
      </c>
      <c r="G868" s="64" t="s">
        <v>166</v>
      </c>
      <c r="H868" s="233" t="s">
        <v>2256</v>
      </c>
      <c r="I868" s="234" t="s">
        <v>166</v>
      </c>
      <c r="J868" s="64" t="s">
        <v>2493</v>
      </c>
    </row>
    <row r="869" spans="1:10" x14ac:dyDescent="0.25">
      <c r="A869" s="64">
        <v>24211013</v>
      </c>
      <c r="B869" s="233" t="s">
        <v>2121</v>
      </c>
      <c r="C869" s="64" t="s">
        <v>2519</v>
      </c>
      <c r="D869" s="234" t="s">
        <v>119</v>
      </c>
      <c r="E869" s="64" t="s">
        <v>2520</v>
      </c>
      <c r="F869" s="64">
        <v>14</v>
      </c>
      <c r="G869" s="64" t="s">
        <v>166</v>
      </c>
      <c r="H869" s="233" t="s">
        <v>2256</v>
      </c>
      <c r="I869" s="234" t="s">
        <v>166</v>
      </c>
      <c r="J869" s="64" t="s">
        <v>2521</v>
      </c>
    </row>
    <row r="870" spans="1:10" x14ac:dyDescent="0.25">
      <c r="A870" s="64">
        <v>24233741</v>
      </c>
      <c r="B870" s="233" t="s">
        <v>2522</v>
      </c>
      <c r="C870" s="64" t="s">
        <v>2259</v>
      </c>
      <c r="D870" s="234" t="s">
        <v>104</v>
      </c>
      <c r="E870" s="64" t="s">
        <v>2523</v>
      </c>
      <c r="F870" s="64">
        <v>13</v>
      </c>
      <c r="G870" s="64" t="s">
        <v>166</v>
      </c>
      <c r="H870" s="233" t="s">
        <v>2256</v>
      </c>
      <c r="I870" s="234" t="s">
        <v>166</v>
      </c>
      <c r="J870" s="64" t="s">
        <v>2524</v>
      </c>
    </row>
    <row r="871" spans="1:10" x14ac:dyDescent="0.25">
      <c r="A871" s="64">
        <v>24247472</v>
      </c>
      <c r="B871" s="233" t="s">
        <v>2525</v>
      </c>
      <c r="C871" s="64" t="s">
        <v>2526</v>
      </c>
      <c r="D871" s="234" t="s">
        <v>104</v>
      </c>
      <c r="E871" s="64" t="s">
        <v>728</v>
      </c>
      <c r="F871" s="64">
        <v>12</v>
      </c>
      <c r="G871" s="64" t="s">
        <v>166</v>
      </c>
      <c r="H871" s="233" t="s">
        <v>2256</v>
      </c>
      <c r="I871" s="234" t="s">
        <v>166</v>
      </c>
      <c r="J871" s="64" t="s">
        <v>2263</v>
      </c>
    </row>
    <row r="872" spans="1:10" x14ac:dyDescent="0.25">
      <c r="A872" s="64">
        <v>24237865</v>
      </c>
      <c r="B872" s="233" t="s">
        <v>2527</v>
      </c>
      <c r="C872" s="64" t="s">
        <v>2528</v>
      </c>
      <c r="D872" s="234" t="s">
        <v>103</v>
      </c>
      <c r="E872" s="64" t="s">
        <v>2529</v>
      </c>
      <c r="F872" s="64">
        <v>12</v>
      </c>
      <c r="G872" s="64" t="s">
        <v>166</v>
      </c>
      <c r="H872" s="233" t="s">
        <v>2256</v>
      </c>
      <c r="I872" s="234" t="s">
        <v>166</v>
      </c>
      <c r="J872" s="64" t="s">
        <v>2260</v>
      </c>
    </row>
    <row r="873" spans="1:10" x14ac:dyDescent="0.25">
      <c r="A873" s="64">
        <v>24247790</v>
      </c>
      <c r="B873" s="233" t="s">
        <v>2530</v>
      </c>
      <c r="C873" s="64" t="s">
        <v>2531</v>
      </c>
      <c r="D873" s="234" t="s">
        <v>104</v>
      </c>
      <c r="E873" s="64" t="s">
        <v>2532</v>
      </c>
      <c r="F873" s="64">
        <v>12</v>
      </c>
      <c r="G873" s="64" t="s">
        <v>166</v>
      </c>
      <c r="H873" s="233" t="s">
        <v>2256</v>
      </c>
      <c r="I873" s="234" t="s">
        <v>166</v>
      </c>
      <c r="J873" s="64" t="s">
        <v>2533</v>
      </c>
    </row>
    <row r="874" spans="1:10" x14ac:dyDescent="0.25">
      <c r="A874" s="64">
        <v>24248542</v>
      </c>
      <c r="B874" s="233" t="s">
        <v>2534</v>
      </c>
      <c r="C874" s="64" t="s">
        <v>2535</v>
      </c>
      <c r="D874" s="234" t="s">
        <v>104</v>
      </c>
      <c r="E874" s="64" t="s">
        <v>2536</v>
      </c>
      <c r="F874" s="64">
        <v>13</v>
      </c>
      <c r="G874" s="64" t="s">
        <v>166</v>
      </c>
      <c r="H874" s="233" t="s">
        <v>2256</v>
      </c>
      <c r="I874" s="234" t="s">
        <v>166</v>
      </c>
      <c r="J874" s="64" t="s">
        <v>2263</v>
      </c>
    </row>
    <row r="875" spans="1:10" x14ac:dyDescent="0.25">
      <c r="A875" s="64">
        <v>24237117</v>
      </c>
      <c r="B875" s="233" t="s">
        <v>2537</v>
      </c>
      <c r="C875" s="64" t="s">
        <v>2538</v>
      </c>
      <c r="D875" s="234" t="s">
        <v>103</v>
      </c>
      <c r="E875" s="64" t="s">
        <v>2539</v>
      </c>
      <c r="F875" s="64">
        <v>13</v>
      </c>
      <c r="G875" s="64" t="s">
        <v>166</v>
      </c>
      <c r="H875" s="233" t="s">
        <v>2256</v>
      </c>
      <c r="I875" s="234" t="s">
        <v>166</v>
      </c>
      <c r="J875" s="64" t="s">
        <v>2257</v>
      </c>
    </row>
    <row r="876" spans="1:10" x14ac:dyDescent="0.25">
      <c r="A876" s="64">
        <v>24249182</v>
      </c>
      <c r="B876" s="233" t="s">
        <v>2540</v>
      </c>
      <c r="C876" s="64" t="s">
        <v>2541</v>
      </c>
      <c r="D876" s="234" t="s">
        <v>103</v>
      </c>
      <c r="E876" s="64" t="s">
        <v>2542</v>
      </c>
      <c r="G876" s="64" t="s">
        <v>166</v>
      </c>
      <c r="H876" s="233" t="s">
        <v>2256</v>
      </c>
      <c r="I876" s="234" t="s">
        <v>166</v>
      </c>
      <c r="J876" s="64" t="s">
        <v>788</v>
      </c>
    </row>
    <row r="877" spans="1:10" x14ac:dyDescent="0.25">
      <c r="A877" s="64">
        <v>24248723</v>
      </c>
      <c r="B877" s="233" t="s">
        <v>2543</v>
      </c>
      <c r="C877" s="64" t="s">
        <v>2544</v>
      </c>
      <c r="D877" s="234" t="s">
        <v>104</v>
      </c>
      <c r="E877" s="64" t="s">
        <v>2545</v>
      </c>
      <c r="F877" s="64">
        <v>12</v>
      </c>
      <c r="G877" s="64" t="s">
        <v>166</v>
      </c>
      <c r="H877" s="233" t="s">
        <v>2256</v>
      </c>
      <c r="I877" s="234" t="s">
        <v>166</v>
      </c>
      <c r="J877" s="64" t="s">
        <v>788</v>
      </c>
    </row>
    <row r="878" spans="1:10" x14ac:dyDescent="0.25">
      <c r="A878" s="64">
        <v>24247784</v>
      </c>
      <c r="B878" s="233" t="s">
        <v>2546</v>
      </c>
      <c r="C878" s="64" t="s">
        <v>2547</v>
      </c>
      <c r="D878" s="234" t="s">
        <v>103</v>
      </c>
      <c r="E878" s="64" t="s">
        <v>2518</v>
      </c>
      <c r="F878" s="64">
        <v>11</v>
      </c>
      <c r="G878" s="64" t="s">
        <v>166</v>
      </c>
      <c r="H878" s="233" t="s">
        <v>2256</v>
      </c>
      <c r="I878" s="234" t="s">
        <v>166</v>
      </c>
      <c r="J878" s="64" t="s">
        <v>2263</v>
      </c>
    </row>
    <row r="879" spans="1:10" x14ac:dyDescent="0.25">
      <c r="A879" s="64">
        <v>24248724</v>
      </c>
      <c r="B879" s="233" t="s">
        <v>2548</v>
      </c>
      <c r="C879" s="64" t="s">
        <v>2549</v>
      </c>
      <c r="D879" s="234" t="s">
        <v>103</v>
      </c>
      <c r="E879" s="64" t="s">
        <v>592</v>
      </c>
      <c r="F879" s="64">
        <v>13</v>
      </c>
      <c r="G879" s="64" t="s">
        <v>166</v>
      </c>
      <c r="H879" s="233" t="s">
        <v>2550</v>
      </c>
      <c r="I879" s="234" t="s">
        <v>166</v>
      </c>
      <c r="J879" s="64" t="s">
        <v>2337</v>
      </c>
    </row>
    <row r="880" spans="1:10" x14ac:dyDescent="0.25">
      <c r="A880" s="64">
        <v>24237168</v>
      </c>
      <c r="B880" s="233" t="s">
        <v>2551</v>
      </c>
      <c r="C880" s="64" t="s">
        <v>2552</v>
      </c>
      <c r="D880" s="234" t="s">
        <v>103</v>
      </c>
      <c r="E880" s="64" t="s">
        <v>548</v>
      </c>
      <c r="F880" s="64">
        <v>12</v>
      </c>
      <c r="G880" s="64" t="s">
        <v>166</v>
      </c>
      <c r="H880" s="233" t="s">
        <v>2550</v>
      </c>
      <c r="I880" s="234" t="s">
        <v>166</v>
      </c>
      <c r="J880" s="64" t="s">
        <v>814</v>
      </c>
    </row>
    <row r="881" spans="1:10" x14ac:dyDescent="0.25">
      <c r="A881" s="64">
        <v>24247737</v>
      </c>
      <c r="B881" s="233" t="s">
        <v>2551</v>
      </c>
      <c r="C881" s="64" t="s">
        <v>2553</v>
      </c>
      <c r="D881" s="234" t="s">
        <v>104</v>
      </c>
      <c r="E881" s="64" t="s">
        <v>2554</v>
      </c>
      <c r="F881" s="64">
        <v>11</v>
      </c>
      <c r="G881" s="64" t="s">
        <v>166</v>
      </c>
      <c r="H881" s="233" t="s">
        <v>2550</v>
      </c>
      <c r="I881" s="234" t="s">
        <v>166</v>
      </c>
      <c r="J881" s="64" t="s">
        <v>2555</v>
      </c>
    </row>
    <row r="882" spans="1:10" x14ac:dyDescent="0.25">
      <c r="A882" s="64">
        <v>24247738</v>
      </c>
      <c r="B882" s="233" t="s">
        <v>2556</v>
      </c>
      <c r="C882" s="64" t="s">
        <v>544</v>
      </c>
      <c r="D882" s="234" t="s">
        <v>104</v>
      </c>
      <c r="E882" s="64" t="s">
        <v>2466</v>
      </c>
      <c r="F882" s="64">
        <v>12</v>
      </c>
      <c r="G882" s="64" t="s">
        <v>166</v>
      </c>
      <c r="H882" s="233" t="s">
        <v>2550</v>
      </c>
      <c r="I882" s="234" t="s">
        <v>166</v>
      </c>
      <c r="J882" s="64" t="s">
        <v>2555</v>
      </c>
    </row>
    <row r="883" spans="1:10" x14ac:dyDescent="0.25">
      <c r="A883" s="64">
        <v>24247739</v>
      </c>
      <c r="B883" s="233" t="s">
        <v>1367</v>
      </c>
      <c r="C883" s="64" t="s">
        <v>2557</v>
      </c>
      <c r="D883" s="234" t="s">
        <v>103</v>
      </c>
      <c r="E883" s="64" t="s">
        <v>2558</v>
      </c>
      <c r="F883" s="64">
        <v>12</v>
      </c>
      <c r="G883" s="64" t="s">
        <v>166</v>
      </c>
      <c r="H883" s="233" t="s">
        <v>2550</v>
      </c>
      <c r="I883" s="234" t="s">
        <v>166</v>
      </c>
      <c r="J883" s="64" t="s">
        <v>2555</v>
      </c>
    </row>
    <row r="884" spans="1:10" x14ac:dyDescent="0.25">
      <c r="A884" s="64">
        <v>24248168</v>
      </c>
      <c r="B884" s="233" t="s">
        <v>2559</v>
      </c>
      <c r="C884" s="64" t="s">
        <v>2560</v>
      </c>
      <c r="D884" s="234" t="s">
        <v>103</v>
      </c>
      <c r="E884" s="64" t="s">
        <v>1769</v>
      </c>
      <c r="F884" s="64">
        <v>13</v>
      </c>
      <c r="G884" s="64" t="s">
        <v>166</v>
      </c>
      <c r="H884" s="233" t="s">
        <v>2550</v>
      </c>
      <c r="I884" s="234" t="s">
        <v>166</v>
      </c>
      <c r="J884" s="64" t="s">
        <v>814</v>
      </c>
    </row>
    <row r="885" spans="1:10" x14ac:dyDescent="0.25">
      <c r="A885" s="64">
        <v>24247740</v>
      </c>
      <c r="B885" s="233" t="s">
        <v>2561</v>
      </c>
      <c r="C885" s="64" t="s">
        <v>2468</v>
      </c>
      <c r="D885" s="234" t="s">
        <v>119</v>
      </c>
      <c r="E885" s="64" t="s">
        <v>1656</v>
      </c>
      <c r="F885" s="64">
        <v>15</v>
      </c>
      <c r="G885" s="64" t="s">
        <v>166</v>
      </c>
      <c r="H885" s="233" t="s">
        <v>2550</v>
      </c>
      <c r="I885" s="234" t="s">
        <v>166</v>
      </c>
      <c r="J885" s="64" t="s">
        <v>2562</v>
      </c>
    </row>
    <row r="886" spans="1:10" x14ac:dyDescent="0.25">
      <c r="A886" s="64">
        <v>24237170</v>
      </c>
      <c r="B886" s="233" t="s">
        <v>2563</v>
      </c>
      <c r="C886" s="64" t="s">
        <v>2564</v>
      </c>
      <c r="D886" s="234" t="s">
        <v>103</v>
      </c>
      <c r="E886" s="64" t="s">
        <v>2565</v>
      </c>
      <c r="F886" s="64">
        <v>13</v>
      </c>
      <c r="G886" s="64" t="s">
        <v>166</v>
      </c>
      <c r="H886" s="233" t="s">
        <v>2550</v>
      </c>
      <c r="I886" s="234" t="s">
        <v>166</v>
      </c>
      <c r="J886" s="64" t="s">
        <v>814</v>
      </c>
    </row>
    <row r="887" spans="1:10" x14ac:dyDescent="0.25">
      <c r="A887" s="64">
        <v>24248725</v>
      </c>
      <c r="B887" s="233" t="s">
        <v>2566</v>
      </c>
      <c r="C887" s="64" t="s">
        <v>2567</v>
      </c>
      <c r="D887" s="234" t="s">
        <v>103</v>
      </c>
      <c r="E887" s="64" t="s">
        <v>2568</v>
      </c>
      <c r="F887" s="64">
        <v>12</v>
      </c>
      <c r="G887" s="64" t="s">
        <v>166</v>
      </c>
      <c r="H887" s="233" t="s">
        <v>2550</v>
      </c>
      <c r="I887" s="234" t="s">
        <v>166</v>
      </c>
      <c r="J887" s="64" t="s">
        <v>2337</v>
      </c>
    </row>
    <row r="888" spans="1:10" x14ac:dyDescent="0.25">
      <c r="A888" s="64">
        <v>24247747</v>
      </c>
      <c r="B888" s="233" t="s">
        <v>569</v>
      </c>
      <c r="C888" s="64" t="s">
        <v>2569</v>
      </c>
      <c r="D888" s="234" t="s">
        <v>104</v>
      </c>
      <c r="E888" s="64" t="s">
        <v>571</v>
      </c>
      <c r="F888" s="64">
        <v>11</v>
      </c>
      <c r="G888" s="64" t="s">
        <v>166</v>
      </c>
      <c r="H888" s="233" t="s">
        <v>2550</v>
      </c>
      <c r="I888" s="234" t="s">
        <v>166</v>
      </c>
      <c r="J888" s="64" t="s">
        <v>2555</v>
      </c>
    </row>
    <row r="889" spans="1:10" x14ac:dyDescent="0.25">
      <c r="A889" s="64">
        <v>24247741</v>
      </c>
      <c r="B889" s="233" t="s">
        <v>2570</v>
      </c>
      <c r="C889" s="64" t="s">
        <v>2571</v>
      </c>
      <c r="D889" s="234" t="s">
        <v>103</v>
      </c>
      <c r="E889" s="64" t="s">
        <v>2346</v>
      </c>
      <c r="F889" s="64">
        <v>13</v>
      </c>
      <c r="G889" s="64" t="s">
        <v>166</v>
      </c>
      <c r="H889" s="233" t="s">
        <v>2550</v>
      </c>
      <c r="I889" s="234" t="s">
        <v>166</v>
      </c>
      <c r="J889" s="64" t="s">
        <v>2555</v>
      </c>
    </row>
    <row r="890" spans="1:10" x14ac:dyDescent="0.25">
      <c r="A890" s="64">
        <v>24237166</v>
      </c>
      <c r="B890" s="233" t="s">
        <v>2572</v>
      </c>
      <c r="C890" s="64" t="s">
        <v>2573</v>
      </c>
      <c r="D890" s="234" t="s">
        <v>104</v>
      </c>
      <c r="E890" s="64" t="s">
        <v>960</v>
      </c>
      <c r="F890" s="64">
        <v>12</v>
      </c>
      <c r="G890" s="64" t="s">
        <v>166</v>
      </c>
      <c r="H890" s="233" t="s">
        <v>2550</v>
      </c>
      <c r="I890" s="234" t="s">
        <v>166</v>
      </c>
      <c r="J890" s="64" t="s">
        <v>2046</v>
      </c>
    </row>
    <row r="891" spans="1:10" x14ac:dyDescent="0.25">
      <c r="A891" s="64">
        <v>24247742</v>
      </c>
      <c r="B891" s="233" t="s">
        <v>2574</v>
      </c>
      <c r="C891" s="64" t="s">
        <v>2509</v>
      </c>
      <c r="D891" s="234" t="s">
        <v>104</v>
      </c>
      <c r="E891" s="64" t="s">
        <v>461</v>
      </c>
      <c r="F891" s="64">
        <v>12</v>
      </c>
      <c r="G891" s="64" t="s">
        <v>166</v>
      </c>
      <c r="H891" s="233" t="s">
        <v>2550</v>
      </c>
      <c r="I891" s="234" t="s">
        <v>166</v>
      </c>
      <c r="J891" s="64" t="s">
        <v>2555</v>
      </c>
    </row>
    <row r="892" spans="1:10" x14ac:dyDescent="0.25">
      <c r="A892" s="64">
        <v>24247746</v>
      </c>
      <c r="B892" s="233" t="s">
        <v>2575</v>
      </c>
      <c r="C892" s="64" t="s">
        <v>2576</v>
      </c>
      <c r="D892" s="234" t="s">
        <v>104</v>
      </c>
      <c r="E892" s="64" t="s">
        <v>2577</v>
      </c>
      <c r="F892" s="64">
        <v>11</v>
      </c>
      <c r="G892" s="64" t="s">
        <v>166</v>
      </c>
      <c r="H892" s="233" t="s">
        <v>2550</v>
      </c>
      <c r="I892" s="234" t="s">
        <v>166</v>
      </c>
      <c r="J892" s="64" t="s">
        <v>2562</v>
      </c>
    </row>
    <row r="893" spans="1:10" x14ac:dyDescent="0.25">
      <c r="A893" s="64">
        <v>24248518</v>
      </c>
      <c r="B893" s="233" t="s">
        <v>2578</v>
      </c>
      <c r="C893" s="64" t="s">
        <v>521</v>
      </c>
      <c r="D893" s="234" t="s">
        <v>119</v>
      </c>
      <c r="E893" s="64" t="s">
        <v>899</v>
      </c>
      <c r="F893" s="64">
        <v>15</v>
      </c>
      <c r="G893" s="64" t="s">
        <v>166</v>
      </c>
      <c r="H893" s="233" t="s">
        <v>2550</v>
      </c>
      <c r="I893" s="234" t="s">
        <v>166</v>
      </c>
      <c r="J893" s="64" t="s">
        <v>814</v>
      </c>
    </row>
    <row r="894" spans="1:10" x14ac:dyDescent="0.25">
      <c r="A894" s="64">
        <v>24248577</v>
      </c>
      <c r="B894" s="233" t="s">
        <v>2579</v>
      </c>
      <c r="C894" s="64" t="s">
        <v>2580</v>
      </c>
      <c r="D894" s="234" t="s">
        <v>104</v>
      </c>
      <c r="E894" s="64" t="s">
        <v>2581</v>
      </c>
      <c r="F894" s="64">
        <v>12</v>
      </c>
      <c r="G894" s="64" t="s">
        <v>166</v>
      </c>
      <c r="H894" s="233" t="s">
        <v>2550</v>
      </c>
      <c r="I894" s="234" t="s">
        <v>166</v>
      </c>
      <c r="J894" s="64" t="s">
        <v>814</v>
      </c>
    </row>
    <row r="895" spans="1:10" x14ac:dyDescent="0.25">
      <c r="A895" s="64">
        <v>24248387</v>
      </c>
      <c r="B895" s="233" t="s">
        <v>2582</v>
      </c>
      <c r="C895" s="64" t="s">
        <v>2583</v>
      </c>
      <c r="D895" s="234" t="s">
        <v>103</v>
      </c>
      <c r="E895" s="64" t="s">
        <v>2584</v>
      </c>
      <c r="F895" s="64">
        <v>12</v>
      </c>
      <c r="G895" s="64" t="s">
        <v>166</v>
      </c>
      <c r="H895" s="233" t="s">
        <v>2550</v>
      </c>
      <c r="I895" s="234" t="s">
        <v>166</v>
      </c>
      <c r="J895" s="64" t="s">
        <v>279</v>
      </c>
    </row>
    <row r="896" spans="1:10" x14ac:dyDescent="0.25">
      <c r="A896" s="64">
        <v>24238432</v>
      </c>
      <c r="B896" s="233" t="s">
        <v>1029</v>
      </c>
      <c r="C896" s="64" t="s">
        <v>2585</v>
      </c>
      <c r="D896" s="234" t="s">
        <v>118</v>
      </c>
      <c r="E896" s="64" t="s">
        <v>1088</v>
      </c>
      <c r="F896" s="64">
        <v>14</v>
      </c>
      <c r="G896" s="64" t="s">
        <v>166</v>
      </c>
      <c r="H896" s="233" t="s">
        <v>2550</v>
      </c>
      <c r="I896" s="234" t="s">
        <v>166</v>
      </c>
      <c r="J896" s="64" t="s">
        <v>814</v>
      </c>
    </row>
    <row r="897" spans="1:10" x14ac:dyDescent="0.25">
      <c r="A897" s="64">
        <v>24237685</v>
      </c>
      <c r="B897" s="233" t="s">
        <v>2586</v>
      </c>
      <c r="C897" s="64" t="s">
        <v>2587</v>
      </c>
      <c r="D897" s="234" t="s">
        <v>119</v>
      </c>
      <c r="E897" s="64" t="s">
        <v>2102</v>
      </c>
      <c r="F897" s="64">
        <v>14</v>
      </c>
      <c r="G897" s="64" t="s">
        <v>166</v>
      </c>
      <c r="H897" s="233" t="s">
        <v>2550</v>
      </c>
      <c r="I897" s="234" t="s">
        <v>166</v>
      </c>
      <c r="J897" s="64" t="s">
        <v>814</v>
      </c>
    </row>
    <row r="898" spans="1:10" x14ac:dyDescent="0.25">
      <c r="A898" s="64">
        <v>24248167</v>
      </c>
      <c r="B898" s="233" t="s">
        <v>2427</v>
      </c>
      <c r="C898" s="64" t="s">
        <v>2588</v>
      </c>
      <c r="D898" s="234" t="s">
        <v>103</v>
      </c>
      <c r="E898" s="64" t="s">
        <v>2589</v>
      </c>
      <c r="F898" s="64">
        <v>12</v>
      </c>
      <c r="G898" s="64" t="s">
        <v>166</v>
      </c>
      <c r="H898" s="233" t="s">
        <v>2550</v>
      </c>
      <c r="I898" s="234" t="s">
        <v>166</v>
      </c>
      <c r="J898" s="64" t="s">
        <v>601</v>
      </c>
    </row>
    <row r="899" spans="1:10" x14ac:dyDescent="0.25">
      <c r="A899" s="64">
        <v>24220965</v>
      </c>
      <c r="B899" s="233" t="s">
        <v>2590</v>
      </c>
      <c r="C899" s="64" t="s">
        <v>2591</v>
      </c>
      <c r="D899" s="234" t="s">
        <v>119</v>
      </c>
      <c r="E899" s="64" t="s">
        <v>2592</v>
      </c>
      <c r="F899" s="64">
        <v>14</v>
      </c>
      <c r="G899" s="64" t="s">
        <v>166</v>
      </c>
      <c r="H899" s="233" t="s">
        <v>2550</v>
      </c>
      <c r="I899" s="234" t="s">
        <v>166</v>
      </c>
      <c r="J899" s="64" t="s">
        <v>2593</v>
      </c>
    </row>
    <row r="900" spans="1:10" x14ac:dyDescent="0.25">
      <c r="A900" s="64">
        <v>24247743</v>
      </c>
      <c r="B900" s="233" t="s">
        <v>2594</v>
      </c>
      <c r="C900" s="64" t="s">
        <v>2595</v>
      </c>
      <c r="D900" s="234" t="s">
        <v>104</v>
      </c>
      <c r="E900" s="64" t="s">
        <v>2596</v>
      </c>
      <c r="F900" s="64">
        <v>12</v>
      </c>
      <c r="G900" s="64" t="s">
        <v>166</v>
      </c>
      <c r="H900" s="233" t="s">
        <v>2550</v>
      </c>
      <c r="I900" s="234" t="s">
        <v>166</v>
      </c>
      <c r="J900" s="64" t="s">
        <v>2555</v>
      </c>
    </row>
    <row r="901" spans="1:10" x14ac:dyDescent="0.25">
      <c r="A901" s="64">
        <v>24238162</v>
      </c>
      <c r="B901" s="233" t="s">
        <v>2597</v>
      </c>
      <c r="C901" s="64" t="s">
        <v>2598</v>
      </c>
      <c r="D901" s="234" t="s">
        <v>104</v>
      </c>
      <c r="E901" s="64" t="s">
        <v>2599</v>
      </c>
      <c r="F901" s="64">
        <v>13</v>
      </c>
      <c r="G901" s="64" t="s">
        <v>166</v>
      </c>
      <c r="H901" s="233" t="s">
        <v>2550</v>
      </c>
      <c r="I901" s="234" t="s">
        <v>166</v>
      </c>
      <c r="J901" s="64" t="s">
        <v>2600</v>
      </c>
    </row>
    <row r="902" spans="1:10" x14ac:dyDescent="0.25">
      <c r="A902" s="64">
        <v>24247744</v>
      </c>
      <c r="B902" s="233" t="s">
        <v>2601</v>
      </c>
      <c r="C902" s="64" t="s">
        <v>2602</v>
      </c>
      <c r="D902" s="234" t="s">
        <v>119</v>
      </c>
      <c r="E902" s="64" t="s">
        <v>2603</v>
      </c>
      <c r="F902" s="64">
        <v>14</v>
      </c>
      <c r="G902" s="64" t="s">
        <v>166</v>
      </c>
      <c r="H902" s="233" t="s">
        <v>2550</v>
      </c>
      <c r="I902" s="234" t="s">
        <v>166</v>
      </c>
      <c r="J902" s="64" t="s">
        <v>2604</v>
      </c>
    </row>
    <row r="903" spans="1:10" x14ac:dyDescent="0.25">
      <c r="A903" s="64">
        <v>24237209</v>
      </c>
      <c r="B903" s="233" t="s">
        <v>2605</v>
      </c>
      <c r="C903" s="64" t="s">
        <v>2606</v>
      </c>
      <c r="D903" s="234" t="s">
        <v>103</v>
      </c>
      <c r="E903" s="64" t="s">
        <v>2607</v>
      </c>
      <c r="F903" s="64">
        <v>13</v>
      </c>
      <c r="G903" s="64" t="s">
        <v>166</v>
      </c>
      <c r="H903" s="233" t="s">
        <v>2550</v>
      </c>
      <c r="I903" s="234" t="s">
        <v>166</v>
      </c>
      <c r="J903" s="64" t="s">
        <v>814</v>
      </c>
    </row>
    <row r="904" spans="1:10" x14ac:dyDescent="0.25">
      <c r="A904" s="64">
        <v>24247745</v>
      </c>
      <c r="B904" s="233" t="s">
        <v>2605</v>
      </c>
      <c r="C904" s="64" t="s">
        <v>2608</v>
      </c>
      <c r="D904" s="234" t="s">
        <v>103</v>
      </c>
      <c r="E904" s="64" t="s">
        <v>189</v>
      </c>
      <c r="F904" s="64">
        <v>12</v>
      </c>
      <c r="G904" s="64" t="s">
        <v>166</v>
      </c>
      <c r="H904" s="233" t="s">
        <v>2550</v>
      </c>
      <c r="I904" s="234" t="s">
        <v>166</v>
      </c>
      <c r="J904" s="64" t="s">
        <v>2555</v>
      </c>
    </row>
    <row r="905" spans="1:10" x14ac:dyDescent="0.25">
      <c r="A905" s="64">
        <v>24249402</v>
      </c>
      <c r="B905" s="233" t="s">
        <v>9254</v>
      </c>
      <c r="C905" s="64" t="s">
        <v>388</v>
      </c>
      <c r="D905" s="234" t="s">
        <v>119</v>
      </c>
      <c r="E905" s="64" t="s">
        <v>4405</v>
      </c>
      <c r="F905" s="64">
        <v>14</v>
      </c>
      <c r="G905" s="64" t="s">
        <v>166</v>
      </c>
      <c r="H905" s="233" t="s">
        <v>2550</v>
      </c>
      <c r="I905" s="234" t="s">
        <v>166</v>
      </c>
      <c r="J905" s="64" t="s">
        <v>3894</v>
      </c>
    </row>
    <row r="906" spans="1:10" x14ac:dyDescent="0.25">
      <c r="A906" s="64">
        <v>24237167</v>
      </c>
      <c r="B906" s="233" t="s">
        <v>2609</v>
      </c>
      <c r="C906" s="64" t="s">
        <v>2610</v>
      </c>
      <c r="D906" s="234" t="s">
        <v>104</v>
      </c>
      <c r="E906" s="64" t="s">
        <v>2611</v>
      </c>
      <c r="F906" s="64">
        <v>12</v>
      </c>
      <c r="G906" s="64" t="s">
        <v>166</v>
      </c>
      <c r="H906" s="233" t="s">
        <v>2550</v>
      </c>
      <c r="I906" s="234" t="s">
        <v>166</v>
      </c>
      <c r="J906" s="64" t="s">
        <v>814</v>
      </c>
    </row>
    <row r="907" spans="1:10" x14ac:dyDescent="0.25">
      <c r="A907" s="64">
        <v>24222709</v>
      </c>
      <c r="B907" s="233" t="s">
        <v>2612</v>
      </c>
      <c r="C907" s="64" t="s">
        <v>2613</v>
      </c>
      <c r="D907" s="234" t="s">
        <v>118</v>
      </c>
      <c r="E907" s="64" t="s">
        <v>2614</v>
      </c>
      <c r="F907" s="64">
        <v>14</v>
      </c>
      <c r="G907" s="64" t="s">
        <v>166</v>
      </c>
      <c r="H907" s="233" t="s">
        <v>2550</v>
      </c>
      <c r="I907" s="234" t="s">
        <v>166</v>
      </c>
      <c r="J907" s="64" t="s">
        <v>814</v>
      </c>
    </row>
    <row r="908" spans="1:10" x14ac:dyDescent="0.25">
      <c r="A908" s="64">
        <v>24237029</v>
      </c>
      <c r="B908" s="233" t="s">
        <v>2615</v>
      </c>
      <c r="C908" s="64" t="s">
        <v>2616</v>
      </c>
      <c r="D908" s="234" t="s">
        <v>103</v>
      </c>
      <c r="E908" s="64" t="s">
        <v>1744</v>
      </c>
      <c r="F908" s="64">
        <v>12</v>
      </c>
      <c r="G908" s="64" t="s">
        <v>166</v>
      </c>
      <c r="H908" s="233" t="s">
        <v>2550</v>
      </c>
      <c r="I908" s="234" t="s">
        <v>166</v>
      </c>
      <c r="J908" s="64" t="s">
        <v>2617</v>
      </c>
    </row>
    <row r="909" spans="1:10" x14ac:dyDescent="0.25">
      <c r="A909" s="64">
        <v>24220083</v>
      </c>
      <c r="B909" s="233" t="s">
        <v>2618</v>
      </c>
      <c r="C909" s="64" t="s">
        <v>2619</v>
      </c>
      <c r="D909" s="234" t="s">
        <v>119</v>
      </c>
      <c r="E909" s="64" t="s">
        <v>2620</v>
      </c>
      <c r="F909" s="64">
        <v>13</v>
      </c>
      <c r="G909" s="64" t="s">
        <v>166</v>
      </c>
      <c r="H909" s="233" t="s">
        <v>2550</v>
      </c>
      <c r="I909" s="234" t="s">
        <v>166</v>
      </c>
      <c r="J909" s="64" t="s">
        <v>814</v>
      </c>
    </row>
    <row r="910" spans="1:10" x14ac:dyDescent="0.25">
      <c r="A910" s="64">
        <v>24211173</v>
      </c>
      <c r="B910" s="233" t="s">
        <v>8991</v>
      </c>
      <c r="C910" s="64" t="s">
        <v>7521</v>
      </c>
      <c r="D910" s="234" t="s">
        <v>118</v>
      </c>
      <c r="E910" s="64" t="s">
        <v>6466</v>
      </c>
      <c r="F910" s="64">
        <v>14</v>
      </c>
      <c r="G910" s="64" t="s">
        <v>166</v>
      </c>
      <c r="H910" s="233" t="s">
        <v>2623</v>
      </c>
      <c r="I910" s="234" t="s">
        <v>166</v>
      </c>
      <c r="J910" s="64" t="s">
        <v>180</v>
      </c>
    </row>
    <row r="911" spans="1:10" x14ac:dyDescent="0.25">
      <c r="A911" s="64">
        <v>24247808</v>
      </c>
      <c r="B911" s="233" t="s">
        <v>2621</v>
      </c>
      <c r="C911" s="64" t="s">
        <v>2622</v>
      </c>
      <c r="D911" s="234" t="s">
        <v>104</v>
      </c>
      <c r="E911" s="64" t="s">
        <v>1147</v>
      </c>
      <c r="F911" s="64">
        <v>11</v>
      </c>
      <c r="G911" s="64" t="s">
        <v>166</v>
      </c>
      <c r="H911" s="233" t="s">
        <v>2623</v>
      </c>
      <c r="I911" s="234" t="s">
        <v>166</v>
      </c>
      <c r="J911" s="64" t="s">
        <v>818</v>
      </c>
    </row>
    <row r="912" spans="1:10" x14ac:dyDescent="0.25">
      <c r="A912" s="64">
        <v>24237106</v>
      </c>
      <c r="B912" s="233" t="s">
        <v>2624</v>
      </c>
      <c r="C912" s="64" t="s">
        <v>2625</v>
      </c>
      <c r="D912" s="234" t="s">
        <v>104</v>
      </c>
      <c r="E912" s="64" t="s">
        <v>2626</v>
      </c>
      <c r="F912" s="64">
        <v>13</v>
      </c>
      <c r="G912" s="64" t="s">
        <v>166</v>
      </c>
      <c r="H912" s="233" t="s">
        <v>2623</v>
      </c>
      <c r="I912" s="234" t="s">
        <v>166</v>
      </c>
      <c r="J912" s="64" t="s">
        <v>180</v>
      </c>
    </row>
    <row r="913" spans="1:10" x14ac:dyDescent="0.25">
      <c r="A913" s="64">
        <v>24238693</v>
      </c>
      <c r="B913" s="233" t="s">
        <v>2624</v>
      </c>
      <c r="C913" s="64" t="s">
        <v>2627</v>
      </c>
      <c r="D913" s="234" t="s">
        <v>104</v>
      </c>
      <c r="E913" s="64" t="s">
        <v>389</v>
      </c>
      <c r="F913" s="64">
        <v>13</v>
      </c>
      <c r="G913" s="64" t="s">
        <v>166</v>
      </c>
      <c r="H913" s="233" t="s">
        <v>2623</v>
      </c>
      <c r="I913" s="234" t="s">
        <v>166</v>
      </c>
      <c r="J913" s="64" t="s">
        <v>804</v>
      </c>
    </row>
    <row r="914" spans="1:10" x14ac:dyDescent="0.25">
      <c r="A914" s="64">
        <v>24210747</v>
      </c>
      <c r="B914" s="233" t="s">
        <v>1323</v>
      </c>
      <c r="C914" s="64" t="s">
        <v>2628</v>
      </c>
      <c r="D914" s="234" t="s">
        <v>119</v>
      </c>
      <c r="E914" s="64" t="s">
        <v>2629</v>
      </c>
      <c r="F914" s="64">
        <v>15</v>
      </c>
      <c r="G914" s="64" t="s">
        <v>166</v>
      </c>
      <c r="H914" s="233" t="s">
        <v>2623</v>
      </c>
      <c r="I914" s="234" t="s">
        <v>166</v>
      </c>
      <c r="J914" s="64" t="s">
        <v>818</v>
      </c>
    </row>
    <row r="915" spans="1:10" x14ac:dyDescent="0.25">
      <c r="A915" s="64">
        <v>24238095</v>
      </c>
      <c r="B915" s="233" t="s">
        <v>2630</v>
      </c>
      <c r="C915" s="64" t="s">
        <v>628</v>
      </c>
      <c r="D915" s="234" t="s">
        <v>404</v>
      </c>
      <c r="E915" s="64" t="s">
        <v>2631</v>
      </c>
      <c r="F915" s="64">
        <v>16</v>
      </c>
      <c r="G915" s="64" t="s">
        <v>166</v>
      </c>
      <c r="H915" s="233" t="s">
        <v>2623</v>
      </c>
      <c r="I915" s="234" t="s">
        <v>166</v>
      </c>
      <c r="J915" s="64" t="s">
        <v>176</v>
      </c>
    </row>
    <row r="916" spans="1:10" x14ac:dyDescent="0.25">
      <c r="A916" s="64">
        <v>24210746</v>
      </c>
      <c r="B916" s="233" t="s">
        <v>2632</v>
      </c>
      <c r="C916" s="64" t="s">
        <v>2633</v>
      </c>
      <c r="D916" s="234" t="s">
        <v>119</v>
      </c>
      <c r="E916" s="64" t="s">
        <v>2634</v>
      </c>
      <c r="F916" s="64">
        <v>15</v>
      </c>
      <c r="G916" s="64" t="s">
        <v>166</v>
      </c>
      <c r="H916" s="233" t="s">
        <v>2623</v>
      </c>
      <c r="I916" s="234" t="s">
        <v>166</v>
      </c>
      <c r="J916" s="64" t="s">
        <v>818</v>
      </c>
    </row>
    <row r="917" spans="1:10" x14ac:dyDescent="0.25">
      <c r="A917" s="64">
        <v>24220951</v>
      </c>
      <c r="B917" s="233" t="s">
        <v>2635</v>
      </c>
      <c r="C917" s="64" t="s">
        <v>2636</v>
      </c>
      <c r="D917" s="234" t="s">
        <v>118</v>
      </c>
      <c r="E917" s="64" t="s">
        <v>1101</v>
      </c>
      <c r="F917" s="64">
        <v>14</v>
      </c>
      <c r="G917" s="64" t="s">
        <v>166</v>
      </c>
      <c r="H917" s="233" t="s">
        <v>2623</v>
      </c>
      <c r="I917" s="234" t="s">
        <v>166</v>
      </c>
      <c r="J917" s="64" t="s">
        <v>2637</v>
      </c>
    </row>
    <row r="918" spans="1:10" x14ac:dyDescent="0.25">
      <c r="A918" s="64">
        <v>24221756</v>
      </c>
      <c r="B918" s="233" t="s">
        <v>2638</v>
      </c>
      <c r="C918" s="64" t="s">
        <v>2639</v>
      </c>
      <c r="D918" s="234" t="s">
        <v>119</v>
      </c>
      <c r="E918" s="64" t="s">
        <v>1663</v>
      </c>
      <c r="F918" s="64">
        <v>13</v>
      </c>
      <c r="G918" s="64" t="s">
        <v>166</v>
      </c>
      <c r="H918" s="233" t="s">
        <v>2623</v>
      </c>
      <c r="I918" s="234" t="s">
        <v>166</v>
      </c>
      <c r="J918" s="64" t="s">
        <v>818</v>
      </c>
    </row>
    <row r="919" spans="1:10" x14ac:dyDescent="0.25">
      <c r="A919" s="64">
        <v>24233862</v>
      </c>
      <c r="B919" s="233" t="s">
        <v>8002</v>
      </c>
      <c r="C919" s="64" t="s">
        <v>8992</v>
      </c>
      <c r="D919" s="234" t="s">
        <v>103</v>
      </c>
      <c r="E919" s="64" t="s">
        <v>2611</v>
      </c>
      <c r="F919" s="64">
        <v>12</v>
      </c>
      <c r="G919" s="64" t="s">
        <v>166</v>
      </c>
      <c r="H919" s="233" t="s">
        <v>2623</v>
      </c>
      <c r="I919" s="234" t="s">
        <v>166</v>
      </c>
      <c r="J919" s="64" t="s">
        <v>1752</v>
      </c>
    </row>
    <row r="920" spans="1:10" x14ac:dyDescent="0.25">
      <c r="A920" s="64">
        <v>24249278</v>
      </c>
      <c r="B920" s="233" t="s">
        <v>8993</v>
      </c>
      <c r="C920" s="64" t="s">
        <v>7433</v>
      </c>
      <c r="D920" s="234" t="s">
        <v>104</v>
      </c>
      <c r="E920" s="64" t="s">
        <v>3335</v>
      </c>
      <c r="F920" s="64">
        <v>13</v>
      </c>
      <c r="G920" s="64" t="s">
        <v>166</v>
      </c>
      <c r="H920" s="233" t="s">
        <v>2623</v>
      </c>
      <c r="I920" s="234" t="s">
        <v>166</v>
      </c>
      <c r="J920" s="64" t="s">
        <v>180</v>
      </c>
    </row>
    <row r="921" spans="1:10" x14ac:dyDescent="0.25">
      <c r="A921" s="64">
        <v>24247809</v>
      </c>
      <c r="B921" s="233" t="s">
        <v>2640</v>
      </c>
      <c r="C921" s="64" t="s">
        <v>2641</v>
      </c>
      <c r="D921" s="234" t="s">
        <v>104</v>
      </c>
      <c r="E921" s="64" t="s">
        <v>2518</v>
      </c>
      <c r="F921" s="64">
        <v>11</v>
      </c>
      <c r="G921" s="64" t="s">
        <v>166</v>
      </c>
      <c r="H921" s="233" t="s">
        <v>2623</v>
      </c>
      <c r="I921" s="234" t="s">
        <v>166</v>
      </c>
      <c r="J921" s="64" t="s">
        <v>818</v>
      </c>
    </row>
    <row r="922" spans="1:10" x14ac:dyDescent="0.25">
      <c r="A922" s="64">
        <v>24247825</v>
      </c>
      <c r="B922" s="233" t="s">
        <v>2642</v>
      </c>
      <c r="C922" s="64" t="s">
        <v>2643</v>
      </c>
      <c r="D922" s="234" t="s">
        <v>119</v>
      </c>
      <c r="E922" s="64" t="s">
        <v>1409</v>
      </c>
      <c r="F922" s="64">
        <v>15</v>
      </c>
      <c r="G922" s="64" t="s">
        <v>166</v>
      </c>
      <c r="H922" s="233" t="s">
        <v>2623</v>
      </c>
      <c r="I922" s="234" t="s">
        <v>166</v>
      </c>
      <c r="J922" s="64" t="s">
        <v>818</v>
      </c>
    </row>
    <row r="923" spans="1:10" x14ac:dyDescent="0.25">
      <c r="A923" s="64">
        <v>24249279</v>
      </c>
      <c r="B923" s="233" t="s">
        <v>8994</v>
      </c>
      <c r="C923" s="64" t="s">
        <v>8073</v>
      </c>
      <c r="D923" s="234" t="s">
        <v>104</v>
      </c>
      <c r="E923" s="64" t="s">
        <v>1722</v>
      </c>
      <c r="F923" s="64">
        <v>11</v>
      </c>
      <c r="G923" s="64" t="s">
        <v>166</v>
      </c>
      <c r="H923" s="233" t="s">
        <v>2623</v>
      </c>
      <c r="I923" s="234" t="s">
        <v>166</v>
      </c>
      <c r="J923" s="64" t="s">
        <v>2059</v>
      </c>
    </row>
    <row r="924" spans="1:10" x14ac:dyDescent="0.25">
      <c r="A924" s="64">
        <v>24249274</v>
      </c>
      <c r="B924" s="233" t="s">
        <v>8995</v>
      </c>
      <c r="C924" s="64" t="s">
        <v>6889</v>
      </c>
      <c r="D924" s="234" t="s">
        <v>104</v>
      </c>
      <c r="E924" s="64" t="s">
        <v>223</v>
      </c>
      <c r="F924" s="64">
        <v>12</v>
      </c>
      <c r="G924" s="64" t="s">
        <v>166</v>
      </c>
      <c r="H924" s="233" t="s">
        <v>2623</v>
      </c>
      <c r="I924" s="234" t="s">
        <v>166</v>
      </c>
      <c r="J924" s="64" t="s">
        <v>180</v>
      </c>
    </row>
    <row r="925" spans="1:10" x14ac:dyDescent="0.25">
      <c r="A925" s="64">
        <v>24210745</v>
      </c>
      <c r="B925" s="233" t="s">
        <v>2644</v>
      </c>
      <c r="C925" s="64" t="s">
        <v>2573</v>
      </c>
      <c r="D925" s="234" t="s">
        <v>119</v>
      </c>
      <c r="E925" s="64" t="s">
        <v>2069</v>
      </c>
      <c r="F925" s="64">
        <v>15</v>
      </c>
      <c r="G925" s="64" t="s">
        <v>166</v>
      </c>
      <c r="H925" s="233" t="s">
        <v>2623</v>
      </c>
      <c r="I925" s="234" t="s">
        <v>166</v>
      </c>
      <c r="J925" s="64" t="s">
        <v>818</v>
      </c>
    </row>
    <row r="926" spans="1:10" x14ac:dyDescent="0.25">
      <c r="A926" s="64">
        <v>24220734</v>
      </c>
      <c r="B926" s="233" t="s">
        <v>2390</v>
      </c>
      <c r="C926" s="64" t="s">
        <v>2645</v>
      </c>
      <c r="D926" s="234" t="s">
        <v>118</v>
      </c>
      <c r="E926" s="64" t="s">
        <v>2646</v>
      </c>
      <c r="F926" s="64">
        <v>14</v>
      </c>
      <c r="G926" s="64" t="s">
        <v>166</v>
      </c>
      <c r="H926" s="233" t="s">
        <v>2623</v>
      </c>
      <c r="I926" s="234" t="s">
        <v>166</v>
      </c>
      <c r="J926" s="64" t="s">
        <v>2647</v>
      </c>
    </row>
    <row r="927" spans="1:10" x14ac:dyDescent="0.25">
      <c r="A927" s="64">
        <v>24221115</v>
      </c>
      <c r="B927" s="233" t="s">
        <v>2648</v>
      </c>
      <c r="C927" s="64" t="s">
        <v>2649</v>
      </c>
      <c r="D927" s="234" t="s">
        <v>119</v>
      </c>
      <c r="E927" s="64" t="s">
        <v>417</v>
      </c>
      <c r="F927" s="64">
        <v>14</v>
      </c>
      <c r="G927" s="64" t="s">
        <v>166</v>
      </c>
      <c r="H927" s="233" t="s">
        <v>2623</v>
      </c>
      <c r="I927" s="234" t="s">
        <v>166</v>
      </c>
      <c r="J927" s="64" t="s">
        <v>818</v>
      </c>
    </row>
    <row r="928" spans="1:10" x14ac:dyDescent="0.25">
      <c r="A928" s="64">
        <v>24247891</v>
      </c>
      <c r="B928" s="233" t="s">
        <v>2650</v>
      </c>
      <c r="C928" s="64" t="s">
        <v>1953</v>
      </c>
      <c r="D928" s="234" t="s">
        <v>119</v>
      </c>
      <c r="E928" s="64" t="s">
        <v>2651</v>
      </c>
      <c r="F928" s="64">
        <v>13</v>
      </c>
      <c r="G928" s="64" t="s">
        <v>166</v>
      </c>
      <c r="H928" s="233" t="s">
        <v>2623</v>
      </c>
      <c r="I928" s="234" t="s">
        <v>166</v>
      </c>
      <c r="J928" s="64" t="s">
        <v>176</v>
      </c>
    </row>
    <row r="929" spans="1:10" x14ac:dyDescent="0.25">
      <c r="A929" s="64">
        <v>24220950</v>
      </c>
      <c r="B929" s="233" t="s">
        <v>2652</v>
      </c>
      <c r="C929" s="64" t="s">
        <v>2653</v>
      </c>
      <c r="D929" s="234" t="s">
        <v>118</v>
      </c>
      <c r="E929" s="64" t="s">
        <v>2654</v>
      </c>
      <c r="F929" s="64">
        <v>14</v>
      </c>
      <c r="G929" s="64" t="s">
        <v>166</v>
      </c>
      <c r="H929" s="233" t="s">
        <v>2623</v>
      </c>
      <c r="I929" s="234" t="s">
        <v>166</v>
      </c>
      <c r="J929" s="64" t="s">
        <v>2647</v>
      </c>
    </row>
    <row r="930" spans="1:10" x14ac:dyDescent="0.25">
      <c r="A930" s="64">
        <v>24210170</v>
      </c>
      <c r="B930" s="233" t="s">
        <v>2655</v>
      </c>
      <c r="C930" s="64" t="s">
        <v>2656</v>
      </c>
      <c r="D930" s="234" t="s">
        <v>119</v>
      </c>
      <c r="E930" s="64" t="s">
        <v>2220</v>
      </c>
      <c r="F930" s="64">
        <v>15</v>
      </c>
      <c r="G930" s="64" t="s">
        <v>166</v>
      </c>
      <c r="H930" s="233" t="s">
        <v>2623</v>
      </c>
      <c r="I930" s="234" t="s">
        <v>166</v>
      </c>
      <c r="J930" s="64" t="s">
        <v>804</v>
      </c>
    </row>
    <row r="931" spans="1:10" x14ac:dyDescent="0.25">
      <c r="A931" s="64">
        <v>24220386</v>
      </c>
      <c r="B931" s="233" t="s">
        <v>2657</v>
      </c>
      <c r="C931" s="64" t="s">
        <v>1801</v>
      </c>
      <c r="D931" s="234" t="s">
        <v>104</v>
      </c>
      <c r="E931" s="64" t="s">
        <v>2658</v>
      </c>
      <c r="F931" s="64">
        <v>13</v>
      </c>
      <c r="G931" s="64" t="s">
        <v>166</v>
      </c>
      <c r="H931" s="233" t="s">
        <v>2623</v>
      </c>
      <c r="I931" s="234" t="s">
        <v>166</v>
      </c>
      <c r="J931" s="64" t="s">
        <v>818</v>
      </c>
    </row>
    <row r="932" spans="1:10" x14ac:dyDescent="0.25">
      <c r="A932" s="64">
        <v>24222735</v>
      </c>
      <c r="B932" s="233" t="s">
        <v>8996</v>
      </c>
      <c r="C932" s="64" t="s">
        <v>8997</v>
      </c>
      <c r="D932" s="234" t="s">
        <v>119</v>
      </c>
      <c r="E932" s="64" t="s">
        <v>6330</v>
      </c>
      <c r="F932" s="64">
        <v>14</v>
      </c>
      <c r="G932" s="64" t="s">
        <v>166</v>
      </c>
      <c r="H932" s="233" t="s">
        <v>2623</v>
      </c>
      <c r="I932" s="234" t="s">
        <v>166</v>
      </c>
      <c r="J932" s="64" t="s">
        <v>818</v>
      </c>
    </row>
    <row r="933" spans="1:10" x14ac:dyDescent="0.25">
      <c r="A933" s="64">
        <v>24221777</v>
      </c>
      <c r="B933" s="233" t="s">
        <v>2659</v>
      </c>
      <c r="C933" s="64" t="s">
        <v>2660</v>
      </c>
      <c r="D933" s="234" t="s">
        <v>119</v>
      </c>
      <c r="E933" s="64" t="s">
        <v>2661</v>
      </c>
      <c r="F933" s="64">
        <v>15</v>
      </c>
      <c r="G933" s="64" t="s">
        <v>166</v>
      </c>
      <c r="H933" s="233" t="s">
        <v>2623</v>
      </c>
      <c r="I933" s="234" t="s">
        <v>166</v>
      </c>
      <c r="J933" s="64" t="s">
        <v>804</v>
      </c>
    </row>
    <row r="934" spans="1:10" x14ac:dyDescent="0.25">
      <c r="A934" s="64">
        <v>24237339</v>
      </c>
      <c r="B934" s="233" t="s">
        <v>2662</v>
      </c>
      <c r="C934" s="64" t="s">
        <v>2663</v>
      </c>
      <c r="D934" s="234" t="s">
        <v>104</v>
      </c>
      <c r="E934" s="64" t="s">
        <v>2664</v>
      </c>
      <c r="F934" s="64">
        <v>13</v>
      </c>
      <c r="G934" s="64" t="s">
        <v>166</v>
      </c>
      <c r="H934" s="233" t="s">
        <v>2623</v>
      </c>
      <c r="I934" s="234" t="s">
        <v>166</v>
      </c>
      <c r="J934" s="64" t="s">
        <v>818</v>
      </c>
    </row>
    <row r="935" spans="1:10" x14ac:dyDescent="0.25">
      <c r="A935" s="64">
        <v>24210748</v>
      </c>
      <c r="B935" s="233" t="s">
        <v>2665</v>
      </c>
      <c r="C935" s="64" t="s">
        <v>2666</v>
      </c>
      <c r="D935" s="234" t="s">
        <v>119</v>
      </c>
      <c r="E935" s="64" t="s">
        <v>2667</v>
      </c>
      <c r="F935" s="64">
        <v>14</v>
      </c>
      <c r="G935" s="64" t="s">
        <v>166</v>
      </c>
      <c r="H935" s="233" t="s">
        <v>2623</v>
      </c>
      <c r="I935" s="234" t="s">
        <v>166</v>
      </c>
      <c r="J935" s="64" t="s">
        <v>818</v>
      </c>
    </row>
    <row r="936" spans="1:10" x14ac:dyDescent="0.25">
      <c r="A936" s="64">
        <v>24237899</v>
      </c>
      <c r="B936" s="233" t="s">
        <v>2668</v>
      </c>
      <c r="C936" s="64" t="s">
        <v>2669</v>
      </c>
      <c r="D936" s="234" t="s">
        <v>119</v>
      </c>
      <c r="E936" s="64" t="s">
        <v>2670</v>
      </c>
      <c r="F936" s="64">
        <v>15</v>
      </c>
      <c r="G936" s="64" t="s">
        <v>166</v>
      </c>
      <c r="H936" s="233" t="s">
        <v>2623</v>
      </c>
      <c r="I936" s="234" t="s">
        <v>166</v>
      </c>
      <c r="J936" s="64" t="s">
        <v>2637</v>
      </c>
    </row>
    <row r="937" spans="1:10" x14ac:dyDescent="0.25">
      <c r="A937" s="64">
        <v>24247810</v>
      </c>
      <c r="B937" s="233" t="s">
        <v>2671</v>
      </c>
      <c r="C937" s="64" t="s">
        <v>1117</v>
      </c>
      <c r="D937" s="234" t="s">
        <v>104</v>
      </c>
      <c r="E937" s="64" t="s">
        <v>2672</v>
      </c>
      <c r="F937" s="64">
        <v>11</v>
      </c>
      <c r="G937" s="64" t="s">
        <v>166</v>
      </c>
      <c r="H937" s="233" t="s">
        <v>2623</v>
      </c>
      <c r="I937" s="234" t="s">
        <v>166</v>
      </c>
      <c r="J937" s="64" t="s">
        <v>818</v>
      </c>
    </row>
    <row r="938" spans="1:10" x14ac:dyDescent="0.25">
      <c r="A938" s="64">
        <v>24238679</v>
      </c>
      <c r="B938" s="233" t="s">
        <v>2021</v>
      </c>
      <c r="C938" s="64" t="s">
        <v>2673</v>
      </c>
      <c r="D938" s="234" t="s">
        <v>119</v>
      </c>
      <c r="E938" s="64" t="s">
        <v>2674</v>
      </c>
      <c r="F938" s="64">
        <v>14</v>
      </c>
      <c r="G938" s="64" t="s">
        <v>166</v>
      </c>
      <c r="H938" s="233" t="s">
        <v>2623</v>
      </c>
      <c r="I938" s="234" t="s">
        <v>166</v>
      </c>
      <c r="J938" s="64" t="s">
        <v>2281</v>
      </c>
    </row>
    <row r="939" spans="1:10" x14ac:dyDescent="0.25">
      <c r="A939" s="64">
        <v>24247811</v>
      </c>
      <c r="B939" s="233" t="s">
        <v>2021</v>
      </c>
      <c r="C939" s="64" t="s">
        <v>2675</v>
      </c>
      <c r="D939" s="234" t="s">
        <v>104</v>
      </c>
      <c r="E939" s="64" t="s">
        <v>2676</v>
      </c>
      <c r="F939" s="64">
        <v>11</v>
      </c>
      <c r="G939" s="64" t="s">
        <v>166</v>
      </c>
      <c r="H939" s="233" t="s">
        <v>2623</v>
      </c>
      <c r="I939" s="234" t="s">
        <v>166</v>
      </c>
      <c r="J939" s="64" t="s">
        <v>818</v>
      </c>
    </row>
    <row r="940" spans="1:10" x14ac:dyDescent="0.25">
      <c r="A940" s="64">
        <v>24220385</v>
      </c>
      <c r="B940" s="233" t="s">
        <v>2677</v>
      </c>
      <c r="C940" s="64" t="s">
        <v>2678</v>
      </c>
      <c r="D940" s="234" t="s">
        <v>104</v>
      </c>
      <c r="E940" s="64" t="s">
        <v>2679</v>
      </c>
      <c r="F940" s="64">
        <v>13</v>
      </c>
      <c r="G940" s="64" t="s">
        <v>166</v>
      </c>
      <c r="H940" s="233" t="s">
        <v>2623</v>
      </c>
      <c r="I940" s="234" t="s">
        <v>166</v>
      </c>
      <c r="J940" s="64" t="s">
        <v>180</v>
      </c>
    </row>
    <row r="941" spans="1:10" x14ac:dyDescent="0.25">
      <c r="A941" s="64">
        <v>24237364</v>
      </c>
      <c r="B941" s="233" t="s">
        <v>2680</v>
      </c>
      <c r="C941" s="64" t="s">
        <v>2681</v>
      </c>
      <c r="D941" s="234" t="s">
        <v>119</v>
      </c>
      <c r="E941" s="64" t="s">
        <v>2682</v>
      </c>
      <c r="F941" s="64">
        <v>14</v>
      </c>
      <c r="G941" s="64" t="s">
        <v>166</v>
      </c>
      <c r="H941" s="233" t="s">
        <v>2623</v>
      </c>
      <c r="I941" s="234" t="s">
        <v>166</v>
      </c>
      <c r="J941" s="64" t="s">
        <v>176</v>
      </c>
    </row>
    <row r="942" spans="1:10" x14ac:dyDescent="0.25">
      <c r="A942" s="64">
        <v>24247893</v>
      </c>
      <c r="B942" s="233" t="s">
        <v>2683</v>
      </c>
      <c r="C942" s="64" t="s">
        <v>2684</v>
      </c>
      <c r="D942" s="234" t="s">
        <v>119</v>
      </c>
      <c r="E942" s="64" t="s">
        <v>375</v>
      </c>
      <c r="F942" s="64">
        <v>14</v>
      </c>
      <c r="G942" s="64" t="s">
        <v>166</v>
      </c>
      <c r="H942" s="233" t="s">
        <v>2623</v>
      </c>
      <c r="I942" s="234" t="s">
        <v>166</v>
      </c>
      <c r="J942" s="64" t="s">
        <v>176</v>
      </c>
    </row>
    <row r="943" spans="1:10" x14ac:dyDescent="0.25">
      <c r="A943" s="64">
        <v>24239250</v>
      </c>
      <c r="B943" s="233" t="s">
        <v>2846</v>
      </c>
      <c r="C943" s="64" t="s">
        <v>8998</v>
      </c>
      <c r="D943" s="234" t="s">
        <v>103</v>
      </c>
      <c r="E943" s="64" t="s">
        <v>1008</v>
      </c>
      <c r="F943" s="64">
        <v>12</v>
      </c>
      <c r="G943" s="64" t="s">
        <v>166</v>
      </c>
      <c r="H943" s="233" t="s">
        <v>2623</v>
      </c>
      <c r="I943" s="234" t="s">
        <v>166</v>
      </c>
      <c r="J943" s="64" t="s">
        <v>2637</v>
      </c>
    </row>
    <row r="944" spans="1:10" x14ac:dyDescent="0.25">
      <c r="A944" s="64">
        <v>24233898</v>
      </c>
      <c r="B944" s="233" t="s">
        <v>2846</v>
      </c>
      <c r="C944" s="64" t="s">
        <v>8999</v>
      </c>
      <c r="D944" s="234" t="s">
        <v>118</v>
      </c>
      <c r="E944" s="64" t="s">
        <v>3841</v>
      </c>
      <c r="F944" s="64">
        <v>14</v>
      </c>
      <c r="G944" s="64" t="s">
        <v>166</v>
      </c>
      <c r="H944" s="233" t="s">
        <v>2623</v>
      </c>
      <c r="I944" s="234" t="s">
        <v>166</v>
      </c>
      <c r="J944" s="64" t="s">
        <v>180</v>
      </c>
    </row>
    <row r="945" spans="1:10" x14ac:dyDescent="0.25">
      <c r="A945" s="64">
        <v>24249280</v>
      </c>
      <c r="B945" s="233" t="s">
        <v>9000</v>
      </c>
      <c r="C945" s="64" t="s">
        <v>9001</v>
      </c>
      <c r="D945" s="234" t="s">
        <v>103</v>
      </c>
      <c r="E945" s="64" t="s">
        <v>893</v>
      </c>
      <c r="F945" s="64">
        <v>12</v>
      </c>
      <c r="G945" s="64" t="s">
        <v>166</v>
      </c>
      <c r="H945" s="233" t="s">
        <v>2623</v>
      </c>
      <c r="I945" s="234" t="s">
        <v>166</v>
      </c>
      <c r="J945" s="64" t="s">
        <v>180</v>
      </c>
    </row>
    <row r="946" spans="1:10" x14ac:dyDescent="0.25">
      <c r="A946" s="64">
        <v>24220460</v>
      </c>
      <c r="B946" s="233" t="s">
        <v>2685</v>
      </c>
      <c r="C946" s="64" t="s">
        <v>2686</v>
      </c>
      <c r="D946" s="234" t="s">
        <v>119</v>
      </c>
      <c r="E946" s="64" t="s">
        <v>763</v>
      </c>
      <c r="F946" s="64">
        <v>14</v>
      </c>
      <c r="G946" s="64" t="s">
        <v>166</v>
      </c>
      <c r="H946" s="233" t="s">
        <v>2623</v>
      </c>
      <c r="I946" s="234" t="s">
        <v>166</v>
      </c>
      <c r="J946" s="64" t="s">
        <v>818</v>
      </c>
    </row>
    <row r="947" spans="1:10" x14ac:dyDescent="0.25">
      <c r="A947" s="64">
        <v>24233855</v>
      </c>
      <c r="B947" s="233" t="s">
        <v>9002</v>
      </c>
      <c r="C947" s="64" t="s">
        <v>9003</v>
      </c>
      <c r="D947" s="234" t="s">
        <v>103</v>
      </c>
      <c r="E947" s="64" t="s">
        <v>4521</v>
      </c>
      <c r="F947" s="64">
        <v>13</v>
      </c>
      <c r="G947" s="64" t="s">
        <v>166</v>
      </c>
      <c r="H947" s="233" t="s">
        <v>2623</v>
      </c>
      <c r="I947" s="234" t="s">
        <v>166</v>
      </c>
      <c r="J947" s="64" t="s">
        <v>9004</v>
      </c>
    </row>
    <row r="948" spans="1:10" x14ac:dyDescent="0.25">
      <c r="A948" s="64">
        <v>24247915</v>
      </c>
      <c r="B948" s="233" t="s">
        <v>2687</v>
      </c>
      <c r="C948" s="64" t="s">
        <v>1521</v>
      </c>
      <c r="D948" s="234" t="s">
        <v>104</v>
      </c>
      <c r="E948" s="64" t="s">
        <v>2168</v>
      </c>
      <c r="F948" s="64">
        <v>12</v>
      </c>
      <c r="G948" s="64" t="s">
        <v>166</v>
      </c>
      <c r="H948" s="233" t="s">
        <v>2623</v>
      </c>
      <c r="I948" s="234" t="s">
        <v>166</v>
      </c>
      <c r="J948" s="64" t="s">
        <v>632</v>
      </c>
    </row>
    <row r="949" spans="1:10" x14ac:dyDescent="0.25">
      <c r="A949" s="64">
        <v>24247824</v>
      </c>
      <c r="B949" s="233" t="s">
        <v>2688</v>
      </c>
      <c r="C949" s="64" t="s">
        <v>2509</v>
      </c>
      <c r="D949" s="234" t="s">
        <v>104</v>
      </c>
      <c r="E949" s="64" t="s">
        <v>2581</v>
      </c>
      <c r="F949" s="64">
        <v>12</v>
      </c>
      <c r="G949" s="64" t="s">
        <v>166</v>
      </c>
      <c r="H949" s="233" t="s">
        <v>2623</v>
      </c>
      <c r="I949" s="234" t="s">
        <v>166</v>
      </c>
      <c r="J949" s="64" t="s">
        <v>176</v>
      </c>
    </row>
    <row r="950" spans="1:10" x14ac:dyDescent="0.25">
      <c r="A950" s="64">
        <v>24233812</v>
      </c>
      <c r="B950" s="233" t="s">
        <v>5731</v>
      </c>
      <c r="C950" s="64" t="s">
        <v>1482</v>
      </c>
      <c r="D950" s="234" t="s">
        <v>103</v>
      </c>
      <c r="E950" s="64" t="s">
        <v>1896</v>
      </c>
      <c r="F950" s="64">
        <v>13</v>
      </c>
      <c r="G950" s="64" t="s">
        <v>166</v>
      </c>
      <c r="H950" s="233" t="s">
        <v>2623</v>
      </c>
      <c r="I950" s="234" t="s">
        <v>166</v>
      </c>
      <c r="J950" s="64" t="s">
        <v>632</v>
      </c>
    </row>
    <row r="951" spans="1:10" x14ac:dyDescent="0.25">
      <c r="A951" s="64">
        <v>24239174</v>
      </c>
      <c r="B951" s="233" t="s">
        <v>2689</v>
      </c>
      <c r="C951" s="64" t="s">
        <v>2690</v>
      </c>
      <c r="D951" s="234" t="s">
        <v>104</v>
      </c>
      <c r="E951" s="64" t="s">
        <v>2691</v>
      </c>
      <c r="F951" s="64">
        <v>12</v>
      </c>
      <c r="G951" s="64" t="s">
        <v>166</v>
      </c>
      <c r="H951" s="233" t="s">
        <v>2623</v>
      </c>
      <c r="I951" s="234" t="s">
        <v>166</v>
      </c>
      <c r="J951" s="64" t="s">
        <v>176</v>
      </c>
    </row>
    <row r="952" spans="1:10" x14ac:dyDescent="0.25">
      <c r="A952" s="64">
        <v>24239252</v>
      </c>
      <c r="B952" s="233" t="s">
        <v>9005</v>
      </c>
      <c r="C952" s="64" t="s">
        <v>9006</v>
      </c>
      <c r="D952" s="234" t="s">
        <v>103</v>
      </c>
      <c r="E952" s="64" t="s">
        <v>7179</v>
      </c>
      <c r="F952" s="64">
        <v>13</v>
      </c>
      <c r="G952" s="64" t="s">
        <v>166</v>
      </c>
      <c r="H952" s="233" t="s">
        <v>2623</v>
      </c>
      <c r="I952" s="234" t="s">
        <v>166</v>
      </c>
      <c r="J952" s="64" t="s">
        <v>331</v>
      </c>
    </row>
    <row r="953" spans="1:10" x14ac:dyDescent="0.25">
      <c r="A953" s="64">
        <v>24238878</v>
      </c>
      <c r="B953" s="233" t="s">
        <v>2692</v>
      </c>
      <c r="C953" s="64" t="s">
        <v>816</v>
      </c>
      <c r="D953" s="234" t="s">
        <v>119</v>
      </c>
      <c r="E953" s="64" t="s">
        <v>2693</v>
      </c>
      <c r="F953" s="64">
        <v>14</v>
      </c>
      <c r="G953" s="64" t="s">
        <v>166</v>
      </c>
      <c r="H953" s="233" t="s">
        <v>2623</v>
      </c>
      <c r="I953" s="234" t="s">
        <v>166</v>
      </c>
      <c r="J953" s="64" t="s">
        <v>180</v>
      </c>
    </row>
    <row r="954" spans="1:10" x14ac:dyDescent="0.25">
      <c r="A954" s="64">
        <v>24220382</v>
      </c>
      <c r="B954" s="233" t="s">
        <v>2692</v>
      </c>
      <c r="C954" s="64" t="s">
        <v>482</v>
      </c>
      <c r="D954" s="234" t="s">
        <v>119</v>
      </c>
      <c r="E954" s="64" t="s">
        <v>2694</v>
      </c>
      <c r="F954" s="64">
        <v>15</v>
      </c>
      <c r="G954" s="64" t="s">
        <v>166</v>
      </c>
      <c r="H954" s="233" t="s">
        <v>2623</v>
      </c>
      <c r="I954" s="234" t="s">
        <v>166</v>
      </c>
      <c r="J954" s="64" t="s">
        <v>2637</v>
      </c>
    </row>
    <row r="955" spans="1:10" x14ac:dyDescent="0.25">
      <c r="A955" s="64">
        <v>24247908</v>
      </c>
      <c r="B955" s="233" t="s">
        <v>2695</v>
      </c>
      <c r="C955" s="64" t="s">
        <v>2696</v>
      </c>
      <c r="D955" s="234" t="s">
        <v>104</v>
      </c>
      <c r="E955" s="64" t="s">
        <v>2079</v>
      </c>
      <c r="F955" s="64">
        <v>13</v>
      </c>
      <c r="G955" s="64" t="s">
        <v>166</v>
      </c>
      <c r="H955" s="233" t="s">
        <v>2623</v>
      </c>
      <c r="I955" s="234" t="s">
        <v>166</v>
      </c>
      <c r="J955" s="64" t="s">
        <v>176</v>
      </c>
    </row>
    <row r="956" spans="1:10" x14ac:dyDescent="0.25">
      <c r="A956" s="64">
        <v>24210168</v>
      </c>
      <c r="B956" s="233" t="s">
        <v>2697</v>
      </c>
      <c r="C956" s="64" t="s">
        <v>2698</v>
      </c>
      <c r="D956" s="234" t="s">
        <v>119</v>
      </c>
      <c r="E956" s="64" t="s">
        <v>2699</v>
      </c>
      <c r="F956" s="64">
        <v>15</v>
      </c>
      <c r="G956" s="64" t="s">
        <v>166</v>
      </c>
      <c r="H956" s="233" t="s">
        <v>2623</v>
      </c>
      <c r="I956" s="234" t="s">
        <v>166</v>
      </c>
      <c r="J956" s="64" t="s">
        <v>176</v>
      </c>
    </row>
    <row r="957" spans="1:10" x14ac:dyDescent="0.25">
      <c r="A957" s="64">
        <v>24247899</v>
      </c>
      <c r="B957" s="233" t="s">
        <v>2700</v>
      </c>
      <c r="C957" s="64" t="s">
        <v>501</v>
      </c>
      <c r="D957" s="234" t="s">
        <v>104</v>
      </c>
      <c r="E957" s="64" t="s">
        <v>2589</v>
      </c>
      <c r="F957" s="64">
        <v>12</v>
      </c>
      <c r="G957" s="64" t="s">
        <v>166</v>
      </c>
      <c r="H957" s="233" t="s">
        <v>2623</v>
      </c>
      <c r="I957" s="234" t="s">
        <v>166</v>
      </c>
      <c r="J957" s="64" t="s">
        <v>176</v>
      </c>
    </row>
    <row r="958" spans="1:10" x14ac:dyDescent="0.25">
      <c r="A958" s="64">
        <v>24220946</v>
      </c>
      <c r="B958" s="233" t="s">
        <v>2701</v>
      </c>
      <c r="C958" s="64" t="s">
        <v>2702</v>
      </c>
      <c r="D958" s="234" t="s">
        <v>118</v>
      </c>
      <c r="E958" s="64" t="s">
        <v>2703</v>
      </c>
      <c r="F958" s="64">
        <v>14</v>
      </c>
      <c r="G958" s="64" t="s">
        <v>166</v>
      </c>
      <c r="H958" s="233" t="s">
        <v>2623</v>
      </c>
      <c r="I958" s="234" t="s">
        <v>166</v>
      </c>
      <c r="J958" s="64" t="s">
        <v>2637</v>
      </c>
    </row>
    <row r="959" spans="1:10" x14ac:dyDescent="0.25">
      <c r="A959" s="64">
        <v>24247812</v>
      </c>
      <c r="B959" s="233" t="s">
        <v>2704</v>
      </c>
      <c r="C959" s="64" t="s">
        <v>2705</v>
      </c>
      <c r="D959" s="234" t="s">
        <v>104</v>
      </c>
      <c r="E959" s="64" t="s">
        <v>258</v>
      </c>
      <c r="F959" s="64">
        <v>11</v>
      </c>
      <c r="G959" s="64" t="s">
        <v>166</v>
      </c>
      <c r="H959" s="233" t="s">
        <v>2623</v>
      </c>
      <c r="I959" s="234" t="s">
        <v>166</v>
      </c>
      <c r="J959" s="64" t="s">
        <v>818</v>
      </c>
    </row>
    <row r="960" spans="1:10" x14ac:dyDescent="0.25">
      <c r="A960" s="64">
        <v>24247916</v>
      </c>
      <c r="B960" s="233" t="s">
        <v>1170</v>
      </c>
      <c r="C960" s="64" t="s">
        <v>2706</v>
      </c>
      <c r="D960" s="234" t="s">
        <v>103</v>
      </c>
      <c r="E960" s="64" t="s">
        <v>1425</v>
      </c>
      <c r="F960" s="64">
        <v>13</v>
      </c>
      <c r="G960" s="64" t="s">
        <v>166</v>
      </c>
      <c r="H960" s="233" t="s">
        <v>2623</v>
      </c>
      <c r="I960" s="234" t="s">
        <v>166</v>
      </c>
      <c r="J960" s="64" t="s">
        <v>331</v>
      </c>
    </row>
    <row r="961" spans="1:10" x14ac:dyDescent="0.25">
      <c r="A961" s="64">
        <v>24211058</v>
      </c>
      <c r="B961" s="233" t="s">
        <v>3161</v>
      </c>
      <c r="C961" s="64" t="s">
        <v>9007</v>
      </c>
      <c r="D961" s="234" t="s">
        <v>119</v>
      </c>
      <c r="E961" s="64" t="s">
        <v>1234</v>
      </c>
      <c r="F961" s="64">
        <v>15</v>
      </c>
      <c r="G961" s="64" t="s">
        <v>166</v>
      </c>
      <c r="H961" s="233" t="s">
        <v>2623</v>
      </c>
      <c r="I961" s="234" t="s">
        <v>166</v>
      </c>
      <c r="J961" s="64" t="s">
        <v>4773</v>
      </c>
    </row>
    <row r="962" spans="1:10" x14ac:dyDescent="0.25">
      <c r="A962" s="64">
        <v>24247900</v>
      </c>
      <c r="B962" s="233" t="s">
        <v>1581</v>
      </c>
      <c r="C962" s="64" t="s">
        <v>2707</v>
      </c>
      <c r="D962" s="234" t="s">
        <v>104</v>
      </c>
      <c r="E962" s="64" t="s">
        <v>1047</v>
      </c>
      <c r="F962" s="64">
        <v>13</v>
      </c>
      <c r="G962" s="64" t="s">
        <v>166</v>
      </c>
      <c r="H962" s="233" t="s">
        <v>2623</v>
      </c>
      <c r="I962" s="234" t="s">
        <v>166</v>
      </c>
      <c r="J962" s="64" t="s">
        <v>176</v>
      </c>
    </row>
    <row r="963" spans="1:10" x14ac:dyDescent="0.25">
      <c r="A963" s="64">
        <v>24247813</v>
      </c>
      <c r="B963" s="233" t="s">
        <v>2149</v>
      </c>
      <c r="C963" s="64" t="s">
        <v>324</v>
      </c>
      <c r="D963" s="234" t="s">
        <v>104</v>
      </c>
      <c r="E963" s="64" t="s">
        <v>2708</v>
      </c>
      <c r="F963" s="64">
        <v>11</v>
      </c>
      <c r="G963" s="64" t="s">
        <v>166</v>
      </c>
      <c r="H963" s="233" t="s">
        <v>2623</v>
      </c>
      <c r="I963" s="234" t="s">
        <v>166</v>
      </c>
      <c r="J963" s="64" t="s">
        <v>818</v>
      </c>
    </row>
    <row r="964" spans="1:10" x14ac:dyDescent="0.25">
      <c r="A964" s="64">
        <v>24237338</v>
      </c>
      <c r="B964" s="233" t="s">
        <v>2709</v>
      </c>
      <c r="C964" s="64" t="s">
        <v>2710</v>
      </c>
      <c r="D964" s="234" t="s">
        <v>104</v>
      </c>
      <c r="E964" s="64" t="s">
        <v>2711</v>
      </c>
      <c r="F964" s="64">
        <v>12</v>
      </c>
      <c r="G964" s="64" t="s">
        <v>166</v>
      </c>
      <c r="H964" s="233" t="s">
        <v>2623</v>
      </c>
      <c r="I964" s="234" t="s">
        <v>166</v>
      </c>
      <c r="J964" s="64" t="s">
        <v>818</v>
      </c>
    </row>
    <row r="965" spans="1:10" x14ac:dyDescent="0.25">
      <c r="A965" s="64">
        <v>24247911</v>
      </c>
      <c r="B965" s="233" t="s">
        <v>1198</v>
      </c>
      <c r="C965" s="64" t="s">
        <v>2712</v>
      </c>
      <c r="D965" s="234" t="s">
        <v>104</v>
      </c>
      <c r="E965" s="64" t="s">
        <v>2713</v>
      </c>
      <c r="F965" s="64">
        <v>12</v>
      </c>
      <c r="G965" s="64" t="s">
        <v>166</v>
      </c>
      <c r="H965" s="233" t="s">
        <v>2623</v>
      </c>
      <c r="I965" s="234" t="s">
        <v>166</v>
      </c>
      <c r="J965" s="64" t="s">
        <v>331</v>
      </c>
    </row>
    <row r="966" spans="1:10" x14ac:dyDescent="0.25">
      <c r="A966" s="64">
        <v>24238714</v>
      </c>
      <c r="B966" s="233" t="s">
        <v>1198</v>
      </c>
      <c r="C966" s="64" t="s">
        <v>2714</v>
      </c>
      <c r="D966" s="234" t="s">
        <v>119</v>
      </c>
      <c r="E966" s="64" t="s">
        <v>2715</v>
      </c>
      <c r="F966" s="64">
        <v>15</v>
      </c>
      <c r="G966" s="64" t="s">
        <v>166</v>
      </c>
      <c r="H966" s="233" t="s">
        <v>2623</v>
      </c>
      <c r="I966" s="234" t="s">
        <v>166</v>
      </c>
      <c r="J966" s="64" t="s">
        <v>804</v>
      </c>
    </row>
    <row r="967" spans="1:10" x14ac:dyDescent="0.25">
      <c r="A967" s="64">
        <v>24233849</v>
      </c>
      <c r="B967" s="233" t="s">
        <v>2716</v>
      </c>
      <c r="C967" s="64" t="s">
        <v>2717</v>
      </c>
      <c r="D967" s="234" t="s">
        <v>118</v>
      </c>
      <c r="E967" s="64" t="s">
        <v>2718</v>
      </c>
      <c r="F967" s="64">
        <v>14</v>
      </c>
      <c r="G967" s="64" t="s">
        <v>166</v>
      </c>
      <c r="H967" s="233" t="s">
        <v>2719</v>
      </c>
      <c r="I967" s="234" t="s">
        <v>166</v>
      </c>
      <c r="J967" s="64" t="s">
        <v>2198</v>
      </c>
    </row>
    <row r="968" spans="1:10" x14ac:dyDescent="0.25">
      <c r="A968" s="64">
        <v>24239228</v>
      </c>
      <c r="B968" s="233" t="s">
        <v>2720</v>
      </c>
      <c r="C968" s="64" t="s">
        <v>2721</v>
      </c>
      <c r="D968" s="234" t="s">
        <v>104</v>
      </c>
      <c r="E968" s="64" t="s">
        <v>2722</v>
      </c>
      <c r="F968" s="64">
        <v>13</v>
      </c>
      <c r="G968" s="64" t="s">
        <v>166</v>
      </c>
      <c r="H968" s="233" t="s">
        <v>2719</v>
      </c>
      <c r="I968" s="234" t="s">
        <v>166</v>
      </c>
      <c r="J968" s="64" t="s">
        <v>443</v>
      </c>
    </row>
    <row r="969" spans="1:10" x14ac:dyDescent="0.25">
      <c r="A969" s="64">
        <v>24249152</v>
      </c>
      <c r="B969" s="233" t="s">
        <v>2723</v>
      </c>
      <c r="C969" s="64" t="s">
        <v>2724</v>
      </c>
      <c r="D969" s="234" t="s">
        <v>103</v>
      </c>
      <c r="E969" s="64" t="s">
        <v>666</v>
      </c>
      <c r="F969" s="64">
        <v>11</v>
      </c>
      <c r="G969" s="64" t="s">
        <v>166</v>
      </c>
      <c r="H969" s="233" t="s">
        <v>2719</v>
      </c>
      <c r="I969" s="234" t="s">
        <v>166</v>
      </c>
      <c r="J969" s="64" t="s">
        <v>2725</v>
      </c>
    </row>
    <row r="970" spans="1:10" x14ac:dyDescent="0.25">
      <c r="A970" s="64">
        <v>24249265</v>
      </c>
      <c r="B970" s="233" t="s">
        <v>2723</v>
      </c>
      <c r="C970" s="64" t="s">
        <v>6182</v>
      </c>
      <c r="D970" s="234" t="s">
        <v>104</v>
      </c>
      <c r="E970" s="64" t="s">
        <v>896</v>
      </c>
      <c r="F970" s="64">
        <v>13</v>
      </c>
      <c r="G970" s="64" t="s">
        <v>166</v>
      </c>
      <c r="H970" s="233" t="s">
        <v>2719</v>
      </c>
      <c r="I970" s="234" t="s">
        <v>166</v>
      </c>
      <c r="J970" s="64" t="s">
        <v>2742</v>
      </c>
    </row>
    <row r="971" spans="1:10" x14ac:dyDescent="0.25">
      <c r="A971" s="64">
        <v>24233871</v>
      </c>
      <c r="B971" s="233" t="s">
        <v>2726</v>
      </c>
      <c r="C971" s="64" t="s">
        <v>2727</v>
      </c>
      <c r="D971" s="234" t="s">
        <v>103</v>
      </c>
      <c r="E971" s="64" t="s">
        <v>1549</v>
      </c>
      <c r="F971" s="64">
        <v>12</v>
      </c>
      <c r="G971" s="64" t="s">
        <v>166</v>
      </c>
      <c r="H971" s="233" t="s">
        <v>2719</v>
      </c>
      <c r="I971" s="234" t="s">
        <v>166</v>
      </c>
      <c r="J971" s="64" t="s">
        <v>2198</v>
      </c>
    </row>
    <row r="972" spans="1:10" x14ac:dyDescent="0.25">
      <c r="A972" s="64">
        <v>24239229</v>
      </c>
      <c r="B972" s="233" t="s">
        <v>2728</v>
      </c>
      <c r="C972" s="64" t="s">
        <v>2729</v>
      </c>
      <c r="D972" s="234" t="s">
        <v>104</v>
      </c>
      <c r="E972" s="64" t="s">
        <v>2730</v>
      </c>
      <c r="F972" s="64">
        <v>13</v>
      </c>
      <c r="G972" s="64" t="s">
        <v>166</v>
      </c>
      <c r="H972" s="233" t="s">
        <v>2719</v>
      </c>
      <c r="I972" s="234" t="s">
        <v>166</v>
      </c>
      <c r="J972" s="64" t="s">
        <v>2198</v>
      </c>
    </row>
    <row r="973" spans="1:10" x14ac:dyDescent="0.25">
      <c r="A973" s="64">
        <v>24222067</v>
      </c>
      <c r="B973" s="233" t="s">
        <v>4599</v>
      </c>
      <c r="C973" s="64" t="s">
        <v>9008</v>
      </c>
      <c r="D973" s="234" t="s">
        <v>103</v>
      </c>
      <c r="E973" s="64" t="s">
        <v>2398</v>
      </c>
      <c r="F973" s="64">
        <v>12</v>
      </c>
      <c r="G973" s="64" t="s">
        <v>166</v>
      </c>
      <c r="H973" s="233" t="s">
        <v>2719</v>
      </c>
      <c r="I973" s="234" t="s">
        <v>166</v>
      </c>
      <c r="J973" s="64" t="s">
        <v>443</v>
      </c>
    </row>
    <row r="974" spans="1:10" x14ac:dyDescent="0.25">
      <c r="A974" s="64">
        <v>24233850</v>
      </c>
      <c r="B974" s="233" t="s">
        <v>2731</v>
      </c>
      <c r="C974" s="64" t="s">
        <v>2732</v>
      </c>
      <c r="D974" s="234" t="s">
        <v>104</v>
      </c>
      <c r="E974" s="64" t="s">
        <v>2733</v>
      </c>
      <c r="F974" s="64">
        <v>13</v>
      </c>
      <c r="G974" s="64" t="s">
        <v>166</v>
      </c>
      <c r="H974" s="233" t="s">
        <v>2719</v>
      </c>
      <c r="I974" s="234" t="s">
        <v>166</v>
      </c>
      <c r="J974" s="64" t="s">
        <v>443</v>
      </c>
    </row>
    <row r="975" spans="1:10" x14ac:dyDescent="0.25">
      <c r="A975" s="64">
        <v>24233884</v>
      </c>
      <c r="B975" s="233" t="s">
        <v>2734</v>
      </c>
      <c r="C975" s="64" t="s">
        <v>2735</v>
      </c>
      <c r="D975" s="234" t="s">
        <v>104</v>
      </c>
      <c r="E975" s="64" t="s">
        <v>1371</v>
      </c>
      <c r="F975" s="64">
        <v>12</v>
      </c>
      <c r="G975" s="64" t="s">
        <v>166</v>
      </c>
      <c r="H975" s="233" t="s">
        <v>2719</v>
      </c>
      <c r="I975" s="234" t="s">
        <v>166</v>
      </c>
      <c r="J975" s="64" t="s">
        <v>2178</v>
      </c>
    </row>
    <row r="976" spans="1:10" x14ac:dyDescent="0.25">
      <c r="A976" s="64">
        <v>24249268</v>
      </c>
      <c r="B976" s="233" t="s">
        <v>2204</v>
      </c>
      <c r="C976" s="64" t="s">
        <v>609</v>
      </c>
      <c r="D976" s="234" t="s">
        <v>104</v>
      </c>
      <c r="E976" s="64" t="s">
        <v>9009</v>
      </c>
      <c r="F976" s="64">
        <v>13</v>
      </c>
      <c r="G976" s="64" t="s">
        <v>166</v>
      </c>
      <c r="H976" s="233" t="s">
        <v>2719</v>
      </c>
      <c r="I976" s="234" t="s">
        <v>166</v>
      </c>
      <c r="J976" s="64" t="s">
        <v>2742</v>
      </c>
    </row>
    <row r="977" spans="1:10" x14ac:dyDescent="0.25">
      <c r="A977" s="64">
        <v>24239242</v>
      </c>
      <c r="B977" s="233" t="s">
        <v>9010</v>
      </c>
      <c r="C977" s="64" t="s">
        <v>9011</v>
      </c>
      <c r="D977" s="234" t="s">
        <v>103</v>
      </c>
      <c r="E977" s="64" t="s">
        <v>1999</v>
      </c>
      <c r="F977" s="64">
        <v>13</v>
      </c>
      <c r="G977" s="64" t="s">
        <v>166</v>
      </c>
      <c r="H977" s="233" t="s">
        <v>2719</v>
      </c>
      <c r="I977" s="234" t="s">
        <v>166</v>
      </c>
      <c r="J977" s="64" t="s">
        <v>443</v>
      </c>
    </row>
    <row r="978" spans="1:10" x14ac:dyDescent="0.25">
      <c r="A978" s="64">
        <v>24249153</v>
      </c>
      <c r="B978" s="233" t="s">
        <v>2736</v>
      </c>
      <c r="C978" s="64" t="s">
        <v>2737</v>
      </c>
      <c r="D978" s="234" t="s">
        <v>103</v>
      </c>
      <c r="E978" s="64" t="s">
        <v>2738</v>
      </c>
      <c r="F978" s="64">
        <v>12</v>
      </c>
      <c r="G978" s="64" t="s">
        <v>166</v>
      </c>
      <c r="H978" s="233" t="s">
        <v>2719</v>
      </c>
      <c r="I978" s="234" t="s">
        <v>166</v>
      </c>
      <c r="J978" s="64" t="s">
        <v>2739</v>
      </c>
    </row>
    <row r="979" spans="1:10" x14ac:dyDescent="0.25">
      <c r="A979" s="64">
        <v>24249267</v>
      </c>
      <c r="B979" s="233" t="s">
        <v>5339</v>
      </c>
      <c r="C979" s="64" t="s">
        <v>9012</v>
      </c>
      <c r="D979" s="234" t="s">
        <v>104</v>
      </c>
      <c r="E979" s="64" t="s">
        <v>1845</v>
      </c>
      <c r="F979" s="64">
        <v>13</v>
      </c>
      <c r="G979" s="64" t="s">
        <v>166</v>
      </c>
      <c r="H979" s="233" t="s">
        <v>2719</v>
      </c>
      <c r="I979" s="234" t="s">
        <v>166</v>
      </c>
      <c r="J979" s="64" t="s">
        <v>2162</v>
      </c>
    </row>
    <row r="980" spans="1:10" x14ac:dyDescent="0.25">
      <c r="A980" s="64">
        <v>24239241</v>
      </c>
      <c r="B980" s="233" t="s">
        <v>3399</v>
      </c>
      <c r="C980" s="64" t="s">
        <v>595</v>
      </c>
      <c r="D980" s="234" t="s">
        <v>119</v>
      </c>
      <c r="E980" s="64" t="s">
        <v>6466</v>
      </c>
      <c r="F980" s="64">
        <v>14</v>
      </c>
      <c r="G980" s="64" t="s">
        <v>166</v>
      </c>
      <c r="H980" s="233" t="s">
        <v>2719</v>
      </c>
      <c r="I980" s="234" t="s">
        <v>166</v>
      </c>
      <c r="J980" s="64" t="s">
        <v>443</v>
      </c>
    </row>
    <row r="981" spans="1:10" x14ac:dyDescent="0.25">
      <c r="A981" s="64">
        <v>24249154</v>
      </c>
      <c r="B981" s="233" t="s">
        <v>2740</v>
      </c>
      <c r="C981" s="64" t="s">
        <v>2741</v>
      </c>
      <c r="D981" s="234" t="s">
        <v>104</v>
      </c>
      <c r="E981" s="64" t="s">
        <v>2676</v>
      </c>
      <c r="F981" s="64">
        <v>11</v>
      </c>
      <c r="G981" s="64" t="s">
        <v>166</v>
      </c>
      <c r="H981" s="233" t="s">
        <v>2719</v>
      </c>
      <c r="I981" s="234" t="s">
        <v>166</v>
      </c>
      <c r="J981" s="64" t="s">
        <v>2742</v>
      </c>
    </row>
    <row r="982" spans="1:10" x14ac:dyDescent="0.25">
      <c r="A982" s="64">
        <v>24249155</v>
      </c>
      <c r="B982" s="233" t="s">
        <v>2743</v>
      </c>
      <c r="C982" s="64" t="s">
        <v>2744</v>
      </c>
      <c r="D982" s="234" t="s">
        <v>104</v>
      </c>
      <c r="E982" s="64" t="s">
        <v>1780</v>
      </c>
      <c r="F982" s="64">
        <v>11</v>
      </c>
      <c r="G982" s="64" t="s">
        <v>166</v>
      </c>
      <c r="H982" s="233" t="s">
        <v>2719</v>
      </c>
      <c r="I982" s="234" t="s">
        <v>166</v>
      </c>
      <c r="J982" s="64" t="s">
        <v>2745</v>
      </c>
    </row>
    <row r="983" spans="1:10" x14ac:dyDescent="0.25">
      <c r="A983" s="64">
        <v>24211132</v>
      </c>
      <c r="B983" s="233" t="s">
        <v>2746</v>
      </c>
      <c r="C983" s="64" t="s">
        <v>2747</v>
      </c>
      <c r="D983" s="234" t="s">
        <v>118</v>
      </c>
      <c r="E983" s="64" t="s">
        <v>2654</v>
      </c>
      <c r="F983" s="64">
        <v>14</v>
      </c>
      <c r="G983" s="64" t="s">
        <v>166</v>
      </c>
      <c r="H983" s="233" t="s">
        <v>2719</v>
      </c>
      <c r="I983" s="234" t="s">
        <v>166</v>
      </c>
      <c r="J983" s="64" t="s">
        <v>2198</v>
      </c>
    </row>
    <row r="984" spans="1:10" x14ac:dyDescent="0.25">
      <c r="A984" s="64">
        <v>24200480</v>
      </c>
      <c r="B984" s="233" t="s">
        <v>9116</v>
      </c>
      <c r="C984" s="64" t="s">
        <v>2748</v>
      </c>
      <c r="D984" s="234" t="s">
        <v>657</v>
      </c>
      <c r="E984" s="64" t="s">
        <v>2749</v>
      </c>
      <c r="F984" s="64">
        <v>16</v>
      </c>
      <c r="G984" s="64" t="s">
        <v>166</v>
      </c>
      <c r="H984" s="233" t="s">
        <v>2750</v>
      </c>
      <c r="I984" s="234" t="s">
        <v>166</v>
      </c>
      <c r="J984" s="64" t="s">
        <v>1312</v>
      </c>
    </row>
    <row r="985" spans="1:10" x14ac:dyDescent="0.25">
      <c r="A985" s="64">
        <v>24249332</v>
      </c>
      <c r="B985" s="233" t="s">
        <v>9116</v>
      </c>
      <c r="C985" s="64" t="s">
        <v>1858</v>
      </c>
      <c r="D985" s="234" t="s">
        <v>104</v>
      </c>
      <c r="E985" s="64" t="s">
        <v>754</v>
      </c>
      <c r="F985" s="64">
        <v>11</v>
      </c>
      <c r="G985" s="64" t="s">
        <v>166</v>
      </c>
      <c r="H985" s="233" t="s">
        <v>2750</v>
      </c>
      <c r="I985" s="234" t="s">
        <v>166</v>
      </c>
      <c r="J985" s="64" t="s">
        <v>1312</v>
      </c>
    </row>
    <row r="986" spans="1:10" x14ac:dyDescent="0.25">
      <c r="A986" s="64">
        <v>24249333</v>
      </c>
      <c r="B986" s="233" t="s">
        <v>9117</v>
      </c>
      <c r="C986" s="64" t="s">
        <v>9118</v>
      </c>
      <c r="D986" s="234" t="s">
        <v>104</v>
      </c>
      <c r="E986" s="64" t="s">
        <v>5664</v>
      </c>
      <c r="F986" s="64">
        <v>12</v>
      </c>
      <c r="G986" s="64" t="s">
        <v>166</v>
      </c>
      <c r="H986" s="233" t="s">
        <v>2750</v>
      </c>
      <c r="I986" s="234" t="s">
        <v>166</v>
      </c>
      <c r="J986" s="64" t="s">
        <v>1312</v>
      </c>
    </row>
    <row r="987" spans="1:10" x14ac:dyDescent="0.25">
      <c r="A987" s="64">
        <v>24249334</v>
      </c>
      <c r="B987" s="233" t="s">
        <v>9119</v>
      </c>
      <c r="C987" s="64" t="s">
        <v>9120</v>
      </c>
      <c r="D987" s="234" t="s">
        <v>104</v>
      </c>
      <c r="E987" s="64" t="s">
        <v>1028</v>
      </c>
      <c r="F987" s="64">
        <v>12</v>
      </c>
      <c r="G987" s="64" t="s">
        <v>166</v>
      </c>
      <c r="H987" s="233" t="s">
        <v>2750</v>
      </c>
      <c r="I987" s="234" t="s">
        <v>166</v>
      </c>
      <c r="J987" s="64" t="s">
        <v>1312</v>
      </c>
    </row>
    <row r="988" spans="1:10" x14ac:dyDescent="0.25">
      <c r="A988" s="64">
        <v>24211296</v>
      </c>
      <c r="B988" s="233" t="s">
        <v>9121</v>
      </c>
      <c r="C988" s="64" t="s">
        <v>2752</v>
      </c>
      <c r="D988" s="234" t="s">
        <v>119</v>
      </c>
      <c r="E988" s="64" t="s">
        <v>2753</v>
      </c>
      <c r="F988" s="64">
        <v>13</v>
      </c>
      <c r="G988" s="64" t="s">
        <v>166</v>
      </c>
      <c r="H988" s="233" t="s">
        <v>2750</v>
      </c>
      <c r="I988" s="234" t="s">
        <v>166</v>
      </c>
      <c r="J988" s="64" t="s">
        <v>1312</v>
      </c>
    </row>
    <row r="989" spans="1:10" x14ac:dyDescent="0.25">
      <c r="A989" s="64">
        <v>24238273</v>
      </c>
      <c r="B989" s="233" t="s">
        <v>2754</v>
      </c>
      <c r="C989" s="64" t="s">
        <v>2755</v>
      </c>
      <c r="D989" s="234" t="s">
        <v>103</v>
      </c>
      <c r="E989" s="64" t="s">
        <v>1404</v>
      </c>
      <c r="F989" s="64">
        <v>12</v>
      </c>
      <c r="G989" s="64" t="s">
        <v>166</v>
      </c>
      <c r="H989" s="233" t="s">
        <v>2750</v>
      </c>
      <c r="I989" s="234" t="s">
        <v>166</v>
      </c>
      <c r="J989" s="64" t="s">
        <v>481</v>
      </c>
    </row>
    <row r="990" spans="1:10" x14ac:dyDescent="0.25">
      <c r="A990" s="64">
        <v>24249282</v>
      </c>
      <c r="B990" s="233" t="s">
        <v>4085</v>
      </c>
      <c r="C990" s="64" t="s">
        <v>9013</v>
      </c>
      <c r="D990" s="234" t="s">
        <v>103</v>
      </c>
      <c r="E990" s="64" t="s">
        <v>389</v>
      </c>
      <c r="F990" s="64">
        <v>13</v>
      </c>
      <c r="G990" s="64" t="s">
        <v>166</v>
      </c>
      <c r="H990" s="233" t="s">
        <v>2750</v>
      </c>
      <c r="I990" s="234" t="s">
        <v>166</v>
      </c>
      <c r="J990" s="64" t="s">
        <v>1312</v>
      </c>
    </row>
    <row r="991" spans="1:10" x14ac:dyDescent="0.25">
      <c r="A991" s="64">
        <v>24238284</v>
      </c>
      <c r="B991" s="233" t="s">
        <v>2756</v>
      </c>
      <c r="C991" s="64" t="s">
        <v>2757</v>
      </c>
      <c r="D991" s="234" t="s">
        <v>104</v>
      </c>
      <c r="E991" s="64" t="s">
        <v>2236</v>
      </c>
      <c r="F991" s="64">
        <v>13</v>
      </c>
      <c r="G991" s="64" t="s">
        <v>166</v>
      </c>
      <c r="H991" s="233" t="s">
        <v>2750</v>
      </c>
      <c r="I991" s="234" t="s">
        <v>166</v>
      </c>
      <c r="J991" s="64" t="s">
        <v>2758</v>
      </c>
    </row>
    <row r="992" spans="1:10" x14ac:dyDescent="0.25">
      <c r="A992" s="64">
        <v>24210670</v>
      </c>
      <c r="B992" s="233" t="s">
        <v>2761</v>
      </c>
      <c r="C992" s="64" t="s">
        <v>2759</v>
      </c>
      <c r="D992" s="234" t="s">
        <v>119</v>
      </c>
      <c r="E992" s="64" t="s">
        <v>2760</v>
      </c>
      <c r="F992" s="64">
        <v>15</v>
      </c>
      <c r="G992" s="64" t="s">
        <v>166</v>
      </c>
      <c r="H992" s="233" t="s">
        <v>2750</v>
      </c>
      <c r="I992" s="234" t="s">
        <v>166</v>
      </c>
      <c r="J992" s="64" t="s">
        <v>1312</v>
      </c>
    </row>
    <row r="993" spans="1:10" x14ac:dyDescent="0.25">
      <c r="A993" s="64">
        <v>24238275</v>
      </c>
      <c r="B993" s="233" t="s">
        <v>2761</v>
      </c>
      <c r="C993" s="64" t="s">
        <v>1674</v>
      </c>
      <c r="D993" s="234" t="s">
        <v>103</v>
      </c>
      <c r="E993" s="64" t="s">
        <v>2762</v>
      </c>
      <c r="F993" s="64">
        <v>13</v>
      </c>
      <c r="G993" s="64" t="s">
        <v>166</v>
      </c>
      <c r="H993" s="233" t="s">
        <v>2750</v>
      </c>
      <c r="I993" s="234" t="s">
        <v>166</v>
      </c>
      <c r="J993" s="64" t="s">
        <v>2758</v>
      </c>
    </row>
    <row r="994" spans="1:10" x14ac:dyDescent="0.25">
      <c r="A994" s="64">
        <v>24238308</v>
      </c>
      <c r="B994" s="233" t="s">
        <v>2763</v>
      </c>
      <c r="C994" s="64" t="s">
        <v>555</v>
      </c>
      <c r="D994" s="234" t="s">
        <v>119</v>
      </c>
      <c r="E994" s="64" t="s">
        <v>1088</v>
      </c>
      <c r="F994" s="64">
        <v>14</v>
      </c>
      <c r="G994" s="64" t="s">
        <v>166</v>
      </c>
      <c r="H994" s="233" t="s">
        <v>2750</v>
      </c>
      <c r="I994" s="234" t="s">
        <v>166</v>
      </c>
      <c r="J994" s="64" t="s">
        <v>1312</v>
      </c>
    </row>
    <row r="995" spans="1:10" x14ac:dyDescent="0.25">
      <c r="A995" s="64">
        <v>24238286</v>
      </c>
      <c r="B995" s="233" t="s">
        <v>2764</v>
      </c>
      <c r="C995" s="64" t="s">
        <v>2765</v>
      </c>
      <c r="D995" s="234" t="s">
        <v>104</v>
      </c>
      <c r="E995" s="64" t="s">
        <v>2766</v>
      </c>
      <c r="F995" s="64">
        <v>12</v>
      </c>
      <c r="G995" s="64" t="s">
        <v>166</v>
      </c>
      <c r="H995" s="233" t="s">
        <v>2750</v>
      </c>
      <c r="I995" s="234" t="s">
        <v>166</v>
      </c>
      <c r="J995" s="64" t="s">
        <v>1312</v>
      </c>
    </row>
    <row r="996" spans="1:10" x14ac:dyDescent="0.25">
      <c r="A996" s="64">
        <v>24210676</v>
      </c>
      <c r="B996" s="233" t="s">
        <v>9122</v>
      </c>
      <c r="C996" s="64" t="s">
        <v>2767</v>
      </c>
      <c r="D996" s="234" t="s">
        <v>118</v>
      </c>
      <c r="E996" s="64" t="s">
        <v>2768</v>
      </c>
      <c r="F996" s="64">
        <v>14</v>
      </c>
      <c r="G996" s="64" t="s">
        <v>166</v>
      </c>
      <c r="H996" s="233" t="s">
        <v>2750</v>
      </c>
      <c r="I996" s="234" t="s">
        <v>166</v>
      </c>
      <c r="J996" s="64" t="s">
        <v>1312</v>
      </c>
    </row>
    <row r="997" spans="1:10" x14ac:dyDescent="0.25">
      <c r="A997" s="64">
        <v>24249335</v>
      </c>
      <c r="B997" s="233" t="s">
        <v>9122</v>
      </c>
      <c r="C997" s="64" t="s">
        <v>917</v>
      </c>
      <c r="D997" s="234" t="s">
        <v>104</v>
      </c>
      <c r="E997" s="64" t="s">
        <v>626</v>
      </c>
      <c r="F997" s="64">
        <v>11</v>
      </c>
      <c r="G997" s="64" t="s">
        <v>166</v>
      </c>
      <c r="H997" s="233" t="s">
        <v>2750</v>
      </c>
      <c r="I997" s="234" t="s">
        <v>166</v>
      </c>
      <c r="J997" s="64" t="s">
        <v>1312</v>
      </c>
    </row>
    <row r="998" spans="1:10" x14ac:dyDescent="0.25">
      <c r="A998" s="64">
        <v>24233830</v>
      </c>
      <c r="B998" s="233" t="s">
        <v>2769</v>
      </c>
      <c r="C998" s="64" t="s">
        <v>2678</v>
      </c>
      <c r="D998" s="234" t="s">
        <v>104</v>
      </c>
      <c r="E998" s="64" t="s">
        <v>1185</v>
      </c>
      <c r="F998" s="64">
        <v>13</v>
      </c>
      <c r="G998" s="64" t="s">
        <v>166</v>
      </c>
      <c r="H998" s="233" t="s">
        <v>2750</v>
      </c>
      <c r="I998" s="234" t="s">
        <v>166</v>
      </c>
      <c r="J998" s="64" t="s">
        <v>1312</v>
      </c>
    </row>
    <row r="999" spans="1:10" x14ac:dyDescent="0.25">
      <c r="A999" s="64">
        <v>24210675</v>
      </c>
      <c r="B999" s="233" t="s">
        <v>9123</v>
      </c>
      <c r="C999" s="64" t="s">
        <v>9124</v>
      </c>
      <c r="D999" s="234" t="s">
        <v>118</v>
      </c>
      <c r="E999" s="64" t="s">
        <v>2771</v>
      </c>
      <c r="F999" s="64">
        <v>14</v>
      </c>
      <c r="G999" s="64" t="s">
        <v>166</v>
      </c>
      <c r="H999" s="233" t="s">
        <v>2750</v>
      </c>
      <c r="I999" s="234" t="s">
        <v>166</v>
      </c>
      <c r="J999" s="64" t="s">
        <v>2772</v>
      </c>
    </row>
    <row r="1000" spans="1:10" x14ac:dyDescent="0.25">
      <c r="A1000" s="64">
        <v>24249336</v>
      </c>
      <c r="B1000" s="233" t="s">
        <v>9125</v>
      </c>
      <c r="C1000" s="64" t="s">
        <v>2825</v>
      </c>
      <c r="D1000" s="234" t="s">
        <v>104</v>
      </c>
      <c r="E1000" s="64" t="s">
        <v>4835</v>
      </c>
      <c r="F1000" s="64">
        <v>12</v>
      </c>
      <c r="G1000" s="64" t="s">
        <v>166</v>
      </c>
      <c r="H1000" s="233" t="s">
        <v>2750</v>
      </c>
      <c r="I1000" s="234" t="s">
        <v>166</v>
      </c>
      <c r="J1000" s="64" t="s">
        <v>1312</v>
      </c>
    </row>
    <row r="1001" spans="1:10" x14ac:dyDescent="0.25">
      <c r="A1001" s="64">
        <v>24221679</v>
      </c>
      <c r="B1001" s="233" t="s">
        <v>9126</v>
      </c>
      <c r="C1001" s="64" t="s">
        <v>2773</v>
      </c>
      <c r="D1001" s="234" t="s">
        <v>119</v>
      </c>
      <c r="E1001" s="64" t="s">
        <v>1477</v>
      </c>
      <c r="F1001" s="64">
        <v>15</v>
      </c>
      <c r="G1001" s="64" t="s">
        <v>166</v>
      </c>
      <c r="H1001" s="233" t="s">
        <v>2750</v>
      </c>
      <c r="I1001" s="234" t="s">
        <v>166</v>
      </c>
      <c r="J1001" s="64" t="s">
        <v>1312</v>
      </c>
    </row>
    <row r="1002" spans="1:10" x14ac:dyDescent="0.25">
      <c r="A1002" s="64">
        <v>24200475</v>
      </c>
      <c r="B1002" s="233" t="s">
        <v>2774</v>
      </c>
      <c r="C1002" s="64" t="s">
        <v>2775</v>
      </c>
      <c r="D1002" s="234" t="s">
        <v>119</v>
      </c>
      <c r="E1002" s="64" t="s">
        <v>2776</v>
      </c>
      <c r="F1002" s="64">
        <v>15</v>
      </c>
      <c r="G1002" s="64" t="s">
        <v>166</v>
      </c>
      <c r="H1002" s="233" t="s">
        <v>2750</v>
      </c>
      <c r="I1002" s="234" t="s">
        <v>166</v>
      </c>
      <c r="J1002" s="64" t="s">
        <v>1312</v>
      </c>
    </row>
    <row r="1003" spans="1:10" x14ac:dyDescent="0.25">
      <c r="A1003" s="64">
        <v>24248444</v>
      </c>
      <c r="B1003" s="233" t="s">
        <v>2777</v>
      </c>
      <c r="C1003" s="64" t="s">
        <v>2778</v>
      </c>
      <c r="D1003" s="234" t="s">
        <v>118</v>
      </c>
      <c r="E1003" s="64" t="s">
        <v>2779</v>
      </c>
      <c r="F1003" s="64">
        <v>15</v>
      </c>
      <c r="G1003" s="64" t="s">
        <v>166</v>
      </c>
      <c r="H1003" s="233" t="s">
        <v>2750</v>
      </c>
      <c r="I1003" s="234" t="s">
        <v>166</v>
      </c>
      <c r="J1003" s="64" t="s">
        <v>1312</v>
      </c>
    </row>
    <row r="1004" spans="1:10" x14ac:dyDescent="0.25">
      <c r="A1004" s="64">
        <v>24238288</v>
      </c>
      <c r="B1004" s="233" t="s">
        <v>2780</v>
      </c>
      <c r="C1004" s="64" t="s">
        <v>2781</v>
      </c>
      <c r="D1004" s="234" t="s">
        <v>104</v>
      </c>
      <c r="E1004" s="64" t="s">
        <v>2782</v>
      </c>
      <c r="F1004" s="64">
        <v>13</v>
      </c>
      <c r="G1004" s="64" t="s">
        <v>166</v>
      </c>
      <c r="H1004" s="233" t="s">
        <v>2750</v>
      </c>
      <c r="I1004" s="234" t="s">
        <v>166</v>
      </c>
      <c r="J1004" s="64" t="s">
        <v>1312</v>
      </c>
    </row>
    <row r="1005" spans="1:10" x14ac:dyDescent="0.25">
      <c r="A1005" s="64">
        <v>24221676</v>
      </c>
      <c r="B1005" s="233" t="s">
        <v>2783</v>
      </c>
      <c r="C1005" s="64" t="s">
        <v>2784</v>
      </c>
      <c r="D1005" s="234" t="s">
        <v>119</v>
      </c>
      <c r="E1005" s="64" t="s">
        <v>2785</v>
      </c>
      <c r="F1005" s="64">
        <v>13</v>
      </c>
      <c r="G1005" s="64" t="s">
        <v>166</v>
      </c>
      <c r="H1005" s="233" t="s">
        <v>2750</v>
      </c>
      <c r="I1005" s="234" t="s">
        <v>166</v>
      </c>
      <c r="J1005" s="64" t="s">
        <v>1312</v>
      </c>
    </row>
    <row r="1006" spans="1:10" x14ac:dyDescent="0.25">
      <c r="A1006" s="64">
        <v>24238276</v>
      </c>
      <c r="B1006" s="233" t="s">
        <v>2786</v>
      </c>
      <c r="C1006" s="64" t="s">
        <v>2787</v>
      </c>
      <c r="D1006" s="234" t="s">
        <v>103</v>
      </c>
      <c r="E1006" s="64" t="s">
        <v>2788</v>
      </c>
      <c r="F1006" s="64">
        <v>13</v>
      </c>
      <c r="G1006" s="64" t="s">
        <v>166</v>
      </c>
      <c r="H1006" s="233" t="s">
        <v>2750</v>
      </c>
      <c r="I1006" s="234" t="s">
        <v>166</v>
      </c>
      <c r="J1006" s="64" t="s">
        <v>682</v>
      </c>
    </row>
    <row r="1007" spans="1:10" x14ac:dyDescent="0.25">
      <c r="A1007" s="64">
        <v>24238305</v>
      </c>
      <c r="B1007" s="233" t="s">
        <v>2786</v>
      </c>
      <c r="C1007" s="64" t="s">
        <v>2789</v>
      </c>
      <c r="D1007" s="234" t="s">
        <v>104</v>
      </c>
      <c r="E1007" s="64" t="s">
        <v>1047</v>
      </c>
      <c r="F1007" s="64">
        <v>13</v>
      </c>
      <c r="G1007" s="64" t="s">
        <v>166</v>
      </c>
      <c r="H1007" s="233" t="s">
        <v>2750</v>
      </c>
      <c r="I1007" s="234" t="s">
        <v>166</v>
      </c>
      <c r="J1007" s="64" t="s">
        <v>1312</v>
      </c>
    </row>
    <row r="1008" spans="1:10" x14ac:dyDescent="0.25">
      <c r="A1008" s="64">
        <v>24249337</v>
      </c>
      <c r="B1008" s="233" t="s">
        <v>7677</v>
      </c>
      <c r="C1008" s="64" t="s">
        <v>9127</v>
      </c>
      <c r="D1008" s="234" t="s">
        <v>104</v>
      </c>
      <c r="E1008" s="64" t="s">
        <v>4487</v>
      </c>
      <c r="F1008" s="64">
        <v>11</v>
      </c>
      <c r="G1008" s="64" t="s">
        <v>166</v>
      </c>
      <c r="H1008" s="233" t="s">
        <v>2750</v>
      </c>
      <c r="I1008" s="234" t="s">
        <v>166</v>
      </c>
      <c r="J1008" s="64" t="s">
        <v>1312</v>
      </c>
    </row>
    <row r="1009" spans="1:10" x14ac:dyDescent="0.25">
      <c r="A1009" s="64">
        <v>24238313</v>
      </c>
      <c r="B1009" s="233" t="s">
        <v>2790</v>
      </c>
      <c r="C1009" s="64" t="s">
        <v>2791</v>
      </c>
      <c r="D1009" s="234" t="s">
        <v>118</v>
      </c>
      <c r="E1009" s="64" t="s">
        <v>1796</v>
      </c>
      <c r="F1009" s="64">
        <v>14</v>
      </c>
      <c r="G1009" s="64" t="s">
        <v>166</v>
      </c>
      <c r="H1009" s="233" t="s">
        <v>2750</v>
      </c>
      <c r="I1009" s="234" t="s">
        <v>166</v>
      </c>
      <c r="J1009" s="64" t="s">
        <v>1312</v>
      </c>
    </row>
    <row r="1010" spans="1:10" x14ac:dyDescent="0.25">
      <c r="A1010" s="64">
        <v>24238277</v>
      </c>
      <c r="B1010" s="233" t="s">
        <v>2792</v>
      </c>
      <c r="C1010" s="64" t="s">
        <v>2793</v>
      </c>
      <c r="D1010" s="234" t="s">
        <v>103</v>
      </c>
      <c r="E1010" s="64" t="s">
        <v>1132</v>
      </c>
      <c r="F1010" s="64">
        <v>13</v>
      </c>
      <c r="G1010" s="64" t="s">
        <v>166</v>
      </c>
      <c r="H1010" s="233" t="s">
        <v>2750</v>
      </c>
      <c r="I1010" s="234" t="s">
        <v>166</v>
      </c>
      <c r="J1010" s="64" t="s">
        <v>2758</v>
      </c>
    </row>
    <row r="1011" spans="1:10" x14ac:dyDescent="0.25">
      <c r="A1011" s="64">
        <v>24245572</v>
      </c>
      <c r="B1011" s="233" t="s">
        <v>2792</v>
      </c>
      <c r="C1011" s="64" t="s">
        <v>2787</v>
      </c>
      <c r="D1011" s="234" t="s">
        <v>103</v>
      </c>
      <c r="E1011" s="64" t="s">
        <v>973</v>
      </c>
      <c r="F1011" s="64">
        <v>11</v>
      </c>
      <c r="G1011" s="64" t="s">
        <v>166</v>
      </c>
      <c r="H1011" s="233" t="s">
        <v>2750</v>
      </c>
      <c r="I1011" s="234" t="s">
        <v>166</v>
      </c>
      <c r="J1011" s="64" t="s">
        <v>2758</v>
      </c>
    </row>
    <row r="1012" spans="1:10" x14ac:dyDescent="0.25">
      <c r="A1012" s="64">
        <v>24210588</v>
      </c>
      <c r="B1012" s="233" t="s">
        <v>9128</v>
      </c>
      <c r="C1012" s="64" t="s">
        <v>1714</v>
      </c>
      <c r="D1012" s="234" t="s">
        <v>119</v>
      </c>
      <c r="E1012" s="64" t="s">
        <v>2795</v>
      </c>
      <c r="F1012" s="64">
        <v>15</v>
      </c>
      <c r="G1012" s="64" t="s">
        <v>166</v>
      </c>
      <c r="H1012" s="233" t="s">
        <v>2750</v>
      </c>
      <c r="I1012" s="234" t="s">
        <v>166</v>
      </c>
      <c r="J1012" s="64" t="s">
        <v>1312</v>
      </c>
    </row>
    <row r="1013" spans="1:10" x14ac:dyDescent="0.25">
      <c r="A1013" s="64">
        <v>24221686</v>
      </c>
      <c r="B1013" s="233" t="s">
        <v>4138</v>
      </c>
      <c r="C1013" s="64" t="s">
        <v>2797</v>
      </c>
      <c r="D1013" s="234" t="s">
        <v>118</v>
      </c>
      <c r="E1013" s="64" t="s">
        <v>2798</v>
      </c>
      <c r="F1013" s="64">
        <v>13</v>
      </c>
      <c r="G1013" s="64" t="s">
        <v>166</v>
      </c>
      <c r="H1013" s="233" t="s">
        <v>2750</v>
      </c>
      <c r="I1013" s="234" t="s">
        <v>166</v>
      </c>
      <c r="J1013" s="64" t="s">
        <v>2772</v>
      </c>
    </row>
    <row r="1014" spans="1:10" x14ac:dyDescent="0.25">
      <c r="A1014" s="64">
        <v>24221688</v>
      </c>
      <c r="B1014" s="233" t="s">
        <v>2799</v>
      </c>
      <c r="C1014" s="64" t="s">
        <v>2800</v>
      </c>
      <c r="D1014" s="234" t="s">
        <v>103</v>
      </c>
      <c r="E1014" s="64" t="s">
        <v>2801</v>
      </c>
      <c r="F1014" s="64">
        <v>13</v>
      </c>
      <c r="G1014" s="64" t="s">
        <v>166</v>
      </c>
      <c r="H1014" s="233" t="s">
        <v>2750</v>
      </c>
      <c r="I1014" s="234" t="s">
        <v>166</v>
      </c>
      <c r="J1014" s="64" t="s">
        <v>1312</v>
      </c>
    </row>
    <row r="1015" spans="1:10" x14ac:dyDescent="0.25">
      <c r="A1015" s="64">
        <v>24239218</v>
      </c>
      <c r="B1015" s="233" t="s">
        <v>2802</v>
      </c>
      <c r="C1015" s="64" t="s">
        <v>2803</v>
      </c>
      <c r="D1015" s="234" t="s">
        <v>103</v>
      </c>
      <c r="E1015" s="64" t="s">
        <v>2804</v>
      </c>
      <c r="F1015" s="64">
        <v>13</v>
      </c>
      <c r="G1015" s="64" t="s">
        <v>166</v>
      </c>
      <c r="H1015" s="233" t="s">
        <v>2750</v>
      </c>
      <c r="I1015" s="234" t="s">
        <v>166</v>
      </c>
      <c r="J1015" s="64" t="s">
        <v>2805</v>
      </c>
    </row>
    <row r="1016" spans="1:10" x14ac:dyDescent="0.25">
      <c r="A1016" s="64">
        <v>24238290</v>
      </c>
      <c r="B1016" s="233" t="s">
        <v>2806</v>
      </c>
      <c r="C1016" s="64" t="s">
        <v>2807</v>
      </c>
      <c r="D1016" s="234" t="s">
        <v>104</v>
      </c>
      <c r="E1016" s="64" t="s">
        <v>2808</v>
      </c>
      <c r="F1016" s="64">
        <v>13</v>
      </c>
      <c r="G1016" s="64" t="s">
        <v>166</v>
      </c>
      <c r="H1016" s="233" t="s">
        <v>2750</v>
      </c>
      <c r="I1016" s="234" t="s">
        <v>166</v>
      </c>
      <c r="J1016" s="64" t="s">
        <v>1312</v>
      </c>
    </row>
    <row r="1017" spans="1:10" x14ac:dyDescent="0.25">
      <c r="A1017" s="64">
        <v>24238306</v>
      </c>
      <c r="B1017" s="233" t="s">
        <v>2809</v>
      </c>
      <c r="C1017" s="64" t="s">
        <v>2678</v>
      </c>
      <c r="D1017" s="234" t="s">
        <v>119</v>
      </c>
      <c r="E1017" s="64" t="s">
        <v>2810</v>
      </c>
      <c r="F1017" s="64">
        <v>14</v>
      </c>
      <c r="G1017" s="64" t="s">
        <v>166</v>
      </c>
      <c r="H1017" s="233" t="s">
        <v>2750</v>
      </c>
      <c r="I1017" s="234" t="s">
        <v>166</v>
      </c>
      <c r="J1017" s="64" t="s">
        <v>1312</v>
      </c>
    </row>
    <row r="1018" spans="1:10" x14ac:dyDescent="0.25">
      <c r="A1018" s="64">
        <v>24221906</v>
      </c>
      <c r="B1018" s="233" t="s">
        <v>2809</v>
      </c>
      <c r="C1018" s="64" t="s">
        <v>2812</v>
      </c>
      <c r="D1018" s="234" t="s">
        <v>118</v>
      </c>
      <c r="E1018" s="64" t="s">
        <v>2813</v>
      </c>
      <c r="F1018" s="64">
        <v>15</v>
      </c>
      <c r="G1018" s="64" t="s">
        <v>166</v>
      </c>
      <c r="H1018" s="233" t="s">
        <v>2750</v>
      </c>
      <c r="I1018" s="234" t="s">
        <v>166</v>
      </c>
      <c r="J1018" s="64" t="s">
        <v>2772</v>
      </c>
    </row>
    <row r="1019" spans="1:10" x14ac:dyDescent="0.25">
      <c r="A1019" s="64">
        <v>24238307</v>
      </c>
      <c r="B1019" s="233" t="s">
        <v>2814</v>
      </c>
      <c r="C1019" s="64" t="s">
        <v>2815</v>
      </c>
      <c r="D1019" s="234" t="s">
        <v>104</v>
      </c>
      <c r="E1019" s="64" t="s">
        <v>773</v>
      </c>
      <c r="F1019" s="64">
        <v>13</v>
      </c>
      <c r="G1019" s="64" t="s">
        <v>166</v>
      </c>
      <c r="H1019" s="233" t="s">
        <v>2750</v>
      </c>
      <c r="I1019" s="234" t="s">
        <v>166</v>
      </c>
      <c r="J1019" s="64" t="s">
        <v>1312</v>
      </c>
    </row>
    <row r="1020" spans="1:10" x14ac:dyDescent="0.25">
      <c r="A1020" s="64">
        <v>24238253</v>
      </c>
      <c r="B1020" s="233" t="s">
        <v>2816</v>
      </c>
      <c r="C1020" s="64" t="s">
        <v>2817</v>
      </c>
      <c r="D1020" s="234" t="s">
        <v>103</v>
      </c>
      <c r="E1020" s="64" t="s">
        <v>1433</v>
      </c>
      <c r="F1020" s="64">
        <v>13</v>
      </c>
      <c r="G1020" s="64" t="s">
        <v>166</v>
      </c>
      <c r="H1020" s="233" t="s">
        <v>2750</v>
      </c>
      <c r="I1020" s="234" t="s">
        <v>166</v>
      </c>
      <c r="J1020" s="64" t="s">
        <v>1395</v>
      </c>
    </row>
    <row r="1021" spans="1:10" x14ac:dyDescent="0.25">
      <c r="A1021" s="64">
        <v>24210673</v>
      </c>
      <c r="B1021" s="233" t="s">
        <v>2818</v>
      </c>
      <c r="C1021" s="64" t="s">
        <v>2819</v>
      </c>
      <c r="D1021" s="234" t="s">
        <v>118</v>
      </c>
      <c r="E1021" s="64" t="s">
        <v>2670</v>
      </c>
      <c r="F1021" s="64">
        <v>15</v>
      </c>
      <c r="G1021" s="64" t="s">
        <v>166</v>
      </c>
      <c r="H1021" s="233" t="s">
        <v>2750</v>
      </c>
      <c r="I1021" s="234" t="s">
        <v>166</v>
      </c>
      <c r="J1021" s="64" t="s">
        <v>2772</v>
      </c>
    </row>
    <row r="1022" spans="1:10" x14ac:dyDescent="0.25">
      <c r="A1022" s="64">
        <v>24233816</v>
      </c>
      <c r="B1022" s="233" t="s">
        <v>9014</v>
      </c>
      <c r="C1022" s="64" t="s">
        <v>9015</v>
      </c>
      <c r="D1022" s="234" t="s">
        <v>103</v>
      </c>
      <c r="E1022" s="64" t="s">
        <v>731</v>
      </c>
      <c r="F1022" s="64">
        <v>13</v>
      </c>
      <c r="G1022" s="64" t="s">
        <v>166</v>
      </c>
      <c r="H1022" s="233" t="s">
        <v>2750</v>
      </c>
      <c r="I1022" s="234" t="s">
        <v>166</v>
      </c>
      <c r="J1022" s="64" t="s">
        <v>3685</v>
      </c>
    </row>
    <row r="1023" spans="1:10" x14ac:dyDescent="0.25">
      <c r="A1023" s="64">
        <v>24245573</v>
      </c>
      <c r="B1023" s="233" t="s">
        <v>2820</v>
      </c>
      <c r="C1023" s="64" t="s">
        <v>2498</v>
      </c>
      <c r="D1023" s="234" t="s">
        <v>103</v>
      </c>
      <c r="E1023" s="64" t="s">
        <v>1284</v>
      </c>
      <c r="F1023" s="64">
        <v>11</v>
      </c>
      <c r="G1023" s="64" t="s">
        <v>166</v>
      </c>
      <c r="H1023" s="233" t="s">
        <v>2750</v>
      </c>
      <c r="I1023" s="234" t="s">
        <v>166</v>
      </c>
      <c r="J1023" s="64" t="s">
        <v>2758</v>
      </c>
    </row>
    <row r="1024" spans="1:10" x14ac:dyDescent="0.25">
      <c r="A1024" s="64">
        <v>24238291</v>
      </c>
      <c r="B1024" s="233" t="s">
        <v>2821</v>
      </c>
      <c r="C1024" s="64" t="s">
        <v>2822</v>
      </c>
      <c r="D1024" s="234" t="s">
        <v>104</v>
      </c>
      <c r="E1024" s="64" t="s">
        <v>2823</v>
      </c>
      <c r="F1024" s="64">
        <v>13</v>
      </c>
      <c r="G1024" s="64" t="s">
        <v>166</v>
      </c>
      <c r="H1024" s="233" t="s">
        <v>2750</v>
      </c>
      <c r="I1024" s="234" t="s">
        <v>166</v>
      </c>
      <c r="J1024" s="64" t="s">
        <v>1312</v>
      </c>
    </row>
    <row r="1025" spans="1:10" x14ac:dyDescent="0.25">
      <c r="A1025" s="64">
        <v>24238310</v>
      </c>
      <c r="B1025" s="233" t="s">
        <v>2824</v>
      </c>
      <c r="C1025" s="64" t="s">
        <v>2825</v>
      </c>
      <c r="D1025" s="234" t="s">
        <v>104</v>
      </c>
      <c r="E1025" s="64" t="s">
        <v>773</v>
      </c>
      <c r="F1025" s="64">
        <v>13</v>
      </c>
      <c r="G1025" s="64" t="s">
        <v>166</v>
      </c>
      <c r="H1025" s="233" t="s">
        <v>2750</v>
      </c>
      <c r="I1025" s="234" t="s">
        <v>166</v>
      </c>
      <c r="J1025" s="64" t="s">
        <v>1312</v>
      </c>
    </row>
    <row r="1026" spans="1:10" x14ac:dyDescent="0.25">
      <c r="A1026" s="64">
        <v>24220104</v>
      </c>
      <c r="B1026" s="233" t="s">
        <v>2826</v>
      </c>
      <c r="C1026" s="64" t="s">
        <v>2827</v>
      </c>
      <c r="D1026" s="234" t="s">
        <v>119</v>
      </c>
      <c r="E1026" s="64" t="s">
        <v>322</v>
      </c>
      <c r="F1026" s="64">
        <v>14</v>
      </c>
      <c r="G1026" s="64" t="s">
        <v>166</v>
      </c>
      <c r="H1026" s="233" t="s">
        <v>2750</v>
      </c>
      <c r="I1026" s="234" t="s">
        <v>166</v>
      </c>
      <c r="J1026" s="64" t="s">
        <v>1312</v>
      </c>
    </row>
    <row r="1027" spans="1:10" x14ac:dyDescent="0.25">
      <c r="A1027" s="64">
        <v>24221687</v>
      </c>
      <c r="B1027" s="233" t="s">
        <v>9129</v>
      </c>
      <c r="C1027" s="64" t="s">
        <v>2828</v>
      </c>
      <c r="D1027" s="234" t="s">
        <v>118</v>
      </c>
      <c r="E1027" s="64" t="s">
        <v>2829</v>
      </c>
      <c r="F1027" s="64">
        <v>13</v>
      </c>
      <c r="G1027" s="64" t="s">
        <v>166</v>
      </c>
      <c r="H1027" s="233" t="s">
        <v>2750</v>
      </c>
      <c r="I1027" s="234" t="s">
        <v>166</v>
      </c>
      <c r="J1027" s="64" t="s">
        <v>1312</v>
      </c>
    </row>
    <row r="1028" spans="1:10" x14ac:dyDescent="0.25">
      <c r="A1028" s="64">
        <v>24233655</v>
      </c>
      <c r="B1028" s="233" t="s">
        <v>2830</v>
      </c>
      <c r="C1028" s="64" t="s">
        <v>2831</v>
      </c>
      <c r="D1028" s="234" t="s">
        <v>104</v>
      </c>
      <c r="E1028" s="64" t="s">
        <v>1371</v>
      </c>
      <c r="F1028" s="64">
        <v>12</v>
      </c>
      <c r="G1028" s="64" t="s">
        <v>166</v>
      </c>
      <c r="H1028" s="233" t="s">
        <v>2750</v>
      </c>
      <c r="I1028" s="234" t="s">
        <v>166</v>
      </c>
      <c r="J1028" s="64" t="s">
        <v>2832</v>
      </c>
    </row>
    <row r="1029" spans="1:10" x14ac:dyDescent="0.25">
      <c r="A1029" s="64">
        <v>24239251</v>
      </c>
      <c r="B1029" s="233" t="s">
        <v>2833</v>
      </c>
      <c r="C1029" s="64" t="s">
        <v>2834</v>
      </c>
      <c r="D1029" s="234" t="s">
        <v>119</v>
      </c>
      <c r="E1029" s="64" t="s">
        <v>2776</v>
      </c>
      <c r="F1029" s="64">
        <v>15</v>
      </c>
      <c r="G1029" s="64" t="s">
        <v>166</v>
      </c>
      <c r="H1029" s="233" t="s">
        <v>2750</v>
      </c>
      <c r="I1029" s="234" t="s">
        <v>166</v>
      </c>
      <c r="J1029" s="64" t="s">
        <v>279</v>
      </c>
    </row>
    <row r="1030" spans="1:10" x14ac:dyDescent="0.25">
      <c r="A1030" s="64">
        <v>24221678</v>
      </c>
      <c r="B1030" s="233" t="s">
        <v>2835</v>
      </c>
      <c r="C1030" s="64" t="s">
        <v>2836</v>
      </c>
      <c r="D1030" s="234" t="s">
        <v>119</v>
      </c>
      <c r="E1030" s="64" t="s">
        <v>2837</v>
      </c>
      <c r="F1030" s="64">
        <v>14</v>
      </c>
      <c r="G1030" s="64" t="s">
        <v>166</v>
      </c>
      <c r="H1030" s="233" t="s">
        <v>2750</v>
      </c>
      <c r="I1030" s="234" t="s">
        <v>166</v>
      </c>
      <c r="J1030" s="64" t="s">
        <v>1312</v>
      </c>
    </row>
    <row r="1031" spans="1:10" x14ac:dyDescent="0.25">
      <c r="A1031" s="64">
        <v>24245574</v>
      </c>
      <c r="B1031" s="233" t="s">
        <v>2835</v>
      </c>
      <c r="C1031" s="64" t="s">
        <v>2838</v>
      </c>
      <c r="D1031" s="234" t="s">
        <v>103</v>
      </c>
      <c r="E1031" s="64" t="s">
        <v>2839</v>
      </c>
      <c r="F1031" s="64">
        <v>11</v>
      </c>
      <c r="G1031" s="64" t="s">
        <v>166</v>
      </c>
      <c r="H1031" s="233" t="s">
        <v>2750</v>
      </c>
      <c r="I1031" s="234" t="s">
        <v>166</v>
      </c>
      <c r="J1031" s="64" t="s">
        <v>2758</v>
      </c>
    </row>
    <row r="1032" spans="1:10" x14ac:dyDescent="0.25">
      <c r="A1032" s="64">
        <v>24249338</v>
      </c>
      <c r="B1032" s="233" t="s">
        <v>9130</v>
      </c>
      <c r="C1032" s="64" t="s">
        <v>9131</v>
      </c>
      <c r="D1032" s="234" t="s">
        <v>104</v>
      </c>
      <c r="E1032" s="64" t="s">
        <v>2711</v>
      </c>
      <c r="F1032" s="64">
        <v>12</v>
      </c>
      <c r="G1032" s="64" t="s">
        <v>166</v>
      </c>
      <c r="H1032" s="233" t="s">
        <v>2750</v>
      </c>
      <c r="I1032" s="234" t="s">
        <v>166</v>
      </c>
      <c r="J1032" s="64" t="s">
        <v>1312</v>
      </c>
    </row>
    <row r="1033" spans="1:10" x14ac:dyDescent="0.25">
      <c r="A1033" s="64">
        <v>24211095</v>
      </c>
      <c r="B1033" s="233" t="s">
        <v>9132</v>
      </c>
      <c r="C1033" s="64" t="s">
        <v>2841</v>
      </c>
      <c r="D1033" s="234" t="s">
        <v>119</v>
      </c>
      <c r="E1033" s="64" t="s">
        <v>2842</v>
      </c>
      <c r="F1033" s="64">
        <v>14</v>
      </c>
      <c r="G1033" s="64" t="s">
        <v>166</v>
      </c>
      <c r="H1033" s="233" t="s">
        <v>2750</v>
      </c>
      <c r="I1033" s="234" t="s">
        <v>166</v>
      </c>
      <c r="J1033" s="64" t="s">
        <v>2843</v>
      </c>
    </row>
    <row r="1034" spans="1:10" x14ac:dyDescent="0.25">
      <c r="A1034" s="64">
        <v>24249283</v>
      </c>
      <c r="B1034" s="233" t="s">
        <v>9016</v>
      </c>
      <c r="C1034" s="64" t="s">
        <v>9017</v>
      </c>
      <c r="D1034" s="234" t="s">
        <v>103</v>
      </c>
      <c r="E1034" s="64" t="s">
        <v>1433</v>
      </c>
      <c r="F1034" s="64">
        <v>13</v>
      </c>
      <c r="G1034" s="64" t="s">
        <v>166</v>
      </c>
      <c r="H1034" s="233" t="s">
        <v>2750</v>
      </c>
      <c r="I1034" s="234" t="s">
        <v>166</v>
      </c>
      <c r="J1034" s="64" t="s">
        <v>1312</v>
      </c>
    </row>
    <row r="1035" spans="1:10" x14ac:dyDescent="0.25">
      <c r="A1035" s="64">
        <v>24238282</v>
      </c>
      <c r="B1035" s="233" t="s">
        <v>2844</v>
      </c>
      <c r="C1035" s="64" t="s">
        <v>2845</v>
      </c>
      <c r="D1035" s="234" t="s">
        <v>103</v>
      </c>
      <c r="E1035" s="64" t="s">
        <v>2607</v>
      </c>
      <c r="F1035" s="64">
        <v>13</v>
      </c>
      <c r="G1035" s="64" t="s">
        <v>166</v>
      </c>
      <c r="H1035" s="233" t="s">
        <v>2750</v>
      </c>
      <c r="I1035" s="234" t="s">
        <v>166</v>
      </c>
      <c r="J1035" s="64" t="s">
        <v>2758</v>
      </c>
    </row>
    <row r="1036" spans="1:10" x14ac:dyDescent="0.25">
      <c r="A1036" s="64">
        <v>24221689</v>
      </c>
      <c r="B1036" s="233" t="s">
        <v>2846</v>
      </c>
      <c r="C1036" s="64" t="s">
        <v>2847</v>
      </c>
      <c r="D1036" s="234" t="s">
        <v>118</v>
      </c>
      <c r="E1036" s="64" t="s">
        <v>2848</v>
      </c>
      <c r="F1036" s="64">
        <v>14</v>
      </c>
      <c r="G1036" s="64" t="s">
        <v>166</v>
      </c>
      <c r="H1036" s="233" t="s">
        <v>2750</v>
      </c>
      <c r="I1036" s="234" t="s">
        <v>166</v>
      </c>
      <c r="J1036" s="64" t="s">
        <v>1312</v>
      </c>
    </row>
    <row r="1037" spans="1:10" x14ac:dyDescent="0.25">
      <c r="A1037" s="64">
        <v>24210664</v>
      </c>
      <c r="B1037" s="233" t="s">
        <v>2685</v>
      </c>
      <c r="C1037" s="64" t="s">
        <v>2849</v>
      </c>
      <c r="D1037" s="234" t="s">
        <v>119</v>
      </c>
      <c r="E1037" s="64" t="s">
        <v>2850</v>
      </c>
      <c r="F1037" s="64">
        <v>15</v>
      </c>
      <c r="G1037" s="64" t="s">
        <v>166</v>
      </c>
      <c r="H1037" s="233" t="s">
        <v>2750</v>
      </c>
      <c r="I1037" s="234" t="s">
        <v>166</v>
      </c>
      <c r="J1037" s="64" t="s">
        <v>1312</v>
      </c>
    </row>
    <row r="1038" spans="1:10" x14ac:dyDescent="0.25">
      <c r="A1038" s="64">
        <v>24238292</v>
      </c>
      <c r="B1038" s="233" t="s">
        <v>2485</v>
      </c>
      <c r="C1038" s="64" t="s">
        <v>2851</v>
      </c>
      <c r="D1038" s="234" t="s">
        <v>104</v>
      </c>
      <c r="E1038" s="64" t="s">
        <v>2852</v>
      </c>
      <c r="F1038" s="64">
        <v>13</v>
      </c>
      <c r="G1038" s="64" t="s">
        <v>166</v>
      </c>
      <c r="H1038" s="233" t="s">
        <v>2750</v>
      </c>
      <c r="I1038" s="234" t="s">
        <v>166</v>
      </c>
      <c r="J1038" s="64" t="s">
        <v>1312</v>
      </c>
    </row>
    <row r="1039" spans="1:10" x14ac:dyDescent="0.25">
      <c r="A1039" s="64">
        <v>24238293</v>
      </c>
      <c r="B1039" s="233" t="s">
        <v>2485</v>
      </c>
      <c r="C1039" s="64" t="s">
        <v>2853</v>
      </c>
      <c r="D1039" s="234" t="s">
        <v>104</v>
      </c>
      <c r="E1039" s="64" t="s">
        <v>2854</v>
      </c>
      <c r="F1039" s="64">
        <v>13</v>
      </c>
      <c r="G1039" s="64" t="s">
        <v>166</v>
      </c>
      <c r="H1039" s="233" t="s">
        <v>2750</v>
      </c>
      <c r="I1039" s="234" t="s">
        <v>166</v>
      </c>
      <c r="J1039" s="64" t="s">
        <v>1312</v>
      </c>
    </row>
    <row r="1040" spans="1:10" x14ac:dyDescent="0.25">
      <c r="A1040" s="64">
        <v>24210672</v>
      </c>
      <c r="B1040" s="233" t="s">
        <v>2855</v>
      </c>
      <c r="C1040" s="64" t="s">
        <v>2856</v>
      </c>
      <c r="D1040" s="234" t="s">
        <v>118</v>
      </c>
      <c r="E1040" s="64" t="s">
        <v>2857</v>
      </c>
      <c r="F1040" s="64">
        <v>14</v>
      </c>
      <c r="G1040" s="64" t="s">
        <v>166</v>
      </c>
      <c r="H1040" s="233" t="s">
        <v>2750</v>
      </c>
      <c r="I1040" s="234" t="s">
        <v>166</v>
      </c>
      <c r="J1040" s="64" t="s">
        <v>1312</v>
      </c>
    </row>
    <row r="1041" spans="1:10" x14ac:dyDescent="0.25">
      <c r="A1041" s="64">
        <v>24212675</v>
      </c>
      <c r="B1041" s="233" t="s">
        <v>2855</v>
      </c>
      <c r="C1041" s="64" t="s">
        <v>2858</v>
      </c>
      <c r="D1041" s="234" t="s">
        <v>118</v>
      </c>
      <c r="E1041" s="64" t="s">
        <v>2859</v>
      </c>
      <c r="F1041" s="64">
        <v>14</v>
      </c>
      <c r="G1041" s="64" t="s">
        <v>166</v>
      </c>
      <c r="H1041" s="233" t="s">
        <v>2750</v>
      </c>
      <c r="I1041" s="234" t="s">
        <v>166</v>
      </c>
      <c r="J1041" s="64" t="s">
        <v>1445</v>
      </c>
    </row>
    <row r="1042" spans="1:10" x14ac:dyDescent="0.25">
      <c r="A1042" s="64">
        <v>24238294</v>
      </c>
      <c r="B1042" s="233" t="s">
        <v>2860</v>
      </c>
      <c r="C1042" s="64" t="s">
        <v>2861</v>
      </c>
      <c r="D1042" s="234" t="s">
        <v>104</v>
      </c>
      <c r="E1042" s="64" t="s">
        <v>2862</v>
      </c>
      <c r="F1042" s="64">
        <v>12</v>
      </c>
      <c r="G1042" s="64" t="s">
        <v>166</v>
      </c>
      <c r="H1042" s="233" t="s">
        <v>2750</v>
      </c>
      <c r="I1042" s="234" t="s">
        <v>166</v>
      </c>
      <c r="J1042" s="64" t="s">
        <v>1312</v>
      </c>
    </row>
    <row r="1043" spans="1:10" x14ac:dyDescent="0.25">
      <c r="A1043" s="64">
        <v>24249340</v>
      </c>
      <c r="B1043" s="233" t="s">
        <v>8175</v>
      </c>
      <c r="C1043" s="64" t="s">
        <v>7602</v>
      </c>
      <c r="D1043" s="234" t="s">
        <v>104</v>
      </c>
      <c r="E1043" s="64" t="s">
        <v>294</v>
      </c>
      <c r="F1043" s="64">
        <v>12</v>
      </c>
      <c r="G1043" s="64" t="s">
        <v>166</v>
      </c>
      <c r="H1043" s="233" t="s">
        <v>2750</v>
      </c>
      <c r="I1043" s="234" t="s">
        <v>166</v>
      </c>
      <c r="J1043" s="64" t="s">
        <v>1312</v>
      </c>
    </row>
    <row r="1044" spans="1:10" x14ac:dyDescent="0.25">
      <c r="A1044" s="64">
        <v>24210677</v>
      </c>
      <c r="B1044" s="233" t="s">
        <v>2863</v>
      </c>
      <c r="C1044" s="64" t="s">
        <v>2864</v>
      </c>
      <c r="D1044" s="234" t="s">
        <v>118</v>
      </c>
      <c r="E1044" s="64" t="s">
        <v>885</v>
      </c>
      <c r="F1044" s="64">
        <v>15</v>
      </c>
      <c r="G1044" s="64" t="s">
        <v>166</v>
      </c>
      <c r="H1044" s="233" t="s">
        <v>2750</v>
      </c>
      <c r="I1044" s="234" t="s">
        <v>166</v>
      </c>
      <c r="J1044" s="64" t="s">
        <v>2865</v>
      </c>
    </row>
    <row r="1045" spans="1:10" x14ac:dyDescent="0.25">
      <c r="A1045" s="64">
        <v>24238318</v>
      </c>
      <c r="B1045" s="233" t="s">
        <v>2866</v>
      </c>
      <c r="C1045" s="64" t="s">
        <v>178</v>
      </c>
      <c r="D1045" s="234" t="s">
        <v>119</v>
      </c>
      <c r="E1045" s="64" t="s">
        <v>2867</v>
      </c>
      <c r="F1045" s="64">
        <v>14</v>
      </c>
      <c r="G1045" s="64" t="s">
        <v>166</v>
      </c>
      <c r="H1045" s="233" t="s">
        <v>2750</v>
      </c>
      <c r="I1045" s="234" t="s">
        <v>166</v>
      </c>
      <c r="J1045" s="64" t="s">
        <v>1312</v>
      </c>
    </row>
    <row r="1046" spans="1:10" x14ac:dyDescent="0.25">
      <c r="A1046" s="64">
        <v>24238315</v>
      </c>
      <c r="B1046" s="233" t="s">
        <v>2866</v>
      </c>
      <c r="C1046" s="64" t="s">
        <v>2868</v>
      </c>
      <c r="D1046" s="234" t="s">
        <v>118</v>
      </c>
      <c r="E1046" s="64" t="s">
        <v>1101</v>
      </c>
      <c r="F1046" s="64">
        <v>14</v>
      </c>
      <c r="G1046" s="64" t="s">
        <v>166</v>
      </c>
      <c r="H1046" s="233" t="s">
        <v>2750</v>
      </c>
      <c r="I1046" s="234" t="s">
        <v>166</v>
      </c>
      <c r="J1046" s="64" t="s">
        <v>2772</v>
      </c>
    </row>
    <row r="1047" spans="1:10" x14ac:dyDescent="0.25">
      <c r="A1047" s="64">
        <v>24199061</v>
      </c>
      <c r="B1047" s="233" t="s">
        <v>2869</v>
      </c>
      <c r="C1047" s="64" t="s">
        <v>2870</v>
      </c>
      <c r="D1047" s="234" t="s">
        <v>404</v>
      </c>
      <c r="E1047" s="64" t="s">
        <v>2871</v>
      </c>
      <c r="F1047" s="64">
        <v>17</v>
      </c>
      <c r="G1047" s="64" t="s">
        <v>166</v>
      </c>
      <c r="H1047" s="233" t="s">
        <v>2750</v>
      </c>
      <c r="I1047" s="234" t="s">
        <v>166</v>
      </c>
      <c r="J1047" s="64" t="s">
        <v>2872</v>
      </c>
    </row>
    <row r="1048" spans="1:10" x14ac:dyDescent="0.25">
      <c r="A1048" s="64">
        <v>24222002</v>
      </c>
      <c r="B1048" s="233" t="s">
        <v>2873</v>
      </c>
      <c r="C1048" s="64" t="s">
        <v>2541</v>
      </c>
      <c r="D1048" s="234" t="s">
        <v>103</v>
      </c>
      <c r="E1048" s="64" t="s">
        <v>408</v>
      </c>
      <c r="F1048" s="64">
        <v>13</v>
      </c>
      <c r="G1048" s="64" t="s">
        <v>166</v>
      </c>
      <c r="H1048" s="233" t="s">
        <v>2750</v>
      </c>
      <c r="I1048" s="234" t="s">
        <v>166</v>
      </c>
      <c r="J1048" s="64" t="s">
        <v>2874</v>
      </c>
    </row>
    <row r="1049" spans="1:10" x14ac:dyDescent="0.25">
      <c r="A1049" s="64">
        <v>24221672</v>
      </c>
      <c r="B1049" s="233" t="s">
        <v>1560</v>
      </c>
      <c r="C1049" s="64" t="s">
        <v>2875</v>
      </c>
      <c r="D1049" s="234" t="s">
        <v>119</v>
      </c>
      <c r="E1049" s="64" t="s">
        <v>1328</v>
      </c>
      <c r="F1049" s="64">
        <v>14</v>
      </c>
      <c r="G1049" s="64" t="s">
        <v>166</v>
      </c>
      <c r="H1049" s="233" t="s">
        <v>2750</v>
      </c>
      <c r="I1049" s="234" t="s">
        <v>166</v>
      </c>
      <c r="J1049" s="64" t="s">
        <v>1312</v>
      </c>
    </row>
    <row r="1050" spans="1:10" x14ac:dyDescent="0.25">
      <c r="A1050" s="64">
        <v>24210669</v>
      </c>
      <c r="B1050" s="233" t="s">
        <v>2876</v>
      </c>
      <c r="C1050" s="64" t="s">
        <v>2877</v>
      </c>
      <c r="D1050" s="234" t="s">
        <v>119</v>
      </c>
      <c r="E1050" s="64" t="s">
        <v>2878</v>
      </c>
      <c r="F1050" s="64">
        <v>15</v>
      </c>
      <c r="G1050" s="64" t="s">
        <v>166</v>
      </c>
      <c r="H1050" s="233" t="s">
        <v>2750</v>
      </c>
      <c r="I1050" s="234" t="s">
        <v>166</v>
      </c>
      <c r="J1050" s="64" t="s">
        <v>1312</v>
      </c>
    </row>
    <row r="1051" spans="1:10" x14ac:dyDescent="0.25">
      <c r="A1051" s="64">
        <v>24238280</v>
      </c>
      <c r="B1051" s="233" t="s">
        <v>2879</v>
      </c>
      <c r="C1051" s="64" t="s">
        <v>2880</v>
      </c>
      <c r="D1051" s="234" t="s">
        <v>103</v>
      </c>
      <c r="E1051" s="64" t="s">
        <v>2881</v>
      </c>
      <c r="F1051" s="64">
        <v>12</v>
      </c>
      <c r="G1051" s="64" t="s">
        <v>166</v>
      </c>
      <c r="H1051" s="233" t="s">
        <v>2750</v>
      </c>
      <c r="I1051" s="234" t="s">
        <v>166</v>
      </c>
      <c r="J1051" s="64" t="s">
        <v>2758</v>
      </c>
    </row>
    <row r="1052" spans="1:10" x14ac:dyDescent="0.25">
      <c r="A1052" s="64">
        <v>24245575</v>
      </c>
      <c r="B1052" s="233" t="s">
        <v>2879</v>
      </c>
      <c r="C1052" s="64" t="s">
        <v>1350</v>
      </c>
      <c r="D1052" s="234" t="s">
        <v>103</v>
      </c>
      <c r="E1052" s="64" t="s">
        <v>2882</v>
      </c>
      <c r="F1052" s="64">
        <v>11</v>
      </c>
      <c r="G1052" s="64" t="s">
        <v>166</v>
      </c>
      <c r="H1052" s="233" t="s">
        <v>2750</v>
      </c>
      <c r="I1052" s="234" t="s">
        <v>166</v>
      </c>
      <c r="J1052" s="64" t="s">
        <v>2758</v>
      </c>
    </row>
    <row r="1053" spans="1:10" x14ac:dyDescent="0.25">
      <c r="A1053" s="64">
        <v>24249341</v>
      </c>
      <c r="B1053" s="233" t="s">
        <v>4208</v>
      </c>
      <c r="C1053" s="64" t="s">
        <v>4375</v>
      </c>
      <c r="D1053" s="234" t="s">
        <v>104</v>
      </c>
      <c r="E1053" s="64" t="s">
        <v>1348</v>
      </c>
      <c r="F1053" s="64">
        <v>13</v>
      </c>
      <c r="G1053" s="64" t="s">
        <v>166</v>
      </c>
      <c r="H1053" s="233" t="s">
        <v>2750</v>
      </c>
      <c r="I1053" s="234" t="s">
        <v>166</v>
      </c>
      <c r="J1053" s="64" t="s">
        <v>1312</v>
      </c>
    </row>
    <row r="1054" spans="1:10" x14ac:dyDescent="0.25">
      <c r="A1054" s="64">
        <v>24238281</v>
      </c>
      <c r="B1054" s="233" t="s">
        <v>2883</v>
      </c>
      <c r="C1054" s="64" t="s">
        <v>2884</v>
      </c>
      <c r="D1054" s="234" t="s">
        <v>118</v>
      </c>
      <c r="E1054" s="64" t="s">
        <v>2885</v>
      </c>
      <c r="F1054" s="64">
        <v>13</v>
      </c>
      <c r="G1054" s="64" t="s">
        <v>166</v>
      </c>
      <c r="H1054" s="233" t="s">
        <v>2750</v>
      </c>
      <c r="I1054" s="234" t="s">
        <v>166</v>
      </c>
      <c r="J1054" s="64" t="s">
        <v>2758</v>
      </c>
    </row>
    <row r="1055" spans="1:10" x14ac:dyDescent="0.25">
      <c r="A1055" s="64">
        <v>24249092</v>
      </c>
      <c r="B1055" s="233" t="s">
        <v>2886</v>
      </c>
      <c r="C1055" s="64" t="s">
        <v>2887</v>
      </c>
      <c r="D1055" s="234" t="s">
        <v>119</v>
      </c>
      <c r="E1055" s="64" t="s">
        <v>446</v>
      </c>
      <c r="F1055" s="64">
        <v>14</v>
      </c>
      <c r="G1055" s="64" t="s">
        <v>166</v>
      </c>
      <c r="H1055" s="233" t="s">
        <v>2750</v>
      </c>
      <c r="I1055" s="234" t="s">
        <v>166</v>
      </c>
      <c r="J1055" s="64" t="s">
        <v>279</v>
      </c>
    </row>
    <row r="1056" spans="1:10" x14ac:dyDescent="0.25">
      <c r="A1056" s="64">
        <v>24249342</v>
      </c>
      <c r="B1056" s="233" t="s">
        <v>9133</v>
      </c>
      <c r="C1056" s="64" t="s">
        <v>9134</v>
      </c>
      <c r="D1056" s="234" t="s">
        <v>104</v>
      </c>
      <c r="E1056" s="64" t="s">
        <v>2154</v>
      </c>
      <c r="F1056" s="64">
        <v>12</v>
      </c>
      <c r="G1056" s="64" t="s">
        <v>166</v>
      </c>
      <c r="H1056" s="233" t="s">
        <v>2750</v>
      </c>
      <c r="I1056" s="234" t="s">
        <v>166</v>
      </c>
      <c r="J1056" s="64" t="s">
        <v>1312</v>
      </c>
    </row>
    <row r="1057" spans="1:10" x14ac:dyDescent="0.25">
      <c r="A1057" s="64">
        <v>24238279</v>
      </c>
      <c r="B1057" s="233" t="s">
        <v>2888</v>
      </c>
      <c r="C1057" s="64" t="s">
        <v>2889</v>
      </c>
      <c r="D1057" s="234" t="s">
        <v>103</v>
      </c>
      <c r="E1057" s="64" t="s">
        <v>2536</v>
      </c>
      <c r="F1057" s="64">
        <v>13</v>
      </c>
      <c r="G1057" s="64" t="s">
        <v>166</v>
      </c>
      <c r="H1057" s="233" t="s">
        <v>2750</v>
      </c>
      <c r="I1057" s="234" t="s">
        <v>166</v>
      </c>
      <c r="J1057" s="64" t="s">
        <v>368</v>
      </c>
    </row>
    <row r="1058" spans="1:10" x14ac:dyDescent="0.25">
      <c r="A1058" s="64">
        <v>24249343</v>
      </c>
      <c r="B1058" s="233" t="s">
        <v>9135</v>
      </c>
      <c r="C1058" s="64" t="s">
        <v>2831</v>
      </c>
      <c r="D1058" s="234" t="s">
        <v>104</v>
      </c>
      <c r="E1058" s="64" t="s">
        <v>3893</v>
      </c>
      <c r="F1058" s="64">
        <v>12</v>
      </c>
      <c r="G1058" s="64" t="s">
        <v>166</v>
      </c>
      <c r="H1058" s="233" t="s">
        <v>2750</v>
      </c>
      <c r="I1058" s="234" t="s">
        <v>166</v>
      </c>
      <c r="J1058" s="64" t="s">
        <v>1312</v>
      </c>
    </row>
    <row r="1059" spans="1:10" x14ac:dyDescent="0.25">
      <c r="A1059" s="64">
        <v>24233688</v>
      </c>
      <c r="B1059" s="233" t="s">
        <v>9136</v>
      </c>
      <c r="C1059" s="64" t="s">
        <v>2649</v>
      </c>
      <c r="D1059" s="234" t="s">
        <v>104</v>
      </c>
      <c r="E1059" s="64" t="s">
        <v>9009</v>
      </c>
      <c r="F1059" s="64">
        <v>13</v>
      </c>
      <c r="G1059" s="64" t="s">
        <v>166</v>
      </c>
      <c r="H1059" s="233" t="s">
        <v>2750</v>
      </c>
      <c r="I1059" s="234" t="s">
        <v>166</v>
      </c>
      <c r="J1059" s="64" t="s">
        <v>1312</v>
      </c>
    </row>
    <row r="1060" spans="1:10" x14ac:dyDescent="0.25">
      <c r="A1060" s="64">
        <v>24210666</v>
      </c>
      <c r="B1060" s="233" t="s">
        <v>2890</v>
      </c>
      <c r="C1060" s="64" t="s">
        <v>2891</v>
      </c>
      <c r="D1060" s="234" t="s">
        <v>119</v>
      </c>
      <c r="E1060" s="64" t="s">
        <v>2892</v>
      </c>
      <c r="F1060" s="64">
        <v>14</v>
      </c>
      <c r="G1060" s="64" t="s">
        <v>166</v>
      </c>
      <c r="H1060" s="233" t="s">
        <v>2750</v>
      </c>
      <c r="I1060" s="234" t="s">
        <v>166</v>
      </c>
      <c r="J1060" s="64" t="s">
        <v>1312</v>
      </c>
    </row>
    <row r="1061" spans="1:10" x14ac:dyDescent="0.25">
      <c r="A1061" s="64">
        <v>24238302</v>
      </c>
      <c r="B1061" s="233" t="s">
        <v>2893</v>
      </c>
      <c r="C1061" s="64" t="s">
        <v>2894</v>
      </c>
      <c r="D1061" s="234" t="s">
        <v>104</v>
      </c>
      <c r="E1061" s="64" t="s">
        <v>2082</v>
      </c>
      <c r="F1061" s="64">
        <v>13</v>
      </c>
      <c r="G1061" s="64" t="s">
        <v>166</v>
      </c>
      <c r="H1061" s="233" t="s">
        <v>2750</v>
      </c>
      <c r="I1061" s="234" t="s">
        <v>166</v>
      </c>
      <c r="J1061" s="64" t="s">
        <v>1312</v>
      </c>
    </row>
    <row r="1062" spans="1:10" x14ac:dyDescent="0.25">
      <c r="A1062" s="64">
        <v>24222006</v>
      </c>
      <c r="B1062" s="233" t="s">
        <v>1598</v>
      </c>
      <c r="C1062" s="64" t="s">
        <v>2895</v>
      </c>
      <c r="D1062" s="234" t="s">
        <v>103</v>
      </c>
      <c r="E1062" s="64" t="s">
        <v>453</v>
      </c>
      <c r="F1062" s="64">
        <v>13</v>
      </c>
      <c r="G1062" s="64" t="s">
        <v>166</v>
      </c>
      <c r="H1062" s="233" t="s">
        <v>2750</v>
      </c>
      <c r="I1062" s="234" t="s">
        <v>166</v>
      </c>
      <c r="J1062" s="64" t="s">
        <v>368</v>
      </c>
    </row>
    <row r="1063" spans="1:10" x14ac:dyDescent="0.25">
      <c r="A1063" s="64">
        <v>24212822</v>
      </c>
      <c r="B1063" s="233" t="s">
        <v>2896</v>
      </c>
      <c r="C1063" s="64" t="s">
        <v>2897</v>
      </c>
      <c r="D1063" s="234" t="s">
        <v>118</v>
      </c>
      <c r="E1063" s="64" t="s">
        <v>2898</v>
      </c>
      <c r="F1063" s="64">
        <v>14</v>
      </c>
      <c r="G1063" s="64" t="s">
        <v>166</v>
      </c>
      <c r="H1063" s="233" t="s">
        <v>2899</v>
      </c>
      <c r="I1063" s="234" t="s">
        <v>166</v>
      </c>
      <c r="J1063" s="64" t="s">
        <v>368</v>
      </c>
    </row>
    <row r="1064" spans="1:10" x14ac:dyDescent="0.25">
      <c r="A1064" s="64">
        <v>24222657</v>
      </c>
      <c r="B1064" s="233" t="s">
        <v>2900</v>
      </c>
      <c r="C1064" s="64" t="s">
        <v>178</v>
      </c>
      <c r="D1064" s="234" t="s">
        <v>119</v>
      </c>
      <c r="E1064" s="64" t="s">
        <v>2132</v>
      </c>
      <c r="F1064" s="64">
        <v>14</v>
      </c>
      <c r="G1064" s="64" t="s">
        <v>166</v>
      </c>
      <c r="H1064" s="233" t="s">
        <v>2899</v>
      </c>
      <c r="I1064" s="234" t="s">
        <v>166</v>
      </c>
      <c r="J1064" s="64" t="s">
        <v>368</v>
      </c>
    </row>
    <row r="1065" spans="1:10" x14ac:dyDescent="0.25">
      <c r="A1065" s="64">
        <v>24212816</v>
      </c>
      <c r="B1065" s="233" t="s">
        <v>2900</v>
      </c>
      <c r="C1065" s="64" t="s">
        <v>2825</v>
      </c>
      <c r="D1065" s="234" t="s">
        <v>119</v>
      </c>
      <c r="E1065" s="64" t="s">
        <v>2292</v>
      </c>
      <c r="F1065" s="64">
        <v>15</v>
      </c>
      <c r="G1065" s="64" t="s">
        <v>166</v>
      </c>
      <c r="H1065" s="233" t="s">
        <v>2899</v>
      </c>
      <c r="I1065" s="234" t="s">
        <v>166</v>
      </c>
      <c r="J1065" s="64" t="s">
        <v>368</v>
      </c>
    </row>
    <row r="1066" spans="1:10" x14ac:dyDescent="0.25">
      <c r="A1066" s="64">
        <v>24212857</v>
      </c>
      <c r="B1066" s="233" t="s">
        <v>2900</v>
      </c>
      <c r="C1066" s="64" t="s">
        <v>2901</v>
      </c>
      <c r="D1066" s="234" t="s">
        <v>118</v>
      </c>
      <c r="E1066" s="64" t="s">
        <v>2902</v>
      </c>
      <c r="F1066" s="64">
        <v>15</v>
      </c>
      <c r="G1066" s="64" t="s">
        <v>166</v>
      </c>
      <c r="H1066" s="233" t="s">
        <v>2899</v>
      </c>
      <c r="I1066" s="234" t="s">
        <v>166</v>
      </c>
      <c r="J1066" s="64" t="s">
        <v>368</v>
      </c>
    </row>
    <row r="1067" spans="1:10" x14ac:dyDescent="0.25">
      <c r="A1067" s="64">
        <v>24248726</v>
      </c>
      <c r="B1067" s="233" t="s">
        <v>2900</v>
      </c>
      <c r="C1067" s="64" t="s">
        <v>2903</v>
      </c>
      <c r="D1067" s="234" t="s">
        <v>104</v>
      </c>
      <c r="E1067" s="64" t="s">
        <v>1522</v>
      </c>
      <c r="F1067" s="64">
        <v>12</v>
      </c>
      <c r="G1067" s="64" t="s">
        <v>166</v>
      </c>
      <c r="H1067" s="233" t="s">
        <v>2899</v>
      </c>
      <c r="I1067" s="234" t="s">
        <v>166</v>
      </c>
      <c r="J1067" s="64" t="s">
        <v>368</v>
      </c>
    </row>
    <row r="1068" spans="1:10" x14ac:dyDescent="0.25">
      <c r="A1068" s="64">
        <v>24239165</v>
      </c>
      <c r="B1068" s="233" t="s">
        <v>2904</v>
      </c>
      <c r="C1068" s="64" t="s">
        <v>1841</v>
      </c>
      <c r="D1068" s="234" t="s">
        <v>103</v>
      </c>
      <c r="E1068" s="64" t="s">
        <v>668</v>
      </c>
      <c r="F1068" s="64">
        <v>12</v>
      </c>
      <c r="G1068" s="64" t="s">
        <v>166</v>
      </c>
      <c r="H1068" s="233" t="s">
        <v>2899</v>
      </c>
      <c r="I1068" s="234" t="s">
        <v>166</v>
      </c>
      <c r="J1068" s="64" t="s">
        <v>368</v>
      </c>
    </row>
    <row r="1069" spans="1:10" x14ac:dyDescent="0.25">
      <c r="A1069" s="64">
        <v>24248727</v>
      </c>
      <c r="B1069" s="233" t="s">
        <v>2905</v>
      </c>
      <c r="C1069" s="64" t="s">
        <v>2906</v>
      </c>
      <c r="D1069" s="234" t="s">
        <v>119</v>
      </c>
      <c r="E1069" s="64" t="s">
        <v>2907</v>
      </c>
      <c r="F1069" s="64">
        <v>14</v>
      </c>
      <c r="G1069" s="64" t="s">
        <v>166</v>
      </c>
      <c r="H1069" s="233" t="s">
        <v>2899</v>
      </c>
      <c r="I1069" s="234" t="s">
        <v>166</v>
      </c>
      <c r="J1069" s="64" t="s">
        <v>368</v>
      </c>
    </row>
    <row r="1070" spans="1:10" x14ac:dyDescent="0.25">
      <c r="A1070" s="64">
        <v>24222645</v>
      </c>
      <c r="B1070" s="233" t="s">
        <v>2908</v>
      </c>
      <c r="C1070" s="64" t="s">
        <v>2909</v>
      </c>
      <c r="D1070" s="234" t="s">
        <v>103</v>
      </c>
      <c r="E1070" s="64" t="s">
        <v>2910</v>
      </c>
      <c r="F1070" s="64">
        <v>12</v>
      </c>
      <c r="G1070" s="64" t="s">
        <v>166</v>
      </c>
      <c r="H1070" s="233" t="s">
        <v>2899</v>
      </c>
      <c r="I1070" s="234" t="s">
        <v>166</v>
      </c>
      <c r="J1070" s="64" t="s">
        <v>368</v>
      </c>
    </row>
    <row r="1071" spans="1:10" x14ac:dyDescent="0.25">
      <c r="A1071" s="64">
        <v>24248728</v>
      </c>
      <c r="B1071" s="233" t="s">
        <v>2908</v>
      </c>
      <c r="C1071" s="64" t="s">
        <v>2911</v>
      </c>
      <c r="D1071" s="234" t="s">
        <v>104</v>
      </c>
      <c r="E1071" s="64" t="s">
        <v>2912</v>
      </c>
      <c r="F1071" s="64">
        <v>12</v>
      </c>
      <c r="G1071" s="64" t="s">
        <v>166</v>
      </c>
      <c r="H1071" s="233" t="s">
        <v>2899</v>
      </c>
      <c r="I1071" s="234" t="s">
        <v>166</v>
      </c>
      <c r="J1071" s="64" t="s">
        <v>368</v>
      </c>
    </row>
    <row r="1072" spans="1:10" x14ac:dyDescent="0.25">
      <c r="A1072" s="64">
        <v>24239106</v>
      </c>
      <c r="B1072" s="233" t="s">
        <v>514</v>
      </c>
      <c r="C1072" s="64" t="s">
        <v>1154</v>
      </c>
      <c r="D1072" s="234" t="s">
        <v>104</v>
      </c>
      <c r="E1072" s="64" t="s">
        <v>2913</v>
      </c>
      <c r="F1072" s="64">
        <v>12</v>
      </c>
      <c r="G1072" s="64" t="s">
        <v>166</v>
      </c>
      <c r="H1072" s="233" t="s">
        <v>2899</v>
      </c>
      <c r="I1072" s="234" t="s">
        <v>166</v>
      </c>
      <c r="J1072" s="64" t="s">
        <v>368</v>
      </c>
    </row>
    <row r="1073" spans="1:10" x14ac:dyDescent="0.25">
      <c r="A1073" s="64">
        <v>24222656</v>
      </c>
      <c r="B1073" s="233" t="s">
        <v>1386</v>
      </c>
      <c r="C1073" s="64" t="s">
        <v>609</v>
      </c>
      <c r="D1073" s="234" t="s">
        <v>104</v>
      </c>
      <c r="E1073" s="64" t="s">
        <v>2914</v>
      </c>
      <c r="F1073" s="64">
        <v>13</v>
      </c>
      <c r="G1073" s="64" t="s">
        <v>166</v>
      </c>
      <c r="H1073" s="233" t="s">
        <v>2899</v>
      </c>
      <c r="I1073" s="234" t="s">
        <v>166</v>
      </c>
      <c r="J1073" s="64" t="s">
        <v>368</v>
      </c>
    </row>
    <row r="1074" spans="1:10" x14ac:dyDescent="0.25">
      <c r="A1074" s="64">
        <v>24248729</v>
      </c>
      <c r="B1074" s="233" t="s">
        <v>2915</v>
      </c>
      <c r="C1074" s="64" t="s">
        <v>2825</v>
      </c>
      <c r="D1074" s="234" t="s">
        <v>104</v>
      </c>
      <c r="E1074" s="64" t="s">
        <v>2916</v>
      </c>
      <c r="F1074" s="64">
        <v>11</v>
      </c>
      <c r="G1074" s="64" t="s">
        <v>166</v>
      </c>
      <c r="H1074" s="233" t="s">
        <v>2899</v>
      </c>
      <c r="I1074" s="234" t="s">
        <v>166</v>
      </c>
      <c r="J1074" s="64" t="s">
        <v>368</v>
      </c>
    </row>
    <row r="1075" spans="1:10" x14ac:dyDescent="0.25">
      <c r="A1075" s="64">
        <v>24222655</v>
      </c>
      <c r="B1075" s="233" t="s">
        <v>2915</v>
      </c>
      <c r="C1075" s="64" t="s">
        <v>2917</v>
      </c>
      <c r="D1075" s="234" t="s">
        <v>119</v>
      </c>
      <c r="E1075" s="64" t="s">
        <v>1328</v>
      </c>
      <c r="F1075" s="64">
        <v>14</v>
      </c>
      <c r="G1075" s="64" t="s">
        <v>166</v>
      </c>
      <c r="H1075" s="233" t="s">
        <v>2899</v>
      </c>
      <c r="I1075" s="234" t="s">
        <v>166</v>
      </c>
      <c r="J1075" s="64" t="s">
        <v>368</v>
      </c>
    </row>
    <row r="1076" spans="1:10" x14ac:dyDescent="0.25">
      <c r="A1076" s="64">
        <v>24239114</v>
      </c>
      <c r="B1076" s="233" t="s">
        <v>2915</v>
      </c>
      <c r="C1076" s="64" t="s">
        <v>2918</v>
      </c>
      <c r="D1076" s="234" t="s">
        <v>118</v>
      </c>
      <c r="E1076" s="64" t="s">
        <v>1005</v>
      </c>
      <c r="F1076" s="64">
        <v>15</v>
      </c>
      <c r="G1076" s="64" t="s">
        <v>166</v>
      </c>
      <c r="H1076" s="233" t="s">
        <v>2899</v>
      </c>
      <c r="I1076" s="234" t="s">
        <v>166</v>
      </c>
      <c r="J1076" s="64" t="s">
        <v>368</v>
      </c>
    </row>
    <row r="1077" spans="1:10" x14ac:dyDescent="0.25">
      <c r="A1077" s="64">
        <v>24211076</v>
      </c>
      <c r="B1077" s="233" t="s">
        <v>210</v>
      </c>
      <c r="C1077" s="64" t="s">
        <v>2838</v>
      </c>
      <c r="D1077" s="234" t="s">
        <v>118</v>
      </c>
      <c r="E1077" s="64" t="s">
        <v>1169</v>
      </c>
      <c r="F1077" s="64">
        <v>14</v>
      </c>
      <c r="G1077" s="64" t="s">
        <v>166</v>
      </c>
      <c r="H1077" s="233" t="s">
        <v>2899</v>
      </c>
      <c r="I1077" s="234" t="s">
        <v>166</v>
      </c>
      <c r="J1077" s="64" t="s">
        <v>368</v>
      </c>
    </row>
    <row r="1078" spans="1:10" x14ac:dyDescent="0.25">
      <c r="A1078" s="64">
        <v>24212819</v>
      </c>
      <c r="B1078" s="233" t="s">
        <v>2919</v>
      </c>
      <c r="C1078" s="64" t="s">
        <v>2903</v>
      </c>
      <c r="D1078" s="234" t="s">
        <v>119</v>
      </c>
      <c r="E1078" s="64" t="s">
        <v>2920</v>
      </c>
      <c r="F1078" s="64">
        <v>15</v>
      </c>
      <c r="G1078" s="64" t="s">
        <v>166</v>
      </c>
      <c r="H1078" s="233" t="s">
        <v>2899</v>
      </c>
      <c r="I1078" s="234" t="s">
        <v>166</v>
      </c>
      <c r="J1078" s="64" t="s">
        <v>368</v>
      </c>
    </row>
    <row r="1079" spans="1:10" x14ac:dyDescent="0.25">
      <c r="A1079" s="64">
        <v>24211015</v>
      </c>
      <c r="B1079" s="233" t="s">
        <v>2921</v>
      </c>
      <c r="C1079" s="64" t="s">
        <v>2922</v>
      </c>
      <c r="D1079" s="234" t="s">
        <v>119</v>
      </c>
      <c r="E1079" s="64" t="s">
        <v>2123</v>
      </c>
      <c r="F1079" s="64">
        <v>15</v>
      </c>
      <c r="G1079" s="64" t="s">
        <v>166</v>
      </c>
      <c r="H1079" s="233" t="s">
        <v>2899</v>
      </c>
      <c r="I1079" s="234" t="s">
        <v>166</v>
      </c>
      <c r="J1079" s="64" t="s">
        <v>368</v>
      </c>
    </row>
    <row r="1080" spans="1:10" x14ac:dyDescent="0.25">
      <c r="A1080" s="64">
        <v>24212826</v>
      </c>
      <c r="B1080" s="233" t="s">
        <v>2923</v>
      </c>
      <c r="C1080" s="64" t="s">
        <v>2924</v>
      </c>
      <c r="D1080" s="234" t="s">
        <v>119</v>
      </c>
      <c r="E1080" s="64" t="s">
        <v>2925</v>
      </c>
      <c r="F1080" s="64">
        <v>14</v>
      </c>
      <c r="G1080" s="64" t="s">
        <v>166</v>
      </c>
      <c r="H1080" s="233" t="s">
        <v>2899</v>
      </c>
      <c r="I1080" s="234" t="s">
        <v>166</v>
      </c>
      <c r="J1080" s="64" t="s">
        <v>368</v>
      </c>
    </row>
    <row r="1081" spans="1:10" x14ac:dyDescent="0.25">
      <c r="A1081" s="64">
        <v>24222668</v>
      </c>
      <c r="B1081" s="233" t="s">
        <v>2926</v>
      </c>
      <c r="C1081" s="64" t="s">
        <v>2927</v>
      </c>
      <c r="D1081" s="234" t="s">
        <v>104</v>
      </c>
      <c r="E1081" s="64" t="s">
        <v>2928</v>
      </c>
      <c r="F1081" s="64">
        <v>13</v>
      </c>
      <c r="G1081" s="64" t="s">
        <v>166</v>
      </c>
      <c r="H1081" s="233" t="s">
        <v>2899</v>
      </c>
      <c r="I1081" s="234" t="s">
        <v>166</v>
      </c>
      <c r="J1081" s="64" t="s">
        <v>1312</v>
      </c>
    </row>
    <row r="1082" spans="1:10" x14ac:dyDescent="0.25">
      <c r="A1082" s="64">
        <v>24248730</v>
      </c>
      <c r="B1082" s="233" t="s">
        <v>2929</v>
      </c>
      <c r="C1082" s="64" t="s">
        <v>2930</v>
      </c>
      <c r="D1082" s="234" t="s">
        <v>104</v>
      </c>
      <c r="E1082" s="64" t="s">
        <v>2931</v>
      </c>
      <c r="F1082" s="64">
        <v>11</v>
      </c>
      <c r="G1082" s="64" t="s">
        <v>166</v>
      </c>
      <c r="H1082" s="233" t="s">
        <v>2899</v>
      </c>
      <c r="I1082" s="234" t="s">
        <v>166</v>
      </c>
      <c r="J1082" s="64" t="s">
        <v>368</v>
      </c>
    </row>
    <row r="1083" spans="1:10" x14ac:dyDescent="0.25">
      <c r="A1083" s="64">
        <v>24248731</v>
      </c>
      <c r="B1083" s="233" t="s">
        <v>2932</v>
      </c>
      <c r="C1083" s="64" t="s">
        <v>2933</v>
      </c>
      <c r="D1083" s="234" t="s">
        <v>104</v>
      </c>
      <c r="E1083" s="64" t="s">
        <v>839</v>
      </c>
      <c r="F1083" s="64">
        <v>12</v>
      </c>
      <c r="G1083" s="64" t="s">
        <v>166</v>
      </c>
      <c r="H1083" s="233" t="s">
        <v>2899</v>
      </c>
      <c r="I1083" s="234" t="s">
        <v>166</v>
      </c>
      <c r="J1083" s="64" t="s">
        <v>368</v>
      </c>
    </row>
    <row r="1084" spans="1:10" x14ac:dyDescent="0.25">
      <c r="A1084" s="64">
        <v>24211082</v>
      </c>
      <c r="B1084" s="233" t="s">
        <v>2934</v>
      </c>
      <c r="C1084" s="64" t="s">
        <v>2935</v>
      </c>
      <c r="D1084" s="234" t="s">
        <v>118</v>
      </c>
      <c r="E1084" s="64" t="s">
        <v>2936</v>
      </c>
      <c r="F1084" s="64">
        <v>14</v>
      </c>
      <c r="G1084" s="64" t="s">
        <v>166</v>
      </c>
      <c r="H1084" s="233" t="s">
        <v>2899</v>
      </c>
      <c r="I1084" s="234" t="s">
        <v>166</v>
      </c>
      <c r="J1084" s="64" t="s">
        <v>368</v>
      </c>
    </row>
    <row r="1085" spans="1:10" x14ac:dyDescent="0.25">
      <c r="A1085" s="64">
        <v>24248732</v>
      </c>
      <c r="B1085" s="233" t="s">
        <v>2934</v>
      </c>
      <c r="C1085" s="64" t="s">
        <v>2937</v>
      </c>
      <c r="D1085" s="234" t="s">
        <v>103</v>
      </c>
      <c r="E1085" s="64" t="s">
        <v>2938</v>
      </c>
      <c r="F1085" s="64">
        <v>11</v>
      </c>
      <c r="G1085" s="64" t="s">
        <v>166</v>
      </c>
      <c r="H1085" s="233" t="s">
        <v>2899</v>
      </c>
      <c r="I1085" s="234" t="s">
        <v>166</v>
      </c>
      <c r="J1085" s="64" t="s">
        <v>368</v>
      </c>
    </row>
    <row r="1086" spans="1:10" x14ac:dyDescent="0.25">
      <c r="A1086" s="64">
        <v>24248733</v>
      </c>
      <c r="B1086" s="233" t="s">
        <v>2939</v>
      </c>
      <c r="C1086" s="64" t="s">
        <v>2940</v>
      </c>
      <c r="D1086" s="234" t="s">
        <v>103</v>
      </c>
      <c r="E1086" s="64" t="s">
        <v>2941</v>
      </c>
      <c r="F1086" s="64">
        <v>11</v>
      </c>
      <c r="G1086" s="64" t="s">
        <v>166</v>
      </c>
      <c r="H1086" s="233" t="s">
        <v>2899</v>
      </c>
      <c r="I1086" s="234" t="s">
        <v>166</v>
      </c>
      <c r="J1086" s="64" t="s">
        <v>368</v>
      </c>
    </row>
    <row r="1087" spans="1:10" x14ac:dyDescent="0.25">
      <c r="A1087" s="64">
        <v>24222654</v>
      </c>
      <c r="B1087" s="233" t="s">
        <v>2942</v>
      </c>
      <c r="C1087" s="64" t="s">
        <v>2943</v>
      </c>
      <c r="D1087" s="234" t="s">
        <v>119</v>
      </c>
      <c r="E1087" s="64" t="s">
        <v>1399</v>
      </c>
      <c r="F1087" s="64">
        <v>14</v>
      </c>
      <c r="G1087" s="64" t="s">
        <v>166</v>
      </c>
      <c r="H1087" s="233" t="s">
        <v>2899</v>
      </c>
      <c r="I1087" s="234" t="s">
        <v>166</v>
      </c>
      <c r="J1087" s="64" t="s">
        <v>368</v>
      </c>
    </row>
    <row r="1088" spans="1:10" x14ac:dyDescent="0.25">
      <c r="A1088" s="64">
        <v>24239113</v>
      </c>
      <c r="B1088" s="233" t="s">
        <v>2944</v>
      </c>
      <c r="C1088" s="64" t="s">
        <v>2945</v>
      </c>
      <c r="D1088" s="234" t="s">
        <v>104</v>
      </c>
      <c r="E1088" s="64" t="s">
        <v>2946</v>
      </c>
      <c r="F1088" s="64">
        <v>13</v>
      </c>
      <c r="G1088" s="64" t="s">
        <v>166</v>
      </c>
      <c r="H1088" s="233" t="s">
        <v>2899</v>
      </c>
      <c r="I1088" s="234" t="s">
        <v>166</v>
      </c>
      <c r="J1088" s="64" t="s">
        <v>368</v>
      </c>
    </row>
    <row r="1089" spans="1:10" x14ac:dyDescent="0.25">
      <c r="A1089" s="64">
        <v>24248734</v>
      </c>
      <c r="B1089" s="233" t="s">
        <v>2947</v>
      </c>
      <c r="C1089" s="64" t="s">
        <v>2948</v>
      </c>
      <c r="D1089" s="234" t="s">
        <v>103</v>
      </c>
      <c r="E1089" s="64" t="s">
        <v>2949</v>
      </c>
      <c r="F1089" s="64">
        <v>12</v>
      </c>
      <c r="G1089" s="64" t="s">
        <v>166</v>
      </c>
      <c r="H1089" s="233" t="s">
        <v>2899</v>
      </c>
      <c r="I1089" s="234" t="s">
        <v>166</v>
      </c>
      <c r="J1089" s="64" t="s">
        <v>368</v>
      </c>
    </row>
    <row r="1090" spans="1:10" x14ac:dyDescent="0.25">
      <c r="A1090" s="64">
        <v>24239107</v>
      </c>
      <c r="B1090" s="233" t="s">
        <v>2950</v>
      </c>
      <c r="C1090" s="64" t="s">
        <v>2951</v>
      </c>
      <c r="D1090" s="234" t="s">
        <v>103</v>
      </c>
      <c r="E1090" s="64" t="s">
        <v>327</v>
      </c>
      <c r="F1090" s="64">
        <v>12</v>
      </c>
      <c r="G1090" s="64" t="s">
        <v>166</v>
      </c>
      <c r="H1090" s="233" t="s">
        <v>2899</v>
      </c>
      <c r="I1090" s="234" t="s">
        <v>166</v>
      </c>
      <c r="J1090" s="64" t="s">
        <v>368</v>
      </c>
    </row>
    <row r="1091" spans="1:10" x14ac:dyDescent="0.25">
      <c r="A1091" s="64">
        <v>24212818</v>
      </c>
      <c r="B1091" s="233" t="s">
        <v>2950</v>
      </c>
      <c r="C1091" s="64" t="s">
        <v>2952</v>
      </c>
      <c r="D1091" s="234" t="s">
        <v>119</v>
      </c>
      <c r="E1091" s="64" t="s">
        <v>2953</v>
      </c>
      <c r="F1091" s="64">
        <v>15</v>
      </c>
      <c r="G1091" s="64" t="s">
        <v>166</v>
      </c>
      <c r="H1091" s="233" t="s">
        <v>2899</v>
      </c>
      <c r="I1091" s="234" t="s">
        <v>166</v>
      </c>
      <c r="J1091" s="64" t="s">
        <v>368</v>
      </c>
    </row>
    <row r="1092" spans="1:10" x14ac:dyDescent="0.25">
      <c r="A1092" s="64">
        <v>24248735</v>
      </c>
      <c r="B1092" s="233" t="s">
        <v>2950</v>
      </c>
      <c r="C1092" s="64" t="s">
        <v>2954</v>
      </c>
      <c r="D1092" s="234" t="s">
        <v>103</v>
      </c>
      <c r="E1092" s="64" t="s">
        <v>400</v>
      </c>
      <c r="F1092" s="64">
        <v>11</v>
      </c>
      <c r="G1092" s="64" t="s">
        <v>166</v>
      </c>
      <c r="H1092" s="233" t="s">
        <v>2899</v>
      </c>
      <c r="I1092" s="234" t="s">
        <v>166</v>
      </c>
      <c r="J1092" s="64" t="s">
        <v>368</v>
      </c>
    </row>
    <row r="1093" spans="1:10" x14ac:dyDescent="0.25">
      <c r="A1093" s="64">
        <v>24202820</v>
      </c>
      <c r="B1093" s="233" t="s">
        <v>2950</v>
      </c>
      <c r="C1093" s="64" t="s">
        <v>2955</v>
      </c>
      <c r="D1093" s="234" t="s">
        <v>404</v>
      </c>
      <c r="E1093" s="64" t="s">
        <v>2956</v>
      </c>
      <c r="F1093" s="64">
        <v>16</v>
      </c>
      <c r="G1093" s="64" t="s">
        <v>166</v>
      </c>
      <c r="H1093" s="233" t="s">
        <v>2899</v>
      </c>
      <c r="I1093" s="234" t="s">
        <v>166</v>
      </c>
      <c r="J1093" s="64" t="s">
        <v>368</v>
      </c>
    </row>
    <row r="1094" spans="1:10" x14ac:dyDescent="0.25">
      <c r="A1094" s="64">
        <v>24222201</v>
      </c>
      <c r="B1094" s="233" t="s">
        <v>2950</v>
      </c>
      <c r="C1094" s="64" t="s">
        <v>1436</v>
      </c>
      <c r="D1094" s="234" t="s">
        <v>103</v>
      </c>
      <c r="E1094" s="64" t="s">
        <v>2957</v>
      </c>
      <c r="F1094" s="64">
        <v>13</v>
      </c>
      <c r="G1094" s="64" t="s">
        <v>166</v>
      </c>
      <c r="H1094" s="233" t="s">
        <v>2899</v>
      </c>
      <c r="I1094" s="234" t="s">
        <v>166</v>
      </c>
      <c r="J1094" s="64" t="s">
        <v>368</v>
      </c>
    </row>
    <row r="1095" spans="1:10" x14ac:dyDescent="0.25">
      <c r="A1095" s="64">
        <v>24239108</v>
      </c>
      <c r="B1095" s="233" t="s">
        <v>2958</v>
      </c>
      <c r="C1095" s="64" t="s">
        <v>2959</v>
      </c>
      <c r="D1095" s="234" t="s">
        <v>104</v>
      </c>
      <c r="E1095" s="64" t="s">
        <v>2808</v>
      </c>
      <c r="F1095" s="64">
        <v>13</v>
      </c>
      <c r="G1095" s="64" t="s">
        <v>166</v>
      </c>
      <c r="H1095" s="233" t="s">
        <v>2899</v>
      </c>
      <c r="I1095" s="234" t="s">
        <v>166</v>
      </c>
      <c r="J1095" s="64" t="s">
        <v>368</v>
      </c>
    </row>
    <row r="1096" spans="1:10" x14ac:dyDescent="0.25">
      <c r="A1096" s="64">
        <v>24248736</v>
      </c>
      <c r="B1096" s="233" t="s">
        <v>2960</v>
      </c>
      <c r="C1096" s="64" t="s">
        <v>2961</v>
      </c>
      <c r="D1096" s="234" t="s">
        <v>104</v>
      </c>
      <c r="E1096" s="64" t="s">
        <v>1780</v>
      </c>
      <c r="F1096" s="64">
        <v>11</v>
      </c>
      <c r="G1096" s="64" t="s">
        <v>166</v>
      </c>
      <c r="H1096" s="233" t="s">
        <v>2899</v>
      </c>
      <c r="I1096" s="234" t="s">
        <v>166</v>
      </c>
      <c r="J1096" s="64" t="s">
        <v>368</v>
      </c>
    </row>
    <row r="1097" spans="1:10" x14ac:dyDescent="0.25">
      <c r="A1097" s="64">
        <v>24239109</v>
      </c>
      <c r="B1097" s="233" t="s">
        <v>2960</v>
      </c>
      <c r="C1097" s="64" t="s">
        <v>2962</v>
      </c>
      <c r="D1097" s="234" t="s">
        <v>104</v>
      </c>
      <c r="E1097" s="64" t="s">
        <v>2539</v>
      </c>
      <c r="F1097" s="64">
        <v>13</v>
      </c>
      <c r="G1097" s="64" t="s">
        <v>166</v>
      </c>
      <c r="H1097" s="233" t="s">
        <v>2899</v>
      </c>
      <c r="I1097" s="234" t="s">
        <v>166</v>
      </c>
      <c r="J1097" s="64" t="s">
        <v>368</v>
      </c>
    </row>
    <row r="1098" spans="1:10" x14ac:dyDescent="0.25">
      <c r="A1098" s="64">
        <v>24211215</v>
      </c>
      <c r="B1098" s="233" t="s">
        <v>2963</v>
      </c>
      <c r="C1098" s="64" t="s">
        <v>756</v>
      </c>
      <c r="D1098" s="234" t="s">
        <v>119</v>
      </c>
      <c r="E1098" s="64" t="s">
        <v>2964</v>
      </c>
      <c r="F1098" s="64">
        <v>14</v>
      </c>
      <c r="G1098" s="64" t="s">
        <v>166</v>
      </c>
      <c r="H1098" s="233" t="s">
        <v>2899</v>
      </c>
      <c r="I1098" s="234" t="s">
        <v>166</v>
      </c>
      <c r="J1098" s="64" t="s">
        <v>368</v>
      </c>
    </row>
    <row r="1099" spans="1:10" x14ac:dyDescent="0.25">
      <c r="A1099" s="64">
        <v>24248737</v>
      </c>
      <c r="B1099" s="233" t="s">
        <v>2963</v>
      </c>
      <c r="C1099" s="64" t="s">
        <v>2965</v>
      </c>
      <c r="D1099" s="234" t="s">
        <v>104</v>
      </c>
      <c r="E1099" s="64" t="s">
        <v>1318</v>
      </c>
      <c r="F1099" s="64">
        <v>13</v>
      </c>
      <c r="G1099" s="64" t="s">
        <v>166</v>
      </c>
      <c r="H1099" s="233" t="s">
        <v>2899</v>
      </c>
      <c r="I1099" s="234" t="s">
        <v>166</v>
      </c>
      <c r="J1099" s="64" t="s">
        <v>368</v>
      </c>
    </row>
    <row r="1100" spans="1:10" x14ac:dyDescent="0.25">
      <c r="A1100" s="64">
        <v>24248738</v>
      </c>
      <c r="B1100" s="233" t="s">
        <v>2966</v>
      </c>
      <c r="C1100" s="64" t="s">
        <v>2580</v>
      </c>
      <c r="D1100" s="234" t="s">
        <v>104</v>
      </c>
      <c r="E1100" s="64" t="s">
        <v>2967</v>
      </c>
      <c r="F1100" s="64">
        <v>12</v>
      </c>
      <c r="G1100" s="64" t="s">
        <v>166</v>
      </c>
      <c r="H1100" s="233" t="s">
        <v>2899</v>
      </c>
      <c r="I1100" s="234" t="s">
        <v>166</v>
      </c>
      <c r="J1100" s="64" t="s">
        <v>368</v>
      </c>
    </row>
    <row r="1101" spans="1:10" x14ac:dyDescent="0.25">
      <c r="A1101" s="64">
        <v>24239232</v>
      </c>
      <c r="B1101" s="233" t="s">
        <v>2968</v>
      </c>
      <c r="C1101" s="64" t="s">
        <v>2969</v>
      </c>
      <c r="D1101" s="234" t="s">
        <v>104</v>
      </c>
      <c r="E1101" s="64" t="s">
        <v>548</v>
      </c>
      <c r="F1101" s="64">
        <v>12</v>
      </c>
      <c r="G1101" s="64" t="s">
        <v>166</v>
      </c>
      <c r="H1101" s="233" t="s">
        <v>2899</v>
      </c>
      <c r="I1101" s="234" t="s">
        <v>2120</v>
      </c>
      <c r="J1101" s="64" t="s">
        <v>368</v>
      </c>
    </row>
    <row r="1102" spans="1:10" x14ac:dyDescent="0.25">
      <c r="A1102" s="64">
        <v>24211235</v>
      </c>
      <c r="B1102" s="233" t="s">
        <v>598</v>
      </c>
      <c r="C1102" s="64" t="s">
        <v>2970</v>
      </c>
      <c r="D1102" s="234" t="s">
        <v>119</v>
      </c>
      <c r="E1102" s="64" t="s">
        <v>2971</v>
      </c>
      <c r="F1102" s="64">
        <v>15</v>
      </c>
      <c r="G1102" s="64" t="s">
        <v>166</v>
      </c>
      <c r="H1102" s="233" t="s">
        <v>2899</v>
      </c>
      <c r="I1102" s="234" t="s">
        <v>166</v>
      </c>
      <c r="J1102" s="64" t="s">
        <v>368</v>
      </c>
    </row>
    <row r="1103" spans="1:10" x14ac:dyDescent="0.25">
      <c r="A1103" s="64">
        <v>24202819</v>
      </c>
      <c r="B1103" s="233" t="s">
        <v>598</v>
      </c>
      <c r="C1103" s="64" t="s">
        <v>2972</v>
      </c>
      <c r="D1103" s="234" t="s">
        <v>404</v>
      </c>
      <c r="E1103" s="64" t="s">
        <v>2973</v>
      </c>
      <c r="F1103" s="64">
        <v>15</v>
      </c>
      <c r="G1103" s="64" t="s">
        <v>166</v>
      </c>
      <c r="H1103" s="233" t="s">
        <v>2899</v>
      </c>
      <c r="I1103" s="234" t="s">
        <v>166</v>
      </c>
      <c r="J1103" s="64" t="s">
        <v>368</v>
      </c>
    </row>
    <row r="1104" spans="1:10" x14ac:dyDescent="0.25">
      <c r="A1104" s="64">
        <v>24248739</v>
      </c>
      <c r="B1104" s="233" t="s">
        <v>598</v>
      </c>
      <c r="C1104" s="64" t="s">
        <v>2974</v>
      </c>
      <c r="D1104" s="234" t="s">
        <v>104</v>
      </c>
      <c r="E1104" s="64" t="s">
        <v>2975</v>
      </c>
      <c r="F1104" s="64">
        <v>12</v>
      </c>
      <c r="G1104" s="64" t="s">
        <v>166</v>
      </c>
      <c r="H1104" s="233" t="s">
        <v>2899</v>
      </c>
      <c r="I1104" s="234" t="s">
        <v>166</v>
      </c>
      <c r="J1104" s="64" t="s">
        <v>368</v>
      </c>
    </row>
    <row r="1105" spans="1:10" x14ac:dyDescent="0.25">
      <c r="A1105" s="64">
        <v>24222652</v>
      </c>
      <c r="B1105" s="233" t="s">
        <v>2976</v>
      </c>
      <c r="C1105" s="64" t="s">
        <v>2977</v>
      </c>
      <c r="D1105" s="234" t="s">
        <v>103</v>
      </c>
      <c r="E1105" s="64" t="s">
        <v>2978</v>
      </c>
      <c r="F1105" s="64">
        <v>13</v>
      </c>
      <c r="G1105" s="64" t="s">
        <v>166</v>
      </c>
      <c r="H1105" s="233" t="s">
        <v>2899</v>
      </c>
      <c r="I1105" s="234" t="s">
        <v>166</v>
      </c>
      <c r="J1105" s="64" t="s">
        <v>368</v>
      </c>
    </row>
    <row r="1106" spans="1:10" x14ac:dyDescent="0.25">
      <c r="A1106" s="64">
        <v>24222646</v>
      </c>
      <c r="B1106" s="233" t="s">
        <v>2976</v>
      </c>
      <c r="C1106" s="64" t="s">
        <v>2979</v>
      </c>
      <c r="D1106" s="234" t="s">
        <v>118</v>
      </c>
      <c r="E1106" s="64" t="s">
        <v>2980</v>
      </c>
      <c r="F1106" s="64">
        <v>15</v>
      </c>
      <c r="G1106" s="64" t="s">
        <v>166</v>
      </c>
      <c r="H1106" s="233" t="s">
        <v>2899</v>
      </c>
      <c r="I1106" s="234" t="s">
        <v>166</v>
      </c>
      <c r="J1106" s="64" t="s">
        <v>368</v>
      </c>
    </row>
    <row r="1107" spans="1:10" x14ac:dyDescent="0.25">
      <c r="A1107" s="64">
        <v>24222651</v>
      </c>
      <c r="B1107" s="233" t="s">
        <v>2794</v>
      </c>
      <c r="C1107" s="64" t="s">
        <v>2981</v>
      </c>
      <c r="D1107" s="234" t="s">
        <v>118</v>
      </c>
      <c r="E1107" s="64" t="s">
        <v>2982</v>
      </c>
      <c r="F1107" s="64">
        <v>14</v>
      </c>
      <c r="G1107" s="64" t="s">
        <v>166</v>
      </c>
      <c r="H1107" s="233" t="s">
        <v>2899</v>
      </c>
      <c r="I1107" s="234" t="s">
        <v>166</v>
      </c>
      <c r="J1107" s="64" t="s">
        <v>368</v>
      </c>
    </row>
    <row r="1108" spans="1:10" x14ac:dyDescent="0.25">
      <c r="A1108" s="64">
        <v>24222186</v>
      </c>
      <c r="B1108" s="233" t="s">
        <v>2983</v>
      </c>
      <c r="C1108" s="64" t="s">
        <v>2984</v>
      </c>
      <c r="D1108" s="234" t="s">
        <v>103</v>
      </c>
      <c r="E1108" s="64" t="s">
        <v>2985</v>
      </c>
      <c r="F1108" s="64">
        <v>13</v>
      </c>
      <c r="G1108" s="64" t="s">
        <v>166</v>
      </c>
      <c r="H1108" s="233" t="s">
        <v>2899</v>
      </c>
      <c r="I1108" s="234" t="s">
        <v>166</v>
      </c>
      <c r="J1108" s="64" t="s">
        <v>368</v>
      </c>
    </row>
    <row r="1109" spans="1:10" x14ac:dyDescent="0.25">
      <c r="A1109" s="64">
        <v>24222650</v>
      </c>
      <c r="B1109" s="233" t="s">
        <v>2986</v>
      </c>
      <c r="C1109" s="64" t="s">
        <v>1730</v>
      </c>
      <c r="D1109" s="234" t="s">
        <v>119</v>
      </c>
      <c r="E1109" s="64" t="s">
        <v>2987</v>
      </c>
      <c r="F1109" s="64">
        <v>14</v>
      </c>
      <c r="G1109" s="64" t="s">
        <v>166</v>
      </c>
      <c r="H1109" s="233" t="s">
        <v>2899</v>
      </c>
      <c r="I1109" s="234" t="s">
        <v>166</v>
      </c>
      <c r="J1109" s="64" t="s">
        <v>368</v>
      </c>
    </row>
    <row r="1110" spans="1:10" x14ac:dyDescent="0.25">
      <c r="A1110" s="64">
        <v>24222716</v>
      </c>
      <c r="B1110" s="233" t="s">
        <v>2988</v>
      </c>
      <c r="C1110" s="64" t="s">
        <v>2989</v>
      </c>
      <c r="D1110" s="234" t="s">
        <v>119</v>
      </c>
      <c r="E1110" s="64" t="s">
        <v>2990</v>
      </c>
      <c r="F1110" s="64">
        <v>13</v>
      </c>
      <c r="G1110" s="64" t="s">
        <v>166</v>
      </c>
      <c r="H1110" s="233" t="s">
        <v>2899</v>
      </c>
      <c r="I1110" s="234" t="s">
        <v>166</v>
      </c>
      <c r="J1110" s="64" t="s">
        <v>2991</v>
      </c>
    </row>
    <row r="1111" spans="1:10" x14ac:dyDescent="0.25">
      <c r="A1111" s="64">
        <v>24222649</v>
      </c>
      <c r="B1111" s="233" t="s">
        <v>958</v>
      </c>
      <c r="C1111" s="64" t="s">
        <v>2992</v>
      </c>
      <c r="D1111" s="234" t="s">
        <v>104</v>
      </c>
      <c r="E1111" s="64" t="s">
        <v>2993</v>
      </c>
      <c r="F1111" s="64">
        <v>13</v>
      </c>
      <c r="G1111" s="64" t="s">
        <v>166</v>
      </c>
      <c r="H1111" s="233" t="s">
        <v>2899</v>
      </c>
      <c r="I1111" s="234" t="s">
        <v>166</v>
      </c>
      <c r="J1111" s="64" t="s">
        <v>368</v>
      </c>
    </row>
    <row r="1112" spans="1:10" x14ac:dyDescent="0.25">
      <c r="A1112" s="64">
        <v>24248741</v>
      </c>
      <c r="B1112" s="233" t="s">
        <v>2994</v>
      </c>
      <c r="C1112" s="64" t="s">
        <v>2995</v>
      </c>
      <c r="D1112" s="234" t="s">
        <v>104</v>
      </c>
      <c r="E1112" s="64" t="s">
        <v>2996</v>
      </c>
      <c r="F1112" s="64">
        <v>11</v>
      </c>
      <c r="G1112" s="64" t="s">
        <v>166</v>
      </c>
      <c r="H1112" s="233" t="s">
        <v>2899</v>
      </c>
      <c r="I1112" s="234" t="s">
        <v>166</v>
      </c>
      <c r="J1112" s="64" t="s">
        <v>368</v>
      </c>
    </row>
    <row r="1113" spans="1:10" x14ac:dyDescent="0.25">
      <c r="A1113" s="64">
        <v>24212817</v>
      </c>
      <c r="B1113" s="233" t="s">
        <v>2994</v>
      </c>
      <c r="C1113" s="64" t="s">
        <v>1463</v>
      </c>
      <c r="D1113" s="234" t="s">
        <v>119</v>
      </c>
      <c r="E1113" s="64" t="s">
        <v>2997</v>
      </c>
      <c r="F1113" s="64">
        <v>15</v>
      </c>
      <c r="G1113" s="64" t="s">
        <v>166</v>
      </c>
      <c r="H1113" s="233" t="s">
        <v>2899</v>
      </c>
      <c r="I1113" s="234" t="s">
        <v>166</v>
      </c>
      <c r="J1113" s="64" t="s">
        <v>368</v>
      </c>
    </row>
    <row r="1114" spans="1:10" x14ac:dyDescent="0.25">
      <c r="A1114" s="64">
        <v>24222648</v>
      </c>
      <c r="B1114" s="233" t="s">
        <v>2998</v>
      </c>
      <c r="C1114" s="64" t="s">
        <v>2159</v>
      </c>
      <c r="D1114" s="234" t="s">
        <v>119</v>
      </c>
      <c r="E1114" s="64" t="s">
        <v>1402</v>
      </c>
      <c r="F1114" s="64">
        <v>14</v>
      </c>
      <c r="G1114" s="64" t="s">
        <v>166</v>
      </c>
      <c r="H1114" s="233" t="s">
        <v>2899</v>
      </c>
      <c r="I1114" s="234" t="s">
        <v>166</v>
      </c>
      <c r="J1114" s="64" t="s">
        <v>368</v>
      </c>
    </row>
    <row r="1115" spans="1:10" x14ac:dyDescent="0.25">
      <c r="A1115" s="64">
        <v>24222200</v>
      </c>
      <c r="B1115" s="233" t="s">
        <v>2999</v>
      </c>
      <c r="C1115" s="64" t="s">
        <v>525</v>
      </c>
      <c r="D1115" s="234" t="s">
        <v>119</v>
      </c>
      <c r="E1115" s="64" t="s">
        <v>3000</v>
      </c>
      <c r="F1115" s="64">
        <v>14</v>
      </c>
      <c r="G1115" s="64" t="s">
        <v>166</v>
      </c>
      <c r="H1115" s="233" t="s">
        <v>2899</v>
      </c>
      <c r="I1115" s="234" t="s">
        <v>166</v>
      </c>
      <c r="J1115" s="64" t="s">
        <v>368</v>
      </c>
    </row>
    <row r="1116" spans="1:10" x14ac:dyDescent="0.25">
      <c r="A1116" s="64">
        <v>24222130</v>
      </c>
      <c r="B1116" s="233" t="s">
        <v>2999</v>
      </c>
      <c r="C1116" s="64" t="s">
        <v>3001</v>
      </c>
      <c r="D1116" s="234" t="s">
        <v>103</v>
      </c>
      <c r="E1116" s="64" t="s">
        <v>3002</v>
      </c>
      <c r="F1116" s="64">
        <v>13</v>
      </c>
      <c r="G1116" s="64" t="s">
        <v>166</v>
      </c>
      <c r="H1116" s="233" t="s">
        <v>2899</v>
      </c>
      <c r="I1116" s="234" t="s">
        <v>166</v>
      </c>
      <c r="J1116" s="64" t="s">
        <v>368</v>
      </c>
    </row>
    <row r="1117" spans="1:10" x14ac:dyDescent="0.25">
      <c r="A1117" s="64">
        <v>24239110</v>
      </c>
      <c r="B1117" s="233" t="s">
        <v>3003</v>
      </c>
      <c r="C1117" s="64" t="s">
        <v>1952</v>
      </c>
      <c r="D1117" s="234" t="s">
        <v>104</v>
      </c>
      <c r="E1117" s="64" t="s">
        <v>3004</v>
      </c>
      <c r="F1117" s="64">
        <v>12</v>
      </c>
      <c r="G1117" s="64" t="s">
        <v>166</v>
      </c>
      <c r="H1117" s="233" t="s">
        <v>2899</v>
      </c>
      <c r="I1117" s="234" t="s">
        <v>166</v>
      </c>
      <c r="J1117" s="64" t="s">
        <v>368</v>
      </c>
    </row>
    <row r="1118" spans="1:10" x14ac:dyDescent="0.25">
      <c r="A1118" s="64">
        <v>24233675</v>
      </c>
      <c r="B1118" s="233" t="s">
        <v>256</v>
      </c>
      <c r="C1118" s="64" t="s">
        <v>3005</v>
      </c>
      <c r="D1118" s="234" t="s">
        <v>103</v>
      </c>
      <c r="E1118" s="64" t="s">
        <v>3006</v>
      </c>
      <c r="F1118" s="64">
        <v>12</v>
      </c>
      <c r="G1118" s="64" t="s">
        <v>166</v>
      </c>
      <c r="H1118" s="233" t="s">
        <v>2899</v>
      </c>
      <c r="I1118" s="234" t="s">
        <v>166</v>
      </c>
      <c r="J1118" s="64" t="s">
        <v>368</v>
      </c>
    </row>
    <row r="1119" spans="1:10" x14ac:dyDescent="0.25">
      <c r="A1119" s="64">
        <v>24248742</v>
      </c>
      <c r="B1119" s="233" t="s">
        <v>3007</v>
      </c>
      <c r="C1119" s="64" t="s">
        <v>3008</v>
      </c>
      <c r="D1119" s="234" t="s">
        <v>104</v>
      </c>
      <c r="E1119" s="64" t="s">
        <v>3009</v>
      </c>
      <c r="F1119" s="64">
        <v>13</v>
      </c>
      <c r="G1119" s="64" t="s">
        <v>166</v>
      </c>
      <c r="H1119" s="233" t="s">
        <v>2899</v>
      </c>
      <c r="I1119" s="234" t="s">
        <v>166</v>
      </c>
      <c r="J1119" s="64" t="s">
        <v>368</v>
      </c>
    </row>
    <row r="1120" spans="1:10" x14ac:dyDescent="0.25">
      <c r="A1120" s="64">
        <v>24248743</v>
      </c>
      <c r="B1120" s="233" t="s">
        <v>2021</v>
      </c>
      <c r="C1120" s="64" t="s">
        <v>3010</v>
      </c>
      <c r="D1120" s="234" t="s">
        <v>104</v>
      </c>
      <c r="E1120" s="64" t="s">
        <v>1135</v>
      </c>
      <c r="F1120" s="64">
        <v>12</v>
      </c>
      <c r="G1120" s="64" t="s">
        <v>166</v>
      </c>
      <c r="H1120" s="233" t="s">
        <v>2899</v>
      </c>
      <c r="I1120" s="234" t="s">
        <v>166</v>
      </c>
      <c r="J1120" s="64" t="s">
        <v>368</v>
      </c>
    </row>
    <row r="1121" spans="1:10" x14ac:dyDescent="0.25">
      <c r="A1121" s="64">
        <v>24248744</v>
      </c>
      <c r="B1121" s="233" t="s">
        <v>3011</v>
      </c>
      <c r="C1121" s="64" t="s">
        <v>3012</v>
      </c>
      <c r="D1121" s="234" t="s">
        <v>103</v>
      </c>
      <c r="E1121" s="64" t="s">
        <v>3013</v>
      </c>
      <c r="F1121" s="64">
        <v>12</v>
      </c>
      <c r="G1121" s="64" t="s">
        <v>166</v>
      </c>
      <c r="H1121" s="233" t="s">
        <v>2899</v>
      </c>
      <c r="I1121" s="234" t="s">
        <v>166</v>
      </c>
      <c r="J1121" s="64" t="s">
        <v>368</v>
      </c>
    </row>
    <row r="1122" spans="1:10" x14ac:dyDescent="0.25">
      <c r="A1122" s="64">
        <v>24212869</v>
      </c>
      <c r="B1122" s="233" t="s">
        <v>2677</v>
      </c>
      <c r="C1122" s="64" t="s">
        <v>3014</v>
      </c>
      <c r="D1122" s="234" t="s">
        <v>119</v>
      </c>
      <c r="E1122" s="64" t="s">
        <v>3015</v>
      </c>
      <c r="F1122" s="64">
        <v>15</v>
      </c>
      <c r="G1122" s="64" t="s">
        <v>166</v>
      </c>
      <c r="H1122" s="233" t="s">
        <v>2899</v>
      </c>
      <c r="I1122" s="234" t="s">
        <v>166</v>
      </c>
      <c r="J1122" s="64" t="s">
        <v>3016</v>
      </c>
    </row>
    <row r="1123" spans="1:10" x14ac:dyDescent="0.25">
      <c r="A1123" s="64">
        <v>24239219</v>
      </c>
      <c r="B1123" s="233" t="s">
        <v>3017</v>
      </c>
      <c r="C1123" s="64" t="s">
        <v>3018</v>
      </c>
      <c r="D1123" s="234" t="s">
        <v>103</v>
      </c>
      <c r="E1123" s="64" t="s">
        <v>3019</v>
      </c>
      <c r="F1123" s="64">
        <v>13</v>
      </c>
      <c r="G1123" s="64" t="s">
        <v>166</v>
      </c>
      <c r="H1123" s="233" t="s">
        <v>2899</v>
      </c>
      <c r="I1123" s="234" t="s">
        <v>166</v>
      </c>
      <c r="J1123" s="64" t="s">
        <v>368</v>
      </c>
    </row>
    <row r="1124" spans="1:10" x14ac:dyDescent="0.25">
      <c r="A1124" s="64">
        <v>24239111</v>
      </c>
      <c r="B1124" s="233" t="s">
        <v>3017</v>
      </c>
      <c r="C1124" s="64" t="s">
        <v>3020</v>
      </c>
      <c r="D1124" s="234" t="s">
        <v>103</v>
      </c>
      <c r="E1124" s="64" t="s">
        <v>3019</v>
      </c>
      <c r="F1124" s="64">
        <v>13</v>
      </c>
      <c r="G1124" s="64" t="s">
        <v>166</v>
      </c>
      <c r="H1124" s="233" t="s">
        <v>2899</v>
      </c>
      <c r="I1124" s="234" t="s">
        <v>166</v>
      </c>
      <c r="J1124" s="64" t="s">
        <v>368</v>
      </c>
    </row>
    <row r="1125" spans="1:10" x14ac:dyDescent="0.25">
      <c r="A1125" s="64">
        <v>24239126</v>
      </c>
      <c r="B1125" s="233" t="s">
        <v>3017</v>
      </c>
      <c r="C1125" s="64" t="s">
        <v>3021</v>
      </c>
      <c r="D1125" s="234" t="s">
        <v>118</v>
      </c>
      <c r="E1125" s="64" t="s">
        <v>2404</v>
      </c>
      <c r="F1125" s="64">
        <v>15</v>
      </c>
      <c r="G1125" s="64" t="s">
        <v>166</v>
      </c>
      <c r="H1125" s="233" t="s">
        <v>2899</v>
      </c>
      <c r="I1125" s="234" t="s">
        <v>166</v>
      </c>
      <c r="J1125" s="64" t="s">
        <v>368</v>
      </c>
    </row>
    <row r="1126" spans="1:10" x14ac:dyDescent="0.25">
      <c r="A1126" s="64">
        <v>24212855</v>
      </c>
      <c r="B1126" s="233" t="s">
        <v>698</v>
      </c>
      <c r="C1126" s="64" t="s">
        <v>3022</v>
      </c>
      <c r="D1126" s="234" t="s">
        <v>119</v>
      </c>
      <c r="E1126" s="64" t="s">
        <v>2813</v>
      </c>
      <c r="F1126" s="64">
        <v>15</v>
      </c>
      <c r="G1126" s="64" t="s">
        <v>166</v>
      </c>
      <c r="H1126" s="233" t="s">
        <v>2899</v>
      </c>
      <c r="I1126" s="234" t="s">
        <v>166</v>
      </c>
      <c r="J1126" s="64" t="s">
        <v>2758</v>
      </c>
    </row>
    <row r="1127" spans="1:10" x14ac:dyDescent="0.25">
      <c r="A1127" s="64">
        <v>24248745</v>
      </c>
      <c r="B1127" s="233" t="s">
        <v>3023</v>
      </c>
      <c r="C1127" s="64" t="s">
        <v>3024</v>
      </c>
      <c r="D1127" s="234" t="s">
        <v>118</v>
      </c>
      <c r="E1127" s="64" t="s">
        <v>1164</v>
      </c>
      <c r="F1127" s="64">
        <v>14</v>
      </c>
      <c r="G1127" s="64" t="s">
        <v>166</v>
      </c>
      <c r="H1127" s="233" t="s">
        <v>2899</v>
      </c>
      <c r="I1127" s="234" t="s">
        <v>166</v>
      </c>
      <c r="J1127" s="64" t="s">
        <v>368</v>
      </c>
    </row>
    <row r="1128" spans="1:10" x14ac:dyDescent="0.25">
      <c r="A1128" s="64">
        <v>24233770</v>
      </c>
      <c r="B1128" s="233" t="s">
        <v>719</v>
      </c>
      <c r="C1128" s="64" t="s">
        <v>3025</v>
      </c>
      <c r="D1128" s="234" t="s">
        <v>118</v>
      </c>
      <c r="E1128" s="64" t="s">
        <v>3026</v>
      </c>
      <c r="F1128" s="64">
        <v>14</v>
      </c>
      <c r="G1128" s="64" t="s">
        <v>166</v>
      </c>
      <c r="H1128" s="233" t="s">
        <v>2899</v>
      </c>
      <c r="I1128" s="234" t="s">
        <v>166</v>
      </c>
      <c r="J1128" s="64" t="s">
        <v>368</v>
      </c>
    </row>
    <row r="1129" spans="1:10" x14ac:dyDescent="0.25">
      <c r="A1129" s="64">
        <v>24222715</v>
      </c>
      <c r="B1129" s="233" t="s">
        <v>3027</v>
      </c>
      <c r="C1129" s="64" t="s">
        <v>1306</v>
      </c>
      <c r="D1129" s="234" t="s">
        <v>118</v>
      </c>
      <c r="E1129" s="64" t="s">
        <v>2206</v>
      </c>
      <c r="F1129" s="64">
        <v>13</v>
      </c>
      <c r="G1129" s="64" t="s">
        <v>166</v>
      </c>
      <c r="H1129" s="233" t="s">
        <v>2899</v>
      </c>
      <c r="I1129" s="234" t="s">
        <v>166</v>
      </c>
      <c r="J1129" s="64" t="s">
        <v>1972</v>
      </c>
    </row>
    <row r="1130" spans="1:10" x14ac:dyDescent="0.25">
      <c r="A1130" s="64">
        <v>24211078</v>
      </c>
      <c r="B1130" s="233" t="s">
        <v>3028</v>
      </c>
      <c r="C1130" s="64" t="s">
        <v>3029</v>
      </c>
      <c r="D1130" s="234" t="s">
        <v>118</v>
      </c>
      <c r="E1130" s="64" t="s">
        <v>3000</v>
      </c>
      <c r="F1130" s="64">
        <v>14</v>
      </c>
      <c r="G1130" s="64" t="s">
        <v>166</v>
      </c>
      <c r="H1130" s="233" t="s">
        <v>2899</v>
      </c>
      <c r="I1130" s="234" t="s">
        <v>166</v>
      </c>
      <c r="J1130" s="64" t="s">
        <v>368</v>
      </c>
    </row>
    <row r="1131" spans="1:10" x14ac:dyDescent="0.25">
      <c r="A1131" s="64">
        <v>24239167</v>
      </c>
      <c r="B1131" s="233" t="s">
        <v>328</v>
      </c>
      <c r="C1131" s="64" t="s">
        <v>3030</v>
      </c>
      <c r="D1131" s="234" t="s">
        <v>119</v>
      </c>
      <c r="E1131" s="64" t="s">
        <v>550</v>
      </c>
      <c r="F1131" s="64">
        <v>14</v>
      </c>
      <c r="G1131" s="64" t="s">
        <v>166</v>
      </c>
      <c r="H1131" s="233" t="s">
        <v>2899</v>
      </c>
      <c r="I1131" s="234" t="s">
        <v>166</v>
      </c>
      <c r="J1131" s="64" t="s">
        <v>3031</v>
      </c>
    </row>
    <row r="1132" spans="1:10" x14ac:dyDescent="0.25">
      <c r="A1132" s="64">
        <v>24248746</v>
      </c>
      <c r="B1132" s="233" t="s">
        <v>2075</v>
      </c>
      <c r="C1132" s="64" t="s">
        <v>3032</v>
      </c>
      <c r="D1132" s="234" t="s">
        <v>103</v>
      </c>
      <c r="E1132" s="64" t="s">
        <v>3033</v>
      </c>
      <c r="F1132" s="64">
        <v>11</v>
      </c>
      <c r="G1132" s="64" t="s">
        <v>166</v>
      </c>
      <c r="H1132" s="233" t="s">
        <v>2899</v>
      </c>
      <c r="I1132" s="234" t="s">
        <v>166</v>
      </c>
      <c r="J1132" s="64" t="s">
        <v>368</v>
      </c>
    </row>
    <row r="1133" spans="1:10" x14ac:dyDescent="0.25">
      <c r="A1133" s="64">
        <v>24248747</v>
      </c>
      <c r="B1133" s="233" t="s">
        <v>2485</v>
      </c>
      <c r="C1133" s="64" t="s">
        <v>3034</v>
      </c>
      <c r="D1133" s="234" t="s">
        <v>103</v>
      </c>
      <c r="E1133" s="64" t="s">
        <v>453</v>
      </c>
      <c r="F1133" s="64">
        <v>13</v>
      </c>
      <c r="G1133" s="64" t="s">
        <v>166</v>
      </c>
      <c r="H1133" s="233" t="s">
        <v>2899</v>
      </c>
      <c r="I1133" s="234" t="s">
        <v>166</v>
      </c>
      <c r="J1133" s="64" t="s">
        <v>368</v>
      </c>
    </row>
    <row r="1134" spans="1:10" x14ac:dyDescent="0.25">
      <c r="A1134" s="64">
        <v>24248748</v>
      </c>
      <c r="B1134" s="233" t="s">
        <v>2487</v>
      </c>
      <c r="C1134" s="64" t="s">
        <v>3035</v>
      </c>
      <c r="D1134" s="234" t="s">
        <v>104</v>
      </c>
      <c r="E1134" s="64" t="s">
        <v>1047</v>
      </c>
      <c r="F1134" s="64">
        <v>13</v>
      </c>
      <c r="G1134" s="64" t="s">
        <v>166</v>
      </c>
      <c r="H1134" s="233" t="s">
        <v>2899</v>
      </c>
      <c r="I1134" s="234" t="s">
        <v>166</v>
      </c>
      <c r="J1134" s="64" t="s">
        <v>368</v>
      </c>
    </row>
    <row r="1135" spans="1:10" x14ac:dyDescent="0.25">
      <c r="A1135" s="64">
        <v>24239129</v>
      </c>
      <c r="B1135" s="233" t="s">
        <v>3036</v>
      </c>
      <c r="C1135" s="64" t="s">
        <v>3037</v>
      </c>
      <c r="D1135" s="234" t="s">
        <v>118</v>
      </c>
      <c r="E1135" s="64" t="s">
        <v>1293</v>
      </c>
      <c r="F1135" s="64">
        <v>15</v>
      </c>
      <c r="G1135" s="64" t="s">
        <v>166</v>
      </c>
      <c r="H1135" s="233" t="s">
        <v>2899</v>
      </c>
      <c r="I1135" s="234" t="s">
        <v>166</v>
      </c>
      <c r="J1135" s="64" t="s">
        <v>368</v>
      </c>
    </row>
    <row r="1136" spans="1:10" x14ac:dyDescent="0.25">
      <c r="A1136" s="64">
        <v>24200010</v>
      </c>
      <c r="B1136" s="233" t="s">
        <v>1110</v>
      </c>
      <c r="C1136" s="64" t="s">
        <v>3038</v>
      </c>
      <c r="D1136" s="234" t="s">
        <v>119</v>
      </c>
      <c r="E1136" s="64" t="s">
        <v>3039</v>
      </c>
      <c r="F1136" s="64">
        <v>15</v>
      </c>
      <c r="G1136" s="64" t="s">
        <v>166</v>
      </c>
      <c r="H1136" s="233" t="s">
        <v>2899</v>
      </c>
      <c r="I1136" s="234" t="s">
        <v>166</v>
      </c>
      <c r="J1136" s="64" t="s">
        <v>368</v>
      </c>
    </row>
    <row r="1137" spans="1:10" x14ac:dyDescent="0.25">
      <c r="A1137" s="64">
        <v>24248749</v>
      </c>
      <c r="B1137" s="233" t="s">
        <v>3040</v>
      </c>
      <c r="C1137" s="64" t="s">
        <v>3041</v>
      </c>
      <c r="D1137" s="234" t="s">
        <v>104</v>
      </c>
      <c r="E1137" s="64" t="s">
        <v>3042</v>
      </c>
      <c r="F1137" s="64">
        <v>13</v>
      </c>
      <c r="G1137" s="64" t="s">
        <v>166</v>
      </c>
      <c r="H1137" s="233" t="s">
        <v>2899</v>
      </c>
      <c r="I1137" s="234" t="s">
        <v>166</v>
      </c>
      <c r="J1137" s="64" t="s">
        <v>368</v>
      </c>
    </row>
    <row r="1138" spans="1:10" x14ac:dyDescent="0.25">
      <c r="A1138" s="64">
        <v>24239112</v>
      </c>
      <c r="B1138" s="233" t="s">
        <v>1136</v>
      </c>
      <c r="C1138" s="64" t="s">
        <v>3043</v>
      </c>
      <c r="D1138" s="234" t="s">
        <v>103</v>
      </c>
      <c r="E1138" s="64" t="s">
        <v>2349</v>
      </c>
      <c r="F1138" s="64">
        <v>13</v>
      </c>
      <c r="G1138" s="64" t="s">
        <v>166</v>
      </c>
      <c r="H1138" s="233" t="s">
        <v>2899</v>
      </c>
      <c r="I1138" s="234" t="s">
        <v>166</v>
      </c>
      <c r="J1138" s="64" t="s">
        <v>368</v>
      </c>
    </row>
    <row r="1139" spans="1:10" x14ac:dyDescent="0.25">
      <c r="A1139" s="64">
        <v>24222647</v>
      </c>
      <c r="B1139" s="233" t="s">
        <v>1139</v>
      </c>
      <c r="C1139" s="64" t="s">
        <v>3044</v>
      </c>
      <c r="D1139" s="234" t="s">
        <v>119</v>
      </c>
      <c r="E1139" s="64" t="s">
        <v>3045</v>
      </c>
      <c r="F1139" s="64">
        <v>14</v>
      </c>
      <c r="G1139" s="64" t="s">
        <v>166</v>
      </c>
      <c r="H1139" s="233" t="s">
        <v>2899</v>
      </c>
      <c r="I1139" s="234" t="s">
        <v>166</v>
      </c>
      <c r="J1139" s="64" t="s">
        <v>368</v>
      </c>
    </row>
    <row r="1140" spans="1:10" x14ac:dyDescent="0.25">
      <c r="A1140" s="64">
        <v>24211012</v>
      </c>
      <c r="B1140" s="233" t="s">
        <v>2134</v>
      </c>
      <c r="C1140" s="64" t="s">
        <v>3046</v>
      </c>
      <c r="D1140" s="234" t="s">
        <v>118</v>
      </c>
      <c r="E1140" s="64" t="s">
        <v>2670</v>
      </c>
      <c r="F1140" s="64">
        <v>15</v>
      </c>
      <c r="G1140" s="64" t="s">
        <v>166</v>
      </c>
      <c r="H1140" s="233" t="s">
        <v>2899</v>
      </c>
      <c r="I1140" s="234" t="s">
        <v>166</v>
      </c>
      <c r="J1140" s="64" t="s">
        <v>368</v>
      </c>
    </row>
    <row r="1141" spans="1:10" x14ac:dyDescent="0.25">
      <c r="A1141" s="64">
        <v>24211268</v>
      </c>
      <c r="B1141" s="233" t="s">
        <v>3047</v>
      </c>
      <c r="C1141" s="64" t="s">
        <v>3048</v>
      </c>
      <c r="D1141" s="234" t="s">
        <v>119</v>
      </c>
      <c r="E1141" s="64" t="s">
        <v>3049</v>
      </c>
      <c r="F1141" s="64">
        <v>15</v>
      </c>
      <c r="G1141" s="64" t="s">
        <v>166</v>
      </c>
      <c r="H1141" s="233" t="s">
        <v>2899</v>
      </c>
      <c r="I1141" s="234" t="s">
        <v>166</v>
      </c>
      <c r="J1141" s="64" t="s">
        <v>368</v>
      </c>
    </row>
    <row r="1142" spans="1:10" x14ac:dyDescent="0.25">
      <c r="A1142" s="64">
        <v>24248750</v>
      </c>
      <c r="B1142" s="233" t="s">
        <v>3050</v>
      </c>
      <c r="C1142" s="64" t="s">
        <v>3051</v>
      </c>
      <c r="D1142" s="234" t="s">
        <v>104</v>
      </c>
      <c r="E1142" s="64" t="s">
        <v>1104</v>
      </c>
      <c r="F1142" s="64">
        <v>11</v>
      </c>
      <c r="G1142" s="64" t="s">
        <v>166</v>
      </c>
      <c r="H1142" s="233" t="s">
        <v>2899</v>
      </c>
      <c r="I1142" s="234" t="s">
        <v>166</v>
      </c>
      <c r="J1142" s="64" t="s">
        <v>368</v>
      </c>
    </row>
    <row r="1143" spans="1:10" x14ac:dyDescent="0.25">
      <c r="A1143" s="64">
        <v>24211081</v>
      </c>
      <c r="B1143" s="233" t="s">
        <v>3050</v>
      </c>
      <c r="C1143" s="64" t="s">
        <v>3052</v>
      </c>
      <c r="D1143" s="234" t="s">
        <v>118</v>
      </c>
      <c r="E1143" s="64" t="s">
        <v>1064</v>
      </c>
      <c r="F1143" s="64">
        <v>14</v>
      </c>
      <c r="G1143" s="64" t="s">
        <v>166</v>
      </c>
      <c r="H1143" s="233" t="s">
        <v>2899</v>
      </c>
      <c r="I1143" s="234" t="s">
        <v>166</v>
      </c>
      <c r="J1143" s="64" t="s">
        <v>368</v>
      </c>
    </row>
    <row r="1144" spans="1:10" x14ac:dyDescent="0.25">
      <c r="A1144" s="64">
        <v>24212828</v>
      </c>
      <c r="B1144" s="233" t="s">
        <v>3050</v>
      </c>
      <c r="C1144" s="64" t="s">
        <v>628</v>
      </c>
      <c r="D1144" s="234" t="s">
        <v>119</v>
      </c>
      <c r="E1144" s="64" t="s">
        <v>2160</v>
      </c>
      <c r="F1144" s="64">
        <v>14</v>
      </c>
      <c r="G1144" s="64" t="s">
        <v>166</v>
      </c>
      <c r="H1144" s="233" t="s">
        <v>2899</v>
      </c>
      <c r="I1144" s="234" t="s">
        <v>166</v>
      </c>
      <c r="J1144" s="64" t="s">
        <v>368</v>
      </c>
    </row>
    <row r="1145" spans="1:10" x14ac:dyDescent="0.25">
      <c r="A1145" s="64">
        <v>24248751</v>
      </c>
      <c r="B1145" s="233" t="s">
        <v>3053</v>
      </c>
      <c r="C1145" s="64" t="s">
        <v>2900</v>
      </c>
      <c r="D1145" s="234" t="s">
        <v>104</v>
      </c>
      <c r="E1145" s="64" t="s">
        <v>848</v>
      </c>
      <c r="F1145" s="64">
        <v>12</v>
      </c>
      <c r="G1145" s="64" t="s">
        <v>166</v>
      </c>
      <c r="H1145" s="233" t="s">
        <v>2899</v>
      </c>
      <c r="I1145" s="234" t="s">
        <v>166</v>
      </c>
      <c r="J1145" s="64" t="s">
        <v>368</v>
      </c>
    </row>
    <row r="1146" spans="1:10" x14ac:dyDescent="0.25">
      <c r="A1146" s="64">
        <v>24222717</v>
      </c>
      <c r="B1146" s="233" t="s">
        <v>3053</v>
      </c>
      <c r="C1146" s="64" t="s">
        <v>3054</v>
      </c>
      <c r="D1146" s="234" t="s">
        <v>118</v>
      </c>
      <c r="E1146" s="64" t="s">
        <v>1307</v>
      </c>
      <c r="F1146" s="64">
        <v>14</v>
      </c>
      <c r="G1146" s="64" t="s">
        <v>166</v>
      </c>
      <c r="H1146" s="233" t="s">
        <v>2899</v>
      </c>
      <c r="I1146" s="234" t="s">
        <v>166</v>
      </c>
      <c r="J1146" s="64" t="s">
        <v>368</v>
      </c>
    </row>
    <row r="1147" spans="1:10" x14ac:dyDescent="0.25">
      <c r="A1147" s="64">
        <v>24248752</v>
      </c>
      <c r="B1147" s="233" t="s">
        <v>3053</v>
      </c>
      <c r="C1147" s="64" t="s">
        <v>3055</v>
      </c>
      <c r="D1147" s="234" t="s">
        <v>104</v>
      </c>
      <c r="E1147" s="64" t="s">
        <v>1022</v>
      </c>
      <c r="F1147" s="64">
        <v>11</v>
      </c>
      <c r="G1147" s="64" t="s">
        <v>166</v>
      </c>
      <c r="H1147" s="233" t="s">
        <v>2899</v>
      </c>
      <c r="I1147" s="234" t="s">
        <v>166</v>
      </c>
      <c r="J1147" s="64" t="s">
        <v>368</v>
      </c>
    </row>
    <row r="1148" spans="1:10" x14ac:dyDescent="0.25">
      <c r="A1148" s="64">
        <v>24248753</v>
      </c>
      <c r="B1148" s="233" t="s">
        <v>3053</v>
      </c>
      <c r="C1148" s="64" t="s">
        <v>3056</v>
      </c>
      <c r="D1148" s="234" t="s">
        <v>119</v>
      </c>
      <c r="E1148" s="64" t="s">
        <v>3057</v>
      </c>
      <c r="F1148" s="64">
        <v>15</v>
      </c>
      <c r="G1148" s="64" t="s">
        <v>166</v>
      </c>
      <c r="H1148" s="233" t="s">
        <v>2899</v>
      </c>
      <c r="I1148" s="234" t="s">
        <v>166</v>
      </c>
      <c r="J1148" s="64" t="s">
        <v>368</v>
      </c>
    </row>
    <row r="1149" spans="1:10" x14ac:dyDescent="0.25">
      <c r="A1149" s="64">
        <v>24233679</v>
      </c>
      <c r="B1149" s="233" t="s">
        <v>3058</v>
      </c>
      <c r="C1149" s="64" t="s">
        <v>2999</v>
      </c>
      <c r="D1149" s="234" t="s">
        <v>103</v>
      </c>
      <c r="E1149" s="64" t="s">
        <v>3059</v>
      </c>
      <c r="F1149" s="64">
        <v>12</v>
      </c>
      <c r="G1149" s="64" t="s">
        <v>166</v>
      </c>
      <c r="H1149" s="233" t="s">
        <v>2899</v>
      </c>
      <c r="I1149" s="234" t="s">
        <v>166</v>
      </c>
      <c r="J1149" s="64" t="s">
        <v>368</v>
      </c>
    </row>
    <row r="1150" spans="1:10" x14ac:dyDescent="0.25">
      <c r="A1150" s="64">
        <v>24222142</v>
      </c>
      <c r="B1150" s="233" t="s">
        <v>3060</v>
      </c>
      <c r="C1150" s="64" t="s">
        <v>3061</v>
      </c>
      <c r="D1150" s="234" t="s">
        <v>118</v>
      </c>
      <c r="E1150" s="64" t="s">
        <v>1402</v>
      </c>
      <c r="F1150" s="64">
        <v>14</v>
      </c>
      <c r="G1150" s="64" t="s">
        <v>166</v>
      </c>
      <c r="H1150" s="233" t="s">
        <v>2899</v>
      </c>
      <c r="I1150" s="234" t="s">
        <v>166</v>
      </c>
      <c r="J1150" s="64" t="s">
        <v>368</v>
      </c>
    </row>
    <row r="1151" spans="1:10" x14ac:dyDescent="0.25">
      <c r="A1151" s="64">
        <v>24239166</v>
      </c>
      <c r="B1151" s="233" t="s">
        <v>3062</v>
      </c>
      <c r="C1151" s="64" t="s">
        <v>3063</v>
      </c>
      <c r="D1151" s="234" t="s">
        <v>103</v>
      </c>
      <c r="E1151" s="64" t="s">
        <v>3064</v>
      </c>
      <c r="F1151" s="64">
        <v>12</v>
      </c>
      <c r="G1151" s="64" t="s">
        <v>166</v>
      </c>
      <c r="H1151" s="233" t="s">
        <v>2899</v>
      </c>
      <c r="I1151" s="234" t="s">
        <v>166</v>
      </c>
      <c r="J1151" s="64" t="s">
        <v>368</v>
      </c>
    </row>
    <row r="1152" spans="1:10" x14ac:dyDescent="0.25">
      <c r="A1152" s="64">
        <v>24202830</v>
      </c>
      <c r="B1152" s="233" t="s">
        <v>3062</v>
      </c>
      <c r="C1152" s="64" t="s">
        <v>1111</v>
      </c>
      <c r="D1152" s="234" t="s">
        <v>404</v>
      </c>
      <c r="E1152" s="64" t="s">
        <v>3065</v>
      </c>
      <c r="F1152" s="64">
        <v>16</v>
      </c>
      <c r="G1152" s="64" t="s">
        <v>166</v>
      </c>
      <c r="H1152" s="233" t="s">
        <v>2899</v>
      </c>
      <c r="I1152" s="234" t="s">
        <v>166</v>
      </c>
      <c r="J1152" s="64" t="s">
        <v>368</v>
      </c>
    </row>
    <row r="1153" spans="1:10" x14ac:dyDescent="0.25">
      <c r="A1153" s="64">
        <v>24248754</v>
      </c>
      <c r="B1153" s="233" t="s">
        <v>3066</v>
      </c>
      <c r="C1153" s="64" t="s">
        <v>3067</v>
      </c>
      <c r="D1153" s="234" t="s">
        <v>104</v>
      </c>
      <c r="E1153" s="64" t="s">
        <v>666</v>
      </c>
      <c r="F1153" s="64">
        <v>11</v>
      </c>
      <c r="G1153" s="64" t="s">
        <v>166</v>
      </c>
      <c r="H1153" s="233" t="s">
        <v>2899</v>
      </c>
      <c r="I1153" s="234" t="s">
        <v>166</v>
      </c>
      <c r="J1153" s="64" t="s">
        <v>368</v>
      </c>
    </row>
    <row r="1154" spans="1:10" x14ac:dyDescent="0.25">
      <c r="A1154" s="64">
        <v>24239128</v>
      </c>
      <c r="B1154" s="233" t="s">
        <v>3066</v>
      </c>
      <c r="C1154" s="64" t="s">
        <v>3068</v>
      </c>
      <c r="D1154" s="234" t="s">
        <v>103</v>
      </c>
      <c r="E1154" s="64" t="s">
        <v>3069</v>
      </c>
      <c r="F1154" s="64">
        <v>13</v>
      </c>
      <c r="G1154" s="64" t="s">
        <v>166</v>
      </c>
      <c r="H1154" s="233" t="s">
        <v>2899</v>
      </c>
      <c r="I1154" s="234" t="s">
        <v>166</v>
      </c>
      <c r="J1154" s="64" t="s">
        <v>368</v>
      </c>
    </row>
    <row r="1155" spans="1:10" x14ac:dyDescent="0.25">
      <c r="A1155" s="64">
        <v>24239125</v>
      </c>
      <c r="B1155" s="233" t="s">
        <v>3066</v>
      </c>
      <c r="C1155" s="64" t="s">
        <v>3070</v>
      </c>
      <c r="D1155" s="234" t="s">
        <v>104</v>
      </c>
      <c r="E1155" s="64" t="s">
        <v>304</v>
      </c>
      <c r="F1155" s="64">
        <v>12</v>
      </c>
      <c r="G1155" s="64" t="s">
        <v>166</v>
      </c>
      <c r="H1155" s="233" t="s">
        <v>2899</v>
      </c>
      <c r="I1155" s="234" t="s">
        <v>166</v>
      </c>
      <c r="J1155" s="64" t="s">
        <v>368</v>
      </c>
    </row>
    <row r="1156" spans="1:10" x14ac:dyDescent="0.25">
      <c r="A1156" s="64">
        <v>24212839</v>
      </c>
      <c r="B1156" s="233" t="s">
        <v>3071</v>
      </c>
      <c r="C1156" s="64" t="s">
        <v>2159</v>
      </c>
      <c r="D1156" s="234" t="s">
        <v>119</v>
      </c>
      <c r="E1156" s="64" t="s">
        <v>3072</v>
      </c>
      <c r="F1156" s="64">
        <v>15</v>
      </c>
      <c r="G1156" s="64" t="s">
        <v>166</v>
      </c>
      <c r="H1156" s="233" t="s">
        <v>2899</v>
      </c>
      <c r="I1156" s="234" t="s">
        <v>166</v>
      </c>
      <c r="J1156" s="64" t="s">
        <v>368</v>
      </c>
    </row>
    <row r="1157" spans="1:10" x14ac:dyDescent="0.25">
      <c r="A1157" s="64">
        <v>24249348</v>
      </c>
      <c r="B1157" s="233" t="s">
        <v>3073</v>
      </c>
      <c r="C1157" s="64" t="s">
        <v>9154</v>
      </c>
      <c r="D1157" s="234" t="s">
        <v>104</v>
      </c>
      <c r="E1157" s="64" t="s">
        <v>3504</v>
      </c>
      <c r="F1157" s="64">
        <v>12</v>
      </c>
      <c r="G1157" s="64" t="s">
        <v>166</v>
      </c>
      <c r="H1157" s="233" t="s">
        <v>2899</v>
      </c>
      <c r="I1157" s="234" t="s">
        <v>166</v>
      </c>
      <c r="J1157" s="64" t="s">
        <v>4090</v>
      </c>
    </row>
    <row r="1158" spans="1:10" x14ac:dyDescent="0.25">
      <c r="A1158" s="64">
        <v>24211014</v>
      </c>
      <c r="B1158" s="233" t="s">
        <v>3073</v>
      </c>
      <c r="C1158" s="64" t="s">
        <v>2159</v>
      </c>
      <c r="D1158" s="234" t="s">
        <v>119</v>
      </c>
      <c r="E1158" s="64" t="s">
        <v>3074</v>
      </c>
      <c r="F1158" s="64">
        <v>14</v>
      </c>
      <c r="G1158" s="64" t="s">
        <v>166</v>
      </c>
      <c r="H1158" s="233" t="s">
        <v>2899</v>
      </c>
      <c r="I1158" s="234" t="s">
        <v>166</v>
      </c>
      <c r="J1158" s="64" t="s">
        <v>368</v>
      </c>
    </row>
    <row r="1159" spans="1:10" x14ac:dyDescent="0.25">
      <c r="A1159" s="64">
        <v>24222721</v>
      </c>
      <c r="B1159" s="233" t="s">
        <v>3075</v>
      </c>
      <c r="C1159" s="64" t="s">
        <v>3076</v>
      </c>
      <c r="D1159" s="234" t="s">
        <v>118</v>
      </c>
      <c r="E1159" s="64" t="s">
        <v>3077</v>
      </c>
      <c r="F1159" s="64">
        <v>14</v>
      </c>
      <c r="G1159" s="64" t="s">
        <v>166</v>
      </c>
      <c r="H1159" s="233" t="s">
        <v>2899</v>
      </c>
      <c r="I1159" s="234" t="s">
        <v>166</v>
      </c>
      <c r="J1159" s="64" t="s">
        <v>368</v>
      </c>
    </row>
    <row r="1160" spans="1:10" x14ac:dyDescent="0.25">
      <c r="A1160" s="64">
        <v>24248755</v>
      </c>
      <c r="B1160" s="233" t="s">
        <v>3078</v>
      </c>
      <c r="C1160" s="64" t="s">
        <v>2831</v>
      </c>
      <c r="D1160" s="234" t="s">
        <v>104</v>
      </c>
      <c r="E1160" s="64" t="s">
        <v>1818</v>
      </c>
      <c r="F1160" s="64">
        <v>12</v>
      </c>
      <c r="G1160" s="64" t="s">
        <v>166</v>
      </c>
      <c r="H1160" s="233" t="s">
        <v>2899</v>
      </c>
      <c r="I1160" s="234" t="s">
        <v>166</v>
      </c>
      <c r="J1160" s="64" t="s">
        <v>368</v>
      </c>
    </row>
    <row r="1161" spans="1:10" x14ac:dyDescent="0.25">
      <c r="A1161" s="64">
        <v>24211053</v>
      </c>
      <c r="B1161" s="233" t="s">
        <v>3078</v>
      </c>
      <c r="C1161" s="64" t="s">
        <v>3079</v>
      </c>
      <c r="D1161" s="234" t="s">
        <v>657</v>
      </c>
      <c r="E1161" s="64" t="s">
        <v>3080</v>
      </c>
      <c r="F1161" s="64">
        <v>16</v>
      </c>
      <c r="G1161" s="64" t="s">
        <v>166</v>
      </c>
      <c r="H1161" s="233" t="s">
        <v>2899</v>
      </c>
      <c r="I1161" s="234" t="s">
        <v>166</v>
      </c>
      <c r="J1161" s="64" t="s">
        <v>368</v>
      </c>
    </row>
    <row r="1162" spans="1:10" x14ac:dyDescent="0.25">
      <c r="A1162" s="64">
        <v>24248756</v>
      </c>
      <c r="B1162" s="233" t="s">
        <v>3081</v>
      </c>
      <c r="C1162" s="64" t="s">
        <v>3082</v>
      </c>
      <c r="D1162" s="234" t="s">
        <v>119</v>
      </c>
      <c r="E1162" s="64" t="s">
        <v>1005</v>
      </c>
      <c r="F1162" s="64">
        <v>15</v>
      </c>
      <c r="G1162" s="64" t="s">
        <v>166</v>
      </c>
      <c r="H1162" s="233" t="s">
        <v>2899</v>
      </c>
      <c r="I1162" s="234" t="s">
        <v>166</v>
      </c>
      <c r="J1162" s="64" t="s">
        <v>368</v>
      </c>
    </row>
    <row r="1163" spans="1:10" x14ac:dyDescent="0.25">
      <c r="A1163" s="64">
        <v>24211073</v>
      </c>
      <c r="B1163" s="233" t="s">
        <v>3083</v>
      </c>
      <c r="C1163" s="64" t="s">
        <v>3084</v>
      </c>
      <c r="D1163" s="234" t="s">
        <v>119</v>
      </c>
      <c r="E1163" s="64" t="s">
        <v>3085</v>
      </c>
      <c r="F1163" s="64">
        <v>14</v>
      </c>
      <c r="G1163" s="64" t="s">
        <v>166</v>
      </c>
      <c r="H1163" s="233" t="s">
        <v>3086</v>
      </c>
      <c r="I1163" s="234" t="s">
        <v>166</v>
      </c>
      <c r="J1163" s="64" t="s">
        <v>2180</v>
      </c>
    </row>
    <row r="1164" spans="1:10" x14ac:dyDescent="0.25">
      <c r="A1164" s="64">
        <v>24233886</v>
      </c>
      <c r="B1164" s="233" t="s">
        <v>3087</v>
      </c>
      <c r="C1164" s="64" t="s">
        <v>3088</v>
      </c>
      <c r="D1164" s="234" t="s">
        <v>119</v>
      </c>
      <c r="E1164" s="64" t="s">
        <v>2358</v>
      </c>
      <c r="F1164" s="64">
        <v>14</v>
      </c>
      <c r="G1164" s="64" t="s">
        <v>166</v>
      </c>
      <c r="H1164" s="233" t="s">
        <v>3086</v>
      </c>
      <c r="I1164" s="234" t="s">
        <v>166</v>
      </c>
      <c r="J1164" s="64" t="s">
        <v>2180</v>
      </c>
    </row>
    <row r="1165" spans="1:10" x14ac:dyDescent="0.25">
      <c r="A1165" s="64">
        <v>24222129</v>
      </c>
      <c r="B1165" s="233" t="s">
        <v>3089</v>
      </c>
      <c r="C1165" s="64" t="s">
        <v>1063</v>
      </c>
      <c r="D1165" s="234" t="s">
        <v>119</v>
      </c>
      <c r="E1165" s="64" t="s">
        <v>2776</v>
      </c>
      <c r="F1165" s="64">
        <v>15</v>
      </c>
      <c r="G1165" s="64" t="s">
        <v>166</v>
      </c>
      <c r="H1165" s="233" t="s">
        <v>3086</v>
      </c>
      <c r="I1165" s="234" t="s">
        <v>166</v>
      </c>
      <c r="J1165" s="64" t="s">
        <v>2180</v>
      </c>
    </row>
    <row r="1166" spans="1:10" x14ac:dyDescent="0.25">
      <c r="A1166" s="64">
        <v>24212841</v>
      </c>
      <c r="B1166" s="233" t="s">
        <v>3090</v>
      </c>
      <c r="C1166" s="64" t="s">
        <v>1737</v>
      </c>
      <c r="D1166" s="234" t="s">
        <v>119</v>
      </c>
      <c r="E1166" s="64" t="s">
        <v>3091</v>
      </c>
      <c r="F1166" s="64">
        <v>15</v>
      </c>
      <c r="G1166" s="64" t="s">
        <v>166</v>
      </c>
      <c r="H1166" s="233" t="s">
        <v>3086</v>
      </c>
      <c r="I1166" s="234" t="s">
        <v>166</v>
      </c>
      <c r="J1166" s="64" t="s">
        <v>2180</v>
      </c>
    </row>
    <row r="1167" spans="1:10" x14ac:dyDescent="0.25">
      <c r="A1167" s="64">
        <v>24233837</v>
      </c>
      <c r="B1167" s="233" t="s">
        <v>3092</v>
      </c>
      <c r="C1167" s="64" t="s">
        <v>3093</v>
      </c>
      <c r="D1167" s="234" t="s">
        <v>103</v>
      </c>
      <c r="E1167" s="64" t="s">
        <v>3094</v>
      </c>
      <c r="F1167" s="64">
        <v>12</v>
      </c>
      <c r="G1167" s="64" t="s">
        <v>166</v>
      </c>
      <c r="H1167" s="233" t="s">
        <v>3086</v>
      </c>
      <c r="I1167" s="234" t="s">
        <v>166</v>
      </c>
      <c r="J1167" s="64" t="s">
        <v>2180</v>
      </c>
    </row>
    <row r="1168" spans="1:10" x14ac:dyDescent="0.25">
      <c r="A1168" s="64">
        <v>24248757</v>
      </c>
      <c r="B1168" s="233" t="s">
        <v>3095</v>
      </c>
      <c r="C1168" s="64" t="s">
        <v>2919</v>
      </c>
      <c r="D1168" s="234" t="s">
        <v>104</v>
      </c>
      <c r="E1168" s="64" t="s">
        <v>1162</v>
      </c>
      <c r="F1168" s="64">
        <v>11</v>
      </c>
      <c r="G1168" s="64" t="s">
        <v>166</v>
      </c>
      <c r="H1168" s="233" t="s">
        <v>3086</v>
      </c>
      <c r="I1168" s="234" t="s">
        <v>166</v>
      </c>
      <c r="J1168" s="64" t="s">
        <v>1316</v>
      </c>
    </row>
    <row r="1169" spans="1:10" x14ac:dyDescent="0.25">
      <c r="A1169" s="64">
        <v>24248758</v>
      </c>
      <c r="B1169" s="233" t="s">
        <v>3095</v>
      </c>
      <c r="C1169" s="64" t="s">
        <v>3096</v>
      </c>
      <c r="D1169" s="234" t="s">
        <v>119</v>
      </c>
      <c r="E1169" s="64" t="s">
        <v>3097</v>
      </c>
      <c r="F1169" s="64">
        <v>14</v>
      </c>
      <c r="G1169" s="64" t="s">
        <v>166</v>
      </c>
      <c r="H1169" s="233" t="s">
        <v>3086</v>
      </c>
      <c r="I1169" s="234" t="s">
        <v>166</v>
      </c>
      <c r="J1169" s="64" t="s">
        <v>469</v>
      </c>
    </row>
    <row r="1170" spans="1:10" x14ac:dyDescent="0.25">
      <c r="A1170" s="64">
        <v>24233887</v>
      </c>
      <c r="B1170" s="233" t="s">
        <v>3095</v>
      </c>
      <c r="C1170" s="64" t="s">
        <v>3098</v>
      </c>
      <c r="D1170" s="234" t="s">
        <v>103</v>
      </c>
      <c r="E1170" s="64" t="s">
        <v>3099</v>
      </c>
      <c r="F1170" s="64">
        <v>12</v>
      </c>
      <c r="G1170" s="64" t="s">
        <v>166</v>
      </c>
      <c r="H1170" s="233" t="s">
        <v>3086</v>
      </c>
      <c r="I1170" s="234" t="s">
        <v>166</v>
      </c>
      <c r="J1170" s="64" t="s">
        <v>3100</v>
      </c>
    </row>
    <row r="1171" spans="1:10" x14ac:dyDescent="0.25">
      <c r="A1171" s="64">
        <v>24212832</v>
      </c>
      <c r="B1171" s="233" t="s">
        <v>3095</v>
      </c>
      <c r="C1171" s="64" t="s">
        <v>3101</v>
      </c>
      <c r="D1171" s="234" t="s">
        <v>118</v>
      </c>
      <c r="E1171" s="64" t="s">
        <v>3026</v>
      </c>
      <c r="F1171" s="64">
        <v>14</v>
      </c>
      <c r="G1171" s="64" t="s">
        <v>166</v>
      </c>
      <c r="H1171" s="233" t="s">
        <v>3086</v>
      </c>
      <c r="I1171" s="234" t="s">
        <v>166</v>
      </c>
      <c r="J1171" s="64" t="s">
        <v>368</v>
      </c>
    </row>
    <row r="1172" spans="1:10" x14ac:dyDescent="0.25">
      <c r="A1172" s="64">
        <v>24212830</v>
      </c>
      <c r="B1172" s="233" t="s">
        <v>3102</v>
      </c>
      <c r="C1172" s="64" t="s">
        <v>3103</v>
      </c>
      <c r="D1172" s="234" t="s">
        <v>119</v>
      </c>
      <c r="E1172" s="64" t="s">
        <v>3104</v>
      </c>
      <c r="F1172" s="64">
        <v>15</v>
      </c>
      <c r="G1172" s="64" t="s">
        <v>166</v>
      </c>
      <c r="H1172" s="233" t="s">
        <v>3086</v>
      </c>
      <c r="I1172" s="234" t="s">
        <v>166</v>
      </c>
      <c r="J1172" s="64" t="s">
        <v>2180</v>
      </c>
    </row>
    <row r="1173" spans="1:10" x14ac:dyDescent="0.25">
      <c r="A1173" s="64">
        <v>24211239</v>
      </c>
      <c r="B1173" s="233" t="s">
        <v>3102</v>
      </c>
      <c r="C1173" s="64" t="s">
        <v>3105</v>
      </c>
      <c r="D1173" s="234" t="s">
        <v>118</v>
      </c>
      <c r="E1173" s="64" t="s">
        <v>2670</v>
      </c>
      <c r="F1173" s="64">
        <v>15</v>
      </c>
      <c r="G1173" s="64" t="s">
        <v>166</v>
      </c>
      <c r="H1173" s="233" t="s">
        <v>3086</v>
      </c>
      <c r="I1173" s="234" t="s">
        <v>166</v>
      </c>
      <c r="J1173" s="64" t="s">
        <v>3106</v>
      </c>
    </row>
    <row r="1174" spans="1:10" x14ac:dyDescent="0.25">
      <c r="A1174" s="64">
        <v>24248759</v>
      </c>
      <c r="B1174" s="233" t="s">
        <v>3107</v>
      </c>
      <c r="C1174" s="64" t="s">
        <v>3108</v>
      </c>
      <c r="D1174" s="234" t="s">
        <v>104</v>
      </c>
      <c r="E1174" s="64" t="s">
        <v>3109</v>
      </c>
      <c r="F1174" s="64">
        <v>11</v>
      </c>
      <c r="G1174" s="64" t="s">
        <v>166</v>
      </c>
      <c r="H1174" s="233" t="s">
        <v>3086</v>
      </c>
      <c r="I1174" s="234" t="s">
        <v>166</v>
      </c>
      <c r="J1174" s="64" t="s">
        <v>469</v>
      </c>
    </row>
    <row r="1175" spans="1:10" x14ac:dyDescent="0.25">
      <c r="A1175" s="64">
        <v>24248760</v>
      </c>
      <c r="B1175" s="233" t="s">
        <v>3107</v>
      </c>
      <c r="C1175" s="64" t="s">
        <v>3110</v>
      </c>
      <c r="D1175" s="234" t="s">
        <v>104</v>
      </c>
      <c r="E1175" s="64" t="s">
        <v>3111</v>
      </c>
      <c r="F1175" s="64">
        <v>11</v>
      </c>
      <c r="G1175" s="64" t="s">
        <v>166</v>
      </c>
      <c r="H1175" s="233" t="s">
        <v>3086</v>
      </c>
      <c r="I1175" s="234" t="s">
        <v>166</v>
      </c>
      <c r="J1175" s="64" t="s">
        <v>469</v>
      </c>
    </row>
    <row r="1176" spans="1:10" x14ac:dyDescent="0.25">
      <c r="A1176" s="64">
        <v>24211052</v>
      </c>
      <c r="B1176" s="233" t="s">
        <v>3107</v>
      </c>
      <c r="C1176" s="64" t="s">
        <v>3112</v>
      </c>
      <c r="D1176" s="234" t="s">
        <v>119</v>
      </c>
      <c r="E1176" s="64" t="s">
        <v>3113</v>
      </c>
      <c r="F1176" s="64">
        <v>15</v>
      </c>
      <c r="G1176" s="64" t="s">
        <v>166</v>
      </c>
      <c r="H1176" s="233" t="s">
        <v>3086</v>
      </c>
      <c r="I1176" s="234" t="s">
        <v>166</v>
      </c>
      <c r="J1176" s="64" t="s">
        <v>2180</v>
      </c>
    </row>
    <row r="1177" spans="1:10" x14ac:dyDescent="0.25">
      <c r="A1177" s="64">
        <v>24212880</v>
      </c>
      <c r="B1177" s="233" t="s">
        <v>3107</v>
      </c>
      <c r="C1177" s="64" t="s">
        <v>3114</v>
      </c>
      <c r="D1177" s="234" t="s">
        <v>118</v>
      </c>
      <c r="E1177" s="64" t="s">
        <v>3115</v>
      </c>
      <c r="F1177" s="64">
        <v>15</v>
      </c>
      <c r="G1177" s="64" t="s">
        <v>166</v>
      </c>
      <c r="H1177" s="233" t="s">
        <v>3086</v>
      </c>
      <c r="I1177" s="234" t="s">
        <v>166</v>
      </c>
      <c r="J1177" s="64" t="s">
        <v>2180</v>
      </c>
    </row>
    <row r="1178" spans="1:10" x14ac:dyDescent="0.25">
      <c r="A1178" s="64">
        <v>24248761</v>
      </c>
      <c r="B1178" s="233" t="s">
        <v>3116</v>
      </c>
      <c r="C1178" s="64" t="s">
        <v>3117</v>
      </c>
      <c r="D1178" s="234" t="s">
        <v>104</v>
      </c>
      <c r="E1178" s="64" t="s">
        <v>2066</v>
      </c>
      <c r="F1178" s="64">
        <v>12</v>
      </c>
      <c r="G1178" s="64" t="s">
        <v>166</v>
      </c>
      <c r="H1178" s="233" t="s">
        <v>3086</v>
      </c>
      <c r="I1178" s="234" t="s">
        <v>166</v>
      </c>
      <c r="J1178" s="64" t="s">
        <v>469</v>
      </c>
    </row>
    <row r="1179" spans="1:10" x14ac:dyDescent="0.25">
      <c r="A1179" s="64">
        <v>24222666</v>
      </c>
      <c r="B1179" s="233" t="s">
        <v>3118</v>
      </c>
      <c r="C1179" s="64" t="s">
        <v>3119</v>
      </c>
      <c r="D1179" s="234" t="s">
        <v>118</v>
      </c>
      <c r="E1179" s="64" t="s">
        <v>3120</v>
      </c>
      <c r="F1179" s="64">
        <v>15</v>
      </c>
      <c r="G1179" s="64" t="s">
        <v>166</v>
      </c>
      <c r="H1179" s="233" t="s">
        <v>3086</v>
      </c>
      <c r="I1179" s="234" t="s">
        <v>166</v>
      </c>
      <c r="J1179" s="64" t="s">
        <v>2180</v>
      </c>
    </row>
    <row r="1180" spans="1:10" x14ac:dyDescent="0.25">
      <c r="A1180" s="64">
        <v>24211074</v>
      </c>
      <c r="B1180" s="233" t="s">
        <v>3121</v>
      </c>
      <c r="C1180" s="64" t="s">
        <v>3122</v>
      </c>
      <c r="D1180" s="234" t="s">
        <v>119</v>
      </c>
      <c r="E1180" s="64" t="s">
        <v>3123</v>
      </c>
      <c r="F1180" s="64">
        <v>15</v>
      </c>
      <c r="G1180" s="64" t="s">
        <v>166</v>
      </c>
      <c r="H1180" s="233" t="s">
        <v>3086</v>
      </c>
      <c r="I1180" s="234" t="s">
        <v>166</v>
      </c>
      <c r="J1180" s="64" t="s">
        <v>2180</v>
      </c>
    </row>
    <row r="1181" spans="1:10" x14ac:dyDescent="0.25">
      <c r="A1181" s="64">
        <v>24222712</v>
      </c>
      <c r="B1181" s="233" t="s">
        <v>3124</v>
      </c>
      <c r="C1181" s="64" t="s">
        <v>2834</v>
      </c>
      <c r="D1181" s="234" t="s">
        <v>119</v>
      </c>
      <c r="E1181" s="64" t="s">
        <v>2810</v>
      </c>
      <c r="F1181" s="64">
        <v>14</v>
      </c>
      <c r="G1181" s="64" t="s">
        <v>166</v>
      </c>
      <c r="H1181" s="233" t="s">
        <v>3086</v>
      </c>
      <c r="I1181" s="234" t="s">
        <v>166</v>
      </c>
      <c r="J1181" s="64" t="s">
        <v>2180</v>
      </c>
    </row>
    <row r="1182" spans="1:10" x14ac:dyDescent="0.25">
      <c r="A1182" s="64">
        <v>24211008</v>
      </c>
      <c r="B1182" s="233" t="s">
        <v>3125</v>
      </c>
      <c r="C1182" s="64" t="s">
        <v>3126</v>
      </c>
      <c r="D1182" s="234" t="s">
        <v>118</v>
      </c>
      <c r="E1182" s="64" t="s">
        <v>3127</v>
      </c>
      <c r="F1182" s="64">
        <v>15</v>
      </c>
      <c r="G1182" s="64" t="s">
        <v>166</v>
      </c>
      <c r="H1182" s="233" t="s">
        <v>3086</v>
      </c>
      <c r="I1182" s="234" t="s">
        <v>166</v>
      </c>
      <c r="J1182" s="64" t="s">
        <v>368</v>
      </c>
    </row>
    <row r="1183" spans="1:10" x14ac:dyDescent="0.25">
      <c r="A1183" s="64">
        <v>24248762</v>
      </c>
      <c r="B1183" s="233" t="s">
        <v>3125</v>
      </c>
      <c r="C1183" s="64" t="s">
        <v>3128</v>
      </c>
      <c r="D1183" s="234" t="s">
        <v>103</v>
      </c>
      <c r="E1183" s="64" t="s">
        <v>1700</v>
      </c>
      <c r="F1183" s="64">
        <v>11</v>
      </c>
      <c r="G1183" s="64" t="s">
        <v>166</v>
      </c>
      <c r="H1183" s="233" t="s">
        <v>3086</v>
      </c>
      <c r="I1183" s="234" t="s">
        <v>166</v>
      </c>
      <c r="J1183" s="64" t="s">
        <v>949</v>
      </c>
    </row>
    <row r="1184" spans="1:10" x14ac:dyDescent="0.25">
      <c r="A1184" s="64">
        <v>24248763</v>
      </c>
      <c r="B1184" s="233" t="s">
        <v>3125</v>
      </c>
      <c r="C1184" s="64" t="s">
        <v>3129</v>
      </c>
      <c r="D1184" s="234" t="s">
        <v>104</v>
      </c>
      <c r="E1184" s="64" t="s">
        <v>728</v>
      </c>
      <c r="F1184" s="64">
        <v>12</v>
      </c>
      <c r="G1184" s="64" t="s">
        <v>166</v>
      </c>
      <c r="H1184" s="233" t="s">
        <v>3086</v>
      </c>
      <c r="I1184" s="234" t="s">
        <v>166</v>
      </c>
      <c r="J1184" s="64" t="s">
        <v>682</v>
      </c>
    </row>
    <row r="1185" spans="1:10" x14ac:dyDescent="0.25">
      <c r="A1185" s="64">
        <v>24239195</v>
      </c>
      <c r="B1185" s="233" t="s">
        <v>3125</v>
      </c>
      <c r="C1185" s="64" t="s">
        <v>3130</v>
      </c>
      <c r="D1185" s="234" t="s">
        <v>104</v>
      </c>
      <c r="E1185" s="64" t="s">
        <v>3131</v>
      </c>
      <c r="F1185" s="64">
        <v>12</v>
      </c>
      <c r="G1185" s="64" t="s">
        <v>166</v>
      </c>
      <c r="H1185" s="233" t="s">
        <v>3086</v>
      </c>
      <c r="I1185" s="234" t="s">
        <v>166</v>
      </c>
      <c r="J1185" s="64" t="s">
        <v>1340</v>
      </c>
    </row>
    <row r="1186" spans="1:10" x14ac:dyDescent="0.25">
      <c r="A1186" s="64">
        <v>24222019</v>
      </c>
      <c r="B1186" s="233" t="s">
        <v>3132</v>
      </c>
      <c r="C1186" s="64" t="s">
        <v>3133</v>
      </c>
      <c r="D1186" s="234" t="s">
        <v>118</v>
      </c>
      <c r="E1186" s="64" t="s">
        <v>3134</v>
      </c>
      <c r="F1186" s="64">
        <v>14</v>
      </c>
      <c r="G1186" s="64" t="s">
        <v>166</v>
      </c>
      <c r="H1186" s="233" t="s">
        <v>3086</v>
      </c>
      <c r="I1186" s="234" t="s">
        <v>166</v>
      </c>
      <c r="J1186" s="64" t="s">
        <v>2180</v>
      </c>
    </row>
    <row r="1187" spans="1:10" x14ac:dyDescent="0.25">
      <c r="A1187" s="64">
        <v>24239191</v>
      </c>
      <c r="B1187" s="233" t="s">
        <v>3135</v>
      </c>
      <c r="C1187" s="64" t="s">
        <v>3136</v>
      </c>
      <c r="D1187" s="234" t="s">
        <v>118</v>
      </c>
      <c r="E1187" s="64" t="s">
        <v>3137</v>
      </c>
      <c r="F1187" s="64">
        <v>14</v>
      </c>
      <c r="G1187" s="64" t="s">
        <v>166</v>
      </c>
      <c r="H1187" s="233" t="s">
        <v>3086</v>
      </c>
      <c r="I1187" s="234" t="s">
        <v>166</v>
      </c>
      <c r="J1187" s="64" t="s">
        <v>1445</v>
      </c>
    </row>
    <row r="1188" spans="1:10" x14ac:dyDescent="0.25">
      <c r="A1188" s="64">
        <v>24248764</v>
      </c>
      <c r="B1188" s="233" t="s">
        <v>3138</v>
      </c>
      <c r="C1188" s="64" t="s">
        <v>3139</v>
      </c>
      <c r="D1188" s="234" t="s">
        <v>104</v>
      </c>
      <c r="E1188" s="64" t="s">
        <v>3140</v>
      </c>
      <c r="F1188" s="64">
        <v>12</v>
      </c>
      <c r="G1188" s="64" t="s">
        <v>166</v>
      </c>
      <c r="H1188" s="233" t="s">
        <v>3086</v>
      </c>
      <c r="I1188" s="234" t="s">
        <v>166</v>
      </c>
      <c r="J1188" s="64" t="s">
        <v>682</v>
      </c>
    </row>
    <row r="1189" spans="1:10" x14ac:dyDescent="0.25">
      <c r="A1189" s="64">
        <v>24222739</v>
      </c>
      <c r="B1189" s="233" t="s">
        <v>3138</v>
      </c>
      <c r="C1189" s="64" t="s">
        <v>1375</v>
      </c>
      <c r="D1189" s="234" t="s">
        <v>118</v>
      </c>
      <c r="E1189" s="64" t="s">
        <v>442</v>
      </c>
      <c r="F1189" s="64">
        <v>14</v>
      </c>
      <c r="G1189" s="64" t="s">
        <v>166</v>
      </c>
      <c r="H1189" s="233" t="s">
        <v>3086</v>
      </c>
      <c r="I1189" s="234" t="s">
        <v>166</v>
      </c>
      <c r="J1189" s="64" t="s">
        <v>368</v>
      </c>
    </row>
    <row r="1190" spans="1:10" x14ac:dyDescent="0.25">
      <c r="A1190" s="64">
        <v>24212831</v>
      </c>
      <c r="B1190" s="233" t="s">
        <v>3138</v>
      </c>
      <c r="C1190" s="64" t="s">
        <v>3141</v>
      </c>
      <c r="D1190" s="234" t="s">
        <v>119</v>
      </c>
      <c r="E1190" s="64" t="s">
        <v>1345</v>
      </c>
      <c r="F1190" s="64">
        <v>15</v>
      </c>
      <c r="G1190" s="64" t="s">
        <v>166</v>
      </c>
      <c r="H1190" s="233" t="s">
        <v>3086</v>
      </c>
      <c r="I1190" s="234" t="s">
        <v>166</v>
      </c>
      <c r="J1190" s="64" t="s">
        <v>2180</v>
      </c>
    </row>
    <row r="1191" spans="1:10" x14ac:dyDescent="0.25">
      <c r="A1191" s="64">
        <v>24222711</v>
      </c>
      <c r="B1191" s="233" t="s">
        <v>3142</v>
      </c>
      <c r="C1191" s="64" t="s">
        <v>525</v>
      </c>
      <c r="D1191" s="234" t="s">
        <v>119</v>
      </c>
      <c r="E1191" s="64" t="s">
        <v>3143</v>
      </c>
      <c r="F1191" s="64">
        <v>15</v>
      </c>
      <c r="G1191" s="64" t="s">
        <v>166</v>
      </c>
      <c r="H1191" s="233" t="s">
        <v>3086</v>
      </c>
      <c r="I1191" s="234" t="s">
        <v>166</v>
      </c>
      <c r="J1191" s="64" t="s">
        <v>2180</v>
      </c>
    </row>
    <row r="1192" spans="1:10" x14ac:dyDescent="0.25">
      <c r="A1192" s="64">
        <v>24248765</v>
      </c>
      <c r="B1192" s="233" t="s">
        <v>2108</v>
      </c>
      <c r="C1192" s="64" t="s">
        <v>3144</v>
      </c>
      <c r="D1192" s="234" t="s">
        <v>103</v>
      </c>
      <c r="E1192" s="64" t="s">
        <v>461</v>
      </c>
      <c r="F1192" s="64">
        <v>12</v>
      </c>
      <c r="G1192" s="64" t="s">
        <v>166</v>
      </c>
      <c r="H1192" s="233" t="s">
        <v>3086</v>
      </c>
      <c r="I1192" s="234" t="s">
        <v>166</v>
      </c>
      <c r="J1192" s="64" t="s">
        <v>949</v>
      </c>
    </row>
    <row r="1193" spans="1:10" x14ac:dyDescent="0.25">
      <c r="A1193" s="64">
        <v>24222665</v>
      </c>
      <c r="B1193" s="233" t="s">
        <v>2108</v>
      </c>
      <c r="C1193" s="64" t="s">
        <v>3145</v>
      </c>
      <c r="D1193" s="234" t="s">
        <v>118</v>
      </c>
      <c r="E1193" s="64" t="s">
        <v>2718</v>
      </c>
      <c r="F1193" s="64">
        <v>14</v>
      </c>
      <c r="G1193" s="64" t="s">
        <v>166</v>
      </c>
      <c r="H1193" s="233" t="s">
        <v>3086</v>
      </c>
      <c r="I1193" s="234" t="s">
        <v>166</v>
      </c>
      <c r="J1193" s="64" t="s">
        <v>3146</v>
      </c>
    </row>
    <row r="1194" spans="1:10" x14ac:dyDescent="0.25">
      <c r="A1194" s="64">
        <v>24212840</v>
      </c>
      <c r="B1194" s="233" t="s">
        <v>3147</v>
      </c>
      <c r="C1194" s="64" t="s">
        <v>482</v>
      </c>
      <c r="D1194" s="234" t="s">
        <v>404</v>
      </c>
      <c r="E1194" s="64" t="s">
        <v>3148</v>
      </c>
      <c r="F1194" s="64">
        <v>16</v>
      </c>
      <c r="G1194" s="64" t="s">
        <v>166</v>
      </c>
      <c r="H1194" s="233" t="s">
        <v>3086</v>
      </c>
      <c r="I1194" s="234" t="s">
        <v>166</v>
      </c>
      <c r="J1194" s="64" t="s">
        <v>368</v>
      </c>
    </row>
    <row r="1195" spans="1:10" x14ac:dyDescent="0.25">
      <c r="A1195" s="64">
        <v>24248766</v>
      </c>
      <c r="B1195" s="233" t="s">
        <v>1553</v>
      </c>
      <c r="C1195" s="64" t="s">
        <v>3149</v>
      </c>
      <c r="D1195" s="234" t="s">
        <v>103</v>
      </c>
      <c r="E1195" s="64" t="s">
        <v>1667</v>
      </c>
      <c r="F1195" s="64">
        <v>12</v>
      </c>
      <c r="G1195" s="64" t="s">
        <v>166</v>
      </c>
      <c r="H1195" s="233" t="s">
        <v>3086</v>
      </c>
      <c r="I1195" s="234" t="s">
        <v>166</v>
      </c>
      <c r="J1195" s="64" t="s">
        <v>949</v>
      </c>
    </row>
    <row r="1196" spans="1:10" x14ac:dyDescent="0.25">
      <c r="A1196" s="64">
        <v>24248767</v>
      </c>
      <c r="B1196" s="233" t="s">
        <v>1553</v>
      </c>
      <c r="C1196" s="64" t="s">
        <v>3150</v>
      </c>
      <c r="D1196" s="234" t="s">
        <v>103</v>
      </c>
      <c r="E1196" s="64" t="s">
        <v>392</v>
      </c>
      <c r="F1196" s="64">
        <v>12</v>
      </c>
      <c r="G1196" s="64" t="s">
        <v>166</v>
      </c>
      <c r="H1196" s="233" t="s">
        <v>3086</v>
      </c>
      <c r="I1196" s="234" t="s">
        <v>166</v>
      </c>
      <c r="J1196" s="64" t="s">
        <v>949</v>
      </c>
    </row>
    <row r="1197" spans="1:10" x14ac:dyDescent="0.25">
      <c r="A1197" s="64">
        <v>24222182</v>
      </c>
      <c r="B1197" s="233" t="s">
        <v>1553</v>
      </c>
      <c r="C1197" s="64" t="s">
        <v>2781</v>
      </c>
      <c r="D1197" s="234" t="s">
        <v>119</v>
      </c>
      <c r="E1197" s="64" t="s">
        <v>1276</v>
      </c>
      <c r="F1197" s="64">
        <v>14</v>
      </c>
      <c r="G1197" s="64" t="s">
        <v>166</v>
      </c>
      <c r="H1197" s="233" t="s">
        <v>3086</v>
      </c>
      <c r="I1197" s="234" t="s">
        <v>166</v>
      </c>
      <c r="J1197" s="64" t="s">
        <v>2180</v>
      </c>
    </row>
    <row r="1198" spans="1:10" x14ac:dyDescent="0.25">
      <c r="A1198" s="64">
        <v>24239194</v>
      </c>
      <c r="B1198" s="233" t="s">
        <v>3151</v>
      </c>
      <c r="C1198" s="64" t="s">
        <v>3152</v>
      </c>
      <c r="D1198" s="234" t="s">
        <v>104</v>
      </c>
      <c r="E1198" s="64" t="s">
        <v>3042</v>
      </c>
      <c r="F1198" s="64">
        <v>13</v>
      </c>
      <c r="G1198" s="64" t="s">
        <v>166</v>
      </c>
      <c r="H1198" s="233" t="s">
        <v>3086</v>
      </c>
      <c r="I1198" s="234" t="s">
        <v>166</v>
      </c>
      <c r="J1198" s="64" t="s">
        <v>1445</v>
      </c>
    </row>
    <row r="1199" spans="1:10" x14ac:dyDescent="0.25">
      <c r="A1199" s="64">
        <v>24239192</v>
      </c>
      <c r="B1199" s="233" t="s">
        <v>3151</v>
      </c>
      <c r="C1199" s="64" t="s">
        <v>3153</v>
      </c>
      <c r="D1199" s="234" t="s">
        <v>103</v>
      </c>
      <c r="E1199" s="64" t="s">
        <v>3154</v>
      </c>
      <c r="F1199" s="64">
        <v>12</v>
      </c>
      <c r="G1199" s="64" t="s">
        <v>166</v>
      </c>
      <c r="H1199" s="233" t="s">
        <v>3086</v>
      </c>
      <c r="I1199" s="234" t="s">
        <v>166</v>
      </c>
      <c r="J1199" s="64" t="s">
        <v>1445</v>
      </c>
    </row>
    <row r="1200" spans="1:10" x14ac:dyDescent="0.25">
      <c r="A1200" s="64">
        <v>24222181</v>
      </c>
      <c r="B1200" s="233" t="s">
        <v>3155</v>
      </c>
      <c r="C1200" s="64" t="s">
        <v>3156</v>
      </c>
      <c r="D1200" s="234" t="s">
        <v>119</v>
      </c>
      <c r="E1200" s="64" t="s">
        <v>2670</v>
      </c>
      <c r="F1200" s="64">
        <v>15</v>
      </c>
      <c r="G1200" s="64" t="s">
        <v>166</v>
      </c>
      <c r="H1200" s="233" t="s">
        <v>3086</v>
      </c>
      <c r="I1200" s="234" t="s">
        <v>166</v>
      </c>
      <c r="J1200" s="64" t="s">
        <v>2180</v>
      </c>
    </row>
    <row r="1201" spans="1:10" x14ac:dyDescent="0.25">
      <c r="A1201" s="64">
        <v>24222674</v>
      </c>
      <c r="B1201" s="233" t="s">
        <v>767</v>
      </c>
      <c r="C1201" s="64" t="s">
        <v>917</v>
      </c>
      <c r="D1201" s="234" t="s">
        <v>104</v>
      </c>
      <c r="E1201" s="64" t="s">
        <v>1783</v>
      </c>
      <c r="F1201" s="64">
        <v>13</v>
      </c>
      <c r="G1201" s="64" t="s">
        <v>166</v>
      </c>
      <c r="H1201" s="233" t="s">
        <v>3086</v>
      </c>
      <c r="I1201" s="234" t="s">
        <v>166</v>
      </c>
      <c r="J1201" s="64" t="s">
        <v>3146</v>
      </c>
    </row>
    <row r="1202" spans="1:10" x14ac:dyDescent="0.25">
      <c r="A1202" s="64">
        <v>24212827</v>
      </c>
      <c r="B1202" s="233" t="s">
        <v>3157</v>
      </c>
      <c r="C1202" s="64" t="s">
        <v>1375</v>
      </c>
      <c r="D1202" s="234" t="s">
        <v>118</v>
      </c>
      <c r="E1202" s="64" t="s">
        <v>3158</v>
      </c>
      <c r="F1202" s="64">
        <v>15</v>
      </c>
      <c r="G1202" s="64" t="s">
        <v>166</v>
      </c>
      <c r="H1202" s="233" t="s">
        <v>3086</v>
      </c>
      <c r="I1202" s="234" t="s">
        <v>166</v>
      </c>
      <c r="J1202" s="64" t="s">
        <v>2180</v>
      </c>
    </row>
    <row r="1203" spans="1:10" x14ac:dyDescent="0.25">
      <c r="A1203" s="64">
        <v>24222670</v>
      </c>
      <c r="B1203" s="233" t="s">
        <v>3159</v>
      </c>
      <c r="C1203" s="64" t="s">
        <v>1347</v>
      </c>
      <c r="D1203" s="234" t="s">
        <v>119</v>
      </c>
      <c r="E1203" s="64" t="s">
        <v>3160</v>
      </c>
      <c r="F1203" s="64">
        <v>14</v>
      </c>
      <c r="G1203" s="64" t="s">
        <v>166</v>
      </c>
      <c r="H1203" s="233" t="s">
        <v>3086</v>
      </c>
      <c r="I1203" s="234" t="s">
        <v>166</v>
      </c>
      <c r="J1203" s="64" t="s">
        <v>1445</v>
      </c>
    </row>
    <row r="1204" spans="1:10" x14ac:dyDescent="0.25">
      <c r="A1204" s="64">
        <v>24239193</v>
      </c>
      <c r="B1204" s="233" t="s">
        <v>3161</v>
      </c>
      <c r="C1204" s="64" t="s">
        <v>3162</v>
      </c>
      <c r="D1204" s="234" t="s">
        <v>104</v>
      </c>
      <c r="E1204" s="64" t="s">
        <v>2711</v>
      </c>
      <c r="F1204" s="64">
        <v>12</v>
      </c>
      <c r="G1204" s="64" t="s">
        <v>166</v>
      </c>
      <c r="H1204" s="233" t="s">
        <v>3086</v>
      </c>
      <c r="I1204" s="234" t="s">
        <v>166</v>
      </c>
      <c r="J1204" s="64" t="s">
        <v>1445</v>
      </c>
    </row>
    <row r="1205" spans="1:10" x14ac:dyDescent="0.25">
      <c r="A1205" s="64">
        <v>24248768</v>
      </c>
      <c r="B1205" s="233" t="s">
        <v>3163</v>
      </c>
      <c r="C1205" s="64" t="s">
        <v>3164</v>
      </c>
      <c r="D1205" s="234" t="s">
        <v>104</v>
      </c>
      <c r="E1205" s="64" t="s">
        <v>3165</v>
      </c>
      <c r="F1205" s="64">
        <v>12</v>
      </c>
      <c r="G1205" s="64" t="s">
        <v>166</v>
      </c>
      <c r="H1205" s="233" t="s">
        <v>3166</v>
      </c>
      <c r="I1205" s="234" t="s">
        <v>166</v>
      </c>
      <c r="J1205" s="64" t="s">
        <v>469</v>
      </c>
    </row>
    <row r="1206" spans="1:10" x14ac:dyDescent="0.25">
      <c r="A1206" s="64">
        <v>24248769</v>
      </c>
      <c r="B1206" s="233" t="s">
        <v>3167</v>
      </c>
      <c r="C1206" s="64" t="s">
        <v>3168</v>
      </c>
      <c r="D1206" s="234" t="s">
        <v>119</v>
      </c>
      <c r="E1206" s="64" t="s">
        <v>604</v>
      </c>
      <c r="F1206" s="64">
        <v>14</v>
      </c>
      <c r="G1206" s="64" t="s">
        <v>166</v>
      </c>
      <c r="H1206" s="233" t="s">
        <v>3166</v>
      </c>
      <c r="I1206" s="234" t="s">
        <v>166</v>
      </c>
      <c r="J1206" s="64" t="s">
        <v>469</v>
      </c>
    </row>
    <row r="1207" spans="1:10" x14ac:dyDescent="0.25">
      <c r="A1207" s="64">
        <v>24222680</v>
      </c>
      <c r="B1207" s="233" t="s">
        <v>3169</v>
      </c>
      <c r="C1207" s="64" t="s">
        <v>3170</v>
      </c>
      <c r="D1207" s="234" t="s">
        <v>119</v>
      </c>
      <c r="E1207" s="64" t="s">
        <v>948</v>
      </c>
      <c r="F1207" s="64">
        <v>14</v>
      </c>
      <c r="G1207" s="64" t="s">
        <v>166</v>
      </c>
      <c r="H1207" s="233" t="s">
        <v>3166</v>
      </c>
      <c r="I1207" s="234" t="s">
        <v>166</v>
      </c>
      <c r="J1207" s="64" t="s">
        <v>3171</v>
      </c>
    </row>
    <row r="1208" spans="1:10" x14ac:dyDescent="0.25">
      <c r="A1208" s="64">
        <v>24222682</v>
      </c>
      <c r="B1208" s="233" t="s">
        <v>3172</v>
      </c>
      <c r="C1208" s="64" t="s">
        <v>3173</v>
      </c>
      <c r="D1208" s="234" t="s">
        <v>119</v>
      </c>
      <c r="E1208" s="64" t="s">
        <v>3174</v>
      </c>
      <c r="F1208" s="64">
        <v>15</v>
      </c>
      <c r="G1208" s="64" t="s">
        <v>166</v>
      </c>
      <c r="H1208" s="233" t="s">
        <v>3166</v>
      </c>
      <c r="I1208" s="234" t="s">
        <v>166</v>
      </c>
      <c r="J1208" s="64" t="s">
        <v>3171</v>
      </c>
    </row>
    <row r="1209" spans="1:10" x14ac:dyDescent="0.25">
      <c r="A1209" s="64">
        <v>24248770</v>
      </c>
      <c r="B1209" s="233" t="s">
        <v>3175</v>
      </c>
      <c r="C1209" s="64" t="s">
        <v>3176</v>
      </c>
      <c r="D1209" s="234" t="s">
        <v>103</v>
      </c>
      <c r="E1209" s="64" t="s">
        <v>3154</v>
      </c>
      <c r="F1209" s="64">
        <v>12</v>
      </c>
      <c r="G1209" s="64" t="s">
        <v>166</v>
      </c>
      <c r="H1209" s="233" t="s">
        <v>3166</v>
      </c>
      <c r="I1209" s="234" t="s">
        <v>166</v>
      </c>
      <c r="J1209" s="64" t="s">
        <v>469</v>
      </c>
    </row>
    <row r="1210" spans="1:10" x14ac:dyDescent="0.25">
      <c r="A1210" s="64">
        <v>24248771</v>
      </c>
      <c r="B1210" s="233" t="s">
        <v>3177</v>
      </c>
      <c r="C1210" s="64" t="s">
        <v>3178</v>
      </c>
      <c r="D1210" s="234" t="s">
        <v>104</v>
      </c>
      <c r="E1210" s="64" t="s">
        <v>691</v>
      </c>
      <c r="F1210" s="64">
        <v>11</v>
      </c>
      <c r="G1210" s="64" t="s">
        <v>166</v>
      </c>
      <c r="H1210" s="233" t="s">
        <v>3166</v>
      </c>
      <c r="I1210" s="234" t="s">
        <v>166</v>
      </c>
      <c r="J1210" s="64" t="s">
        <v>469</v>
      </c>
    </row>
    <row r="1211" spans="1:10" x14ac:dyDescent="0.25">
      <c r="A1211" s="64">
        <v>24248772</v>
      </c>
      <c r="B1211" s="233" t="s">
        <v>3179</v>
      </c>
      <c r="C1211" s="64" t="s">
        <v>628</v>
      </c>
      <c r="D1211" s="234" t="s">
        <v>104</v>
      </c>
      <c r="E1211" s="64" t="s">
        <v>548</v>
      </c>
      <c r="F1211" s="64">
        <v>12</v>
      </c>
      <c r="G1211" s="64" t="s">
        <v>166</v>
      </c>
      <c r="H1211" s="233" t="s">
        <v>3166</v>
      </c>
      <c r="I1211" s="234" t="s">
        <v>166</v>
      </c>
      <c r="J1211" s="64" t="s">
        <v>469</v>
      </c>
    </row>
    <row r="1212" spans="1:10" x14ac:dyDescent="0.25">
      <c r="A1212" s="64">
        <v>24248773</v>
      </c>
      <c r="B1212" s="233" t="s">
        <v>3180</v>
      </c>
      <c r="C1212" s="64" t="s">
        <v>3181</v>
      </c>
      <c r="D1212" s="234" t="s">
        <v>104</v>
      </c>
      <c r="E1212" s="64" t="s">
        <v>3182</v>
      </c>
      <c r="F1212" s="64">
        <v>13</v>
      </c>
      <c r="G1212" s="64" t="s">
        <v>166</v>
      </c>
      <c r="H1212" s="233" t="s">
        <v>3166</v>
      </c>
      <c r="I1212" s="234" t="s">
        <v>166</v>
      </c>
      <c r="J1212" s="64" t="s">
        <v>597</v>
      </c>
    </row>
    <row r="1213" spans="1:10" x14ac:dyDescent="0.25">
      <c r="A1213" s="64">
        <v>24212835</v>
      </c>
      <c r="B1213" s="233" t="s">
        <v>3183</v>
      </c>
      <c r="C1213" s="64" t="s">
        <v>3184</v>
      </c>
      <c r="D1213" s="234" t="s">
        <v>119</v>
      </c>
      <c r="E1213" s="64" t="s">
        <v>1735</v>
      </c>
      <c r="F1213" s="64">
        <v>14</v>
      </c>
      <c r="G1213" s="64" t="s">
        <v>166</v>
      </c>
      <c r="H1213" s="233" t="s">
        <v>3166</v>
      </c>
      <c r="I1213" s="234" t="s">
        <v>166</v>
      </c>
      <c r="J1213" s="64" t="s">
        <v>3171</v>
      </c>
    </row>
    <row r="1214" spans="1:10" x14ac:dyDescent="0.25">
      <c r="A1214" s="64">
        <v>24248774</v>
      </c>
      <c r="B1214" s="233" t="s">
        <v>3185</v>
      </c>
      <c r="C1214" s="64" t="s">
        <v>3186</v>
      </c>
      <c r="D1214" s="234" t="s">
        <v>104</v>
      </c>
      <c r="E1214" s="64" t="s">
        <v>1124</v>
      </c>
      <c r="F1214" s="64">
        <v>12</v>
      </c>
      <c r="G1214" s="64" t="s">
        <v>166</v>
      </c>
      <c r="H1214" s="233" t="s">
        <v>3166</v>
      </c>
      <c r="I1214" s="234" t="s">
        <v>166</v>
      </c>
      <c r="J1214" s="64" t="s">
        <v>597</v>
      </c>
    </row>
    <row r="1215" spans="1:10" x14ac:dyDescent="0.25">
      <c r="A1215" s="64">
        <v>24222681</v>
      </c>
      <c r="B1215" s="233" t="s">
        <v>3187</v>
      </c>
      <c r="C1215" s="64" t="s">
        <v>3188</v>
      </c>
      <c r="D1215" s="234" t="s">
        <v>119</v>
      </c>
      <c r="E1215" s="64" t="s">
        <v>3160</v>
      </c>
      <c r="F1215" s="64">
        <v>14</v>
      </c>
      <c r="G1215" s="64" t="s">
        <v>166</v>
      </c>
      <c r="H1215" s="233" t="s">
        <v>3166</v>
      </c>
      <c r="I1215" s="234" t="s">
        <v>166</v>
      </c>
      <c r="J1215" s="64" t="s">
        <v>3171</v>
      </c>
    </row>
    <row r="1216" spans="1:10" x14ac:dyDescent="0.25">
      <c r="A1216" s="64">
        <v>24212836</v>
      </c>
      <c r="B1216" s="233" t="s">
        <v>3189</v>
      </c>
      <c r="C1216" s="64" t="s">
        <v>3190</v>
      </c>
      <c r="D1216" s="234" t="s">
        <v>119</v>
      </c>
      <c r="E1216" s="64" t="s">
        <v>1919</v>
      </c>
      <c r="F1216" s="64">
        <v>14</v>
      </c>
      <c r="G1216" s="64" t="s">
        <v>166</v>
      </c>
      <c r="H1216" s="233" t="s">
        <v>3166</v>
      </c>
      <c r="I1216" s="234" t="s">
        <v>166</v>
      </c>
      <c r="J1216" s="64" t="s">
        <v>3171</v>
      </c>
    </row>
    <row r="1217" spans="1:10" x14ac:dyDescent="0.25">
      <c r="A1217" s="64">
        <v>24222191</v>
      </c>
      <c r="B1217" s="233" t="s">
        <v>3189</v>
      </c>
      <c r="C1217" s="64" t="s">
        <v>640</v>
      </c>
      <c r="D1217" s="234" t="s">
        <v>119</v>
      </c>
      <c r="E1217" s="64" t="s">
        <v>1796</v>
      </c>
      <c r="F1217" s="64">
        <v>14</v>
      </c>
      <c r="G1217" s="64" t="s">
        <v>166</v>
      </c>
      <c r="H1217" s="233" t="s">
        <v>3166</v>
      </c>
      <c r="I1217" s="234" t="s">
        <v>166</v>
      </c>
      <c r="J1217" s="64" t="s">
        <v>3171</v>
      </c>
    </row>
    <row r="1218" spans="1:10" x14ac:dyDescent="0.25">
      <c r="A1218" s="64">
        <v>24211079</v>
      </c>
      <c r="B1218" s="233" t="s">
        <v>3191</v>
      </c>
      <c r="C1218" s="64" t="s">
        <v>3192</v>
      </c>
      <c r="D1218" s="234" t="s">
        <v>119</v>
      </c>
      <c r="E1218" s="64" t="s">
        <v>1252</v>
      </c>
      <c r="F1218" s="64">
        <v>14</v>
      </c>
      <c r="G1218" s="64" t="s">
        <v>166</v>
      </c>
      <c r="H1218" s="233" t="s">
        <v>3166</v>
      </c>
      <c r="I1218" s="234" t="s">
        <v>166</v>
      </c>
      <c r="J1218" s="64" t="s">
        <v>3171</v>
      </c>
    </row>
    <row r="1219" spans="1:10" x14ac:dyDescent="0.25">
      <c r="A1219" s="64">
        <v>24239225</v>
      </c>
      <c r="B1219" s="233" t="s">
        <v>3191</v>
      </c>
      <c r="C1219" s="64" t="s">
        <v>3193</v>
      </c>
      <c r="D1219" s="234" t="s">
        <v>104</v>
      </c>
      <c r="E1219" s="64" t="s">
        <v>3194</v>
      </c>
      <c r="F1219" s="64">
        <v>12</v>
      </c>
      <c r="G1219" s="64" t="s">
        <v>166</v>
      </c>
      <c r="H1219" s="233" t="s">
        <v>3166</v>
      </c>
      <c r="I1219" s="234" t="s">
        <v>166</v>
      </c>
      <c r="J1219" s="64" t="s">
        <v>176</v>
      </c>
    </row>
    <row r="1220" spans="1:10" x14ac:dyDescent="0.25">
      <c r="A1220" s="64">
        <v>24239148</v>
      </c>
      <c r="B1220" s="233" t="s">
        <v>3191</v>
      </c>
      <c r="C1220" s="64" t="s">
        <v>2019</v>
      </c>
      <c r="D1220" s="234" t="s">
        <v>104</v>
      </c>
      <c r="E1220" s="64" t="s">
        <v>545</v>
      </c>
      <c r="F1220" s="64">
        <v>12</v>
      </c>
      <c r="G1220" s="64" t="s">
        <v>166</v>
      </c>
      <c r="H1220" s="233" t="s">
        <v>3166</v>
      </c>
      <c r="I1220" s="234" t="s">
        <v>166</v>
      </c>
      <c r="J1220" s="64" t="s">
        <v>1441</v>
      </c>
    </row>
    <row r="1221" spans="1:10" x14ac:dyDescent="0.25">
      <c r="A1221" s="64">
        <v>24248775</v>
      </c>
      <c r="B1221" s="233" t="s">
        <v>3195</v>
      </c>
      <c r="C1221" s="64" t="s">
        <v>1953</v>
      </c>
      <c r="D1221" s="234" t="s">
        <v>104</v>
      </c>
      <c r="E1221" s="64" t="s">
        <v>314</v>
      </c>
      <c r="F1221" s="64">
        <v>11</v>
      </c>
      <c r="G1221" s="64" t="s">
        <v>166</v>
      </c>
      <c r="H1221" s="233" t="s">
        <v>3196</v>
      </c>
      <c r="I1221" s="234" t="s">
        <v>166</v>
      </c>
      <c r="J1221" s="64" t="s">
        <v>788</v>
      </c>
    </row>
    <row r="1222" spans="1:10" x14ac:dyDescent="0.25">
      <c r="A1222" s="64">
        <v>24248230</v>
      </c>
      <c r="B1222" s="233" t="s">
        <v>3197</v>
      </c>
      <c r="C1222" s="64" t="s">
        <v>3198</v>
      </c>
      <c r="D1222" s="234" t="s">
        <v>104</v>
      </c>
      <c r="E1222" s="64" t="s">
        <v>282</v>
      </c>
      <c r="F1222" s="64">
        <v>12</v>
      </c>
      <c r="G1222" s="64" t="s">
        <v>166</v>
      </c>
      <c r="H1222" s="233" t="s">
        <v>3196</v>
      </c>
      <c r="I1222" s="234" t="s">
        <v>166</v>
      </c>
      <c r="J1222" s="64" t="s">
        <v>180</v>
      </c>
    </row>
    <row r="1223" spans="1:10" x14ac:dyDescent="0.25">
      <c r="A1223" s="64">
        <v>24248520</v>
      </c>
      <c r="B1223" s="233" t="s">
        <v>3199</v>
      </c>
      <c r="C1223" s="64" t="s">
        <v>3200</v>
      </c>
      <c r="D1223" s="234" t="s">
        <v>103</v>
      </c>
      <c r="E1223" s="64" t="s">
        <v>3201</v>
      </c>
      <c r="F1223" s="64">
        <v>11</v>
      </c>
      <c r="G1223" s="64" t="s">
        <v>166</v>
      </c>
      <c r="H1223" s="233" t="s">
        <v>3196</v>
      </c>
      <c r="I1223" s="234" t="s">
        <v>166</v>
      </c>
      <c r="J1223" s="64" t="s">
        <v>601</v>
      </c>
    </row>
    <row r="1224" spans="1:10" x14ac:dyDescent="0.25">
      <c r="A1224" s="64">
        <v>24248175</v>
      </c>
      <c r="B1224" s="233" t="s">
        <v>3202</v>
      </c>
      <c r="C1224" s="64" t="s">
        <v>3203</v>
      </c>
      <c r="D1224" s="234" t="s">
        <v>104</v>
      </c>
      <c r="E1224" s="64" t="s">
        <v>3204</v>
      </c>
      <c r="F1224" s="64">
        <v>11</v>
      </c>
      <c r="G1224" s="64" t="s">
        <v>166</v>
      </c>
      <c r="H1224" s="233" t="s">
        <v>3196</v>
      </c>
      <c r="I1224" s="234" t="s">
        <v>166</v>
      </c>
      <c r="J1224" s="64" t="s">
        <v>3205</v>
      </c>
    </row>
    <row r="1225" spans="1:10" x14ac:dyDescent="0.25">
      <c r="A1225" s="64">
        <v>24233721</v>
      </c>
      <c r="B1225" s="233" t="s">
        <v>3206</v>
      </c>
      <c r="C1225" s="64" t="s">
        <v>3207</v>
      </c>
      <c r="D1225" s="234" t="s">
        <v>103</v>
      </c>
      <c r="E1225" s="64" t="s">
        <v>1132</v>
      </c>
      <c r="F1225" s="64">
        <v>13</v>
      </c>
      <c r="G1225" s="64" t="s">
        <v>166</v>
      </c>
      <c r="H1225" s="233" t="s">
        <v>3196</v>
      </c>
      <c r="I1225" s="234" t="s">
        <v>166</v>
      </c>
      <c r="J1225" s="64" t="s">
        <v>3208</v>
      </c>
    </row>
    <row r="1226" spans="1:10" x14ac:dyDescent="0.25">
      <c r="A1226" s="64">
        <v>24239216</v>
      </c>
      <c r="B1226" s="233" t="s">
        <v>3209</v>
      </c>
      <c r="C1226" s="64" t="s">
        <v>3210</v>
      </c>
      <c r="D1226" s="234" t="s">
        <v>103</v>
      </c>
      <c r="E1226" s="64" t="s">
        <v>465</v>
      </c>
      <c r="F1226" s="64">
        <v>13</v>
      </c>
      <c r="G1226" s="64" t="s">
        <v>166</v>
      </c>
      <c r="H1226" s="233" t="s">
        <v>3196</v>
      </c>
      <c r="I1226" s="234" t="s">
        <v>166</v>
      </c>
      <c r="J1226" s="64" t="s">
        <v>3208</v>
      </c>
    </row>
    <row r="1227" spans="1:10" x14ac:dyDescent="0.25">
      <c r="A1227" s="64">
        <v>24248220</v>
      </c>
      <c r="B1227" s="233" t="s">
        <v>3211</v>
      </c>
      <c r="C1227" s="64" t="s">
        <v>3212</v>
      </c>
      <c r="D1227" s="234" t="s">
        <v>103</v>
      </c>
      <c r="E1227" s="64" t="s">
        <v>3213</v>
      </c>
      <c r="F1227" s="64">
        <v>11</v>
      </c>
      <c r="G1227" s="64" t="s">
        <v>166</v>
      </c>
      <c r="H1227" s="233" t="s">
        <v>3196</v>
      </c>
      <c r="I1227" s="234" t="s">
        <v>166</v>
      </c>
      <c r="J1227" s="64" t="s">
        <v>180</v>
      </c>
    </row>
    <row r="1228" spans="1:10" x14ac:dyDescent="0.25">
      <c r="A1228" s="64">
        <v>24211747</v>
      </c>
      <c r="B1228" s="233" t="s">
        <v>3214</v>
      </c>
      <c r="C1228" s="64" t="s">
        <v>3215</v>
      </c>
      <c r="D1228" s="234" t="s">
        <v>119</v>
      </c>
      <c r="E1228" s="64" t="s">
        <v>3216</v>
      </c>
      <c r="F1228" s="64">
        <v>15</v>
      </c>
      <c r="G1228" s="64" t="s">
        <v>166</v>
      </c>
      <c r="H1228" s="233" t="s">
        <v>3196</v>
      </c>
      <c r="I1228" s="234" t="s">
        <v>166</v>
      </c>
      <c r="J1228" s="64" t="s">
        <v>804</v>
      </c>
    </row>
    <row r="1229" spans="1:10" x14ac:dyDescent="0.25">
      <c r="A1229" s="64">
        <v>24248221</v>
      </c>
      <c r="B1229" s="233" t="s">
        <v>3217</v>
      </c>
      <c r="C1229" s="64" t="s">
        <v>3218</v>
      </c>
      <c r="D1229" s="234" t="s">
        <v>104</v>
      </c>
      <c r="E1229" s="64" t="s">
        <v>282</v>
      </c>
      <c r="F1229" s="64">
        <v>12</v>
      </c>
      <c r="G1229" s="64" t="s">
        <v>166</v>
      </c>
      <c r="H1229" s="233" t="s">
        <v>3196</v>
      </c>
      <c r="I1229" s="234" t="s">
        <v>166</v>
      </c>
      <c r="J1229" s="64" t="s">
        <v>180</v>
      </c>
    </row>
    <row r="1230" spans="1:10" x14ac:dyDescent="0.25">
      <c r="A1230" s="64">
        <v>24248213</v>
      </c>
      <c r="B1230" s="233" t="s">
        <v>3219</v>
      </c>
      <c r="C1230" s="64" t="s">
        <v>1152</v>
      </c>
      <c r="D1230" s="234" t="s">
        <v>104</v>
      </c>
      <c r="E1230" s="64" t="s">
        <v>3220</v>
      </c>
      <c r="F1230" s="64">
        <v>11</v>
      </c>
      <c r="G1230" s="64" t="s">
        <v>166</v>
      </c>
      <c r="H1230" s="233" t="s">
        <v>3196</v>
      </c>
      <c r="I1230" s="234" t="s">
        <v>166</v>
      </c>
      <c r="J1230" s="64" t="s">
        <v>3205</v>
      </c>
    </row>
    <row r="1231" spans="1:10" x14ac:dyDescent="0.25">
      <c r="A1231" s="64">
        <v>24248177</v>
      </c>
      <c r="B1231" s="233" t="s">
        <v>1386</v>
      </c>
      <c r="C1231" s="64" t="s">
        <v>3221</v>
      </c>
      <c r="D1231" s="234" t="s">
        <v>103</v>
      </c>
      <c r="E1231" s="64" t="s">
        <v>1132</v>
      </c>
      <c r="F1231" s="64">
        <v>13</v>
      </c>
      <c r="G1231" s="64" t="s">
        <v>166</v>
      </c>
      <c r="H1231" s="233" t="s">
        <v>3196</v>
      </c>
      <c r="I1231" s="234" t="s">
        <v>166</v>
      </c>
      <c r="J1231" s="64" t="s">
        <v>601</v>
      </c>
    </row>
    <row r="1232" spans="1:10" x14ac:dyDescent="0.25">
      <c r="A1232" s="64">
        <v>24237218</v>
      </c>
      <c r="B1232" s="233" t="s">
        <v>3222</v>
      </c>
      <c r="C1232" s="64" t="s">
        <v>3223</v>
      </c>
      <c r="D1232" s="234" t="s">
        <v>104</v>
      </c>
      <c r="E1232" s="64" t="s">
        <v>1488</v>
      </c>
      <c r="F1232" s="64">
        <v>12</v>
      </c>
      <c r="G1232" s="64" t="s">
        <v>166</v>
      </c>
      <c r="H1232" s="233" t="s">
        <v>3196</v>
      </c>
      <c r="I1232" s="234" t="s">
        <v>166</v>
      </c>
      <c r="J1232" s="64" t="s">
        <v>180</v>
      </c>
    </row>
    <row r="1233" spans="1:10" x14ac:dyDescent="0.25">
      <c r="A1233" s="64">
        <v>24248523</v>
      </c>
      <c r="B1233" s="233" t="s">
        <v>3224</v>
      </c>
      <c r="C1233" s="64" t="s">
        <v>3225</v>
      </c>
      <c r="D1233" s="234" t="s">
        <v>103</v>
      </c>
      <c r="E1233" s="64" t="s">
        <v>3226</v>
      </c>
      <c r="F1233" s="64">
        <v>11</v>
      </c>
      <c r="G1233" s="64" t="s">
        <v>166</v>
      </c>
      <c r="H1233" s="233" t="s">
        <v>3196</v>
      </c>
      <c r="I1233" s="234" t="s">
        <v>166</v>
      </c>
      <c r="J1233" s="64" t="s">
        <v>601</v>
      </c>
    </row>
    <row r="1234" spans="1:10" x14ac:dyDescent="0.25">
      <c r="A1234" s="64">
        <v>24210437</v>
      </c>
      <c r="B1234" s="233" t="s">
        <v>3227</v>
      </c>
      <c r="C1234" s="64" t="s">
        <v>3228</v>
      </c>
      <c r="D1234" s="234" t="s">
        <v>118</v>
      </c>
      <c r="E1234" s="64" t="s">
        <v>3229</v>
      </c>
      <c r="F1234" s="64">
        <v>15</v>
      </c>
      <c r="G1234" s="64" t="s">
        <v>166</v>
      </c>
      <c r="H1234" s="233" t="s">
        <v>3196</v>
      </c>
      <c r="I1234" s="234" t="s">
        <v>166</v>
      </c>
      <c r="J1234" s="64" t="s">
        <v>3230</v>
      </c>
    </row>
    <row r="1235" spans="1:10" x14ac:dyDescent="0.25">
      <c r="A1235" s="64">
        <v>24248227</v>
      </c>
      <c r="B1235" s="233" t="s">
        <v>3231</v>
      </c>
      <c r="C1235" s="64" t="s">
        <v>3232</v>
      </c>
      <c r="D1235" s="234" t="s">
        <v>104</v>
      </c>
      <c r="E1235" s="64" t="s">
        <v>1112</v>
      </c>
      <c r="F1235" s="64">
        <v>13</v>
      </c>
      <c r="G1235" s="64" t="s">
        <v>166</v>
      </c>
      <c r="H1235" s="233" t="s">
        <v>3196</v>
      </c>
      <c r="I1235" s="234" t="s">
        <v>166</v>
      </c>
      <c r="J1235" s="64" t="s">
        <v>180</v>
      </c>
    </row>
    <row r="1236" spans="1:10" x14ac:dyDescent="0.25">
      <c r="A1236" s="64">
        <v>24238558</v>
      </c>
      <c r="B1236" s="233" t="s">
        <v>3233</v>
      </c>
      <c r="C1236" s="64" t="s">
        <v>399</v>
      </c>
      <c r="D1236" s="234" t="s">
        <v>104</v>
      </c>
      <c r="E1236" s="64" t="s">
        <v>3234</v>
      </c>
      <c r="F1236" s="64">
        <v>12</v>
      </c>
      <c r="G1236" s="64" t="s">
        <v>166</v>
      </c>
      <c r="H1236" s="233" t="s">
        <v>3196</v>
      </c>
      <c r="I1236" s="234" t="s">
        <v>166</v>
      </c>
      <c r="J1236" s="64" t="s">
        <v>3205</v>
      </c>
    </row>
    <row r="1237" spans="1:10" x14ac:dyDescent="0.25">
      <c r="A1237" s="64">
        <v>24248170</v>
      </c>
      <c r="B1237" s="233" t="s">
        <v>3235</v>
      </c>
      <c r="C1237" s="64" t="s">
        <v>2172</v>
      </c>
      <c r="D1237" s="234" t="s">
        <v>103</v>
      </c>
      <c r="E1237" s="64" t="s">
        <v>301</v>
      </c>
      <c r="F1237" s="64">
        <v>11</v>
      </c>
      <c r="G1237" s="64" t="s">
        <v>166</v>
      </c>
      <c r="H1237" s="233" t="s">
        <v>3196</v>
      </c>
      <c r="I1237" s="234" t="s">
        <v>166</v>
      </c>
      <c r="J1237" s="64" t="s">
        <v>601</v>
      </c>
    </row>
    <row r="1238" spans="1:10" x14ac:dyDescent="0.25">
      <c r="A1238" s="64">
        <v>24248178</v>
      </c>
      <c r="B1238" s="233" t="s">
        <v>3236</v>
      </c>
      <c r="C1238" s="64" t="s">
        <v>3237</v>
      </c>
      <c r="D1238" s="234" t="s">
        <v>103</v>
      </c>
      <c r="E1238" s="64" t="s">
        <v>1138</v>
      </c>
      <c r="F1238" s="64">
        <v>12</v>
      </c>
      <c r="G1238" s="64" t="s">
        <v>166</v>
      </c>
      <c r="H1238" s="233" t="s">
        <v>3196</v>
      </c>
      <c r="I1238" s="234" t="s">
        <v>166</v>
      </c>
      <c r="J1238" s="64" t="s">
        <v>601</v>
      </c>
    </row>
    <row r="1239" spans="1:10" x14ac:dyDescent="0.25">
      <c r="A1239" s="64">
        <v>24248522</v>
      </c>
      <c r="B1239" s="233" t="s">
        <v>3238</v>
      </c>
      <c r="C1239" s="64" t="s">
        <v>2222</v>
      </c>
      <c r="D1239" s="234" t="s">
        <v>103</v>
      </c>
      <c r="E1239" s="64" t="s">
        <v>1284</v>
      </c>
      <c r="F1239" s="64">
        <v>11</v>
      </c>
      <c r="G1239" s="64" t="s">
        <v>166</v>
      </c>
      <c r="H1239" s="233" t="s">
        <v>3196</v>
      </c>
      <c r="I1239" s="234" t="s">
        <v>166</v>
      </c>
      <c r="J1239" s="64" t="s">
        <v>601</v>
      </c>
    </row>
    <row r="1240" spans="1:10" x14ac:dyDescent="0.25">
      <c r="A1240" s="64">
        <v>24248210</v>
      </c>
      <c r="B1240" s="233" t="s">
        <v>3239</v>
      </c>
      <c r="C1240" s="64" t="s">
        <v>3240</v>
      </c>
      <c r="D1240" s="234" t="s">
        <v>104</v>
      </c>
      <c r="E1240" s="64" t="s">
        <v>1993</v>
      </c>
      <c r="F1240" s="64">
        <v>12</v>
      </c>
      <c r="G1240" s="64" t="s">
        <v>166</v>
      </c>
      <c r="H1240" s="233" t="s">
        <v>3196</v>
      </c>
      <c r="I1240" s="234" t="s">
        <v>166</v>
      </c>
      <c r="J1240" s="64" t="s">
        <v>3241</v>
      </c>
    </row>
    <row r="1241" spans="1:10" x14ac:dyDescent="0.25">
      <c r="A1241" s="64">
        <v>24248171</v>
      </c>
      <c r="B1241" s="233" t="s">
        <v>3242</v>
      </c>
      <c r="C1241" s="64" t="s">
        <v>3243</v>
      </c>
      <c r="D1241" s="234" t="s">
        <v>119</v>
      </c>
      <c r="E1241" s="64" t="s">
        <v>1576</v>
      </c>
      <c r="F1241" s="64">
        <v>14</v>
      </c>
      <c r="G1241" s="64" t="s">
        <v>166</v>
      </c>
      <c r="H1241" s="233" t="s">
        <v>3196</v>
      </c>
      <c r="I1241" s="234" t="s">
        <v>166</v>
      </c>
      <c r="J1241" s="64" t="s">
        <v>180</v>
      </c>
    </row>
    <row r="1242" spans="1:10" x14ac:dyDescent="0.25">
      <c r="A1242" s="64">
        <v>24237908</v>
      </c>
      <c r="B1242" s="233" t="s">
        <v>254</v>
      </c>
      <c r="C1242" s="64" t="s">
        <v>3244</v>
      </c>
      <c r="D1242" s="234" t="s">
        <v>103</v>
      </c>
      <c r="E1242" s="64" t="s">
        <v>1185</v>
      </c>
      <c r="F1242" s="64">
        <v>13</v>
      </c>
      <c r="G1242" s="64" t="s">
        <v>166</v>
      </c>
      <c r="H1242" s="233" t="s">
        <v>3196</v>
      </c>
      <c r="I1242" s="234" t="s">
        <v>166</v>
      </c>
      <c r="J1242" s="64" t="s">
        <v>180</v>
      </c>
    </row>
    <row r="1243" spans="1:10" x14ac:dyDescent="0.25">
      <c r="A1243" s="64">
        <v>24248776</v>
      </c>
      <c r="B1243" s="233" t="s">
        <v>3245</v>
      </c>
      <c r="C1243" s="64" t="s">
        <v>3246</v>
      </c>
      <c r="D1243" s="234" t="s">
        <v>104</v>
      </c>
      <c r="E1243" s="64" t="s">
        <v>2672</v>
      </c>
      <c r="F1243" s="64">
        <v>11</v>
      </c>
      <c r="G1243" s="64" t="s">
        <v>166</v>
      </c>
      <c r="H1243" s="233" t="s">
        <v>3196</v>
      </c>
      <c r="I1243" s="234" t="s">
        <v>166</v>
      </c>
      <c r="J1243" s="64" t="s">
        <v>788</v>
      </c>
    </row>
    <row r="1244" spans="1:10" x14ac:dyDescent="0.25">
      <c r="A1244" s="64">
        <v>24239226</v>
      </c>
      <c r="B1244" s="233" t="s">
        <v>3247</v>
      </c>
      <c r="C1244" s="64" t="s">
        <v>3248</v>
      </c>
      <c r="D1244" s="234" t="s">
        <v>103</v>
      </c>
      <c r="E1244" s="64" t="s">
        <v>220</v>
      </c>
      <c r="F1244" s="64">
        <v>12</v>
      </c>
      <c r="G1244" s="64" t="s">
        <v>166</v>
      </c>
      <c r="H1244" s="233" t="s">
        <v>3196</v>
      </c>
      <c r="I1244" s="234" t="s">
        <v>166</v>
      </c>
      <c r="J1244" s="64" t="s">
        <v>601</v>
      </c>
    </row>
    <row r="1245" spans="1:10" x14ac:dyDescent="0.25">
      <c r="A1245" s="64">
        <v>24248777</v>
      </c>
      <c r="B1245" s="233" t="s">
        <v>860</v>
      </c>
      <c r="C1245" s="64" t="s">
        <v>3249</v>
      </c>
      <c r="D1245" s="234" t="s">
        <v>104</v>
      </c>
      <c r="E1245" s="64" t="s">
        <v>223</v>
      </c>
      <c r="F1245" s="64">
        <v>12</v>
      </c>
      <c r="G1245" s="64" t="s">
        <v>166</v>
      </c>
      <c r="H1245" s="233" t="s">
        <v>3196</v>
      </c>
      <c r="I1245" s="234" t="s">
        <v>166</v>
      </c>
      <c r="J1245" s="64" t="s">
        <v>997</v>
      </c>
    </row>
    <row r="1246" spans="1:10" x14ac:dyDescent="0.25">
      <c r="A1246" s="64">
        <v>24248521</v>
      </c>
      <c r="B1246" s="233" t="s">
        <v>3250</v>
      </c>
      <c r="C1246" s="64" t="s">
        <v>1251</v>
      </c>
      <c r="D1246" s="234" t="s">
        <v>103</v>
      </c>
      <c r="E1246" s="64" t="s">
        <v>3251</v>
      </c>
      <c r="F1246" s="64">
        <v>11</v>
      </c>
      <c r="G1246" s="64" t="s">
        <v>166</v>
      </c>
      <c r="H1246" s="233" t="s">
        <v>3196</v>
      </c>
      <c r="I1246" s="234" t="s">
        <v>166</v>
      </c>
      <c r="J1246" s="64" t="s">
        <v>601</v>
      </c>
    </row>
    <row r="1247" spans="1:10" x14ac:dyDescent="0.25">
      <c r="A1247" s="64">
        <v>24248778</v>
      </c>
      <c r="B1247" s="233" t="s">
        <v>3252</v>
      </c>
      <c r="C1247" s="64" t="s">
        <v>3253</v>
      </c>
      <c r="D1247" s="234" t="s">
        <v>104</v>
      </c>
      <c r="E1247" s="64" t="s">
        <v>3254</v>
      </c>
      <c r="F1247" s="64">
        <v>12</v>
      </c>
      <c r="G1247" s="64" t="s">
        <v>166</v>
      </c>
      <c r="H1247" s="233" t="s">
        <v>3196</v>
      </c>
      <c r="I1247" s="234" t="s">
        <v>166</v>
      </c>
      <c r="J1247" s="64" t="s">
        <v>180</v>
      </c>
    </row>
    <row r="1248" spans="1:10" x14ac:dyDescent="0.25">
      <c r="A1248" s="64">
        <v>24248219</v>
      </c>
      <c r="B1248" s="233" t="s">
        <v>3255</v>
      </c>
      <c r="C1248" s="64" t="s">
        <v>1542</v>
      </c>
      <c r="D1248" s="234" t="s">
        <v>103</v>
      </c>
      <c r="E1248" s="64" t="s">
        <v>3256</v>
      </c>
      <c r="F1248" s="64">
        <v>11</v>
      </c>
      <c r="G1248" s="64" t="s">
        <v>166</v>
      </c>
      <c r="H1248" s="233" t="s">
        <v>3196</v>
      </c>
      <c r="I1248" s="234" t="s">
        <v>166</v>
      </c>
      <c r="J1248" s="64" t="s">
        <v>3241</v>
      </c>
    </row>
    <row r="1249" spans="1:10" x14ac:dyDescent="0.25">
      <c r="A1249" s="64">
        <v>24248224</v>
      </c>
      <c r="B1249" s="233" t="s">
        <v>3257</v>
      </c>
      <c r="C1249" s="64" t="s">
        <v>3258</v>
      </c>
      <c r="D1249" s="234" t="s">
        <v>104</v>
      </c>
      <c r="E1249" s="64" t="s">
        <v>3259</v>
      </c>
      <c r="F1249" s="64">
        <v>11</v>
      </c>
      <c r="G1249" s="64" t="s">
        <v>166</v>
      </c>
      <c r="H1249" s="233" t="s">
        <v>3196</v>
      </c>
      <c r="I1249" s="234" t="s">
        <v>166</v>
      </c>
      <c r="J1249" s="64" t="s">
        <v>3241</v>
      </c>
    </row>
    <row r="1250" spans="1:10" x14ac:dyDescent="0.25">
      <c r="A1250" s="64">
        <v>24248212</v>
      </c>
      <c r="B1250" s="233" t="s">
        <v>3260</v>
      </c>
      <c r="C1250" s="64" t="s">
        <v>3048</v>
      </c>
      <c r="D1250" s="234" t="s">
        <v>104</v>
      </c>
      <c r="E1250" s="64" t="s">
        <v>3261</v>
      </c>
      <c r="F1250" s="64">
        <v>11</v>
      </c>
      <c r="G1250" s="64" t="s">
        <v>166</v>
      </c>
      <c r="H1250" s="233" t="s">
        <v>3196</v>
      </c>
      <c r="I1250" s="234" t="s">
        <v>166</v>
      </c>
      <c r="J1250" s="64" t="s">
        <v>788</v>
      </c>
    </row>
    <row r="1251" spans="1:10" x14ac:dyDescent="0.25">
      <c r="A1251" s="64">
        <v>24237222</v>
      </c>
      <c r="B1251" s="233" t="s">
        <v>3262</v>
      </c>
      <c r="C1251" s="64" t="s">
        <v>796</v>
      </c>
      <c r="D1251" s="234" t="s">
        <v>104</v>
      </c>
      <c r="E1251" s="64" t="s">
        <v>3263</v>
      </c>
      <c r="F1251" s="64">
        <v>13</v>
      </c>
      <c r="G1251" s="64" t="s">
        <v>166</v>
      </c>
      <c r="H1251" s="233" t="s">
        <v>3196</v>
      </c>
      <c r="I1251" s="234" t="s">
        <v>166</v>
      </c>
      <c r="J1251" s="64" t="s">
        <v>3241</v>
      </c>
    </row>
    <row r="1252" spans="1:10" x14ac:dyDescent="0.25">
      <c r="A1252" s="64">
        <v>24239169</v>
      </c>
      <c r="B1252" s="233" t="s">
        <v>3264</v>
      </c>
      <c r="C1252" s="64" t="s">
        <v>3265</v>
      </c>
      <c r="D1252" s="234" t="s">
        <v>103</v>
      </c>
      <c r="E1252" s="64" t="s">
        <v>582</v>
      </c>
      <c r="F1252" s="64">
        <v>13</v>
      </c>
      <c r="G1252" s="64" t="s">
        <v>166</v>
      </c>
      <c r="H1252" s="233" t="s">
        <v>3196</v>
      </c>
      <c r="I1252" s="234" t="s">
        <v>166</v>
      </c>
      <c r="J1252" s="64" t="s">
        <v>3208</v>
      </c>
    </row>
    <row r="1253" spans="1:10" x14ac:dyDescent="0.25">
      <c r="A1253" s="64">
        <v>24248779</v>
      </c>
      <c r="B1253" s="233" t="s">
        <v>3266</v>
      </c>
      <c r="C1253" s="64" t="s">
        <v>1258</v>
      </c>
      <c r="D1253" s="234" t="s">
        <v>104</v>
      </c>
      <c r="E1253" s="64" t="s">
        <v>879</v>
      </c>
      <c r="F1253" s="64">
        <v>12</v>
      </c>
      <c r="G1253" s="64" t="s">
        <v>166</v>
      </c>
      <c r="H1253" s="233" t="s">
        <v>3196</v>
      </c>
      <c r="I1253" s="234" t="s">
        <v>166</v>
      </c>
      <c r="J1253" s="64" t="s">
        <v>3205</v>
      </c>
    </row>
    <row r="1254" spans="1:10" x14ac:dyDescent="0.25">
      <c r="A1254" s="64">
        <v>24237228</v>
      </c>
      <c r="B1254" s="233" t="s">
        <v>3267</v>
      </c>
      <c r="C1254" s="64" t="s">
        <v>3268</v>
      </c>
      <c r="D1254" s="234" t="s">
        <v>104</v>
      </c>
      <c r="E1254" s="64" t="s">
        <v>3269</v>
      </c>
      <c r="F1254" s="64">
        <v>12</v>
      </c>
      <c r="G1254" s="64" t="s">
        <v>166</v>
      </c>
      <c r="H1254" s="233" t="s">
        <v>3196</v>
      </c>
      <c r="I1254" s="234" t="s">
        <v>166</v>
      </c>
      <c r="J1254" s="64" t="s">
        <v>3205</v>
      </c>
    </row>
    <row r="1255" spans="1:10" x14ac:dyDescent="0.25">
      <c r="A1255" s="64">
        <v>24220306</v>
      </c>
      <c r="B1255" s="233" t="s">
        <v>3270</v>
      </c>
      <c r="C1255" s="64" t="s">
        <v>3271</v>
      </c>
      <c r="D1255" s="234" t="s">
        <v>118</v>
      </c>
      <c r="E1255" s="64" t="s">
        <v>3272</v>
      </c>
      <c r="F1255" s="64">
        <v>14</v>
      </c>
      <c r="G1255" s="64" t="s">
        <v>166</v>
      </c>
      <c r="H1255" s="233" t="s">
        <v>3196</v>
      </c>
      <c r="I1255" s="234" t="s">
        <v>166</v>
      </c>
      <c r="J1255" s="64" t="s">
        <v>180</v>
      </c>
    </row>
    <row r="1256" spans="1:10" x14ac:dyDescent="0.25">
      <c r="A1256" s="64">
        <v>24238557</v>
      </c>
      <c r="B1256" s="233" t="s">
        <v>3273</v>
      </c>
      <c r="C1256" s="64" t="s">
        <v>293</v>
      </c>
      <c r="D1256" s="234" t="s">
        <v>104</v>
      </c>
      <c r="E1256" s="64" t="s">
        <v>1491</v>
      </c>
      <c r="F1256" s="64">
        <v>12</v>
      </c>
      <c r="G1256" s="64" t="s">
        <v>166</v>
      </c>
      <c r="H1256" s="233" t="s">
        <v>3196</v>
      </c>
      <c r="I1256" s="234" t="s">
        <v>166</v>
      </c>
      <c r="J1256" s="64" t="s">
        <v>3205</v>
      </c>
    </row>
    <row r="1257" spans="1:10" x14ac:dyDescent="0.25">
      <c r="A1257" s="64">
        <v>24238556</v>
      </c>
      <c r="B1257" s="233" t="s">
        <v>3274</v>
      </c>
      <c r="C1257" s="64" t="s">
        <v>3275</v>
      </c>
      <c r="D1257" s="234" t="s">
        <v>104</v>
      </c>
      <c r="E1257" s="64" t="s">
        <v>3276</v>
      </c>
      <c r="F1257" s="64">
        <v>12</v>
      </c>
      <c r="G1257" s="64" t="s">
        <v>166</v>
      </c>
      <c r="H1257" s="233" t="s">
        <v>3196</v>
      </c>
      <c r="I1257" s="234" t="s">
        <v>166</v>
      </c>
      <c r="J1257" s="64" t="s">
        <v>3205</v>
      </c>
    </row>
    <row r="1258" spans="1:10" x14ac:dyDescent="0.25">
      <c r="A1258" s="64">
        <v>24221070</v>
      </c>
      <c r="B1258" s="233" t="s">
        <v>323</v>
      </c>
      <c r="C1258" s="64" t="s">
        <v>1776</v>
      </c>
      <c r="D1258" s="234" t="s">
        <v>119</v>
      </c>
      <c r="E1258" s="64" t="s">
        <v>3277</v>
      </c>
      <c r="F1258" s="64">
        <v>14</v>
      </c>
      <c r="G1258" s="64" t="s">
        <v>166</v>
      </c>
      <c r="H1258" s="233" t="s">
        <v>3196</v>
      </c>
      <c r="I1258" s="234" t="s">
        <v>166</v>
      </c>
      <c r="J1258" s="64" t="s">
        <v>804</v>
      </c>
    </row>
    <row r="1259" spans="1:10" x14ac:dyDescent="0.25">
      <c r="A1259" s="64">
        <v>24248174</v>
      </c>
      <c r="B1259" s="233" t="s">
        <v>3278</v>
      </c>
      <c r="C1259" s="64" t="s">
        <v>3279</v>
      </c>
      <c r="D1259" s="234" t="s">
        <v>104</v>
      </c>
      <c r="E1259" s="64" t="s">
        <v>1555</v>
      </c>
      <c r="F1259" s="64">
        <v>13</v>
      </c>
      <c r="G1259" s="64" t="s">
        <v>166</v>
      </c>
      <c r="H1259" s="233" t="s">
        <v>3196</v>
      </c>
      <c r="I1259" s="234" t="s">
        <v>166</v>
      </c>
      <c r="J1259" s="64" t="s">
        <v>3205</v>
      </c>
    </row>
    <row r="1260" spans="1:10" x14ac:dyDescent="0.25">
      <c r="A1260" s="64">
        <v>24248169</v>
      </c>
      <c r="B1260" s="233" t="s">
        <v>3280</v>
      </c>
      <c r="C1260" s="64" t="s">
        <v>296</v>
      </c>
      <c r="D1260" s="234" t="s">
        <v>103</v>
      </c>
      <c r="E1260" s="64" t="s">
        <v>2028</v>
      </c>
      <c r="F1260" s="64">
        <v>11</v>
      </c>
      <c r="G1260" s="64" t="s">
        <v>166</v>
      </c>
      <c r="H1260" s="233" t="s">
        <v>3196</v>
      </c>
      <c r="I1260" s="234" t="s">
        <v>166</v>
      </c>
      <c r="J1260" s="64" t="s">
        <v>601</v>
      </c>
    </row>
    <row r="1261" spans="1:10" x14ac:dyDescent="0.25">
      <c r="A1261" s="64">
        <v>24237916</v>
      </c>
      <c r="B1261" s="233" t="s">
        <v>3281</v>
      </c>
      <c r="C1261" s="64" t="s">
        <v>3282</v>
      </c>
      <c r="D1261" s="234" t="s">
        <v>119</v>
      </c>
      <c r="E1261" s="64" t="s">
        <v>1444</v>
      </c>
      <c r="F1261" s="64">
        <v>13</v>
      </c>
      <c r="G1261" s="64" t="s">
        <v>166</v>
      </c>
      <c r="H1261" s="233" t="s">
        <v>3196</v>
      </c>
      <c r="I1261" s="234" t="s">
        <v>166</v>
      </c>
      <c r="J1261" s="64" t="s">
        <v>180</v>
      </c>
    </row>
    <row r="1262" spans="1:10" x14ac:dyDescent="0.25">
      <c r="A1262" s="64">
        <v>24248217</v>
      </c>
      <c r="B1262" s="233" t="s">
        <v>3283</v>
      </c>
      <c r="C1262" s="64" t="s">
        <v>3284</v>
      </c>
      <c r="D1262" s="234" t="s">
        <v>119</v>
      </c>
      <c r="E1262" s="64" t="s">
        <v>2069</v>
      </c>
      <c r="F1262" s="64">
        <v>15</v>
      </c>
      <c r="G1262" s="64" t="s">
        <v>166</v>
      </c>
      <c r="H1262" s="233" t="s">
        <v>3196</v>
      </c>
      <c r="I1262" s="234" t="s">
        <v>166</v>
      </c>
      <c r="J1262" s="64" t="s">
        <v>180</v>
      </c>
    </row>
    <row r="1263" spans="1:10" x14ac:dyDescent="0.25">
      <c r="A1263" s="64">
        <v>24248228</v>
      </c>
      <c r="B1263" s="233" t="s">
        <v>3285</v>
      </c>
      <c r="C1263" s="64" t="s">
        <v>1126</v>
      </c>
      <c r="D1263" s="234" t="s">
        <v>104</v>
      </c>
      <c r="E1263" s="64" t="s">
        <v>1002</v>
      </c>
      <c r="F1263" s="64">
        <v>13</v>
      </c>
      <c r="G1263" s="64" t="s">
        <v>166</v>
      </c>
      <c r="H1263" s="233" t="s">
        <v>3196</v>
      </c>
      <c r="I1263" s="234" t="s">
        <v>166</v>
      </c>
      <c r="J1263" s="64" t="s">
        <v>3205</v>
      </c>
    </row>
    <row r="1264" spans="1:10" x14ac:dyDescent="0.25">
      <c r="A1264" s="64">
        <v>24237229</v>
      </c>
      <c r="B1264" s="233" t="s">
        <v>3286</v>
      </c>
      <c r="C1264" s="64" t="s">
        <v>3287</v>
      </c>
      <c r="D1264" s="234" t="s">
        <v>104</v>
      </c>
      <c r="E1264" s="64" t="s">
        <v>3288</v>
      </c>
      <c r="F1264" s="64">
        <v>13</v>
      </c>
      <c r="G1264" s="64" t="s">
        <v>166</v>
      </c>
      <c r="H1264" s="233" t="s">
        <v>3196</v>
      </c>
      <c r="I1264" s="234" t="s">
        <v>166</v>
      </c>
      <c r="J1264" s="64" t="s">
        <v>3241</v>
      </c>
    </row>
    <row r="1265" spans="1:10" x14ac:dyDescent="0.25">
      <c r="A1265" s="64">
        <v>24248223</v>
      </c>
      <c r="B1265" s="233" t="s">
        <v>1078</v>
      </c>
      <c r="C1265" s="64" t="s">
        <v>3289</v>
      </c>
      <c r="D1265" s="234" t="s">
        <v>103</v>
      </c>
      <c r="E1265" s="64" t="s">
        <v>2439</v>
      </c>
      <c r="F1265" s="64">
        <v>11</v>
      </c>
      <c r="G1265" s="64" t="s">
        <v>166</v>
      </c>
      <c r="H1265" s="233" t="s">
        <v>3196</v>
      </c>
      <c r="I1265" s="234" t="s">
        <v>166</v>
      </c>
      <c r="J1265" s="64" t="s">
        <v>3241</v>
      </c>
    </row>
    <row r="1266" spans="1:10" x14ac:dyDescent="0.25">
      <c r="A1266" s="64">
        <v>24210132</v>
      </c>
      <c r="B1266" s="233" t="s">
        <v>3290</v>
      </c>
      <c r="C1266" s="64" t="s">
        <v>3291</v>
      </c>
      <c r="D1266" s="234" t="s">
        <v>118</v>
      </c>
      <c r="E1266" s="64" t="s">
        <v>3292</v>
      </c>
      <c r="F1266" s="64">
        <v>15</v>
      </c>
      <c r="G1266" s="64" t="s">
        <v>166</v>
      </c>
      <c r="H1266" s="233" t="s">
        <v>3196</v>
      </c>
      <c r="I1266" s="234" t="s">
        <v>166</v>
      </c>
      <c r="J1266" s="64" t="s">
        <v>180</v>
      </c>
    </row>
    <row r="1267" spans="1:10" x14ac:dyDescent="0.25">
      <c r="A1267" s="64">
        <v>24220139</v>
      </c>
      <c r="B1267" s="233" t="s">
        <v>1086</v>
      </c>
      <c r="C1267" s="64" t="s">
        <v>3293</v>
      </c>
      <c r="D1267" s="234" t="s">
        <v>118</v>
      </c>
      <c r="E1267" s="64" t="s">
        <v>3294</v>
      </c>
      <c r="F1267" s="64">
        <v>15</v>
      </c>
      <c r="G1267" s="64" t="s">
        <v>166</v>
      </c>
      <c r="H1267" s="233" t="s">
        <v>3196</v>
      </c>
      <c r="I1267" s="234" t="s">
        <v>166</v>
      </c>
      <c r="J1267" s="64" t="s">
        <v>180</v>
      </c>
    </row>
    <row r="1268" spans="1:10" x14ac:dyDescent="0.25">
      <c r="A1268" s="64">
        <v>24238031</v>
      </c>
      <c r="B1268" s="233" t="s">
        <v>3295</v>
      </c>
      <c r="C1268" s="64" t="s">
        <v>3296</v>
      </c>
      <c r="D1268" s="234" t="s">
        <v>104</v>
      </c>
      <c r="E1268" s="64" t="s">
        <v>3297</v>
      </c>
      <c r="F1268" s="64">
        <v>12</v>
      </c>
      <c r="G1268" s="64" t="s">
        <v>166</v>
      </c>
      <c r="H1268" s="233" t="s">
        <v>3196</v>
      </c>
      <c r="I1268" s="234" t="s">
        <v>166</v>
      </c>
      <c r="J1268" s="64" t="s">
        <v>3298</v>
      </c>
    </row>
    <row r="1269" spans="1:10" x14ac:dyDescent="0.25">
      <c r="A1269" s="64">
        <v>24221358</v>
      </c>
      <c r="B1269" s="233" t="s">
        <v>3299</v>
      </c>
      <c r="C1269" s="64" t="s">
        <v>3300</v>
      </c>
      <c r="D1269" s="234" t="s">
        <v>119</v>
      </c>
      <c r="E1269" s="64" t="s">
        <v>3301</v>
      </c>
      <c r="F1269" s="64">
        <v>15</v>
      </c>
      <c r="G1269" s="64" t="s">
        <v>166</v>
      </c>
      <c r="H1269" s="233" t="s">
        <v>3196</v>
      </c>
      <c r="I1269" s="234" t="s">
        <v>166</v>
      </c>
      <c r="J1269" s="64" t="s">
        <v>180</v>
      </c>
    </row>
    <row r="1270" spans="1:10" x14ac:dyDescent="0.25">
      <c r="A1270" s="64">
        <v>24248780</v>
      </c>
      <c r="B1270" s="233" t="s">
        <v>2945</v>
      </c>
      <c r="C1270" s="64" t="s">
        <v>631</v>
      </c>
      <c r="D1270" s="234" t="s">
        <v>104</v>
      </c>
      <c r="E1270" s="64" t="s">
        <v>3302</v>
      </c>
      <c r="F1270" s="64">
        <v>12</v>
      </c>
      <c r="G1270" s="64" t="s">
        <v>166</v>
      </c>
      <c r="H1270" s="233" t="s">
        <v>3196</v>
      </c>
      <c r="I1270" s="234" t="s">
        <v>166</v>
      </c>
      <c r="J1270" s="64" t="s">
        <v>3205</v>
      </c>
    </row>
    <row r="1271" spans="1:10" x14ac:dyDescent="0.25">
      <c r="A1271" s="64">
        <v>24211232</v>
      </c>
      <c r="B1271" s="233" t="s">
        <v>3303</v>
      </c>
      <c r="C1271" s="64" t="s">
        <v>3304</v>
      </c>
      <c r="D1271" s="234" t="s">
        <v>119</v>
      </c>
      <c r="E1271" s="64" t="s">
        <v>3305</v>
      </c>
      <c r="F1271" s="64">
        <v>14</v>
      </c>
      <c r="G1271" s="64" t="s">
        <v>166</v>
      </c>
      <c r="H1271" s="233" t="s">
        <v>3196</v>
      </c>
      <c r="I1271" s="234" t="s">
        <v>166</v>
      </c>
      <c r="J1271" s="64" t="s">
        <v>3306</v>
      </c>
    </row>
    <row r="1272" spans="1:10" x14ac:dyDescent="0.25">
      <c r="A1272" s="64">
        <v>24248176</v>
      </c>
      <c r="B1272" s="233" t="s">
        <v>1544</v>
      </c>
      <c r="C1272" s="64" t="s">
        <v>3307</v>
      </c>
      <c r="D1272" s="234" t="s">
        <v>104</v>
      </c>
      <c r="E1272" s="64" t="s">
        <v>3308</v>
      </c>
      <c r="F1272" s="64">
        <v>11</v>
      </c>
      <c r="G1272" s="64" t="s">
        <v>166</v>
      </c>
      <c r="H1272" s="233" t="s">
        <v>3196</v>
      </c>
      <c r="I1272" s="234" t="s">
        <v>166</v>
      </c>
      <c r="J1272" s="64" t="s">
        <v>180</v>
      </c>
    </row>
    <row r="1273" spans="1:10" x14ac:dyDescent="0.25">
      <c r="A1273" s="64">
        <v>24211118</v>
      </c>
      <c r="B1273" s="233" t="s">
        <v>3309</v>
      </c>
      <c r="C1273" s="64" t="s">
        <v>3310</v>
      </c>
      <c r="D1273" s="234" t="s">
        <v>119</v>
      </c>
      <c r="E1273" s="64" t="s">
        <v>3311</v>
      </c>
      <c r="F1273" s="64">
        <v>14</v>
      </c>
      <c r="G1273" s="64" t="s">
        <v>166</v>
      </c>
      <c r="H1273" s="233" t="s">
        <v>3196</v>
      </c>
      <c r="I1273" s="234" t="s">
        <v>166</v>
      </c>
      <c r="J1273" s="64" t="s">
        <v>804</v>
      </c>
    </row>
    <row r="1274" spans="1:10" x14ac:dyDescent="0.25">
      <c r="A1274" s="64">
        <v>24248172</v>
      </c>
      <c r="B1274" s="233" t="s">
        <v>3312</v>
      </c>
      <c r="C1274" s="64" t="s">
        <v>3313</v>
      </c>
      <c r="D1274" s="234" t="s">
        <v>103</v>
      </c>
      <c r="E1274" s="64" t="s">
        <v>2854</v>
      </c>
      <c r="F1274" s="64">
        <v>13</v>
      </c>
      <c r="G1274" s="64" t="s">
        <v>166</v>
      </c>
      <c r="H1274" s="233" t="s">
        <v>3196</v>
      </c>
      <c r="I1274" s="234" t="s">
        <v>166</v>
      </c>
      <c r="J1274" s="64" t="s">
        <v>180</v>
      </c>
    </row>
    <row r="1275" spans="1:10" x14ac:dyDescent="0.25">
      <c r="A1275" s="64">
        <v>24237220</v>
      </c>
      <c r="B1275" s="233" t="s">
        <v>3314</v>
      </c>
      <c r="C1275" s="64" t="s">
        <v>3315</v>
      </c>
      <c r="D1275" s="234" t="s">
        <v>104</v>
      </c>
      <c r="E1275" s="64" t="s">
        <v>995</v>
      </c>
      <c r="F1275" s="64">
        <v>13</v>
      </c>
      <c r="G1275" s="64" t="s">
        <v>166</v>
      </c>
      <c r="H1275" s="233" t="s">
        <v>3196</v>
      </c>
      <c r="I1275" s="234" t="s">
        <v>166</v>
      </c>
      <c r="J1275" s="64" t="s">
        <v>180</v>
      </c>
    </row>
    <row r="1276" spans="1:10" x14ac:dyDescent="0.25">
      <c r="A1276" s="64">
        <v>24237212</v>
      </c>
      <c r="B1276" s="233" t="s">
        <v>767</v>
      </c>
      <c r="C1276" s="64" t="s">
        <v>2509</v>
      </c>
      <c r="D1276" s="234" t="s">
        <v>104</v>
      </c>
      <c r="E1276" s="64" t="s">
        <v>246</v>
      </c>
      <c r="F1276" s="64">
        <v>12</v>
      </c>
      <c r="G1276" s="64" t="s">
        <v>166</v>
      </c>
      <c r="H1276" s="233" t="s">
        <v>3196</v>
      </c>
      <c r="I1276" s="234" t="s">
        <v>166</v>
      </c>
      <c r="J1276" s="64" t="s">
        <v>3241</v>
      </c>
    </row>
    <row r="1277" spans="1:10" x14ac:dyDescent="0.25">
      <c r="A1277" s="64">
        <v>24221357</v>
      </c>
      <c r="B1277" s="233" t="s">
        <v>767</v>
      </c>
      <c r="C1277" s="64" t="s">
        <v>3316</v>
      </c>
      <c r="D1277" s="234" t="s">
        <v>104</v>
      </c>
      <c r="E1277" s="64" t="s">
        <v>2658</v>
      </c>
      <c r="F1277" s="64">
        <v>13</v>
      </c>
      <c r="G1277" s="64" t="s">
        <v>166</v>
      </c>
      <c r="H1277" s="233" t="s">
        <v>3196</v>
      </c>
      <c r="I1277" s="234" t="s">
        <v>166</v>
      </c>
      <c r="J1277" s="64" t="s">
        <v>3241</v>
      </c>
    </row>
    <row r="1278" spans="1:10" x14ac:dyDescent="0.25">
      <c r="A1278" s="64">
        <v>24248173</v>
      </c>
      <c r="B1278" s="233" t="s">
        <v>3317</v>
      </c>
      <c r="C1278" s="64" t="s">
        <v>2838</v>
      </c>
      <c r="D1278" s="234" t="s">
        <v>103</v>
      </c>
      <c r="E1278" s="64" t="s">
        <v>3318</v>
      </c>
      <c r="F1278" s="64">
        <v>11</v>
      </c>
      <c r="G1278" s="64" t="s">
        <v>166</v>
      </c>
      <c r="H1278" s="233" t="s">
        <v>3196</v>
      </c>
      <c r="I1278" s="234" t="s">
        <v>166</v>
      </c>
      <c r="J1278" s="64" t="s">
        <v>3319</v>
      </c>
    </row>
    <row r="1279" spans="1:10" x14ac:dyDescent="0.25">
      <c r="A1279" s="64">
        <v>24237213</v>
      </c>
      <c r="B1279" s="233" t="s">
        <v>3320</v>
      </c>
      <c r="C1279" s="64" t="s">
        <v>1117</v>
      </c>
      <c r="D1279" s="234" t="s">
        <v>104</v>
      </c>
      <c r="E1279" s="64" t="s">
        <v>3321</v>
      </c>
      <c r="F1279" s="64">
        <v>12</v>
      </c>
      <c r="G1279" s="64" t="s">
        <v>166</v>
      </c>
      <c r="H1279" s="233" t="s">
        <v>3196</v>
      </c>
      <c r="I1279" s="234" t="s">
        <v>166</v>
      </c>
      <c r="J1279" s="64" t="s">
        <v>3241</v>
      </c>
    </row>
    <row r="1280" spans="1:10" x14ac:dyDescent="0.25">
      <c r="A1280" s="64">
        <v>24220309</v>
      </c>
      <c r="B1280" s="233" t="s">
        <v>3320</v>
      </c>
      <c r="C1280" s="64" t="s">
        <v>3322</v>
      </c>
      <c r="D1280" s="234" t="s">
        <v>104</v>
      </c>
      <c r="E1280" s="64" t="s">
        <v>1529</v>
      </c>
      <c r="F1280" s="64">
        <v>13</v>
      </c>
      <c r="G1280" s="64" t="s">
        <v>166</v>
      </c>
      <c r="H1280" s="233" t="s">
        <v>3196</v>
      </c>
      <c r="I1280" s="234" t="s">
        <v>166</v>
      </c>
      <c r="J1280" s="64" t="s">
        <v>3241</v>
      </c>
    </row>
    <row r="1281" spans="1:10" x14ac:dyDescent="0.25">
      <c r="A1281" s="64">
        <v>24220305</v>
      </c>
      <c r="B1281" s="233" t="s">
        <v>3323</v>
      </c>
      <c r="C1281" s="64" t="s">
        <v>3324</v>
      </c>
      <c r="D1281" s="234" t="s">
        <v>118</v>
      </c>
      <c r="E1281" s="64" t="s">
        <v>2703</v>
      </c>
      <c r="F1281" s="64">
        <v>14</v>
      </c>
      <c r="G1281" s="64" t="s">
        <v>166</v>
      </c>
      <c r="H1281" s="233" t="s">
        <v>3196</v>
      </c>
      <c r="I1281" s="234" t="s">
        <v>166</v>
      </c>
      <c r="J1281" s="64" t="s">
        <v>180</v>
      </c>
    </row>
    <row r="1282" spans="1:10" x14ac:dyDescent="0.25">
      <c r="A1282" s="64">
        <v>24211202</v>
      </c>
      <c r="B1282" s="233" t="s">
        <v>3325</v>
      </c>
      <c r="C1282" s="64" t="s">
        <v>3326</v>
      </c>
      <c r="D1282" s="234" t="s">
        <v>118</v>
      </c>
      <c r="E1282" s="64" t="s">
        <v>872</v>
      </c>
      <c r="F1282" s="64">
        <v>15</v>
      </c>
      <c r="G1282" s="64" t="s">
        <v>166</v>
      </c>
      <c r="H1282" s="233" t="s">
        <v>3327</v>
      </c>
      <c r="I1282" s="234" t="s">
        <v>166</v>
      </c>
      <c r="J1282" s="64" t="s">
        <v>3328</v>
      </c>
    </row>
    <row r="1283" spans="1:10" x14ac:dyDescent="0.25">
      <c r="A1283" s="64">
        <v>24248187</v>
      </c>
      <c r="B1283" s="233" t="s">
        <v>3329</v>
      </c>
      <c r="C1283" s="64" t="s">
        <v>3330</v>
      </c>
      <c r="D1283" s="234" t="s">
        <v>104</v>
      </c>
      <c r="E1283" s="64" t="s">
        <v>2672</v>
      </c>
      <c r="F1283" s="64">
        <v>11</v>
      </c>
      <c r="G1283" s="64" t="s">
        <v>166</v>
      </c>
      <c r="H1283" s="233" t="s">
        <v>3327</v>
      </c>
      <c r="I1283" s="234" t="s">
        <v>166</v>
      </c>
    </row>
    <row r="1284" spans="1:10" x14ac:dyDescent="0.25">
      <c r="A1284" s="64">
        <v>24248145</v>
      </c>
      <c r="B1284" s="233" t="s">
        <v>3331</v>
      </c>
      <c r="C1284" s="64" t="s">
        <v>3332</v>
      </c>
      <c r="D1284" s="234" t="s">
        <v>104</v>
      </c>
      <c r="E1284" s="64" t="s">
        <v>371</v>
      </c>
      <c r="F1284" s="64">
        <v>11</v>
      </c>
      <c r="G1284" s="64" t="s">
        <v>166</v>
      </c>
      <c r="H1284" s="233" t="s">
        <v>3327</v>
      </c>
      <c r="I1284" s="234" t="s">
        <v>166</v>
      </c>
    </row>
    <row r="1285" spans="1:10" x14ac:dyDescent="0.25">
      <c r="A1285" s="64">
        <v>24248155</v>
      </c>
      <c r="B1285" s="233" t="s">
        <v>3333</v>
      </c>
      <c r="C1285" s="64" t="s">
        <v>3334</v>
      </c>
      <c r="D1285" s="234" t="s">
        <v>103</v>
      </c>
      <c r="E1285" s="64" t="s">
        <v>3335</v>
      </c>
      <c r="F1285" s="64">
        <v>13</v>
      </c>
      <c r="G1285" s="64" t="s">
        <v>166</v>
      </c>
      <c r="H1285" s="233" t="s">
        <v>3327</v>
      </c>
      <c r="I1285" s="234" t="s">
        <v>166</v>
      </c>
    </row>
    <row r="1286" spans="1:10" x14ac:dyDescent="0.25">
      <c r="A1286" s="64">
        <v>24248186</v>
      </c>
      <c r="B1286" s="233" t="s">
        <v>3336</v>
      </c>
      <c r="C1286" s="64" t="s">
        <v>3337</v>
      </c>
      <c r="D1286" s="234" t="s">
        <v>103</v>
      </c>
      <c r="E1286" s="64" t="s">
        <v>3338</v>
      </c>
      <c r="F1286" s="64">
        <v>12</v>
      </c>
      <c r="G1286" s="64" t="s">
        <v>166</v>
      </c>
      <c r="H1286" s="233" t="s">
        <v>3327</v>
      </c>
      <c r="I1286" s="234" t="s">
        <v>166</v>
      </c>
      <c r="J1286" s="64" t="s">
        <v>1312</v>
      </c>
    </row>
    <row r="1287" spans="1:10" x14ac:dyDescent="0.25">
      <c r="A1287" s="64">
        <v>24248781</v>
      </c>
      <c r="B1287" s="233" t="s">
        <v>3339</v>
      </c>
      <c r="C1287" s="64" t="s">
        <v>3340</v>
      </c>
      <c r="D1287" s="234" t="s">
        <v>119</v>
      </c>
      <c r="E1287" s="64" t="s">
        <v>3077</v>
      </c>
      <c r="F1287" s="64">
        <v>14</v>
      </c>
      <c r="G1287" s="64" t="s">
        <v>166</v>
      </c>
      <c r="H1287" s="233" t="s">
        <v>3327</v>
      </c>
      <c r="I1287" s="234" t="s">
        <v>166</v>
      </c>
    </row>
    <row r="1288" spans="1:10" x14ac:dyDescent="0.25">
      <c r="A1288" s="64">
        <v>24248184</v>
      </c>
      <c r="B1288" s="233" t="s">
        <v>3341</v>
      </c>
      <c r="C1288" s="64" t="s">
        <v>2298</v>
      </c>
      <c r="D1288" s="234" t="s">
        <v>104</v>
      </c>
      <c r="E1288" s="64" t="s">
        <v>3342</v>
      </c>
      <c r="F1288" s="64">
        <v>13</v>
      </c>
      <c r="G1288" s="64" t="s">
        <v>166</v>
      </c>
      <c r="H1288" s="233" t="s">
        <v>3327</v>
      </c>
      <c r="I1288" s="234" t="s">
        <v>166</v>
      </c>
      <c r="J1288" s="64" t="s">
        <v>1312</v>
      </c>
    </row>
    <row r="1289" spans="1:10" x14ac:dyDescent="0.25">
      <c r="A1289" s="64">
        <v>24211943</v>
      </c>
      <c r="B1289" s="233" t="s">
        <v>3343</v>
      </c>
      <c r="C1289" s="64" t="s">
        <v>3344</v>
      </c>
      <c r="D1289" s="234" t="s">
        <v>118</v>
      </c>
      <c r="E1289" s="64" t="s">
        <v>3345</v>
      </c>
      <c r="F1289" s="64">
        <v>15</v>
      </c>
      <c r="G1289" s="64" t="s">
        <v>166</v>
      </c>
      <c r="H1289" s="233" t="s">
        <v>3327</v>
      </c>
      <c r="I1289" s="234" t="s">
        <v>166</v>
      </c>
      <c r="J1289" s="64" t="s">
        <v>3346</v>
      </c>
    </row>
    <row r="1290" spans="1:10" x14ac:dyDescent="0.25">
      <c r="A1290" s="64">
        <v>24248782</v>
      </c>
      <c r="B1290" s="233" t="s">
        <v>3347</v>
      </c>
      <c r="C1290" s="64" t="s">
        <v>3348</v>
      </c>
      <c r="D1290" s="234" t="s">
        <v>104</v>
      </c>
      <c r="E1290" s="64" t="s">
        <v>3349</v>
      </c>
      <c r="F1290" s="64">
        <v>12</v>
      </c>
      <c r="G1290" s="64" t="s">
        <v>166</v>
      </c>
      <c r="H1290" s="233" t="s">
        <v>3327</v>
      </c>
      <c r="I1290" s="234" t="s">
        <v>166</v>
      </c>
    </row>
    <row r="1291" spans="1:10" x14ac:dyDescent="0.25">
      <c r="A1291" s="64">
        <v>24248336</v>
      </c>
      <c r="B1291" s="233" t="s">
        <v>3096</v>
      </c>
      <c r="C1291" s="64" t="s">
        <v>3350</v>
      </c>
      <c r="D1291" s="234" t="s">
        <v>103</v>
      </c>
      <c r="E1291" s="64" t="s">
        <v>3351</v>
      </c>
      <c r="F1291" s="64">
        <v>12</v>
      </c>
      <c r="G1291" s="64" t="s">
        <v>166</v>
      </c>
      <c r="H1291" s="233" t="s">
        <v>3327</v>
      </c>
      <c r="I1291" s="234" t="s">
        <v>166</v>
      </c>
    </row>
    <row r="1292" spans="1:10" x14ac:dyDescent="0.25">
      <c r="A1292" s="64">
        <v>24221047</v>
      </c>
      <c r="B1292" s="233" t="s">
        <v>3352</v>
      </c>
      <c r="C1292" s="64" t="s">
        <v>3353</v>
      </c>
      <c r="D1292" s="234" t="s">
        <v>119</v>
      </c>
      <c r="E1292" s="64" t="s">
        <v>604</v>
      </c>
      <c r="F1292" s="64">
        <v>14</v>
      </c>
      <c r="G1292" s="64" t="s">
        <v>166</v>
      </c>
      <c r="H1292" s="233" t="s">
        <v>3327</v>
      </c>
      <c r="I1292" s="234" t="s">
        <v>166</v>
      </c>
      <c r="J1292" s="64" t="s">
        <v>3354</v>
      </c>
    </row>
    <row r="1293" spans="1:10" x14ac:dyDescent="0.25">
      <c r="A1293" s="64">
        <v>24248144</v>
      </c>
      <c r="B1293" s="233" t="s">
        <v>3352</v>
      </c>
      <c r="C1293" s="64" t="s">
        <v>3355</v>
      </c>
      <c r="D1293" s="234" t="s">
        <v>104</v>
      </c>
      <c r="E1293" s="64" t="s">
        <v>3356</v>
      </c>
      <c r="F1293" s="64">
        <v>13</v>
      </c>
      <c r="G1293" s="64" t="s">
        <v>166</v>
      </c>
      <c r="H1293" s="233" t="s">
        <v>3327</v>
      </c>
      <c r="I1293" s="234" t="s">
        <v>166</v>
      </c>
    </row>
    <row r="1294" spans="1:10" x14ac:dyDescent="0.25">
      <c r="A1294" s="64">
        <v>24237650</v>
      </c>
      <c r="B1294" s="233" t="s">
        <v>3357</v>
      </c>
      <c r="C1294" s="64" t="s">
        <v>1347</v>
      </c>
      <c r="D1294" s="234" t="s">
        <v>119</v>
      </c>
      <c r="E1294" s="64" t="s">
        <v>1559</v>
      </c>
      <c r="F1294" s="64">
        <v>14</v>
      </c>
      <c r="G1294" s="64" t="s">
        <v>166</v>
      </c>
      <c r="H1294" s="233" t="s">
        <v>3327</v>
      </c>
      <c r="I1294" s="234" t="s">
        <v>166</v>
      </c>
      <c r="J1294" s="64" t="s">
        <v>3031</v>
      </c>
    </row>
    <row r="1295" spans="1:10" x14ac:dyDescent="0.25">
      <c r="A1295" s="64">
        <v>24248339</v>
      </c>
      <c r="B1295" s="233" t="s">
        <v>3357</v>
      </c>
      <c r="C1295" s="64" t="s">
        <v>3358</v>
      </c>
      <c r="D1295" s="234" t="s">
        <v>104</v>
      </c>
      <c r="E1295" s="64" t="s">
        <v>3359</v>
      </c>
      <c r="F1295" s="64">
        <v>13</v>
      </c>
      <c r="G1295" s="64" t="s">
        <v>166</v>
      </c>
      <c r="H1295" s="233" t="s">
        <v>3327</v>
      </c>
      <c r="I1295" s="234" t="s">
        <v>166</v>
      </c>
    </row>
    <row r="1296" spans="1:10" x14ac:dyDescent="0.25">
      <c r="A1296" s="64">
        <v>24233782</v>
      </c>
      <c r="B1296" s="233" t="s">
        <v>3357</v>
      </c>
      <c r="C1296" s="64" t="s">
        <v>3360</v>
      </c>
      <c r="D1296" s="234" t="s">
        <v>119</v>
      </c>
      <c r="E1296" s="64" t="s">
        <v>3361</v>
      </c>
      <c r="F1296" s="64">
        <v>14</v>
      </c>
      <c r="G1296" s="64" t="s">
        <v>166</v>
      </c>
      <c r="H1296" s="233" t="s">
        <v>3327</v>
      </c>
      <c r="I1296" s="234" t="s">
        <v>166</v>
      </c>
      <c r="J1296" s="64" t="s">
        <v>3362</v>
      </c>
    </row>
    <row r="1297" spans="1:10" x14ac:dyDescent="0.25">
      <c r="A1297" s="64">
        <v>24248152</v>
      </c>
      <c r="B1297" s="233" t="s">
        <v>3363</v>
      </c>
      <c r="C1297" s="64" t="s">
        <v>3364</v>
      </c>
      <c r="D1297" s="234" t="s">
        <v>103</v>
      </c>
      <c r="E1297" s="64" t="s">
        <v>343</v>
      </c>
      <c r="F1297" s="64">
        <v>11</v>
      </c>
      <c r="G1297" s="64" t="s">
        <v>166</v>
      </c>
      <c r="H1297" s="233" t="s">
        <v>3327</v>
      </c>
      <c r="I1297" s="234" t="s">
        <v>166</v>
      </c>
    </row>
    <row r="1298" spans="1:10" x14ac:dyDescent="0.25">
      <c r="A1298" s="64">
        <v>24237889</v>
      </c>
      <c r="B1298" s="233" t="s">
        <v>3365</v>
      </c>
      <c r="C1298" s="64" t="s">
        <v>3366</v>
      </c>
      <c r="D1298" s="234" t="s">
        <v>119</v>
      </c>
      <c r="E1298" s="64" t="s">
        <v>2404</v>
      </c>
      <c r="F1298" s="64">
        <v>15</v>
      </c>
      <c r="G1298" s="64" t="s">
        <v>166</v>
      </c>
      <c r="H1298" s="233" t="s">
        <v>3327</v>
      </c>
      <c r="I1298" s="234" t="s">
        <v>166</v>
      </c>
      <c r="J1298" s="64" t="s">
        <v>176</v>
      </c>
    </row>
    <row r="1299" spans="1:10" x14ac:dyDescent="0.25">
      <c r="A1299" s="64">
        <v>24212526</v>
      </c>
      <c r="B1299" s="233" t="s">
        <v>3367</v>
      </c>
      <c r="C1299" s="64" t="s">
        <v>3368</v>
      </c>
      <c r="D1299" s="234" t="s">
        <v>118</v>
      </c>
      <c r="E1299" s="64" t="s">
        <v>3369</v>
      </c>
      <c r="F1299" s="64">
        <v>15</v>
      </c>
      <c r="G1299" s="64" t="s">
        <v>166</v>
      </c>
      <c r="H1299" s="233" t="s">
        <v>3327</v>
      </c>
      <c r="I1299" s="234" t="s">
        <v>166</v>
      </c>
      <c r="J1299" s="64" t="s">
        <v>3346</v>
      </c>
    </row>
    <row r="1300" spans="1:10" x14ac:dyDescent="0.25">
      <c r="A1300" s="64">
        <v>24249090</v>
      </c>
      <c r="B1300" s="233" t="s">
        <v>3370</v>
      </c>
      <c r="C1300" s="64" t="s">
        <v>1539</v>
      </c>
      <c r="D1300" s="234" t="s">
        <v>103</v>
      </c>
      <c r="E1300" s="64" t="s">
        <v>3371</v>
      </c>
      <c r="F1300" s="64">
        <v>12</v>
      </c>
      <c r="G1300" s="64" t="s">
        <v>166</v>
      </c>
      <c r="H1300" s="233" t="s">
        <v>3327</v>
      </c>
      <c r="I1300" s="234" t="s">
        <v>166</v>
      </c>
      <c r="J1300" s="64" t="s">
        <v>3372</v>
      </c>
    </row>
    <row r="1301" spans="1:10" x14ac:dyDescent="0.25">
      <c r="A1301" s="64">
        <v>24248151</v>
      </c>
      <c r="B1301" s="233" t="s">
        <v>3373</v>
      </c>
      <c r="C1301" s="64" t="s">
        <v>3374</v>
      </c>
      <c r="D1301" s="234" t="s">
        <v>104</v>
      </c>
      <c r="E1301" s="64" t="s">
        <v>297</v>
      </c>
      <c r="F1301" s="64">
        <v>13</v>
      </c>
      <c r="G1301" s="64" t="s">
        <v>166</v>
      </c>
      <c r="H1301" s="233" t="s">
        <v>3327</v>
      </c>
      <c r="I1301" s="234" t="s">
        <v>166</v>
      </c>
    </row>
    <row r="1302" spans="1:10" x14ac:dyDescent="0.25">
      <c r="A1302" s="64">
        <v>24248783</v>
      </c>
      <c r="B1302" s="233" t="s">
        <v>3375</v>
      </c>
      <c r="C1302" s="64" t="s">
        <v>3376</v>
      </c>
      <c r="D1302" s="234" t="s">
        <v>104</v>
      </c>
      <c r="E1302" s="64" t="s">
        <v>588</v>
      </c>
      <c r="F1302" s="64">
        <v>12</v>
      </c>
      <c r="G1302" s="64" t="s">
        <v>166</v>
      </c>
      <c r="H1302" s="233" t="s">
        <v>3327</v>
      </c>
      <c r="I1302" s="234" t="s">
        <v>166</v>
      </c>
    </row>
    <row r="1303" spans="1:10" x14ac:dyDescent="0.25">
      <c r="A1303" s="64">
        <v>24248147</v>
      </c>
      <c r="B1303" s="233" t="s">
        <v>3377</v>
      </c>
      <c r="C1303" s="64" t="s">
        <v>3378</v>
      </c>
      <c r="D1303" s="234" t="s">
        <v>104</v>
      </c>
      <c r="E1303" s="64" t="s">
        <v>2466</v>
      </c>
      <c r="F1303" s="64">
        <v>12</v>
      </c>
      <c r="G1303" s="64" t="s">
        <v>166</v>
      </c>
      <c r="H1303" s="233" t="s">
        <v>3327</v>
      </c>
      <c r="I1303" s="234" t="s">
        <v>166</v>
      </c>
    </row>
    <row r="1304" spans="1:10" x14ac:dyDescent="0.25">
      <c r="A1304" s="64">
        <v>24248154</v>
      </c>
      <c r="B1304" s="233" t="s">
        <v>1029</v>
      </c>
      <c r="C1304" s="64" t="s">
        <v>3379</v>
      </c>
      <c r="D1304" s="234" t="s">
        <v>103</v>
      </c>
      <c r="E1304" s="64" t="s">
        <v>3380</v>
      </c>
      <c r="F1304" s="64">
        <v>13</v>
      </c>
      <c r="G1304" s="64" t="s">
        <v>166</v>
      </c>
      <c r="H1304" s="233" t="s">
        <v>3327</v>
      </c>
      <c r="I1304" s="234" t="s">
        <v>166</v>
      </c>
    </row>
    <row r="1305" spans="1:10" x14ac:dyDescent="0.25">
      <c r="A1305" s="64">
        <v>24248183</v>
      </c>
      <c r="B1305" s="233" t="s">
        <v>2427</v>
      </c>
      <c r="C1305" s="64" t="s">
        <v>3381</v>
      </c>
      <c r="D1305" s="234" t="s">
        <v>404</v>
      </c>
      <c r="E1305" s="64" t="s">
        <v>3382</v>
      </c>
      <c r="F1305" s="64">
        <v>16</v>
      </c>
      <c r="G1305" s="64" t="s">
        <v>166</v>
      </c>
      <c r="H1305" s="233" t="s">
        <v>3327</v>
      </c>
      <c r="I1305" s="234" t="s">
        <v>166</v>
      </c>
      <c r="J1305" s="64" t="s">
        <v>1312</v>
      </c>
    </row>
    <row r="1306" spans="1:10" x14ac:dyDescent="0.25">
      <c r="A1306" s="64">
        <v>24210476</v>
      </c>
      <c r="B1306" s="233" t="s">
        <v>410</v>
      </c>
      <c r="C1306" s="64" t="s">
        <v>3383</v>
      </c>
      <c r="D1306" s="234" t="s">
        <v>119</v>
      </c>
      <c r="E1306" s="64" t="s">
        <v>2795</v>
      </c>
      <c r="F1306" s="64">
        <v>15</v>
      </c>
      <c r="G1306" s="64" t="s">
        <v>166</v>
      </c>
      <c r="H1306" s="233" t="s">
        <v>3327</v>
      </c>
      <c r="I1306" s="234" t="s">
        <v>166</v>
      </c>
      <c r="J1306" s="64" t="s">
        <v>3354</v>
      </c>
    </row>
    <row r="1307" spans="1:10" x14ac:dyDescent="0.25">
      <c r="A1307" s="64">
        <v>24212174</v>
      </c>
      <c r="B1307" s="233" t="s">
        <v>3384</v>
      </c>
      <c r="C1307" s="64" t="s">
        <v>419</v>
      </c>
      <c r="D1307" s="234" t="s">
        <v>118</v>
      </c>
      <c r="E1307" s="64" t="s">
        <v>3385</v>
      </c>
      <c r="F1307" s="64">
        <v>14</v>
      </c>
      <c r="G1307" s="64" t="s">
        <v>166</v>
      </c>
      <c r="H1307" s="233" t="s">
        <v>3327</v>
      </c>
      <c r="I1307" s="234" t="s">
        <v>166</v>
      </c>
      <c r="J1307" s="64" t="s">
        <v>3386</v>
      </c>
    </row>
    <row r="1308" spans="1:10" x14ac:dyDescent="0.25">
      <c r="A1308" s="64">
        <v>24248153</v>
      </c>
      <c r="B1308" s="233" t="s">
        <v>3387</v>
      </c>
      <c r="C1308" s="64" t="s">
        <v>3388</v>
      </c>
      <c r="D1308" s="234" t="s">
        <v>118</v>
      </c>
      <c r="E1308" s="64" t="s">
        <v>2907</v>
      </c>
      <c r="F1308" s="64">
        <v>14</v>
      </c>
      <c r="G1308" s="64" t="s">
        <v>166</v>
      </c>
      <c r="H1308" s="233" t="s">
        <v>3327</v>
      </c>
      <c r="I1308" s="234" t="s">
        <v>166</v>
      </c>
    </row>
    <row r="1309" spans="1:10" x14ac:dyDescent="0.25">
      <c r="A1309" s="64">
        <v>24248143</v>
      </c>
      <c r="B1309" s="233" t="s">
        <v>3389</v>
      </c>
      <c r="C1309" s="64" t="s">
        <v>3390</v>
      </c>
      <c r="D1309" s="234" t="s">
        <v>103</v>
      </c>
      <c r="E1309" s="64" t="s">
        <v>3391</v>
      </c>
      <c r="F1309" s="64">
        <v>13</v>
      </c>
      <c r="G1309" s="64" t="s">
        <v>166</v>
      </c>
      <c r="H1309" s="233" t="s">
        <v>3327</v>
      </c>
      <c r="I1309" s="234" t="s">
        <v>166</v>
      </c>
    </row>
    <row r="1310" spans="1:10" x14ac:dyDescent="0.25">
      <c r="A1310" s="64">
        <v>24233705</v>
      </c>
      <c r="B1310" s="233" t="s">
        <v>3392</v>
      </c>
      <c r="C1310" s="64" t="s">
        <v>3393</v>
      </c>
      <c r="D1310" s="234" t="s">
        <v>104</v>
      </c>
      <c r="E1310" s="64" t="s">
        <v>3394</v>
      </c>
      <c r="F1310" s="64">
        <v>13</v>
      </c>
      <c r="G1310" s="64" t="s">
        <v>166</v>
      </c>
      <c r="H1310" s="233" t="s">
        <v>3327</v>
      </c>
      <c r="I1310" s="234" t="s">
        <v>166</v>
      </c>
      <c r="J1310" s="64" t="s">
        <v>3354</v>
      </c>
    </row>
    <row r="1311" spans="1:10" x14ac:dyDescent="0.25">
      <c r="A1311" s="64">
        <v>24211028</v>
      </c>
      <c r="B1311" s="233" t="s">
        <v>3395</v>
      </c>
      <c r="C1311" s="64" t="s">
        <v>3396</v>
      </c>
      <c r="D1311" s="234" t="s">
        <v>119</v>
      </c>
      <c r="E1311" s="64" t="s">
        <v>2813</v>
      </c>
      <c r="F1311" s="64">
        <v>15</v>
      </c>
      <c r="G1311" s="64" t="s">
        <v>166</v>
      </c>
      <c r="H1311" s="233" t="s">
        <v>3327</v>
      </c>
      <c r="I1311" s="234" t="s">
        <v>166</v>
      </c>
      <c r="J1311" s="64" t="s">
        <v>3354</v>
      </c>
    </row>
    <row r="1312" spans="1:10" x14ac:dyDescent="0.25">
      <c r="A1312" s="64">
        <v>24248784</v>
      </c>
      <c r="B1312" s="233" t="s">
        <v>3397</v>
      </c>
      <c r="C1312" s="64" t="s">
        <v>3398</v>
      </c>
      <c r="D1312" s="234" t="s">
        <v>118</v>
      </c>
      <c r="E1312" s="64" t="s">
        <v>2469</v>
      </c>
      <c r="F1312" s="64">
        <v>14</v>
      </c>
      <c r="G1312" s="64" t="s">
        <v>166</v>
      </c>
      <c r="H1312" s="233" t="s">
        <v>3327</v>
      </c>
      <c r="I1312" s="234" t="s">
        <v>166</v>
      </c>
    </row>
    <row r="1313" spans="1:10" x14ac:dyDescent="0.25">
      <c r="A1313" s="64">
        <v>24237059</v>
      </c>
      <c r="B1313" s="233" t="s">
        <v>3399</v>
      </c>
      <c r="C1313" s="64" t="s">
        <v>3400</v>
      </c>
      <c r="D1313" s="234" t="s">
        <v>104</v>
      </c>
      <c r="E1313" s="64" t="s">
        <v>2946</v>
      </c>
      <c r="F1313" s="64">
        <v>13</v>
      </c>
      <c r="G1313" s="64" t="s">
        <v>166</v>
      </c>
      <c r="H1313" s="233" t="s">
        <v>3327</v>
      </c>
      <c r="I1313" s="234" t="s">
        <v>166</v>
      </c>
      <c r="J1313" s="64" t="s">
        <v>3354</v>
      </c>
    </row>
    <row r="1314" spans="1:10" x14ac:dyDescent="0.25">
      <c r="A1314" s="64">
        <v>24248150</v>
      </c>
      <c r="B1314" s="233" t="s">
        <v>3401</v>
      </c>
      <c r="C1314" s="64" t="s">
        <v>3402</v>
      </c>
      <c r="D1314" s="234" t="s">
        <v>103</v>
      </c>
      <c r="E1314" s="64" t="s">
        <v>420</v>
      </c>
      <c r="F1314" s="64">
        <v>12</v>
      </c>
      <c r="G1314" s="64" t="s">
        <v>166</v>
      </c>
      <c r="H1314" s="233" t="s">
        <v>3327</v>
      </c>
      <c r="I1314" s="234" t="s">
        <v>166</v>
      </c>
    </row>
    <row r="1315" spans="1:10" x14ac:dyDescent="0.25">
      <c r="A1315" s="64">
        <v>24248335</v>
      </c>
      <c r="B1315" s="233" t="s">
        <v>3403</v>
      </c>
      <c r="C1315" s="64" t="s">
        <v>3404</v>
      </c>
      <c r="D1315" s="234" t="s">
        <v>103</v>
      </c>
      <c r="E1315" s="64" t="s">
        <v>3405</v>
      </c>
      <c r="F1315" s="64">
        <v>13</v>
      </c>
      <c r="G1315" s="64" t="s">
        <v>166</v>
      </c>
      <c r="H1315" s="233" t="s">
        <v>3327</v>
      </c>
      <c r="I1315" s="234" t="s">
        <v>166</v>
      </c>
    </row>
    <row r="1316" spans="1:10" x14ac:dyDescent="0.25">
      <c r="A1316" s="64">
        <v>24248472</v>
      </c>
      <c r="B1316" s="233" t="s">
        <v>3406</v>
      </c>
      <c r="C1316" s="64" t="s">
        <v>3407</v>
      </c>
      <c r="D1316" s="234" t="s">
        <v>119</v>
      </c>
      <c r="E1316" s="64" t="s">
        <v>3408</v>
      </c>
      <c r="F1316" s="64">
        <v>14</v>
      </c>
      <c r="G1316" s="64" t="s">
        <v>166</v>
      </c>
      <c r="H1316" s="233" t="s">
        <v>3327</v>
      </c>
      <c r="I1316" s="234" t="s">
        <v>166</v>
      </c>
    </row>
    <row r="1317" spans="1:10" x14ac:dyDescent="0.25">
      <c r="A1317" s="64">
        <v>24248785</v>
      </c>
      <c r="B1317" s="233" t="s">
        <v>3409</v>
      </c>
      <c r="C1317" s="64" t="s">
        <v>1199</v>
      </c>
      <c r="D1317" s="234" t="s">
        <v>119</v>
      </c>
      <c r="E1317" s="64" t="s">
        <v>1559</v>
      </c>
      <c r="F1317" s="64">
        <v>14</v>
      </c>
      <c r="G1317" s="64" t="s">
        <v>166</v>
      </c>
      <c r="H1317" s="233" t="s">
        <v>3327</v>
      </c>
      <c r="I1317" s="234" t="s">
        <v>166</v>
      </c>
    </row>
    <row r="1318" spans="1:10" x14ac:dyDescent="0.25">
      <c r="A1318" s="64">
        <v>24248341</v>
      </c>
      <c r="B1318" s="233" t="s">
        <v>2251</v>
      </c>
      <c r="C1318" s="64" t="s">
        <v>3410</v>
      </c>
      <c r="D1318" s="234" t="s">
        <v>103</v>
      </c>
      <c r="E1318" s="64" t="s">
        <v>1008</v>
      </c>
      <c r="F1318" s="64">
        <v>12</v>
      </c>
      <c r="G1318" s="64" t="s">
        <v>166</v>
      </c>
      <c r="H1318" s="233" t="s">
        <v>3327</v>
      </c>
      <c r="I1318" s="234" t="s">
        <v>166</v>
      </c>
    </row>
    <row r="1319" spans="1:10" x14ac:dyDescent="0.25">
      <c r="A1319" s="64">
        <v>24248146</v>
      </c>
      <c r="B1319" s="233" t="s">
        <v>3411</v>
      </c>
      <c r="C1319" s="64" t="s">
        <v>3412</v>
      </c>
      <c r="D1319" s="234" t="s">
        <v>103</v>
      </c>
      <c r="E1319" s="64" t="s">
        <v>3413</v>
      </c>
      <c r="F1319" s="64">
        <v>12</v>
      </c>
      <c r="G1319" s="64" t="s">
        <v>166</v>
      </c>
      <c r="H1319" s="233" t="s">
        <v>3327</v>
      </c>
      <c r="I1319" s="234" t="s">
        <v>166</v>
      </c>
    </row>
    <row r="1320" spans="1:10" x14ac:dyDescent="0.25">
      <c r="A1320" s="64">
        <v>24248333</v>
      </c>
      <c r="B1320" s="233" t="s">
        <v>3414</v>
      </c>
      <c r="C1320" s="64" t="s">
        <v>395</v>
      </c>
      <c r="D1320" s="234" t="s">
        <v>119</v>
      </c>
      <c r="E1320" s="64" t="s">
        <v>3415</v>
      </c>
      <c r="F1320" s="64">
        <v>14</v>
      </c>
      <c r="G1320" s="64" t="s">
        <v>166</v>
      </c>
      <c r="H1320" s="233" t="s">
        <v>3327</v>
      </c>
      <c r="I1320" s="234" t="s">
        <v>166</v>
      </c>
    </row>
    <row r="1321" spans="1:10" x14ac:dyDescent="0.25">
      <c r="A1321" s="64">
        <v>24248149</v>
      </c>
      <c r="B1321" s="233" t="s">
        <v>3416</v>
      </c>
      <c r="C1321" s="64" t="s">
        <v>3417</v>
      </c>
      <c r="D1321" s="234" t="s">
        <v>103</v>
      </c>
      <c r="E1321" s="64" t="s">
        <v>2414</v>
      </c>
      <c r="F1321" s="64">
        <v>12</v>
      </c>
      <c r="G1321" s="64" t="s">
        <v>166</v>
      </c>
      <c r="H1321" s="233" t="s">
        <v>3327</v>
      </c>
      <c r="I1321" s="234" t="s">
        <v>166</v>
      </c>
    </row>
    <row r="1322" spans="1:10" x14ac:dyDescent="0.25">
      <c r="A1322" s="64">
        <v>24247608</v>
      </c>
      <c r="B1322" s="233" t="s">
        <v>3418</v>
      </c>
      <c r="C1322" s="64" t="s">
        <v>3419</v>
      </c>
      <c r="D1322" s="234" t="s">
        <v>104</v>
      </c>
      <c r="E1322" s="64" t="s">
        <v>3420</v>
      </c>
      <c r="F1322" s="64">
        <v>11</v>
      </c>
      <c r="G1322" s="64" t="s">
        <v>166</v>
      </c>
      <c r="H1322" s="233" t="s">
        <v>3421</v>
      </c>
      <c r="I1322" s="234" t="s">
        <v>166</v>
      </c>
      <c r="J1322" s="64" t="s">
        <v>3422</v>
      </c>
    </row>
    <row r="1323" spans="1:10" x14ac:dyDescent="0.25">
      <c r="A1323" s="64">
        <v>24247611</v>
      </c>
      <c r="B1323" s="233" t="s">
        <v>3423</v>
      </c>
      <c r="C1323" s="64" t="s">
        <v>521</v>
      </c>
      <c r="D1323" s="234" t="s">
        <v>104</v>
      </c>
      <c r="E1323" s="64" t="s">
        <v>233</v>
      </c>
      <c r="F1323" s="64">
        <v>11</v>
      </c>
      <c r="G1323" s="64" t="s">
        <v>166</v>
      </c>
      <c r="H1323" s="233" t="s">
        <v>3421</v>
      </c>
      <c r="I1323" s="234" t="s">
        <v>166</v>
      </c>
      <c r="J1323" s="64" t="s">
        <v>3422</v>
      </c>
    </row>
    <row r="1324" spans="1:10" x14ac:dyDescent="0.25">
      <c r="A1324" s="64">
        <v>24247455</v>
      </c>
      <c r="B1324" s="233" t="s">
        <v>3424</v>
      </c>
      <c r="C1324" s="64" t="s">
        <v>3425</v>
      </c>
      <c r="D1324" s="234" t="s">
        <v>104</v>
      </c>
      <c r="E1324" s="64" t="s">
        <v>285</v>
      </c>
      <c r="F1324" s="64">
        <v>12</v>
      </c>
      <c r="G1324" s="64" t="s">
        <v>166</v>
      </c>
      <c r="H1324" s="233" t="s">
        <v>3421</v>
      </c>
      <c r="I1324" s="234" t="s">
        <v>166</v>
      </c>
      <c r="J1324" s="64" t="s">
        <v>469</v>
      </c>
    </row>
    <row r="1325" spans="1:10" x14ac:dyDescent="0.25">
      <c r="A1325" s="64">
        <v>24237816</v>
      </c>
      <c r="B1325" s="233" t="s">
        <v>3426</v>
      </c>
      <c r="C1325" s="64" t="s">
        <v>267</v>
      </c>
      <c r="D1325" s="234" t="s">
        <v>104</v>
      </c>
      <c r="E1325" s="64" t="s">
        <v>349</v>
      </c>
      <c r="F1325" s="64">
        <v>12</v>
      </c>
      <c r="G1325" s="64" t="s">
        <v>166</v>
      </c>
      <c r="H1325" s="233" t="s">
        <v>3421</v>
      </c>
      <c r="I1325" s="234" t="s">
        <v>166</v>
      </c>
      <c r="J1325" s="64" t="s">
        <v>3427</v>
      </c>
    </row>
    <row r="1326" spans="1:10" x14ac:dyDescent="0.25">
      <c r="A1326" s="64">
        <v>24221314</v>
      </c>
      <c r="B1326" s="233" t="s">
        <v>3426</v>
      </c>
      <c r="C1326" s="64" t="s">
        <v>3428</v>
      </c>
      <c r="D1326" s="234" t="s">
        <v>104</v>
      </c>
      <c r="E1326" s="64" t="s">
        <v>1221</v>
      </c>
      <c r="F1326" s="64">
        <v>13</v>
      </c>
      <c r="G1326" s="64" t="s">
        <v>166</v>
      </c>
      <c r="H1326" s="233" t="s">
        <v>3421</v>
      </c>
      <c r="I1326" s="234" t="s">
        <v>166</v>
      </c>
      <c r="J1326" s="64" t="s">
        <v>1107</v>
      </c>
    </row>
    <row r="1327" spans="1:10" x14ac:dyDescent="0.25">
      <c r="A1327" s="64">
        <v>24247454</v>
      </c>
      <c r="B1327" s="233" t="s">
        <v>3429</v>
      </c>
      <c r="C1327" s="64" t="s">
        <v>3430</v>
      </c>
      <c r="D1327" s="234" t="s">
        <v>103</v>
      </c>
      <c r="E1327" s="64" t="s">
        <v>3431</v>
      </c>
      <c r="F1327" s="64">
        <v>11</v>
      </c>
      <c r="G1327" s="64" t="s">
        <v>166</v>
      </c>
      <c r="H1327" s="233" t="s">
        <v>3421</v>
      </c>
      <c r="I1327" s="234" t="s">
        <v>166</v>
      </c>
      <c r="J1327" s="64" t="s">
        <v>3422</v>
      </c>
    </row>
    <row r="1328" spans="1:10" x14ac:dyDescent="0.25">
      <c r="A1328" s="64">
        <v>24247857</v>
      </c>
      <c r="B1328" s="233" t="s">
        <v>3432</v>
      </c>
      <c r="C1328" s="64" t="s">
        <v>3433</v>
      </c>
      <c r="D1328" s="234" t="s">
        <v>104</v>
      </c>
      <c r="E1328" s="64" t="s">
        <v>1176</v>
      </c>
      <c r="F1328" s="64">
        <v>12</v>
      </c>
      <c r="G1328" s="64" t="s">
        <v>166</v>
      </c>
      <c r="H1328" s="233" t="s">
        <v>3421</v>
      </c>
      <c r="I1328" s="234" t="s">
        <v>166</v>
      </c>
      <c r="J1328" s="64" t="s">
        <v>3434</v>
      </c>
    </row>
    <row r="1329" spans="1:10" x14ac:dyDescent="0.25">
      <c r="A1329" s="64">
        <v>24222171</v>
      </c>
      <c r="B1329" s="233" t="s">
        <v>3435</v>
      </c>
      <c r="C1329" s="64" t="s">
        <v>2048</v>
      </c>
      <c r="D1329" s="234" t="s">
        <v>119</v>
      </c>
      <c r="E1329" s="64" t="s">
        <v>3436</v>
      </c>
      <c r="F1329" s="64">
        <v>15</v>
      </c>
      <c r="G1329" s="64" t="s">
        <v>166</v>
      </c>
      <c r="H1329" s="233" t="s">
        <v>3421</v>
      </c>
      <c r="I1329" s="234" t="s">
        <v>166</v>
      </c>
      <c r="J1329" s="64" t="s">
        <v>3427</v>
      </c>
    </row>
    <row r="1330" spans="1:10" x14ac:dyDescent="0.25">
      <c r="A1330" s="64">
        <v>24247483</v>
      </c>
      <c r="B1330" s="233" t="s">
        <v>3437</v>
      </c>
      <c r="C1330" s="64" t="s">
        <v>1617</v>
      </c>
      <c r="D1330" s="234" t="s">
        <v>104</v>
      </c>
      <c r="E1330" s="64" t="s">
        <v>3438</v>
      </c>
      <c r="F1330" s="64">
        <v>11</v>
      </c>
      <c r="G1330" s="64" t="s">
        <v>166</v>
      </c>
      <c r="H1330" s="233" t="s">
        <v>3421</v>
      </c>
      <c r="I1330" s="234" t="s">
        <v>166</v>
      </c>
      <c r="J1330" s="64" t="s">
        <v>469</v>
      </c>
    </row>
    <row r="1331" spans="1:10" x14ac:dyDescent="0.25">
      <c r="A1331" s="64">
        <v>24247486</v>
      </c>
      <c r="B1331" s="233" t="s">
        <v>3439</v>
      </c>
      <c r="C1331" s="64" t="s">
        <v>3440</v>
      </c>
      <c r="D1331" s="234" t="s">
        <v>103</v>
      </c>
      <c r="E1331" s="64" t="s">
        <v>2104</v>
      </c>
      <c r="F1331" s="64">
        <v>11</v>
      </c>
      <c r="G1331" s="64" t="s">
        <v>166</v>
      </c>
      <c r="H1331" s="233" t="s">
        <v>3421</v>
      </c>
      <c r="I1331" s="234" t="s">
        <v>166</v>
      </c>
      <c r="J1331" s="64" t="s">
        <v>3441</v>
      </c>
    </row>
    <row r="1332" spans="1:10" x14ac:dyDescent="0.25">
      <c r="A1332" s="64">
        <v>24237247</v>
      </c>
      <c r="B1332" s="233" t="s">
        <v>1797</v>
      </c>
      <c r="C1332" s="64" t="s">
        <v>3442</v>
      </c>
      <c r="D1332" s="234" t="s">
        <v>103</v>
      </c>
      <c r="E1332" s="64" t="s">
        <v>3443</v>
      </c>
      <c r="F1332" s="64">
        <v>12</v>
      </c>
      <c r="G1332" s="64" t="s">
        <v>166</v>
      </c>
      <c r="H1332" s="233" t="s">
        <v>3421</v>
      </c>
      <c r="I1332" s="234" t="s">
        <v>166</v>
      </c>
      <c r="J1332" s="64" t="s">
        <v>632</v>
      </c>
    </row>
    <row r="1333" spans="1:10" x14ac:dyDescent="0.25">
      <c r="A1333" s="64">
        <v>24247692</v>
      </c>
      <c r="B1333" s="233" t="s">
        <v>3444</v>
      </c>
      <c r="C1333" s="64" t="s">
        <v>3445</v>
      </c>
      <c r="D1333" s="234" t="s">
        <v>104</v>
      </c>
      <c r="E1333" s="64" t="s">
        <v>3446</v>
      </c>
      <c r="F1333" s="64">
        <v>12</v>
      </c>
      <c r="G1333" s="64" t="s">
        <v>166</v>
      </c>
      <c r="H1333" s="233" t="s">
        <v>3421</v>
      </c>
      <c r="I1333" s="234" t="s">
        <v>166</v>
      </c>
      <c r="J1333" s="64" t="s">
        <v>176</v>
      </c>
    </row>
    <row r="1334" spans="1:10" x14ac:dyDescent="0.25">
      <c r="A1334" s="64">
        <v>24247607</v>
      </c>
      <c r="B1334" s="233" t="s">
        <v>3447</v>
      </c>
      <c r="C1334" s="64" t="s">
        <v>3448</v>
      </c>
      <c r="D1334" s="234" t="s">
        <v>104</v>
      </c>
      <c r="E1334" s="64" t="s">
        <v>3256</v>
      </c>
      <c r="F1334" s="64">
        <v>11</v>
      </c>
      <c r="G1334" s="64" t="s">
        <v>166</v>
      </c>
      <c r="H1334" s="233" t="s">
        <v>3421</v>
      </c>
      <c r="I1334" s="234" t="s">
        <v>166</v>
      </c>
      <c r="J1334" s="64" t="s">
        <v>3449</v>
      </c>
    </row>
    <row r="1335" spans="1:10" x14ac:dyDescent="0.25">
      <c r="A1335" s="64">
        <v>24210705</v>
      </c>
      <c r="B1335" s="233" t="s">
        <v>851</v>
      </c>
      <c r="C1335" s="64" t="s">
        <v>3450</v>
      </c>
      <c r="D1335" s="234" t="s">
        <v>118</v>
      </c>
      <c r="E1335" s="64" t="s">
        <v>3451</v>
      </c>
      <c r="F1335" s="64">
        <v>14</v>
      </c>
      <c r="G1335" s="64" t="s">
        <v>166</v>
      </c>
      <c r="H1335" s="233" t="s">
        <v>3421</v>
      </c>
      <c r="I1335" s="234" t="s">
        <v>166</v>
      </c>
      <c r="J1335" s="64" t="s">
        <v>469</v>
      </c>
    </row>
    <row r="1336" spans="1:10" x14ac:dyDescent="0.25">
      <c r="A1336" s="64">
        <v>24247484</v>
      </c>
      <c r="B1336" s="233" t="s">
        <v>3452</v>
      </c>
      <c r="C1336" s="64" t="s">
        <v>1733</v>
      </c>
      <c r="D1336" s="234" t="s">
        <v>104</v>
      </c>
      <c r="E1336" s="64" t="s">
        <v>2708</v>
      </c>
      <c r="F1336" s="64">
        <v>11</v>
      </c>
      <c r="G1336" s="64" t="s">
        <v>166</v>
      </c>
      <c r="H1336" s="233" t="s">
        <v>3421</v>
      </c>
      <c r="I1336" s="234" t="s">
        <v>166</v>
      </c>
      <c r="J1336" s="64" t="s">
        <v>597</v>
      </c>
    </row>
    <row r="1337" spans="1:10" x14ac:dyDescent="0.25">
      <c r="A1337" s="64">
        <v>24237256</v>
      </c>
      <c r="B1337" s="233" t="s">
        <v>3453</v>
      </c>
      <c r="C1337" s="64" t="s">
        <v>3454</v>
      </c>
      <c r="D1337" s="234" t="s">
        <v>104</v>
      </c>
      <c r="E1337" s="64" t="s">
        <v>2227</v>
      </c>
      <c r="F1337" s="64">
        <v>13</v>
      </c>
      <c r="G1337" s="64" t="s">
        <v>166</v>
      </c>
      <c r="H1337" s="233" t="s">
        <v>3421</v>
      </c>
      <c r="I1337" s="234" t="s">
        <v>166</v>
      </c>
      <c r="J1337" s="64" t="s">
        <v>1412</v>
      </c>
    </row>
    <row r="1338" spans="1:10" x14ac:dyDescent="0.25">
      <c r="A1338" s="64">
        <v>24239196</v>
      </c>
      <c r="B1338" s="233" t="s">
        <v>3455</v>
      </c>
      <c r="C1338" s="64" t="s">
        <v>727</v>
      </c>
      <c r="D1338" s="234" t="s">
        <v>119</v>
      </c>
      <c r="E1338" s="64" t="s">
        <v>3456</v>
      </c>
      <c r="F1338" s="64">
        <v>13</v>
      </c>
      <c r="G1338" s="64" t="s">
        <v>166</v>
      </c>
      <c r="H1338" s="233" t="s">
        <v>3421</v>
      </c>
      <c r="I1338" s="234" t="s">
        <v>166</v>
      </c>
      <c r="J1338" s="64" t="s">
        <v>804</v>
      </c>
    </row>
    <row r="1339" spans="1:10" x14ac:dyDescent="0.25">
      <c r="A1339" s="64">
        <v>24247697</v>
      </c>
      <c r="B1339" s="233" t="s">
        <v>3457</v>
      </c>
      <c r="C1339" s="64" t="s">
        <v>3458</v>
      </c>
      <c r="D1339" s="234" t="s">
        <v>104</v>
      </c>
      <c r="E1339" s="64" t="s">
        <v>3459</v>
      </c>
      <c r="F1339" s="64">
        <v>11</v>
      </c>
      <c r="G1339" s="64" t="s">
        <v>166</v>
      </c>
      <c r="H1339" s="233" t="s">
        <v>3421</v>
      </c>
      <c r="I1339" s="234" t="s">
        <v>166</v>
      </c>
      <c r="J1339" s="64" t="s">
        <v>1107</v>
      </c>
    </row>
    <row r="1340" spans="1:10" x14ac:dyDescent="0.25">
      <c r="A1340" s="64">
        <v>24221276</v>
      </c>
      <c r="B1340" s="233" t="s">
        <v>3460</v>
      </c>
      <c r="C1340" s="64" t="s">
        <v>3461</v>
      </c>
      <c r="D1340" s="234" t="s">
        <v>104</v>
      </c>
      <c r="E1340" s="64" t="s">
        <v>3462</v>
      </c>
      <c r="F1340" s="64">
        <v>13</v>
      </c>
      <c r="G1340" s="64" t="s">
        <v>166</v>
      </c>
      <c r="H1340" s="233" t="s">
        <v>3421</v>
      </c>
      <c r="I1340" s="234" t="s">
        <v>166</v>
      </c>
      <c r="J1340" s="64" t="s">
        <v>3463</v>
      </c>
    </row>
    <row r="1341" spans="1:10" x14ac:dyDescent="0.25">
      <c r="A1341" s="64">
        <v>24222062</v>
      </c>
      <c r="B1341" s="233" t="s">
        <v>1879</v>
      </c>
      <c r="C1341" s="64" t="s">
        <v>3464</v>
      </c>
      <c r="D1341" s="234" t="s">
        <v>119</v>
      </c>
      <c r="E1341" s="64" t="s">
        <v>3465</v>
      </c>
      <c r="F1341" s="64">
        <v>14</v>
      </c>
      <c r="G1341" s="64" t="s">
        <v>166</v>
      </c>
      <c r="H1341" s="233" t="s">
        <v>3421</v>
      </c>
      <c r="I1341" s="234" t="s">
        <v>166</v>
      </c>
      <c r="J1341" s="64" t="s">
        <v>1208</v>
      </c>
    </row>
    <row r="1342" spans="1:10" x14ac:dyDescent="0.25">
      <c r="A1342" s="64">
        <v>24247451</v>
      </c>
      <c r="B1342" s="233" t="s">
        <v>2341</v>
      </c>
      <c r="C1342" s="64" t="s">
        <v>3466</v>
      </c>
      <c r="D1342" s="234" t="s">
        <v>104</v>
      </c>
      <c r="E1342" s="64" t="s">
        <v>1256</v>
      </c>
      <c r="F1342" s="64">
        <v>11</v>
      </c>
      <c r="G1342" s="64" t="s">
        <v>166</v>
      </c>
      <c r="H1342" s="233" t="s">
        <v>3421</v>
      </c>
      <c r="I1342" s="234" t="s">
        <v>166</v>
      </c>
      <c r="J1342" s="64" t="s">
        <v>469</v>
      </c>
    </row>
    <row r="1343" spans="1:10" x14ac:dyDescent="0.25">
      <c r="A1343" s="64">
        <v>24248473</v>
      </c>
      <c r="B1343" s="233" t="s">
        <v>3467</v>
      </c>
      <c r="C1343" s="64" t="s">
        <v>3468</v>
      </c>
      <c r="D1343" s="234" t="s">
        <v>118</v>
      </c>
      <c r="E1343" s="64" t="s">
        <v>3469</v>
      </c>
      <c r="F1343" s="64">
        <v>14</v>
      </c>
      <c r="G1343" s="64" t="s">
        <v>166</v>
      </c>
      <c r="H1343" s="233" t="s">
        <v>3421</v>
      </c>
      <c r="I1343" s="234" t="s">
        <v>166</v>
      </c>
      <c r="J1343" s="64" t="s">
        <v>3470</v>
      </c>
    </row>
    <row r="1344" spans="1:10" x14ac:dyDescent="0.25">
      <c r="A1344" s="64">
        <v>24247457</v>
      </c>
      <c r="B1344" s="233" t="s">
        <v>3471</v>
      </c>
      <c r="C1344" s="64" t="s">
        <v>3472</v>
      </c>
      <c r="D1344" s="234" t="s">
        <v>104</v>
      </c>
      <c r="E1344" s="64" t="s">
        <v>734</v>
      </c>
      <c r="F1344" s="64">
        <v>11</v>
      </c>
      <c r="G1344" s="64" t="s">
        <v>166</v>
      </c>
      <c r="H1344" s="233" t="s">
        <v>3421</v>
      </c>
      <c r="I1344" s="234" t="s">
        <v>166</v>
      </c>
      <c r="J1344" s="64" t="s">
        <v>469</v>
      </c>
    </row>
    <row r="1345" spans="1:10" x14ac:dyDescent="0.25">
      <c r="A1345" s="64">
        <v>24233767</v>
      </c>
      <c r="B1345" s="233" t="s">
        <v>3473</v>
      </c>
      <c r="C1345" s="64" t="s">
        <v>3474</v>
      </c>
      <c r="D1345" s="234" t="s">
        <v>103</v>
      </c>
      <c r="E1345" s="64" t="s">
        <v>386</v>
      </c>
      <c r="F1345" s="64">
        <v>13</v>
      </c>
      <c r="G1345" s="64" t="s">
        <v>166</v>
      </c>
      <c r="H1345" s="233" t="s">
        <v>3421</v>
      </c>
      <c r="I1345" s="234" t="s">
        <v>166</v>
      </c>
      <c r="J1345" s="64" t="s">
        <v>3427</v>
      </c>
    </row>
    <row r="1346" spans="1:10" x14ac:dyDescent="0.25">
      <c r="A1346" s="64">
        <v>24247449</v>
      </c>
      <c r="B1346" s="233" t="s">
        <v>3475</v>
      </c>
      <c r="C1346" s="64" t="s">
        <v>3476</v>
      </c>
      <c r="D1346" s="234" t="s">
        <v>104</v>
      </c>
      <c r="E1346" s="64" t="s">
        <v>3477</v>
      </c>
      <c r="F1346" s="64">
        <v>13</v>
      </c>
      <c r="G1346" s="64" t="s">
        <v>166</v>
      </c>
      <c r="H1346" s="233" t="s">
        <v>3421</v>
      </c>
      <c r="I1346" s="234" t="s">
        <v>166</v>
      </c>
      <c r="J1346" s="64" t="s">
        <v>469</v>
      </c>
    </row>
    <row r="1347" spans="1:10" x14ac:dyDescent="0.25">
      <c r="A1347" s="64">
        <v>24247610</v>
      </c>
      <c r="B1347" s="233" t="s">
        <v>2379</v>
      </c>
      <c r="C1347" s="64" t="s">
        <v>3478</v>
      </c>
      <c r="D1347" s="234" t="s">
        <v>103</v>
      </c>
      <c r="E1347" s="64" t="s">
        <v>223</v>
      </c>
      <c r="F1347" s="64">
        <v>12</v>
      </c>
      <c r="G1347" s="64" t="s">
        <v>166</v>
      </c>
      <c r="H1347" s="233" t="s">
        <v>3421</v>
      </c>
      <c r="I1347" s="234" t="s">
        <v>166</v>
      </c>
      <c r="J1347" s="64" t="s">
        <v>788</v>
      </c>
    </row>
    <row r="1348" spans="1:10" x14ac:dyDescent="0.25">
      <c r="A1348" s="64">
        <v>24237259</v>
      </c>
      <c r="B1348" s="233" t="s">
        <v>598</v>
      </c>
      <c r="C1348" s="64" t="s">
        <v>3479</v>
      </c>
      <c r="D1348" s="234" t="s">
        <v>119</v>
      </c>
      <c r="E1348" s="64" t="s">
        <v>2614</v>
      </c>
      <c r="F1348" s="64">
        <v>14</v>
      </c>
      <c r="G1348" s="64" t="s">
        <v>166</v>
      </c>
      <c r="H1348" s="233" t="s">
        <v>3421</v>
      </c>
      <c r="I1348" s="234" t="s">
        <v>166</v>
      </c>
      <c r="J1348" s="64" t="s">
        <v>469</v>
      </c>
    </row>
    <row r="1349" spans="1:10" x14ac:dyDescent="0.25">
      <c r="A1349" s="64">
        <v>24211305</v>
      </c>
      <c r="B1349" s="233" t="s">
        <v>1236</v>
      </c>
      <c r="C1349" s="64" t="s">
        <v>3480</v>
      </c>
      <c r="D1349" s="234" t="s">
        <v>119</v>
      </c>
      <c r="E1349" s="64" t="s">
        <v>3481</v>
      </c>
      <c r="F1349" s="64">
        <v>14</v>
      </c>
      <c r="G1349" s="64" t="s">
        <v>166</v>
      </c>
      <c r="H1349" s="233" t="s">
        <v>3421</v>
      </c>
      <c r="I1349" s="234" t="s">
        <v>166</v>
      </c>
      <c r="J1349" s="64" t="s">
        <v>387</v>
      </c>
    </row>
    <row r="1350" spans="1:10" x14ac:dyDescent="0.25">
      <c r="A1350" s="64">
        <v>24249285</v>
      </c>
      <c r="B1350" s="233" t="s">
        <v>5170</v>
      </c>
      <c r="C1350" s="64" t="s">
        <v>1584</v>
      </c>
      <c r="D1350" s="234" t="s">
        <v>104</v>
      </c>
      <c r="E1350" s="64" t="s">
        <v>1075</v>
      </c>
      <c r="F1350" s="64">
        <v>11</v>
      </c>
      <c r="G1350" s="64" t="s">
        <v>166</v>
      </c>
      <c r="H1350" s="233" t="s">
        <v>3421</v>
      </c>
      <c r="I1350" s="234" t="s">
        <v>166</v>
      </c>
      <c r="J1350" s="64" t="s">
        <v>176</v>
      </c>
    </row>
    <row r="1351" spans="1:10" x14ac:dyDescent="0.25">
      <c r="A1351" s="64">
        <v>24247453</v>
      </c>
      <c r="B1351" s="233" t="s">
        <v>3482</v>
      </c>
      <c r="C1351" s="64" t="s">
        <v>3483</v>
      </c>
      <c r="D1351" s="234" t="s">
        <v>103</v>
      </c>
      <c r="E1351" s="64" t="s">
        <v>3484</v>
      </c>
      <c r="F1351" s="64">
        <v>12</v>
      </c>
      <c r="G1351" s="64" t="s">
        <v>166</v>
      </c>
      <c r="H1351" s="233" t="s">
        <v>3421</v>
      </c>
      <c r="I1351" s="234" t="s">
        <v>166</v>
      </c>
      <c r="J1351" s="64" t="s">
        <v>3422</v>
      </c>
    </row>
    <row r="1352" spans="1:10" x14ac:dyDescent="0.25">
      <c r="A1352" s="64">
        <v>24247480</v>
      </c>
      <c r="B1352" s="233" t="s">
        <v>3485</v>
      </c>
      <c r="C1352" s="64" t="s">
        <v>3486</v>
      </c>
      <c r="D1352" s="234" t="s">
        <v>104</v>
      </c>
      <c r="E1352" s="64" t="s">
        <v>3140</v>
      </c>
      <c r="F1352" s="64">
        <v>12</v>
      </c>
      <c r="G1352" s="64" t="s">
        <v>166</v>
      </c>
      <c r="H1352" s="233" t="s">
        <v>3421</v>
      </c>
      <c r="I1352" s="234" t="s">
        <v>166</v>
      </c>
      <c r="J1352" s="64" t="s">
        <v>3487</v>
      </c>
    </row>
    <row r="1353" spans="1:10" x14ac:dyDescent="0.25">
      <c r="A1353" s="64">
        <v>24222232</v>
      </c>
      <c r="B1353" s="233" t="s">
        <v>3488</v>
      </c>
      <c r="C1353" s="64" t="s">
        <v>3489</v>
      </c>
      <c r="D1353" s="234" t="s">
        <v>103</v>
      </c>
      <c r="E1353" s="64" t="s">
        <v>2266</v>
      </c>
      <c r="F1353" s="64">
        <v>13</v>
      </c>
      <c r="G1353" s="64" t="s">
        <v>166</v>
      </c>
      <c r="H1353" s="233" t="s">
        <v>3421</v>
      </c>
      <c r="I1353" s="234" t="s">
        <v>166</v>
      </c>
      <c r="J1353" s="64" t="s">
        <v>3490</v>
      </c>
    </row>
    <row r="1354" spans="1:10" x14ac:dyDescent="0.25">
      <c r="A1354" s="64">
        <v>24247482</v>
      </c>
      <c r="B1354" s="233" t="s">
        <v>3491</v>
      </c>
      <c r="C1354" s="64" t="s">
        <v>504</v>
      </c>
      <c r="D1354" s="234" t="s">
        <v>104</v>
      </c>
      <c r="E1354" s="64" t="s">
        <v>343</v>
      </c>
      <c r="F1354" s="64">
        <v>11</v>
      </c>
      <c r="G1354" s="64" t="s">
        <v>166</v>
      </c>
      <c r="H1354" s="233" t="s">
        <v>3421</v>
      </c>
      <c r="I1354" s="234" t="s">
        <v>166</v>
      </c>
      <c r="J1354" s="64" t="s">
        <v>1107</v>
      </c>
    </row>
    <row r="1355" spans="1:10" x14ac:dyDescent="0.25">
      <c r="A1355" s="64">
        <v>24247768</v>
      </c>
      <c r="B1355" s="233" t="s">
        <v>3492</v>
      </c>
      <c r="C1355" s="64" t="s">
        <v>3493</v>
      </c>
      <c r="D1355" s="234" t="s">
        <v>103</v>
      </c>
      <c r="E1355" s="64" t="s">
        <v>378</v>
      </c>
      <c r="F1355" s="64">
        <v>12</v>
      </c>
      <c r="G1355" s="64" t="s">
        <v>166</v>
      </c>
      <c r="H1355" s="233" t="s">
        <v>3421</v>
      </c>
      <c r="I1355" s="234" t="s">
        <v>166</v>
      </c>
      <c r="J1355" s="64" t="s">
        <v>3434</v>
      </c>
    </row>
    <row r="1356" spans="1:10" x14ac:dyDescent="0.25">
      <c r="A1356" s="64">
        <v>24237316</v>
      </c>
      <c r="B1356" s="233" t="s">
        <v>3494</v>
      </c>
      <c r="C1356" s="64" t="s">
        <v>464</v>
      </c>
      <c r="D1356" s="234" t="s">
        <v>104</v>
      </c>
      <c r="E1356" s="64" t="s">
        <v>3495</v>
      </c>
      <c r="F1356" s="64">
        <v>13</v>
      </c>
      <c r="G1356" s="64" t="s">
        <v>166</v>
      </c>
      <c r="H1356" s="233" t="s">
        <v>3421</v>
      </c>
      <c r="I1356" s="234" t="s">
        <v>166</v>
      </c>
      <c r="J1356" s="64" t="s">
        <v>597</v>
      </c>
    </row>
    <row r="1357" spans="1:10" x14ac:dyDescent="0.25">
      <c r="A1357" s="64">
        <v>24248137</v>
      </c>
      <c r="B1357" s="233" t="s">
        <v>3496</v>
      </c>
      <c r="C1357" s="64" t="s">
        <v>3497</v>
      </c>
      <c r="D1357" s="234" t="s">
        <v>103</v>
      </c>
      <c r="E1357" s="64" t="s">
        <v>1167</v>
      </c>
      <c r="F1357" s="64">
        <v>11</v>
      </c>
      <c r="G1357" s="64" t="s">
        <v>166</v>
      </c>
      <c r="H1357" s="233" t="s">
        <v>3421</v>
      </c>
      <c r="I1357" s="234" t="s">
        <v>166</v>
      </c>
      <c r="J1357" s="64" t="s">
        <v>2337</v>
      </c>
    </row>
    <row r="1358" spans="1:10" x14ac:dyDescent="0.25">
      <c r="A1358" s="64">
        <v>24247604</v>
      </c>
      <c r="B1358" s="233" t="s">
        <v>3498</v>
      </c>
      <c r="C1358" s="64" t="s">
        <v>1542</v>
      </c>
      <c r="D1358" s="234" t="s">
        <v>104</v>
      </c>
      <c r="E1358" s="64" t="s">
        <v>927</v>
      </c>
      <c r="F1358" s="64">
        <v>11</v>
      </c>
      <c r="G1358" s="64" t="s">
        <v>166</v>
      </c>
      <c r="H1358" s="233" t="s">
        <v>3421</v>
      </c>
      <c r="I1358" s="234" t="s">
        <v>166</v>
      </c>
    </row>
    <row r="1359" spans="1:10" x14ac:dyDescent="0.25">
      <c r="A1359" s="64">
        <v>24237265</v>
      </c>
      <c r="B1359" s="233" t="s">
        <v>263</v>
      </c>
      <c r="C1359" s="64" t="s">
        <v>3499</v>
      </c>
      <c r="D1359" s="234" t="s">
        <v>119</v>
      </c>
      <c r="E1359" s="64" t="s">
        <v>3500</v>
      </c>
      <c r="F1359" s="64">
        <v>13</v>
      </c>
      <c r="G1359" s="64" t="s">
        <v>166</v>
      </c>
      <c r="H1359" s="233" t="s">
        <v>3421</v>
      </c>
      <c r="I1359" s="234" t="s">
        <v>166</v>
      </c>
      <c r="J1359" s="64" t="s">
        <v>3501</v>
      </c>
    </row>
    <row r="1360" spans="1:10" x14ac:dyDescent="0.25">
      <c r="A1360" s="64">
        <v>24247612</v>
      </c>
      <c r="B1360" s="233" t="s">
        <v>3502</v>
      </c>
      <c r="C1360" s="64" t="s">
        <v>3503</v>
      </c>
      <c r="D1360" s="234" t="s">
        <v>104</v>
      </c>
      <c r="E1360" s="64" t="s">
        <v>3504</v>
      </c>
      <c r="F1360" s="64">
        <v>12</v>
      </c>
      <c r="G1360" s="64" t="s">
        <v>166</v>
      </c>
      <c r="H1360" s="233" t="s">
        <v>3421</v>
      </c>
      <c r="I1360" s="234" t="s">
        <v>166</v>
      </c>
      <c r="J1360" s="64" t="s">
        <v>1107</v>
      </c>
    </row>
    <row r="1361" spans="1:10" x14ac:dyDescent="0.25">
      <c r="A1361" s="64">
        <v>24237818</v>
      </c>
      <c r="B1361" s="233" t="s">
        <v>3505</v>
      </c>
      <c r="C1361" s="64" t="s">
        <v>2099</v>
      </c>
      <c r="D1361" s="234" t="s">
        <v>104</v>
      </c>
      <c r="E1361" s="64" t="s">
        <v>3506</v>
      </c>
      <c r="F1361" s="64">
        <v>13</v>
      </c>
      <c r="G1361" s="64" t="s">
        <v>166</v>
      </c>
      <c r="H1361" s="233" t="s">
        <v>3421</v>
      </c>
      <c r="I1361" s="234" t="s">
        <v>166</v>
      </c>
      <c r="J1361" s="64" t="s">
        <v>1412</v>
      </c>
    </row>
    <row r="1362" spans="1:10" x14ac:dyDescent="0.25">
      <c r="A1362" s="64">
        <v>24247605</v>
      </c>
      <c r="B1362" s="233" t="s">
        <v>3507</v>
      </c>
      <c r="C1362" s="64" t="s">
        <v>3508</v>
      </c>
      <c r="D1362" s="234" t="s">
        <v>104</v>
      </c>
      <c r="E1362" s="64" t="s">
        <v>641</v>
      </c>
      <c r="F1362" s="64">
        <v>12</v>
      </c>
      <c r="G1362" s="64" t="s">
        <v>166</v>
      </c>
      <c r="H1362" s="233" t="s">
        <v>3421</v>
      </c>
      <c r="I1362" s="234" t="s">
        <v>166</v>
      </c>
      <c r="J1362" s="64" t="s">
        <v>3509</v>
      </c>
    </row>
    <row r="1363" spans="1:10" x14ac:dyDescent="0.25">
      <c r="A1363" s="64">
        <v>24248786</v>
      </c>
      <c r="B1363" s="233" t="s">
        <v>3510</v>
      </c>
      <c r="C1363" s="64" t="s">
        <v>3511</v>
      </c>
      <c r="D1363" s="234" t="s">
        <v>119</v>
      </c>
      <c r="E1363" s="64" t="s">
        <v>1748</v>
      </c>
      <c r="F1363" s="64">
        <v>13</v>
      </c>
      <c r="G1363" s="64" t="s">
        <v>166</v>
      </c>
      <c r="H1363" s="233" t="s">
        <v>3421</v>
      </c>
      <c r="I1363" s="234" t="s">
        <v>166</v>
      </c>
      <c r="J1363" s="64" t="s">
        <v>176</v>
      </c>
    </row>
    <row r="1364" spans="1:10" x14ac:dyDescent="0.25">
      <c r="A1364" s="64">
        <v>24237317</v>
      </c>
      <c r="B1364" s="233" t="s">
        <v>3512</v>
      </c>
      <c r="C1364" s="64" t="s">
        <v>3513</v>
      </c>
      <c r="D1364" s="234" t="s">
        <v>104</v>
      </c>
      <c r="E1364" s="64" t="s">
        <v>3514</v>
      </c>
      <c r="F1364" s="64">
        <v>12</v>
      </c>
      <c r="G1364" s="64" t="s">
        <v>166</v>
      </c>
      <c r="H1364" s="233" t="s">
        <v>3421</v>
      </c>
      <c r="I1364" s="234" t="s">
        <v>166</v>
      </c>
      <c r="J1364" s="64" t="s">
        <v>1412</v>
      </c>
    </row>
    <row r="1365" spans="1:10" x14ac:dyDescent="0.25">
      <c r="A1365" s="64">
        <v>24248179</v>
      </c>
      <c r="B1365" s="233" t="s">
        <v>3515</v>
      </c>
      <c r="C1365" s="64" t="s">
        <v>324</v>
      </c>
      <c r="D1365" s="234" t="s">
        <v>104</v>
      </c>
      <c r="E1365" s="64" t="s">
        <v>223</v>
      </c>
      <c r="F1365" s="64">
        <v>12</v>
      </c>
      <c r="G1365" s="64" t="s">
        <v>166</v>
      </c>
      <c r="H1365" s="233" t="s">
        <v>3421</v>
      </c>
      <c r="I1365" s="234" t="s">
        <v>166</v>
      </c>
      <c r="J1365" s="64" t="s">
        <v>3516</v>
      </c>
    </row>
    <row r="1366" spans="1:10" x14ac:dyDescent="0.25">
      <c r="A1366" s="64">
        <v>24247461</v>
      </c>
      <c r="B1366" s="233" t="s">
        <v>3517</v>
      </c>
      <c r="C1366" s="64" t="s">
        <v>2030</v>
      </c>
      <c r="D1366" s="234" t="s">
        <v>104</v>
      </c>
      <c r="E1366" s="64" t="s">
        <v>3518</v>
      </c>
      <c r="F1366" s="64">
        <v>11</v>
      </c>
      <c r="G1366" s="64" t="s">
        <v>166</v>
      </c>
      <c r="H1366" s="233" t="s">
        <v>3421</v>
      </c>
      <c r="I1366" s="234" t="s">
        <v>166</v>
      </c>
      <c r="J1366" s="64" t="s">
        <v>3449</v>
      </c>
    </row>
    <row r="1367" spans="1:10" x14ac:dyDescent="0.25">
      <c r="A1367" s="64">
        <v>24249238</v>
      </c>
      <c r="B1367" s="233" t="s">
        <v>9018</v>
      </c>
      <c r="C1367" s="64" t="s">
        <v>1350</v>
      </c>
      <c r="D1367" s="234" t="s">
        <v>118</v>
      </c>
      <c r="E1367" s="64" t="s">
        <v>3902</v>
      </c>
      <c r="F1367" s="64">
        <v>14</v>
      </c>
      <c r="G1367" s="64" t="s">
        <v>166</v>
      </c>
      <c r="H1367" s="233" t="s">
        <v>3421</v>
      </c>
      <c r="I1367" s="234" t="s">
        <v>166</v>
      </c>
    </row>
    <row r="1368" spans="1:10" x14ac:dyDescent="0.25">
      <c r="A1368" s="64">
        <v>24239248</v>
      </c>
      <c r="B1368" s="233" t="s">
        <v>9019</v>
      </c>
      <c r="C1368" s="64" t="s">
        <v>3168</v>
      </c>
      <c r="D1368" s="234" t="s">
        <v>119</v>
      </c>
      <c r="E1368" s="64" t="s">
        <v>2798</v>
      </c>
      <c r="F1368" s="64">
        <v>13</v>
      </c>
      <c r="G1368" s="64" t="s">
        <v>166</v>
      </c>
      <c r="H1368" s="233" t="s">
        <v>3421</v>
      </c>
      <c r="I1368" s="234" t="s">
        <v>166</v>
      </c>
      <c r="J1368" s="64" t="s">
        <v>1784</v>
      </c>
    </row>
    <row r="1369" spans="1:10" x14ac:dyDescent="0.25">
      <c r="A1369" s="64">
        <v>24247485</v>
      </c>
      <c r="B1369" s="233" t="s">
        <v>3519</v>
      </c>
      <c r="C1369" s="64" t="s">
        <v>1743</v>
      </c>
      <c r="D1369" s="234" t="s">
        <v>104</v>
      </c>
      <c r="E1369" s="64" t="s">
        <v>3520</v>
      </c>
      <c r="F1369" s="64">
        <v>11</v>
      </c>
      <c r="G1369" s="64" t="s">
        <v>166</v>
      </c>
      <c r="H1369" s="233" t="s">
        <v>3421</v>
      </c>
      <c r="I1369" s="234" t="s">
        <v>166</v>
      </c>
      <c r="J1369" s="64" t="s">
        <v>1107</v>
      </c>
    </row>
    <row r="1370" spans="1:10" x14ac:dyDescent="0.25">
      <c r="A1370" s="64">
        <v>24247696</v>
      </c>
      <c r="B1370" s="233" t="s">
        <v>3521</v>
      </c>
      <c r="C1370" s="64" t="s">
        <v>525</v>
      </c>
      <c r="D1370" s="234" t="s">
        <v>104</v>
      </c>
      <c r="E1370" s="64" t="s">
        <v>512</v>
      </c>
      <c r="F1370" s="64">
        <v>12</v>
      </c>
      <c r="G1370" s="64" t="s">
        <v>166</v>
      </c>
      <c r="H1370" s="233" t="s">
        <v>3421</v>
      </c>
      <c r="I1370" s="234" t="s">
        <v>166</v>
      </c>
      <c r="J1370" s="64" t="s">
        <v>1107</v>
      </c>
    </row>
    <row r="1371" spans="1:10" x14ac:dyDescent="0.25">
      <c r="A1371" s="64">
        <v>24247481</v>
      </c>
      <c r="B1371" s="233" t="s">
        <v>3522</v>
      </c>
      <c r="C1371" s="64" t="s">
        <v>3523</v>
      </c>
      <c r="D1371" s="234" t="s">
        <v>103</v>
      </c>
      <c r="E1371" s="64" t="s">
        <v>1147</v>
      </c>
      <c r="F1371" s="64">
        <v>11</v>
      </c>
      <c r="G1371" s="64" t="s">
        <v>166</v>
      </c>
      <c r="H1371" s="233" t="s">
        <v>3421</v>
      </c>
      <c r="I1371" s="234" t="s">
        <v>166</v>
      </c>
      <c r="J1371" s="64" t="s">
        <v>3422</v>
      </c>
    </row>
    <row r="1372" spans="1:10" x14ac:dyDescent="0.25">
      <c r="A1372" s="64">
        <v>24248340</v>
      </c>
      <c r="B1372" s="233" t="s">
        <v>3524</v>
      </c>
      <c r="C1372" s="64" t="s">
        <v>3525</v>
      </c>
      <c r="D1372" s="234" t="s">
        <v>104</v>
      </c>
      <c r="E1372" s="64" t="s">
        <v>3526</v>
      </c>
      <c r="F1372" s="64">
        <v>12</v>
      </c>
      <c r="G1372" s="64" t="s">
        <v>166</v>
      </c>
      <c r="H1372" s="233" t="s">
        <v>3421</v>
      </c>
      <c r="I1372" s="234" t="s">
        <v>166</v>
      </c>
      <c r="J1372" s="64" t="s">
        <v>469</v>
      </c>
    </row>
    <row r="1373" spans="1:10" x14ac:dyDescent="0.25">
      <c r="A1373" s="64">
        <v>24221299</v>
      </c>
      <c r="B1373" s="233" t="s">
        <v>3527</v>
      </c>
      <c r="C1373" s="64" t="s">
        <v>3528</v>
      </c>
      <c r="D1373" s="234" t="s">
        <v>103</v>
      </c>
      <c r="E1373" s="64" t="s">
        <v>367</v>
      </c>
      <c r="F1373" s="64">
        <v>13</v>
      </c>
      <c r="G1373" s="64" t="s">
        <v>166</v>
      </c>
      <c r="H1373" s="233" t="s">
        <v>3421</v>
      </c>
      <c r="I1373" s="234" t="s">
        <v>166</v>
      </c>
      <c r="J1373" s="64" t="s">
        <v>469</v>
      </c>
    </row>
    <row r="1374" spans="1:10" x14ac:dyDescent="0.25">
      <c r="A1374" s="64">
        <v>24247452</v>
      </c>
      <c r="B1374" s="233" t="s">
        <v>3529</v>
      </c>
      <c r="C1374" s="64" t="s">
        <v>3530</v>
      </c>
      <c r="D1374" s="234" t="s">
        <v>104</v>
      </c>
      <c r="E1374" s="64" t="s">
        <v>1082</v>
      </c>
      <c r="F1374" s="64">
        <v>12</v>
      </c>
      <c r="G1374" s="64" t="s">
        <v>166</v>
      </c>
      <c r="H1374" s="233" t="s">
        <v>3421</v>
      </c>
      <c r="I1374" s="234" t="s">
        <v>166</v>
      </c>
      <c r="J1374" s="64" t="s">
        <v>469</v>
      </c>
    </row>
    <row r="1375" spans="1:10" x14ac:dyDescent="0.25">
      <c r="A1375" s="64">
        <v>24247490</v>
      </c>
      <c r="B1375" s="233" t="s">
        <v>3531</v>
      </c>
      <c r="C1375" s="64" t="s">
        <v>3532</v>
      </c>
      <c r="D1375" s="234" t="s">
        <v>104</v>
      </c>
      <c r="E1375" s="64" t="s">
        <v>233</v>
      </c>
      <c r="F1375" s="64">
        <v>11</v>
      </c>
      <c r="G1375" s="64" t="s">
        <v>166</v>
      </c>
      <c r="H1375" s="233" t="s">
        <v>3421</v>
      </c>
      <c r="I1375" s="234" t="s">
        <v>166</v>
      </c>
      <c r="J1375" s="64" t="s">
        <v>597</v>
      </c>
    </row>
    <row r="1376" spans="1:10" x14ac:dyDescent="0.25">
      <c r="A1376" s="64">
        <v>24221665</v>
      </c>
      <c r="B1376" s="233" t="s">
        <v>3533</v>
      </c>
      <c r="C1376" s="64" t="s">
        <v>3534</v>
      </c>
      <c r="D1376" s="234" t="s">
        <v>119</v>
      </c>
      <c r="E1376" s="64" t="s">
        <v>1421</v>
      </c>
      <c r="F1376" s="64">
        <v>13</v>
      </c>
      <c r="G1376" s="64" t="s">
        <v>166</v>
      </c>
      <c r="H1376" s="233" t="s">
        <v>3421</v>
      </c>
      <c r="I1376" s="234" t="s">
        <v>166</v>
      </c>
      <c r="J1376" s="64" t="s">
        <v>597</v>
      </c>
    </row>
    <row r="1377" spans="1:10" x14ac:dyDescent="0.25">
      <c r="A1377" s="64">
        <v>24248602</v>
      </c>
      <c r="B1377" s="233" t="s">
        <v>3535</v>
      </c>
      <c r="C1377" s="64" t="s">
        <v>3536</v>
      </c>
      <c r="D1377" s="234" t="s">
        <v>118</v>
      </c>
      <c r="E1377" s="64" t="s">
        <v>3537</v>
      </c>
      <c r="F1377" s="64">
        <v>14</v>
      </c>
      <c r="G1377" s="64" t="s">
        <v>166</v>
      </c>
      <c r="H1377" s="233" t="s">
        <v>3421</v>
      </c>
      <c r="I1377" s="234" t="s">
        <v>166</v>
      </c>
      <c r="J1377" s="64" t="s">
        <v>331</v>
      </c>
    </row>
    <row r="1378" spans="1:10" x14ac:dyDescent="0.25">
      <c r="A1378" s="64">
        <v>24247456</v>
      </c>
      <c r="B1378" s="233" t="s">
        <v>3538</v>
      </c>
      <c r="C1378" s="64" t="s">
        <v>3539</v>
      </c>
      <c r="D1378" s="234" t="s">
        <v>104</v>
      </c>
      <c r="E1378" s="64" t="s">
        <v>285</v>
      </c>
      <c r="F1378" s="64">
        <v>12</v>
      </c>
      <c r="G1378" s="64" t="s">
        <v>166</v>
      </c>
      <c r="H1378" s="233" t="s">
        <v>3421</v>
      </c>
      <c r="I1378" s="234" t="s">
        <v>166</v>
      </c>
      <c r="J1378" s="64" t="s">
        <v>469</v>
      </c>
    </row>
    <row r="1379" spans="1:10" x14ac:dyDescent="0.25">
      <c r="A1379" s="64">
        <v>24247628</v>
      </c>
      <c r="B1379" s="233" t="s">
        <v>1501</v>
      </c>
      <c r="C1379" s="64" t="s">
        <v>3540</v>
      </c>
      <c r="D1379" s="234" t="s">
        <v>104</v>
      </c>
      <c r="E1379" s="64" t="s">
        <v>3541</v>
      </c>
      <c r="F1379" s="64">
        <v>12</v>
      </c>
      <c r="G1379" s="64" t="s">
        <v>166</v>
      </c>
      <c r="H1379" s="233" t="s">
        <v>3421</v>
      </c>
      <c r="I1379" s="234" t="s">
        <v>166</v>
      </c>
      <c r="J1379" s="64" t="s">
        <v>3449</v>
      </c>
    </row>
    <row r="1380" spans="1:10" x14ac:dyDescent="0.25">
      <c r="A1380" s="64">
        <v>24247459</v>
      </c>
      <c r="B1380" s="233" t="s">
        <v>3542</v>
      </c>
      <c r="C1380" s="64" t="s">
        <v>917</v>
      </c>
      <c r="D1380" s="234" t="s">
        <v>104</v>
      </c>
      <c r="E1380" s="64" t="s">
        <v>258</v>
      </c>
      <c r="F1380" s="64">
        <v>11</v>
      </c>
      <c r="G1380" s="64" t="s">
        <v>166</v>
      </c>
      <c r="H1380" s="233" t="s">
        <v>3421</v>
      </c>
      <c r="I1380" s="234" t="s">
        <v>166</v>
      </c>
      <c r="J1380" s="64" t="s">
        <v>3449</v>
      </c>
    </row>
    <row r="1381" spans="1:10" x14ac:dyDescent="0.25">
      <c r="A1381" s="64">
        <v>24221717</v>
      </c>
      <c r="B1381" s="233" t="s">
        <v>3543</v>
      </c>
      <c r="C1381" s="64" t="s">
        <v>3544</v>
      </c>
      <c r="D1381" s="234" t="s">
        <v>104</v>
      </c>
      <c r="E1381" s="64" t="s">
        <v>1219</v>
      </c>
      <c r="F1381" s="64">
        <v>13</v>
      </c>
      <c r="G1381" s="64" t="s">
        <v>166</v>
      </c>
      <c r="H1381" s="233" t="s">
        <v>3421</v>
      </c>
      <c r="I1381" s="234" t="s">
        <v>166</v>
      </c>
      <c r="J1381" s="64" t="s">
        <v>3509</v>
      </c>
    </row>
    <row r="1382" spans="1:10" x14ac:dyDescent="0.25">
      <c r="A1382" s="64">
        <v>24210701</v>
      </c>
      <c r="B1382" s="233" t="s">
        <v>3545</v>
      </c>
      <c r="C1382" s="64" t="s">
        <v>3546</v>
      </c>
      <c r="D1382" s="234" t="s">
        <v>118</v>
      </c>
      <c r="E1382" s="64" t="s">
        <v>2208</v>
      </c>
      <c r="F1382" s="64">
        <v>14</v>
      </c>
      <c r="G1382" s="64" t="s">
        <v>166</v>
      </c>
      <c r="H1382" s="233" t="s">
        <v>3421</v>
      </c>
      <c r="I1382" s="234" t="s">
        <v>166</v>
      </c>
      <c r="J1382" s="64" t="s">
        <v>469</v>
      </c>
    </row>
    <row r="1383" spans="1:10" x14ac:dyDescent="0.25">
      <c r="A1383" s="64">
        <v>24237755</v>
      </c>
      <c r="B1383" s="233" t="s">
        <v>3547</v>
      </c>
      <c r="C1383" s="64" t="s">
        <v>3548</v>
      </c>
      <c r="D1383" s="234" t="s">
        <v>103</v>
      </c>
      <c r="E1383" s="64" t="s">
        <v>3006</v>
      </c>
      <c r="F1383" s="64">
        <v>12</v>
      </c>
      <c r="G1383" s="64" t="s">
        <v>166</v>
      </c>
      <c r="H1383" s="233" t="s">
        <v>3421</v>
      </c>
      <c r="I1383" s="234" t="s">
        <v>166</v>
      </c>
      <c r="J1383" s="64" t="s">
        <v>469</v>
      </c>
    </row>
    <row r="1384" spans="1:10" x14ac:dyDescent="0.25">
      <c r="A1384" s="64">
        <v>24247458</v>
      </c>
      <c r="B1384" s="233" t="s">
        <v>3549</v>
      </c>
      <c r="C1384" s="64" t="s">
        <v>380</v>
      </c>
      <c r="D1384" s="234" t="s">
        <v>104</v>
      </c>
      <c r="E1384" s="64" t="s">
        <v>1639</v>
      </c>
      <c r="F1384" s="64">
        <v>12</v>
      </c>
      <c r="G1384" s="64" t="s">
        <v>166</v>
      </c>
      <c r="H1384" s="233" t="s">
        <v>3421</v>
      </c>
      <c r="I1384" s="234" t="s">
        <v>166</v>
      </c>
      <c r="J1384" s="64" t="s">
        <v>469</v>
      </c>
    </row>
    <row r="1385" spans="1:10" x14ac:dyDescent="0.25">
      <c r="A1385" s="64">
        <v>24247488</v>
      </c>
      <c r="B1385" s="233" t="s">
        <v>3550</v>
      </c>
      <c r="C1385" s="64" t="s">
        <v>3551</v>
      </c>
      <c r="D1385" s="234" t="s">
        <v>104</v>
      </c>
      <c r="E1385" s="64" t="s">
        <v>757</v>
      </c>
      <c r="F1385" s="64">
        <v>11</v>
      </c>
      <c r="G1385" s="64" t="s">
        <v>166</v>
      </c>
      <c r="H1385" s="233" t="s">
        <v>3421</v>
      </c>
      <c r="I1385" s="234" t="s">
        <v>166</v>
      </c>
      <c r="J1385" s="64" t="s">
        <v>597</v>
      </c>
    </row>
    <row r="1386" spans="1:10" x14ac:dyDescent="0.25">
      <c r="A1386" s="64">
        <v>24237249</v>
      </c>
      <c r="B1386" s="233" t="s">
        <v>3552</v>
      </c>
      <c r="C1386" s="64" t="s">
        <v>3553</v>
      </c>
      <c r="D1386" s="234" t="s">
        <v>104</v>
      </c>
      <c r="E1386" s="64" t="s">
        <v>3371</v>
      </c>
      <c r="F1386" s="64">
        <v>12</v>
      </c>
      <c r="G1386" s="64" t="s">
        <v>166</v>
      </c>
      <c r="H1386" s="233" t="s">
        <v>3421</v>
      </c>
      <c r="I1386" s="234" t="s">
        <v>166</v>
      </c>
      <c r="J1386" s="64" t="s">
        <v>1412</v>
      </c>
    </row>
    <row r="1387" spans="1:10" x14ac:dyDescent="0.25">
      <c r="A1387" s="64">
        <v>24237675</v>
      </c>
      <c r="B1387" s="233" t="s">
        <v>306</v>
      </c>
      <c r="C1387" s="64" t="s">
        <v>3554</v>
      </c>
      <c r="D1387" s="234" t="s">
        <v>118</v>
      </c>
      <c r="E1387" s="64" t="s">
        <v>330</v>
      </c>
      <c r="F1387" s="64">
        <v>14</v>
      </c>
      <c r="G1387" s="64" t="s">
        <v>166</v>
      </c>
      <c r="H1387" s="233" t="s">
        <v>3421</v>
      </c>
      <c r="I1387" s="234" t="s">
        <v>166</v>
      </c>
      <c r="J1387" s="64" t="s">
        <v>176</v>
      </c>
    </row>
    <row r="1388" spans="1:10" x14ac:dyDescent="0.25">
      <c r="A1388" s="64">
        <v>24237261</v>
      </c>
      <c r="B1388" s="233" t="s">
        <v>3555</v>
      </c>
      <c r="C1388" s="64" t="s">
        <v>3556</v>
      </c>
      <c r="D1388" s="234" t="s">
        <v>104</v>
      </c>
      <c r="E1388" s="64" t="s">
        <v>3443</v>
      </c>
      <c r="F1388" s="64">
        <v>12</v>
      </c>
      <c r="G1388" s="64" t="s">
        <v>166</v>
      </c>
      <c r="H1388" s="233" t="s">
        <v>3421</v>
      </c>
      <c r="I1388" s="234" t="s">
        <v>166</v>
      </c>
      <c r="J1388" s="64" t="s">
        <v>3557</v>
      </c>
    </row>
    <row r="1389" spans="1:10" x14ac:dyDescent="0.25">
      <c r="A1389" s="64">
        <v>24247462</v>
      </c>
      <c r="B1389" s="233" t="s">
        <v>3555</v>
      </c>
      <c r="C1389" s="64" t="s">
        <v>3558</v>
      </c>
      <c r="D1389" s="234" t="s">
        <v>104</v>
      </c>
      <c r="E1389" s="64" t="s">
        <v>3213</v>
      </c>
      <c r="F1389" s="64">
        <v>11</v>
      </c>
      <c r="G1389" s="64" t="s">
        <v>166</v>
      </c>
      <c r="H1389" s="233" t="s">
        <v>3421</v>
      </c>
      <c r="I1389" s="234" t="s">
        <v>166</v>
      </c>
      <c r="J1389" s="64" t="s">
        <v>3449</v>
      </c>
    </row>
    <row r="1390" spans="1:10" x14ac:dyDescent="0.25">
      <c r="A1390" s="64">
        <v>24247489</v>
      </c>
      <c r="B1390" s="233" t="s">
        <v>3559</v>
      </c>
      <c r="C1390" s="64" t="s">
        <v>3560</v>
      </c>
      <c r="D1390" s="234" t="s">
        <v>103</v>
      </c>
      <c r="E1390" s="64" t="s">
        <v>2028</v>
      </c>
      <c r="F1390" s="64">
        <v>11</v>
      </c>
      <c r="G1390" s="64" t="s">
        <v>166</v>
      </c>
      <c r="H1390" s="233" t="s">
        <v>3421</v>
      </c>
      <c r="I1390" s="234" t="s">
        <v>166</v>
      </c>
      <c r="J1390" s="64" t="s">
        <v>3561</v>
      </c>
    </row>
    <row r="1391" spans="1:10" x14ac:dyDescent="0.25">
      <c r="A1391" s="64">
        <v>24247629</v>
      </c>
      <c r="B1391" s="233" t="s">
        <v>3562</v>
      </c>
      <c r="C1391" s="64" t="s">
        <v>3563</v>
      </c>
      <c r="D1391" s="234" t="s">
        <v>103</v>
      </c>
      <c r="E1391" s="64" t="s">
        <v>3564</v>
      </c>
      <c r="F1391" s="64">
        <v>12</v>
      </c>
      <c r="G1391" s="64" t="s">
        <v>166</v>
      </c>
      <c r="H1391" s="233" t="s">
        <v>3421</v>
      </c>
      <c r="I1391" s="234" t="s">
        <v>166</v>
      </c>
      <c r="J1391" s="64" t="s">
        <v>3449</v>
      </c>
    </row>
    <row r="1392" spans="1:10" x14ac:dyDescent="0.25">
      <c r="A1392" s="64">
        <v>24248603</v>
      </c>
      <c r="B1392" s="233" t="s">
        <v>3565</v>
      </c>
      <c r="C1392" s="64" t="s">
        <v>3566</v>
      </c>
      <c r="D1392" s="234" t="s">
        <v>118</v>
      </c>
      <c r="E1392" s="64" t="s">
        <v>948</v>
      </c>
      <c r="F1392" s="64">
        <v>14</v>
      </c>
      <c r="G1392" s="64" t="s">
        <v>166</v>
      </c>
      <c r="H1392" s="233" t="s">
        <v>3421</v>
      </c>
      <c r="I1392" s="234" t="s">
        <v>166</v>
      </c>
      <c r="J1392" s="64" t="s">
        <v>331</v>
      </c>
    </row>
    <row r="1393" spans="1:10" x14ac:dyDescent="0.25">
      <c r="A1393" s="64">
        <v>24248787</v>
      </c>
      <c r="B1393" s="233" t="s">
        <v>3567</v>
      </c>
      <c r="C1393" s="64" t="s">
        <v>3568</v>
      </c>
      <c r="D1393" s="234" t="s">
        <v>104</v>
      </c>
      <c r="E1393" s="64" t="s">
        <v>9137</v>
      </c>
      <c r="F1393" s="64">
        <v>12</v>
      </c>
      <c r="G1393" s="64" t="s">
        <v>166</v>
      </c>
      <c r="H1393" s="233" t="s">
        <v>3421</v>
      </c>
      <c r="I1393" s="234" t="s">
        <v>166</v>
      </c>
      <c r="J1393" s="64" t="s">
        <v>3569</v>
      </c>
    </row>
    <row r="1394" spans="1:10" x14ac:dyDescent="0.25">
      <c r="A1394" s="64">
        <v>24247450</v>
      </c>
      <c r="B1394" s="233" t="s">
        <v>3570</v>
      </c>
      <c r="C1394" s="64" t="s">
        <v>3048</v>
      </c>
      <c r="D1394" s="234" t="s">
        <v>104</v>
      </c>
      <c r="E1394" s="64" t="s">
        <v>3571</v>
      </c>
      <c r="F1394" s="64">
        <v>12</v>
      </c>
      <c r="G1394" s="64" t="s">
        <v>166</v>
      </c>
      <c r="H1394" s="233" t="s">
        <v>3421</v>
      </c>
      <c r="I1394" s="234" t="s">
        <v>166</v>
      </c>
      <c r="J1394" s="64" t="s">
        <v>469</v>
      </c>
    </row>
    <row r="1395" spans="1:10" x14ac:dyDescent="0.25">
      <c r="A1395" s="64">
        <v>24247613</v>
      </c>
      <c r="B1395" s="233" t="s">
        <v>3572</v>
      </c>
      <c r="C1395" s="64" t="s">
        <v>3573</v>
      </c>
      <c r="D1395" s="234" t="s">
        <v>103</v>
      </c>
      <c r="E1395" s="64" t="s">
        <v>3213</v>
      </c>
      <c r="F1395" s="64">
        <v>11</v>
      </c>
      <c r="G1395" s="64" t="s">
        <v>166</v>
      </c>
      <c r="H1395" s="233" t="s">
        <v>3421</v>
      </c>
      <c r="I1395" s="234" t="s">
        <v>166</v>
      </c>
      <c r="J1395" s="64" t="s">
        <v>3422</v>
      </c>
    </row>
    <row r="1396" spans="1:10" x14ac:dyDescent="0.25">
      <c r="A1396" s="64">
        <v>24233726</v>
      </c>
      <c r="B1396" s="233" t="s">
        <v>3572</v>
      </c>
      <c r="C1396" s="64" t="s">
        <v>3574</v>
      </c>
      <c r="D1396" s="234" t="s">
        <v>119</v>
      </c>
      <c r="E1396" s="64" t="s">
        <v>3575</v>
      </c>
      <c r="F1396" s="64">
        <v>15</v>
      </c>
      <c r="G1396" s="64" t="s">
        <v>166</v>
      </c>
      <c r="H1396" s="233" t="s">
        <v>3421</v>
      </c>
      <c r="I1396" s="234" t="s">
        <v>166</v>
      </c>
      <c r="J1396" s="64" t="s">
        <v>804</v>
      </c>
    </row>
    <row r="1397" spans="1:10" x14ac:dyDescent="0.25">
      <c r="A1397" s="64">
        <v>24248475</v>
      </c>
      <c r="B1397" s="233" t="s">
        <v>3576</v>
      </c>
      <c r="C1397" s="64" t="s">
        <v>1152</v>
      </c>
      <c r="D1397" s="234" t="s">
        <v>104</v>
      </c>
      <c r="E1397" s="64" t="s">
        <v>3577</v>
      </c>
      <c r="F1397" s="64">
        <v>11</v>
      </c>
      <c r="G1397" s="64" t="s">
        <v>166</v>
      </c>
      <c r="H1397" s="233" t="s">
        <v>3421</v>
      </c>
      <c r="I1397" s="234" t="s">
        <v>166</v>
      </c>
      <c r="J1397" s="64" t="s">
        <v>3509</v>
      </c>
    </row>
    <row r="1398" spans="1:10" x14ac:dyDescent="0.25">
      <c r="A1398" s="64">
        <v>24248136</v>
      </c>
      <c r="B1398" s="233" t="s">
        <v>3578</v>
      </c>
      <c r="C1398" s="64" t="s">
        <v>3579</v>
      </c>
      <c r="D1398" s="234" t="s">
        <v>104</v>
      </c>
      <c r="E1398" s="64" t="s">
        <v>1836</v>
      </c>
      <c r="F1398" s="64">
        <v>12</v>
      </c>
      <c r="G1398" s="64" t="s">
        <v>166</v>
      </c>
      <c r="H1398" s="233" t="s">
        <v>3421</v>
      </c>
      <c r="I1398" s="234" t="s">
        <v>166</v>
      </c>
      <c r="J1398" s="64" t="s">
        <v>597</v>
      </c>
    </row>
    <row r="1399" spans="1:10" x14ac:dyDescent="0.25">
      <c r="A1399" s="64">
        <v>24249239</v>
      </c>
      <c r="B1399" s="233" t="s">
        <v>9020</v>
      </c>
      <c r="C1399" s="64" t="s">
        <v>9021</v>
      </c>
      <c r="D1399" s="234" t="s">
        <v>104</v>
      </c>
      <c r="E1399" s="64" t="s">
        <v>4679</v>
      </c>
      <c r="F1399" s="64">
        <v>11</v>
      </c>
      <c r="G1399" s="64" t="s">
        <v>166</v>
      </c>
      <c r="H1399" s="233" t="s">
        <v>3421</v>
      </c>
      <c r="I1399" s="234" t="s">
        <v>166</v>
      </c>
    </row>
    <row r="1400" spans="1:10" x14ac:dyDescent="0.25">
      <c r="A1400" s="64">
        <v>24247858</v>
      </c>
      <c r="B1400" s="233" t="s">
        <v>3580</v>
      </c>
      <c r="C1400" s="64" t="s">
        <v>3581</v>
      </c>
      <c r="D1400" s="234" t="s">
        <v>104</v>
      </c>
      <c r="E1400" s="64" t="s">
        <v>3518</v>
      </c>
      <c r="F1400" s="64">
        <v>11</v>
      </c>
      <c r="G1400" s="64" t="s">
        <v>166</v>
      </c>
      <c r="H1400" s="233" t="s">
        <v>3421</v>
      </c>
      <c r="I1400" s="234" t="s">
        <v>166</v>
      </c>
      <c r="J1400" s="64" t="s">
        <v>3434</v>
      </c>
    </row>
    <row r="1401" spans="1:10" x14ac:dyDescent="0.25">
      <c r="A1401" s="64">
        <v>24237264</v>
      </c>
      <c r="B1401" s="233" t="s">
        <v>3580</v>
      </c>
      <c r="C1401" s="64" t="s">
        <v>3582</v>
      </c>
      <c r="D1401" s="234" t="s">
        <v>104</v>
      </c>
      <c r="E1401" s="64" t="s">
        <v>907</v>
      </c>
      <c r="F1401" s="64">
        <v>13</v>
      </c>
      <c r="G1401" s="64" t="s">
        <v>166</v>
      </c>
      <c r="H1401" s="233" t="s">
        <v>3421</v>
      </c>
      <c r="I1401" s="234" t="s">
        <v>166</v>
      </c>
      <c r="J1401" s="64" t="s">
        <v>597</v>
      </c>
    </row>
    <row r="1402" spans="1:10" x14ac:dyDescent="0.25">
      <c r="A1402" s="64">
        <v>24221298</v>
      </c>
      <c r="B1402" s="233" t="s">
        <v>3580</v>
      </c>
      <c r="C1402" s="64" t="s">
        <v>3583</v>
      </c>
      <c r="D1402" s="234" t="s">
        <v>103</v>
      </c>
      <c r="E1402" s="64" t="s">
        <v>2312</v>
      </c>
      <c r="F1402" s="64">
        <v>13</v>
      </c>
      <c r="G1402" s="64" t="s">
        <v>166</v>
      </c>
      <c r="H1402" s="233" t="s">
        <v>3421</v>
      </c>
      <c r="I1402" s="234" t="s">
        <v>166</v>
      </c>
      <c r="J1402" s="64" t="s">
        <v>3509</v>
      </c>
    </row>
    <row r="1403" spans="1:10" x14ac:dyDescent="0.25">
      <c r="A1403" s="64">
        <v>24248788</v>
      </c>
      <c r="B1403" s="233" t="s">
        <v>3580</v>
      </c>
      <c r="C1403" s="64" t="s">
        <v>3584</v>
      </c>
      <c r="D1403" s="234" t="s">
        <v>118</v>
      </c>
      <c r="E1403" s="64" t="s">
        <v>3585</v>
      </c>
      <c r="F1403" s="64">
        <v>13</v>
      </c>
      <c r="G1403" s="64" t="s">
        <v>166</v>
      </c>
      <c r="H1403" s="233" t="s">
        <v>3421</v>
      </c>
      <c r="I1403" s="234" t="s">
        <v>166</v>
      </c>
      <c r="J1403" s="64" t="s">
        <v>2337</v>
      </c>
    </row>
    <row r="1404" spans="1:10" x14ac:dyDescent="0.25">
      <c r="A1404" s="64">
        <v>24210703</v>
      </c>
      <c r="B1404" s="233" t="s">
        <v>3580</v>
      </c>
      <c r="C1404" s="64" t="s">
        <v>3586</v>
      </c>
      <c r="D1404" s="234" t="s">
        <v>118</v>
      </c>
      <c r="E1404" s="64" t="s">
        <v>2240</v>
      </c>
      <c r="F1404" s="64">
        <v>15</v>
      </c>
      <c r="G1404" s="64" t="s">
        <v>166</v>
      </c>
      <c r="H1404" s="233" t="s">
        <v>3421</v>
      </c>
      <c r="I1404" s="234" t="s">
        <v>166</v>
      </c>
      <c r="J1404" s="64" t="s">
        <v>1412</v>
      </c>
    </row>
    <row r="1405" spans="1:10" x14ac:dyDescent="0.25">
      <c r="A1405" s="64">
        <v>24238147</v>
      </c>
      <c r="B1405" s="233" t="s">
        <v>1108</v>
      </c>
      <c r="C1405" s="64" t="s">
        <v>3044</v>
      </c>
      <c r="D1405" s="234" t="s">
        <v>104</v>
      </c>
      <c r="E1405" s="64" t="s">
        <v>3338</v>
      </c>
      <c r="F1405" s="64">
        <v>12</v>
      </c>
      <c r="G1405" s="64" t="s">
        <v>166</v>
      </c>
      <c r="H1405" s="233" t="s">
        <v>3421</v>
      </c>
      <c r="I1405" s="234" t="s">
        <v>166</v>
      </c>
      <c r="J1405" s="64" t="s">
        <v>176</v>
      </c>
    </row>
    <row r="1406" spans="1:10" x14ac:dyDescent="0.25">
      <c r="A1406" s="64">
        <v>24237754</v>
      </c>
      <c r="B1406" s="233" t="s">
        <v>3587</v>
      </c>
      <c r="C1406" s="64" t="s">
        <v>3588</v>
      </c>
      <c r="D1406" s="234" t="s">
        <v>103</v>
      </c>
      <c r="E1406" s="64" t="s">
        <v>3589</v>
      </c>
      <c r="F1406" s="64">
        <v>12</v>
      </c>
      <c r="G1406" s="64" t="s">
        <v>166</v>
      </c>
      <c r="H1406" s="233" t="s">
        <v>3421</v>
      </c>
      <c r="I1406" s="234" t="s">
        <v>166</v>
      </c>
      <c r="J1406" s="64" t="s">
        <v>469</v>
      </c>
    </row>
    <row r="1407" spans="1:10" x14ac:dyDescent="0.25">
      <c r="A1407" s="64">
        <v>24247479</v>
      </c>
      <c r="B1407" s="233" t="s">
        <v>3590</v>
      </c>
      <c r="C1407" s="64" t="s">
        <v>3591</v>
      </c>
      <c r="D1407" s="234" t="s">
        <v>103</v>
      </c>
      <c r="E1407" s="64" t="s">
        <v>2211</v>
      </c>
      <c r="F1407" s="64">
        <v>11</v>
      </c>
      <c r="G1407" s="64" t="s">
        <v>166</v>
      </c>
      <c r="H1407" s="233" t="s">
        <v>3421</v>
      </c>
      <c r="I1407" s="234" t="s">
        <v>166</v>
      </c>
      <c r="J1407" s="64" t="s">
        <v>3422</v>
      </c>
    </row>
    <row r="1408" spans="1:10" x14ac:dyDescent="0.25">
      <c r="A1408" s="64">
        <v>24237245</v>
      </c>
      <c r="B1408" s="233" t="s">
        <v>3312</v>
      </c>
      <c r="C1408" s="64" t="s">
        <v>1816</v>
      </c>
      <c r="D1408" s="234" t="s">
        <v>103</v>
      </c>
      <c r="E1408" s="64" t="s">
        <v>2881</v>
      </c>
      <c r="F1408" s="64">
        <v>12</v>
      </c>
      <c r="G1408" s="64" t="s">
        <v>166</v>
      </c>
      <c r="H1408" s="233" t="s">
        <v>3421</v>
      </c>
      <c r="I1408" s="234" t="s">
        <v>166</v>
      </c>
      <c r="J1408" s="64" t="s">
        <v>1784</v>
      </c>
    </row>
    <row r="1409" spans="1:10" x14ac:dyDescent="0.25">
      <c r="A1409" s="64">
        <v>24247460</v>
      </c>
      <c r="B1409" s="233" t="s">
        <v>3592</v>
      </c>
      <c r="C1409" s="64" t="s">
        <v>709</v>
      </c>
      <c r="D1409" s="234" t="s">
        <v>103</v>
      </c>
      <c r="E1409" s="64" t="s">
        <v>3593</v>
      </c>
      <c r="F1409" s="64">
        <v>12</v>
      </c>
      <c r="G1409" s="64" t="s">
        <v>166</v>
      </c>
      <c r="H1409" s="233" t="s">
        <v>3421</v>
      </c>
      <c r="I1409" s="234" t="s">
        <v>166</v>
      </c>
      <c r="J1409" s="64" t="s">
        <v>3422</v>
      </c>
    </row>
    <row r="1410" spans="1:10" x14ac:dyDescent="0.25">
      <c r="A1410" s="64">
        <v>24222107</v>
      </c>
      <c r="B1410" s="233" t="s">
        <v>3411</v>
      </c>
      <c r="C1410" s="64" t="s">
        <v>3594</v>
      </c>
      <c r="D1410" s="234" t="s">
        <v>103</v>
      </c>
      <c r="E1410" s="64" t="s">
        <v>2392</v>
      </c>
      <c r="F1410" s="64">
        <v>13</v>
      </c>
      <c r="G1410" s="64" t="s">
        <v>166</v>
      </c>
      <c r="H1410" s="233" t="s">
        <v>3421</v>
      </c>
      <c r="I1410" s="234" t="s">
        <v>166</v>
      </c>
      <c r="J1410" s="64" t="s">
        <v>2046</v>
      </c>
    </row>
    <row r="1411" spans="1:10" x14ac:dyDescent="0.25">
      <c r="A1411" s="64">
        <v>24247487</v>
      </c>
      <c r="B1411" s="233" t="s">
        <v>3411</v>
      </c>
      <c r="C1411" s="64" t="s">
        <v>3595</v>
      </c>
      <c r="D1411" s="234" t="s">
        <v>104</v>
      </c>
      <c r="E1411" s="64" t="s">
        <v>2558</v>
      </c>
      <c r="F1411" s="64">
        <v>12</v>
      </c>
      <c r="G1411" s="64" t="s">
        <v>166</v>
      </c>
      <c r="H1411" s="233" t="s">
        <v>3421</v>
      </c>
      <c r="I1411" s="234" t="s">
        <v>166</v>
      </c>
      <c r="J1411" s="64" t="s">
        <v>3441</v>
      </c>
    </row>
    <row r="1412" spans="1:10" x14ac:dyDescent="0.25">
      <c r="A1412" s="64">
        <v>24247609</v>
      </c>
      <c r="B1412" s="233" t="s">
        <v>3596</v>
      </c>
      <c r="C1412" s="64" t="s">
        <v>3597</v>
      </c>
      <c r="D1412" s="234" t="s">
        <v>103</v>
      </c>
      <c r="E1412" s="64" t="s">
        <v>1075</v>
      </c>
      <c r="F1412" s="64">
        <v>11</v>
      </c>
      <c r="G1412" s="64" t="s">
        <v>166</v>
      </c>
      <c r="H1412" s="233" t="s">
        <v>3421</v>
      </c>
      <c r="I1412" s="234" t="s">
        <v>166</v>
      </c>
      <c r="J1412" s="64" t="s">
        <v>1107</v>
      </c>
    </row>
    <row r="1413" spans="1:10" x14ac:dyDescent="0.25">
      <c r="A1413" s="64">
        <v>24248789</v>
      </c>
      <c r="B1413" s="233" t="s">
        <v>3598</v>
      </c>
      <c r="C1413" s="64" t="s">
        <v>3599</v>
      </c>
      <c r="D1413" s="234" t="s">
        <v>104</v>
      </c>
      <c r="E1413" s="64" t="s">
        <v>1038</v>
      </c>
      <c r="F1413" s="64">
        <v>13</v>
      </c>
      <c r="G1413" s="64" t="s">
        <v>166</v>
      </c>
      <c r="H1413" s="233" t="s">
        <v>3600</v>
      </c>
      <c r="I1413" s="234" t="s">
        <v>166</v>
      </c>
    </row>
    <row r="1414" spans="1:10" x14ac:dyDescent="0.25">
      <c r="A1414" s="64">
        <v>24248790</v>
      </c>
      <c r="B1414" s="233" t="s">
        <v>3601</v>
      </c>
      <c r="C1414" s="64" t="s">
        <v>3602</v>
      </c>
      <c r="D1414" s="234" t="s">
        <v>103</v>
      </c>
      <c r="E1414" s="64" t="s">
        <v>810</v>
      </c>
      <c r="F1414" s="64">
        <v>12</v>
      </c>
      <c r="G1414" s="64" t="s">
        <v>166</v>
      </c>
      <c r="H1414" s="233" t="s">
        <v>3600</v>
      </c>
      <c r="I1414" s="234" t="s">
        <v>166</v>
      </c>
      <c r="J1414" s="64" t="s">
        <v>305</v>
      </c>
    </row>
    <row r="1415" spans="1:10" x14ac:dyDescent="0.25">
      <c r="A1415" s="64">
        <v>24221767</v>
      </c>
      <c r="B1415" s="233" t="s">
        <v>3603</v>
      </c>
      <c r="C1415" s="64" t="s">
        <v>1375</v>
      </c>
      <c r="D1415" s="234" t="s">
        <v>118</v>
      </c>
      <c r="E1415" s="64" t="s">
        <v>3604</v>
      </c>
      <c r="F1415" s="64">
        <v>14</v>
      </c>
      <c r="G1415" s="64" t="s">
        <v>166</v>
      </c>
      <c r="H1415" s="233" t="s">
        <v>3600</v>
      </c>
      <c r="I1415" s="234" t="s">
        <v>166</v>
      </c>
      <c r="J1415" s="64" t="s">
        <v>3605</v>
      </c>
    </row>
    <row r="1416" spans="1:10" x14ac:dyDescent="0.25">
      <c r="A1416" s="64">
        <v>24247830</v>
      </c>
      <c r="B1416" s="233" t="s">
        <v>3603</v>
      </c>
      <c r="C1416" s="64" t="s">
        <v>293</v>
      </c>
      <c r="D1416" s="234" t="s">
        <v>104</v>
      </c>
      <c r="E1416" s="64" t="s">
        <v>3606</v>
      </c>
      <c r="F1416" s="64">
        <v>12</v>
      </c>
      <c r="G1416" s="64" t="s">
        <v>166</v>
      </c>
      <c r="H1416" s="233" t="s">
        <v>3600</v>
      </c>
      <c r="I1416" s="234" t="s">
        <v>166</v>
      </c>
      <c r="J1416" s="64" t="s">
        <v>3607</v>
      </c>
    </row>
    <row r="1417" spans="1:10" x14ac:dyDescent="0.25">
      <c r="A1417" s="64">
        <v>24221204</v>
      </c>
      <c r="B1417" s="233" t="s">
        <v>3608</v>
      </c>
      <c r="C1417" s="64" t="s">
        <v>3609</v>
      </c>
      <c r="D1417" s="234" t="s">
        <v>119</v>
      </c>
      <c r="E1417" s="64" t="s">
        <v>3610</v>
      </c>
      <c r="F1417" s="64">
        <v>15</v>
      </c>
      <c r="G1417" s="64" t="s">
        <v>166</v>
      </c>
      <c r="H1417" s="233" t="s">
        <v>3600</v>
      </c>
      <c r="I1417" s="234" t="s">
        <v>166</v>
      </c>
      <c r="J1417" s="64" t="s">
        <v>3611</v>
      </c>
    </row>
    <row r="1418" spans="1:10" x14ac:dyDescent="0.25">
      <c r="A1418" s="64">
        <v>24239244</v>
      </c>
      <c r="B1418" s="233" t="s">
        <v>3608</v>
      </c>
      <c r="C1418" s="64" t="s">
        <v>3612</v>
      </c>
      <c r="D1418" s="234" t="s">
        <v>104</v>
      </c>
      <c r="E1418" s="64" t="s">
        <v>3613</v>
      </c>
      <c r="F1418" s="64">
        <v>13</v>
      </c>
      <c r="G1418" s="64" t="s">
        <v>166</v>
      </c>
      <c r="H1418" s="233" t="s">
        <v>3600</v>
      </c>
      <c r="I1418" s="234" t="s">
        <v>166</v>
      </c>
      <c r="J1418" s="64" t="s">
        <v>3614</v>
      </c>
    </row>
    <row r="1419" spans="1:10" x14ac:dyDescent="0.25">
      <c r="A1419" s="64">
        <v>24220019</v>
      </c>
      <c r="B1419" s="233" t="s">
        <v>3615</v>
      </c>
      <c r="C1419" s="64" t="s">
        <v>531</v>
      </c>
      <c r="D1419" s="234" t="s">
        <v>119</v>
      </c>
      <c r="E1419" s="64" t="s">
        <v>1457</v>
      </c>
      <c r="F1419" s="64">
        <v>15</v>
      </c>
      <c r="G1419" s="64" t="s">
        <v>166</v>
      </c>
      <c r="H1419" s="233" t="s">
        <v>3600</v>
      </c>
      <c r="I1419" s="234" t="s">
        <v>166</v>
      </c>
      <c r="J1419" s="64" t="s">
        <v>997</v>
      </c>
    </row>
    <row r="1420" spans="1:10" x14ac:dyDescent="0.25">
      <c r="A1420" s="64">
        <v>24239025</v>
      </c>
      <c r="B1420" s="233" t="s">
        <v>3616</v>
      </c>
      <c r="C1420" s="64" t="s">
        <v>3617</v>
      </c>
      <c r="D1420" s="234" t="s">
        <v>103</v>
      </c>
      <c r="E1420" s="64" t="s">
        <v>1787</v>
      </c>
      <c r="F1420" s="64">
        <v>13</v>
      </c>
      <c r="G1420" s="64" t="s">
        <v>166</v>
      </c>
      <c r="H1420" s="233" t="s">
        <v>3600</v>
      </c>
      <c r="I1420" s="234" t="s">
        <v>166</v>
      </c>
      <c r="J1420" s="64" t="s">
        <v>3618</v>
      </c>
    </row>
    <row r="1421" spans="1:10" x14ac:dyDescent="0.25">
      <c r="A1421" s="64">
        <v>24247800</v>
      </c>
      <c r="B1421" s="233" t="s">
        <v>3619</v>
      </c>
      <c r="C1421" s="64" t="s">
        <v>1584</v>
      </c>
      <c r="D1421" s="234" t="s">
        <v>104</v>
      </c>
      <c r="E1421" s="64" t="s">
        <v>2949</v>
      </c>
      <c r="F1421" s="64">
        <v>12</v>
      </c>
      <c r="G1421" s="64" t="s">
        <v>166</v>
      </c>
      <c r="H1421" s="233" t="s">
        <v>3600</v>
      </c>
      <c r="I1421" s="234" t="s">
        <v>166</v>
      </c>
      <c r="J1421" s="64" t="s">
        <v>469</v>
      </c>
    </row>
    <row r="1422" spans="1:10" x14ac:dyDescent="0.25">
      <c r="A1422" s="64">
        <v>24211179</v>
      </c>
      <c r="B1422" s="233" t="s">
        <v>3620</v>
      </c>
      <c r="C1422" s="64" t="s">
        <v>3621</v>
      </c>
      <c r="D1422" s="234" t="s">
        <v>118</v>
      </c>
      <c r="E1422" s="64" t="s">
        <v>3622</v>
      </c>
      <c r="F1422" s="64">
        <v>14</v>
      </c>
      <c r="G1422" s="64" t="s">
        <v>166</v>
      </c>
      <c r="H1422" s="233" t="s">
        <v>3600</v>
      </c>
      <c r="I1422" s="234" t="s">
        <v>166</v>
      </c>
      <c r="J1422" s="64" t="s">
        <v>3623</v>
      </c>
    </row>
    <row r="1423" spans="1:10" x14ac:dyDescent="0.25">
      <c r="A1423" s="64">
        <v>24248791</v>
      </c>
      <c r="B1423" s="233" t="s">
        <v>1367</v>
      </c>
      <c r="C1423" s="64" t="s">
        <v>3624</v>
      </c>
      <c r="D1423" s="234" t="s">
        <v>103</v>
      </c>
      <c r="E1423" s="64" t="s">
        <v>1147</v>
      </c>
      <c r="F1423" s="64">
        <v>11</v>
      </c>
      <c r="G1423" s="64" t="s">
        <v>166</v>
      </c>
      <c r="H1423" s="233" t="s">
        <v>3600</v>
      </c>
      <c r="I1423" s="234" t="s">
        <v>166</v>
      </c>
      <c r="J1423" s="64" t="s">
        <v>1412</v>
      </c>
    </row>
    <row r="1424" spans="1:10" x14ac:dyDescent="0.25">
      <c r="A1424" s="64">
        <v>24247802</v>
      </c>
      <c r="B1424" s="233" t="s">
        <v>3625</v>
      </c>
      <c r="C1424" s="64" t="s">
        <v>3626</v>
      </c>
      <c r="D1424" s="234" t="s">
        <v>104</v>
      </c>
      <c r="E1424" s="64" t="s">
        <v>3627</v>
      </c>
      <c r="F1424" s="64">
        <v>11</v>
      </c>
      <c r="G1424" s="64" t="s">
        <v>166</v>
      </c>
      <c r="H1424" s="233" t="s">
        <v>3600</v>
      </c>
      <c r="I1424" s="234" t="s">
        <v>166</v>
      </c>
      <c r="J1424" s="64" t="s">
        <v>469</v>
      </c>
    </row>
    <row r="1425" spans="1:10" x14ac:dyDescent="0.25">
      <c r="A1425" s="64">
        <v>24248792</v>
      </c>
      <c r="B1425" s="233" t="s">
        <v>3444</v>
      </c>
      <c r="C1425" s="64" t="s">
        <v>3628</v>
      </c>
      <c r="D1425" s="234" t="s">
        <v>104</v>
      </c>
      <c r="E1425" s="64" t="s">
        <v>3629</v>
      </c>
      <c r="F1425" s="64">
        <v>12</v>
      </c>
      <c r="G1425" s="64" t="s">
        <v>166</v>
      </c>
      <c r="H1425" s="233" t="s">
        <v>3600</v>
      </c>
      <c r="I1425" s="234" t="s">
        <v>166</v>
      </c>
    </row>
    <row r="1426" spans="1:10" x14ac:dyDescent="0.25">
      <c r="A1426" s="64">
        <v>24210679</v>
      </c>
      <c r="B1426" s="233" t="s">
        <v>3447</v>
      </c>
      <c r="C1426" s="64" t="s">
        <v>521</v>
      </c>
      <c r="D1426" s="234" t="s">
        <v>119</v>
      </c>
      <c r="E1426" s="64" t="s">
        <v>3630</v>
      </c>
      <c r="F1426" s="64">
        <v>14</v>
      </c>
      <c r="G1426" s="64" t="s">
        <v>166</v>
      </c>
      <c r="H1426" s="233" t="s">
        <v>3600</v>
      </c>
      <c r="I1426" s="234" t="s">
        <v>166</v>
      </c>
      <c r="J1426" s="64" t="s">
        <v>3631</v>
      </c>
    </row>
    <row r="1427" spans="1:10" x14ac:dyDescent="0.25">
      <c r="A1427" s="64">
        <v>24248793</v>
      </c>
      <c r="B1427" s="233" t="s">
        <v>3632</v>
      </c>
      <c r="C1427" s="64" t="s">
        <v>3633</v>
      </c>
      <c r="D1427" s="234" t="s">
        <v>103</v>
      </c>
      <c r="E1427" s="64" t="s">
        <v>1028</v>
      </c>
      <c r="F1427" s="64">
        <v>12</v>
      </c>
      <c r="G1427" s="64" t="s">
        <v>166</v>
      </c>
      <c r="H1427" s="233" t="s">
        <v>3600</v>
      </c>
      <c r="I1427" s="234" t="s">
        <v>166</v>
      </c>
      <c r="J1427" s="64" t="s">
        <v>3634</v>
      </c>
    </row>
    <row r="1428" spans="1:10" x14ac:dyDescent="0.25">
      <c r="A1428" s="64">
        <v>24247831</v>
      </c>
      <c r="B1428" s="233" t="s">
        <v>3635</v>
      </c>
      <c r="C1428" s="64" t="s">
        <v>3636</v>
      </c>
      <c r="D1428" s="234" t="s">
        <v>103</v>
      </c>
      <c r="E1428" s="64" t="s">
        <v>250</v>
      </c>
      <c r="F1428" s="64">
        <v>12</v>
      </c>
      <c r="G1428" s="64" t="s">
        <v>166</v>
      </c>
      <c r="H1428" s="233" t="s">
        <v>3600</v>
      </c>
      <c r="I1428" s="234" t="s">
        <v>166</v>
      </c>
      <c r="J1428" s="64" t="s">
        <v>3607</v>
      </c>
    </row>
    <row r="1429" spans="1:10" x14ac:dyDescent="0.25">
      <c r="A1429" s="64">
        <v>24220589</v>
      </c>
      <c r="B1429" s="233" t="s">
        <v>3635</v>
      </c>
      <c r="C1429" s="64" t="s">
        <v>3637</v>
      </c>
      <c r="D1429" s="234" t="s">
        <v>118</v>
      </c>
      <c r="E1429" s="64" t="s">
        <v>3638</v>
      </c>
      <c r="F1429" s="64">
        <v>14</v>
      </c>
      <c r="G1429" s="64" t="s">
        <v>166</v>
      </c>
      <c r="H1429" s="233" t="s">
        <v>3600</v>
      </c>
      <c r="I1429" s="234" t="s">
        <v>166</v>
      </c>
      <c r="J1429" s="64" t="s">
        <v>3639</v>
      </c>
    </row>
    <row r="1430" spans="1:10" x14ac:dyDescent="0.25">
      <c r="A1430" s="64">
        <v>24247804</v>
      </c>
      <c r="B1430" s="233" t="s">
        <v>3640</v>
      </c>
      <c r="C1430" s="64" t="s">
        <v>3641</v>
      </c>
      <c r="D1430" s="234" t="s">
        <v>119</v>
      </c>
      <c r="E1430" s="64" t="s">
        <v>3642</v>
      </c>
      <c r="F1430" s="64">
        <v>14</v>
      </c>
      <c r="G1430" s="64" t="s">
        <v>166</v>
      </c>
      <c r="H1430" s="233" t="s">
        <v>3600</v>
      </c>
      <c r="I1430" s="234" t="s">
        <v>166</v>
      </c>
      <c r="J1430" s="64" t="s">
        <v>469</v>
      </c>
    </row>
    <row r="1431" spans="1:10" x14ac:dyDescent="0.25">
      <c r="A1431" s="64">
        <v>24212259</v>
      </c>
      <c r="B1431" s="233" t="s">
        <v>2171</v>
      </c>
      <c r="C1431" s="64" t="s">
        <v>3643</v>
      </c>
      <c r="D1431" s="234" t="s">
        <v>118</v>
      </c>
      <c r="E1431" s="64" t="s">
        <v>3644</v>
      </c>
      <c r="F1431" s="64">
        <v>14</v>
      </c>
      <c r="G1431" s="64" t="s">
        <v>166</v>
      </c>
      <c r="H1431" s="233" t="s">
        <v>3600</v>
      </c>
      <c r="I1431" s="234" t="s">
        <v>166</v>
      </c>
      <c r="J1431" s="64" t="s">
        <v>387</v>
      </c>
    </row>
    <row r="1432" spans="1:10" x14ac:dyDescent="0.25">
      <c r="A1432" s="64">
        <v>24247833</v>
      </c>
      <c r="B1432" s="233" t="s">
        <v>3645</v>
      </c>
      <c r="C1432" s="64" t="s">
        <v>3646</v>
      </c>
      <c r="D1432" s="234" t="s">
        <v>103</v>
      </c>
      <c r="E1432" s="64" t="s">
        <v>171</v>
      </c>
      <c r="F1432" s="64">
        <v>11</v>
      </c>
      <c r="G1432" s="64" t="s">
        <v>166</v>
      </c>
      <c r="H1432" s="233" t="s">
        <v>3600</v>
      </c>
      <c r="I1432" s="234" t="s">
        <v>166</v>
      </c>
      <c r="J1432" s="64" t="s">
        <v>3607</v>
      </c>
    </row>
    <row r="1433" spans="1:10" x14ac:dyDescent="0.25">
      <c r="A1433" s="64">
        <v>24247805</v>
      </c>
      <c r="B1433" s="233" t="s">
        <v>3647</v>
      </c>
      <c r="C1433" s="64" t="s">
        <v>1157</v>
      </c>
      <c r="D1433" s="234" t="s">
        <v>104</v>
      </c>
      <c r="E1433" s="64" t="s">
        <v>1162</v>
      </c>
      <c r="F1433" s="64">
        <v>11</v>
      </c>
      <c r="G1433" s="64" t="s">
        <v>166</v>
      </c>
      <c r="H1433" s="233" t="s">
        <v>3600</v>
      </c>
      <c r="I1433" s="234" t="s">
        <v>166</v>
      </c>
      <c r="J1433" s="64" t="s">
        <v>469</v>
      </c>
    </row>
    <row r="1434" spans="1:10" x14ac:dyDescent="0.25">
      <c r="A1434" s="64">
        <v>24248794</v>
      </c>
      <c r="B1434" s="233" t="s">
        <v>3648</v>
      </c>
      <c r="C1434" s="64" t="s">
        <v>1902</v>
      </c>
      <c r="D1434" s="234" t="s">
        <v>104</v>
      </c>
      <c r="E1434" s="64" t="s">
        <v>3649</v>
      </c>
      <c r="F1434" s="64">
        <v>10</v>
      </c>
      <c r="G1434" s="64" t="s">
        <v>166</v>
      </c>
      <c r="H1434" s="233" t="s">
        <v>3600</v>
      </c>
      <c r="I1434" s="234" t="s">
        <v>166</v>
      </c>
      <c r="J1434" s="64" t="s">
        <v>305</v>
      </c>
    </row>
    <row r="1435" spans="1:10" x14ac:dyDescent="0.25">
      <c r="A1435" s="64">
        <v>24248795</v>
      </c>
      <c r="B1435" s="233" t="s">
        <v>3650</v>
      </c>
      <c r="C1435" s="64" t="s">
        <v>3651</v>
      </c>
      <c r="D1435" s="234" t="s">
        <v>118</v>
      </c>
      <c r="E1435" s="64" t="s">
        <v>1604</v>
      </c>
      <c r="F1435" s="64">
        <v>14</v>
      </c>
      <c r="G1435" s="64" t="s">
        <v>166</v>
      </c>
      <c r="H1435" s="233" t="s">
        <v>3600</v>
      </c>
      <c r="I1435" s="234" t="s">
        <v>166</v>
      </c>
    </row>
    <row r="1436" spans="1:10" x14ac:dyDescent="0.25">
      <c r="A1436" s="64">
        <v>24247836</v>
      </c>
      <c r="B1436" s="233" t="s">
        <v>3652</v>
      </c>
      <c r="C1436" s="64" t="s">
        <v>3653</v>
      </c>
      <c r="D1436" s="234" t="s">
        <v>104</v>
      </c>
      <c r="E1436" s="64" t="s">
        <v>189</v>
      </c>
      <c r="F1436" s="64">
        <v>12</v>
      </c>
      <c r="G1436" s="64" t="s">
        <v>166</v>
      </c>
      <c r="H1436" s="233" t="s">
        <v>3600</v>
      </c>
      <c r="I1436" s="234" t="s">
        <v>166</v>
      </c>
      <c r="J1436" s="64" t="s">
        <v>3654</v>
      </c>
    </row>
    <row r="1437" spans="1:10" x14ac:dyDescent="0.25">
      <c r="A1437" s="64">
        <v>24239210</v>
      </c>
      <c r="B1437" s="233" t="s">
        <v>3655</v>
      </c>
      <c r="C1437" s="64" t="s">
        <v>3656</v>
      </c>
      <c r="D1437" s="234" t="s">
        <v>119</v>
      </c>
      <c r="E1437" s="64" t="s">
        <v>3657</v>
      </c>
      <c r="F1437" s="64">
        <v>14</v>
      </c>
      <c r="G1437" s="64" t="s">
        <v>166</v>
      </c>
      <c r="H1437" s="233" t="s">
        <v>3600</v>
      </c>
      <c r="I1437" s="234" t="s">
        <v>166</v>
      </c>
      <c r="J1437" s="64" t="s">
        <v>3658</v>
      </c>
    </row>
    <row r="1438" spans="1:10" x14ac:dyDescent="0.25">
      <c r="A1438" s="64">
        <v>24211181</v>
      </c>
      <c r="B1438" s="233" t="s">
        <v>3659</v>
      </c>
      <c r="C1438" s="64" t="s">
        <v>3660</v>
      </c>
      <c r="D1438" s="234" t="s">
        <v>118</v>
      </c>
      <c r="E1438" s="64" t="s">
        <v>3661</v>
      </c>
      <c r="F1438" s="64">
        <v>14</v>
      </c>
      <c r="G1438" s="64" t="s">
        <v>166</v>
      </c>
      <c r="H1438" s="233" t="s">
        <v>3600</v>
      </c>
      <c r="I1438" s="234" t="s">
        <v>166</v>
      </c>
      <c r="J1438" s="64" t="s">
        <v>3662</v>
      </c>
    </row>
    <row r="1439" spans="1:10" x14ac:dyDescent="0.25">
      <c r="A1439" s="64">
        <v>24220571</v>
      </c>
      <c r="B1439" s="233" t="s">
        <v>3663</v>
      </c>
      <c r="C1439" s="64" t="s">
        <v>3664</v>
      </c>
      <c r="D1439" s="234" t="s">
        <v>118</v>
      </c>
      <c r="E1439" s="64" t="s">
        <v>1681</v>
      </c>
      <c r="F1439" s="64">
        <v>14</v>
      </c>
      <c r="G1439" s="64" t="s">
        <v>166</v>
      </c>
      <c r="H1439" s="233" t="s">
        <v>3600</v>
      </c>
      <c r="I1439" s="234" t="s">
        <v>166</v>
      </c>
      <c r="J1439" s="64" t="s">
        <v>3665</v>
      </c>
    </row>
    <row r="1440" spans="1:10" x14ac:dyDescent="0.25">
      <c r="A1440" s="64">
        <v>24247803</v>
      </c>
      <c r="B1440" s="233" t="s">
        <v>3666</v>
      </c>
      <c r="C1440" s="64" t="s">
        <v>609</v>
      </c>
      <c r="D1440" s="234" t="s">
        <v>104</v>
      </c>
      <c r="E1440" s="64" t="s">
        <v>3667</v>
      </c>
      <c r="F1440" s="64">
        <v>13</v>
      </c>
      <c r="G1440" s="64" t="s">
        <v>166</v>
      </c>
      <c r="H1440" s="233" t="s">
        <v>3600</v>
      </c>
      <c r="I1440" s="234" t="s">
        <v>166</v>
      </c>
      <c r="J1440" s="64" t="s">
        <v>632</v>
      </c>
    </row>
    <row r="1441" spans="1:10" x14ac:dyDescent="0.25">
      <c r="A1441" s="64">
        <v>24248796</v>
      </c>
      <c r="B1441" s="233" t="s">
        <v>263</v>
      </c>
      <c r="C1441" s="64" t="s">
        <v>3313</v>
      </c>
      <c r="D1441" s="234" t="s">
        <v>118</v>
      </c>
      <c r="E1441" s="64" t="s">
        <v>3638</v>
      </c>
      <c r="F1441" s="64">
        <v>14</v>
      </c>
      <c r="G1441" s="64" t="s">
        <v>166</v>
      </c>
      <c r="H1441" s="233" t="s">
        <v>3600</v>
      </c>
      <c r="I1441" s="234" t="s">
        <v>166</v>
      </c>
      <c r="J1441" s="64" t="s">
        <v>305</v>
      </c>
    </row>
    <row r="1442" spans="1:10" x14ac:dyDescent="0.25">
      <c r="A1442" s="64">
        <v>24220587</v>
      </c>
      <c r="B1442" s="233" t="s">
        <v>3668</v>
      </c>
      <c r="C1442" s="64" t="s">
        <v>3669</v>
      </c>
      <c r="D1442" s="234" t="s">
        <v>119</v>
      </c>
      <c r="E1442" s="64" t="s">
        <v>869</v>
      </c>
      <c r="F1442" s="64">
        <v>14</v>
      </c>
      <c r="G1442" s="64" t="s">
        <v>166</v>
      </c>
      <c r="H1442" s="233" t="s">
        <v>3600</v>
      </c>
      <c r="I1442" s="234" t="s">
        <v>166</v>
      </c>
      <c r="J1442" s="64" t="s">
        <v>3670</v>
      </c>
    </row>
    <row r="1443" spans="1:10" x14ac:dyDescent="0.25">
      <c r="A1443" s="64">
        <v>24247829</v>
      </c>
      <c r="B1443" s="233" t="s">
        <v>3671</v>
      </c>
      <c r="C1443" s="64" t="s">
        <v>3672</v>
      </c>
      <c r="D1443" s="234" t="s">
        <v>103</v>
      </c>
      <c r="E1443" s="64" t="s">
        <v>3673</v>
      </c>
      <c r="F1443" s="64">
        <v>11</v>
      </c>
      <c r="G1443" s="64" t="s">
        <v>166</v>
      </c>
      <c r="H1443" s="233" t="s">
        <v>3600</v>
      </c>
      <c r="I1443" s="234" t="s">
        <v>166</v>
      </c>
      <c r="J1443" s="64" t="s">
        <v>3674</v>
      </c>
    </row>
    <row r="1444" spans="1:10" x14ac:dyDescent="0.25">
      <c r="A1444" s="64">
        <v>24248797</v>
      </c>
      <c r="B1444" s="233" t="s">
        <v>269</v>
      </c>
      <c r="C1444" s="64" t="s">
        <v>3675</v>
      </c>
      <c r="D1444" s="234" t="s">
        <v>103</v>
      </c>
      <c r="E1444" s="64" t="s">
        <v>1925</v>
      </c>
      <c r="F1444" s="64">
        <v>11</v>
      </c>
      <c r="G1444" s="64" t="s">
        <v>166</v>
      </c>
      <c r="H1444" s="233" t="s">
        <v>3600</v>
      </c>
      <c r="I1444" s="234" t="s">
        <v>166</v>
      </c>
    </row>
    <row r="1445" spans="1:10" x14ac:dyDescent="0.25">
      <c r="A1445" s="64">
        <v>24221231</v>
      </c>
      <c r="B1445" s="233" t="s">
        <v>3676</v>
      </c>
      <c r="C1445" s="64" t="s">
        <v>640</v>
      </c>
      <c r="D1445" s="234" t="s">
        <v>104</v>
      </c>
      <c r="E1445" s="64" t="s">
        <v>3677</v>
      </c>
      <c r="F1445" s="64">
        <v>13</v>
      </c>
      <c r="G1445" s="64" t="s">
        <v>166</v>
      </c>
      <c r="H1445" s="233" t="s">
        <v>3600</v>
      </c>
      <c r="I1445" s="234" t="s">
        <v>166</v>
      </c>
      <c r="J1445" s="64" t="s">
        <v>3678</v>
      </c>
    </row>
    <row r="1446" spans="1:10" x14ac:dyDescent="0.25">
      <c r="A1446" s="64">
        <v>24221771</v>
      </c>
      <c r="B1446" s="233" t="s">
        <v>3679</v>
      </c>
      <c r="C1446" s="64" t="s">
        <v>3680</v>
      </c>
      <c r="D1446" s="234" t="s">
        <v>118</v>
      </c>
      <c r="E1446" s="64" t="s">
        <v>1101</v>
      </c>
      <c r="F1446" s="64">
        <v>14</v>
      </c>
      <c r="G1446" s="64" t="s">
        <v>166</v>
      </c>
      <c r="H1446" s="233" t="s">
        <v>3600</v>
      </c>
      <c r="I1446" s="234" t="s">
        <v>166</v>
      </c>
      <c r="J1446" s="64" t="s">
        <v>3665</v>
      </c>
    </row>
    <row r="1447" spans="1:10" x14ac:dyDescent="0.25">
      <c r="A1447" s="64">
        <v>24247807</v>
      </c>
      <c r="B1447" s="233" t="s">
        <v>3681</v>
      </c>
      <c r="C1447" s="64" t="s">
        <v>3682</v>
      </c>
      <c r="D1447" s="234" t="s">
        <v>104</v>
      </c>
      <c r="E1447" s="64" t="s">
        <v>2367</v>
      </c>
      <c r="F1447" s="64">
        <v>13</v>
      </c>
      <c r="G1447" s="64" t="s">
        <v>166</v>
      </c>
      <c r="H1447" s="233" t="s">
        <v>3600</v>
      </c>
      <c r="I1447" s="234" t="s">
        <v>166</v>
      </c>
      <c r="J1447" s="64" t="s">
        <v>469</v>
      </c>
    </row>
    <row r="1448" spans="1:10" x14ac:dyDescent="0.25">
      <c r="A1448" s="64">
        <v>24248798</v>
      </c>
      <c r="B1448" s="233" t="s">
        <v>3683</v>
      </c>
      <c r="C1448" s="64" t="s">
        <v>3684</v>
      </c>
      <c r="D1448" s="234" t="s">
        <v>104</v>
      </c>
      <c r="E1448" s="64" t="s">
        <v>1325</v>
      </c>
      <c r="F1448" s="64">
        <v>12</v>
      </c>
      <c r="G1448" s="64" t="s">
        <v>166</v>
      </c>
      <c r="H1448" s="233" t="s">
        <v>3600</v>
      </c>
      <c r="I1448" s="234" t="s">
        <v>166</v>
      </c>
      <c r="J1448" s="64" t="s">
        <v>3685</v>
      </c>
    </row>
    <row r="1449" spans="1:10" x14ac:dyDescent="0.25">
      <c r="A1449" s="64">
        <v>24248799</v>
      </c>
      <c r="B1449" s="233" t="s">
        <v>3686</v>
      </c>
      <c r="C1449" s="64" t="s">
        <v>3687</v>
      </c>
      <c r="D1449" s="234" t="s">
        <v>104</v>
      </c>
      <c r="E1449" s="64" t="s">
        <v>1825</v>
      </c>
      <c r="F1449" s="64">
        <v>11</v>
      </c>
      <c r="G1449" s="64" t="s">
        <v>166</v>
      </c>
      <c r="H1449" s="233" t="s">
        <v>3600</v>
      </c>
      <c r="I1449" s="234" t="s">
        <v>166</v>
      </c>
      <c r="J1449" s="64" t="s">
        <v>469</v>
      </c>
    </row>
    <row r="1450" spans="1:10" x14ac:dyDescent="0.25">
      <c r="A1450" s="64">
        <v>24247922</v>
      </c>
      <c r="B1450" s="233" t="s">
        <v>3688</v>
      </c>
      <c r="C1450" s="64" t="s">
        <v>3689</v>
      </c>
      <c r="D1450" s="234" t="s">
        <v>104</v>
      </c>
      <c r="E1450" s="64" t="s">
        <v>3690</v>
      </c>
      <c r="F1450" s="64">
        <v>11</v>
      </c>
      <c r="G1450" s="64" t="s">
        <v>166</v>
      </c>
      <c r="H1450" s="233" t="s">
        <v>3600</v>
      </c>
      <c r="I1450" s="234" t="s">
        <v>166</v>
      </c>
      <c r="J1450" s="64" t="s">
        <v>481</v>
      </c>
    </row>
    <row r="1451" spans="1:10" x14ac:dyDescent="0.25">
      <c r="A1451" s="64">
        <v>24248800</v>
      </c>
      <c r="B1451" s="233" t="s">
        <v>3691</v>
      </c>
      <c r="C1451" s="64" t="s">
        <v>3692</v>
      </c>
      <c r="D1451" s="234" t="s">
        <v>104</v>
      </c>
      <c r="E1451" s="64" t="s">
        <v>848</v>
      </c>
      <c r="F1451" s="64">
        <v>12</v>
      </c>
      <c r="G1451" s="64" t="s">
        <v>166</v>
      </c>
      <c r="H1451" s="233" t="s">
        <v>3600</v>
      </c>
      <c r="I1451" s="234" t="s">
        <v>166</v>
      </c>
      <c r="J1451" s="64" t="s">
        <v>305</v>
      </c>
    </row>
    <row r="1452" spans="1:10" x14ac:dyDescent="0.25">
      <c r="A1452" s="64">
        <v>24247828</v>
      </c>
      <c r="B1452" s="233" t="s">
        <v>701</v>
      </c>
      <c r="C1452" s="64" t="s">
        <v>3693</v>
      </c>
      <c r="D1452" s="234" t="s">
        <v>103</v>
      </c>
      <c r="E1452" s="64" t="s">
        <v>2565</v>
      </c>
      <c r="F1452" s="64">
        <v>13</v>
      </c>
      <c r="G1452" s="64" t="s">
        <v>166</v>
      </c>
      <c r="H1452" s="233" t="s">
        <v>3600</v>
      </c>
      <c r="I1452" s="234" t="s">
        <v>166</v>
      </c>
      <c r="J1452" s="64" t="s">
        <v>3674</v>
      </c>
    </row>
    <row r="1453" spans="1:10" x14ac:dyDescent="0.25">
      <c r="A1453" s="64">
        <v>24221203</v>
      </c>
      <c r="B1453" s="233" t="s">
        <v>3694</v>
      </c>
      <c r="C1453" s="64" t="s">
        <v>3695</v>
      </c>
      <c r="D1453" s="234" t="s">
        <v>119</v>
      </c>
      <c r="E1453" s="64" t="s">
        <v>3696</v>
      </c>
      <c r="F1453" s="64">
        <v>14</v>
      </c>
      <c r="G1453" s="64" t="s">
        <v>166</v>
      </c>
      <c r="H1453" s="233" t="s">
        <v>3600</v>
      </c>
      <c r="I1453" s="234" t="s">
        <v>166</v>
      </c>
      <c r="J1453" s="64" t="s">
        <v>3697</v>
      </c>
    </row>
    <row r="1454" spans="1:10" x14ac:dyDescent="0.25">
      <c r="A1454" s="64">
        <v>24233839</v>
      </c>
      <c r="B1454" s="233" t="s">
        <v>1682</v>
      </c>
      <c r="C1454" s="64" t="s">
        <v>2222</v>
      </c>
      <c r="D1454" s="234" t="s">
        <v>103</v>
      </c>
      <c r="E1454" s="64" t="s">
        <v>1044</v>
      </c>
      <c r="F1454" s="64">
        <v>13</v>
      </c>
      <c r="G1454" s="64" t="s">
        <v>166</v>
      </c>
      <c r="H1454" s="233" t="s">
        <v>3600</v>
      </c>
      <c r="I1454" s="234" t="s">
        <v>166</v>
      </c>
      <c r="J1454" s="64" t="s">
        <v>3698</v>
      </c>
    </row>
    <row r="1455" spans="1:10" x14ac:dyDescent="0.25">
      <c r="A1455" s="64">
        <v>24221772</v>
      </c>
      <c r="B1455" s="233" t="s">
        <v>3699</v>
      </c>
      <c r="C1455" s="64" t="s">
        <v>3700</v>
      </c>
      <c r="D1455" s="234" t="s">
        <v>118</v>
      </c>
      <c r="E1455" s="64" t="s">
        <v>3701</v>
      </c>
      <c r="F1455" s="64">
        <v>14</v>
      </c>
      <c r="G1455" s="64" t="s">
        <v>166</v>
      </c>
      <c r="H1455" s="233" t="s">
        <v>3600</v>
      </c>
      <c r="I1455" s="234" t="s">
        <v>166</v>
      </c>
      <c r="J1455" s="64" t="s">
        <v>3665</v>
      </c>
    </row>
    <row r="1456" spans="1:10" x14ac:dyDescent="0.25">
      <c r="A1456" s="64">
        <v>24248801</v>
      </c>
      <c r="B1456" s="233" t="s">
        <v>3702</v>
      </c>
      <c r="C1456" s="64" t="s">
        <v>3588</v>
      </c>
      <c r="D1456" s="234" t="s">
        <v>103</v>
      </c>
      <c r="E1456" s="64" t="s">
        <v>3703</v>
      </c>
      <c r="F1456" s="64">
        <v>12</v>
      </c>
      <c r="G1456" s="64" t="s">
        <v>166</v>
      </c>
      <c r="H1456" s="233" t="s">
        <v>3600</v>
      </c>
      <c r="I1456" s="234" t="s">
        <v>166</v>
      </c>
    </row>
    <row r="1457" spans="1:10" x14ac:dyDescent="0.25">
      <c r="A1457" s="64">
        <v>24247834</v>
      </c>
      <c r="B1457" s="233" t="s">
        <v>3704</v>
      </c>
      <c r="C1457" s="64" t="s">
        <v>3705</v>
      </c>
      <c r="D1457" s="234" t="s">
        <v>103</v>
      </c>
      <c r="E1457" s="64" t="s">
        <v>427</v>
      </c>
      <c r="F1457" s="64">
        <v>11</v>
      </c>
      <c r="G1457" s="64" t="s">
        <v>166</v>
      </c>
      <c r="H1457" s="233" t="s">
        <v>3600</v>
      </c>
      <c r="I1457" s="234" t="s">
        <v>166</v>
      </c>
      <c r="J1457" s="64" t="s">
        <v>3607</v>
      </c>
    </row>
    <row r="1458" spans="1:10" x14ac:dyDescent="0.25">
      <c r="A1458" s="64">
        <v>24247801</v>
      </c>
      <c r="B1458" s="233" t="s">
        <v>3706</v>
      </c>
      <c r="C1458" s="64" t="s">
        <v>3707</v>
      </c>
      <c r="D1458" s="234" t="s">
        <v>104</v>
      </c>
      <c r="E1458" s="64" t="s">
        <v>3708</v>
      </c>
      <c r="F1458" s="64">
        <v>11</v>
      </c>
      <c r="G1458" s="64" t="s">
        <v>166</v>
      </c>
      <c r="H1458" s="233" t="s">
        <v>3600</v>
      </c>
      <c r="I1458" s="234" t="s">
        <v>166</v>
      </c>
      <c r="J1458" s="64" t="s">
        <v>469</v>
      </c>
    </row>
    <row r="1459" spans="1:10" x14ac:dyDescent="0.25">
      <c r="A1459" s="64">
        <v>24221234</v>
      </c>
      <c r="B1459" s="233" t="s">
        <v>3709</v>
      </c>
      <c r="C1459" s="64" t="s">
        <v>3710</v>
      </c>
      <c r="D1459" s="234" t="s">
        <v>104</v>
      </c>
      <c r="E1459" s="64" t="s">
        <v>2978</v>
      </c>
      <c r="F1459" s="64">
        <v>13</v>
      </c>
      <c r="G1459" s="64" t="s">
        <v>166</v>
      </c>
      <c r="H1459" s="233" t="s">
        <v>3600</v>
      </c>
      <c r="I1459" s="234" t="s">
        <v>166</v>
      </c>
      <c r="J1459" s="64" t="s">
        <v>3711</v>
      </c>
    </row>
    <row r="1460" spans="1:10" x14ac:dyDescent="0.25">
      <c r="A1460" s="64">
        <v>24212876</v>
      </c>
      <c r="B1460" s="233" t="s">
        <v>3712</v>
      </c>
      <c r="C1460" s="64" t="s">
        <v>3330</v>
      </c>
      <c r="D1460" s="234" t="s">
        <v>119</v>
      </c>
      <c r="E1460" s="64" t="s">
        <v>3713</v>
      </c>
      <c r="F1460" s="64">
        <v>14</v>
      </c>
      <c r="G1460" s="64" t="s">
        <v>166</v>
      </c>
      <c r="H1460" s="233" t="s">
        <v>3600</v>
      </c>
      <c r="I1460" s="234" t="s">
        <v>166</v>
      </c>
      <c r="J1460" s="64" t="s">
        <v>3714</v>
      </c>
    </row>
    <row r="1461" spans="1:10" x14ac:dyDescent="0.25">
      <c r="A1461" s="64">
        <v>24221768</v>
      </c>
      <c r="B1461" s="233" t="s">
        <v>3715</v>
      </c>
      <c r="C1461" s="64" t="s">
        <v>2406</v>
      </c>
      <c r="D1461" s="234" t="s">
        <v>118</v>
      </c>
      <c r="E1461" s="64" t="s">
        <v>3716</v>
      </c>
      <c r="F1461" s="64">
        <v>14</v>
      </c>
      <c r="G1461" s="64" t="s">
        <v>166</v>
      </c>
      <c r="H1461" s="233" t="s">
        <v>3600</v>
      </c>
      <c r="I1461" s="234" t="s">
        <v>166</v>
      </c>
      <c r="J1461" s="64" t="s">
        <v>3665</v>
      </c>
    </row>
    <row r="1462" spans="1:10" x14ac:dyDescent="0.25">
      <c r="A1462" s="64">
        <v>24220579</v>
      </c>
      <c r="B1462" s="233" t="s">
        <v>3717</v>
      </c>
      <c r="C1462" s="64" t="s">
        <v>3718</v>
      </c>
      <c r="D1462" s="234" t="s">
        <v>118</v>
      </c>
      <c r="E1462" s="64" t="s">
        <v>1238</v>
      </c>
      <c r="F1462" s="64">
        <v>15</v>
      </c>
      <c r="G1462" s="64" t="s">
        <v>166</v>
      </c>
      <c r="H1462" s="233" t="s">
        <v>3600</v>
      </c>
      <c r="I1462" s="234" t="s">
        <v>166</v>
      </c>
      <c r="J1462" s="64" t="s">
        <v>2470</v>
      </c>
    </row>
    <row r="1463" spans="1:10" x14ac:dyDescent="0.25">
      <c r="A1463" s="64">
        <v>24233808</v>
      </c>
      <c r="B1463" s="233" t="s">
        <v>3719</v>
      </c>
      <c r="C1463" s="64" t="s">
        <v>3720</v>
      </c>
      <c r="D1463" s="234" t="s">
        <v>657</v>
      </c>
      <c r="E1463" s="64" t="s">
        <v>3721</v>
      </c>
      <c r="F1463" s="64">
        <v>15</v>
      </c>
      <c r="G1463" s="64" t="s">
        <v>166</v>
      </c>
      <c r="H1463" s="233" t="s">
        <v>3600</v>
      </c>
      <c r="I1463" s="234" t="s">
        <v>166</v>
      </c>
      <c r="J1463" s="64" t="s">
        <v>3569</v>
      </c>
    </row>
    <row r="1464" spans="1:10" x14ac:dyDescent="0.25">
      <c r="A1464" s="64">
        <v>24247832</v>
      </c>
      <c r="B1464" s="233" t="s">
        <v>436</v>
      </c>
      <c r="C1464" s="64" t="s">
        <v>3722</v>
      </c>
      <c r="D1464" s="234" t="s">
        <v>104</v>
      </c>
      <c r="E1464" s="64" t="s">
        <v>2394</v>
      </c>
      <c r="F1464" s="64">
        <v>12</v>
      </c>
      <c r="G1464" s="64" t="s">
        <v>166</v>
      </c>
      <c r="H1464" s="233" t="s">
        <v>3600</v>
      </c>
      <c r="I1464" s="234" t="s">
        <v>166</v>
      </c>
      <c r="J1464" s="64" t="s">
        <v>3607</v>
      </c>
    </row>
    <row r="1465" spans="1:10" x14ac:dyDescent="0.25">
      <c r="A1465" s="64">
        <v>24211066</v>
      </c>
      <c r="B1465" s="233" t="s">
        <v>3723</v>
      </c>
      <c r="C1465" s="64" t="s">
        <v>3724</v>
      </c>
      <c r="D1465" s="234" t="s">
        <v>119</v>
      </c>
      <c r="E1465" s="64" t="s">
        <v>3725</v>
      </c>
      <c r="F1465" s="64">
        <v>15</v>
      </c>
      <c r="G1465" s="64" t="s">
        <v>166</v>
      </c>
      <c r="H1465" s="233" t="s">
        <v>3600</v>
      </c>
      <c r="I1465" s="234" t="s">
        <v>166</v>
      </c>
      <c r="J1465" s="64" t="s">
        <v>3726</v>
      </c>
    </row>
    <row r="1466" spans="1:10" x14ac:dyDescent="0.25">
      <c r="A1466" s="64">
        <v>24233674</v>
      </c>
      <c r="B1466" s="233" t="s">
        <v>3727</v>
      </c>
      <c r="C1466" s="64" t="s">
        <v>3728</v>
      </c>
      <c r="D1466" s="234" t="s">
        <v>103</v>
      </c>
      <c r="E1466" s="64" t="s">
        <v>512</v>
      </c>
      <c r="F1466" s="64">
        <v>12</v>
      </c>
      <c r="G1466" s="64" t="s">
        <v>166</v>
      </c>
      <c r="H1466" s="233" t="s">
        <v>3600</v>
      </c>
      <c r="I1466" s="234" t="s">
        <v>166</v>
      </c>
      <c r="J1466" s="64" t="s">
        <v>3729</v>
      </c>
    </row>
    <row r="1467" spans="1:10" x14ac:dyDescent="0.25">
      <c r="A1467" s="64">
        <v>24210508</v>
      </c>
      <c r="B1467" s="233" t="s">
        <v>3730</v>
      </c>
      <c r="C1467" s="64" t="s">
        <v>1613</v>
      </c>
      <c r="D1467" s="234" t="s">
        <v>119</v>
      </c>
      <c r="E1467" s="64" t="s">
        <v>2629</v>
      </c>
      <c r="F1467" s="64">
        <v>15</v>
      </c>
      <c r="G1467" s="64" t="s">
        <v>166</v>
      </c>
      <c r="H1467" s="233" t="s">
        <v>3600</v>
      </c>
      <c r="I1467" s="234" t="s">
        <v>166</v>
      </c>
      <c r="J1467" s="64" t="s">
        <v>383</v>
      </c>
    </row>
    <row r="1468" spans="1:10" x14ac:dyDescent="0.25">
      <c r="A1468" s="64">
        <v>24221693</v>
      </c>
      <c r="B1468" s="233" t="s">
        <v>3731</v>
      </c>
      <c r="C1468" s="64" t="s">
        <v>3732</v>
      </c>
      <c r="D1468" s="234" t="s">
        <v>119</v>
      </c>
      <c r="E1468" s="64" t="s">
        <v>760</v>
      </c>
      <c r="F1468" s="64">
        <v>14</v>
      </c>
      <c r="G1468" s="64" t="s">
        <v>166</v>
      </c>
      <c r="H1468" s="233" t="s">
        <v>3600</v>
      </c>
      <c r="I1468" s="234" t="s">
        <v>166</v>
      </c>
      <c r="J1468" s="64" t="s">
        <v>3733</v>
      </c>
    </row>
    <row r="1469" spans="1:10" x14ac:dyDescent="0.25">
      <c r="A1469" s="64">
        <v>24239168</v>
      </c>
      <c r="B1469" s="233" t="s">
        <v>454</v>
      </c>
      <c r="C1469" s="64" t="s">
        <v>3734</v>
      </c>
      <c r="D1469" s="234" t="s">
        <v>103</v>
      </c>
      <c r="E1469" s="64" t="s">
        <v>389</v>
      </c>
      <c r="F1469" s="64">
        <v>13</v>
      </c>
      <c r="G1469" s="64" t="s">
        <v>166</v>
      </c>
      <c r="H1469" s="233" t="s">
        <v>3600</v>
      </c>
      <c r="I1469" s="234" t="s">
        <v>166</v>
      </c>
      <c r="J1469" s="64" t="s">
        <v>3735</v>
      </c>
    </row>
    <row r="1470" spans="1:10" x14ac:dyDescent="0.25">
      <c r="A1470" s="64">
        <v>24221399</v>
      </c>
      <c r="B1470" s="233" t="s">
        <v>3736</v>
      </c>
      <c r="C1470" s="64" t="s">
        <v>3737</v>
      </c>
      <c r="D1470" s="234" t="s">
        <v>104</v>
      </c>
      <c r="E1470" s="64" t="s">
        <v>1227</v>
      </c>
      <c r="F1470" s="64">
        <v>13</v>
      </c>
      <c r="G1470" s="64" t="s">
        <v>166</v>
      </c>
      <c r="H1470" s="233" t="s">
        <v>3738</v>
      </c>
      <c r="I1470" s="234" t="s">
        <v>166</v>
      </c>
      <c r="J1470" s="64" t="s">
        <v>3739</v>
      </c>
    </row>
    <row r="1471" spans="1:10" x14ac:dyDescent="0.25">
      <c r="A1471" s="64">
        <v>24245793</v>
      </c>
      <c r="B1471" s="233" t="s">
        <v>3740</v>
      </c>
      <c r="C1471" s="64" t="s">
        <v>3741</v>
      </c>
      <c r="D1471" s="234" t="s">
        <v>104</v>
      </c>
      <c r="E1471" s="64" t="s">
        <v>1058</v>
      </c>
      <c r="F1471" s="64">
        <v>12</v>
      </c>
      <c r="G1471" s="64" t="s">
        <v>166</v>
      </c>
      <c r="H1471" s="233" t="s">
        <v>3738</v>
      </c>
      <c r="I1471" s="234" t="s">
        <v>166</v>
      </c>
      <c r="J1471" s="64" t="s">
        <v>1297</v>
      </c>
    </row>
    <row r="1472" spans="1:10" x14ac:dyDescent="0.25">
      <c r="A1472" s="64">
        <v>24221405</v>
      </c>
      <c r="B1472" s="233" t="s">
        <v>3742</v>
      </c>
      <c r="C1472" s="64" t="s">
        <v>3743</v>
      </c>
      <c r="D1472" s="234" t="s">
        <v>118</v>
      </c>
      <c r="E1472" s="64" t="s">
        <v>1532</v>
      </c>
      <c r="F1472" s="64">
        <v>14</v>
      </c>
      <c r="G1472" s="64" t="s">
        <v>166</v>
      </c>
      <c r="H1472" s="233" t="s">
        <v>3738</v>
      </c>
      <c r="I1472" s="234" t="s">
        <v>166</v>
      </c>
      <c r="J1472" s="64" t="s">
        <v>3744</v>
      </c>
    </row>
    <row r="1473" spans="1:10" x14ac:dyDescent="0.25">
      <c r="A1473" s="64">
        <v>24245785</v>
      </c>
      <c r="B1473" s="233" t="s">
        <v>3745</v>
      </c>
      <c r="C1473" s="64" t="s">
        <v>3746</v>
      </c>
      <c r="D1473" s="234" t="s">
        <v>103</v>
      </c>
      <c r="E1473" s="64" t="s">
        <v>2143</v>
      </c>
      <c r="F1473" s="64">
        <v>13</v>
      </c>
      <c r="G1473" s="64" t="s">
        <v>166</v>
      </c>
      <c r="H1473" s="233" t="s">
        <v>3738</v>
      </c>
      <c r="I1473" s="234" t="s">
        <v>166</v>
      </c>
      <c r="J1473" s="64" t="s">
        <v>1297</v>
      </c>
    </row>
    <row r="1474" spans="1:10" x14ac:dyDescent="0.25">
      <c r="A1474" s="64">
        <v>24247601</v>
      </c>
      <c r="B1474" s="233" t="s">
        <v>3745</v>
      </c>
      <c r="C1474" s="64" t="s">
        <v>3747</v>
      </c>
      <c r="D1474" s="234" t="s">
        <v>118</v>
      </c>
      <c r="E1474" s="64" t="s">
        <v>3748</v>
      </c>
      <c r="F1474" s="64">
        <v>14</v>
      </c>
      <c r="G1474" s="64" t="s">
        <v>166</v>
      </c>
      <c r="H1474" s="233" t="s">
        <v>3738</v>
      </c>
      <c r="I1474" s="234" t="s">
        <v>166</v>
      </c>
      <c r="J1474" s="64" t="s">
        <v>1297</v>
      </c>
    </row>
    <row r="1475" spans="1:10" x14ac:dyDescent="0.25">
      <c r="A1475" s="64">
        <v>24245779</v>
      </c>
      <c r="B1475" s="233" t="s">
        <v>3749</v>
      </c>
      <c r="C1475" s="64" t="s">
        <v>2636</v>
      </c>
      <c r="D1475" s="234" t="s">
        <v>103</v>
      </c>
      <c r="E1475" s="64" t="s">
        <v>1173</v>
      </c>
      <c r="F1475" s="64">
        <v>12</v>
      </c>
      <c r="G1475" s="64" t="s">
        <v>166</v>
      </c>
      <c r="H1475" s="233" t="s">
        <v>3738</v>
      </c>
      <c r="I1475" s="234" t="s">
        <v>166</v>
      </c>
      <c r="J1475" s="64" t="s">
        <v>1297</v>
      </c>
    </row>
    <row r="1476" spans="1:10" x14ac:dyDescent="0.25">
      <c r="A1476" s="64">
        <v>24248802</v>
      </c>
      <c r="B1476" s="233" t="s">
        <v>3750</v>
      </c>
      <c r="C1476" s="64" t="s">
        <v>1953</v>
      </c>
      <c r="D1476" s="234" t="s">
        <v>119</v>
      </c>
      <c r="E1476" s="64" t="s">
        <v>1681</v>
      </c>
      <c r="F1476" s="64">
        <v>14</v>
      </c>
      <c r="G1476" s="64" t="s">
        <v>166</v>
      </c>
      <c r="H1476" s="233" t="s">
        <v>3738</v>
      </c>
      <c r="I1476" s="234" t="s">
        <v>166</v>
      </c>
      <c r="J1476" s="64" t="s">
        <v>3751</v>
      </c>
    </row>
    <row r="1477" spans="1:10" x14ac:dyDescent="0.25">
      <c r="A1477" s="64">
        <v>24248803</v>
      </c>
      <c r="B1477" s="233" t="s">
        <v>3752</v>
      </c>
      <c r="C1477" s="64" t="s">
        <v>3753</v>
      </c>
      <c r="D1477" s="234" t="s">
        <v>118</v>
      </c>
      <c r="E1477" s="64" t="s">
        <v>3277</v>
      </c>
      <c r="F1477" s="64">
        <v>14</v>
      </c>
      <c r="G1477" s="64" t="s">
        <v>166</v>
      </c>
      <c r="H1477" s="233" t="s">
        <v>3738</v>
      </c>
      <c r="I1477" s="234" t="s">
        <v>166</v>
      </c>
      <c r="J1477" s="64" t="s">
        <v>2307</v>
      </c>
    </row>
    <row r="1478" spans="1:10" x14ac:dyDescent="0.25">
      <c r="A1478" s="64">
        <v>24221398</v>
      </c>
      <c r="B1478" s="233" t="s">
        <v>1229</v>
      </c>
      <c r="C1478" s="64" t="s">
        <v>3754</v>
      </c>
      <c r="D1478" s="234" t="s">
        <v>119</v>
      </c>
      <c r="E1478" s="64" t="s">
        <v>3755</v>
      </c>
      <c r="F1478" s="64">
        <v>14</v>
      </c>
      <c r="G1478" s="64" t="s">
        <v>166</v>
      </c>
      <c r="H1478" s="233" t="s">
        <v>3738</v>
      </c>
      <c r="I1478" s="234" t="s">
        <v>166</v>
      </c>
      <c r="J1478" s="64" t="s">
        <v>3739</v>
      </c>
    </row>
    <row r="1479" spans="1:10" x14ac:dyDescent="0.25">
      <c r="A1479" s="64">
        <v>24245795</v>
      </c>
      <c r="B1479" s="233" t="s">
        <v>3756</v>
      </c>
      <c r="C1479" s="64" t="s">
        <v>3757</v>
      </c>
      <c r="D1479" s="234" t="s">
        <v>104</v>
      </c>
      <c r="E1479" s="64" t="s">
        <v>3263</v>
      </c>
      <c r="F1479" s="64">
        <v>13</v>
      </c>
      <c r="G1479" s="64" t="s">
        <v>166</v>
      </c>
      <c r="H1479" s="233" t="s">
        <v>3738</v>
      </c>
      <c r="I1479" s="234" t="s">
        <v>166</v>
      </c>
      <c r="J1479" s="64" t="s">
        <v>3758</v>
      </c>
    </row>
    <row r="1480" spans="1:10" x14ac:dyDescent="0.25">
      <c r="A1480" s="64">
        <v>24245796</v>
      </c>
      <c r="B1480" s="233" t="s">
        <v>3759</v>
      </c>
      <c r="C1480" s="64" t="s">
        <v>1902</v>
      </c>
      <c r="D1480" s="234" t="s">
        <v>104</v>
      </c>
      <c r="E1480" s="64" t="s">
        <v>3760</v>
      </c>
      <c r="F1480" s="64">
        <v>13</v>
      </c>
      <c r="G1480" s="64" t="s">
        <v>166</v>
      </c>
      <c r="H1480" s="233" t="s">
        <v>3738</v>
      </c>
      <c r="I1480" s="234" t="s">
        <v>166</v>
      </c>
      <c r="J1480" s="64" t="s">
        <v>3761</v>
      </c>
    </row>
    <row r="1481" spans="1:10" x14ac:dyDescent="0.25">
      <c r="A1481" s="64">
        <v>24245786</v>
      </c>
      <c r="B1481" s="233" t="s">
        <v>3762</v>
      </c>
      <c r="C1481" s="64" t="s">
        <v>3763</v>
      </c>
      <c r="D1481" s="234" t="s">
        <v>118</v>
      </c>
      <c r="E1481" s="64" t="s">
        <v>1820</v>
      </c>
      <c r="F1481" s="64">
        <v>14</v>
      </c>
      <c r="G1481" s="64" t="s">
        <v>166</v>
      </c>
      <c r="H1481" s="233" t="s">
        <v>3738</v>
      </c>
      <c r="I1481" s="234" t="s">
        <v>166</v>
      </c>
      <c r="J1481" s="64" t="s">
        <v>1297</v>
      </c>
    </row>
    <row r="1482" spans="1:10" x14ac:dyDescent="0.25">
      <c r="A1482" s="64">
        <v>24221397</v>
      </c>
      <c r="B1482" s="233" t="s">
        <v>3764</v>
      </c>
      <c r="C1482" s="64" t="s">
        <v>3765</v>
      </c>
      <c r="D1482" s="234" t="s">
        <v>119</v>
      </c>
      <c r="E1482" s="64" t="s">
        <v>3766</v>
      </c>
      <c r="F1482" s="64">
        <v>14</v>
      </c>
      <c r="G1482" s="64" t="s">
        <v>166</v>
      </c>
      <c r="H1482" s="233" t="s">
        <v>3738</v>
      </c>
      <c r="I1482" s="234" t="s">
        <v>166</v>
      </c>
      <c r="J1482" s="64" t="s">
        <v>3739</v>
      </c>
    </row>
    <row r="1483" spans="1:10" x14ac:dyDescent="0.25">
      <c r="A1483" s="64">
        <v>24245794</v>
      </c>
      <c r="B1483" s="233" t="s">
        <v>3767</v>
      </c>
      <c r="C1483" s="64" t="s">
        <v>3768</v>
      </c>
      <c r="D1483" s="234" t="s">
        <v>104</v>
      </c>
      <c r="E1483" s="64" t="s">
        <v>783</v>
      </c>
      <c r="F1483" s="64">
        <v>12</v>
      </c>
      <c r="G1483" s="64" t="s">
        <v>166</v>
      </c>
      <c r="H1483" s="233" t="s">
        <v>3738</v>
      </c>
      <c r="I1483" s="234" t="s">
        <v>166</v>
      </c>
      <c r="J1483" s="64" t="s">
        <v>3758</v>
      </c>
    </row>
    <row r="1484" spans="1:10" x14ac:dyDescent="0.25">
      <c r="A1484" s="64">
        <v>24222140</v>
      </c>
      <c r="B1484" s="233" t="s">
        <v>3769</v>
      </c>
      <c r="C1484" s="64" t="s">
        <v>3770</v>
      </c>
      <c r="D1484" s="234" t="s">
        <v>103</v>
      </c>
      <c r="E1484" s="64" t="s">
        <v>855</v>
      </c>
      <c r="F1484" s="64">
        <v>13</v>
      </c>
      <c r="G1484" s="64" t="s">
        <v>166</v>
      </c>
      <c r="H1484" s="233" t="s">
        <v>3738</v>
      </c>
      <c r="I1484" s="234" t="s">
        <v>166</v>
      </c>
      <c r="J1484" s="64" t="s">
        <v>3771</v>
      </c>
    </row>
    <row r="1485" spans="1:10" x14ac:dyDescent="0.25">
      <c r="A1485" s="64">
        <v>24245787</v>
      </c>
      <c r="B1485" s="233" t="s">
        <v>531</v>
      </c>
      <c r="C1485" s="64" t="s">
        <v>3772</v>
      </c>
      <c r="D1485" s="234" t="s">
        <v>104</v>
      </c>
      <c r="E1485" s="64" t="s">
        <v>2255</v>
      </c>
      <c r="F1485" s="64">
        <v>11</v>
      </c>
      <c r="G1485" s="64" t="s">
        <v>166</v>
      </c>
      <c r="H1485" s="233" t="s">
        <v>3738</v>
      </c>
      <c r="I1485" s="234" t="s">
        <v>166</v>
      </c>
      <c r="J1485" s="64" t="s">
        <v>1297</v>
      </c>
    </row>
    <row r="1486" spans="1:10" x14ac:dyDescent="0.25">
      <c r="A1486" s="64">
        <v>24245784</v>
      </c>
      <c r="B1486" s="233" t="s">
        <v>531</v>
      </c>
      <c r="C1486" s="64" t="s">
        <v>3773</v>
      </c>
      <c r="D1486" s="234" t="s">
        <v>103</v>
      </c>
      <c r="E1486" s="64" t="s">
        <v>1570</v>
      </c>
      <c r="F1486" s="64">
        <v>12</v>
      </c>
      <c r="G1486" s="64" t="s">
        <v>166</v>
      </c>
      <c r="H1486" s="233" t="s">
        <v>3738</v>
      </c>
      <c r="I1486" s="234" t="s">
        <v>166</v>
      </c>
      <c r="J1486" s="64" t="s">
        <v>3774</v>
      </c>
    </row>
    <row r="1487" spans="1:10" x14ac:dyDescent="0.25">
      <c r="A1487" s="64">
        <v>24221119</v>
      </c>
      <c r="B1487" s="233" t="s">
        <v>3775</v>
      </c>
      <c r="C1487" s="64" t="s">
        <v>2757</v>
      </c>
      <c r="D1487" s="234" t="s">
        <v>104</v>
      </c>
      <c r="E1487" s="64" t="s">
        <v>1185</v>
      </c>
      <c r="F1487" s="64">
        <v>13</v>
      </c>
      <c r="G1487" s="64" t="s">
        <v>166</v>
      </c>
      <c r="H1487" s="233" t="s">
        <v>3738</v>
      </c>
      <c r="I1487" s="234" t="s">
        <v>166</v>
      </c>
      <c r="J1487" s="64" t="s">
        <v>3776</v>
      </c>
    </row>
    <row r="1488" spans="1:10" x14ac:dyDescent="0.25">
      <c r="A1488" s="64">
        <v>24237736</v>
      </c>
      <c r="B1488" s="233" t="s">
        <v>3777</v>
      </c>
      <c r="C1488" s="64" t="s">
        <v>3778</v>
      </c>
      <c r="D1488" s="234" t="s">
        <v>118</v>
      </c>
      <c r="E1488" s="64" t="s">
        <v>1276</v>
      </c>
      <c r="F1488" s="64">
        <v>14</v>
      </c>
      <c r="G1488" s="64" t="s">
        <v>166</v>
      </c>
      <c r="H1488" s="233" t="s">
        <v>3738</v>
      </c>
      <c r="I1488" s="234" t="s">
        <v>166</v>
      </c>
      <c r="J1488" s="64" t="s">
        <v>3779</v>
      </c>
    </row>
    <row r="1489" spans="1:10" x14ac:dyDescent="0.25">
      <c r="A1489" s="64">
        <v>24248631</v>
      </c>
      <c r="B1489" s="233" t="s">
        <v>3780</v>
      </c>
      <c r="C1489" s="64" t="s">
        <v>3781</v>
      </c>
      <c r="D1489" s="234" t="s">
        <v>103</v>
      </c>
      <c r="E1489" s="64" t="s">
        <v>783</v>
      </c>
      <c r="F1489" s="64">
        <v>12</v>
      </c>
      <c r="G1489" s="64" t="s">
        <v>166</v>
      </c>
      <c r="H1489" s="233" t="s">
        <v>3738</v>
      </c>
      <c r="I1489" s="234" t="s">
        <v>166</v>
      </c>
      <c r="J1489" s="64" t="s">
        <v>3751</v>
      </c>
    </row>
    <row r="1490" spans="1:10" x14ac:dyDescent="0.25">
      <c r="A1490" s="64">
        <v>24245790</v>
      </c>
      <c r="B1490" s="233" t="s">
        <v>3782</v>
      </c>
      <c r="C1490" s="64" t="s">
        <v>3783</v>
      </c>
      <c r="D1490" s="234" t="s">
        <v>104</v>
      </c>
      <c r="E1490" s="64" t="s">
        <v>3784</v>
      </c>
      <c r="F1490" s="64">
        <v>12</v>
      </c>
      <c r="G1490" s="64" t="s">
        <v>166</v>
      </c>
      <c r="H1490" s="233" t="s">
        <v>3738</v>
      </c>
      <c r="I1490" s="234" t="s">
        <v>166</v>
      </c>
      <c r="J1490" s="64" t="s">
        <v>1297</v>
      </c>
    </row>
    <row r="1491" spans="1:10" x14ac:dyDescent="0.25">
      <c r="A1491" s="64">
        <v>24245791</v>
      </c>
      <c r="B1491" s="233" t="s">
        <v>3782</v>
      </c>
      <c r="C1491" s="64" t="s">
        <v>2807</v>
      </c>
      <c r="D1491" s="234" t="s">
        <v>104</v>
      </c>
      <c r="E1491" s="64" t="s">
        <v>3785</v>
      </c>
      <c r="F1491" s="64">
        <v>12</v>
      </c>
      <c r="G1491" s="64" t="s">
        <v>166</v>
      </c>
      <c r="H1491" s="233" t="s">
        <v>3738</v>
      </c>
      <c r="I1491" s="234" t="s">
        <v>166</v>
      </c>
      <c r="J1491" s="64" t="s">
        <v>1297</v>
      </c>
    </row>
    <row r="1492" spans="1:10" x14ac:dyDescent="0.25">
      <c r="A1492" s="64">
        <v>24248425</v>
      </c>
      <c r="B1492" s="233" t="s">
        <v>3786</v>
      </c>
      <c r="C1492" s="64" t="s">
        <v>3787</v>
      </c>
      <c r="D1492" s="234" t="s">
        <v>103</v>
      </c>
      <c r="E1492" s="64" t="s">
        <v>3788</v>
      </c>
      <c r="F1492" s="64">
        <v>13</v>
      </c>
      <c r="G1492" s="64" t="s">
        <v>166</v>
      </c>
      <c r="H1492" s="233" t="s">
        <v>3738</v>
      </c>
      <c r="I1492" s="234" t="s">
        <v>166</v>
      </c>
      <c r="J1492" s="64" t="s">
        <v>3751</v>
      </c>
    </row>
    <row r="1493" spans="1:10" x14ac:dyDescent="0.25">
      <c r="A1493" s="64">
        <v>24247958</v>
      </c>
      <c r="B1493" s="233" t="s">
        <v>3789</v>
      </c>
      <c r="C1493" s="64" t="s">
        <v>3790</v>
      </c>
      <c r="D1493" s="234" t="s">
        <v>103</v>
      </c>
      <c r="E1493" s="64" t="s">
        <v>314</v>
      </c>
      <c r="F1493" s="64">
        <v>11</v>
      </c>
      <c r="G1493" s="64" t="s">
        <v>166</v>
      </c>
      <c r="H1493" s="233" t="s">
        <v>3738</v>
      </c>
      <c r="I1493" s="234" t="s">
        <v>166</v>
      </c>
      <c r="J1493" s="64" t="s">
        <v>3791</v>
      </c>
    </row>
    <row r="1494" spans="1:10" x14ac:dyDescent="0.25">
      <c r="A1494" s="64">
        <v>24245798</v>
      </c>
      <c r="B1494" s="233" t="s">
        <v>3792</v>
      </c>
      <c r="C1494" s="64" t="s">
        <v>3793</v>
      </c>
      <c r="D1494" s="234" t="s">
        <v>104</v>
      </c>
      <c r="E1494" s="64" t="s">
        <v>776</v>
      </c>
      <c r="F1494" s="64">
        <v>13</v>
      </c>
      <c r="G1494" s="64" t="s">
        <v>166</v>
      </c>
      <c r="H1494" s="233" t="s">
        <v>3738</v>
      </c>
      <c r="I1494" s="234" t="s">
        <v>166</v>
      </c>
      <c r="J1494" s="64" t="s">
        <v>1297</v>
      </c>
    </row>
    <row r="1495" spans="1:10" x14ac:dyDescent="0.25">
      <c r="A1495" s="64">
        <v>24211055</v>
      </c>
      <c r="B1495" s="233" t="s">
        <v>3794</v>
      </c>
      <c r="C1495" s="64" t="s">
        <v>3795</v>
      </c>
      <c r="D1495" s="234" t="s">
        <v>119</v>
      </c>
      <c r="E1495" s="64" t="s">
        <v>2286</v>
      </c>
      <c r="F1495" s="64">
        <v>15</v>
      </c>
      <c r="G1495" s="64" t="s">
        <v>166</v>
      </c>
      <c r="H1495" s="233" t="s">
        <v>3738</v>
      </c>
      <c r="I1495" s="234" t="s">
        <v>166</v>
      </c>
      <c r="J1495" s="64" t="s">
        <v>3714</v>
      </c>
    </row>
    <row r="1496" spans="1:10" x14ac:dyDescent="0.25">
      <c r="A1496" s="64">
        <v>24245778</v>
      </c>
      <c r="B1496" s="233" t="s">
        <v>3792</v>
      </c>
      <c r="C1496" s="64" t="s">
        <v>3796</v>
      </c>
      <c r="D1496" s="234" t="s">
        <v>103</v>
      </c>
      <c r="E1496" s="64" t="s">
        <v>985</v>
      </c>
      <c r="F1496" s="64">
        <v>11</v>
      </c>
      <c r="G1496" s="64" t="s">
        <v>166</v>
      </c>
      <c r="H1496" s="233" t="s">
        <v>3738</v>
      </c>
      <c r="I1496" s="234" t="s">
        <v>166</v>
      </c>
      <c r="J1496" s="64" t="s">
        <v>3758</v>
      </c>
    </row>
    <row r="1497" spans="1:10" x14ac:dyDescent="0.25">
      <c r="A1497" s="64">
        <v>24245789</v>
      </c>
      <c r="B1497" s="233" t="s">
        <v>3358</v>
      </c>
      <c r="C1497" s="64" t="s">
        <v>3797</v>
      </c>
      <c r="D1497" s="234" t="s">
        <v>104</v>
      </c>
      <c r="E1497" s="64" t="s">
        <v>3798</v>
      </c>
      <c r="F1497" s="64">
        <v>12</v>
      </c>
      <c r="G1497" s="64" t="s">
        <v>166</v>
      </c>
      <c r="H1497" s="233" t="s">
        <v>3738</v>
      </c>
      <c r="I1497" s="234" t="s">
        <v>166</v>
      </c>
      <c r="J1497" s="64" t="s">
        <v>1297</v>
      </c>
    </row>
    <row r="1498" spans="1:10" x14ac:dyDescent="0.25">
      <c r="A1498" s="64">
        <v>24245780</v>
      </c>
      <c r="B1498" s="233" t="s">
        <v>3799</v>
      </c>
      <c r="C1498" s="64" t="s">
        <v>3800</v>
      </c>
      <c r="D1498" s="234" t="s">
        <v>103</v>
      </c>
      <c r="E1498" s="64" t="s">
        <v>472</v>
      </c>
      <c r="F1498" s="64">
        <v>11</v>
      </c>
      <c r="G1498" s="64" t="s">
        <v>166</v>
      </c>
      <c r="H1498" s="233" t="s">
        <v>3738</v>
      </c>
      <c r="I1498" s="234" t="s">
        <v>166</v>
      </c>
      <c r="J1498" s="64" t="s">
        <v>1297</v>
      </c>
    </row>
    <row r="1499" spans="1:10" x14ac:dyDescent="0.25">
      <c r="A1499" s="64">
        <v>24247960</v>
      </c>
      <c r="B1499" s="233" t="s">
        <v>3801</v>
      </c>
      <c r="C1499" s="64" t="s">
        <v>2519</v>
      </c>
      <c r="D1499" s="234" t="s">
        <v>104</v>
      </c>
      <c r="E1499" s="64" t="s">
        <v>3802</v>
      </c>
      <c r="F1499" s="64">
        <v>13</v>
      </c>
      <c r="G1499" s="64" t="s">
        <v>166</v>
      </c>
      <c r="H1499" s="233" t="s">
        <v>3738</v>
      </c>
      <c r="I1499" s="234" t="s">
        <v>166</v>
      </c>
      <c r="J1499" s="64" t="s">
        <v>3803</v>
      </c>
    </row>
    <row r="1500" spans="1:10" x14ac:dyDescent="0.25">
      <c r="A1500" s="64">
        <v>24245781</v>
      </c>
      <c r="B1500" s="233" t="s">
        <v>3804</v>
      </c>
      <c r="C1500" s="64" t="s">
        <v>3805</v>
      </c>
      <c r="D1500" s="234" t="s">
        <v>103</v>
      </c>
      <c r="E1500" s="64" t="s">
        <v>1124</v>
      </c>
      <c r="F1500" s="64">
        <v>12</v>
      </c>
      <c r="G1500" s="64" t="s">
        <v>166</v>
      </c>
      <c r="H1500" s="233" t="s">
        <v>3738</v>
      </c>
      <c r="I1500" s="234" t="s">
        <v>166</v>
      </c>
      <c r="J1500" s="64" t="s">
        <v>1297</v>
      </c>
    </row>
    <row r="1501" spans="1:10" x14ac:dyDescent="0.25">
      <c r="A1501" s="64">
        <v>24221411</v>
      </c>
      <c r="B1501" s="233" t="s">
        <v>3806</v>
      </c>
      <c r="C1501" s="64" t="s">
        <v>3807</v>
      </c>
      <c r="D1501" s="234" t="s">
        <v>119</v>
      </c>
      <c r="E1501" s="64" t="s">
        <v>1833</v>
      </c>
      <c r="F1501" s="64">
        <v>14</v>
      </c>
      <c r="G1501" s="64" t="s">
        <v>166</v>
      </c>
      <c r="H1501" s="233" t="s">
        <v>3738</v>
      </c>
      <c r="I1501" s="234" t="s">
        <v>166</v>
      </c>
      <c r="J1501" s="64" t="s">
        <v>3808</v>
      </c>
    </row>
    <row r="1502" spans="1:10" x14ac:dyDescent="0.25">
      <c r="A1502" s="64">
        <v>24221412</v>
      </c>
      <c r="B1502" s="233" t="s">
        <v>676</v>
      </c>
      <c r="C1502" s="64" t="s">
        <v>3809</v>
      </c>
      <c r="D1502" s="234" t="s">
        <v>104</v>
      </c>
      <c r="E1502" s="64" t="s">
        <v>3810</v>
      </c>
      <c r="F1502" s="64">
        <v>13</v>
      </c>
      <c r="G1502" s="64" t="s">
        <v>166</v>
      </c>
      <c r="H1502" s="233" t="s">
        <v>3738</v>
      </c>
      <c r="I1502" s="234" t="s">
        <v>166</v>
      </c>
      <c r="J1502" s="64" t="s">
        <v>3739</v>
      </c>
    </row>
    <row r="1503" spans="1:10" x14ac:dyDescent="0.25">
      <c r="A1503" s="64">
        <v>24245799</v>
      </c>
      <c r="B1503" s="233" t="s">
        <v>3811</v>
      </c>
      <c r="C1503" s="64" t="s">
        <v>3812</v>
      </c>
      <c r="D1503" s="234" t="s">
        <v>104</v>
      </c>
      <c r="E1503" s="64" t="s">
        <v>3810</v>
      </c>
      <c r="F1503" s="64">
        <v>13</v>
      </c>
      <c r="G1503" s="64" t="s">
        <v>166</v>
      </c>
      <c r="H1503" s="233" t="s">
        <v>3738</v>
      </c>
      <c r="I1503" s="234" t="s">
        <v>166</v>
      </c>
      <c r="J1503" s="64" t="s">
        <v>3774</v>
      </c>
    </row>
    <row r="1504" spans="1:10" x14ac:dyDescent="0.25">
      <c r="A1504" s="64">
        <v>24237984</v>
      </c>
      <c r="B1504" s="233" t="s">
        <v>686</v>
      </c>
      <c r="C1504" s="64" t="s">
        <v>3813</v>
      </c>
      <c r="D1504" s="234" t="s">
        <v>118</v>
      </c>
      <c r="E1504" s="64" t="s">
        <v>3814</v>
      </c>
      <c r="F1504" s="64">
        <v>14</v>
      </c>
      <c r="G1504" s="64" t="s">
        <v>166</v>
      </c>
      <c r="H1504" s="233" t="s">
        <v>3738</v>
      </c>
      <c r="I1504" s="234" t="s">
        <v>166</v>
      </c>
      <c r="J1504" s="64" t="s">
        <v>3815</v>
      </c>
    </row>
    <row r="1505" spans="1:10" x14ac:dyDescent="0.25">
      <c r="A1505" s="64">
        <v>24245777</v>
      </c>
      <c r="B1505" s="233" t="s">
        <v>3816</v>
      </c>
      <c r="C1505" s="64" t="s">
        <v>3817</v>
      </c>
      <c r="D1505" s="234" t="s">
        <v>119</v>
      </c>
      <c r="E1505" s="64" t="s">
        <v>3818</v>
      </c>
      <c r="F1505" s="64">
        <v>15</v>
      </c>
      <c r="G1505" s="64" t="s">
        <v>166</v>
      </c>
      <c r="H1505" s="233" t="s">
        <v>3738</v>
      </c>
      <c r="I1505" s="234" t="s">
        <v>166</v>
      </c>
      <c r="J1505" s="64" t="s">
        <v>1297</v>
      </c>
    </row>
    <row r="1506" spans="1:10" x14ac:dyDescent="0.25">
      <c r="A1506" s="64">
        <v>24248635</v>
      </c>
      <c r="B1506" s="233" t="s">
        <v>3819</v>
      </c>
      <c r="C1506" s="64" t="s">
        <v>3820</v>
      </c>
      <c r="D1506" s="234" t="s">
        <v>118</v>
      </c>
      <c r="E1506" s="64" t="s">
        <v>1345</v>
      </c>
      <c r="F1506" s="64">
        <v>15</v>
      </c>
      <c r="G1506" s="64" t="s">
        <v>166</v>
      </c>
      <c r="H1506" s="233" t="s">
        <v>3738</v>
      </c>
      <c r="I1506" s="234" t="s">
        <v>166</v>
      </c>
      <c r="J1506" s="64" t="s">
        <v>3751</v>
      </c>
    </row>
    <row r="1507" spans="1:10" x14ac:dyDescent="0.25">
      <c r="A1507" s="64">
        <v>24248634</v>
      </c>
      <c r="B1507" s="233" t="s">
        <v>3821</v>
      </c>
      <c r="C1507" s="64" t="s">
        <v>3822</v>
      </c>
      <c r="D1507" s="234" t="s">
        <v>118</v>
      </c>
      <c r="E1507" s="64" t="s">
        <v>3823</v>
      </c>
      <c r="F1507" s="64">
        <v>15</v>
      </c>
      <c r="G1507" s="64" t="s">
        <v>166</v>
      </c>
      <c r="H1507" s="233" t="s">
        <v>3738</v>
      </c>
      <c r="I1507" s="234" t="s">
        <v>166</v>
      </c>
      <c r="J1507" s="64" t="s">
        <v>3751</v>
      </c>
    </row>
    <row r="1508" spans="1:10" x14ac:dyDescent="0.25">
      <c r="A1508" s="64">
        <v>24221400</v>
      </c>
      <c r="B1508" s="233" t="s">
        <v>3824</v>
      </c>
      <c r="C1508" s="64" t="s">
        <v>3825</v>
      </c>
      <c r="D1508" s="234" t="s">
        <v>119</v>
      </c>
      <c r="E1508" s="64" t="s">
        <v>2429</v>
      </c>
      <c r="F1508" s="64">
        <v>14</v>
      </c>
      <c r="G1508" s="64" t="s">
        <v>166</v>
      </c>
      <c r="H1508" s="233" t="s">
        <v>3738</v>
      </c>
      <c r="I1508" s="234" t="s">
        <v>166</v>
      </c>
      <c r="J1508" s="64" t="s">
        <v>3739</v>
      </c>
    </row>
    <row r="1509" spans="1:10" x14ac:dyDescent="0.25">
      <c r="A1509" s="64">
        <v>24247959</v>
      </c>
      <c r="B1509" s="233" t="s">
        <v>3826</v>
      </c>
      <c r="C1509" s="64" t="s">
        <v>3827</v>
      </c>
      <c r="D1509" s="234" t="s">
        <v>103</v>
      </c>
      <c r="E1509" s="64" t="s">
        <v>3784</v>
      </c>
      <c r="F1509" s="64">
        <v>12</v>
      </c>
      <c r="G1509" s="64" t="s">
        <v>166</v>
      </c>
      <c r="H1509" s="233" t="s">
        <v>3738</v>
      </c>
      <c r="I1509" s="234" t="s">
        <v>166</v>
      </c>
      <c r="J1509" s="64" t="s">
        <v>3828</v>
      </c>
    </row>
    <row r="1510" spans="1:10" x14ac:dyDescent="0.25">
      <c r="A1510" s="64">
        <v>24245806</v>
      </c>
      <c r="B1510" s="233" t="s">
        <v>3821</v>
      </c>
      <c r="C1510" s="64" t="s">
        <v>2643</v>
      </c>
      <c r="D1510" s="234" t="s">
        <v>104</v>
      </c>
      <c r="E1510" s="64" t="s">
        <v>1731</v>
      </c>
      <c r="F1510" s="64">
        <v>11</v>
      </c>
      <c r="G1510" s="64" t="s">
        <v>166</v>
      </c>
      <c r="H1510" s="233" t="s">
        <v>3738</v>
      </c>
      <c r="I1510" s="234" t="s">
        <v>166</v>
      </c>
      <c r="J1510" s="64" t="s">
        <v>3774</v>
      </c>
    </row>
    <row r="1511" spans="1:10" x14ac:dyDescent="0.25">
      <c r="A1511" s="64">
        <v>24248632</v>
      </c>
      <c r="B1511" s="233" t="s">
        <v>3829</v>
      </c>
      <c r="C1511" s="64" t="s">
        <v>3830</v>
      </c>
      <c r="D1511" s="234" t="s">
        <v>103</v>
      </c>
      <c r="E1511" s="64" t="s">
        <v>265</v>
      </c>
      <c r="F1511" s="64">
        <v>11</v>
      </c>
      <c r="G1511" s="64" t="s">
        <v>166</v>
      </c>
      <c r="H1511" s="233" t="s">
        <v>3738</v>
      </c>
      <c r="I1511" s="234" t="s">
        <v>166</v>
      </c>
      <c r="J1511" s="64" t="s">
        <v>3751</v>
      </c>
    </row>
    <row r="1512" spans="1:10" x14ac:dyDescent="0.25">
      <c r="A1512" s="64">
        <v>24245783</v>
      </c>
      <c r="B1512" s="233" t="s">
        <v>3831</v>
      </c>
      <c r="C1512" s="64" t="s">
        <v>3832</v>
      </c>
      <c r="D1512" s="234" t="s">
        <v>103</v>
      </c>
      <c r="E1512" s="64" t="s">
        <v>3520</v>
      </c>
      <c r="F1512" s="64">
        <v>11</v>
      </c>
      <c r="G1512" s="64" t="s">
        <v>166</v>
      </c>
      <c r="H1512" s="233" t="s">
        <v>3738</v>
      </c>
      <c r="I1512" s="234" t="s">
        <v>166</v>
      </c>
      <c r="J1512" s="64" t="s">
        <v>1297</v>
      </c>
    </row>
    <row r="1513" spans="1:10" x14ac:dyDescent="0.25">
      <c r="A1513" s="64">
        <v>24245792</v>
      </c>
      <c r="B1513" s="233" t="s">
        <v>3833</v>
      </c>
      <c r="C1513" s="64" t="s">
        <v>337</v>
      </c>
      <c r="D1513" s="234" t="s">
        <v>104</v>
      </c>
      <c r="E1513" s="64" t="s">
        <v>3094</v>
      </c>
      <c r="F1513" s="64">
        <v>12</v>
      </c>
      <c r="G1513" s="64" t="s">
        <v>166</v>
      </c>
      <c r="H1513" s="233" t="s">
        <v>3738</v>
      </c>
      <c r="I1513" s="234" t="s">
        <v>166</v>
      </c>
      <c r="J1513" s="64" t="s">
        <v>1297</v>
      </c>
    </row>
    <row r="1514" spans="1:10" x14ac:dyDescent="0.25">
      <c r="A1514" s="64">
        <v>24248633</v>
      </c>
      <c r="B1514" s="233" t="s">
        <v>1152</v>
      </c>
      <c r="C1514" s="64" t="s">
        <v>3834</v>
      </c>
      <c r="D1514" s="234" t="s">
        <v>103</v>
      </c>
      <c r="E1514" s="64" t="s">
        <v>545</v>
      </c>
      <c r="F1514" s="64">
        <v>12</v>
      </c>
      <c r="G1514" s="64" t="s">
        <v>166</v>
      </c>
      <c r="H1514" s="233" t="s">
        <v>3738</v>
      </c>
      <c r="I1514" s="234" t="s">
        <v>166</v>
      </c>
      <c r="J1514" s="64" t="s">
        <v>3835</v>
      </c>
    </row>
    <row r="1515" spans="1:10" x14ac:dyDescent="0.25">
      <c r="A1515" s="64">
        <v>24237735</v>
      </c>
      <c r="B1515" s="233" t="s">
        <v>3836</v>
      </c>
      <c r="C1515" s="64" t="s">
        <v>3837</v>
      </c>
      <c r="D1515" s="234" t="s">
        <v>118</v>
      </c>
      <c r="E1515" s="64" t="s">
        <v>3838</v>
      </c>
      <c r="F1515" s="64">
        <v>15</v>
      </c>
      <c r="G1515" s="64" t="s">
        <v>166</v>
      </c>
      <c r="H1515" s="233" t="s">
        <v>3738</v>
      </c>
      <c r="I1515" s="234" t="s">
        <v>166</v>
      </c>
      <c r="J1515" s="64" t="s">
        <v>3839</v>
      </c>
    </row>
    <row r="1516" spans="1:10" x14ac:dyDescent="0.25">
      <c r="A1516" s="64">
        <v>24221414</v>
      </c>
      <c r="B1516" s="233" t="s">
        <v>3840</v>
      </c>
      <c r="C1516" s="64" t="s">
        <v>2943</v>
      </c>
      <c r="D1516" s="234" t="s">
        <v>119</v>
      </c>
      <c r="E1516" s="64" t="s">
        <v>3841</v>
      </c>
      <c r="F1516" s="64">
        <v>14</v>
      </c>
      <c r="G1516" s="64" t="s">
        <v>166</v>
      </c>
      <c r="H1516" s="233" t="s">
        <v>3738</v>
      </c>
      <c r="I1516" s="234" t="s">
        <v>166</v>
      </c>
      <c r="J1516" s="64" t="s">
        <v>3808</v>
      </c>
    </row>
    <row r="1517" spans="1:10" x14ac:dyDescent="0.25">
      <c r="A1517" s="64">
        <v>24238418</v>
      </c>
      <c r="B1517" s="233" t="s">
        <v>3842</v>
      </c>
      <c r="C1517" s="64" t="s">
        <v>3843</v>
      </c>
      <c r="D1517" s="234" t="s">
        <v>103</v>
      </c>
      <c r="E1517" s="64" t="s">
        <v>945</v>
      </c>
      <c r="F1517" s="64">
        <v>12</v>
      </c>
      <c r="G1517" s="64" t="s">
        <v>166</v>
      </c>
      <c r="H1517" s="233" t="s">
        <v>3738</v>
      </c>
      <c r="I1517" s="234" t="s">
        <v>166</v>
      </c>
      <c r="J1517" s="64" t="s">
        <v>3839</v>
      </c>
    </row>
    <row r="1518" spans="1:10" x14ac:dyDescent="0.25">
      <c r="A1518" s="64">
        <v>24245788</v>
      </c>
      <c r="B1518" s="233" t="s">
        <v>3844</v>
      </c>
      <c r="C1518" s="64" t="s">
        <v>3845</v>
      </c>
      <c r="D1518" s="234" t="s">
        <v>104</v>
      </c>
      <c r="E1518" s="64" t="s">
        <v>261</v>
      </c>
      <c r="F1518" s="64">
        <v>11</v>
      </c>
      <c r="G1518" s="64" t="s">
        <v>166</v>
      </c>
      <c r="H1518" s="233" t="s">
        <v>3738</v>
      </c>
      <c r="I1518" s="234" t="s">
        <v>166</v>
      </c>
      <c r="J1518" s="64" t="s">
        <v>3758</v>
      </c>
    </row>
    <row r="1519" spans="1:10" x14ac:dyDescent="0.25">
      <c r="A1519" s="64">
        <v>24245797</v>
      </c>
      <c r="B1519" s="233" t="s">
        <v>3844</v>
      </c>
      <c r="C1519" s="64" t="s">
        <v>3846</v>
      </c>
      <c r="D1519" s="234" t="s">
        <v>104</v>
      </c>
      <c r="E1519" s="64" t="s">
        <v>3042</v>
      </c>
      <c r="F1519" s="64">
        <v>13</v>
      </c>
      <c r="G1519" s="64" t="s">
        <v>166</v>
      </c>
      <c r="H1519" s="233" t="s">
        <v>3738</v>
      </c>
      <c r="I1519" s="234" t="s">
        <v>166</v>
      </c>
      <c r="J1519" s="64" t="s">
        <v>1297</v>
      </c>
    </row>
    <row r="1520" spans="1:10" x14ac:dyDescent="0.25">
      <c r="A1520" s="64">
        <v>24221403</v>
      </c>
      <c r="B1520" s="233" t="s">
        <v>3847</v>
      </c>
      <c r="C1520" s="64" t="s">
        <v>3848</v>
      </c>
      <c r="D1520" s="234" t="s">
        <v>118</v>
      </c>
      <c r="E1520" s="64" t="s">
        <v>3849</v>
      </c>
      <c r="F1520" s="64">
        <v>14</v>
      </c>
      <c r="G1520" s="64" t="s">
        <v>166</v>
      </c>
      <c r="H1520" s="233" t="s">
        <v>3738</v>
      </c>
      <c r="I1520" s="234" t="s">
        <v>166</v>
      </c>
      <c r="J1520" s="64" t="s">
        <v>3744</v>
      </c>
    </row>
    <row r="1521" spans="1:10" x14ac:dyDescent="0.25">
      <c r="A1521" s="64">
        <v>24248424</v>
      </c>
      <c r="B1521" s="233" t="s">
        <v>3850</v>
      </c>
      <c r="C1521" s="64" t="s">
        <v>3851</v>
      </c>
      <c r="D1521" s="234" t="s">
        <v>119</v>
      </c>
      <c r="E1521" s="64" t="s">
        <v>3852</v>
      </c>
      <c r="F1521" s="64">
        <v>14</v>
      </c>
      <c r="G1521" s="64" t="s">
        <v>166</v>
      </c>
      <c r="H1521" s="233" t="s">
        <v>3738</v>
      </c>
      <c r="I1521" s="234" t="s">
        <v>166</v>
      </c>
      <c r="J1521" s="64" t="s">
        <v>3685</v>
      </c>
    </row>
    <row r="1522" spans="1:10" x14ac:dyDescent="0.25">
      <c r="A1522" s="64">
        <v>24222685</v>
      </c>
      <c r="B1522" s="233" t="s">
        <v>3853</v>
      </c>
      <c r="C1522" s="64" t="s">
        <v>3854</v>
      </c>
      <c r="D1522" s="234" t="s">
        <v>119</v>
      </c>
      <c r="E1522" s="64" t="s">
        <v>3456</v>
      </c>
      <c r="F1522" s="64">
        <v>13</v>
      </c>
      <c r="G1522" s="64" t="s">
        <v>166</v>
      </c>
      <c r="H1522" s="233" t="s">
        <v>3855</v>
      </c>
      <c r="I1522" s="234" t="s">
        <v>166</v>
      </c>
      <c r="J1522" s="64" t="s">
        <v>3427</v>
      </c>
    </row>
    <row r="1523" spans="1:10" x14ac:dyDescent="0.25">
      <c r="A1523" s="64">
        <v>24237879</v>
      </c>
      <c r="B1523" s="233" t="s">
        <v>1320</v>
      </c>
      <c r="C1523" s="64" t="s">
        <v>3856</v>
      </c>
      <c r="D1523" s="234" t="s">
        <v>119</v>
      </c>
      <c r="E1523" s="64" t="s">
        <v>3857</v>
      </c>
      <c r="F1523" s="64">
        <v>14</v>
      </c>
      <c r="G1523" s="64" t="s">
        <v>166</v>
      </c>
      <c r="H1523" s="233" t="s">
        <v>3855</v>
      </c>
      <c r="I1523" s="234" t="s">
        <v>166</v>
      </c>
      <c r="J1523" s="64" t="s">
        <v>3427</v>
      </c>
    </row>
    <row r="1524" spans="1:10" x14ac:dyDescent="0.25">
      <c r="A1524" s="64">
        <v>24248381</v>
      </c>
      <c r="B1524" s="233" t="s">
        <v>1320</v>
      </c>
      <c r="C1524" s="64" t="s">
        <v>2179</v>
      </c>
      <c r="D1524" s="234" t="s">
        <v>103</v>
      </c>
      <c r="E1524" s="64" t="s">
        <v>3858</v>
      </c>
      <c r="F1524" s="64">
        <v>11</v>
      </c>
      <c r="G1524" s="64" t="s">
        <v>166</v>
      </c>
      <c r="H1524" s="233" t="s">
        <v>3855</v>
      </c>
      <c r="I1524" s="234" t="s">
        <v>166</v>
      </c>
      <c r="J1524" s="64" t="s">
        <v>469</v>
      </c>
    </row>
    <row r="1525" spans="1:10" x14ac:dyDescent="0.25">
      <c r="A1525" s="64">
        <v>24248163</v>
      </c>
      <c r="B1525" s="233" t="s">
        <v>3859</v>
      </c>
      <c r="C1525" s="64" t="s">
        <v>3860</v>
      </c>
      <c r="D1525" s="234" t="s">
        <v>104</v>
      </c>
      <c r="E1525" s="64" t="s">
        <v>3484</v>
      </c>
      <c r="F1525" s="64">
        <v>12</v>
      </c>
      <c r="G1525" s="64" t="s">
        <v>166</v>
      </c>
      <c r="H1525" s="233" t="s">
        <v>3855</v>
      </c>
      <c r="I1525" s="234" t="s">
        <v>166</v>
      </c>
      <c r="J1525" s="64" t="s">
        <v>3861</v>
      </c>
    </row>
    <row r="1526" spans="1:10" x14ac:dyDescent="0.25">
      <c r="A1526" s="64">
        <v>24248382</v>
      </c>
      <c r="B1526" s="233" t="s">
        <v>3862</v>
      </c>
      <c r="C1526" s="64" t="s">
        <v>293</v>
      </c>
      <c r="D1526" s="234" t="s">
        <v>104</v>
      </c>
      <c r="E1526" s="64" t="s">
        <v>794</v>
      </c>
      <c r="F1526" s="64">
        <v>12</v>
      </c>
      <c r="G1526" s="64" t="s">
        <v>166</v>
      </c>
      <c r="H1526" s="233" t="s">
        <v>3855</v>
      </c>
      <c r="I1526" s="234" t="s">
        <v>166</v>
      </c>
      <c r="J1526" s="64" t="s">
        <v>469</v>
      </c>
    </row>
    <row r="1527" spans="1:10" x14ac:dyDescent="0.25">
      <c r="A1527" s="64">
        <v>24210195</v>
      </c>
      <c r="B1527" s="233" t="s">
        <v>3863</v>
      </c>
      <c r="C1527" s="64" t="s">
        <v>3864</v>
      </c>
      <c r="D1527" s="234" t="s">
        <v>118</v>
      </c>
      <c r="E1527" s="64" t="s">
        <v>3865</v>
      </c>
      <c r="F1527" s="64">
        <v>15</v>
      </c>
      <c r="G1527" s="64" t="s">
        <v>166</v>
      </c>
      <c r="H1527" s="233" t="s">
        <v>3855</v>
      </c>
      <c r="I1527" s="234" t="s">
        <v>166</v>
      </c>
      <c r="J1527" s="64" t="s">
        <v>469</v>
      </c>
    </row>
    <row r="1528" spans="1:10" x14ac:dyDescent="0.25">
      <c r="A1528" s="64">
        <v>24221035</v>
      </c>
      <c r="B1528" s="233" t="s">
        <v>3209</v>
      </c>
      <c r="C1528" s="64" t="s">
        <v>3866</v>
      </c>
      <c r="D1528" s="234" t="s">
        <v>104</v>
      </c>
      <c r="E1528" s="64" t="s">
        <v>3867</v>
      </c>
      <c r="F1528" s="64">
        <v>13</v>
      </c>
      <c r="G1528" s="64" t="s">
        <v>166</v>
      </c>
      <c r="H1528" s="233" t="s">
        <v>3855</v>
      </c>
      <c r="I1528" s="234" t="s">
        <v>166</v>
      </c>
      <c r="J1528" s="64" t="s">
        <v>3861</v>
      </c>
    </row>
    <row r="1529" spans="1:10" x14ac:dyDescent="0.25">
      <c r="A1529" s="64">
        <v>24248160</v>
      </c>
      <c r="B1529" s="233" t="s">
        <v>3868</v>
      </c>
      <c r="C1529" s="64" t="s">
        <v>3869</v>
      </c>
      <c r="D1529" s="234" t="s">
        <v>104</v>
      </c>
      <c r="E1529" s="64" t="s">
        <v>3870</v>
      </c>
      <c r="F1529" s="64">
        <v>12</v>
      </c>
      <c r="G1529" s="64" t="s">
        <v>166</v>
      </c>
      <c r="H1529" s="233" t="s">
        <v>3855</v>
      </c>
      <c r="I1529" s="234" t="s">
        <v>166</v>
      </c>
      <c r="J1529" s="64" t="s">
        <v>3871</v>
      </c>
    </row>
    <row r="1530" spans="1:10" x14ac:dyDescent="0.25">
      <c r="A1530" s="64">
        <v>24248161</v>
      </c>
      <c r="B1530" s="233" t="s">
        <v>3872</v>
      </c>
      <c r="C1530" s="64" t="s">
        <v>3873</v>
      </c>
      <c r="D1530" s="234" t="s">
        <v>104</v>
      </c>
      <c r="E1530" s="64" t="s">
        <v>2062</v>
      </c>
      <c r="F1530" s="64">
        <v>12</v>
      </c>
      <c r="G1530" s="64" t="s">
        <v>166</v>
      </c>
      <c r="H1530" s="233" t="s">
        <v>3855</v>
      </c>
      <c r="I1530" s="234" t="s">
        <v>166</v>
      </c>
      <c r="J1530" s="64" t="s">
        <v>3861</v>
      </c>
    </row>
    <row r="1531" spans="1:10" x14ac:dyDescent="0.25">
      <c r="A1531" s="64">
        <v>24222301</v>
      </c>
      <c r="B1531" s="233" t="s">
        <v>3874</v>
      </c>
      <c r="C1531" s="64" t="s">
        <v>3875</v>
      </c>
      <c r="D1531" s="234" t="s">
        <v>119</v>
      </c>
      <c r="E1531" s="64" t="s">
        <v>1656</v>
      </c>
      <c r="F1531" s="64">
        <v>15</v>
      </c>
      <c r="G1531" s="64" t="s">
        <v>166</v>
      </c>
      <c r="H1531" s="233" t="s">
        <v>3855</v>
      </c>
      <c r="I1531" s="234" t="s">
        <v>166</v>
      </c>
      <c r="J1531" s="64" t="s">
        <v>469</v>
      </c>
    </row>
    <row r="1532" spans="1:10" x14ac:dyDescent="0.25">
      <c r="A1532" s="64">
        <v>24248383</v>
      </c>
      <c r="B1532" s="233" t="s">
        <v>3874</v>
      </c>
      <c r="C1532" s="64" t="s">
        <v>3876</v>
      </c>
      <c r="D1532" s="234" t="s">
        <v>104</v>
      </c>
      <c r="E1532" s="64" t="s">
        <v>1160</v>
      </c>
      <c r="F1532" s="64">
        <v>11</v>
      </c>
      <c r="G1532" s="64" t="s">
        <v>166</v>
      </c>
      <c r="H1532" s="233" t="s">
        <v>3855</v>
      </c>
      <c r="I1532" s="234" t="s">
        <v>166</v>
      </c>
      <c r="J1532" s="64" t="s">
        <v>469</v>
      </c>
    </row>
    <row r="1533" spans="1:10" x14ac:dyDescent="0.25">
      <c r="A1533" s="64">
        <v>24222672</v>
      </c>
      <c r="B1533" s="233" t="s">
        <v>3877</v>
      </c>
      <c r="C1533" s="64" t="s">
        <v>3480</v>
      </c>
      <c r="D1533" s="234" t="s">
        <v>104</v>
      </c>
      <c r="E1533" s="64" t="s">
        <v>3878</v>
      </c>
      <c r="F1533" s="64">
        <v>13</v>
      </c>
      <c r="G1533" s="64" t="s">
        <v>166</v>
      </c>
      <c r="H1533" s="233" t="s">
        <v>3855</v>
      </c>
      <c r="I1533" s="234" t="s">
        <v>166</v>
      </c>
      <c r="J1533" s="64" t="s">
        <v>3871</v>
      </c>
    </row>
    <row r="1534" spans="1:10" x14ac:dyDescent="0.25">
      <c r="A1534" s="64">
        <v>24239235</v>
      </c>
      <c r="B1534" s="233" t="s">
        <v>1843</v>
      </c>
      <c r="C1534" s="64" t="s">
        <v>3879</v>
      </c>
      <c r="D1534" s="234" t="s">
        <v>104</v>
      </c>
      <c r="E1534" s="64" t="s">
        <v>2016</v>
      </c>
      <c r="F1534" s="64">
        <v>13</v>
      </c>
      <c r="G1534" s="64" t="s">
        <v>166</v>
      </c>
      <c r="H1534" s="233" t="s">
        <v>3855</v>
      </c>
      <c r="I1534" s="234" t="s">
        <v>166</v>
      </c>
      <c r="J1534" s="64" t="s">
        <v>804</v>
      </c>
    </row>
    <row r="1535" spans="1:10" x14ac:dyDescent="0.25">
      <c r="A1535" s="64">
        <v>24221502</v>
      </c>
      <c r="B1535" s="233" t="s">
        <v>3880</v>
      </c>
      <c r="C1535" s="64" t="s">
        <v>2254</v>
      </c>
      <c r="D1535" s="234" t="s">
        <v>104</v>
      </c>
      <c r="E1535" s="64" t="s">
        <v>2565</v>
      </c>
      <c r="F1535" s="64">
        <v>13</v>
      </c>
      <c r="G1535" s="64" t="s">
        <v>166</v>
      </c>
      <c r="H1535" s="233" t="s">
        <v>3855</v>
      </c>
      <c r="I1535" s="234" t="s">
        <v>166</v>
      </c>
      <c r="J1535" s="64" t="s">
        <v>3881</v>
      </c>
    </row>
    <row r="1536" spans="1:10" x14ac:dyDescent="0.25">
      <c r="A1536" s="64">
        <v>24248384</v>
      </c>
      <c r="B1536" s="233" t="s">
        <v>3882</v>
      </c>
      <c r="C1536" s="64" t="s">
        <v>3883</v>
      </c>
      <c r="D1536" s="234" t="s">
        <v>104</v>
      </c>
      <c r="E1536" s="64" t="s">
        <v>2230</v>
      </c>
      <c r="F1536" s="64">
        <v>12</v>
      </c>
      <c r="G1536" s="64" t="s">
        <v>166</v>
      </c>
      <c r="H1536" s="233" t="s">
        <v>3855</v>
      </c>
      <c r="I1536" s="234" t="s">
        <v>166</v>
      </c>
      <c r="J1536" s="64" t="s">
        <v>469</v>
      </c>
    </row>
    <row r="1537" spans="1:10" x14ac:dyDescent="0.25">
      <c r="A1537" s="64">
        <v>24248385</v>
      </c>
      <c r="B1537" s="233" t="s">
        <v>3884</v>
      </c>
      <c r="C1537" s="64" t="s">
        <v>2943</v>
      </c>
      <c r="D1537" s="234" t="s">
        <v>104</v>
      </c>
      <c r="E1537" s="64" t="s">
        <v>646</v>
      </c>
      <c r="F1537" s="64">
        <v>12</v>
      </c>
      <c r="G1537" s="64" t="s">
        <v>166</v>
      </c>
      <c r="H1537" s="233" t="s">
        <v>3855</v>
      </c>
      <c r="I1537" s="234" t="s">
        <v>166</v>
      </c>
      <c r="J1537" s="64" t="s">
        <v>469</v>
      </c>
    </row>
    <row r="1538" spans="1:10" x14ac:dyDescent="0.25">
      <c r="A1538" s="64">
        <v>24212875</v>
      </c>
      <c r="B1538" s="233" t="s">
        <v>3885</v>
      </c>
      <c r="C1538" s="64" t="s">
        <v>3886</v>
      </c>
      <c r="D1538" s="234" t="s">
        <v>119</v>
      </c>
      <c r="E1538" s="64" t="s">
        <v>3887</v>
      </c>
      <c r="F1538" s="64">
        <v>14</v>
      </c>
      <c r="G1538" s="64" t="s">
        <v>166</v>
      </c>
      <c r="H1538" s="233" t="s">
        <v>3855</v>
      </c>
      <c r="I1538" s="234" t="s">
        <v>166</v>
      </c>
      <c r="J1538" s="64" t="s">
        <v>804</v>
      </c>
    </row>
    <row r="1539" spans="1:10" x14ac:dyDescent="0.25">
      <c r="A1539" s="64">
        <v>24220030</v>
      </c>
      <c r="B1539" s="233" t="s">
        <v>3888</v>
      </c>
      <c r="C1539" s="64" t="s">
        <v>3889</v>
      </c>
      <c r="D1539" s="234" t="s">
        <v>119</v>
      </c>
      <c r="E1539" s="64" t="s">
        <v>3890</v>
      </c>
      <c r="F1539" s="64">
        <v>14</v>
      </c>
      <c r="G1539" s="64" t="s">
        <v>166</v>
      </c>
      <c r="H1539" s="233" t="s">
        <v>3855</v>
      </c>
      <c r="I1539" s="234" t="s">
        <v>166</v>
      </c>
      <c r="J1539" s="64" t="s">
        <v>3427</v>
      </c>
    </row>
    <row r="1540" spans="1:10" x14ac:dyDescent="0.25">
      <c r="A1540" s="64">
        <v>24248369</v>
      </c>
      <c r="B1540" s="233" t="s">
        <v>3891</v>
      </c>
      <c r="C1540" s="64" t="s">
        <v>3892</v>
      </c>
      <c r="D1540" s="234" t="s">
        <v>103</v>
      </c>
      <c r="E1540" s="64" t="s">
        <v>3893</v>
      </c>
      <c r="F1540" s="64">
        <v>12</v>
      </c>
      <c r="G1540" s="64" t="s">
        <v>166</v>
      </c>
      <c r="H1540" s="233" t="s">
        <v>3855</v>
      </c>
      <c r="I1540" s="234" t="s">
        <v>166</v>
      </c>
      <c r="J1540" s="64" t="s">
        <v>3894</v>
      </c>
    </row>
    <row r="1541" spans="1:10" x14ac:dyDescent="0.25">
      <c r="A1541" s="64">
        <v>24249201</v>
      </c>
      <c r="B1541" s="233" t="s">
        <v>3895</v>
      </c>
      <c r="C1541" s="64" t="s">
        <v>3896</v>
      </c>
      <c r="D1541" s="234" t="s">
        <v>104</v>
      </c>
      <c r="E1541" s="64" t="s">
        <v>3897</v>
      </c>
      <c r="F1541" s="64">
        <v>11</v>
      </c>
      <c r="G1541" s="64" t="s">
        <v>166</v>
      </c>
      <c r="H1541" s="233" t="s">
        <v>3855</v>
      </c>
      <c r="I1541" s="234" t="s">
        <v>166</v>
      </c>
      <c r="J1541" s="64" t="s">
        <v>780</v>
      </c>
    </row>
    <row r="1542" spans="1:10" x14ac:dyDescent="0.25">
      <c r="A1542" s="64">
        <v>24249200</v>
      </c>
      <c r="B1542" s="233" t="s">
        <v>2344</v>
      </c>
      <c r="C1542" s="64" t="s">
        <v>2969</v>
      </c>
      <c r="D1542" s="234" t="s">
        <v>104</v>
      </c>
      <c r="E1542" s="64" t="s">
        <v>876</v>
      </c>
      <c r="F1542" s="64">
        <v>12</v>
      </c>
      <c r="G1542" s="64" t="s">
        <v>166</v>
      </c>
      <c r="H1542" s="233" t="s">
        <v>3855</v>
      </c>
      <c r="I1542" s="234" t="s">
        <v>166</v>
      </c>
      <c r="J1542" s="64" t="s">
        <v>3898</v>
      </c>
    </row>
    <row r="1543" spans="1:10" x14ac:dyDescent="0.25">
      <c r="A1543" s="64">
        <v>24248159</v>
      </c>
      <c r="B1543" s="233" t="s">
        <v>3899</v>
      </c>
      <c r="C1543" s="64" t="s">
        <v>3900</v>
      </c>
      <c r="D1543" s="234" t="s">
        <v>104</v>
      </c>
      <c r="E1543" s="64" t="s">
        <v>1741</v>
      </c>
      <c r="F1543" s="64">
        <v>12</v>
      </c>
      <c r="G1543" s="64" t="s">
        <v>166</v>
      </c>
      <c r="H1543" s="233" t="s">
        <v>3855</v>
      </c>
      <c r="I1543" s="234" t="s">
        <v>166</v>
      </c>
      <c r="J1543" s="64" t="s">
        <v>3871</v>
      </c>
    </row>
    <row r="1544" spans="1:10" x14ac:dyDescent="0.25">
      <c r="A1544" s="64">
        <v>24233723</v>
      </c>
      <c r="B1544" s="233" t="s">
        <v>9022</v>
      </c>
      <c r="C1544" s="64" t="s">
        <v>9023</v>
      </c>
      <c r="D1544" s="234" t="s">
        <v>104</v>
      </c>
      <c r="E1544" s="64" t="s">
        <v>562</v>
      </c>
      <c r="F1544" s="64">
        <v>12</v>
      </c>
      <c r="G1544" s="64" t="s">
        <v>166</v>
      </c>
      <c r="H1544" s="233" t="s">
        <v>3855</v>
      </c>
      <c r="I1544" s="234" t="s">
        <v>166</v>
      </c>
      <c r="J1544" s="64" t="s">
        <v>3509</v>
      </c>
    </row>
    <row r="1545" spans="1:10" x14ac:dyDescent="0.25">
      <c r="A1545" s="64">
        <v>24237743</v>
      </c>
      <c r="B1545" s="233" t="s">
        <v>3901</v>
      </c>
      <c r="C1545" s="64" t="s">
        <v>3583</v>
      </c>
      <c r="D1545" s="234" t="s">
        <v>118</v>
      </c>
      <c r="E1545" s="64" t="s">
        <v>3902</v>
      </c>
      <c r="F1545" s="64">
        <v>14</v>
      </c>
      <c r="G1545" s="64" t="s">
        <v>166</v>
      </c>
      <c r="H1545" s="233" t="s">
        <v>3855</v>
      </c>
      <c r="I1545" s="234" t="s">
        <v>166</v>
      </c>
      <c r="J1545" s="64" t="s">
        <v>3871</v>
      </c>
    </row>
    <row r="1546" spans="1:10" x14ac:dyDescent="0.25">
      <c r="A1546" s="64">
        <v>24222157</v>
      </c>
      <c r="B1546" s="233" t="s">
        <v>3903</v>
      </c>
      <c r="C1546" s="64" t="s">
        <v>3904</v>
      </c>
      <c r="D1546" s="234" t="s">
        <v>119</v>
      </c>
      <c r="E1546" s="64" t="s">
        <v>538</v>
      </c>
      <c r="F1546" s="64">
        <v>14</v>
      </c>
      <c r="G1546" s="64" t="s">
        <v>166</v>
      </c>
      <c r="H1546" s="233" t="s">
        <v>3855</v>
      </c>
      <c r="I1546" s="234" t="s">
        <v>166</v>
      </c>
      <c r="J1546" s="64" t="s">
        <v>180</v>
      </c>
    </row>
    <row r="1547" spans="1:10" x14ac:dyDescent="0.25">
      <c r="A1547" s="64">
        <v>24248164</v>
      </c>
      <c r="B1547" s="233" t="s">
        <v>3905</v>
      </c>
      <c r="C1547" s="64" t="s">
        <v>2285</v>
      </c>
      <c r="D1547" s="234" t="s">
        <v>119</v>
      </c>
      <c r="E1547" s="64" t="s">
        <v>2779</v>
      </c>
      <c r="F1547" s="64">
        <v>15</v>
      </c>
      <c r="G1547" s="64" t="s">
        <v>166</v>
      </c>
      <c r="H1547" s="233" t="s">
        <v>3855</v>
      </c>
      <c r="I1547" s="234" t="s">
        <v>166</v>
      </c>
      <c r="J1547" s="64" t="s">
        <v>3871</v>
      </c>
    </row>
    <row r="1548" spans="1:10" x14ac:dyDescent="0.25">
      <c r="A1548" s="64">
        <v>24212874</v>
      </c>
      <c r="B1548" s="233" t="s">
        <v>3906</v>
      </c>
      <c r="C1548" s="64" t="s">
        <v>3907</v>
      </c>
      <c r="D1548" s="234" t="s">
        <v>119</v>
      </c>
      <c r="E1548" s="64" t="s">
        <v>1519</v>
      </c>
      <c r="F1548" s="64">
        <v>14</v>
      </c>
      <c r="G1548" s="64" t="s">
        <v>166</v>
      </c>
      <c r="H1548" s="233" t="s">
        <v>3855</v>
      </c>
      <c r="I1548" s="234" t="s">
        <v>166</v>
      </c>
      <c r="J1548" s="64" t="s">
        <v>172</v>
      </c>
    </row>
    <row r="1549" spans="1:10" x14ac:dyDescent="0.25">
      <c r="A1549" s="64">
        <v>24249204</v>
      </c>
      <c r="B1549" s="233" t="s">
        <v>3908</v>
      </c>
      <c r="C1549" s="64" t="s">
        <v>3909</v>
      </c>
      <c r="D1549" s="234" t="s">
        <v>104</v>
      </c>
      <c r="E1549" s="64" t="s">
        <v>3910</v>
      </c>
      <c r="F1549" s="64">
        <v>12</v>
      </c>
      <c r="G1549" s="64" t="s">
        <v>166</v>
      </c>
      <c r="H1549" s="233" t="s">
        <v>3855</v>
      </c>
      <c r="I1549" s="234" t="s">
        <v>166</v>
      </c>
      <c r="J1549" s="64" t="s">
        <v>804</v>
      </c>
    </row>
    <row r="1550" spans="1:10" x14ac:dyDescent="0.25">
      <c r="A1550" s="64">
        <v>24222131</v>
      </c>
      <c r="B1550" s="233" t="s">
        <v>3911</v>
      </c>
      <c r="C1550" s="64" t="s">
        <v>3112</v>
      </c>
      <c r="D1550" s="234" t="s">
        <v>104</v>
      </c>
      <c r="E1550" s="64" t="s">
        <v>282</v>
      </c>
      <c r="F1550" s="64">
        <v>12</v>
      </c>
      <c r="G1550" s="64" t="s">
        <v>166</v>
      </c>
      <c r="H1550" s="233" t="s">
        <v>3855</v>
      </c>
      <c r="I1550" s="234" t="s">
        <v>166</v>
      </c>
      <c r="J1550" s="64" t="s">
        <v>3912</v>
      </c>
    </row>
    <row r="1551" spans="1:10" x14ac:dyDescent="0.25">
      <c r="A1551" s="64">
        <v>24249202</v>
      </c>
      <c r="B1551" s="233" t="s">
        <v>3913</v>
      </c>
      <c r="C1551" s="64" t="s">
        <v>3914</v>
      </c>
      <c r="D1551" s="234" t="s">
        <v>104</v>
      </c>
      <c r="E1551" s="64" t="s">
        <v>3915</v>
      </c>
      <c r="F1551" s="64">
        <v>12</v>
      </c>
      <c r="G1551" s="64" t="s">
        <v>166</v>
      </c>
      <c r="H1551" s="233" t="s">
        <v>3855</v>
      </c>
      <c r="I1551" s="234" t="s">
        <v>166</v>
      </c>
      <c r="J1551" s="64" t="s">
        <v>804</v>
      </c>
    </row>
    <row r="1552" spans="1:10" x14ac:dyDescent="0.25">
      <c r="A1552" s="64">
        <v>24248367</v>
      </c>
      <c r="B1552" s="233" t="s">
        <v>3916</v>
      </c>
      <c r="C1552" s="64" t="s">
        <v>3917</v>
      </c>
      <c r="D1552" s="234" t="s">
        <v>104</v>
      </c>
      <c r="E1552" s="64" t="s">
        <v>3627</v>
      </c>
      <c r="F1552" s="64">
        <v>11</v>
      </c>
      <c r="G1552" s="64" t="s">
        <v>166</v>
      </c>
      <c r="H1552" s="233" t="s">
        <v>3855</v>
      </c>
      <c r="I1552" s="234" t="s">
        <v>166</v>
      </c>
      <c r="J1552" s="64" t="s">
        <v>3918</v>
      </c>
    </row>
    <row r="1553" spans="1:10" x14ac:dyDescent="0.25">
      <c r="A1553" s="64">
        <v>24248165</v>
      </c>
      <c r="B1553" s="233" t="s">
        <v>3919</v>
      </c>
      <c r="C1553" s="64" t="s">
        <v>3920</v>
      </c>
      <c r="D1553" s="234" t="s">
        <v>103</v>
      </c>
      <c r="E1553" s="64" t="s">
        <v>3893</v>
      </c>
      <c r="F1553" s="64">
        <v>12</v>
      </c>
      <c r="G1553" s="64" t="s">
        <v>166</v>
      </c>
      <c r="H1553" s="233" t="s">
        <v>3855</v>
      </c>
      <c r="I1553" s="234" t="s">
        <v>166</v>
      </c>
      <c r="J1553" s="64" t="s">
        <v>3871</v>
      </c>
    </row>
    <row r="1554" spans="1:10" x14ac:dyDescent="0.25">
      <c r="A1554" s="64">
        <v>24248364</v>
      </c>
      <c r="B1554" s="233" t="s">
        <v>3921</v>
      </c>
      <c r="C1554" s="64" t="s">
        <v>2585</v>
      </c>
      <c r="D1554" s="234" t="s">
        <v>103</v>
      </c>
      <c r="E1554" s="64" t="s">
        <v>171</v>
      </c>
      <c r="F1554" s="64">
        <v>11</v>
      </c>
      <c r="G1554" s="64" t="s">
        <v>166</v>
      </c>
      <c r="H1554" s="233" t="s">
        <v>3855</v>
      </c>
      <c r="I1554" s="234" t="s">
        <v>166</v>
      </c>
      <c r="J1554" s="64" t="s">
        <v>3918</v>
      </c>
    </row>
    <row r="1555" spans="1:10" x14ac:dyDescent="0.25">
      <c r="A1555" s="64">
        <v>24249203</v>
      </c>
      <c r="B1555" s="233" t="s">
        <v>3922</v>
      </c>
      <c r="C1555" s="64" t="s">
        <v>3923</v>
      </c>
      <c r="D1555" s="234" t="s">
        <v>104</v>
      </c>
      <c r="E1555" s="64" t="s">
        <v>3924</v>
      </c>
      <c r="F1555" s="64">
        <v>11</v>
      </c>
      <c r="G1555" s="64" t="s">
        <v>166</v>
      </c>
      <c r="H1555" s="233" t="s">
        <v>3855</v>
      </c>
      <c r="I1555" s="234" t="s">
        <v>166</v>
      </c>
      <c r="J1555" s="64" t="s">
        <v>804</v>
      </c>
    </row>
    <row r="1556" spans="1:10" x14ac:dyDescent="0.25">
      <c r="A1556" s="64">
        <v>24248166</v>
      </c>
      <c r="B1556" s="233" t="s">
        <v>3925</v>
      </c>
      <c r="C1556" s="64" t="s">
        <v>3926</v>
      </c>
      <c r="D1556" s="234" t="s">
        <v>103</v>
      </c>
      <c r="E1556" s="64" t="s">
        <v>2309</v>
      </c>
      <c r="F1556" s="64">
        <v>12</v>
      </c>
      <c r="G1556" s="64" t="s">
        <v>166</v>
      </c>
      <c r="H1556" s="233" t="s">
        <v>3855</v>
      </c>
      <c r="I1556" s="234" t="s">
        <v>166</v>
      </c>
    </row>
    <row r="1557" spans="1:10" x14ac:dyDescent="0.25">
      <c r="A1557" s="64">
        <v>24248370</v>
      </c>
      <c r="B1557" s="233" t="s">
        <v>3925</v>
      </c>
      <c r="C1557" s="64" t="s">
        <v>3927</v>
      </c>
      <c r="D1557" s="234" t="s">
        <v>103</v>
      </c>
      <c r="E1557" s="64" t="s">
        <v>882</v>
      </c>
      <c r="F1557" s="64">
        <v>12</v>
      </c>
      <c r="G1557" s="64" t="s">
        <v>166</v>
      </c>
      <c r="H1557" s="233" t="s">
        <v>3855</v>
      </c>
      <c r="I1557" s="234" t="s">
        <v>166</v>
      </c>
      <c r="J1557" s="64" t="s">
        <v>3918</v>
      </c>
    </row>
    <row r="1558" spans="1:10" x14ac:dyDescent="0.25">
      <c r="A1558" s="64">
        <v>24211061</v>
      </c>
      <c r="B1558" s="233" t="s">
        <v>1260</v>
      </c>
      <c r="C1558" s="64" t="s">
        <v>3928</v>
      </c>
      <c r="D1558" s="234" t="s">
        <v>118</v>
      </c>
      <c r="E1558" s="64" t="s">
        <v>3929</v>
      </c>
      <c r="F1558" s="64">
        <v>15</v>
      </c>
      <c r="G1558" s="64" t="s">
        <v>166</v>
      </c>
      <c r="H1558" s="233" t="s">
        <v>3855</v>
      </c>
      <c r="I1558" s="234" t="s">
        <v>166</v>
      </c>
      <c r="J1558" s="64" t="s">
        <v>804</v>
      </c>
    </row>
    <row r="1559" spans="1:10" x14ac:dyDescent="0.25">
      <c r="A1559" s="64">
        <v>24248366</v>
      </c>
      <c r="B1559" s="233" t="s">
        <v>3930</v>
      </c>
      <c r="C1559" s="64" t="s">
        <v>3931</v>
      </c>
      <c r="D1559" s="234" t="s">
        <v>103</v>
      </c>
      <c r="E1559" s="64" t="s">
        <v>626</v>
      </c>
      <c r="F1559" s="64">
        <v>11</v>
      </c>
      <c r="G1559" s="64" t="s">
        <v>166</v>
      </c>
      <c r="H1559" s="233" t="s">
        <v>3855</v>
      </c>
      <c r="I1559" s="234" t="s">
        <v>166</v>
      </c>
      <c r="J1559" s="64" t="s">
        <v>3918</v>
      </c>
    </row>
    <row r="1560" spans="1:10" x14ac:dyDescent="0.25">
      <c r="A1560" s="64">
        <v>24248362</v>
      </c>
      <c r="B1560" s="233" t="s">
        <v>3932</v>
      </c>
      <c r="C1560" s="64" t="s">
        <v>3933</v>
      </c>
      <c r="D1560" s="234" t="s">
        <v>103</v>
      </c>
      <c r="E1560" s="64" t="s">
        <v>3577</v>
      </c>
      <c r="F1560" s="64">
        <v>11</v>
      </c>
      <c r="G1560" s="64" t="s">
        <v>166</v>
      </c>
      <c r="H1560" s="233" t="s">
        <v>3855</v>
      </c>
      <c r="I1560" s="234" t="s">
        <v>166</v>
      </c>
      <c r="J1560" s="64" t="s">
        <v>3918</v>
      </c>
    </row>
    <row r="1561" spans="1:10" x14ac:dyDescent="0.25">
      <c r="A1561" s="64">
        <v>24233788</v>
      </c>
      <c r="B1561" s="233" t="s">
        <v>410</v>
      </c>
      <c r="C1561" s="64" t="s">
        <v>3190</v>
      </c>
      <c r="D1561" s="234" t="s">
        <v>104</v>
      </c>
      <c r="E1561" s="64" t="s">
        <v>1562</v>
      </c>
      <c r="F1561" s="64">
        <v>13</v>
      </c>
      <c r="G1561" s="64" t="s">
        <v>166</v>
      </c>
      <c r="H1561" s="233" t="s">
        <v>3855</v>
      </c>
      <c r="I1561" s="234" t="s">
        <v>166</v>
      </c>
      <c r="J1561" s="64" t="s">
        <v>3509</v>
      </c>
    </row>
    <row r="1562" spans="1:10" x14ac:dyDescent="0.25">
      <c r="A1562" s="64">
        <v>24233854</v>
      </c>
      <c r="B1562" s="233" t="s">
        <v>9024</v>
      </c>
      <c r="C1562" s="64" t="s">
        <v>5056</v>
      </c>
      <c r="D1562" s="234" t="s">
        <v>103</v>
      </c>
      <c r="E1562" s="64" t="s">
        <v>1132</v>
      </c>
      <c r="F1562" s="64">
        <v>13</v>
      </c>
      <c r="G1562" s="64" t="s">
        <v>166</v>
      </c>
      <c r="H1562" s="233" t="s">
        <v>3855</v>
      </c>
      <c r="I1562" s="234" t="s">
        <v>166</v>
      </c>
      <c r="J1562" s="64" t="s">
        <v>3557</v>
      </c>
    </row>
    <row r="1563" spans="1:10" x14ac:dyDescent="0.25">
      <c r="A1563" s="64">
        <v>24248162</v>
      </c>
      <c r="B1563" s="233" t="s">
        <v>3934</v>
      </c>
      <c r="C1563" s="64" t="s">
        <v>3935</v>
      </c>
      <c r="D1563" s="234" t="s">
        <v>103</v>
      </c>
      <c r="E1563" s="64" t="s">
        <v>3936</v>
      </c>
      <c r="F1563" s="64">
        <v>11</v>
      </c>
      <c r="G1563" s="64" t="s">
        <v>166</v>
      </c>
      <c r="H1563" s="233" t="s">
        <v>3855</v>
      </c>
      <c r="I1563" s="234" t="s">
        <v>166</v>
      </c>
      <c r="J1563" s="64" t="s">
        <v>3871</v>
      </c>
    </row>
    <row r="1564" spans="1:10" x14ac:dyDescent="0.25">
      <c r="A1564" s="64">
        <v>24210903</v>
      </c>
      <c r="B1564" s="233" t="s">
        <v>3937</v>
      </c>
      <c r="C1564" s="64" t="s">
        <v>3938</v>
      </c>
      <c r="D1564" s="234" t="s">
        <v>119</v>
      </c>
      <c r="E1564" s="64" t="s">
        <v>3939</v>
      </c>
      <c r="F1564" s="64">
        <v>15</v>
      </c>
      <c r="G1564" s="64" t="s">
        <v>166</v>
      </c>
      <c r="H1564" s="233" t="s">
        <v>3855</v>
      </c>
      <c r="I1564" s="234" t="s">
        <v>166</v>
      </c>
      <c r="J1564" s="64" t="s">
        <v>3861</v>
      </c>
    </row>
    <row r="1565" spans="1:10" x14ac:dyDescent="0.25">
      <c r="A1565" s="64">
        <v>24248368</v>
      </c>
      <c r="B1565" s="233" t="s">
        <v>3940</v>
      </c>
      <c r="C1565" s="64" t="s">
        <v>3941</v>
      </c>
      <c r="D1565" s="234" t="s">
        <v>104</v>
      </c>
      <c r="E1565" s="64" t="s">
        <v>275</v>
      </c>
      <c r="F1565" s="64">
        <v>12</v>
      </c>
      <c r="G1565" s="64" t="s">
        <v>166</v>
      </c>
      <c r="H1565" s="233" t="s">
        <v>3855</v>
      </c>
      <c r="I1565" s="234" t="s">
        <v>166</v>
      </c>
      <c r="J1565" s="64" t="s">
        <v>3942</v>
      </c>
    </row>
    <row r="1566" spans="1:10" x14ac:dyDescent="0.25">
      <c r="A1566" s="64">
        <v>24249206</v>
      </c>
      <c r="B1566" s="233" t="s">
        <v>3943</v>
      </c>
      <c r="C1566" s="64" t="s">
        <v>3944</v>
      </c>
      <c r="D1566" s="234" t="s">
        <v>104</v>
      </c>
      <c r="E1566" s="64" t="s">
        <v>3945</v>
      </c>
      <c r="F1566" s="64">
        <v>12</v>
      </c>
      <c r="G1566" s="64" t="s">
        <v>166</v>
      </c>
      <c r="H1566" s="233" t="s">
        <v>3855</v>
      </c>
      <c r="I1566" s="234" t="s">
        <v>166</v>
      </c>
      <c r="J1566" s="64" t="s">
        <v>804</v>
      </c>
    </row>
    <row r="1567" spans="1:10" x14ac:dyDescent="0.25">
      <c r="A1567" s="64">
        <v>24222290</v>
      </c>
      <c r="B1567" s="233" t="s">
        <v>3946</v>
      </c>
      <c r="C1567" s="64" t="s">
        <v>2099</v>
      </c>
      <c r="D1567" s="234" t="s">
        <v>104</v>
      </c>
      <c r="E1567" s="64" t="s">
        <v>2782</v>
      </c>
      <c r="F1567" s="64">
        <v>13</v>
      </c>
      <c r="G1567" s="64" t="s">
        <v>166</v>
      </c>
      <c r="H1567" s="233" t="s">
        <v>3855</v>
      </c>
      <c r="I1567" s="234" t="s">
        <v>166</v>
      </c>
      <c r="J1567" s="64" t="s">
        <v>3912</v>
      </c>
    </row>
    <row r="1568" spans="1:10" x14ac:dyDescent="0.25">
      <c r="A1568" s="64">
        <v>24248158</v>
      </c>
      <c r="B1568" s="233" t="s">
        <v>3900</v>
      </c>
      <c r="C1568" s="64" t="s">
        <v>3947</v>
      </c>
      <c r="D1568" s="234" t="s">
        <v>104</v>
      </c>
      <c r="E1568" s="64" t="s">
        <v>3948</v>
      </c>
      <c r="F1568" s="64">
        <v>10</v>
      </c>
      <c r="G1568" s="64" t="s">
        <v>166</v>
      </c>
      <c r="H1568" s="233" t="s">
        <v>3855</v>
      </c>
      <c r="I1568" s="234" t="s">
        <v>166</v>
      </c>
      <c r="J1568" s="64" t="s">
        <v>3871</v>
      </c>
    </row>
    <row r="1569" spans="1:10" x14ac:dyDescent="0.25">
      <c r="A1569" s="64">
        <v>24221309</v>
      </c>
      <c r="B1569" s="233" t="s">
        <v>3949</v>
      </c>
      <c r="C1569" s="64" t="s">
        <v>3950</v>
      </c>
      <c r="D1569" s="234" t="s">
        <v>119</v>
      </c>
      <c r="E1569" s="64" t="s">
        <v>3696</v>
      </c>
      <c r="F1569" s="64">
        <v>14</v>
      </c>
      <c r="G1569" s="64" t="s">
        <v>166</v>
      </c>
      <c r="H1569" s="233" t="s">
        <v>3855</v>
      </c>
      <c r="I1569" s="234" t="s">
        <v>166</v>
      </c>
      <c r="J1569" s="64" t="s">
        <v>3871</v>
      </c>
    </row>
    <row r="1570" spans="1:10" x14ac:dyDescent="0.25">
      <c r="A1570" s="64">
        <v>24239236</v>
      </c>
      <c r="B1570" s="233" t="s">
        <v>3951</v>
      </c>
      <c r="C1570" s="64" t="s">
        <v>3952</v>
      </c>
      <c r="D1570" s="234" t="s">
        <v>104</v>
      </c>
      <c r="E1570" s="64" t="s">
        <v>999</v>
      </c>
      <c r="F1570" s="64">
        <v>12</v>
      </c>
      <c r="G1570" s="64" t="s">
        <v>166</v>
      </c>
      <c r="H1570" s="233" t="s">
        <v>3855</v>
      </c>
      <c r="I1570" s="234" t="s">
        <v>166</v>
      </c>
      <c r="J1570" s="64" t="s">
        <v>804</v>
      </c>
    </row>
    <row r="1571" spans="1:10" x14ac:dyDescent="0.25">
      <c r="A1571" s="64">
        <v>24233859</v>
      </c>
      <c r="B1571" s="233" t="s">
        <v>3953</v>
      </c>
      <c r="C1571" s="64" t="s">
        <v>3954</v>
      </c>
      <c r="D1571" s="234" t="s">
        <v>119</v>
      </c>
      <c r="E1571" s="64" t="s">
        <v>2478</v>
      </c>
      <c r="F1571" s="64">
        <v>14</v>
      </c>
      <c r="G1571" s="64" t="s">
        <v>166</v>
      </c>
      <c r="H1571" s="233" t="s">
        <v>3855</v>
      </c>
      <c r="I1571" s="234" t="s">
        <v>166</v>
      </c>
      <c r="J1571" s="64" t="s">
        <v>3955</v>
      </c>
    </row>
    <row r="1572" spans="1:10" x14ac:dyDescent="0.25">
      <c r="A1572" s="64">
        <v>24239234</v>
      </c>
      <c r="B1572" s="233" t="s">
        <v>3706</v>
      </c>
      <c r="C1572" s="64" t="s">
        <v>3956</v>
      </c>
      <c r="D1572" s="234" t="s">
        <v>103</v>
      </c>
      <c r="E1572" s="64" t="s">
        <v>1044</v>
      </c>
      <c r="F1572" s="64">
        <v>13</v>
      </c>
      <c r="G1572" s="64" t="s">
        <v>166</v>
      </c>
      <c r="H1572" s="233" t="s">
        <v>3855</v>
      </c>
      <c r="I1572" s="234" t="s">
        <v>166</v>
      </c>
      <c r="J1572" s="64" t="s">
        <v>804</v>
      </c>
    </row>
    <row r="1573" spans="1:10" x14ac:dyDescent="0.25">
      <c r="A1573" s="64">
        <v>24239230</v>
      </c>
      <c r="B1573" s="233" t="s">
        <v>3957</v>
      </c>
      <c r="C1573" s="64" t="s">
        <v>3958</v>
      </c>
      <c r="D1573" s="234" t="s">
        <v>103</v>
      </c>
      <c r="E1573" s="64" t="s">
        <v>3391</v>
      </c>
      <c r="F1573" s="64">
        <v>13</v>
      </c>
      <c r="G1573" s="64" t="s">
        <v>166</v>
      </c>
      <c r="H1573" s="233" t="s">
        <v>3855</v>
      </c>
      <c r="I1573" s="234" t="s">
        <v>166</v>
      </c>
      <c r="J1573" s="64" t="s">
        <v>2617</v>
      </c>
    </row>
    <row r="1574" spans="1:10" x14ac:dyDescent="0.25">
      <c r="A1574" s="64">
        <v>24248157</v>
      </c>
      <c r="B1574" s="233" t="s">
        <v>3959</v>
      </c>
      <c r="C1574" s="64" t="s">
        <v>3960</v>
      </c>
      <c r="D1574" s="234" t="s">
        <v>118</v>
      </c>
      <c r="E1574" s="64" t="s">
        <v>3610</v>
      </c>
      <c r="F1574" s="64">
        <v>15</v>
      </c>
      <c r="G1574" s="64" t="s">
        <v>166</v>
      </c>
      <c r="H1574" s="233" t="s">
        <v>3855</v>
      </c>
      <c r="I1574" s="234" t="s">
        <v>166</v>
      </c>
      <c r="J1574" s="64" t="s">
        <v>3871</v>
      </c>
    </row>
    <row r="1575" spans="1:10" x14ac:dyDescent="0.25">
      <c r="A1575" s="64">
        <v>24247678</v>
      </c>
      <c r="B1575" s="233" t="s">
        <v>3961</v>
      </c>
      <c r="C1575" s="64" t="s">
        <v>3962</v>
      </c>
      <c r="D1575" s="234" t="s">
        <v>104</v>
      </c>
      <c r="E1575" s="64" t="s">
        <v>2028</v>
      </c>
      <c r="F1575" s="64">
        <v>11</v>
      </c>
      <c r="G1575" s="64" t="s">
        <v>166</v>
      </c>
      <c r="H1575" s="233" t="s">
        <v>3963</v>
      </c>
      <c r="I1575" s="234" t="s">
        <v>166</v>
      </c>
      <c r="J1575" s="64" t="s">
        <v>2198</v>
      </c>
    </row>
    <row r="1576" spans="1:10" x14ac:dyDescent="0.25">
      <c r="A1576" s="64">
        <v>24245768</v>
      </c>
      <c r="B1576" s="233" t="s">
        <v>3964</v>
      </c>
      <c r="C1576" s="64" t="s">
        <v>3965</v>
      </c>
      <c r="D1576" s="234" t="s">
        <v>103</v>
      </c>
      <c r="E1576" s="64" t="s">
        <v>1804</v>
      </c>
      <c r="F1576" s="64">
        <v>11</v>
      </c>
      <c r="G1576" s="64" t="s">
        <v>166</v>
      </c>
      <c r="H1576" s="233" t="s">
        <v>3963</v>
      </c>
      <c r="I1576" s="234" t="s">
        <v>166</v>
      </c>
      <c r="J1576" s="64" t="s">
        <v>2247</v>
      </c>
    </row>
    <row r="1577" spans="1:10" x14ac:dyDescent="0.25">
      <c r="A1577" s="64">
        <v>24210919</v>
      </c>
      <c r="B1577" s="233" t="s">
        <v>1323</v>
      </c>
      <c r="C1577" s="64" t="s">
        <v>1111</v>
      </c>
      <c r="D1577" s="234" t="s">
        <v>119</v>
      </c>
      <c r="E1577" s="64" t="s">
        <v>2661</v>
      </c>
      <c r="F1577" s="64">
        <v>15</v>
      </c>
      <c r="G1577" s="64" t="s">
        <v>166</v>
      </c>
      <c r="H1577" s="233" t="s">
        <v>3963</v>
      </c>
      <c r="I1577" s="234" t="s">
        <v>166</v>
      </c>
      <c r="J1577" s="64" t="s">
        <v>3966</v>
      </c>
    </row>
    <row r="1578" spans="1:10" x14ac:dyDescent="0.25">
      <c r="A1578" s="64">
        <v>24222706</v>
      </c>
      <c r="B1578" s="233" t="s">
        <v>1323</v>
      </c>
      <c r="C1578" s="64" t="s">
        <v>3967</v>
      </c>
      <c r="D1578" s="234" t="s">
        <v>103</v>
      </c>
      <c r="E1578" s="64" t="s">
        <v>3968</v>
      </c>
      <c r="F1578" s="64">
        <v>13</v>
      </c>
      <c r="G1578" s="64" t="s">
        <v>166</v>
      </c>
      <c r="H1578" s="233" t="s">
        <v>3963</v>
      </c>
      <c r="I1578" s="234" t="s">
        <v>166</v>
      </c>
      <c r="J1578" s="64" t="s">
        <v>3969</v>
      </c>
    </row>
    <row r="1579" spans="1:10" x14ac:dyDescent="0.25">
      <c r="A1579" s="64">
        <v>24237126</v>
      </c>
      <c r="B1579" s="233" t="s">
        <v>3970</v>
      </c>
      <c r="C1579" s="64" t="s">
        <v>3971</v>
      </c>
      <c r="D1579" s="234" t="s">
        <v>118</v>
      </c>
      <c r="E1579" s="64" t="s">
        <v>2810</v>
      </c>
      <c r="F1579" s="64">
        <v>14</v>
      </c>
      <c r="G1579" s="64" t="s">
        <v>166</v>
      </c>
      <c r="H1579" s="233" t="s">
        <v>3963</v>
      </c>
      <c r="I1579" s="234" t="s">
        <v>166</v>
      </c>
      <c r="J1579" s="64" t="s">
        <v>3972</v>
      </c>
    </row>
    <row r="1580" spans="1:10" x14ac:dyDescent="0.25">
      <c r="A1580" s="64">
        <v>24212862</v>
      </c>
      <c r="B1580" s="233" t="s">
        <v>5576</v>
      </c>
      <c r="C1580" s="64" t="s">
        <v>5577</v>
      </c>
      <c r="D1580" s="234" t="s">
        <v>118</v>
      </c>
      <c r="E1580" s="64" t="s">
        <v>872</v>
      </c>
      <c r="F1580" s="64">
        <v>15</v>
      </c>
      <c r="G1580" s="64" t="s">
        <v>166</v>
      </c>
      <c r="H1580" s="233" t="s">
        <v>3963</v>
      </c>
      <c r="I1580" s="234" t="s">
        <v>166</v>
      </c>
      <c r="J1580" s="64" t="s">
        <v>172</v>
      </c>
    </row>
    <row r="1581" spans="1:10" x14ac:dyDescent="0.25">
      <c r="A1581" s="64">
        <v>24210915</v>
      </c>
      <c r="B1581" s="233" t="s">
        <v>3333</v>
      </c>
      <c r="C1581" s="64" t="s">
        <v>3973</v>
      </c>
      <c r="D1581" s="234" t="s">
        <v>118</v>
      </c>
      <c r="E1581" s="64" t="s">
        <v>3974</v>
      </c>
      <c r="F1581" s="64">
        <v>15</v>
      </c>
      <c r="G1581" s="64" t="s">
        <v>166</v>
      </c>
      <c r="H1581" s="233" t="s">
        <v>3963</v>
      </c>
      <c r="I1581" s="234" t="s">
        <v>166</v>
      </c>
      <c r="J1581" s="64" t="s">
        <v>3969</v>
      </c>
    </row>
    <row r="1582" spans="1:10" x14ac:dyDescent="0.25">
      <c r="A1582" s="64">
        <v>24245766</v>
      </c>
      <c r="B1582" s="233" t="s">
        <v>3333</v>
      </c>
      <c r="C1582" s="64" t="s">
        <v>3975</v>
      </c>
      <c r="D1582" s="234" t="s">
        <v>104</v>
      </c>
      <c r="E1582" s="64" t="s">
        <v>2513</v>
      </c>
      <c r="F1582" s="64">
        <v>12</v>
      </c>
      <c r="G1582" s="64" t="s">
        <v>166</v>
      </c>
      <c r="H1582" s="233" t="s">
        <v>3963</v>
      </c>
      <c r="I1582" s="234" t="s">
        <v>166</v>
      </c>
      <c r="J1582" s="64" t="s">
        <v>2247</v>
      </c>
    </row>
    <row r="1583" spans="1:10" x14ac:dyDescent="0.25">
      <c r="A1583" s="64">
        <v>24210816</v>
      </c>
      <c r="B1583" s="233" t="s">
        <v>3333</v>
      </c>
      <c r="C1583" s="64" t="s">
        <v>2498</v>
      </c>
      <c r="D1583" s="234" t="s">
        <v>118</v>
      </c>
      <c r="E1583" s="64" t="s">
        <v>3974</v>
      </c>
      <c r="F1583" s="64">
        <v>15</v>
      </c>
      <c r="G1583" s="64" t="s">
        <v>166</v>
      </c>
      <c r="H1583" s="233" t="s">
        <v>3963</v>
      </c>
      <c r="I1583" s="234" t="s">
        <v>166</v>
      </c>
      <c r="J1583" s="64" t="s">
        <v>3976</v>
      </c>
    </row>
    <row r="1584" spans="1:10" x14ac:dyDescent="0.25">
      <c r="A1584" s="64">
        <v>24247505</v>
      </c>
      <c r="B1584" s="233" t="s">
        <v>3333</v>
      </c>
      <c r="C1584" s="64" t="s">
        <v>3977</v>
      </c>
      <c r="D1584" s="234" t="s">
        <v>104</v>
      </c>
      <c r="E1584" s="64" t="s">
        <v>2513</v>
      </c>
      <c r="F1584" s="64">
        <v>12</v>
      </c>
      <c r="G1584" s="64" t="s">
        <v>166</v>
      </c>
      <c r="H1584" s="233" t="s">
        <v>3963</v>
      </c>
      <c r="I1584" s="234" t="s">
        <v>166</v>
      </c>
      <c r="J1584" s="64" t="s">
        <v>2198</v>
      </c>
    </row>
    <row r="1585" spans="1:10" x14ac:dyDescent="0.25">
      <c r="A1585" s="64">
        <v>24245772</v>
      </c>
      <c r="B1585" s="233" t="s">
        <v>1361</v>
      </c>
      <c r="C1585" s="64" t="s">
        <v>2636</v>
      </c>
      <c r="D1585" s="234" t="s">
        <v>103</v>
      </c>
      <c r="E1585" s="64" t="s">
        <v>3978</v>
      </c>
      <c r="F1585" s="64">
        <v>12</v>
      </c>
      <c r="G1585" s="64" t="s">
        <v>166</v>
      </c>
      <c r="H1585" s="233" t="s">
        <v>3963</v>
      </c>
      <c r="I1585" s="234" t="s">
        <v>166</v>
      </c>
      <c r="J1585" s="64" t="s">
        <v>3979</v>
      </c>
    </row>
    <row r="1586" spans="1:10" x14ac:dyDescent="0.25">
      <c r="A1586" s="64">
        <v>24210157</v>
      </c>
      <c r="B1586" s="233" t="s">
        <v>1361</v>
      </c>
      <c r="C1586" s="64" t="s">
        <v>2815</v>
      </c>
      <c r="D1586" s="234" t="s">
        <v>119</v>
      </c>
      <c r="E1586" s="64" t="s">
        <v>3748</v>
      </c>
      <c r="F1586" s="64">
        <v>14</v>
      </c>
      <c r="G1586" s="64" t="s">
        <v>166</v>
      </c>
      <c r="H1586" s="233" t="s">
        <v>3963</v>
      </c>
      <c r="I1586" s="234" t="s">
        <v>166</v>
      </c>
      <c r="J1586" s="64" t="s">
        <v>2178</v>
      </c>
    </row>
    <row r="1587" spans="1:10" x14ac:dyDescent="0.25">
      <c r="A1587" s="64">
        <v>24210159</v>
      </c>
      <c r="B1587" s="233" t="s">
        <v>2173</v>
      </c>
      <c r="C1587" s="64" t="s">
        <v>3980</v>
      </c>
      <c r="D1587" s="234" t="s">
        <v>119</v>
      </c>
      <c r="E1587" s="64" t="s">
        <v>3981</v>
      </c>
      <c r="F1587" s="64">
        <v>14</v>
      </c>
      <c r="G1587" s="64" t="s">
        <v>166</v>
      </c>
      <c r="H1587" s="233" t="s">
        <v>3963</v>
      </c>
      <c r="I1587" s="234" t="s">
        <v>166</v>
      </c>
      <c r="J1587" s="64" t="s">
        <v>3969</v>
      </c>
    </row>
    <row r="1588" spans="1:10" x14ac:dyDescent="0.25">
      <c r="A1588" s="64">
        <v>24222213</v>
      </c>
      <c r="B1588" s="233" t="s">
        <v>1890</v>
      </c>
      <c r="C1588" s="64" t="s">
        <v>464</v>
      </c>
      <c r="D1588" s="234" t="s">
        <v>104</v>
      </c>
      <c r="E1588" s="64" t="s">
        <v>1219</v>
      </c>
      <c r="F1588" s="64">
        <v>13</v>
      </c>
      <c r="G1588" s="64" t="s">
        <v>166</v>
      </c>
      <c r="H1588" s="233" t="s">
        <v>3963</v>
      </c>
      <c r="I1588" s="234" t="s">
        <v>166</v>
      </c>
      <c r="J1588" s="64" t="s">
        <v>3982</v>
      </c>
    </row>
    <row r="1589" spans="1:10" x14ac:dyDescent="0.25">
      <c r="A1589" s="64">
        <v>24237123</v>
      </c>
      <c r="B1589" s="233" t="s">
        <v>3983</v>
      </c>
      <c r="C1589" s="64" t="s">
        <v>3984</v>
      </c>
      <c r="D1589" s="234" t="s">
        <v>103</v>
      </c>
      <c r="E1589" s="64" t="s">
        <v>2607</v>
      </c>
      <c r="F1589" s="64">
        <v>13</v>
      </c>
      <c r="G1589" s="64" t="s">
        <v>166</v>
      </c>
      <c r="H1589" s="233" t="s">
        <v>3963</v>
      </c>
      <c r="I1589" s="234" t="s">
        <v>166</v>
      </c>
      <c r="J1589" s="64" t="s">
        <v>3972</v>
      </c>
    </row>
    <row r="1590" spans="1:10" x14ac:dyDescent="0.25">
      <c r="A1590" s="64">
        <v>24237112</v>
      </c>
      <c r="B1590" s="233" t="s">
        <v>3985</v>
      </c>
      <c r="C1590" s="64" t="s">
        <v>3986</v>
      </c>
      <c r="D1590" s="234" t="s">
        <v>118</v>
      </c>
      <c r="E1590" s="64" t="s">
        <v>3987</v>
      </c>
      <c r="F1590" s="64">
        <v>14</v>
      </c>
      <c r="G1590" s="64" t="s">
        <v>166</v>
      </c>
      <c r="H1590" s="233" t="s">
        <v>3963</v>
      </c>
      <c r="I1590" s="234" t="s">
        <v>166</v>
      </c>
      <c r="J1590" s="64" t="s">
        <v>3988</v>
      </c>
    </row>
    <row r="1591" spans="1:10" x14ac:dyDescent="0.25">
      <c r="A1591" s="64">
        <v>24222224</v>
      </c>
      <c r="B1591" s="233" t="s">
        <v>3989</v>
      </c>
      <c r="C1591" s="64" t="s">
        <v>3990</v>
      </c>
      <c r="D1591" s="234" t="s">
        <v>118</v>
      </c>
      <c r="E1591" s="64" t="s">
        <v>3991</v>
      </c>
      <c r="F1591" s="64">
        <v>15</v>
      </c>
      <c r="G1591" s="64" t="s">
        <v>166</v>
      </c>
      <c r="H1591" s="233" t="s">
        <v>3963</v>
      </c>
      <c r="I1591" s="234" t="s">
        <v>166</v>
      </c>
      <c r="J1591" s="64" t="s">
        <v>3992</v>
      </c>
    </row>
    <row r="1592" spans="1:10" x14ac:dyDescent="0.25">
      <c r="A1592" s="64">
        <v>24247845</v>
      </c>
      <c r="B1592" s="233" t="s">
        <v>3989</v>
      </c>
      <c r="C1592" s="64" t="s">
        <v>3993</v>
      </c>
      <c r="D1592" s="234" t="s">
        <v>104</v>
      </c>
      <c r="E1592" s="64" t="s">
        <v>2713</v>
      </c>
      <c r="F1592" s="64">
        <v>12</v>
      </c>
      <c r="G1592" s="64" t="s">
        <v>166</v>
      </c>
      <c r="H1592" s="233" t="s">
        <v>3963</v>
      </c>
      <c r="I1592" s="234" t="s">
        <v>166</v>
      </c>
      <c r="J1592" s="64" t="s">
        <v>2198</v>
      </c>
    </row>
    <row r="1593" spans="1:10" x14ac:dyDescent="0.25">
      <c r="A1593" s="64">
        <v>24247843</v>
      </c>
      <c r="B1593" s="233" t="s">
        <v>3994</v>
      </c>
      <c r="C1593" s="64" t="s">
        <v>3995</v>
      </c>
      <c r="D1593" s="234" t="s">
        <v>103</v>
      </c>
      <c r="E1593" s="64" t="s">
        <v>193</v>
      </c>
      <c r="F1593" s="64">
        <v>11</v>
      </c>
      <c r="G1593" s="64" t="s">
        <v>166</v>
      </c>
      <c r="H1593" s="233" t="s">
        <v>3963</v>
      </c>
      <c r="I1593" s="234" t="s">
        <v>166</v>
      </c>
      <c r="J1593" s="64" t="s">
        <v>2198</v>
      </c>
    </row>
    <row r="1594" spans="1:10" x14ac:dyDescent="0.25">
      <c r="A1594" s="64">
        <v>24245763</v>
      </c>
      <c r="B1594" s="233" t="s">
        <v>3994</v>
      </c>
      <c r="C1594" s="64" t="s">
        <v>3996</v>
      </c>
      <c r="D1594" s="234" t="s">
        <v>104</v>
      </c>
      <c r="E1594" s="64" t="s">
        <v>205</v>
      </c>
      <c r="F1594" s="64">
        <v>12</v>
      </c>
      <c r="G1594" s="64" t="s">
        <v>166</v>
      </c>
      <c r="H1594" s="233" t="s">
        <v>3963</v>
      </c>
      <c r="I1594" s="234" t="s">
        <v>166</v>
      </c>
      <c r="J1594" s="64" t="s">
        <v>3988</v>
      </c>
    </row>
    <row r="1595" spans="1:10" x14ac:dyDescent="0.25">
      <c r="A1595" s="64">
        <v>24237121</v>
      </c>
      <c r="B1595" s="233" t="s">
        <v>3997</v>
      </c>
      <c r="C1595" s="64" t="s">
        <v>3998</v>
      </c>
      <c r="D1595" s="234" t="s">
        <v>118</v>
      </c>
      <c r="E1595" s="64" t="s">
        <v>3999</v>
      </c>
      <c r="F1595" s="64">
        <v>13</v>
      </c>
      <c r="G1595" s="64" t="s">
        <v>166</v>
      </c>
      <c r="H1595" s="233" t="s">
        <v>3963</v>
      </c>
      <c r="I1595" s="234" t="s">
        <v>166</v>
      </c>
      <c r="J1595" s="64" t="s">
        <v>3972</v>
      </c>
    </row>
    <row r="1596" spans="1:10" x14ac:dyDescent="0.25">
      <c r="A1596" s="64">
        <v>24222221</v>
      </c>
      <c r="B1596" s="233" t="s">
        <v>3994</v>
      </c>
      <c r="C1596" s="64" t="s">
        <v>4000</v>
      </c>
      <c r="D1596" s="234" t="s">
        <v>404</v>
      </c>
      <c r="E1596" s="64" t="s">
        <v>4001</v>
      </c>
      <c r="F1596" s="64">
        <v>16</v>
      </c>
      <c r="G1596" s="64" t="s">
        <v>166</v>
      </c>
      <c r="H1596" s="233" t="s">
        <v>3963</v>
      </c>
      <c r="I1596" s="234" t="s">
        <v>166</v>
      </c>
      <c r="J1596" s="64" t="s">
        <v>2178</v>
      </c>
    </row>
    <row r="1597" spans="1:10" x14ac:dyDescent="0.25">
      <c r="A1597" s="64">
        <v>24247654</v>
      </c>
      <c r="B1597" s="233" t="s">
        <v>3365</v>
      </c>
      <c r="C1597" s="64" t="s">
        <v>4002</v>
      </c>
      <c r="D1597" s="234" t="s">
        <v>103</v>
      </c>
      <c r="E1597" s="64" t="s">
        <v>982</v>
      </c>
      <c r="F1597" s="64">
        <v>12</v>
      </c>
      <c r="G1597" s="64" t="s">
        <v>166</v>
      </c>
      <c r="H1597" s="233" t="s">
        <v>3963</v>
      </c>
      <c r="I1597" s="234" t="s">
        <v>166</v>
      </c>
      <c r="J1597" s="64" t="s">
        <v>3979</v>
      </c>
    </row>
    <row r="1598" spans="1:10" x14ac:dyDescent="0.25">
      <c r="A1598" s="64">
        <v>24247503</v>
      </c>
      <c r="B1598" s="233" t="s">
        <v>4003</v>
      </c>
      <c r="C1598" s="64" t="s">
        <v>4004</v>
      </c>
      <c r="D1598" s="234" t="s">
        <v>104</v>
      </c>
      <c r="E1598" s="64" t="s">
        <v>4005</v>
      </c>
      <c r="F1598" s="64">
        <v>11</v>
      </c>
      <c r="G1598" s="64" t="s">
        <v>166</v>
      </c>
      <c r="H1598" s="233" t="s">
        <v>3963</v>
      </c>
      <c r="I1598" s="234" t="s">
        <v>166</v>
      </c>
      <c r="J1598" s="64" t="s">
        <v>2198</v>
      </c>
    </row>
    <row r="1599" spans="1:10" x14ac:dyDescent="0.25">
      <c r="A1599" s="64">
        <v>24237128</v>
      </c>
      <c r="B1599" s="233" t="s">
        <v>4006</v>
      </c>
      <c r="C1599" s="64" t="s">
        <v>2498</v>
      </c>
      <c r="D1599" s="234" t="s">
        <v>103</v>
      </c>
      <c r="E1599" s="64" t="s">
        <v>588</v>
      </c>
      <c r="F1599" s="64">
        <v>12</v>
      </c>
      <c r="G1599" s="64" t="s">
        <v>166</v>
      </c>
      <c r="H1599" s="233" t="s">
        <v>3963</v>
      </c>
      <c r="I1599" s="234" t="s">
        <v>166</v>
      </c>
      <c r="J1599" s="64" t="s">
        <v>4007</v>
      </c>
    </row>
    <row r="1600" spans="1:10" x14ac:dyDescent="0.25">
      <c r="A1600" s="64">
        <v>24220282</v>
      </c>
      <c r="B1600" s="233" t="s">
        <v>4008</v>
      </c>
      <c r="C1600" s="64" t="s">
        <v>1819</v>
      </c>
      <c r="D1600" s="234" t="s">
        <v>119</v>
      </c>
      <c r="E1600" s="64" t="s">
        <v>4009</v>
      </c>
      <c r="F1600" s="64">
        <v>14</v>
      </c>
      <c r="G1600" s="64" t="s">
        <v>166</v>
      </c>
      <c r="H1600" s="233" t="s">
        <v>3963</v>
      </c>
      <c r="I1600" s="234" t="s">
        <v>166</v>
      </c>
      <c r="J1600" s="64" t="s">
        <v>2198</v>
      </c>
    </row>
    <row r="1601" spans="1:10" x14ac:dyDescent="0.25">
      <c r="A1601" s="64">
        <v>24222219</v>
      </c>
      <c r="B1601" s="233" t="s">
        <v>2072</v>
      </c>
      <c r="C1601" s="64" t="s">
        <v>3051</v>
      </c>
      <c r="D1601" s="234" t="s">
        <v>119</v>
      </c>
      <c r="E1601" s="64" t="s">
        <v>4010</v>
      </c>
      <c r="F1601" s="64">
        <v>14</v>
      </c>
      <c r="G1601" s="64" t="s">
        <v>166</v>
      </c>
      <c r="H1601" s="233" t="s">
        <v>3963</v>
      </c>
      <c r="I1601" s="234" t="s">
        <v>166</v>
      </c>
      <c r="J1601" s="64" t="s">
        <v>4011</v>
      </c>
    </row>
    <row r="1602" spans="1:10" x14ac:dyDescent="0.25">
      <c r="A1602" s="64">
        <v>24237772</v>
      </c>
      <c r="B1602" s="233" t="s">
        <v>4012</v>
      </c>
      <c r="C1602" s="64" t="s">
        <v>917</v>
      </c>
      <c r="D1602" s="234" t="s">
        <v>119</v>
      </c>
      <c r="E1602" s="64" t="s">
        <v>1912</v>
      </c>
      <c r="F1602" s="64">
        <v>14</v>
      </c>
      <c r="G1602" s="64" t="s">
        <v>166</v>
      </c>
      <c r="H1602" s="233" t="s">
        <v>3963</v>
      </c>
      <c r="I1602" s="234" t="s">
        <v>166</v>
      </c>
      <c r="J1602" s="64" t="s">
        <v>4013</v>
      </c>
    </row>
    <row r="1603" spans="1:10" x14ac:dyDescent="0.25">
      <c r="A1603" s="64">
        <v>24237116</v>
      </c>
      <c r="B1603" s="233" t="s">
        <v>4014</v>
      </c>
      <c r="C1603" s="64" t="s">
        <v>4015</v>
      </c>
      <c r="D1603" s="234" t="s">
        <v>103</v>
      </c>
      <c r="E1603" s="64" t="s">
        <v>3506</v>
      </c>
      <c r="F1603" s="64">
        <v>13</v>
      </c>
      <c r="G1603" s="64" t="s">
        <v>166</v>
      </c>
      <c r="H1603" s="233" t="s">
        <v>3963</v>
      </c>
      <c r="I1603" s="234" t="s">
        <v>166</v>
      </c>
      <c r="J1603" s="64" t="s">
        <v>3972</v>
      </c>
    </row>
    <row r="1604" spans="1:10" x14ac:dyDescent="0.25">
      <c r="A1604" s="64">
        <v>24211585</v>
      </c>
      <c r="B1604" s="233" t="s">
        <v>4016</v>
      </c>
      <c r="C1604" s="64" t="s">
        <v>4017</v>
      </c>
      <c r="D1604" s="234" t="s">
        <v>657</v>
      </c>
      <c r="E1604" s="64" t="s">
        <v>4018</v>
      </c>
      <c r="F1604" s="64">
        <v>16</v>
      </c>
      <c r="G1604" s="64" t="s">
        <v>166</v>
      </c>
      <c r="H1604" s="233" t="s">
        <v>3963</v>
      </c>
      <c r="I1604" s="234" t="s">
        <v>166</v>
      </c>
      <c r="J1604" s="64" t="s">
        <v>4013</v>
      </c>
    </row>
    <row r="1605" spans="1:10" x14ac:dyDescent="0.25">
      <c r="A1605" s="64">
        <v>24220001</v>
      </c>
      <c r="B1605" s="233" t="s">
        <v>4019</v>
      </c>
      <c r="C1605" s="64" t="s">
        <v>1109</v>
      </c>
      <c r="D1605" s="234" t="s">
        <v>119</v>
      </c>
      <c r="E1605" s="64" t="s">
        <v>3456</v>
      </c>
      <c r="F1605" s="64">
        <v>13</v>
      </c>
      <c r="G1605" s="64" t="s">
        <v>166</v>
      </c>
      <c r="H1605" s="233" t="s">
        <v>3963</v>
      </c>
      <c r="I1605" s="234" t="s">
        <v>166</v>
      </c>
      <c r="J1605" s="64" t="s">
        <v>4020</v>
      </c>
    </row>
    <row r="1606" spans="1:10" x14ac:dyDescent="0.25">
      <c r="A1606" s="64">
        <v>24220362</v>
      </c>
      <c r="B1606" s="233" t="s">
        <v>4019</v>
      </c>
      <c r="C1606" s="64" t="s">
        <v>4021</v>
      </c>
      <c r="D1606" s="234" t="s">
        <v>119</v>
      </c>
      <c r="E1606" s="64" t="s">
        <v>694</v>
      </c>
      <c r="F1606" s="64">
        <v>14</v>
      </c>
      <c r="G1606" s="64" t="s">
        <v>166</v>
      </c>
      <c r="H1606" s="233" t="s">
        <v>3963</v>
      </c>
      <c r="I1606" s="234" t="s">
        <v>166</v>
      </c>
      <c r="J1606" s="64" t="s">
        <v>3969</v>
      </c>
    </row>
    <row r="1607" spans="1:10" x14ac:dyDescent="0.25">
      <c r="A1607" s="64">
        <v>24210660</v>
      </c>
      <c r="B1607" s="233" t="s">
        <v>4019</v>
      </c>
      <c r="C1607" s="64" t="s">
        <v>2179</v>
      </c>
      <c r="D1607" s="234" t="s">
        <v>118</v>
      </c>
      <c r="E1607" s="64" t="s">
        <v>4022</v>
      </c>
      <c r="F1607" s="64">
        <v>15</v>
      </c>
      <c r="G1607" s="64" t="s">
        <v>166</v>
      </c>
      <c r="H1607" s="233" t="s">
        <v>3963</v>
      </c>
      <c r="I1607" s="234" t="s">
        <v>166</v>
      </c>
      <c r="J1607" s="64" t="s">
        <v>3969</v>
      </c>
    </row>
    <row r="1608" spans="1:10" x14ac:dyDescent="0.25">
      <c r="A1608" s="64">
        <v>24245769</v>
      </c>
      <c r="B1608" s="233" t="s">
        <v>4019</v>
      </c>
      <c r="C1608" s="64" t="s">
        <v>4023</v>
      </c>
      <c r="D1608" s="234" t="s">
        <v>103</v>
      </c>
      <c r="E1608" s="64" t="s">
        <v>839</v>
      </c>
      <c r="F1608" s="64">
        <v>12</v>
      </c>
      <c r="G1608" s="64" t="s">
        <v>166</v>
      </c>
      <c r="H1608" s="233" t="s">
        <v>3963</v>
      </c>
      <c r="I1608" s="234" t="s">
        <v>166</v>
      </c>
      <c r="J1608" s="64" t="s">
        <v>2247</v>
      </c>
    </row>
    <row r="1609" spans="1:10" x14ac:dyDescent="0.25">
      <c r="A1609" s="64">
        <v>24247679</v>
      </c>
      <c r="B1609" s="233" t="s">
        <v>4024</v>
      </c>
      <c r="C1609" s="64" t="s">
        <v>860</v>
      </c>
      <c r="D1609" s="234" t="s">
        <v>104</v>
      </c>
      <c r="E1609" s="64" t="s">
        <v>311</v>
      </c>
      <c r="F1609" s="64">
        <v>11</v>
      </c>
      <c r="G1609" s="64" t="s">
        <v>166</v>
      </c>
      <c r="H1609" s="233" t="s">
        <v>3963</v>
      </c>
      <c r="I1609" s="234" t="s">
        <v>166</v>
      </c>
      <c r="J1609" s="64" t="s">
        <v>2198</v>
      </c>
    </row>
    <row r="1610" spans="1:10" x14ac:dyDescent="0.25">
      <c r="A1610" s="64">
        <v>24210913</v>
      </c>
      <c r="B1610" s="233" t="s">
        <v>4025</v>
      </c>
      <c r="C1610" s="64" t="s">
        <v>2188</v>
      </c>
      <c r="D1610" s="234" t="s">
        <v>657</v>
      </c>
      <c r="E1610" s="64" t="s">
        <v>4026</v>
      </c>
      <c r="F1610" s="64">
        <v>16</v>
      </c>
      <c r="G1610" s="64" t="s">
        <v>166</v>
      </c>
      <c r="H1610" s="233" t="s">
        <v>3963</v>
      </c>
      <c r="I1610" s="234" t="s">
        <v>166</v>
      </c>
      <c r="J1610" s="64" t="s">
        <v>4027</v>
      </c>
    </row>
    <row r="1611" spans="1:10" x14ac:dyDescent="0.25">
      <c r="A1611" s="64">
        <v>24237111</v>
      </c>
      <c r="B1611" s="233" t="s">
        <v>4028</v>
      </c>
      <c r="C1611" s="64" t="s">
        <v>4029</v>
      </c>
      <c r="D1611" s="234" t="s">
        <v>118</v>
      </c>
      <c r="E1611" s="64" t="s">
        <v>4030</v>
      </c>
      <c r="F1611" s="64">
        <v>15</v>
      </c>
      <c r="G1611" s="64" t="s">
        <v>166</v>
      </c>
      <c r="H1611" s="233" t="s">
        <v>3963</v>
      </c>
      <c r="I1611" s="234" t="s">
        <v>166</v>
      </c>
      <c r="J1611" s="64" t="s">
        <v>3988</v>
      </c>
    </row>
    <row r="1612" spans="1:10" x14ac:dyDescent="0.25">
      <c r="A1612" s="64">
        <v>24245771</v>
      </c>
      <c r="B1612" s="233" t="s">
        <v>4031</v>
      </c>
      <c r="C1612" s="64" t="s">
        <v>3207</v>
      </c>
      <c r="D1612" s="234" t="s">
        <v>118</v>
      </c>
      <c r="E1612" s="64" t="s">
        <v>4032</v>
      </c>
      <c r="F1612" s="64">
        <v>14</v>
      </c>
      <c r="G1612" s="64" t="s">
        <v>166</v>
      </c>
      <c r="H1612" s="233" t="s">
        <v>3963</v>
      </c>
      <c r="I1612" s="234" t="s">
        <v>166</v>
      </c>
      <c r="J1612" s="64" t="s">
        <v>2247</v>
      </c>
    </row>
    <row r="1613" spans="1:10" x14ac:dyDescent="0.25">
      <c r="A1613" s="64">
        <v>24245764</v>
      </c>
      <c r="B1613" s="233" t="s">
        <v>4033</v>
      </c>
      <c r="C1613" s="64" t="s">
        <v>1819</v>
      </c>
      <c r="D1613" s="234" t="s">
        <v>104</v>
      </c>
      <c r="E1613" s="64" t="s">
        <v>1290</v>
      </c>
      <c r="F1613" s="64">
        <v>11</v>
      </c>
      <c r="G1613" s="64" t="s">
        <v>166</v>
      </c>
      <c r="H1613" s="233" t="s">
        <v>3963</v>
      </c>
      <c r="I1613" s="234" t="s">
        <v>166</v>
      </c>
      <c r="J1613" s="64" t="s">
        <v>2247</v>
      </c>
    </row>
    <row r="1614" spans="1:10" x14ac:dyDescent="0.25">
      <c r="A1614" s="64">
        <v>24221650</v>
      </c>
      <c r="B1614" s="233" t="s">
        <v>4033</v>
      </c>
      <c r="C1614" s="64" t="s">
        <v>2825</v>
      </c>
      <c r="D1614" s="234" t="s">
        <v>119</v>
      </c>
      <c r="E1614" s="64" t="s">
        <v>4034</v>
      </c>
      <c r="F1614" s="64">
        <v>13</v>
      </c>
      <c r="G1614" s="64" t="s">
        <v>166</v>
      </c>
      <c r="H1614" s="233" t="s">
        <v>3963</v>
      </c>
      <c r="I1614" s="234" t="s">
        <v>166</v>
      </c>
      <c r="J1614" s="64" t="s">
        <v>4035</v>
      </c>
    </row>
    <row r="1615" spans="1:10" x14ac:dyDescent="0.25">
      <c r="A1615" s="64">
        <v>24237847</v>
      </c>
      <c r="B1615" s="233" t="s">
        <v>2136</v>
      </c>
      <c r="C1615" s="64" t="s">
        <v>4036</v>
      </c>
      <c r="D1615" s="234" t="s">
        <v>103</v>
      </c>
      <c r="E1615" s="64" t="s">
        <v>1348</v>
      </c>
      <c r="F1615" s="64">
        <v>13</v>
      </c>
      <c r="G1615" s="64" t="s">
        <v>166</v>
      </c>
      <c r="H1615" s="233" t="s">
        <v>3963</v>
      </c>
      <c r="I1615" s="234" t="s">
        <v>166</v>
      </c>
      <c r="J1615" s="64" t="s">
        <v>4007</v>
      </c>
    </row>
    <row r="1616" spans="1:10" x14ac:dyDescent="0.25">
      <c r="A1616" s="64">
        <v>24245767</v>
      </c>
      <c r="B1616" s="233" t="s">
        <v>4037</v>
      </c>
      <c r="C1616" s="64" t="s">
        <v>4038</v>
      </c>
      <c r="D1616" s="234" t="s">
        <v>103</v>
      </c>
      <c r="E1616" s="64" t="s">
        <v>3154</v>
      </c>
      <c r="F1616" s="64">
        <v>12</v>
      </c>
      <c r="G1616" s="64" t="s">
        <v>166</v>
      </c>
      <c r="H1616" s="233" t="s">
        <v>3963</v>
      </c>
      <c r="I1616" s="234" t="s">
        <v>166</v>
      </c>
      <c r="J1616" s="64" t="s">
        <v>2247</v>
      </c>
    </row>
    <row r="1617" spans="1:10" x14ac:dyDescent="0.25">
      <c r="A1617" s="64">
        <v>24247504</v>
      </c>
      <c r="B1617" s="233" t="s">
        <v>4039</v>
      </c>
      <c r="C1617" s="64" t="s">
        <v>4040</v>
      </c>
      <c r="D1617" s="234" t="s">
        <v>103</v>
      </c>
      <c r="E1617" s="64" t="s">
        <v>3302</v>
      </c>
      <c r="F1617" s="64">
        <v>12</v>
      </c>
      <c r="G1617" s="64" t="s">
        <v>166</v>
      </c>
      <c r="H1617" s="233" t="s">
        <v>3963</v>
      </c>
      <c r="I1617" s="234" t="s">
        <v>166</v>
      </c>
      <c r="J1617" s="64" t="s">
        <v>2198</v>
      </c>
    </row>
    <row r="1618" spans="1:10" x14ac:dyDescent="0.25">
      <c r="A1618" s="64">
        <v>24210916</v>
      </c>
      <c r="B1618" s="233" t="s">
        <v>4039</v>
      </c>
      <c r="C1618" s="64" t="s">
        <v>4041</v>
      </c>
      <c r="D1618" s="234" t="s">
        <v>118</v>
      </c>
      <c r="E1618" s="64" t="s">
        <v>3311</v>
      </c>
      <c r="F1618" s="64">
        <v>14</v>
      </c>
      <c r="G1618" s="64" t="s">
        <v>166</v>
      </c>
      <c r="H1618" s="233" t="s">
        <v>3963</v>
      </c>
      <c r="I1618" s="234" t="s">
        <v>166</v>
      </c>
      <c r="J1618" s="64" t="s">
        <v>3969</v>
      </c>
    </row>
    <row r="1619" spans="1:10" x14ac:dyDescent="0.25">
      <c r="A1619" s="64">
        <v>24245765</v>
      </c>
      <c r="B1619" s="233" t="s">
        <v>4039</v>
      </c>
      <c r="C1619" s="64" t="s">
        <v>4042</v>
      </c>
      <c r="D1619" s="234" t="s">
        <v>104</v>
      </c>
      <c r="E1619" s="64" t="s">
        <v>1969</v>
      </c>
      <c r="F1619" s="64">
        <v>11</v>
      </c>
      <c r="G1619" s="64" t="s">
        <v>166</v>
      </c>
      <c r="H1619" s="233" t="s">
        <v>3963</v>
      </c>
      <c r="I1619" s="234" t="s">
        <v>166</v>
      </c>
      <c r="J1619" s="64" t="s">
        <v>2247</v>
      </c>
    </row>
    <row r="1620" spans="1:10" x14ac:dyDescent="0.25">
      <c r="A1620" s="64">
        <v>24236899</v>
      </c>
      <c r="B1620" s="233" t="s">
        <v>4043</v>
      </c>
      <c r="C1620" s="64" t="s">
        <v>4044</v>
      </c>
      <c r="D1620" s="234" t="s">
        <v>104</v>
      </c>
      <c r="E1620" s="64" t="s">
        <v>907</v>
      </c>
      <c r="F1620" s="64">
        <v>13</v>
      </c>
      <c r="G1620" s="64" t="s">
        <v>166</v>
      </c>
      <c r="H1620" s="233" t="s">
        <v>3963</v>
      </c>
      <c r="I1620" s="234" t="s">
        <v>166</v>
      </c>
      <c r="J1620" s="64" t="s">
        <v>4045</v>
      </c>
    </row>
    <row r="1621" spans="1:10" x14ac:dyDescent="0.25">
      <c r="A1621" s="64">
        <v>24222223</v>
      </c>
      <c r="B1621" s="233" t="s">
        <v>4039</v>
      </c>
      <c r="C1621" s="64" t="s">
        <v>4046</v>
      </c>
      <c r="D1621" s="234" t="s">
        <v>118</v>
      </c>
      <c r="E1621" s="64" t="s">
        <v>3696</v>
      </c>
      <c r="F1621" s="64">
        <v>14</v>
      </c>
      <c r="G1621" s="64" t="s">
        <v>166</v>
      </c>
      <c r="H1621" s="233" t="s">
        <v>3963</v>
      </c>
      <c r="I1621" s="234" t="s">
        <v>166</v>
      </c>
      <c r="J1621" s="64" t="s">
        <v>443</v>
      </c>
    </row>
    <row r="1622" spans="1:10" x14ac:dyDescent="0.25">
      <c r="A1622" s="64">
        <v>24236901</v>
      </c>
      <c r="B1622" s="233" t="s">
        <v>4043</v>
      </c>
      <c r="C1622" s="64" t="s">
        <v>388</v>
      </c>
      <c r="D1622" s="234" t="s">
        <v>104</v>
      </c>
      <c r="E1622" s="64" t="s">
        <v>4047</v>
      </c>
      <c r="F1622" s="64">
        <v>13</v>
      </c>
      <c r="G1622" s="64" t="s">
        <v>166</v>
      </c>
      <c r="H1622" s="233" t="s">
        <v>3963</v>
      </c>
      <c r="I1622" s="234" t="s">
        <v>166</v>
      </c>
      <c r="J1622" s="64" t="s">
        <v>4048</v>
      </c>
    </row>
    <row r="1623" spans="1:10" x14ac:dyDescent="0.25">
      <c r="A1623" s="64">
        <v>24210911</v>
      </c>
      <c r="B1623" s="233" t="s">
        <v>4039</v>
      </c>
      <c r="C1623" s="64" t="s">
        <v>4049</v>
      </c>
      <c r="D1623" s="234" t="s">
        <v>118</v>
      </c>
      <c r="E1623" s="64" t="s">
        <v>4050</v>
      </c>
      <c r="F1623" s="64">
        <v>15</v>
      </c>
      <c r="G1623" s="64" t="s">
        <v>166</v>
      </c>
      <c r="H1623" s="233" t="s">
        <v>3963</v>
      </c>
      <c r="I1623" s="234" t="s">
        <v>166</v>
      </c>
      <c r="J1623" s="64" t="s">
        <v>3969</v>
      </c>
    </row>
    <row r="1624" spans="1:10" x14ac:dyDescent="0.25">
      <c r="A1624" s="64">
        <v>24237120</v>
      </c>
      <c r="B1624" s="233" t="s">
        <v>4043</v>
      </c>
      <c r="C1624" s="64" t="s">
        <v>4051</v>
      </c>
      <c r="D1624" s="234" t="s">
        <v>103</v>
      </c>
      <c r="E1624" s="64" t="s">
        <v>703</v>
      </c>
      <c r="F1624" s="64">
        <v>12</v>
      </c>
      <c r="G1624" s="64" t="s">
        <v>166</v>
      </c>
      <c r="H1624" s="233" t="s">
        <v>3963</v>
      </c>
      <c r="I1624" s="234" t="s">
        <v>166</v>
      </c>
      <c r="J1624" s="64" t="s">
        <v>3972</v>
      </c>
    </row>
    <row r="1625" spans="1:10" x14ac:dyDescent="0.25">
      <c r="A1625" s="64">
        <v>24247842</v>
      </c>
      <c r="B1625" s="233" t="s">
        <v>4039</v>
      </c>
      <c r="C1625" s="64" t="s">
        <v>4052</v>
      </c>
      <c r="D1625" s="234" t="s">
        <v>118</v>
      </c>
      <c r="E1625" s="64" t="s">
        <v>1056</v>
      </c>
      <c r="F1625" s="64">
        <v>14</v>
      </c>
      <c r="G1625" s="64" t="s">
        <v>166</v>
      </c>
      <c r="H1625" s="233" t="s">
        <v>3963</v>
      </c>
      <c r="I1625" s="234" t="s">
        <v>166</v>
      </c>
      <c r="J1625" s="64" t="s">
        <v>2198</v>
      </c>
    </row>
    <row r="1626" spans="1:10" x14ac:dyDescent="0.25">
      <c r="A1626" s="64">
        <v>24236898</v>
      </c>
      <c r="B1626" s="233" t="s">
        <v>4043</v>
      </c>
      <c r="C1626" s="64" t="s">
        <v>4053</v>
      </c>
      <c r="D1626" s="234" t="s">
        <v>104</v>
      </c>
      <c r="E1626" s="64" t="s">
        <v>1091</v>
      </c>
      <c r="F1626" s="64">
        <v>13</v>
      </c>
      <c r="G1626" s="64" t="s">
        <v>166</v>
      </c>
      <c r="H1626" s="233" t="s">
        <v>3963</v>
      </c>
      <c r="I1626" s="234" t="s">
        <v>166</v>
      </c>
      <c r="J1626" s="64" t="s">
        <v>4054</v>
      </c>
    </row>
    <row r="1627" spans="1:10" x14ac:dyDescent="0.25">
      <c r="A1627" s="64">
        <v>24221269</v>
      </c>
      <c r="B1627" s="233" t="s">
        <v>1583</v>
      </c>
      <c r="C1627" s="64" t="s">
        <v>4055</v>
      </c>
      <c r="D1627" s="234" t="s">
        <v>119</v>
      </c>
      <c r="E1627" s="64" t="s">
        <v>3755</v>
      </c>
      <c r="F1627" s="64">
        <v>14</v>
      </c>
      <c r="G1627" s="64" t="s">
        <v>166</v>
      </c>
      <c r="H1627" s="233" t="s">
        <v>3963</v>
      </c>
      <c r="I1627" s="234" t="s">
        <v>166</v>
      </c>
      <c r="J1627" s="64" t="s">
        <v>4056</v>
      </c>
    </row>
    <row r="1628" spans="1:10" x14ac:dyDescent="0.25">
      <c r="A1628" s="64">
        <v>24222208</v>
      </c>
      <c r="B1628" s="233" t="s">
        <v>1583</v>
      </c>
      <c r="C1628" s="64" t="s">
        <v>599</v>
      </c>
      <c r="D1628" s="234" t="s">
        <v>118</v>
      </c>
      <c r="E1628" s="64" t="s">
        <v>4057</v>
      </c>
      <c r="F1628" s="64">
        <v>13</v>
      </c>
      <c r="G1628" s="64" t="s">
        <v>166</v>
      </c>
      <c r="H1628" s="233" t="s">
        <v>3963</v>
      </c>
      <c r="I1628" s="234" t="s">
        <v>166</v>
      </c>
      <c r="J1628" s="64" t="s">
        <v>443</v>
      </c>
    </row>
    <row r="1629" spans="1:10" x14ac:dyDescent="0.25">
      <c r="A1629" s="64">
        <v>24221381</v>
      </c>
      <c r="B1629" s="233" t="s">
        <v>4058</v>
      </c>
      <c r="C1629" s="64" t="s">
        <v>4059</v>
      </c>
      <c r="D1629" s="234" t="s">
        <v>119</v>
      </c>
      <c r="E1629" s="64" t="s">
        <v>3097</v>
      </c>
      <c r="F1629" s="64">
        <v>14</v>
      </c>
      <c r="G1629" s="64" t="s">
        <v>166</v>
      </c>
      <c r="H1629" s="233" t="s">
        <v>3963</v>
      </c>
      <c r="I1629" s="234" t="s">
        <v>166</v>
      </c>
      <c r="J1629" s="64" t="s">
        <v>4060</v>
      </c>
    </row>
    <row r="1630" spans="1:10" x14ac:dyDescent="0.25">
      <c r="A1630" s="64">
        <v>24222684</v>
      </c>
      <c r="B1630" s="233" t="s">
        <v>4058</v>
      </c>
      <c r="C1630" s="64" t="s">
        <v>4061</v>
      </c>
      <c r="D1630" s="234" t="s">
        <v>119</v>
      </c>
      <c r="E1630" s="64" t="s">
        <v>766</v>
      </c>
      <c r="F1630" s="64">
        <v>14</v>
      </c>
      <c r="G1630" s="64" t="s">
        <v>166</v>
      </c>
      <c r="H1630" s="233" t="s">
        <v>3963</v>
      </c>
      <c r="I1630" s="234" t="s">
        <v>166</v>
      </c>
      <c r="J1630" s="64" t="s">
        <v>4062</v>
      </c>
    </row>
    <row r="1631" spans="1:10" x14ac:dyDescent="0.25">
      <c r="A1631" s="64">
        <v>24211673</v>
      </c>
      <c r="B1631" s="233" t="s">
        <v>4063</v>
      </c>
      <c r="C1631" s="64" t="s">
        <v>3034</v>
      </c>
      <c r="D1631" s="234" t="s">
        <v>118</v>
      </c>
      <c r="E1631" s="64" t="s">
        <v>4064</v>
      </c>
      <c r="F1631" s="64">
        <v>14</v>
      </c>
      <c r="G1631" s="64" t="s">
        <v>166</v>
      </c>
      <c r="H1631" s="233" t="s">
        <v>3963</v>
      </c>
      <c r="I1631" s="234" t="s">
        <v>166</v>
      </c>
      <c r="J1631" s="64" t="s">
        <v>3972</v>
      </c>
    </row>
    <row r="1632" spans="1:10" x14ac:dyDescent="0.25">
      <c r="A1632" s="64">
        <v>24245807</v>
      </c>
      <c r="B1632" s="233" t="s">
        <v>2546</v>
      </c>
      <c r="C1632" s="64" t="s">
        <v>4065</v>
      </c>
      <c r="D1632" s="234" t="s">
        <v>103</v>
      </c>
      <c r="E1632" s="64" t="s">
        <v>2008</v>
      </c>
      <c r="F1632" s="64">
        <v>13</v>
      </c>
      <c r="G1632" s="64" t="s">
        <v>166</v>
      </c>
      <c r="H1632" s="233" t="s">
        <v>3963</v>
      </c>
      <c r="I1632" s="234" t="s">
        <v>166</v>
      </c>
      <c r="J1632" s="64" t="s">
        <v>2198</v>
      </c>
    </row>
    <row r="1633" spans="1:10" x14ac:dyDescent="0.25">
      <c r="A1633" s="64">
        <v>24237127</v>
      </c>
      <c r="B1633" s="233" t="s">
        <v>4066</v>
      </c>
      <c r="C1633" s="64" t="s">
        <v>4067</v>
      </c>
      <c r="D1633" s="234" t="s">
        <v>103</v>
      </c>
      <c r="E1633" s="64" t="s">
        <v>468</v>
      </c>
      <c r="F1633" s="64">
        <v>12</v>
      </c>
      <c r="G1633" s="64" t="s">
        <v>166</v>
      </c>
      <c r="H1633" s="233" t="s">
        <v>3963</v>
      </c>
      <c r="I1633" s="234" t="s">
        <v>166</v>
      </c>
      <c r="J1633" s="64" t="s">
        <v>3972</v>
      </c>
    </row>
    <row r="1634" spans="1:10" x14ac:dyDescent="0.25">
      <c r="A1634" s="64">
        <v>24236897</v>
      </c>
      <c r="B1634" s="233" t="s">
        <v>4066</v>
      </c>
      <c r="C1634" s="64" t="s">
        <v>2519</v>
      </c>
      <c r="D1634" s="234" t="s">
        <v>104</v>
      </c>
      <c r="E1634" s="64" t="s">
        <v>4068</v>
      </c>
      <c r="F1634" s="64">
        <v>13</v>
      </c>
      <c r="G1634" s="64" t="s">
        <v>166</v>
      </c>
      <c r="H1634" s="233" t="s">
        <v>3963</v>
      </c>
      <c r="I1634" s="234" t="s">
        <v>166</v>
      </c>
      <c r="J1634" s="64" t="s">
        <v>4045</v>
      </c>
    </row>
    <row r="1635" spans="1:10" x14ac:dyDescent="0.25">
      <c r="A1635" s="64">
        <v>24245492</v>
      </c>
      <c r="B1635" s="233" t="s">
        <v>4069</v>
      </c>
      <c r="C1635" s="64" t="s">
        <v>4070</v>
      </c>
      <c r="D1635" s="234" t="s">
        <v>103</v>
      </c>
      <c r="E1635" s="64" t="s">
        <v>3431</v>
      </c>
      <c r="F1635" s="64">
        <v>11</v>
      </c>
      <c r="G1635" s="64" t="s">
        <v>166</v>
      </c>
      <c r="H1635" s="233" t="s">
        <v>4071</v>
      </c>
      <c r="I1635" s="234" t="s">
        <v>166</v>
      </c>
      <c r="J1635" s="64" t="s">
        <v>949</v>
      </c>
    </row>
    <row r="1636" spans="1:10" x14ac:dyDescent="0.25">
      <c r="A1636" s="64">
        <v>24249208</v>
      </c>
      <c r="B1636" s="233" t="s">
        <v>4072</v>
      </c>
      <c r="C1636" s="64" t="s">
        <v>4073</v>
      </c>
      <c r="D1636" s="234" t="s">
        <v>103</v>
      </c>
      <c r="E1636" s="64" t="s">
        <v>2451</v>
      </c>
      <c r="F1636" s="64">
        <v>12</v>
      </c>
      <c r="G1636" s="64" t="s">
        <v>166</v>
      </c>
      <c r="H1636" s="233" t="s">
        <v>4071</v>
      </c>
      <c r="I1636" s="234" t="s">
        <v>166</v>
      </c>
      <c r="J1636" s="64" t="s">
        <v>4074</v>
      </c>
    </row>
    <row r="1637" spans="1:10" x14ac:dyDescent="0.25">
      <c r="A1637" s="64">
        <v>24237330</v>
      </c>
      <c r="B1637" s="233" t="s">
        <v>4075</v>
      </c>
      <c r="C1637" s="64" t="s">
        <v>4076</v>
      </c>
      <c r="D1637" s="234" t="s">
        <v>119</v>
      </c>
      <c r="E1637" s="64" t="s">
        <v>4077</v>
      </c>
      <c r="F1637" s="64">
        <v>15</v>
      </c>
      <c r="G1637" s="64" t="s">
        <v>166</v>
      </c>
      <c r="H1637" s="233" t="s">
        <v>4071</v>
      </c>
      <c r="I1637" s="234" t="s">
        <v>166</v>
      </c>
      <c r="J1637" s="64" t="s">
        <v>4078</v>
      </c>
    </row>
    <row r="1638" spans="1:10" x14ac:dyDescent="0.25">
      <c r="A1638" s="64">
        <v>24236604</v>
      </c>
      <c r="B1638" s="233" t="s">
        <v>4079</v>
      </c>
      <c r="C1638" s="64" t="s">
        <v>178</v>
      </c>
      <c r="D1638" s="234" t="s">
        <v>119</v>
      </c>
      <c r="E1638" s="64" t="s">
        <v>1602</v>
      </c>
      <c r="F1638" s="64">
        <v>14</v>
      </c>
      <c r="G1638" s="64" t="s">
        <v>166</v>
      </c>
      <c r="H1638" s="233" t="s">
        <v>4071</v>
      </c>
      <c r="I1638" s="234" t="s">
        <v>166</v>
      </c>
      <c r="J1638" s="64" t="s">
        <v>2758</v>
      </c>
    </row>
    <row r="1639" spans="1:10" x14ac:dyDescent="0.25">
      <c r="A1639" s="64">
        <v>24220748</v>
      </c>
      <c r="B1639" s="233" t="s">
        <v>4079</v>
      </c>
      <c r="C1639" s="64" t="s">
        <v>4080</v>
      </c>
      <c r="D1639" s="234" t="s">
        <v>118</v>
      </c>
      <c r="E1639" s="64" t="s">
        <v>2987</v>
      </c>
      <c r="F1639" s="64">
        <v>14</v>
      </c>
      <c r="G1639" s="64" t="s">
        <v>166</v>
      </c>
      <c r="H1639" s="233" t="s">
        <v>4071</v>
      </c>
      <c r="I1639" s="234" t="s">
        <v>166</v>
      </c>
      <c r="J1639" s="64" t="s">
        <v>368</v>
      </c>
    </row>
    <row r="1640" spans="1:10" x14ac:dyDescent="0.25">
      <c r="A1640" s="64">
        <v>24210289</v>
      </c>
      <c r="B1640" s="233" t="s">
        <v>4081</v>
      </c>
      <c r="C1640" s="64" t="s">
        <v>4082</v>
      </c>
      <c r="D1640" s="234" t="s">
        <v>119</v>
      </c>
      <c r="E1640" s="64" t="s">
        <v>2857</v>
      </c>
      <c r="F1640" s="64">
        <v>14</v>
      </c>
      <c r="G1640" s="64" t="s">
        <v>166</v>
      </c>
      <c r="H1640" s="233" t="s">
        <v>4071</v>
      </c>
      <c r="I1640" s="234" t="s">
        <v>166</v>
      </c>
      <c r="J1640" s="64" t="s">
        <v>4078</v>
      </c>
    </row>
    <row r="1641" spans="1:10" x14ac:dyDescent="0.25">
      <c r="A1641" s="64">
        <v>24220926</v>
      </c>
      <c r="B1641" s="233" t="s">
        <v>1334</v>
      </c>
      <c r="C1641" s="64" t="s">
        <v>4083</v>
      </c>
      <c r="D1641" s="234" t="s">
        <v>118</v>
      </c>
      <c r="E1641" s="64" t="s">
        <v>869</v>
      </c>
      <c r="F1641" s="64">
        <v>14</v>
      </c>
      <c r="G1641" s="64" t="s">
        <v>166</v>
      </c>
      <c r="H1641" s="233" t="s">
        <v>4071</v>
      </c>
      <c r="I1641" s="234" t="s">
        <v>166</v>
      </c>
      <c r="J1641" s="64" t="s">
        <v>4084</v>
      </c>
    </row>
    <row r="1642" spans="1:10" x14ac:dyDescent="0.25">
      <c r="A1642" s="64">
        <v>24236611</v>
      </c>
      <c r="B1642" s="233" t="s">
        <v>3970</v>
      </c>
      <c r="C1642" s="64" t="s">
        <v>1512</v>
      </c>
      <c r="D1642" s="234" t="s">
        <v>104</v>
      </c>
      <c r="E1642" s="64" t="s">
        <v>904</v>
      </c>
      <c r="F1642" s="64">
        <v>12</v>
      </c>
      <c r="G1642" s="64" t="s">
        <v>166</v>
      </c>
      <c r="H1642" s="233" t="s">
        <v>4071</v>
      </c>
      <c r="I1642" s="234" t="s">
        <v>166</v>
      </c>
      <c r="J1642" s="64" t="s">
        <v>368</v>
      </c>
    </row>
    <row r="1643" spans="1:10" x14ac:dyDescent="0.25">
      <c r="A1643" s="64">
        <v>24248578</v>
      </c>
      <c r="B1643" s="233" t="s">
        <v>4085</v>
      </c>
      <c r="C1643" s="64" t="s">
        <v>4086</v>
      </c>
      <c r="D1643" s="234" t="s">
        <v>104</v>
      </c>
      <c r="E1643" s="64" t="s">
        <v>408</v>
      </c>
      <c r="F1643" s="64">
        <v>13</v>
      </c>
      <c r="G1643" s="64" t="s">
        <v>166</v>
      </c>
      <c r="H1643" s="233" t="s">
        <v>4071</v>
      </c>
      <c r="I1643" s="234" t="s">
        <v>166</v>
      </c>
      <c r="J1643" s="64" t="s">
        <v>4087</v>
      </c>
    </row>
    <row r="1644" spans="1:10" x14ac:dyDescent="0.25">
      <c r="A1644" s="64">
        <v>24236702</v>
      </c>
      <c r="B1644" s="233" t="s">
        <v>4088</v>
      </c>
      <c r="C1644" s="64" t="s">
        <v>4089</v>
      </c>
      <c r="D1644" s="234" t="s">
        <v>103</v>
      </c>
      <c r="E1644" s="64" t="s">
        <v>1552</v>
      </c>
      <c r="F1644" s="64">
        <v>12</v>
      </c>
      <c r="G1644" s="64" t="s">
        <v>166</v>
      </c>
      <c r="H1644" s="233" t="s">
        <v>4071</v>
      </c>
      <c r="I1644" s="234" t="s">
        <v>166</v>
      </c>
      <c r="J1644" s="64" t="s">
        <v>2872</v>
      </c>
    </row>
    <row r="1645" spans="1:10" x14ac:dyDescent="0.25">
      <c r="A1645" s="64">
        <v>24236612</v>
      </c>
      <c r="B1645" s="233" t="s">
        <v>2756</v>
      </c>
      <c r="C1645" s="64" t="s">
        <v>2825</v>
      </c>
      <c r="D1645" s="234" t="s">
        <v>104</v>
      </c>
      <c r="E1645" s="64" t="s">
        <v>3131</v>
      </c>
      <c r="F1645" s="64">
        <v>12</v>
      </c>
      <c r="G1645" s="64" t="s">
        <v>166</v>
      </c>
      <c r="H1645" s="233" t="s">
        <v>4071</v>
      </c>
      <c r="I1645" s="234" t="s">
        <v>166</v>
      </c>
      <c r="J1645" s="64" t="s">
        <v>4090</v>
      </c>
    </row>
    <row r="1646" spans="1:10" x14ac:dyDescent="0.25">
      <c r="A1646" s="64">
        <v>24222519</v>
      </c>
      <c r="B1646" s="233" t="s">
        <v>4091</v>
      </c>
      <c r="C1646" s="64" t="s">
        <v>4092</v>
      </c>
      <c r="D1646" s="234" t="s">
        <v>118</v>
      </c>
      <c r="E1646" s="64" t="s">
        <v>1642</v>
      </c>
      <c r="F1646" s="64">
        <v>14</v>
      </c>
      <c r="G1646" s="64" t="s">
        <v>166</v>
      </c>
      <c r="H1646" s="233" t="s">
        <v>4071</v>
      </c>
      <c r="I1646" s="234" t="s">
        <v>166</v>
      </c>
      <c r="J1646" s="64" t="s">
        <v>4093</v>
      </c>
    </row>
    <row r="1647" spans="1:10" x14ac:dyDescent="0.25">
      <c r="A1647" s="64">
        <v>24248804</v>
      </c>
      <c r="B1647" s="233" t="s">
        <v>4094</v>
      </c>
      <c r="C1647" s="64" t="s">
        <v>4095</v>
      </c>
      <c r="D1647" s="234" t="s">
        <v>104</v>
      </c>
      <c r="E1647" s="64" t="s">
        <v>748</v>
      </c>
      <c r="F1647" s="64">
        <v>11</v>
      </c>
      <c r="G1647" s="64" t="s">
        <v>166</v>
      </c>
      <c r="H1647" s="233" t="s">
        <v>4071</v>
      </c>
      <c r="I1647" s="234" t="s">
        <v>166</v>
      </c>
      <c r="J1647" s="64" t="s">
        <v>4090</v>
      </c>
    </row>
    <row r="1648" spans="1:10" x14ac:dyDescent="0.25">
      <c r="A1648" s="64">
        <v>24220719</v>
      </c>
      <c r="B1648" s="233" t="s">
        <v>4096</v>
      </c>
      <c r="C1648" s="64" t="s">
        <v>4097</v>
      </c>
      <c r="D1648" s="234" t="s">
        <v>103</v>
      </c>
      <c r="E1648" s="64" t="s">
        <v>4098</v>
      </c>
      <c r="F1648" s="64">
        <v>13</v>
      </c>
      <c r="G1648" s="64" t="s">
        <v>166</v>
      </c>
      <c r="H1648" s="233" t="s">
        <v>4071</v>
      </c>
      <c r="I1648" s="234" t="s">
        <v>166</v>
      </c>
      <c r="J1648" s="64" t="s">
        <v>4099</v>
      </c>
    </row>
    <row r="1649" spans="1:10" x14ac:dyDescent="0.25">
      <c r="A1649" s="64">
        <v>24248805</v>
      </c>
      <c r="B1649" s="233" t="s">
        <v>4100</v>
      </c>
      <c r="C1649" s="64" t="s">
        <v>4101</v>
      </c>
      <c r="D1649" s="234" t="s">
        <v>103</v>
      </c>
      <c r="E1649" s="64" t="s">
        <v>1925</v>
      </c>
      <c r="F1649" s="64">
        <v>11</v>
      </c>
      <c r="G1649" s="64" t="s">
        <v>166</v>
      </c>
      <c r="H1649" s="233" t="s">
        <v>4071</v>
      </c>
      <c r="I1649" s="234" t="s">
        <v>166</v>
      </c>
      <c r="J1649" s="64" t="s">
        <v>331</v>
      </c>
    </row>
    <row r="1650" spans="1:10" x14ac:dyDescent="0.25">
      <c r="A1650" s="64">
        <v>24236700</v>
      </c>
      <c r="B1650" s="233" t="s">
        <v>4102</v>
      </c>
      <c r="C1650" s="64" t="s">
        <v>4103</v>
      </c>
      <c r="D1650" s="234" t="s">
        <v>103</v>
      </c>
      <c r="E1650" s="64" t="s">
        <v>3380</v>
      </c>
      <c r="F1650" s="64">
        <v>13</v>
      </c>
      <c r="G1650" s="64" t="s">
        <v>166</v>
      </c>
      <c r="H1650" s="233" t="s">
        <v>4071</v>
      </c>
      <c r="I1650" s="234" t="s">
        <v>166</v>
      </c>
      <c r="J1650" s="64" t="s">
        <v>2180</v>
      </c>
    </row>
    <row r="1651" spans="1:10" x14ac:dyDescent="0.25">
      <c r="A1651" s="64">
        <v>24248806</v>
      </c>
      <c r="B1651" s="233" t="s">
        <v>4104</v>
      </c>
      <c r="C1651" s="64" t="s">
        <v>2216</v>
      </c>
      <c r="D1651" s="234" t="s">
        <v>118</v>
      </c>
      <c r="E1651" s="64" t="s">
        <v>1602</v>
      </c>
      <c r="F1651" s="64">
        <v>14</v>
      </c>
      <c r="G1651" s="64" t="s">
        <v>166</v>
      </c>
      <c r="H1651" s="233" t="s">
        <v>4071</v>
      </c>
      <c r="I1651" s="234" t="s">
        <v>166</v>
      </c>
      <c r="J1651" s="64" t="s">
        <v>4105</v>
      </c>
    </row>
    <row r="1652" spans="1:10" x14ac:dyDescent="0.25">
      <c r="A1652" s="64">
        <v>24239190</v>
      </c>
      <c r="B1652" s="233" t="s">
        <v>4106</v>
      </c>
      <c r="C1652" s="64" t="s">
        <v>628</v>
      </c>
      <c r="D1652" s="234" t="s">
        <v>104</v>
      </c>
      <c r="E1652" s="64" t="s">
        <v>592</v>
      </c>
      <c r="F1652" s="64">
        <v>13</v>
      </c>
      <c r="G1652" s="64" t="s">
        <v>166</v>
      </c>
      <c r="H1652" s="233" t="s">
        <v>4071</v>
      </c>
      <c r="I1652" s="234" t="s">
        <v>166</v>
      </c>
      <c r="J1652" s="64" t="s">
        <v>2180</v>
      </c>
    </row>
    <row r="1653" spans="1:10" x14ac:dyDescent="0.25">
      <c r="A1653" s="64">
        <v>24245528</v>
      </c>
      <c r="B1653" s="233" t="s">
        <v>4107</v>
      </c>
      <c r="C1653" s="64" t="s">
        <v>1819</v>
      </c>
      <c r="D1653" s="234" t="s">
        <v>104</v>
      </c>
      <c r="E1653" s="64" t="s">
        <v>4108</v>
      </c>
      <c r="F1653" s="64">
        <v>13</v>
      </c>
      <c r="G1653" s="64" t="s">
        <v>166</v>
      </c>
      <c r="H1653" s="233" t="s">
        <v>4071</v>
      </c>
      <c r="I1653" s="234" t="s">
        <v>166</v>
      </c>
      <c r="J1653" s="64" t="s">
        <v>4109</v>
      </c>
    </row>
    <row r="1654" spans="1:10" x14ac:dyDescent="0.25">
      <c r="A1654" s="64">
        <v>24245496</v>
      </c>
      <c r="B1654" s="233" t="s">
        <v>4110</v>
      </c>
      <c r="C1654" s="64" t="s">
        <v>890</v>
      </c>
      <c r="D1654" s="234" t="s">
        <v>104</v>
      </c>
      <c r="E1654" s="64" t="s">
        <v>1112</v>
      </c>
      <c r="F1654" s="64">
        <v>13</v>
      </c>
      <c r="G1654" s="64" t="s">
        <v>166</v>
      </c>
      <c r="H1654" s="233" t="s">
        <v>4071</v>
      </c>
      <c r="I1654" s="234" t="s">
        <v>166</v>
      </c>
      <c r="J1654" s="64" t="s">
        <v>4078</v>
      </c>
    </row>
    <row r="1655" spans="1:10" x14ac:dyDescent="0.25">
      <c r="A1655" s="64">
        <v>24249291</v>
      </c>
      <c r="B1655" s="233" t="s">
        <v>4111</v>
      </c>
      <c r="C1655" s="64" t="s">
        <v>9025</v>
      </c>
      <c r="D1655" s="234" t="s">
        <v>119</v>
      </c>
      <c r="E1655" s="64" t="s">
        <v>1064</v>
      </c>
      <c r="F1655" s="64">
        <v>14</v>
      </c>
      <c r="G1655" s="64" t="s">
        <v>166</v>
      </c>
      <c r="H1655" s="233" t="s">
        <v>4071</v>
      </c>
      <c r="I1655" s="234" t="s">
        <v>166</v>
      </c>
      <c r="J1655" s="64" t="s">
        <v>2133</v>
      </c>
    </row>
    <row r="1656" spans="1:10" x14ac:dyDescent="0.25">
      <c r="A1656" s="64">
        <v>24236703</v>
      </c>
      <c r="B1656" s="233" t="s">
        <v>4111</v>
      </c>
      <c r="C1656" s="64" t="s">
        <v>4112</v>
      </c>
      <c r="D1656" s="234" t="s">
        <v>104</v>
      </c>
      <c r="E1656" s="64" t="s">
        <v>1552</v>
      </c>
      <c r="F1656" s="64">
        <v>12</v>
      </c>
      <c r="G1656" s="64" t="s">
        <v>166</v>
      </c>
      <c r="H1656" s="233" t="s">
        <v>4071</v>
      </c>
      <c r="I1656" s="234" t="s">
        <v>166</v>
      </c>
      <c r="J1656" s="64" t="s">
        <v>4113</v>
      </c>
    </row>
    <row r="1657" spans="1:10" x14ac:dyDescent="0.25">
      <c r="A1657" s="64">
        <v>24211098</v>
      </c>
      <c r="B1657" s="233" t="s">
        <v>4114</v>
      </c>
      <c r="C1657" s="64" t="s">
        <v>917</v>
      </c>
      <c r="D1657" s="234" t="s">
        <v>119</v>
      </c>
      <c r="E1657" s="64" t="s">
        <v>4115</v>
      </c>
      <c r="F1657" s="64">
        <v>15</v>
      </c>
      <c r="G1657" s="64" t="s">
        <v>166</v>
      </c>
      <c r="H1657" s="233" t="s">
        <v>4071</v>
      </c>
      <c r="I1657" s="234" t="s">
        <v>166</v>
      </c>
      <c r="J1657" s="64" t="s">
        <v>4116</v>
      </c>
    </row>
    <row r="1658" spans="1:10" x14ac:dyDescent="0.25">
      <c r="A1658" s="64">
        <v>24245504</v>
      </c>
      <c r="B1658" s="233" t="s">
        <v>2926</v>
      </c>
      <c r="C1658" s="64" t="s">
        <v>3710</v>
      </c>
      <c r="D1658" s="234" t="s">
        <v>119</v>
      </c>
      <c r="E1658" s="64" t="s">
        <v>4117</v>
      </c>
      <c r="F1658" s="64">
        <v>14</v>
      </c>
      <c r="G1658" s="64" t="s">
        <v>166</v>
      </c>
      <c r="H1658" s="233" t="s">
        <v>4071</v>
      </c>
      <c r="I1658" s="234" t="s">
        <v>166</v>
      </c>
      <c r="J1658" s="64" t="s">
        <v>4118</v>
      </c>
    </row>
    <row r="1659" spans="1:10" x14ac:dyDescent="0.25">
      <c r="A1659" s="64">
        <v>24233661</v>
      </c>
      <c r="B1659" s="233" t="s">
        <v>2926</v>
      </c>
      <c r="C1659" s="64" t="s">
        <v>4119</v>
      </c>
      <c r="D1659" s="234" t="s">
        <v>103</v>
      </c>
      <c r="E1659" s="64" t="s">
        <v>4120</v>
      </c>
      <c r="F1659" s="64">
        <v>13</v>
      </c>
      <c r="G1659" s="64" t="s">
        <v>166</v>
      </c>
      <c r="H1659" s="233" t="s">
        <v>4071</v>
      </c>
      <c r="I1659" s="234" t="s">
        <v>166</v>
      </c>
      <c r="J1659" s="64" t="s">
        <v>2180</v>
      </c>
    </row>
    <row r="1660" spans="1:10" x14ac:dyDescent="0.25">
      <c r="A1660" s="64">
        <v>24236697</v>
      </c>
      <c r="B1660" s="233" t="s">
        <v>4121</v>
      </c>
      <c r="C1660" s="64" t="s">
        <v>4122</v>
      </c>
      <c r="D1660" s="234" t="s">
        <v>103</v>
      </c>
      <c r="E1660" s="64" t="s">
        <v>1091</v>
      </c>
      <c r="F1660" s="64">
        <v>13</v>
      </c>
      <c r="G1660" s="64" t="s">
        <v>166</v>
      </c>
      <c r="H1660" s="233" t="s">
        <v>4071</v>
      </c>
      <c r="I1660" s="234" t="s">
        <v>166</v>
      </c>
      <c r="J1660" s="64" t="s">
        <v>368</v>
      </c>
    </row>
    <row r="1661" spans="1:10" x14ac:dyDescent="0.25">
      <c r="A1661" s="64">
        <v>24233667</v>
      </c>
      <c r="B1661" s="233" t="s">
        <v>4121</v>
      </c>
      <c r="C1661" s="64" t="s">
        <v>4123</v>
      </c>
      <c r="D1661" s="234" t="s">
        <v>104</v>
      </c>
      <c r="E1661" s="64" t="s">
        <v>4124</v>
      </c>
      <c r="F1661" s="64">
        <v>12</v>
      </c>
      <c r="G1661" s="64" t="s">
        <v>166</v>
      </c>
      <c r="H1661" s="233" t="s">
        <v>4071</v>
      </c>
      <c r="I1661" s="234" t="s">
        <v>166</v>
      </c>
      <c r="J1661" s="64" t="s">
        <v>4087</v>
      </c>
    </row>
    <row r="1662" spans="1:10" x14ac:dyDescent="0.25">
      <c r="A1662" s="64">
        <v>24249210</v>
      </c>
      <c r="B1662" s="233" t="s">
        <v>4125</v>
      </c>
      <c r="C1662" s="64" t="s">
        <v>4126</v>
      </c>
      <c r="D1662" s="234" t="s">
        <v>104</v>
      </c>
      <c r="E1662" s="64" t="s">
        <v>2691</v>
      </c>
      <c r="F1662" s="64">
        <v>12</v>
      </c>
      <c r="G1662" s="64" t="s">
        <v>166</v>
      </c>
      <c r="H1662" s="233" t="s">
        <v>4071</v>
      </c>
      <c r="I1662" s="234" t="s">
        <v>166</v>
      </c>
      <c r="J1662" s="64" t="s">
        <v>632</v>
      </c>
    </row>
    <row r="1663" spans="1:10" x14ac:dyDescent="0.25">
      <c r="A1663" s="64">
        <v>24248807</v>
      </c>
      <c r="B1663" s="233" t="s">
        <v>4127</v>
      </c>
      <c r="C1663" s="64" t="s">
        <v>4128</v>
      </c>
      <c r="D1663" s="234" t="s">
        <v>103</v>
      </c>
      <c r="E1663" s="64" t="s">
        <v>1433</v>
      </c>
      <c r="F1663" s="64">
        <v>13</v>
      </c>
      <c r="G1663" s="64" t="s">
        <v>166</v>
      </c>
      <c r="H1663" s="233" t="s">
        <v>4071</v>
      </c>
      <c r="I1663" s="234" t="s">
        <v>166</v>
      </c>
      <c r="J1663" s="64" t="s">
        <v>682</v>
      </c>
    </row>
    <row r="1664" spans="1:10" x14ac:dyDescent="0.25">
      <c r="A1664" s="64">
        <v>24245713</v>
      </c>
      <c r="B1664" s="233" t="s">
        <v>4129</v>
      </c>
      <c r="C1664" s="64" t="s">
        <v>4130</v>
      </c>
      <c r="D1664" s="234" t="s">
        <v>104</v>
      </c>
      <c r="E1664" s="64" t="s">
        <v>671</v>
      </c>
      <c r="F1664" s="64">
        <v>11</v>
      </c>
      <c r="G1664" s="64" t="s">
        <v>166</v>
      </c>
      <c r="H1664" s="233" t="s">
        <v>4071</v>
      </c>
      <c r="I1664" s="234" t="s">
        <v>166</v>
      </c>
      <c r="J1664" s="64" t="s">
        <v>4131</v>
      </c>
    </row>
    <row r="1665" spans="1:10" x14ac:dyDescent="0.25">
      <c r="A1665" s="64">
        <v>24245494</v>
      </c>
      <c r="B1665" s="233" t="s">
        <v>4132</v>
      </c>
      <c r="C1665" s="64" t="s">
        <v>4133</v>
      </c>
      <c r="D1665" s="234" t="s">
        <v>103</v>
      </c>
      <c r="E1665" s="64" t="s">
        <v>2481</v>
      </c>
      <c r="F1665" s="64">
        <v>12</v>
      </c>
      <c r="G1665" s="64" t="s">
        <v>166</v>
      </c>
      <c r="H1665" s="233" t="s">
        <v>4071</v>
      </c>
      <c r="I1665" s="234" t="s">
        <v>166</v>
      </c>
      <c r="J1665" s="64" t="s">
        <v>4134</v>
      </c>
    </row>
    <row r="1666" spans="1:10" x14ac:dyDescent="0.25">
      <c r="A1666" s="64">
        <v>24248808</v>
      </c>
      <c r="B1666" s="233" t="s">
        <v>4135</v>
      </c>
      <c r="C1666" s="64" t="s">
        <v>4136</v>
      </c>
      <c r="D1666" s="234" t="s">
        <v>103</v>
      </c>
      <c r="E1666" s="64" t="s">
        <v>3945</v>
      </c>
      <c r="F1666" s="64">
        <v>12</v>
      </c>
      <c r="G1666" s="64" t="s">
        <v>166</v>
      </c>
      <c r="H1666" s="233" t="s">
        <v>4071</v>
      </c>
      <c r="I1666" s="234" t="s">
        <v>166</v>
      </c>
      <c r="J1666" s="64" t="s">
        <v>4137</v>
      </c>
    </row>
    <row r="1667" spans="1:10" x14ac:dyDescent="0.25">
      <c r="A1667" s="64">
        <v>24239213</v>
      </c>
      <c r="B1667" s="233" t="s">
        <v>4138</v>
      </c>
      <c r="C1667" s="64" t="s">
        <v>4139</v>
      </c>
      <c r="D1667" s="234" t="s">
        <v>103</v>
      </c>
      <c r="E1667" s="64" t="s">
        <v>4140</v>
      </c>
      <c r="F1667" s="64">
        <v>13</v>
      </c>
      <c r="G1667" s="64" t="s">
        <v>166</v>
      </c>
      <c r="H1667" s="233" t="s">
        <v>4071</v>
      </c>
      <c r="I1667" s="234" t="s">
        <v>166</v>
      </c>
      <c r="J1667" s="64" t="s">
        <v>949</v>
      </c>
    </row>
    <row r="1668" spans="1:10" x14ac:dyDescent="0.25">
      <c r="A1668" s="64">
        <v>24248809</v>
      </c>
      <c r="B1668" s="233" t="s">
        <v>2806</v>
      </c>
      <c r="C1668" s="64" t="s">
        <v>4141</v>
      </c>
      <c r="D1668" s="234" t="s">
        <v>119</v>
      </c>
      <c r="E1668" s="64" t="s">
        <v>1480</v>
      </c>
      <c r="F1668" s="64">
        <v>14</v>
      </c>
      <c r="G1668" s="64" t="s">
        <v>166</v>
      </c>
      <c r="H1668" s="233" t="s">
        <v>4071</v>
      </c>
      <c r="I1668" s="234" t="s">
        <v>166</v>
      </c>
      <c r="J1668" s="64" t="s">
        <v>4074</v>
      </c>
    </row>
    <row r="1669" spans="1:10" x14ac:dyDescent="0.25">
      <c r="A1669" s="64">
        <v>24221419</v>
      </c>
      <c r="B1669" s="233" t="s">
        <v>4142</v>
      </c>
      <c r="C1669" s="64" t="s">
        <v>4143</v>
      </c>
      <c r="D1669" s="234" t="s">
        <v>104</v>
      </c>
      <c r="E1669" s="64" t="s">
        <v>4144</v>
      </c>
      <c r="F1669" s="64">
        <v>13</v>
      </c>
      <c r="G1669" s="64" t="s">
        <v>166</v>
      </c>
      <c r="H1669" s="233" t="s">
        <v>4071</v>
      </c>
      <c r="I1669" s="234" t="s">
        <v>166</v>
      </c>
      <c r="J1669" s="64" t="s">
        <v>4145</v>
      </c>
    </row>
    <row r="1670" spans="1:10" x14ac:dyDescent="0.25">
      <c r="A1670" s="64">
        <v>24248810</v>
      </c>
      <c r="B1670" s="233" t="s">
        <v>4146</v>
      </c>
      <c r="C1670" s="64" t="s">
        <v>4147</v>
      </c>
      <c r="D1670" s="234" t="s">
        <v>119</v>
      </c>
      <c r="E1670" s="64" t="s">
        <v>2848</v>
      </c>
      <c r="F1670" s="64">
        <v>14</v>
      </c>
      <c r="G1670" s="64" t="s">
        <v>166</v>
      </c>
      <c r="H1670" s="233" t="s">
        <v>4071</v>
      </c>
      <c r="I1670" s="234" t="s">
        <v>2120</v>
      </c>
      <c r="J1670" s="64" t="s">
        <v>4148</v>
      </c>
    </row>
    <row r="1671" spans="1:10" x14ac:dyDescent="0.25">
      <c r="A1671" s="64">
        <v>24245510</v>
      </c>
      <c r="B1671" s="233" t="s">
        <v>4149</v>
      </c>
      <c r="C1671" s="64" t="s">
        <v>4150</v>
      </c>
      <c r="D1671" s="234" t="s">
        <v>104</v>
      </c>
      <c r="E1671" s="64" t="s">
        <v>731</v>
      </c>
      <c r="F1671" s="64">
        <v>13</v>
      </c>
      <c r="G1671" s="64" t="s">
        <v>166</v>
      </c>
      <c r="H1671" s="233" t="s">
        <v>4071</v>
      </c>
      <c r="I1671" s="234" t="s">
        <v>166</v>
      </c>
      <c r="J1671" s="64" t="s">
        <v>4116</v>
      </c>
    </row>
    <row r="1672" spans="1:10" x14ac:dyDescent="0.25">
      <c r="A1672" s="64">
        <v>24222116</v>
      </c>
      <c r="B1672" s="233" t="s">
        <v>4151</v>
      </c>
      <c r="C1672" s="64" t="s">
        <v>4152</v>
      </c>
      <c r="D1672" s="234" t="s">
        <v>118</v>
      </c>
      <c r="E1672" s="64" t="s">
        <v>4153</v>
      </c>
      <c r="F1672" s="64">
        <v>14</v>
      </c>
      <c r="G1672" s="64" t="s">
        <v>166</v>
      </c>
      <c r="H1672" s="233" t="s">
        <v>4071</v>
      </c>
      <c r="I1672" s="234" t="s">
        <v>166</v>
      </c>
      <c r="J1672" s="64" t="s">
        <v>2180</v>
      </c>
    </row>
    <row r="1673" spans="1:10" x14ac:dyDescent="0.25">
      <c r="A1673" s="64">
        <v>24222313</v>
      </c>
      <c r="B1673" s="233" t="s">
        <v>4154</v>
      </c>
      <c r="C1673" s="64" t="s">
        <v>2721</v>
      </c>
      <c r="D1673" s="234" t="s">
        <v>119</v>
      </c>
      <c r="E1673" s="64" t="s">
        <v>1956</v>
      </c>
      <c r="F1673" s="64">
        <v>13</v>
      </c>
      <c r="G1673" s="64" t="s">
        <v>166</v>
      </c>
      <c r="H1673" s="233" t="s">
        <v>4071</v>
      </c>
      <c r="I1673" s="234" t="s">
        <v>166</v>
      </c>
      <c r="J1673" s="64" t="s">
        <v>4078</v>
      </c>
    </row>
    <row r="1674" spans="1:10" x14ac:dyDescent="0.25">
      <c r="A1674" s="64">
        <v>24245531</v>
      </c>
      <c r="B1674" s="233" t="s">
        <v>2021</v>
      </c>
      <c r="C1674" s="64" t="s">
        <v>816</v>
      </c>
      <c r="D1674" s="234" t="s">
        <v>104</v>
      </c>
      <c r="E1674" s="64" t="s">
        <v>4155</v>
      </c>
      <c r="F1674" s="64">
        <v>13</v>
      </c>
      <c r="G1674" s="64" t="s">
        <v>166</v>
      </c>
      <c r="H1674" s="233" t="s">
        <v>4071</v>
      </c>
      <c r="I1674" s="234" t="s">
        <v>166</v>
      </c>
      <c r="J1674" s="64" t="s">
        <v>4109</v>
      </c>
    </row>
    <row r="1675" spans="1:10" x14ac:dyDescent="0.25">
      <c r="A1675" s="64">
        <v>24247854</v>
      </c>
      <c r="B1675" s="233" t="s">
        <v>4156</v>
      </c>
      <c r="C1675" s="64" t="s">
        <v>4157</v>
      </c>
      <c r="D1675" s="234" t="s">
        <v>104</v>
      </c>
      <c r="E1675" s="64" t="s">
        <v>742</v>
      </c>
      <c r="F1675" s="64">
        <v>13</v>
      </c>
      <c r="G1675" s="64" t="s">
        <v>166</v>
      </c>
      <c r="H1675" s="233" t="s">
        <v>4071</v>
      </c>
      <c r="I1675" s="234" t="s">
        <v>2120</v>
      </c>
      <c r="J1675" s="64" t="s">
        <v>4158</v>
      </c>
    </row>
    <row r="1676" spans="1:10" x14ac:dyDescent="0.25">
      <c r="A1676" s="64">
        <v>24236704</v>
      </c>
      <c r="B1676" s="233" t="s">
        <v>4159</v>
      </c>
      <c r="C1676" s="64" t="s">
        <v>1958</v>
      </c>
      <c r="D1676" s="234" t="s">
        <v>104</v>
      </c>
      <c r="E1676" s="64" t="s">
        <v>1179</v>
      </c>
      <c r="F1676" s="64">
        <v>12</v>
      </c>
      <c r="G1676" s="64" t="s">
        <v>166</v>
      </c>
      <c r="H1676" s="233" t="s">
        <v>4071</v>
      </c>
      <c r="I1676" s="234" t="s">
        <v>166</v>
      </c>
      <c r="J1676" s="64" t="s">
        <v>4113</v>
      </c>
    </row>
    <row r="1677" spans="1:10" x14ac:dyDescent="0.25">
      <c r="A1677" s="64">
        <v>24222704</v>
      </c>
      <c r="B1677" s="233" t="s">
        <v>4160</v>
      </c>
      <c r="C1677" s="64" t="s">
        <v>4161</v>
      </c>
      <c r="D1677" s="234" t="s">
        <v>119</v>
      </c>
      <c r="E1677" s="64" t="s">
        <v>2085</v>
      </c>
      <c r="F1677" s="64">
        <v>13</v>
      </c>
      <c r="G1677" s="64" t="s">
        <v>166</v>
      </c>
      <c r="H1677" s="233" t="s">
        <v>4071</v>
      </c>
      <c r="I1677" s="234" t="s">
        <v>166</v>
      </c>
      <c r="J1677" s="64" t="s">
        <v>4162</v>
      </c>
    </row>
    <row r="1678" spans="1:10" x14ac:dyDescent="0.25">
      <c r="A1678" s="64">
        <v>24249131</v>
      </c>
      <c r="B1678" s="233" t="s">
        <v>4163</v>
      </c>
      <c r="C1678" s="64" t="s">
        <v>4164</v>
      </c>
      <c r="D1678" s="234" t="s">
        <v>104</v>
      </c>
      <c r="E1678" s="64" t="s">
        <v>2439</v>
      </c>
      <c r="F1678" s="64">
        <v>11</v>
      </c>
      <c r="G1678" s="64" t="s">
        <v>166</v>
      </c>
      <c r="H1678" s="233" t="s">
        <v>4071</v>
      </c>
      <c r="I1678" s="234" t="s">
        <v>2120</v>
      </c>
      <c r="J1678" s="64" t="s">
        <v>4165</v>
      </c>
    </row>
    <row r="1679" spans="1:10" x14ac:dyDescent="0.25">
      <c r="A1679" s="64">
        <v>24245495</v>
      </c>
      <c r="B1679" s="233" t="s">
        <v>2835</v>
      </c>
      <c r="C1679" s="64" t="s">
        <v>4166</v>
      </c>
      <c r="D1679" s="234" t="s">
        <v>118</v>
      </c>
      <c r="E1679" s="64" t="s">
        <v>1310</v>
      </c>
      <c r="F1679" s="64">
        <v>14</v>
      </c>
      <c r="G1679" s="64" t="s">
        <v>166</v>
      </c>
      <c r="H1679" s="233" t="s">
        <v>4071</v>
      </c>
      <c r="I1679" s="234" t="s">
        <v>166</v>
      </c>
      <c r="J1679" s="64" t="s">
        <v>4134</v>
      </c>
    </row>
    <row r="1680" spans="1:10" x14ac:dyDescent="0.25">
      <c r="A1680" s="64">
        <v>24249388</v>
      </c>
      <c r="B1680" s="233" t="s">
        <v>9188</v>
      </c>
      <c r="C1680" s="64" t="s">
        <v>9189</v>
      </c>
      <c r="D1680" s="234" t="s">
        <v>119</v>
      </c>
      <c r="E1680" s="64" t="s">
        <v>5382</v>
      </c>
      <c r="F1680" s="64">
        <v>14</v>
      </c>
      <c r="G1680" s="64" t="s">
        <v>166</v>
      </c>
      <c r="H1680" s="233" t="s">
        <v>4071</v>
      </c>
      <c r="I1680" s="234" t="s">
        <v>166</v>
      </c>
      <c r="J1680" s="64" t="s">
        <v>4074</v>
      </c>
    </row>
    <row r="1681" spans="1:10" x14ac:dyDescent="0.25">
      <c r="A1681" s="64">
        <v>24245529</v>
      </c>
      <c r="B1681" s="233" t="s">
        <v>698</v>
      </c>
      <c r="C1681" s="64" t="s">
        <v>4167</v>
      </c>
      <c r="D1681" s="234" t="s">
        <v>103</v>
      </c>
      <c r="E1681" s="64" t="s">
        <v>2941</v>
      </c>
      <c r="F1681" s="64">
        <v>11</v>
      </c>
      <c r="G1681" s="64" t="s">
        <v>166</v>
      </c>
      <c r="H1681" s="233" t="s">
        <v>4071</v>
      </c>
      <c r="I1681" s="234" t="s">
        <v>166</v>
      </c>
      <c r="J1681" s="64" t="s">
        <v>4168</v>
      </c>
    </row>
    <row r="1682" spans="1:10" x14ac:dyDescent="0.25">
      <c r="A1682" s="64">
        <v>24222314</v>
      </c>
      <c r="B1682" s="233" t="s">
        <v>4169</v>
      </c>
      <c r="C1682" s="64" t="s">
        <v>4170</v>
      </c>
      <c r="D1682" s="234" t="s">
        <v>119</v>
      </c>
      <c r="E1682" s="64" t="s">
        <v>4171</v>
      </c>
      <c r="F1682" s="64">
        <v>14</v>
      </c>
      <c r="G1682" s="64" t="s">
        <v>166</v>
      </c>
      <c r="H1682" s="233" t="s">
        <v>4071</v>
      </c>
      <c r="I1682" s="234" t="s">
        <v>166</v>
      </c>
      <c r="J1682" s="64" t="s">
        <v>4116</v>
      </c>
    </row>
    <row r="1683" spans="1:10" x14ac:dyDescent="0.25">
      <c r="A1683" s="64">
        <v>24233660</v>
      </c>
      <c r="B1683" s="233" t="s">
        <v>4172</v>
      </c>
      <c r="C1683" s="64" t="s">
        <v>4173</v>
      </c>
      <c r="D1683" s="234" t="s">
        <v>104</v>
      </c>
      <c r="E1683" s="64" t="s">
        <v>1986</v>
      </c>
      <c r="F1683" s="64">
        <v>13</v>
      </c>
      <c r="G1683" s="64" t="s">
        <v>166</v>
      </c>
      <c r="H1683" s="233" t="s">
        <v>4071</v>
      </c>
      <c r="I1683" s="234" t="s">
        <v>166</v>
      </c>
      <c r="J1683" s="64" t="s">
        <v>3016</v>
      </c>
    </row>
    <row r="1684" spans="1:10" x14ac:dyDescent="0.25">
      <c r="A1684" s="64">
        <v>24248811</v>
      </c>
      <c r="B1684" s="233" t="s">
        <v>4172</v>
      </c>
      <c r="C1684" s="64" t="s">
        <v>4174</v>
      </c>
      <c r="D1684" s="234" t="s">
        <v>104</v>
      </c>
      <c r="E1684" s="64" t="s">
        <v>3541</v>
      </c>
      <c r="F1684" s="64">
        <v>12</v>
      </c>
      <c r="G1684" s="64" t="s">
        <v>166</v>
      </c>
      <c r="H1684" s="233" t="s">
        <v>4071</v>
      </c>
      <c r="I1684" s="234" t="s">
        <v>166</v>
      </c>
      <c r="J1684" s="64" t="s">
        <v>331</v>
      </c>
    </row>
    <row r="1685" spans="1:10" x14ac:dyDescent="0.25">
      <c r="A1685" s="64">
        <v>24233718</v>
      </c>
      <c r="B1685" s="233" t="s">
        <v>4175</v>
      </c>
      <c r="C1685" s="64" t="s">
        <v>4176</v>
      </c>
      <c r="D1685" s="234" t="s">
        <v>103</v>
      </c>
      <c r="E1685" s="64" t="s">
        <v>2262</v>
      </c>
      <c r="F1685" s="64">
        <v>11</v>
      </c>
      <c r="G1685" s="64" t="s">
        <v>166</v>
      </c>
      <c r="H1685" s="233" t="s">
        <v>4071</v>
      </c>
      <c r="I1685" s="234" t="s">
        <v>166</v>
      </c>
      <c r="J1685" s="64" t="s">
        <v>4177</v>
      </c>
    </row>
    <row r="1686" spans="1:10" x14ac:dyDescent="0.25">
      <c r="A1686" s="64">
        <v>24245493</v>
      </c>
      <c r="B1686" s="233" t="s">
        <v>4178</v>
      </c>
      <c r="C1686" s="64" t="s">
        <v>4179</v>
      </c>
      <c r="D1686" s="234" t="s">
        <v>103</v>
      </c>
      <c r="E1686" s="64" t="s">
        <v>982</v>
      </c>
      <c r="F1686" s="64">
        <v>12</v>
      </c>
      <c r="G1686" s="64" t="s">
        <v>166</v>
      </c>
      <c r="H1686" s="233" t="s">
        <v>4071</v>
      </c>
      <c r="I1686" s="234" t="s">
        <v>166</v>
      </c>
      <c r="J1686" s="64" t="s">
        <v>682</v>
      </c>
    </row>
    <row r="1687" spans="1:10" x14ac:dyDescent="0.25">
      <c r="A1687" s="64">
        <v>24248812</v>
      </c>
      <c r="B1687" s="233" t="s">
        <v>719</v>
      </c>
      <c r="C1687" s="64" t="s">
        <v>4180</v>
      </c>
      <c r="D1687" s="234" t="s">
        <v>103</v>
      </c>
      <c r="E1687" s="64" t="s">
        <v>2532</v>
      </c>
      <c r="F1687" s="64">
        <v>12</v>
      </c>
      <c r="G1687" s="64" t="s">
        <v>166</v>
      </c>
      <c r="H1687" s="233" t="s">
        <v>4071</v>
      </c>
      <c r="I1687" s="234" t="s">
        <v>166</v>
      </c>
      <c r="J1687" s="64" t="s">
        <v>481</v>
      </c>
    </row>
    <row r="1688" spans="1:10" x14ac:dyDescent="0.25">
      <c r="A1688" s="64">
        <v>24239215</v>
      </c>
      <c r="B1688" s="233" t="s">
        <v>4181</v>
      </c>
      <c r="C1688" s="64" t="s">
        <v>4182</v>
      </c>
      <c r="D1688" s="234" t="s">
        <v>119</v>
      </c>
      <c r="E1688" s="64" t="s">
        <v>4183</v>
      </c>
      <c r="F1688" s="64">
        <v>15</v>
      </c>
      <c r="G1688" s="64" t="s">
        <v>166</v>
      </c>
      <c r="H1688" s="233" t="s">
        <v>4071</v>
      </c>
      <c r="I1688" s="234" t="s">
        <v>166</v>
      </c>
      <c r="J1688" s="64" t="s">
        <v>632</v>
      </c>
    </row>
    <row r="1689" spans="1:10" x14ac:dyDescent="0.25">
      <c r="A1689" s="64">
        <v>24245511</v>
      </c>
      <c r="B1689" s="233" t="s">
        <v>4184</v>
      </c>
      <c r="C1689" s="64" t="s">
        <v>4185</v>
      </c>
      <c r="D1689" s="234" t="s">
        <v>103</v>
      </c>
      <c r="E1689" s="64" t="s">
        <v>1256</v>
      </c>
      <c r="F1689" s="64">
        <v>11</v>
      </c>
      <c r="G1689" s="64" t="s">
        <v>166</v>
      </c>
      <c r="H1689" s="233" t="s">
        <v>4071</v>
      </c>
      <c r="I1689" s="234" t="s">
        <v>166</v>
      </c>
      <c r="J1689" s="64" t="s">
        <v>4131</v>
      </c>
    </row>
    <row r="1690" spans="1:10" x14ac:dyDescent="0.25">
      <c r="A1690" s="64">
        <v>24236667</v>
      </c>
      <c r="B1690" s="233" t="s">
        <v>2844</v>
      </c>
      <c r="C1690" s="64" t="s">
        <v>4186</v>
      </c>
      <c r="D1690" s="234" t="s">
        <v>119</v>
      </c>
      <c r="E1690" s="64" t="s">
        <v>1330</v>
      </c>
      <c r="F1690" s="64">
        <v>13</v>
      </c>
      <c r="G1690" s="64" t="s">
        <v>166</v>
      </c>
      <c r="H1690" s="233" t="s">
        <v>4071</v>
      </c>
      <c r="I1690" s="234" t="s">
        <v>166</v>
      </c>
      <c r="J1690" s="64" t="s">
        <v>2758</v>
      </c>
    </row>
    <row r="1691" spans="1:10" x14ac:dyDescent="0.25">
      <c r="A1691" s="64">
        <v>24245530</v>
      </c>
      <c r="B1691" s="233" t="s">
        <v>4187</v>
      </c>
      <c r="C1691" s="64" t="s">
        <v>4188</v>
      </c>
      <c r="D1691" s="234" t="s">
        <v>103</v>
      </c>
      <c r="E1691" s="64" t="s">
        <v>4189</v>
      </c>
      <c r="F1691" s="64">
        <v>13</v>
      </c>
      <c r="G1691" s="64" t="s">
        <v>166</v>
      </c>
      <c r="H1691" s="233" t="s">
        <v>4071</v>
      </c>
      <c r="I1691" s="234" t="s">
        <v>166</v>
      </c>
      <c r="J1691" s="64" t="s">
        <v>4109</v>
      </c>
    </row>
    <row r="1692" spans="1:10" x14ac:dyDescent="0.25">
      <c r="A1692" s="64">
        <v>24212834</v>
      </c>
      <c r="B1692" s="233" t="s">
        <v>3027</v>
      </c>
      <c r="C1692" s="64" t="s">
        <v>540</v>
      </c>
      <c r="D1692" s="234" t="s">
        <v>404</v>
      </c>
      <c r="E1692" s="64" t="s">
        <v>4190</v>
      </c>
      <c r="F1692" s="64">
        <v>16</v>
      </c>
      <c r="G1692" s="64" t="s">
        <v>166</v>
      </c>
      <c r="H1692" s="233" t="s">
        <v>4071</v>
      </c>
      <c r="I1692" s="234" t="s">
        <v>166</v>
      </c>
      <c r="J1692" s="64" t="s">
        <v>682</v>
      </c>
    </row>
    <row r="1693" spans="1:10" x14ac:dyDescent="0.25">
      <c r="A1693" s="64">
        <v>24248813</v>
      </c>
      <c r="B1693" s="233" t="s">
        <v>4191</v>
      </c>
      <c r="C1693" s="64" t="s">
        <v>4192</v>
      </c>
      <c r="D1693" s="234" t="s">
        <v>119</v>
      </c>
      <c r="E1693" s="64" t="s">
        <v>1480</v>
      </c>
      <c r="F1693" s="64">
        <v>14</v>
      </c>
      <c r="G1693" s="64" t="s">
        <v>166</v>
      </c>
      <c r="H1693" s="233" t="s">
        <v>4071</v>
      </c>
      <c r="I1693" s="234" t="s">
        <v>166</v>
      </c>
      <c r="J1693" s="64" t="s">
        <v>4148</v>
      </c>
    </row>
    <row r="1694" spans="1:10" x14ac:dyDescent="0.25">
      <c r="A1694" s="64">
        <v>24248814</v>
      </c>
      <c r="B1694" s="233" t="s">
        <v>4193</v>
      </c>
      <c r="C1694" s="64" t="s">
        <v>4194</v>
      </c>
      <c r="D1694" s="234" t="s">
        <v>104</v>
      </c>
      <c r="E1694" s="64" t="s">
        <v>4195</v>
      </c>
      <c r="F1694" s="64">
        <v>10</v>
      </c>
      <c r="G1694" s="64" t="s">
        <v>166</v>
      </c>
      <c r="H1694" s="233" t="s">
        <v>4071</v>
      </c>
      <c r="I1694" s="234" t="s">
        <v>166</v>
      </c>
      <c r="J1694" s="64" t="s">
        <v>4074</v>
      </c>
    </row>
    <row r="1695" spans="1:10" x14ac:dyDescent="0.25">
      <c r="A1695" s="64">
        <v>24249390</v>
      </c>
      <c r="B1695" s="233" t="s">
        <v>9190</v>
      </c>
      <c r="C1695" s="64" t="s">
        <v>9191</v>
      </c>
      <c r="D1695" s="234" t="s">
        <v>118</v>
      </c>
      <c r="E1695" s="64" t="s">
        <v>3074</v>
      </c>
      <c r="F1695" s="64">
        <v>14</v>
      </c>
      <c r="G1695" s="64" t="s">
        <v>166</v>
      </c>
      <c r="H1695" s="233" t="s">
        <v>4071</v>
      </c>
      <c r="I1695" s="234" t="s">
        <v>166</v>
      </c>
      <c r="J1695" s="64" t="s">
        <v>4074</v>
      </c>
    </row>
    <row r="1696" spans="1:10" x14ac:dyDescent="0.25">
      <c r="A1696" s="64">
        <v>24236610</v>
      </c>
      <c r="B1696" s="233" t="s">
        <v>4196</v>
      </c>
      <c r="C1696" s="64" t="s">
        <v>4197</v>
      </c>
      <c r="D1696" s="234" t="s">
        <v>119</v>
      </c>
      <c r="E1696" s="64" t="s">
        <v>1681</v>
      </c>
      <c r="F1696" s="64">
        <v>14</v>
      </c>
      <c r="G1696" s="64" t="s">
        <v>166</v>
      </c>
      <c r="H1696" s="233" t="s">
        <v>4071</v>
      </c>
      <c r="I1696" s="234" t="s">
        <v>166</v>
      </c>
      <c r="J1696" s="64" t="s">
        <v>9255</v>
      </c>
    </row>
    <row r="1697" spans="1:10" x14ac:dyDescent="0.25">
      <c r="A1697" s="64">
        <v>24233670</v>
      </c>
      <c r="B1697" s="233" t="s">
        <v>4199</v>
      </c>
      <c r="C1697" s="64" t="s">
        <v>4200</v>
      </c>
      <c r="D1697" s="234" t="s">
        <v>103</v>
      </c>
      <c r="E1697" s="64" t="s">
        <v>2713</v>
      </c>
      <c r="F1697" s="64">
        <v>12</v>
      </c>
      <c r="G1697" s="64" t="s">
        <v>166</v>
      </c>
      <c r="H1697" s="233" t="s">
        <v>4071</v>
      </c>
      <c r="I1697" s="234" t="s">
        <v>166</v>
      </c>
      <c r="J1697" s="64" t="s">
        <v>4113</v>
      </c>
    </row>
    <row r="1698" spans="1:10" x14ac:dyDescent="0.25">
      <c r="A1698" s="64">
        <v>24239220</v>
      </c>
      <c r="B1698" s="233" t="s">
        <v>4201</v>
      </c>
      <c r="C1698" s="64" t="s">
        <v>871</v>
      </c>
      <c r="D1698" s="234" t="s">
        <v>119</v>
      </c>
      <c r="E1698" s="64" t="s">
        <v>2478</v>
      </c>
      <c r="F1698" s="64">
        <v>14</v>
      </c>
      <c r="G1698" s="64" t="s">
        <v>166</v>
      </c>
      <c r="H1698" s="233" t="s">
        <v>4071</v>
      </c>
      <c r="I1698" s="234" t="s">
        <v>166</v>
      </c>
      <c r="J1698" s="64" t="s">
        <v>632</v>
      </c>
    </row>
    <row r="1699" spans="1:10" x14ac:dyDescent="0.25">
      <c r="A1699" s="64">
        <v>24245491</v>
      </c>
      <c r="B1699" s="233" t="s">
        <v>4202</v>
      </c>
      <c r="C1699" s="64" t="s">
        <v>599</v>
      </c>
      <c r="D1699" s="234" t="s">
        <v>118</v>
      </c>
      <c r="E1699" s="64" t="s">
        <v>4203</v>
      </c>
      <c r="F1699" s="64">
        <v>13</v>
      </c>
      <c r="G1699" s="64" t="s">
        <v>166</v>
      </c>
      <c r="H1699" s="233" t="s">
        <v>4071</v>
      </c>
      <c r="I1699" s="234" t="s">
        <v>166</v>
      </c>
      <c r="J1699" s="64" t="s">
        <v>682</v>
      </c>
    </row>
    <row r="1700" spans="1:10" x14ac:dyDescent="0.25">
      <c r="A1700" s="64">
        <v>24248815</v>
      </c>
      <c r="B1700" s="233" t="s">
        <v>4204</v>
      </c>
      <c r="C1700" s="64" t="s">
        <v>1375</v>
      </c>
      <c r="D1700" s="234" t="s">
        <v>118</v>
      </c>
      <c r="E1700" s="64" t="s">
        <v>4205</v>
      </c>
      <c r="F1700" s="64">
        <v>14</v>
      </c>
      <c r="G1700" s="64" t="s">
        <v>166</v>
      </c>
      <c r="H1700" s="233" t="s">
        <v>4071</v>
      </c>
      <c r="I1700" s="234" t="s">
        <v>166</v>
      </c>
      <c r="J1700" s="64" t="s">
        <v>4093</v>
      </c>
    </row>
    <row r="1701" spans="1:10" x14ac:dyDescent="0.25">
      <c r="A1701" s="64">
        <v>24233838</v>
      </c>
      <c r="B1701" s="233" t="s">
        <v>4204</v>
      </c>
      <c r="C1701" s="64" t="s">
        <v>4206</v>
      </c>
      <c r="D1701" s="234" t="s">
        <v>119</v>
      </c>
      <c r="E1701" s="64" t="s">
        <v>4207</v>
      </c>
      <c r="F1701" s="64">
        <v>13</v>
      </c>
      <c r="G1701" s="64" t="s">
        <v>166</v>
      </c>
      <c r="H1701" s="233" t="s">
        <v>4071</v>
      </c>
      <c r="I1701" s="234" t="s">
        <v>166</v>
      </c>
      <c r="J1701" s="64" t="s">
        <v>949</v>
      </c>
    </row>
    <row r="1702" spans="1:10" x14ac:dyDescent="0.25">
      <c r="A1702" s="64">
        <v>24245509</v>
      </c>
      <c r="B1702" s="233" t="s">
        <v>1136</v>
      </c>
      <c r="C1702" s="64" t="s">
        <v>525</v>
      </c>
      <c r="D1702" s="234" t="s">
        <v>104</v>
      </c>
      <c r="E1702" s="64" t="s">
        <v>2394</v>
      </c>
      <c r="F1702" s="64">
        <v>12</v>
      </c>
      <c r="G1702" s="64" t="s">
        <v>166</v>
      </c>
      <c r="H1702" s="233" t="s">
        <v>4071</v>
      </c>
      <c r="I1702" s="234" t="s">
        <v>166</v>
      </c>
      <c r="J1702" s="64" t="s">
        <v>4109</v>
      </c>
    </row>
    <row r="1703" spans="1:10" x14ac:dyDescent="0.25">
      <c r="A1703" s="64">
        <v>24249391</v>
      </c>
      <c r="B1703" s="233" t="s">
        <v>9192</v>
      </c>
      <c r="C1703" s="64" t="s">
        <v>9193</v>
      </c>
      <c r="D1703" s="234" t="s">
        <v>103</v>
      </c>
      <c r="E1703" s="64" t="s">
        <v>1138</v>
      </c>
      <c r="F1703" s="64">
        <v>12</v>
      </c>
      <c r="G1703" s="64" t="s">
        <v>166</v>
      </c>
      <c r="H1703" s="233" t="s">
        <v>4071</v>
      </c>
      <c r="I1703" s="234" t="s">
        <v>166</v>
      </c>
      <c r="J1703" s="64" t="s">
        <v>4074</v>
      </c>
    </row>
    <row r="1704" spans="1:10" x14ac:dyDescent="0.25">
      <c r="A1704" s="64">
        <v>24221159</v>
      </c>
      <c r="B1704" s="233" t="s">
        <v>4208</v>
      </c>
      <c r="C1704" s="64" t="s">
        <v>4209</v>
      </c>
      <c r="D1704" s="234" t="s">
        <v>119</v>
      </c>
      <c r="E1704" s="64" t="s">
        <v>2987</v>
      </c>
      <c r="F1704" s="64">
        <v>14</v>
      </c>
      <c r="G1704" s="64" t="s">
        <v>166</v>
      </c>
      <c r="H1704" s="233" t="s">
        <v>4071</v>
      </c>
      <c r="I1704" s="234" t="s">
        <v>166</v>
      </c>
      <c r="J1704" s="64" t="s">
        <v>4198</v>
      </c>
    </row>
    <row r="1705" spans="1:10" x14ac:dyDescent="0.25">
      <c r="A1705" s="64">
        <v>24236608</v>
      </c>
      <c r="B1705" s="233" t="s">
        <v>4210</v>
      </c>
      <c r="C1705" s="64" t="s">
        <v>4211</v>
      </c>
      <c r="D1705" s="234" t="s">
        <v>104</v>
      </c>
      <c r="E1705" s="64" t="s">
        <v>960</v>
      </c>
      <c r="F1705" s="64">
        <v>12</v>
      </c>
      <c r="G1705" s="64" t="s">
        <v>166</v>
      </c>
      <c r="H1705" s="233" t="s">
        <v>4071</v>
      </c>
      <c r="I1705" s="234" t="s">
        <v>166</v>
      </c>
      <c r="J1705" s="64" t="s">
        <v>368</v>
      </c>
    </row>
    <row r="1706" spans="1:10" x14ac:dyDescent="0.25">
      <c r="A1706" s="64">
        <v>24245625</v>
      </c>
      <c r="B1706" s="233" t="s">
        <v>4212</v>
      </c>
      <c r="C1706" s="64" t="s">
        <v>4213</v>
      </c>
      <c r="D1706" s="234" t="s">
        <v>118</v>
      </c>
      <c r="E1706" s="64" t="s">
        <v>4214</v>
      </c>
      <c r="F1706" s="64">
        <v>14</v>
      </c>
      <c r="G1706" s="64" t="s">
        <v>166</v>
      </c>
      <c r="H1706" s="233" t="s">
        <v>4071</v>
      </c>
      <c r="I1706" s="234" t="s">
        <v>166</v>
      </c>
      <c r="J1706" s="64" t="s">
        <v>1445</v>
      </c>
    </row>
    <row r="1707" spans="1:10" x14ac:dyDescent="0.25">
      <c r="A1707" s="64">
        <v>24248816</v>
      </c>
      <c r="B1707" s="233" t="s">
        <v>4215</v>
      </c>
      <c r="C1707" s="64" t="s">
        <v>2498</v>
      </c>
      <c r="D1707" s="234" t="s">
        <v>103</v>
      </c>
      <c r="E1707" s="64" t="s">
        <v>396</v>
      </c>
      <c r="F1707" s="64">
        <v>12</v>
      </c>
      <c r="G1707" s="64" t="s">
        <v>166</v>
      </c>
      <c r="H1707" s="233" t="s">
        <v>4071</v>
      </c>
      <c r="I1707" s="234" t="s">
        <v>166</v>
      </c>
      <c r="J1707" s="64" t="s">
        <v>1445</v>
      </c>
    </row>
    <row r="1708" spans="1:10" x14ac:dyDescent="0.25">
      <c r="A1708" s="64">
        <v>24248817</v>
      </c>
      <c r="B1708" s="233" t="s">
        <v>4216</v>
      </c>
      <c r="C1708" s="64" t="s">
        <v>4217</v>
      </c>
      <c r="D1708" s="234" t="s">
        <v>118</v>
      </c>
      <c r="E1708" s="64" t="s">
        <v>1681</v>
      </c>
      <c r="F1708" s="64">
        <v>14</v>
      </c>
      <c r="G1708" s="64" t="s">
        <v>166</v>
      </c>
      <c r="H1708" s="233" t="s">
        <v>4071</v>
      </c>
      <c r="I1708" s="234" t="s">
        <v>166</v>
      </c>
      <c r="J1708" s="64" t="s">
        <v>4087</v>
      </c>
    </row>
    <row r="1709" spans="1:10" x14ac:dyDescent="0.25">
      <c r="A1709" s="64">
        <v>24211024</v>
      </c>
      <c r="B1709" s="233" t="s">
        <v>4218</v>
      </c>
      <c r="C1709" s="64" t="s">
        <v>4219</v>
      </c>
      <c r="D1709" s="234" t="s">
        <v>119</v>
      </c>
      <c r="E1709" s="64" t="s">
        <v>4220</v>
      </c>
      <c r="F1709" s="64">
        <v>14</v>
      </c>
      <c r="G1709" s="64" t="s">
        <v>166</v>
      </c>
      <c r="H1709" s="233" t="s">
        <v>4071</v>
      </c>
      <c r="I1709" s="234" t="s">
        <v>166</v>
      </c>
      <c r="J1709" s="64" t="s">
        <v>2180</v>
      </c>
    </row>
    <row r="1710" spans="1:10" x14ac:dyDescent="0.25">
      <c r="A1710" s="64">
        <v>24247847</v>
      </c>
      <c r="B1710" s="233" t="s">
        <v>4221</v>
      </c>
      <c r="C1710" s="64" t="s">
        <v>718</v>
      </c>
      <c r="D1710" s="234" t="s">
        <v>104</v>
      </c>
      <c r="E1710" s="64" t="s">
        <v>3013</v>
      </c>
      <c r="F1710" s="64">
        <v>12</v>
      </c>
      <c r="G1710" s="64" t="s">
        <v>166</v>
      </c>
      <c r="H1710" s="233" t="s">
        <v>4071</v>
      </c>
      <c r="I1710" s="234" t="s">
        <v>166</v>
      </c>
      <c r="J1710" s="64" t="s">
        <v>262</v>
      </c>
    </row>
    <row r="1711" spans="1:10" x14ac:dyDescent="0.25">
      <c r="A1711" s="64">
        <v>24210762</v>
      </c>
      <c r="B1711" s="233" t="s">
        <v>1598</v>
      </c>
      <c r="C1711" s="64" t="s">
        <v>4222</v>
      </c>
      <c r="D1711" s="234" t="s">
        <v>119</v>
      </c>
      <c r="E1711" s="64" t="s">
        <v>2842</v>
      </c>
      <c r="F1711" s="64">
        <v>14</v>
      </c>
      <c r="G1711" s="64" t="s">
        <v>166</v>
      </c>
      <c r="H1711" s="233" t="s">
        <v>4071</v>
      </c>
      <c r="I1711" s="234" t="s">
        <v>166</v>
      </c>
      <c r="J1711" s="64" t="s">
        <v>481</v>
      </c>
    </row>
    <row r="1712" spans="1:10" x14ac:dyDescent="0.25">
      <c r="A1712" s="64">
        <v>24222311</v>
      </c>
      <c r="B1712" s="233" t="s">
        <v>1598</v>
      </c>
      <c r="C1712" s="64" t="s">
        <v>4223</v>
      </c>
      <c r="D1712" s="234" t="s">
        <v>119</v>
      </c>
      <c r="E1712" s="64" t="s">
        <v>4224</v>
      </c>
      <c r="F1712" s="64">
        <v>13</v>
      </c>
      <c r="G1712" s="64" t="s">
        <v>166</v>
      </c>
      <c r="H1712" s="233" t="s">
        <v>4071</v>
      </c>
      <c r="I1712" s="234" t="s">
        <v>166</v>
      </c>
      <c r="J1712" s="64" t="s">
        <v>4225</v>
      </c>
    </row>
    <row r="1713" spans="1:10" x14ac:dyDescent="0.25">
      <c r="A1713" s="64">
        <v>24248818</v>
      </c>
      <c r="B1713" s="233" t="s">
        <v>4226</v>
      </c>
      <c r="C1713" s="64" t="s">
        <v>4227</v>
      </c>
      <c r="D1713" s="234" t="s">
        <v>103</v>
      </c>
      <c r="E1713" s="64" t="s">
        <v>4228</v>
      </c>
      <c r="F1713" s="64">
        <v>12</v>
      </c>
      <c r="G1713" s="64" t="s">
        <v>166</v>
      </c>
      <c r="H1713" s="233" t="s">
        <v>4071</v>
      </c>
      <c r="I1713" s="234" t="s">
        <v>166</v>
      </c>
      <c r="J1713" s="64" t="s">
        <v>4074</v>
      </c>
    </row>
    <row r="1714" spans="1:10" x14ac:dyDescent="0.25">
      <c r="A1714" s="64">
        <v>24222669</v>
      </c>
      <c r="B1714" s="233" t="s">
        <v>4229</v>
      </c>
      <c r="C1714" s="64" t="s">
        <v>4230</v>
      </c>
      <c r="D1714" s="234" t="s">
        <v>103</v>
      </c>
      <c r="E1714" s="64" t="s">
        <v>1300</v>
      </c>
      <c r="F1714" s="64">
        <v>13</v>
      </c>
      <c r="G1714" s="64" t="s">
        <v>166</v>
      </c>
      <c r="H1714" s="233" t="s">
        <v>4071</v>
      </c>
      <c r="I1714" s="234" t="s">
        <v>166</v>
      </c>
      <c r="J1714" s="64" t="s">
        <v>1340</v>
      </c>
    </row>
    <row r="1715" spans="1:10" x14ac:dyDescent="0.25">
      <c r="A1715" s="64">
        <v>24248255</v>
      </c>
      <c r="B1715" s="233" t="s">
        <v>4231</v>
      </c>
      <c r="C1715" s="64" t="s">
        <v>4232</v>
      </c>
      <c r="D1715" s="234" t="s">
        <v>104</v>
      </c>
      <c r="E1715" s="64" t="s">
        <v>239</v>
      </c>
      <c r="F1715" s="64">
        <v>12</v>
      </c>
      <c r="G1715" s="64" t="s">
        <v>166</v>
      </c>
      <c r="H1715" s="233" t="s">
        <v>4233</v>
      </c>
      <c r="I1715" s="234" t="s">
        <v>166</v>
      </c>
      <c r="J1715" s="64" t="s">
        <v>481</v>
      </c>
    </row>
    <row r="1716" spans="1:10" x14ac:dyDescent="0.25">
      <c r="A1716" s="64">
        <v>24238732</v>
      </c>
      <c r="B1716" s="233" t="s">
        <v>192</v>
      </c>
      <c r="C1716" s="64" t="s">
        <v>4234</v>
      </c>
      <c r="D1716" s="234" t="s">
        <v>118</v>
      </c>
      <c r="E1716" s="64" t="s">
        <v>4235</v>
      </c>
      <c r="F1716" s="64">
        <v>15</v>
      </c>
      <c r="G1716" s="64" t="s">
        <v>166</v>
      </c>
      <c r="H1716" s="233" t="s">
        <v>4233</v>
      </c>
      <c r="I1716" s="234" t="s">
        <v>166</v>
      </c>
      <c r="J1716" s="64" t="s">
        <v>4236</v>
      </c>
    </row>
    <row r="1717" spans="1:10" x14ac:dyDescent="0.25">
      <c r="A1717" s="64">
        <v>24248327</v>
      </c>
      <c r="B1717" s="233" t="s">
        <v>4237</v>
      </c>
      <c r="C1717" s="64" t="s">
        <v>4238</v>
      </c>
      <c r="D1717" s="234" t="s">
        <v>104</v>
      </c>
      <c r="E1717" s="64" t="s">
        <v>2882</v>
      </c>
      <c r="F1717" s="64">
        <v>11</v>
      </c>
      <c r="G1717" s="64" t="s">
        <v>166</v>
      </c>
      <c r="H1717" s="233" t="s">
        <v>4233</v>
      </c>
      <c r="I1717" s="234" t="s">
        <v>166</v>
      </c>
      <c r="J1717" s="64" t="s">
        <v>2337</v>
      </c>
    </row>
    <row r="1718" spans="1:10" x14ac:dyDescent="0.25">
      <c r="A1718" s="64">
        <v>24211383</v>
      </c>
      <c r="B1718" s="233" t="s">
        <v>4237</v>
      </c>
      <c r="C1718" s="64" t="s">
        <v>4239</v>
      </c>
      <c r="D1718" s="234" t="s">
        <v>119</v>
      </c>
      <c r="E1718" s="64" t="s">
        <v>3113</v>
      </c>
      <c r="F1718" s="64">
        <v>15</v>
      </c>
      <c r="G1718" s="64" t="s">
        <v>166</v>
      </c>
      <c r="H1718" s="233" t="s">
        <v>4233</v>
      </c>
      <c r="I1718" s="234" t="s">
        <v>166</v>
      </c>
      <c r="J1718" s="64" t="s">
        <v>4240</v>
      </c>
    </row>
    <row r="1719" spans="1:10" x14ac:dyDescent="0.25">
      <c r="A1719" s="64">
        <v>24221894</v>
      </c>
      <c r="B1719" s="233" t="s">
        <v>4241</v>
      </c>
      <c r="C1719" s="64" t="s">
        <v>4242</v>
      </c>
      <c r="D1719" s="234" t="s">
        <v>104</v>
      </c>
      <c r="E1719" s="64" t="s">
        <v>1112</v>
      </c>
      <c r="F1719" s="64">
        <v>13</v>
      </c>
      <c r="G1719" s="64" t="s">
        <v>166</v>
      </c>
      <c r="H1719" s="233" t="s">
        <v>4233</v>
      </c>
      <c r="I1719" s="234" t="s">
        <v>166</v>
      </c>
      <c r="J1719" s="64" t="s">
        <v>2307</v>
      </c>
    </row>
    <row r="1720" spans="1:10" x14ac:dyDescent="0.25">
      <c r="A1720" s="64">
        <v>24248506</v>
      </c>
      <c r="B1720" s="233" t="s">
        <v>4243</v>
      </c>
      <c r="C1720" s="64" t="s">
        <v>4244</v>
      </c>
      <c r="D1720" s="234" t="s">
        <v>104</v>
      </c>
      <c r="E1720" s="64" t="s">
        <v>4245</v>
      </c>
      <c r="F1720" s="64">
        <v>12</v>
      </c>
      <c r="G1720" s="64" t="s">
        <v>166</v>
      </c>
      <c r="H1720" s="233" t="s">
        <v>4233</v>
      </c>
      <c r="I1720" s="234" t="s">
        <v>166</v>
      </c>
      <c r="J1720" s="64" t="s">
        <v>2337</v>
      </c>
    </row>
    <row r="1721" spans="1:10" x14ac:dyDescent="0.25">
      <c r="A1721" s="64">
        <v>24233873</v>
      </c>
      <c r="B1721" s="233" t="s">
        <v>4246</v>
      </c>
      <c r="C1721" s="64" t="s">
        <v>4247</v>
      </c>
      <c r="D1721" s="234" t="s">
        <v>104</v>
      </c>
      <c r="E1721" s="64" t="s">
        <v>4248</v>
      </c>
      <c r="F1721" s="64">
        <v>13</v>
      </c>
      <c r="G1721" s="64" t="s">
        <v>166</v>
      </c>
      <c r="H1721" s="233" t="s">
        <v>4233</v>
      </c>
      <c r="I1721" s="234" t="s">
        <v>166</v>
      </c>
      <c r="J1721" s="64" t="s">
        <v>4249</v>
      </c>
    </row>
    <row r="1722" spans="1:10" x14ac:dyDescent="0.25">
      <c r="A1722" s="64">
        <v>24248580</v>
      </c>
      <c r="B1722" s="233" t="s">
        <v>379</v>
      </c>
      <c r="C1722" s="64" t="s">
        <v>4250</v>
      </c>
      <c r="D1722" s="234" t="s">
        <v>103</v>
      </c>
      <c r="E1722" s="64" t="s">
        <v>201</v>
      </c>
      <c r="F1722" s="64">
        <v>12</v>
      </c>
      <c r="G1722" s="64" t="s">
        <v>166</v>
      </c>
      <c r="H1722" s="233" t="s">
        <v>4233</v>
      </c>
      <c r="I1722" s="234" t="s">
        <v>166</v>
      </c>
      <c r="J1722" s="64" t="s">
        <v>632</v>
      </c>
    </row>
    <row r="1723" spans="1:10" x14ac:dyDescent="0.25">
      <c r="A1723" s="64">
        <v>24248304</v>
      </c>
      <c r="B1723" s="233" t="s">
        <v>379</v>
      </c>
      <c r="C1723" s="64" t="s">
        <v>4251</v>
      </c>
      <c r="D1723" s="234" t="s">
        <v>103</v>
      </c>
      <c r="E1723" s="64" t="s">
        <v>1022</v>
      </c>
      <c r="F1723" s="64">
        <v>11</v>
      </c>
      <c r="G1723" s="64" t="s">
        <v>166</v>
      </c>
      <c r="H1723" s="233" t="s">
        <v>4233</v>
      </c>
      <c r="I1723" s="234" t="s">
        <v>166</v>
      </c>
      <c r="J1723" s="64" t="s">
        <v>632</v>
      </c>
    </row>
    <row r="1724" spans="1:10" x14ac:dyDescent="0.25">
      <c r="A1724" s="64">
        <v>24248258</v>
      </c>
      <c r="B1724" s="233" t="s">
        <v>379</v>
      </c>
      <c r="C1724" s="64" t="s">
        <v>4252</v>
      </c>
      <c r="D1724" s="234" t="s">
        <v>118</v>
      </c>
      <c r="E1724" s="64" t="s">
        <v>4253</v>
      </c>
      <c r="F1724" s="64">
        <v>15</v>
      </c>
      <c r="G1724" s="64" t="s">
        <v>166</v>
      </c>
      <c r="H1724" s="233" t="s">
        <v>4233</v>
      </c>
      <c r="I1724" s="234" t="s">
        <v>166</v>
      </c>
      <c r="J1724" s="64" t="s">
        <v>632</v>
      </c>
    </row>
    <row r="1725" spans="1:10" x14ac:dyDescent="0.25">
      <c r="A1725" s="64">
        <v>24248254</v>
      </c>
      <c r="B1725" s="233" t="s">
        <v>4254</v>
      </c>
      <c r="C1725" s="64" t="s">
        <v>4255</v>
      </c>
      <c r="D1725" s="234" t="s">
        <v>104</v>
      </c>
      <c r="E1725" s="64" t="s">
        <v>1711</v>
      </c>
      <c r="F1725" s="64">
        <v>13</v>
      </c>
      <c r="G1725" s="64" t="s">
        <v>166</v>
      </c>
      <c r="H1725" s="233" t="s">
        <v>4233</v>
      </c>
      <c r="I1725" s="234" t="s">
        <v>166</v>
      </c>
      <c r="J1725" s="64" t="s">
        <v>481</v>
      </c>
    </row>
    <row r="1726" spans="1:10" x14ac:dyDescent="0.25">
      <c r="A1726" s="64">
        <v>24238735</v>
      </c>
      <c r="B1726" s="233" t="s">
        <v>4256</v>
      </c>
      <c r="C1726" s="64" t="s">
        <v>4257</v>
      </c>
      <c r="D1726" s="234" t="s">
        <v>104</v>
      </c>
      <c r="E1726" s="64" t="s">
        <v>1440</v>
      </c>
      <c r="F1726" s="64">
        <v>13</v>
      </c>
      <c r="G1726" s="64" t="s">
        <v>166</v>
      </c>
      <c r="H1726" s="233" t="s">
        <v>4233</v>
      </c>
      <c r="I1726" s="234" t="s">
        <v>166</v>
      </c>
      <c r="J1726" s="64" t="s">
        <v>4258</v>
      </c>
    </row>
    <row r="1727" spans="1:10" x14ac:dyDescent="0.25">
      <c r="A1727" s="64">
        <v>24237718</v>
      </c>
      <c r="B1727" s="233" t="s">
        <v>4259</v>
      </c>
      <c r="C1727" s="64" t="s">
        <v>1593</v>
      </c>
      <c r="D1727" s="234" t="s">
        <v>103</v>
      </c>
      <c r="E1727" s="64" t="s">
        <v>1783</v>
      </c>
      <c r="F1727" s="64">
        <v>13</v>
      </c>
      <c r="G1727" s="64" t="s">
        <v>166</v>
      </c>
      <c r="H1727" s="233" t="s">
        <v>4233</v>
      </c>
      <c r="I1727" s="234" t="s">
        <v>166</v>
      </c>
      <c r="J1727" s="64" t="s">
        <v>4260</v>
      </c>
    </row>
    <row r="1728" spans="1:10" x14ac:dyDescent="0.25">
      <c r="A1728" s="64">
        <v>24248247</v>
      </c>
      <c r="B1728" s="233" t="s">
        <v>4261</v>
      </c>
      <c r="C1728" s="64" t="s">
        <v>4262</v>
      </c>
      <c r="D1728" s="234" t="s">
        <v>103</v>
      </c>
      <c r="E1728" s="64" t="s">
        <v>4263</v>
      </c>
      <c r="F1728" s="64">
        <v>11</v>
      </c>
      <c r="G1728" s="64" t="s">
        <v>166</v>
      </c>
      <c r="H1728" s="233" t="s">
        <v>4233</v>
      </c>
      <c r="I1728" s="234" t="s">
        <v>166</v>
      </c>
      <c r="J1728" s="64" t="s">
        <v>788</v>
      </c>
    </row>
    <row r="1729" spans="1:10" x14ac:dyDescent="0.25">
      <c r="A1729" s="64">
        <v>24248256</v>
      </c>
      <c r="B1729" s="233" t="s">
        <v>4264</v>
      </c>
      <c r="C1729" s="64" t="s">
        <v>4265</v>
      </c>
      <c r="D1729" s="234" t="s">
        <v>104</v>
      </c>
      <c r="E1729" s="64" t="s">
        <v>3968</v>
      </c>
      <c r="F1729" s="64">
        <v>13</v>
      </c>
      <c r="G1729" s="64" t="s">
        <v>166</v>
      </c>
      <c r="H1729" s="233" t="s">
        <v>4233</v>
      </c>
      <c r="I1729" s="234" t="s">
        <v>166</v>
      </c>
      <c r="J1729" s="64" t="s">
        <v>481</v>
      </c>
    </row>
    <row r="1730" spans="1:10" x14ac:dyDescent="0.25">
      <c r="A1730" s="64">
        <v>24238504</v>
      </c>
      <c r="B1730" s="233" t="s">
        <v>4266</v>
      </c>
      <c r="C1730" s="64" t="s">
        <v>4267</v>
      </c>
      <c r="D1730" s="234" t="s">
        <v>119</v>
      </c>
      <c r="E1730" s="64" t="s">
        <v>1693</v>
      </c>
      <c r="F1730" s="64">
        <v>14</v>
      </c>
      <c r="G1730" s="64" t="s">
        <v>166</v>
      </c>
      <c r="H1730" s="233" t="s">
        <v>4233</v>
      </c>
      <c r="I1730" s="234" t="s">
        <v>166</v>
      </c>
      <c r="J1730" s="64" t="s">
        <v>2307</v>
      </c>
    </row>
    <row r="1731" spans="1:10" x14ac:dyDescent="0.25">
      <c r="A1731" s="64">
        <v>24248302</v>
      </c>
      <c r="B1731" s="233" t="s">
        <v>4268</v>
      </c>
      <c r="C1731" s="64" t="s">
        <v>4269</v>
      </c>
      <c r="D1731" s="234" t="s">
        <v>103</v>
      </c>
      <c r="E1731" s="64" t="s">
        <v>1300</v>
      </c>
      <c r="F1731" s="64">
        <v>13</v>
      </c>
      <c r="G1731" s="64" t="s">
        <v>166</v>
      </c>
      <c r="H1731" s="233" t="s">
        <v>4233</v>
      </c>
      <c r="I1731" s="234" t="s">
        <v>166</v>
      </c>
      <c r="J1731" s="64" t="s">
        <v>481</v>
      </c>
    </row>
    <row r="1732" spans="1:10" x14ac:dyDescent="0.25">
      <c r="A1732" s="64">
        <v>24248329</v>
      </c>
      <c r="B1732" s="233" t="s">
        <v>4270</v>
      </c>
      <c r="C1732" s="64" t="s">
        <v>4271</v>
      </c>
      <c r="D1732" s="234" t="s">
        <v>104</v>
      </c>
      <c r="E1732" s="64" t="s">
        <v>1379</v>
      </c>
      <c r="F1732" s="64">
        <v>13</v>
      </c>
      <c r="G1732" s="64" t="s">
        <v>166</v>
      </c>
      <c r="H1732" s="233" t="s">
        <v>4233</v>
      </c>
      <c r="I1732" s="234" t="s">
        <v>166</v>
      </c>
      <c r="J1732" s="64" t="s">
        <v>2337</v>
      </c>
    </row>
    <row r="1733" spans="1:10" x14ac:dyDescent="0.25">
      <c r="A1733" s="64">
        <v>24248504</v>
      </c>
      <c r="B1733" s="233" t="s">
        <v>4270</v>
      </c>
      <c r="C1733" s="64" t="s">
        <v>4272</v>
      </c>
      <c r="D1733" s="234" t="s">
        <v>103</v>
      </c>
      <c r="E1733" s="64" t="s">
        <v>3140</v>
      </c>
      <c r="F1733" s="64">
        <v>12</v>
      </c>
      <c r="G1733" s="64" t="s">
        <v>166</v>
      </c>
      <c r="H1733" s="233" t="s">
        <v>4233</v>
      </c>
      <c r="I1733" s="234" t="s">
        <v>166</v>
      </c>
      <c r="J1733" s="64" t="s">
        <v>2337</v>
      </c>
    </row>
    <row r="1734" spans="1:10" x14ac:dyDescent="0.25">
      <c r="A1734" s="64">
        <v>24237197</v>
      </c>
      <c r="B1734" s="233" t="s">
        <v>3209</v>
      </c>
      <c r="C1734" s="64" t="s">
        <v>2068</v>
      </c>
      <c r="D1734" s="234" t="s">
        <v>104</v>
      </c>
      <c r="E1734" s="64" t="s">
        <v>2589</v>
      </c>
      <c r="F1734" s="64">
        <v>12</v>
      </c>
      <c r="G1734" s="64" t="s">
        <v>166</v>
      </c>
      <c r="H1734" s="233" t="s">
        <v>4233</v>
      </c>
      <c r="I1734" s="234" t="s">
        <v>166</v>
      </c>
      <c r="J1734" s="64" t="s">
        <v>4273</v>
      </c>
    </row>
    <row r="1735" spans="1:10" x14ac:dyDescent="0.25">
      <c r="A1735" s="64">
        <v>24248318</v>
      </c>
      <c r="B1735" s="233" t="s">
        <v>4274</v>
      </c>
      <c r="C1735" s="64" t="s">
        <v>2169</v>
      </c>
      <c r="D1735" s="234" t="s">
        <v>104</v>
      </c>
      <c r="E1735" s="64" t="s">
        <v>1388</v>
      </c>
      <c r="F1735" s="64">
        <v>12</v>
      </c>
      <c r="G1735" s="64" t="s">
        <v>166</v>
      </c>
      <c r="H1735" s="233" t="s">
        <v>4233</v>
      </c>
      <c r="I1735" s="234" t="s">
        <v>166</v>
      </c>
      <c r="J1735" s="64" t="s">
        <v>469</v>
      </c>
    </row>
    <row r="1736" spans="1:10" x14ac:dyDescent="0.25">
      <c r="A1736" s="64">
        <v>24221891</v>
      </c>
      <c r="B1736" s="233" t="s">
        <v>4275</v>
      </c>
      <c r="C1736" s="64" t="s">
        <v>1184</v>
      </c>
      <c r="D1736" s="234" t="s">
        <v>119</v>
      </c>
      <c r="E1736" s="64" t="s">
        <v>4276</v>
      </c>
      <c r="F1736" s="64">
        <v>13</v>
      </c>
      <c r="G1736" s="64" t="s">
        <v>166</v>
      </c>
      <c r="H1736" s="233" t="s">
        <v>4233</v>
      </c>
      <c r="I1736" s="234" t="s">
        <v>166</v>
      </c>
      <c r="J1736" s="64" t="s">
        <v>4260</v>
      </c>
    </row>
    <row r="1737" spans="1:10" x14ac:dyDescent="0.25">
      <c r="A1737" s="64">
        <v>24221304</v>
      </c>
      <c r="B1737" s="233" t="s">
        <v>4277</v>
      </c>
      <c r="C1737" s="64" t="s">
        <v>3458</v>
      </c>
      <c r="D1737" s="234" t="s">
        <v>119</v>
      </c>
      <c r="E1737" s="64" t="s">
        <v>4278</v>
      </c>
      <c r="F1737" s="64">
        <v>14</v>
      </c>
      <c r="G1737" s="64" t="s">
        <v>166</v>
      </c>
      <c r="H1737" s="233" t="s">
        <v>4233</v>
      </c>
      <c r="I1737" s="234" t="s">
        <v>166</v>
      </c>
      <c r="J1737" s="64" t="s">
        <v>814</v>
      </c>
    </row>
    <row r="1738" spans="1:10" x14ac:dyDescent="0.25">
      <c r="A1738" s="64">
        <v>24248253</v>
      </c>
      <c r="B1738" s="233" t="s">
        <v>842</v>
      </c>
      <c r="C1738" s="64" t="s">
        <v>4279</v>
      </c>
      <c r="D1738" s="234" t="s">
        <v>104</v>
      </c>
      <c r="E1738" s="64" t="s">
        <v>2518</v>
      </c>
      <c r="F1738" s="64">
        <v>11</v>
      </c>
      <c r="G1738" s="64" t="s">
        <v>166</v>
      </c>
      <c r="H1738" s="233" t="s">
        <v>4233</v>
      </c>
      <c r="I1738" s="234" t="s">
        <v>166</v>
      </c>
      <c r="J1738" s="64" t="s">
        <v>788</v>
      </c>
    </row>
    <row r="1739" spans="1:10" x14ac:dyDescent="0.25">
      <c r="A1739" s="64">
        <v>24233822</v>
      </c>
      <c r="B1739" s="233" t="s">
        <v>4280</v>
      </c>
      <c r="C1739" s="64" t="s">
        <v>1246</v>
      </c>
      <c r="D1739" s="234" t="s">
        <v>103</v>
      </c>
      <c r="E1739" s="64" t="s">
        <v>2315</v>
      </c>
      <c r="F1739" s="64">
        <v>12</v>
      </c>
      <c r="G1739" s="64" t="s">
        <v>166</v>
      </c>
      <c r="H1739" s="233" t="s">
        <v>4233</v>
      </c>
      <c r="I1739" s="234" t="s">
        <v>166</v>
      </c>
      <c r="J1739" s="64" t="s">
        <v>2307</v>
      </c>
    </row>
    <row r="1740" spans="1:10" x14ac:dyDescent="0.25">
      <c r="A1740" s="64">
        <v>24220534</v>
      </c>
      <c r="B1740" s="233" t="s">
        <v>4281</v>
      </c>
      <c r="C1740" s="64" t="s">
        <v>4282</v>
      </c>
      <c r="D1740" s="234" t="s">
        <v>119</v>
      </c>
      <c r="E1740" s="64" t="s">
        <v>4283</v>
      </c>
      <c r="F1740" s="64">
        <v>15</v>
      </c>
      <c r="G1740" s="64" t="s">
        <v>166</v>
      </c>
      <c r="H1740" s="233" t="s">
        <v>4233</v>
      </c>
      <c r="I1740" s="234" t="s">
        <v>166</v>
      </c>
      <c r="J1740" s="64" t="s">
        <v>1186</v>
      </c>
    </row>
    <row r="1741" spans="1:10" x14ac:dyDescent="0.25">
      <c r="A1741" s="64">
        <v>24248503</v>
      </c>
      <c r="B1741" s="233" t="s">
        <v>3460</v>
      </c>
      <c r="C1741" s="64" t="s">
        <v>4284</v>
      </c>
      <c r="D1741" s="234" t="s">
        <v>104</v>
      </c>
      <c r="E1741" s="64" t="s">
        <v>4285</v>
      </c>
      <c r="F1741" s="64">
        <v>11</v>
      </c>
      <c r="G1741" s="64" t="s">
        <v>166</v>
      </c>
      <c r="H1741" s="233" t="s">
        <v>4233</v>
      </c>
      <c r="I1741" s="234" t="s">
        <v>166</v>
      </c>
      <c r="J1741" s="64" t="s">
        <v>2337</v>
      </c>
    </row>
    <row r="1742" spans="1:10" x14ac:dyDescent="0.25">
      <c r="A1742" s="64">
        <v>24220583</v>
      </c>
      <c r="B1742" s="233" t="s">
        <v>4286</v>
      </c>
      <c r="C1742" s="64" t="s">
        <v>4287</v>
      </c>
      <c r="D1742" s="234" t="s">
        <v>119</v>
      </c>
      <c r="E1742" s="64" t="s">
        <v>1693</v>
      </c>
      <c r="F1742" s="64">
        <v>14</v>
      </c>
      <c r="G1742" s="64" t="s">
        <v>166</v>
      </c>
      <c r="H1742" s="233" t="s">
        <v>4233</v>
      </c>
      <c r="I1742" s="234" t="s">
        <v>166</v>
      </c>
      <c r="J1742" s="64" t="s">
        <v>2470</v>
      </c>
    </row>
    <row r="1743" spans="1:10" x14ac:dyDescent="0.25">
      <c r="A1743" s="64">
        <v>24248250</v>
      </c>
      <c r="B1743" s="233" t="s">
        <v>4288</v>
      </c>
      <c r="C1743" s="64" t="s">
        <v>3628</v>
      </c>
      <c r="D1743" s="234" t="s">
        <v>104</v>
      </c>
      <c r="E1743" s="64" t="s">
        <v>992</v>
      </c>
      <c r="F1743" s="64">
        <v>11</v>
      </c>
      <c r="G1743" s="64" t="s">
        <v>166</v>
      </c>
      <c r="H1743" s="233" t="s">
        <v>4233</v>
      </c>
      <c r="I1743" s="234" t="s">
        <v>166</v>
      </c>
      <c r="J1743" s="64" t="s">
        <v>788</v>
      </c>
    </row>
    <row r="1744" spans="1:10" x14ac:dyDescent="0.25">
      <c r="A1744" s="64">
        <v>24237200</v>
      </c>
      <c r="B1744" s="233" t="s">
        <v>4289</v>
      </c>
      <c r="C1744" s="64" t="s">
        <v>4290</v>
      </c>
      <c r="D1744" s="234" t="s">
        <v>103</v>
      </c>
      <c r="E1744" s="64" t="s">
        <v>327</v>
      </c>
      <c r="F1744" s="64">
        <v>12</v>
      </c>
      <c r="G1744" s="64" t="s">
        <v>166</v>
      </c>
      <c r="H1744" s="233" t="s">
        <v>4233</v>
      </c>
      <c r="I1744" s="234" t="s">
        <v>166</v>
      </c>
      <c r="J1744" s="64" t="s">
        <v>4291</v>
      </c>
    </row>
    <row r="1745" spans="1:10" x14ac:dyDescent="0.25">
      <c r="A1745" s="64">
        <v>24248252</v>
      </c>
      <c r="B1745" s="233" t="s">
        <v>4292</v>
      </c>
      <c r="C1745" s="64" t="s">
        <v>1246</v>
      </c>
      <c r="D1745" s="234" t="s">
        <v>103</v>
      </c>
      <c r="E1745" s="64" t="s">
        <v>979</v>
      </c>
      <c r="F1745" s="64">
        <v>11</v>
      </c>
      <c r="G1745" s="64" t="s">
        <v>166</v>
      </c>
      <c r="H1745" s="233" t="s">
        <v>4233</v>
      </c>
      <c r="I1745" s="234" t="s">
        <v>166</v>
      </c>
      <c r="J1745" s="64" t="s">
        <v>788</v>
      </c>
    </row>
    <row r="1746" spans="1:10" x14ac:dyDescent="0.25">
      <c r="A1746" s="64">
        <v>24248294</v>
      </c>
      <c r="B1746" s="233" t="s">
        <v>4293</v>
      </c>
      <c r="C1746" s="64" t="s">
        <v>4294</v>
      </c>
      <c r="D1746" s="234" t="s">
        <v>103</v>
      </c>
      <c r="E1746" s="64" t="s">
        <v>3220</v>
      </c>
      <c r="F1746" s="64">
        <v>11</v>
      </c>
      <c r="G1746" s="64" t="s">
        <v>166</v>
      </c>
      <c r="H1746" s="233" t="s">
        <v>4233</v>
      </c>
      <c r="I1746" s="234" t="s">
        <v>166</v>
      </c>
      <c r="J1746" s="64" t="s">
        <v>788</v>
      </c>
    </row>
    <row r="1747" spans="1:10" x14ac:dyDescent="0.25">
      <c r="A1747" s="64">
        <v>24248511</v>
      </c>
      <c r="B1747" s="233" t="s">
        <v>4295</v>
      </c>
      <c r="C1747" s="64" t="s">
        <v>4296</v>
      </c>
      <c r="D1747" s="234" t="s">
        <v>104</v>
      </c>
      <c r="E1747" s="64" t="s">
        <v>4297</v>
      </c>
      <c r="F1747" s="64">
        <v>11</v>
      </c>
      <c r="G1747" s="64" t="s">
        <v>166</v>
      </c>
      <c r="H1747" s="233" t="s">
        <v>4233</v>
      </c>
      <c r="I1747" s="234" t="s">
        <v>166</v>
      </c>
      <c r="J1747" s="64" t="s">
        <v>2337</v>
      </c>
    </row>
    <row r="1748" spans="1:10" x14ac:dyDescent="0.25">
      <c r="A1748" s="64">
        <v>24248505</v>
      </c>
      <c r="B1748" s="233" t="s">
        <v>4298</v>
      </c>
      <c r="C1748" s="64" t="s">
        <v>4299</v>
      </c>
      <c r="D1748" s="234" t="s">
        <v>104</v>
      </c>
      <c r="E1748" s="64" t="s">
        <v>483</v>
      </c>
      <c r="F1748" s="64">
        <v>12</v>
      </c>
      <c r="G1748" s="64" t="s">
        <v>166</v>
      </c>
      <c r="H1748" s="233" t="s">
        <v>4233</v>
      </c>
      <c r="I1748" s="234" t="s">
        <v>166</v>
      </c>
      <c r="J1748" s="64" t="s">
        <v>3427</v>
      </c>
    </row>
    <row r="1749" spans="1:10" x14ac:dyDescent="0.25">
      <c r="A1749" s="64">
        <v>24248261</v>
      </c>
      <c r="B1749" s="233" t="s">
        <v>4300</v>
      </c>
      <c r="C1749" s="64" t="s">
        <v>672</v>
      </c>
      <c r="D1749" s="234" t="s">
        <v>104</v>
      </c>
      <c r="E1749" s="64" t="s">
        <v>2002</v>
      </c>
      <c r="F1749" s="64">
        <v>12</v>
      </c>
      <c r="G1749" s="64" t="s">
        <v>166</v>
      </c>
      <c r="H1749" s="233" t="s">
        <v>4233</v>
      </c>
      <c r="I1749" s="234" t="s">
        <v>166</v>
      </c>
      <c r="J1749" s="64" t="s">
        <v>469</v>
      </c>
    </row>
    <row r="1750" spans="1:10" x14ac:dyDescent="0.25">
      <c r="A1750" s="64">
        <v>24248317</v>
      </c>
      <c r="B1750" s="233" t="s">
        <v>4301</v>
      </c>
      <c r="C1750" s="64" t="s">
        <v>1117</v>
      </c>
      <c r="D1750" s="234" t="s">
        <v>104</v>
      </c>
      <c r="E1750" s="64" t="s">
        <v>973</v>
      </c>
      <c r="F1750" s="64">
        <v>11</v>
      </c>
      <c r="G1750" s="64" t="s">
        <v>166</v>
      </c>
      <c r="H1750" s="233" t="s">
        <v>4233</v>
      </c>
      <c r="I1750" s="234" t="s">
        <v>166</v>
      </c>
      <c r="J1750" s="64" t="s">
        <v>788</v>
      </c>
    </row>
    <row r="1751" spans="1:10" x14ac:dyDescent="0.25">
      <c r="A1751" s="64">
        <v>24248328</v>
      </c>
      <c r="B1751" s="233" t="s">
        <v>4302</v>
      </c>
      <c r="C1751" s="64" t="s">
        <v>4303</v>
      </c>
      <c r="D1751" s="234" t="s">
        <v>104</v>
      </c>
      <c r="E1751" s="64" t="s">
        <v>1281</v>
      </c>
      <c r="F1751" s="64">
        <v>12</v>
      </c>
      <c r="G1751" s="64" t="s">
        <v>166</v>
      </c>
      <c r="H1751" s="233" t="s">
        <v>4233</v>
      </c>
      <c r="I1751" s="234" t="s">
        <v>166</v>
      </c>
      <c r="J1751" s="64" t="s">
        <v>2337</v>
      </c>
    </row>
    <row r="1752" spans="1:10" x14ac:dyDescent="0.25">
      <c r="A1752" s="64">
        <v>24248308</v>
      </c>
      <c r="B1752" s="233" t="s">
        <v>602</v>
      </c>
      <c r="C1752" s="64" t="s">
        <v>4304</v>
      </c>
      <c r="D1752" s="234" t="s">
        <v>103</v>
      </c>
      <c r="E1752" s="64" t="s">
        <v>1124</v>
      </c>
      <c r="F1752" s="64">
        <v>12</v>
      </c>
      <c r="G1752" s="64" t="s">
        <v>166</v>
      </c>
      <c r="H1752" s="233" t="s">
        <v>4233</v>
      </c>
      <c r="I1752" s="234" t="s">
        <v>166</v>
      </c>
      <c r="J1752" s="64" t="s">
        <v>469</v>
      </c>
    </row>
    <row r="1753" spans="1:10" x14ac:dyDescent="0.25">
      <c r="A1753" s="64">
        <v>24248508</v>
      </c>
      <c r="B1753" s="233" t="s">
        <v>4305</v>
      </c>
      <c r="C1753" s="64" t="s">
        <v>3472</v>
      </c>
      <c r="D1753" s="234" t="s">
        <v>104</v>
      </c>
      <c r="E1753" s="64" t="s">
        <v>839</v>
      </c>
      <c r="F1753" s="64">
        <v>12</v>
      </c>
      <c r="G1753" s="64" t="s">
        <v>166</v>
      </c>
      <c r="H1753" s="233" t="s">
        <v>4233</v>
      </c>
      <c r="I1753" s="234" t="s">
        <v>166</v>
      </c>
      <c r="J1753" s="64" t="s">
        <v>2337</v>
      </c>
    </row>
    <row r="1754" spans="1:10" x14ac:dyDescent="0.25">
      <c r="A1754" s="64">
        <v>24238777</v>
      </c>
      <c r="B1754" s="233" t="s">
        <v>4306</v>
      </c>
      <c r="C1754" s="64" t="s">
        <v>4307</v>
      </c>
      <c r="D1754" s="234" t="s">
        <v>119</v>
      </c>
      <c r="E1754" s="64" t="s">
        <v>4308</v>
      </c>
      <c r="F1754" s="64">
        <v>14</v>
      </c>
      <c r="G1754" s="64" t="s">
        <v>166</v>
      </c>
      <c r="H1754" s="233" t="s">
        <v>4233</v>
      </c>
      <c r="I1754" s="234" t="s">
        <v>166</v>
      </c>
      <c r="J1754" s="64" t="s">
        <v>4309</v>
      </c>
    </row>
    <row r="1755" spans="1:10" x14ac:dyDescent="0.25">
      <c r="A1755" s="64">
        <v>24239119</v>
      </c>
      <c r="B1755" s="233" t="s">
        <v>4310</v>
      </c>
      <c r="C1755" s="64" t="s">
        <v>4311</v>
      </c>
      <c r="D1755" s="234" t="s">
        <v>118</v>
      </c>
      <c r="E1755" s="64" t="s">
        <v>4312</v>
      </c>
      <c r="F1755" s="64">
        <v>15</v>
      </c>
      <c r="G1755" s="64" t="s">
        <v>166</v>
      </c>
      <c r="H1755" s="233" t="s">
        <v>4233</v>
      </c>
      <c r="I1755" s="234" t="s">
        <v>166</v>
      </c>
      <c r="J1755" s="64" t="s">
        <v>4313</v>
      </c>
    </row>
    <row r="1756" spans="1:10" x14ac:dyDescent="0.25">
      <c r="A1756" s="64">
        <v>24248263</v>
      </c>
      <c r="B1756" s="233" t="s">
        <v>2648</v>
      </c>
      <c r="C1756" s="64" t="s">
        <v>4067</v>
      </c>
      <c r="D1756" s="234" t="s">
        <v>103</v>
      </c>
      <c r="E1756" s="64" t="s">
        <v>4314</v>
      </c>
      <c r="F1756" s="64">
        <v>11</v>
      </c>
      <c r="G1756" s="64" t="s">
        <v>166</v>
      </c>
      <c r="H1756" s="233" t="s">
        <v>4233</v>
      </c>
      <c r="I1756" s="234" t="s">
        <v>166</v>
      </c>
      <c r="J1756" s="64" t="s">
        <v>788</v>
      </c>
    </row>
    <row r="1757" spans="1:10" x14ac:dyDescent="0.25">
      <c r="A1757" s="64">
        <v>24221092</v>
      </c>
      <c r="B1757" s="233" t="s">
        <v>4315</v>
      </c>
      <c r="C1757" s="64" t="s">
        <v>702</v>
      </c>
      <c r="D1757" s="234" t="s">
        <v>103</v>
      </c>
      <c r="E1757" s="64" t="s">
        <v>2957</v>
      </c>
      <c r="F1757" s="64">
        <v>13</v>
      </c>
      <c r="G1757" s="64" t="s">
        <v>166</v>
      </c>
      <c r="H1757" s="233" t="s">
        <v>4233</v>
      </c>
      <c r="I1757" s="234" t="s">
        <v>166</v>
      </c>
      <c r="J1757" s="64" t="s">
        <v>4260</v>
      </c>
    </row>
    <row r="1758" spans="1:10" x14ac:dyDescent="0.25">
      <c r="A1758" s="64">
        <v>24238782</v>
      </c>
      <c r="B1758" s="233" t="s">
        <v>4316</v>
      </c>
      <c r="C1758" s="64" t="s">
        <v>4317</v>
      </c>
      <c r="D1758" s="234" t="s">
        <v>103</v>
      </c>
      <c r="E1758" s="64" t="s">
        <v>4318</v>
      </c>
      <c r="F1758" s="64">
        <v>12</v>
      </c>
      <c r="G1758" s="64" t="s">
        <v>166</v>
      </c>
      <c r="H1758" s="233" t="s">
        <v>4233</v>
      </c>
      <c r="I1758" s="234" t="s">
        <v>166</v>
      </c>
      <c r="J1758" s="64" t="s">
        <v>4309</v>
      </c>
    </row>
    <row r="1759" spans="1:10" x14ac:dyDescent="0.25">
      <c r="A1759" s="64">
        <v>24248303</v>
      </c>
      <c r="B1759" s="233" t="s">
        <v>4319</v>
      </c>
      <c r="C1759" s="64" t="s">
        <v>4320</v>
      </c>
      <c r="D1759" s="234" t="s">
        <v>103</v>
      </c>
      <c r="E1759" s="64" t="s">
        <v>4321</v>
      </c>
      <c r="F1759" s="64">
        <v>12</v>
      </c>
      <c r="G1759" s="64" t="s">
        <v>166</v>
      </c>
      <c r="H1759" s="233" t="s">
        <v>4233</v>
      </c>
      <c r="I1759" s="234" t="s">
        <v>166</v>
      </c>
      <c r="J1759" s="64" t="s">
        <v>469</v>
      </c>
    </row>
    <row r="1760" spans="1:10" x14ac:dyDescent="0.25">
      <c r="A1760" s="64">
        <v>24248512</v>
      </c>
      <c r="B1760" s="233" t="s">
        <v>4322</v>
      </c>
      <c r="C1760" s="64" t="s">
        <v>1899</v>
      </c>
      <c r="D1760" s="234" t="s">
        <v>103</v>
      </c>
      <c r="E1760" s="64" t="s">
        <v>3059</v>
      </c>
      <c r="F1760" s="64">
        <v>12</v>
      </c>
      <c r="G1760" s="64" t="s">
        <v>166</v>
      </c>
      <c r="H1760" s="233" t="s">
        <v>4233</v>
      </c>
      <c r="I1760" s="234" t="s">
        <v>166</v>
      </c>
      <c r="J1760" s="64" t="s">
        <v>2337</v>
      </c>
    </row>
    <row r="1761" spans="1:10" x14ac:dyDescent="0.25">
      <c r="A1761" s="64">
        <v>24220670</v>
      </c>
      <c r="B1761" s="233" t="s">
        <v>4323</v>
      </c>
      <c r="C1761" s="64" t="s">
        <v>4324</v>
      </c>
      <c r="D1761" s="234" t="s">
        <v>119</v>
      </c>
      <c r="E1761" s="64" t="s">
        <v>4205</v>
      </c>
      <c r="F1761" s="64">
        <v>14</v>
      </c>
      <c r="G1761" s="64" t="s">
        <v>166</v>
      </c>
      <c r="H1761" s="233" t="s">
        <v>4233</v>
      </c>
      <c r="I1761" s="234" t="s">
        <v>166</v>
      </c>
      <c r="J1761" s="64" t="s">
        <v>4260</v>
      </c>
    </row>
    <row r="1762" spans="1:10" x14ac:dyDescent="0.25">
      <c r="A1762" s="64">
        <v>24233719</v>
      </c>
      <c r="B1762" s="233" t="s">
        <v>4325</v>
      </c>
      <c r="C1762" s="64" t="s">
        <v>4326</v>
      </c>
      <c r="D1762" s="234" t="s">
        <v>119</v>
      </c>
      <c r="E1762" s="64" t="s">
        <v>4327</v>
      </c>
      <c r="F1762" s="64">
        <v>14</v>
      </c>
      <c r="G1762" s="64" t="s">
        <v>166</v>
      </c>
      <c r="H1762" s="233" t="s">
        <v>4233</v>
      </c>
      <c r="I1762" s="234" t="s">
        <v>166</v>
      </c>
      <c r="J1762" s="64" t="s">
        <v>1186</v>
      </c>
    </row>
    <row r="1763" spans="1:10" x14ac:dyDescent="0.25">
      <c r="A1763" s="64">
        <v>24210026</v>
      </c>
      <c r="B1763" s="233" t="s">
        <v>4328</v>
      </c>
      <c r="C1763" s="64" t="s">
        <v>2106</v>
      </c>
      <c r="D1763" s="234" t="s">
        <v>118</v>
      </c>
      <c r="E1763" s="64" t="s">
        <v>2145</v>
      </c>
      <c r="F1763" s="64">
        <v>14</v>
      </c>
      <c r="G1763" s="64" t="s">
        <v>166</v>
      </c>
      <c r="H1763" s="233" t="s">
        <v>4233</v>
      </c>
      <c r="I1763" s="234" t="s">
        <v>166</v>
      </c>
      <c r="J1763" s="64" t="s">
        <v>4329</v>
      </c>
    </row>
    <row r="1764" spans="1:10" x14ac:dyDescent="0.25">
      <c r="A1764" s="64">
        <v>24248244</v>
      </c>
      <c r="B1764" s="233" t="s">
        <v>4330</v>
      </c>
      <c r="C1764" s="64" t="s">
        <v>4331</v>
      </c>
      <c r="D1764" s="234" t="s">
        <v>104</v>
      </c>
      <c r="E1764" s="64" t="s">
        <v>2334</v>
      </c>
      <c r="F1764" s="64">
        <v>12</v>
      </c>
      <c r="G1764" s="64" t="s">
        <v>166</v>
      </c>
      <c r="H1764" s="233" t="s">
        <v>4233</v>
      </c>
      <c r="I1764" s="234" t="s">
        <v>166</v>
      </c>
      <c r="J1764" s="64" t="s">
        <v>481</v>
      </c>
    </row>
    <row r="1765" spans="1:10" x14ac:dyDescent="0.25">
      <c r="A1765" s="64">
        <v>24248305</v>
      </c>
      <c r="B1765" s="233" t="s">
        <v>266</v>
      </c>
      <c r="C1765" s="64" t="s">
        <v>1924</v>
      </c>
      <c r="D1765" s="234" t="s">
        <v>104</v>
      </c>
      <c r="E1765" s="64" t="s">
        <v>4332</v>
      </c>
      <c r="F1765" s="64">
        <v>12</v>
      </c>
      <c r="G1765" s="64" t="s">
        <v>166</v>
      </c>
      <c r="H1765" s="233" t="s">
        <v>4233</v>
      </c>
      <c r="I1765" s="234" t="s">
        <v>166</v>
      </c>
      <c r="J1765" s="64" t="s">
        <v>632</v>
      </c>
    </row>
    <row r="1766" spans="1:10" x14ac:dyDescent="0.25">
      <c r="A1766" s="64">
        <v>24248312</v>
      </c>
      <c r="B1766" s="233" t="s">
        <v>4333</v>
      </c>
      <c r="C1766" s="64" t="s">
        <v>4334</v>
      </c>
      <c r="D1766" s="234" t="s">
        <v>119</v>
      </c>
      <c r="E1766" s="64" t="s">
        <v>4009</v>
      </c>
      <c r="F1766" s="64">
        <v>14</v>
      </c>
      <c r="G1766" s="64" t="s">
        <v>166</v>
      </c>
      <c r="H1766" s="233" t="s">
        <v>4233</v>
      </c>
      <c r="I1766" s="234" t="s">
        <v>166</v>
      </c>
      <c r="J1766" s="64" t="s">
        <v>469</v>
      </c>
    </row>
    <row r="1767" spans="1:10" x14ac:dyDescent="0.25">
      <c r="A1767" s="64">
        <v>24210412</v>
      </c>
      <c r="B1767" s="233" t="s">
        <v>4335</v>
      </c>
      <c r="C1767" s="64" t="s">
        <v>4336</v>
      </c>
      <c r="D1767" s="234" t="s">
        <v>118</v>
      </c>
      <c r="E1767" s="64" t="s">
        <v>3991</v>
      </c>
      <c r="F1767" s="64">
        <v>15</v>
      </c>
      <c r="G1767" s="64" t="s">
        <v>166</v>
      </c>
      <c r="H1767" s="233" t="s">
        <v>4233</v>
      </c>
      <c r="I1767" s="234" t="s">
        <v>166</v>
      </c>
      <c r="J1767" s="64" t="s">
        <v>2307</v>
      </c>
    </row>
    <row r="1768" spans="1:10" x14ac:dyDescent="0.25">
      <c r="A1768" s="64">
        <v>24248248</v>
      </c>
      <c r="B1768" s="233" t="s">
        <v>4337</v>
      </c>
      <c r="C1768" s="64" t="s">
        <v>4338</v>
      </c>
      <c r="D1768" s="234" t="s">
        <v>103</v>
      </c>
      <c r="E1768" s="64" t="s">
        <v>4339</v>
      </c>
      <c r="F1768" s="64">
        <v>10</v>
      </c>
      <c r="G1768" s="64" t="s">
        <v>166</v>
      </c>
      <c r="H1768" s="233" t="s">
        <v>4233</v>
      </c>
      <c r="I1768" s="234" t="s">
        <v>166</v>
      </c>
      <c r="J1768" s="64" t="s">
        <v>788</v>
      </c>
    </row>
    <row r="1769" spans="1:10" x14ac:dyDescent="0.25">
      <c r="A1769" s="64">
        <v>24238510</v>
      </c>
      <c r="B1769" s="233" t="s">
        <v>4337</v>
      </c>
      <c r="C1769" s="64" t="s">
        <v>4340</v>
      </c>
      <c r="D1769" s="234" t="s">
        <v>119</v>
      </c>
      <c r="E1769" s="64" t="s">
        <v>1345</v>
      </c>
      <c r="F1769" s="64">
        <v>15</v>
      </c>
      <c r="G1769" s="64" t="s">
        <v>166</v>
      </c>
      <c r="H1769" s="233" t="s">
        <v>4233</v>
      </c>
      <c r="I1769" s="234" t="s">
        <v>166</v>
      </c>
      <c r="J1769" s="64" t="s">
        <v>3685</v>
      </c>
    </row>
    <row r="1770" spans="1:10" x14ac:dyDescent="0.25">
      <c r="A1770" s="64">
        <v>24248509</v>
      </c>
      <c r="B1770" s="233" t="s">
        <v>4341</v>
      </c>
      <c r="C1770" s="64" t="s">
        <v>3624</v>
      </c>
      <c r="D1770" s="234" t="s">
        <v>103</v>
      </c>
      <c r="E1770" s="64" t="s">
        <v>4342</v>
      </c>
      <c r="F1770" s="64">
        <v>11</v>
      </c>
      <c r="G1770" s="64" t="s">
        <v>166</v>
      </c>
      <c r="H1770" s="233" t="s">
        <v>4233</v>
      </c>
      <c r="I1770" s="234" t="s">
        <v>166</v>
      </c>
      <c r="J1770" s="64" t="s">
        <v>2337</v>
      </c>
    </row>
    <row r="1771" spans="1:10" x14ac:dyDescent="0.25">
      <c r="A1771" s="64">
        <v>24248501</v>
      </c>
      <c r="B1771" s="233" t="s">
        <v>4343</v>
      </c>
      <c r="C1771" s="64" t="s">
        <v>4344</v>
      </c>
      <c r="D1771" s="234" t="s">
        <v>119</v>
      </c>
      <c r="E1771" s="64" t="s">
        <v>4345</v>
      </c>
      <c r="F1771" s="64">
        <v>15</v>
      </c>
      <c r="G1771" s="64" t="s">
        <v>166</v>
      </c>
      <c r="H1771" s="233" t="s">
        <v>4233</v>
      </c>
      <c r="I1771" s="234" t="s">
        <v>166</v>
      </c>
      <c r="J1771" s="64" t="s">
        <v>2307</v>
      </c>
    </row>
    <row r="1772" spans="1:10" x14ac:dyDescent="0.25">
      <c r="A1772" s="64">
        <v>24248295</v>
      </c>
      <c r="B1772" s="233" t="s">
        <v>4343</v>
      </c>
      <c r="C1772" s="64" t="s">
        <v>4346</v>
      </c>
      <c r="D1772" s="234" t="s">
        <v>103</v>
      </c>
      <c r="E1772" s="64" t="s">
        <v>794</v>
      </c>
      <c r="F1772" s="64">
        <v>12</v>
      </c>
      <c r="G1772" s="64" t="s">
        <v>166</v>
      </c>
      <c r="H1772" s="233" t="s">
        <v>4233</v>
      </c>
      <c r="I1772" s="234" t="s">
        <v>166</v>
      </c>
      <c r="J1772" s="64" t="s">
        <v>469</v>
      </c>
    </row>
    <row r="1773" spans="1:10" x14ac:dyDescent="0.25">
      <c r="A1773" s="64">
        <v>24248314</v>
      </c>
      <c r="B1773" s="233" t="s">
        <v>4347</v>
      </c>
      <c r="C1773" s="64" t="s">
        <v>4348</v>
      </c>
      <c r="D1773" s="234" t="s">
        <v>104</v>
      </c>
      <c r="E1773" s="64" t="s">
        <v>220</v>
      </c>
      <c r="F1773" s="64">
        <v>12</v>
      </c>
      <c r="G1773" s="64" t="s">
        <v>166</v>
      </c>
      <c r="H1773" s="233" t="s">
        <v>4233</v>
      </c>
      <c r="I1773" s="234" t="s">
        <v>166</v>
      </c>
      <c r="J1773" s="64" t="s">
        <v>632</v>
      </c>
    </row>
    <row r="1774" spans="1:10" x14ac:dyDescent="0.25">
      <c r="A1774" s="64">
        <v>24233772</v>
      </c>
      <c r="B1774" s="233" t="s">
        <v>3943</v>
      </c>
      <c r="C1774" s="64" t="s">
        <v>4349</v>
      </c>
      <c r="D1774" s="234" t="s">
        <v>104</v>
      </c>
      <c r="E1774" s="64" t="s">
        <v>1185</v>
      </c>
      <c r="F1774" s="64">
        <v>13</v>
      </c>
      <c r="G1774" s="64" t="s">
        <v>166</v>
      </c>
      <c r="H1774" s="233" t="s">
        <v>4233</v>
      </c>
      <c r="I1774" s="234" t="s">
        <v>166</v>
      </c>
      <c r="J1774" s="64" t="s">
        <v>4313</v>
      </c>
    </row>
    <row r="1775" spans="1:10" x14ac:dyDescent="0.25">
      <c r="A1775" s="64">
        <v>24233771</v>
      </c>
      <c r="B1775" s="233" t="s">
        <v>3943</v>
      </c>
      <c r="C1775" s="64" t="s">
        <v>4350</v>
      </c>
      <c r="D1775" s="234" t="s">
        <v>118</v>
      </c>
      <c r="E1775" s="64" t="s">
        <v>1567</v>
      </c>
      <c r="F1775" s="64">
        <v>14</v>
      </c>
      <c r="G1775" s="64" t="s">
        <v>166</v>
      </c>
      <c r="H1775" s="233" t="s">
        <v>4233</v>
      </c>
      <c r="I1775" s="234" t="s">
        <v>166</v>
      </c>
      <c r="J1775" s="64" t="s">
        <v>4313</v>
      </c>
    </row>
    <row r="1776" spans="1:10" x14ac:dyDescent="0.25">
      <c r="A1776" s="64">
        <v>24248507</v>
      </c>
      <c r="B1776" s="233" t="s">
        <v>4351</v>
      </c>
      <c r="C1776" s="64" t="s">
        <v>4352</v>
      </c>
      <c r="D1776" s="234" t="s">
        <v>104</v>
      </c>
      <c r="E1776" s="64" t="s">
        <v>2532</v>
      </c>
      <c r="F1776" s="64">
        <v>12</v>
      </c>
      <c r="G1776" s="64" t="s">
        <v>166</v>
      </c>
      <c r="H1776" s="233" t="s">
        <v>4233</v>
      </c>
      <c r="I1776" s="234" t="s">
        <v>166</v>
      </c>
      <c r="J1776" s="64" t="s">
        <v>2337</v>
      </c>
    </row>
    <row r="1777" spans="1:10" x14ac:dyDescent="0.25">
      <c r="A1777" s="64">
        <v>24248251</v>
      </c>
      <c r="B1777" s="233" t="s">
        <v>4353</v>
      </c>
      <c r="C1777" s="64" t="s">
        <v>4354</v>
      </c>
      <c r="D1777" s="234" t="s">
        <v>103</v>
      </c>
      <c r="E1777" s="64" t="s">
        <v>4355</v>
      </c>
      <c r="F1777" s="64">
        <v>12</v>
      </c>
      <c r="G1777" s="64" t="s">
        <v>166</v>
      </c>
      <c r="H1777" s="233" t="s">
        <v>4233</v>
      </c>
      <c r="I1777" s="234" t="s">
        <v>166</v>
      </c>
      <c r="J1777" s="64" t="s">
        <v>788</v>
      </c>
    </row>
    <row r="1778" spans="1:10" x14ac:dyDescent="0.25">
      <c r="A1778" s="64">
        <v>24237311</v>
      </c>
      <c r="B1778" s="233" t="s">
        <v>3559</v>
      </c>
      <c r="C1778" s="64" t="s">
        <v>4356</v>
      </c>
      <c r="D1778" s="234" t="s">
        <v>104</v>
      </c>
      <c r="E1778" s="64" t="s">
        <v>3495</v>
      </c>
      <c r="F1778" s="64">
        <v>13</v>
      </c>
      <c r="G1778" s="64" t="s">
        <v>166</v>
      </c>
      <c r="H1778" s="233" t="s">
        <v>4233</v>
      </c>
      <c r="I1778" s="234" t="s">
        <v>166</v>
      </c>
      <c r="J1778" s="64" t="s">
        <v>1208</v>
      </c>
    </row>
    <row r="1779" spans="1:10" x14ac:dyDescent="0.25">
      <c r="A1779" s="64">
        <v>24248306</v>
      </c>
      <c r="B1779" s="233" t="s">
        <v>4357</v>
      </c>
      <c r="C1779" s="64" t="s">
        <v>388</v>
      </c>
      <c r="D1779" s="234" t="s">
        <v>104</v>
      </c>
      <c r="E1779" s="64" t="s">
        <v>4358</v>
      </c>
      <c r="F1779" s="64">
        <v>5</v>
      </c>
      <c r="G1779" s="64" t="s">
        <v>166</v>
      </c>
      <c r="H1779" s="233" t="s">
        <v>4233</v>
      </c>
      <c r="I1779" s="234" t="s">
        <v>166</v>
      </c>
      <c r="J1779" s="64" t="s">
        <v>788</v>
      </c>
    </row>
    <row r="1780" spans="1:10" x14ac:dyDescent="0.25">
      <c r="A1780" s="64">
        <v>24248249</v>
      </c>
      <c r="B1780" s="233" t="s">
        <v>4359</v>
      </c>
      <c r="C1780" s="64" t="s">
        <v>531</v>
      </c>
      <c r="D1780" s="234" t="s">
        <v>104</v>
      </c>
      <c r="E1780" s="64" t="s">
        <v>4360</v>
      </c>
      <c r="F1780" s="64">
        <v>12</v>
      </c>
      <c r="G1780" s="64" t="s">
        <v>166</v>
      </c>
      <c r="H1780" s="233" t="s">
        <v>4233</v>
      </c>
      <c r="I1780" s="234" t="s">
        <v>166</v>
      </c>
      <c r="J1780" s="64" t="s">
        <v>788</v>
      </c>
    </row>
    <row r="1781" spans="1:10" x14ac:dyDescent="0.25">
      <c r="A1781" s="64">
        <v>24248262</v>
      </c>
      <c r="B1781" s="233" t="s">
        <v>4361</v>
      </c>
      <c r="C1781" s="64" t="s">
        <v>3243</v>
      </c>
      <c r="D1781" s="234" t="s">
        <v>104</v>
      </c>
      <c r="E1781" s="64" t="s">
        <v>794</v>
      </c>
      <c r="F1781" s="64">
        <v>12</v>
      </c>
      <c r="G1781" s="64" t="s">
        <v>166</v>
      </c>
      <c r="H1781" s="233" t="s">
        <v>4233</v>
      </c>
      <c r="I1781" s="234" t="s">
        <v>166</v>
      </c>
      <c r="J1781" s="64" t="s">
        <v>788</v>
      </c>
    </row>
    <row r="1782" spans="1:10" x14ac:dyDescent="0.25">
      <c r="A1782" s="64">
        <v>24238506</v>
      </c>
      <c r="B1782" s="233" t="s">
        <v>4362</v>
      </c>
      <c r="C1782" s="64" t="s">
        <v>4363</v>
      </c>
      <c r="D1782" s="234" t="s">
        <v>104</v>
      </c>
      <c r="E1782" s="64" t="s">
        <v>3342</v>
      </c>
      <c r="F1782" s="64">
        <v>13</v>
      </c>
      <c r="G1782" s="64" t="s">
        <v>166</v>
      </c>
      <c r="H1782" s="233" t="s">
        <v>4233</v>
      </c>
      <c r="I1782" s="234" t="s">
        <v>166</v>
      </c>
      <c r="J1782" s="64" t="s">
        <v>4313</v>
      </c>
    </row>
    <row r="1783" spans="1:10" x14ac:dyDescent="0.25">
      <c r="A1783" s="64">
        <v>24248259</v>
      </c>
      <c r="B1783" s="233" t="s">
        <v>4364</v>
      </c>
      <c r="C1783" s="64" t="s">
        <v>4365</v>
      </c>
      <c r="D1783" s="234" t="s">
        <v>104</v>
      </c>
      <c r="E1783" s="64" t="s">
        <v>803</v>
      </c>
      <c r="F1783" s="64">
        <v>11</v>
      </c>
      <c r="G1783" s="64" t="s">
        <v>166</v>
      </c>
      <c r="H1783" s="233" t="s">
        <v>4233</v>
      </c>
      <c r="I1783" s="234" t="s">
        <v>166</v>
      </c>
      <c r="J1783" s="64" t="s">
        <v>788</v>
      </c>
    </row>
    <row r="1784" spans="1:10" x14ac:dyDescent="0.25">
      <c r="A1784" s="64">
        <v>24212866</v>
      </c>
      <c r="B1784" s="233" t="s">
        <v>4366</v>
      </c>
      <c r="C1784" s="64" t="s">
        <v>4367</v>
      </c>
      <c r="D1784" s="234" t="s">
        <v>118</v>
      </c>
      <c r="E1784" s="64" t="s">
        <v>1169</v>
      </c>
      <c r="F1784" s="64">
        <v>14</v>
      </c>
      <c r="G1784" s="64" t="s">
        <v>166</v>
      </c>
      <c r="H1784" s="233" t="s">
        <v>4233</v>
      </c>
      <c r="I1784" s="234" t="s">
        <v>166</v>
      </c>
      <c r="J1784" s="64" t="s">
        <v>4236</v>
      </c>
    </row>
    <row r="1785" spans="1:10" x14ac:dyDescent="0.25">
      <c r="A1785" s="64">
        <v>24248309</v>
      </c>
      <c r="B1785" s="233" t="s">
        <v>4368</v>
      </c>
      <c r="C1785" s="64" t="s">
        <v>4369</v>
      </c>
      <c r="D1785" s="234" t="s">
        <v>104</v>
      </c>
      <c r="E1785" s="64" t="s">
        <v>3915</v>
      </c>
      <c r="F1785" s="64">
        <v>12</v>
      </c>
      <c r="G1785" s="64" t="s">
        <v>166</v>
      </c>
      <c r="H1785" s="233" t="s">
        <v>4233</v>
      </c>
      <c r="I1785" s="234" t="s">
        <v>166</v>
      </c>
      <c r="J1785" s="64" t="s">
        <v>469</v>
      </c>
    </row>
    <row r="1786" spans="1:10" x14ac:dyDescent="0.25">
      <c r="A1786" s="64">
        <v>24239122</v>
      </c>
      <c r="B1786" s="233" t="s">
        <v>4370</v>
      </c>
      <c r="C1786" s="64" t="s">
        <v>4371</v>
      </c>
      <c r="D1786" s="234" t="s">
        <v>118</v>
      </c>
      <c r="E1786" s="64" t="s">
        <v>4183</v>
      </c>
      <c r="F1786" s="64">
        <v>15</v>
      </c>
      <c r="G1786" s="64" t="s">
        <v>166</v>
      </c>
      <c r="H1786" s="233" t="s">
        <v>4233</v>
      </c>
      <c r="I1786" s="234" t="s">
        <v>166</v>
      </c>
      <c r="J1786" s="64" t="s">
        <v>2307</v>
      </c>
    </row>
    <row r="1787" spans="1:10" x14ac:dyDescent="0.25">
      <c r="A1787" s="64">
        <v>24238744</v>
      </c>
      <c r="B1787" s="233" t="s">
        <v>4372</v>
      </c>
      <c r="C1787" s="64" t="s">
        <v>4373</v>
      </c>
      <c r="D1787" s="234" t="s">
        <v>103</v>
      </c>
      <c r="E1787" s="64" t="s">
        <v>2419</v>
      </c>
      <c r="F1787" s="64">
        <v>12</v>
      </c>
      <c r="G1787" s="64" t="s">
        <v>166</v>
      </c>
      <c r="H1787" s="233" t="s">
        <v>4233</v>
      </c>
      <c r="I1787" s="234" t="s">
        <v>166</v>
      </c>
      <c r="J1787" s="64" t="s">
        <v>4236</v>
      </c>
    </row>
    <row r="1788" spans="1:10" x14ac:dyDescent="0.25">
      <c r="A1788" s="64">
        <v>24248528</v>
      </c>
      <c r="B1788" s="233" t="s">
        <v>4374</v>
      </c>
      <c r="C1788" s="64" t="s">
        <v>4375</v>
      </c>
      <c r="D1788" s="234" t="s">
        <v>104</v>
      </c>
      <c r="E1788" s="64" t="s">
        <v>4376</v>
      </c>
      <c r="F1788" s="64">
        <v>11</v>
      </c>
      <c r="G1788" s="64" t="s">
        <v>166</v>
      </c>
      <c r="H1788" s="233" t="s">
        <v>4233</v>
      </c>
      <c r="I1788" s="234" t="s">
        <v>166</v>
      </c>
      <c r="J1788" s="64" t="s">
        <v>2337</v>
      </c>
    </row>
    <row r="1789" spans="1:10" x14ac:dyDescent="0.25">
      <c r="A1789" s="64">
        <v>24248315</v>
      </c>
      <c r="B1789" s="233" t="s">
        <v>4377</v>
      </c>
      <c r="C1789" s="64" t="s">
        <v>4378</v>
      </c>
      <c r="D1789" s="234" t="s">
        <v>104</v>
      </c>
      <c r="E1789" s="64" t="s">
        <v>999</v>
      </c>
      <c r="F1789" s="64">
        <v>12</v>
      </c>
      <c r="G1789" s="64" t="s">
        <v>166</v>
      </c>
      <c r="H1789" s="233" t="s">
        <v>4233</v>
      </c>
      <c r="I1789" s="234" t="s">
        <v>166</v>
      </c>
      <c r="J1789" s="64" t="s">
        <v>632</v>
      </c>
    </row>
    <row r="1790" spans="1:10" x14ac:dyDescent="0.25">
      <c r="A1790" s="64">
        <v>24248510</v>
      </c>
      <c r="B1790" s="233" t="s">
        <v>4379</v>
      </c>
      <c r="C1790" s="64" t="s">
        <v>4380</v>
      </c>
      <c r="D1790" s="234" t="s">
        <v>103</v>
      </c>
      <c r="E1790" s="64" t="s">
        <v>392</v>
      </c>
      <c r="F1790" s="64">
        <v>12</v>
      </c>
      <c r="G1790" s="64" t="s">
        <v>166</v>
      </c>
      <c r="H1790" s="233" t="s">
        <v>4233</v>
      </c>
      <c r="I1790" s="234" t="s">
        <v>166</v>
      </c>
      <c r="J1790" s="64" t="s">
        <v>2337</v>
      </c>
    </row>
    <row r="1791" spans="1:10" x14ac:dyDescent="0.25">
      <c r="A1791" s="64">
        <v>24248326</v>
      </c>
      <c r="B1791" s="233" t="s">
        <v>3411</v>
      </c>
      <c r="C1791" s="64" t="s">
        <v>4381</v>
      </c>
      <c r="D1791" s="234" t="s">
        <v>103</v>
      </c>
      <c r="E1791" s="64" t="s">
        <v>1200</v>
      </c>
      <c r="F1791" s="64">
        <v>12</v>
      </c>
      <c r="G1791" s="64" t="s">
        <v>166</v>
      </c>
      <c r="H1791" s="233" t="s">
        <v>4233</v>
      </c>
      <c r="I1791" s="234" t="s">
        <v>166</v>
      </c>
      <c r="J1791" s="64" t="s">
        <v>2337</v>
      </c>
    </row>
    <row r="1792" spans="1:10" x14ac:dyDescent="0.25">
      <c r="A1792" s="64">
        <v>24211556</v>
      </c>
      <c r="B1792" s="233" t="s">
        <v>4382</v>
      </c>
      <c r="C1792" s="64" t="s">
        <v>1063</v>
      </c>
      <c r="D1792" s="234" t="s">
        <v>119</v>
      </c>
      <c r="E1792" s="64" t="s">
        <v>4383</v>
      </c>
      <c r="F1792" s="64">
        <v>15</v>
      </c>
      <c r="G1792" s="64" t="s">
        <v>166</v>
      </c>
      <c r="H1792" s="233" t="s">
        <v>4233</v>
      </c>
      <c r="I1792" s="234" t="s">
        <v>166</v>
      </c>
      <c r="J1792" s="64" t="s">
        <v>469</v>
      </c>
    </row>
    <row r="1793" spans="1:10" x14ac:dyDescent="0.25">
      <c r="A1793" s="64">
        <v>24245243</v>
      </c>
      <c r="B1793" s="233" t="s">
        <v>3596</v>
      </c>
      <c r="C1793" s="64" t="s">
        <v>4384</v>
      </c>
      <c r="D1793" s="234" t="s">
        <v>118</v>
      </c>
      <c r="E1793" s="64" t="s">
        <v>1503</v>
      </c>
      <c r="F1793" s="64">
        <v>14</v>
      </c>
      <c r="G1793" s="64" t="s">
        <v>166</v>
      </c>
      <c r="H1793" s="233" t="s">
        <v>4233</v>
      </c>
      <c r="I1793" s="234" t="s">
        <v>166</v>
      </c>
      <c r="J1793" s="64" t="s">
        <v>2337</v>
      </c>
    </row>
    <row r="1794" spans="1:10" x14ac:dyDescent="0.25">
      <c r="A1794" s="64">
        <v>24248257</v>
      </c>
      <c r="B1794" s="233" t="s">
        <v>3596</v>
      </c>
      <c r="C1794" s="64" t="s">
        <v>4385</v>
      </c>
      <c r="D1794" s="234" t="s">
        <v>118</v>
      </c>
      <c r="E1794" s="64" t="s">
        <v>4386</v>
      </c>
      <c r="F1794" s="64">
        <v>14</v>
      </c>
      <c r="G1794" s="64" t="s">
        <v>166</v>
      </c>
      <c r="H1794" s="233" t="s">
        <v>4233</v>
      </c>
      <c r="I1794" s="234" t="s">
        <v>166</v>
      </c>
      <c r="J1794" s="64" t="s">
        <v>788</v>
      </c>
    </row>
    <row r="1795" spans="1:10" x14ac:dyDescent="0.25">
      <c r="A1795" s="64">
        <v>24248246</v>
      </c>
      <c r="B1795" s="233" t="s">
        <v>3596</v>
      </c>
      <c r="C1795" s="64" t="s">
        <v>324</v>
      </c>
      <c r="D1795" s="234" t="s">
        <v>104</v>
      </c>
      <c r="E1795" s="64" t="s">
        <v>4387</v>
      </c>
      <c r="F1795" s="64">
        <v>12</v>
      </c>
      <c r="G1795" s="64" t="s">
        <v>166</v>
      </c>
      <c r="H1795" s="233" t="s">
        <v>4233</v>
      </c>
      <c r="I1795" s="234" t="s">
        <v>166</v>
      </c>
      <c r="J1795" s="64" t="s">
        <v>2337</v>
      </c>
    </row>
    <row r="1796" spans="1:10" x14ac:dyDescent="0.25">
      <c r="A1796" s="64">
        <v>24248260</v>
      </c>
      <c r="B1796" s="233" t="s">
        <v>3596</v>
      </c>
      <c r="C1796" s="64" t="s">
        <v>4388</v>
      </c>
      <c r="D1796" s="234" t="s">
        <v>103</v>
      </c>
      <c r="E1796" s="64" t="s">
        <v>2168</v>
      </c>
      <c r="F1796" s="64">
        <v>12</v>
      </c>
      <c r="G1796" s="64" t="s">
        <v>166</v>
      </c>
      <c r="H1796" s="233" t="s">
        <v>4233</v>
      </c>
      <c r="I1796" s="234" t="s">
        <v>166</v>
      </c>
      <c r="J1796" s="64" t="s">
        <v>632</v>
      </c>
    </row>
    <row r="1797" spans="1:10" x14ac:dyDescent="0.25">
      <c r="A1797" s="64">
        <v>24238508</v>
      </c>
      <c r="B1797" s="233" t="s">
        <v>3596</v>
      </c>
      <c r="C1797" s="64" t="s">
        <v>4389</v>
      </c>
      <c r="D1797" s="234" t="s">
        <v>119</v>
      </c>
      <c r="E1797" s="64" t="s">
        <v>4390</v>
      </c>
      <c r="F1797" s="64">
        <v>15</v>
      </c>
      <c r="G1797" s="64" t="s">
        <v>166</v>
      </c>
      <c r="H1797" s="233" t="s">
        <v>4233</v>
      </c>
      <c r="I1797" s="234" t="s">
        <v>166</v>
      </c>
      <c r="J1797" s="64" t="s">
        <v>4313</v>
      </c>
    </row>
    <row r="1798" spans="1:10" x14ac:dyDescent="0.25">
      <c r="A1798" s="64">
        <v>24222701</v>
      </c>
      <c r="B1798" s="233" t="s">
        <v>3596</v>
      </c>
      <c r="C1798" s="64" t="s">
        <v>4391</v>
      </c>
      <c r="D1798" s="234" t="s">
        <v>119</v>
      </c>
      <c r="E1798" s="64" t="s">
        <v>2694</v>
      </c>
      <c r="F1798" s="64">
        <v>15</v>
      </c>
      <c r="G1798" s="64" t="s">
        <v>166</v>
      </c>
      <c r="H1798" s="233" t="s">
        <v>4233</v>
      </c>
      <c r="I1798" s="234" t="s">
        <v>166</v>
      </c>
      <c r="J1798" s="64" t="s">
        <v>4236</v>
      </c>
    </row>
    <row r="1799" spans="1:10" x14ac:dyDescent="0.25">
      <c r="A1799" s="64">
        <v>24248819</v>
      </c>
      <c r="B1799" s="233" t="s">
        <v>4392</v>
      </c>
      <c r="C1799" s="64" t="s">
        <v>1246</v>
      </c>
      <c r="D1799" s="234" t="s">
        <v>118</v>
      </c>
      <c r="E1799" s="64" t="s">
        <v>2206</v>
      </c>
      <c r="F1799" s="64">
        <v>13</v>
      </c>
      <c r="G1799" s="64" t="s">
        <v>166</v>
      </c>
      <c r="H1799" s="233" t="s">
        <v>4393</v>
      </c>
      <c r="I1799" s="234" t="s">
        <v>166</v>
      </c>
    </row>
    <row r="1800" spans="1:10" x14ac:dyDescent="0.25">
      <c r="A1800" s="64">
        <v>24248820</v>
      </c>
      <c r="B1800" s="233" t="s">
        <v>4394</v>
      </c>
      <c r="C1800" s="64" t="s">
        <v>475</v>
      </c>
      <c r="D1800" s="234" t="s">
        <v>119</v>
      </c>
      <c r="E1800" s="64" t="s">
        <v>4395</v>
      </c>
      <c r="F1800" s="64">
        <v>15</v>
      </c>
      <c r="G1800" s="64" t="s">
        <v>166</v>
      </c>
      <c r="H1800" s="233" t="s">
        <v>4393</v>
      </c>
      <c r="I1800" s="234" t="s">
        <v>166</v>
      </c>
    </row>
    <row r="1801" spans="1:10" x14ac:dyDescent="0.25">
      <c r="A1801" s="64">
        <v>24248821</v>
      </c>
      <c r="B1801" s="233" t="s">
        <v>4396</v>
      </c>
      <c r="C1801" s="64" t="s">
        <v>2643</v>
      </c>
      <c r="D1801" s="234" t="s">
        <v>104</v>
      </c>
      <c r="E1801" s="64" t="s">
        <v>3910</v>
      </c>
      <c r="F1801" s="64">
        <v>12</v>
      </c>
      <c r="G1801" s="64" t="s">
        <v>166</v>
      </c>
      <c r="H1801" s="233" t="s">
        <v>4393</v>
      </c>
      <c r="I1801" s="234" t="s">
        <v>166</v>
      </c>
    </row>
    <row r="1802" spans="1:10" x14ac:dyDescent="0.25">
      <c r="A1802" s="64">
        <v>24248822</v>
      </c>
      <c r="B1802" s="233" t="s">
        <v>4397</v>
      </c>
      <c r="C1802" s="64" t="s">
        <v>1539</v>
      </c>
      <c r="D1802" s="234" t="s">
        <v>118</v>
      </c>
      <c r="E1802" s="64" t="s">
        <v>4308</v>
      </c>
      <c r="F1802" s="64">
        <v>14</v>
      </c>
      <c r="G1802" s="64" t="s">
        <v>166</v>
      </c>
      <c r="H1802" s="233" t="s">
        <v>4393</v>
      </c>
      <c r="I1802" s="234" t="s">
        <v>166</v>
      </c>
    </row>
    <row r="1803" spans="1:10" x14ac:dyDescent="0.25">
      <c r="A1803" s="64">
        <v>24248823</v>
      </c>
      <c r="B1803" s="233" t="s">
        <v>4398</v>
      </c>
      <c r="C1803" s="64" t="s">
        <v>4399</v>
      </c>
      <c r="D1803" s="234" t="s">
        <v>103</v>
      </c>
      <c r="E1803" s="64" t="s">
        <v>1515</v>
      </c>
      <c r="F1803" s="64">
        <v>12</v>
      </c>
      <c r="G1803" s="64" t="s">
        <v>166</v>
      </c>
      <c r="H1803" s="233" t="s">
        <v>4393</v>
      </c>
      <c r="I1803" s="234" t="s">
        <v>166</v>
      </c>
    </row>
    <row r="1804" spans="1:10" x14ac:dyDescent="0.25">
      <c r="A1804" s="64">
        <v>24248824</v>
      </c>
      <c r="B1804" s="233" t="s">
        <v>4400</v>
      </c>
      <c r="C1804" s="64" t="s">
        <v>3693</v>
      </c>
      <c r="D1804" s="234" t="s">
        <v>103</v>
      </c>
      <c r="E1804" s="64" t="s">
        <v>1522</v>
      </c>
      <c r="F1804" s="64">
        <v>12</v>
      </c>
      <c r="G1804" s="64" t="s">
        <v>166</v>
      </c>
      <c r="H1804" s="233" t="s">
        <v>4393</v>
      </c>
      <c r="I1804" s="234" t="s">
        <v>166</v>
      </c>
    </row>
    <row r="1805" spans="1:10" x14ac:dyDescent="0.25">
      <c r="A1805" s="64">
        <v>24239150</v>
      </c>
      <c r="B1805" s="233" t="s">
        <v>4401</v>
      </c>
      <c r="C1805" s="64" t="s">
        <v>4402</v>
      </c>
      <c r="D1805" s="234" t="s">
        <v>103</v>
      </c>
      <c r="E1805" s="64" t="s">
        <v>4403</v>
      </c>
      <c r="F1805" s="64">
        <v>12</v>
      </c>
      <c r="G1805" s="64" t="s">
        <v>166</v>
      </c>
      <c r="H1805" s="233" t="s">
        <v>4393</v>
      </c>
      <c r="I1805" s="234" t="s">
        <v>166</v>
      </c>
    </row>
    <row r="1806" spans="1:10" x14ac:dyDescent="0.25">
      <c r="A1806" s="64">
        <v>24248825</v>
      </c>
      <c r="B1806" s="233" t="s">
        <v>4404</v>
      </c>
      <c r="C1806" s="64" t="s">
        <v>293</v>
      </c>
      <c r="D1806" s="234" t="s">
        <v>119</v>
      </c>
      <c r="E1806" s="64" t="s">
        <v>4405</v>
      </c>
      <c r="F1806" s="64">
        <v>14</v>
      </c>
      <c r="G1806" s="64" t="s">
        <v>166</v>
      </c>
      <c r="H1806" s="233" t="s">
        <v>4393</v>
      </c>
      <c r="I1806" s="234" t="s">
        <v>166</v>
      </c>
    </row>
    <row r="1807" spans="1:10" x14ac:dyDescent="0.25">
      <c r="A1807" s="64">
        <v>24248826</v>
      </c>
      <c r="B1807" s="233" t="s">
        <v>4406</v>
      </c>
      <c r="C1807" s="64" t="s">
        <v>4407</v>
      </c>
      <c r="D1807" s="234" t="s">
        <v>118</v>
      </c>
      <c r="E1807" s="64" t="s">
        <v>4408</v>
      </c>
      <c r="F1807" s="64">
        <v>14</v>
      </c>
      <c r="G1807" s="64" t="s">
        <v>166</v>
      </c>
      <c r="H1807" s="233" t="s">
        <v>4393</v>
      </c>
      <c r="I1807" s="234" t="s">
        <v>166</v>
      </c>
    </row>
    <row r="1808" spans="1:10" x14ac:dyDescent="0.25">
      <c r="A1808" s="64">
        <v>24248827</v>
      </c>
      <c r="B1808" s="233" t="s">
        <v>4406</v>
      </c>
      <c r="C1808" s="64" t="s">
        <v>4409</v>
      </c>
      <c r="D1808" s="234" t="s">
        <v>104</v>
      </c>
      <c r="E1808" s="64" t="s">
        <v>314</v>
      </c>
      <c r="F1808" s="64">
        <v>11</v>
      </c>
      <c r="G1808" s="64" t="s">
        <v>166</v>
      </c>
      <c r="H1808" s="233" t="s">
        <v>4393</v>
      </c>
      <c r="I1808" s="234" t="s">
        <v>166</v>
      </c>
    </row>
    <row r="1809" spans="1:10" x14ac:dyDescent="0.25">
      <c r="A1809" s="64">
        <v>24248828</v>
      </c>
      <c r="B1809" s="233" t="s">
        <v>4410</v>
      </c>
      <c r="C1809" s="64" t="s">
        <v>4411</v>
      </c>
      <c r="D1809" s="234" t="s">
        <v>103</v>
      </c>
      <c r="E1809" s="64" t="s">
        <v>4412</v>
      </c>
      <c r="F1809" s="64">
        <v>13</v>
      </c>
      <c r="G1809" s="64" t="s">
        <v>166</v>
      </c>
      <c r="H1809" s="233" t="s">
        <v>4393</v>
      </c>
      <c r="I1809" s="234" t="s">
        <v>166</v>
      </c>
    </row>
    <row r="1810" spans="1:10" x14ac:dyDescent="0.25">
      <c r="A1810" s="64">
        <v>24248829</v>
      </c>
      <c r="B1810" s="233" t="s">
        <v>4413</v>
      </c>
      <c r="C1810" s="64" t="s">
        <v>4414</v>
      </c>
      <c r="D1810" s="234" t="s">
        <v>104</v>
      </c>
      <c r="E1810" s="64" t="s">
        <v>2315</v>
      </c>
      <c r="F1810" s="64">
        <v>12</v>
      </c>
      <c r="G1810" s="64" t="s">
        <v>166</v>
      </c>
      <c r="H1810" s="233" t="s">
        <v>4393</v>
      </c>
      <c r="I1810" s="234" t="s">
        <v>166</v>
      </c>
    </row>
    <row r="1811" spans="1:10" x14ac:dyDescent="0.25">
      <c r="A1811" s="64">
        <v>24248830</v>
      </c>
      <c r="B1811" s="233" t="s">
        <v>1823</v>
      </c>
      <c r="C1811" s="64" t="s">
        <v>4415</v>
      </c>
      <c r="D1811" s="234" t="s">
        <v>104</v>
      </c>
      <c r="E1811" s="64" t="s">
        <v>4416</v>
      </c>
      <c r="F1811" s="64">
        <v>12</v>
      </c>
      <c r="G1811" s="64" t="s">
        <v>166</v>
      </c>
      <c r="H1811" s="233" t="s">
        <v>4393</v>
      </c>
      <c r="I1811" s="234" t="s">
        <v>166</v>
      </c>
    </row>
    <row r="1812" spans="1:10" x14ac:dyDescent="0.25">
      <c r="A1812" s="64">
        <v>24211185</v>
      </c>
      <c r="B1812" s="233" t="s">
        <v>2638</v>
      </c>
      <c r="C1812" s="64" t="s">
        <v>4417</v>
      </c>
      <c r="D1812" s="234" t="s">
        <v>119</v>
      </c>
      <c r="E1812" s="64" t="s">
        <v>4418</v>
      </c>
      <c r="F1812" s="64">
        <v>14</v>
      </c>
      <c r="G1812" s="64" t="s">
        <v>166</v>
      </c>
      <c r="H1812" s="233" t="s">
        <v>4393</v>
      </c>
      <c r="I1812" s="234" t="s">
        <v>166</v>
      </c>
      <c r="J1812" s="64" t="s">
        <v>818</v>
      </c>
    </row>
    <row r="1813" spans="1:10" x14ac:dyDescent="0.25">
      <c r="A1813" s="64">
        <v>24248831</v>
      </c>
      <c r="B1813" s="233" t="s">
        <v>4419</v>
      </c>
      <c r="C1813" s="64" t="s">
        <v>2355</v>
      </c>
      <c r="D1813" s="234" t="s">
        <v>103</v>
      </c>
      <c r="E1813" s="64" t="s">
        <v>855</v>
      </c>
      <c r="F1813" s="64">
        <v>13</v>
      </c>
      <c r="G1813" s="64" t="s">
        <v>166</v>
      </c>
      <c r="H1813" s="233" t="s">
        <v>4393</v>
      </c>
      <c r="I1813" s="234" t="s">
        <v>166</v>
      </c>
    </row>
    <row r="1814" spans="1:10" x14ac:dyDescent="0.25">
      <c r="A1814" s="64">
        <v>24233848</v>
      </c>
      <c r="B1814" s="233" t="s">
        <v>4420</v>
      </c>
      <c r="C1814" s="64" t="s">
        <v>4421</v>
      </c>
      <c r="D1814" s="234" t="s">
        <v>104</v>
      </c>
      <c r="E1814" s="64" t="s">
        <v>821</v>
      </c>
      <c r="F1814" s="64">
        <v>12</v>
      </c>
      <c r="G1814" s="64" t="s">
        <v>166</v>
      </c>
      <c r="H1814" s="233" t="s">
        <v>4393</v>
      </c>
      <c r="I1814" s="234" t="s">
        <v>166</v>
      </c>
    </row>
    <row r="1815" spans="1:10" x14ac:dyDescent="0.25">
      <c r="A1815" s="64">
        <v>24239145</v>
      </c>
      <c r="B1815" s="233" t="s">
        <v>1111</v>
      </c>
      <c r="C1815" s="64" t="s">
        <v>4422</v>
      </c>
      <c r="D1815" s="234" t="s">
        <v>104</v>
      </c>
      <c r="E1815" s="64" t="s">
        <v>1498</v>
      </c>
      <c r="F1815" s="64">
        <v>12</v>
      </c>
      <c r="G1815" s="64" t="s">
        <v>166</v>
      </c>
      <c r="H1815" s="233" t="s">
        <v>4393</v>
      </c>
      <c r="I1815" s="234" t="s">
        <v>166</v>
      </c>
    </row>
    <row r="1816" spans="1:10" x14ac:dyDescent="0.25">
      <c r="A1816" s="64">
        <v>24211245</v>
      </c>
      <c r="B1816" s="233" t="s">
        <v>4423</v>
      </c>
      <c r="C1816" s="64" t="s">
        <v>4424</v>
      </c>
      <c r="D1816" s="234" t="s">
        <v>119</v>
      </c>
      <c r="E1816" s="64" t="s">
        <v>4425</v>
      </c>
      <c r="F1816" s="64">
        <v>14</v>
      </c>
      <c r="G1816" s="64" t="s">
        <v>166</v>
      </c>
      <c r="H1816" s="233" t="s">
        <v>4393</v>
      </c>
      <c r="I1816" s="234" t="s">
        <v>166</v>
      </c>
      <c r="J1816" s="64" t="s">
        <v>2307</v>
      </c>
    </row>
    <row r="1817" spans="1:10" x14ac:dyDescent="0.25">
      <c r="A1817" s="64">
        <v>24239221</v>
      </c>
      <c r="B1817" s="233" t="s">
        <v>4426</v>
      </c>
      <c r="C1817" s="64" t="s">
        <v>1202</v>
      </c>
      <c r="D1817" s="234" t="s">
        <v>104</v>
      </c>
      <c r="E1817" s="64" t="s">
        <v>1905</v>
      </c>
      <c r="F1817" s="64">
        <v>12</v>
      </c>
      <c r="G1817" s="64" t="s">
        <v>166</v>
      </c>
      <c r="H1817" s="233" t="s">
        <v>4393</v>
      </c>
      <c r="I1817" s="234" t="s">
        <v>166</v>
      </c>
    </row>
    <row r="1818" spans="1:10" x14ac:dyDescent="0.25">
      <c r="A1818" s="64">
        <v>24248832</v>
      </c>
      <c r="B1818" s="233" t="s">
        <v>4427</v>
      </c>
      <c r="C1818" s="64" t="s">
        <v>1255</v>
      </c>
      <c r="D1818" s="234" t="s">
        <v>104</v>
      </c>
      <c r="E1818" s="64" t="s">
        <v>1726</v>
      </c>
      <c r="F1818" s="64">
        <v>11</v>
      </c>
      <c r="G1818" s="64" t="s">
        <v>166</v>
      </c>
      <c r="H1818" s="233" t="s">
        <v>4393</v>
      </c>
      <c r="I1818" s="234" t="s">
        <v>166</v>
      </c>
    </row>
    <row r="1819" spans="1:10" x14ac:dyDescent="0.25">
      <c r="A1819" s="64">
        <v>24248833</v>
      </c>
      <c r="B1819" s="233" t="s">
        <v>4428</v>
      </c>
      <c r="C1819" s="64" t="s">
        <v>4429</v>
      </c>
      <c r="D1819" s="234" t="s">
        <v>118</v>
      </c>
      <c r="E1819" s="64" t="s">
        <v>4430</v>
      </c>
      <c r="F1819" s="64">
        <v>14</v>
      </c>
      <c r="G1819" s="64" t="s">
        <v>166</v>
      </c>
      <c r="H1819" s="233" t="s">
        <v>4393</v>
      </c>
      <c r="I1819" s="234" t="s">
        <v>166</v>
      </c>
    </row>
    <row r="1820" spans="1:10" x14ac:dyDescent="0.25">
      <c r="A1820" s="64">
        <v>24212856</v>
      </c>
      <c r="B1820" s="233" t="s">
        <v>2357</v>
      </c>
      <c r="C1820" s="64" t="s">
        <v>4375</v>
      </c>
      <c r="D1820" s="234" t="s">
        <v>119</v>
      </c>
      <c r="E1820" s="64" t="s">
        <v>4431</v>
      </c>
      <c r="F1820" s="64">
        <v>14</v>
      </c>
      <c r="G1820" s="64" t="s">
        <v>166</v>
      </c>
      <c r="H1820" s="233" t="s">
        <v>4393</v>
      </c>
      <c r="I1820" s="234" t="s">
        <v>166</v>
      </c>
      <c r="J1820" s="64" t="s">
        <v>4432</v>
      </c>
    </row>
    <row r="1821" spans="1:10" x14ac:dyDescent="0.25">
      <c r="A1821" s="64">
        <v>24248834</v>
      </c>
      <c r="B1821" s="233" t="s">
        <v>4433</v>
      </c>
      <c r="C1821" s="64" t="s">
        <v>1960</v>
      </c>
      <c r="D1821" s="234" t="s">
        <v>104</v>
      </c>
      <c r="E1821" s="64" t="s">
        <v>4434</v>
      </c>
      <c r="F1821" s="64">
        <v>11</v>
      </c>
      <c r="G1821" s="64" t="s">
        <v>166</v>
      </c>
      <c r="H1821" s="233" t="s">
        <v>4393</v>
      </c>
      <c r="I1821" s="234" t="s">
        <v>166</v>
      </c>
    </row>
    <row r="1822" spans="1:10" x14ac:dyDescent="0.25">
      <c r="A1822" s="64">
        <v>24248835</v>
      </c>
      <c r="B1822" s="233" t="s">
        <v>4435</v>
      </c>
      <c r="C1822" s="64" t="s">
        <v>4436</v>
      </c>
      <c r="D1822" s="234" t="s">
        <v>104</v>
      </c>
      <c r="E1822" s="64" t="s">
        <v>588</v>
      </c>
      <c r="F1822" s="64">
        <v>12</v>
      </c>
      <c r="G1822" s="64" t="s">
        <v>166</v>
      </c>
      <c r="H1822" s="233" t="s">
        <v>4393</v>
      </c>
      <c r="I1822" s="234" t="s">
        <v>166</v>
      </c>
    </row>
    <row r="1823" spans="1:10" x14ac:dyDescent="0.25">
      <c r="A1823" s="64">
        <v>24248836</v>
      </c>
      <c r="B1823" s="233" t="s">
        <v>4437</v>
      </c>
      <c r="C1823" s="64" t="s">
        <v>4438</v>
      </c>
      <c r="D1823" s="234" t="s">
        <v>104</v>
      </c>
      <c r="E1823" s="64" t="s">
        <v>4439</v>
      </c>
      <c r="F1823" s="64">
        <v>11</v>
      </c>
      <c r="G1823" s="64" t="s">
        <v>166</v>
      </c>
      <c r="H1823" s="233" t="s">
        <v>4393</v>
      </c>
      <c r="I1823" s="234" t="s">
        <v>166</v>
      </c>
    </row>
    <row r="1824" spans="1:10" x14ac:dyDescent="0.25">
      <c r="A1824" s="64">
        <v>24248837</v>
      </c>
      <c r="B1824" s="233" t="s">
        <v>4440</v>
      </c>
      <c r="C1824" s="64" t="s">
        <v>4441</v>
      </c>
      <c r="D1824" s="234" t="s">
        <v>119</v>
      </c>
      <c r="E1824" s="64" t="s">
        <v>1310</v>
      </c>
      <c r="F1824" s="64">
        <v>14</v>
      </c>
      <c r="G1824" s="64" t="s">
        <v>166</v>
      </c>
      <c r="H1824" s="233" t="s">
        <v>4393</v>
      </c>
      <c r="I1824" s="234" t="s">
        <v>166</v>
      </c>
    </row>
    <row r="1825" spans="1:10" x14ac:dyDescent="0.25">
      <c r="A1825" s="64">
        <v>24248838</v>
      </c>
      <c r="B1825" s="233" t="s">
        <v>4442</v>
      </c>
      <c r="C1825" s="64" t="s">
        <v>4443</v>
      </c>
      <c r="D1825" s="234" t="s">
        <v>103</v>
      </c>
      <c r="E1825" s="64" t="s">
        <v>193</v>
      </c>
      <c r="F1825" s="64">
        <v>11</v>
      </c>
      <c r="G1825" s="64" t="s">
        <v>166</v>
      </c>
      <c r="H1825" s="233" t="s">
        <v>4393</v>
      </c>
      <c r="I1825" s="234" t="s">
        <v>166</v>
      </c>
    </row>
    <row r="1826" spans="1:10" x14ac:dyDescent="0.25">
      <c r="A1826" s="64">
        <v>24248839</v>
      </c>
      <c r="B1826" s="233" t="s">
        <v>4444</v>
      </c>
      <c r="C1826" s="64" t="s">
        <v>4445</v>
      </c>
      <c r="D1826" s="234" t="s">
        <v>118</v>
      </c>
      <c r="E1826" s="64" t="s">
        <v>3415</v>
      </c>
      <c r="F1826" s="64">
        <v>14</v>
      </c>
      <c r="G1826" s="64" t="s">
        <v>166</v>
      </c>
      <c r="H1826" s="233" t="s">
        <v>4393</v>
      </c>
      <c r="I1826" s="234" t="s">
        <v>166</v>
      </c>
    </row>
    <row r="1827" spans="1:10" x14ac:dyDescent="0.25">
      <c r="A1827" s="64">
        <v>24248840</v>
      </c>
      <c r="B1827" s="233" t="s">
        <v>4446</v>
      </c>
      <c r="C1827" s="64" t="s">
        <v>1573</v>
      </c>
      <c r="D1827" s="234" t="s">
        <v>104</v>
      </c>
      <c r="E1827" s="64" t="s">
        <v>291</v>
      </c>
      <c r="F1827" s="64">
        <v>11</v>
      </c>
      <c r="G1827" s="64" t="s">
        <v>166</v>
      </c>
      <c r="H1827" s="233" t="s">
        <v>4393</v>
      </c>
      <c r="I1827" s="234" t="s">
        <v>166</v>
      </c>
    </row>
    <row r="1828" spans="1:10" x14ac:dyDescent="0.25">
      <c r="A1828" s="64">
        <v>24248841</v>
      </c>
      <c r="B1828" s="233" t="s">
        <v>4447</v>
      </c>
      <c r="C1828" s="64" t="s">
        <v>531</v>
      </c>
      <c r="D1828" s="234" t="s">
        <v>104</v>
      </c>
      <c r="E1828" s="64" t="s">
        <v>1722</v>
      </c>
      <c r="F1828" s="64">
        <v>11</v>
      </c>
      <c r="G1828" s="64" t="s">
        <v>166</v>
      </c>
      <c r="H1828" s="233" t="s">
        <v>4393</v>
      </c>
      <c r="I1828" s="234" t="s">
        <v>166</v>
      </c>
    </row>
    <row r="1829" spans="1:10" x14ac:dyDescent="0.25">
      <c r="A1829" s="64">
        <v>24248842</v>
      </c>
      <c r="B1829" s="233" t="s">
        <v>4448</v>
      </c>
      <c r="C1829" s="64" t="s">
        <v>4449</v>
      </c>
      <c r="D1829" s="234" t="s">
        <v>103</v>
      </c>
      <c r="E1829" s="64" t="s">
        <v>3256</v>
      </c>
      <c r="F1829" s="64">
        <v>11</v>
      </c>
      <c r="G1829" s="64" t="s">
        <v>166</v>
      </c>
      <c r="H1829" s="233" t="s">
        <v>4393</v>
      </c>
      <c r="I1829" s="234" t="s">
        <v>166</v>
      </c>
    </row>
    <row r="1830" spans="1:10" x14ac:dyDescent="0.25">
      <c r="A1830" s="64">
        <v>24248843</v>
      </c>
      <c r="B1830" s="233" t="s">
        <v>4450</v>
      </c>
      <c r="C1830" s="64" t="s">
        <v>4451</v>
      </c>
      <c r="D1830" s="234" t="s">
        <v>104</v>
      </c>
      <c r="E1830" s="64" t="s">
        <v>910</v>
      </c>
      <c r="F1830" s="64">
        <v>11</v>
      </c>
      <c r="G1830" s="64" t="s">
        <v>166</v>
      </c>
      <c r="H1830" s="233" t="s">
        <v>4393</v>
      </c>
      <c r="I1830" s="234" t="s">
        <v>166</v>
      </c>
    </row>
    <row r="1831" spans="1:10" x14ac:dyDescent="0.25">
      <c r="A1831" s="64">
        <v>24212860</v>
      </c>
      <c r="B1831" s="233" t="s">
        <v>3510</v>
      </c>
      <c r="C1831" s="64" t="s">
        <v>4452</v>
      </c>
      <c r="D1831" s="234" t="s">
        <v>119</v>
      </c>
      <c r="E1831" s="64" t="s">
        <v>4453</v>
      </c>
      <c r="F1831" s="64">
        <v>14</v>
      </c>
      <c r="G1831" s="64" t="s">
        <v>166</v>
      </c>
      <c r="H1831" s="233" t="s">
        <v>4393</v>
      </c>
      <c r="I1831" s="234" t="s">
        <v>166</v>
      </c>
      <c r="J1831" s="64" t="s">
        <v>818</v>
      </c>
    </row>
    <row r="1832" spans="1:10" x14ac:dyDescent="0.25">
      <c r="A1832" s="64">
        <v>24248844</v>
      </c>
      <c r="B1832" s="233" t="s">
        <v>4454</v>
      </c>
      <c r="C1832" s="64" t="s">
        <v>4455</v>
      </c>
      <c r="D1832" s="234" t="s">
        <v>103</v>
      </c>
      <c r="E1832" s="64" t="s">
        <v>314</v>
      </c>
      <c r="F1832" s="64">
        <v>11</v>
      </c>
      <c r="G1832" s="64" t="s">
        <v>166</v>
      </c>
      <c r="H1832" s="233" t="s">
        <v>4393</v>
      </c>
      <c r="I1832" s="234" t="s">
        <v>166</v>
      </c>
    </row>
    <row r="1833" spans="1:10" x14ac:dyDescent="0.25">
      <c r="A1833" s="64">
        <v>24248845</v>
      </c>
      <c r="B1833" s="233" t="s">
        <v>4456</v>
      </c>
      <c r="C1833" s="64" t="s">
        <v>4457</v>
      </c>
      <c r="D1833" s="234" t="s">
        <v>104</v>
      </c>
      <c r="E1833" s="64" t="s">
        <v>1993</v>
      </c>
      <c r="F1833" s="64">
        <v>12</v>
      </c>
      <c r="G1833" s="64" t="s">
        <v>166</v>
      </c>
      <c r="H1833" s="233" t="s">
        <v>4393</v>
      </c>
      <c r="I1833" s="234" t="s">
        <v>166</v>
      </c>
    </row>
    <row r="1834" spans="1:10" x14ac:dyDescent="0.25">
      <c r="A1834" s="64">
        <v>24248846</v>
      </c>
      <c r="B1834" s="233" t="s">
        <v>4458</v>
      </c>
      <c r="C1834" s="64" t="s">
        <v>4459</v>
      </c>
      <c r="D1834" s="234" t="s">
        <v>104</v>
      </c>
      <c r="E1834" s="64" t="s">
        <v>4460</v>
      </c>
      <c r="F1834" s="64">
        <v>11</v>
      </c>
      <c r="G1834" s="64" t="s">
        <v>166</v>
      </c>
      <c r="H1834" s="233" t="s">
        <v>4393</v>
      </c>
      <c r="I1834" s="234" t="s">
        <v>166</v>
      </c>
    </row>
    <row r="1835" spans="1:10" x14ac:dyDescent="0.25">
      <c r="A1835" s="64">
        <v>24248847</v>
      </c>
      <c r="B1835" s="233" t="s">
        <v>4461</v>
      </c>
      <c r="C1835" s="64" t="s">
        <v>4462</v>
      </c>
      <c r="D1835" s="234" t="s">
        <v>103</v>
      </c>
      <c r="E1835" s="64" t="s">
        <v>671</v>
      </c>
      <c r="F1835" s="64">
        <v>11</v>
      </c>
      <c r="G1835" s="64" t="s">
        <v>166</v>
      </c>
      <c r="H1835" s="233" t="s">
        <v>4393</v>
      </c>
      <c r="I1835" s="234" t="s">
        <v>166</v>
      </c>
    </row>
    <row r="1836" spans="1:10" x14ac:dyDescent="0.25">
      <c r="A1836" s="64">
        <v>24248848</v>
      </c>
      <c r="B1836" s="233" t="s">
        <v>4463</v>
      </c>
      <c r="C1836" s="64" t="s">
        <v>1542</v>
      </c>
      <c r="D1836" s="234" t="s">
        <v>104</v>
      </c>
      <c r="E1836" s="64" t="s">
        <v>4464</v>
      </c>
      <c r="F1836" s="64">
        <v>11</v>
      </c>
      <c r="G1836" s="64" t="s">
        <v>166</v>
      </c>
      <c r="H1836" s="233" t="s">
        <v>4393</v>
      </c>
      <c r="I1836" s="234" t="s">
        <v>166</v>
      </c>
    </row>
    <row r="1837" spans="1:10" x14ac:dyDescent="0.25">
      <c r="A1837" s="64">
        <v>24248849</v>
      </c>
      <c r="B1837" s="233" t="s">
        <v>4465</v>
      </c>
      <c r="C1837" s="64" t="s">
        <v>1819</v>
      </c>
      <c r="D1837" s="234" t="s">
        <v>104</v>
      </c>
      <c r="E1837" s="64" t="s">
        <v>4263</v>
      </c>
      <c r="F1837" s="64">
        <v>11</v>
      </c>
      <c r="G1837" s="64" t="s">
        <v>166</v>
      </c>
      <c r="H1837" s="233" t="s">
        <v>4393</v>
      </c>
      <c r="I1837" s="234" t="s">
        <v>166</v>
      </c>
    </row>
    <row r="1838" spans="1:10" x14ac:dyDescent="0.25">
      <c r="A1838" s="64">
        <v>24248850</v>
      </c>
      <c r="B1838" s="233" t="s">
        <v>4466</v>
      </c>
      <c r="C1838" s="64" t="s">
        <v>4467</v>
      </c>
      <c r="D1838" s="234" t="s">
        <v>104</v>
      </c>
      <c r="E1838" s="64" t="s">
        <v>4468</v>
      </c>
      <c r="F1838" s="64">
        <v>12</v>
      </c>
      <c r="G1838" s="64" t="s">
        <v>166</v>
      </c>
      <c r="H1838" s="233" t="s">
        <v>4393</v>
      </c>
      <c r="I1838" s="234" t="s">
        <v>166</v>
      </c>
    </row>
    <row r="1839" spans="1:10" x14ac:dyDescent="0.25">
      <c r="A1839" s="64">
        <v>24248851</v>
      </c>
      <c r="B1839" s="233" t="s">
        <v>4469</v>
      </c>
      <c r="C1839" s="64" t="s">
        <v>1626</v>
      </c>
      <c r="D1839" s="234" t="s">
        <v>104</v>
      </c>
      <c r="E1839" s="64" t="s">
        <v>688</v>
      </c>
      <c r="F1839" s="64">
        <v>13</v>
      </c>
      <c r="G1839" s="64" t="s">
        <v>166</v>
      </c>
      <c r="H1839" s="233" t="s">
        <v>4393</v>
      </c>
      <c r="I1839" s="234" t="s">
        <v>166</v>
      </c>
    </row>
    <row r="1840" spans="1:10" x14ac:dyDescent="0.25">
      <c r="A1840" s="64">
        <v>24239146</v>
      </c>
      <c r="B1840" s="233" t="s">
        <v>4470</v>
      </c>
      <c r="C1840" s="64" t="s">
        <v>1953</v>
      </c>
      <c r="D1840" s="234" t="s">
        <v>104</v>
      </c>
      <c r="E1840" s="64" t="s">
        <v>265</v>
      </c>
      <c r="F1840" s="64">
        <v>11</v>
      </c>
      <c r="G1840" s="64" t="s">
        <v>166</v>
      </c>
      <c r="H1840" s="233" t="s">
        <v>4393</v>
      </c>
      <c r="I1840" s="234" t="s">
        <v>166</v>
      </c>
    </row>
    <row r="1841" spans="1:10" x14ac:dyDescent="0.25">
      <c r="A1841" s="64">
        <v>24239147</v>
      </c>
      <c r="B1841" s="233" t="s">
        <v>4470</v>
      </c>
      <c r="C1841" s="64" t="s">
        <v>4471</v>
      </c>
      <c r="D1841" s="234" t="s">
        <v>104</v>
      </c>
      <c r="E1841" s="64" t="s">
        <v>742</v>
      </c>
      <c r="F1841" s="64">
        <v>13</v>
      </c>
      <c r="G1841" s="64" t="s">
        <v>166</v>
      </c>
      <c r="H1841" s="233" t="s">
        <v>4393</v>
      </c>
      <c r="I1841" s="234" t="s">
        <v>166</v>
      </c>
      <c r="J1841" s="64" t="s">
        <v>2470</v>
      </c>
    </row>
    <row r="1842" spans="1:10" x14ac:dyDescent="0.25">
      <c r="A1842" s="64">
        <v>24248852</v>
      </c>
      <c r="B1842" s="233" t="s">
        <v>4472</v>
      </c>
      <c r="C1842" s="64" t="s">
        <v>4473</v>
      </c>
      <c r="D1842" s="234" t="s">
        <v>104</v>
      </c>
      <c r="E1842" s="64" t="s">
        <v>3878</v>
      </c>
      <c r="F1842" s="64">
        <v>13</v>
      </c>
      <c r="G1842" s="64" t="s">
        <v>166</v>
      </c>
      <c r="H1842" s="233" t="s">
        <v>4393</v>
      </c>
      <c r="I1842" s="234" t="s">
        <v>166</v>
      </c>
    </row>
    <row r="1843" spans="1:10" x14ac:dyDescent="0.25">
      <c r="A1843" s="64">
        <v>24211036</v>
      </c>
      <c r="B1843" s="233" t="s">
        <v>719</v>
      </c>
      <c r="C1843" s="64" t="s">
        <v>1737</v>
      </c>
      <c r="D1843" s="234" t="s">
        <v>119</v>
      </c>
      <c r="E1843" s="64" t="s">
        <v>3748</v>
      </c>
      <c r="F1843" s="64">
        <v>14</v>
      </c>
      <c r="G1843" s="64" t="s">
        <v>166</v>
      </c>
      <c r="H1843" s="233" t="s">
        <v>4393</v>
      </c>
      <c r="I1843" s="234" t="s">
        <v>166</v>
      </c>
      <c r="J1843" s="64" t="s">
        <v>2470</v>
      </c>
    </row>
    <row r="1844" spans="1:10" x14ac:dyDescent="0.25">
      <c r="A1844" s="64">
        <v>24248853</v>
      </c>
      <c r="B1844" s="233" t="s">
        <v>4474</v>
      </c>
      <c r="C1844" s="64" t="s">
        <v>2323</v>
      </c>
      <c r="D1844" s="234" t="s">
        <v>103</v>
      </c>
      <c r="E1844" s="64" t="s">
        <v>2367</v>
      </c>
      <c r="F1844" s="64">
        <v>13</v>
      </c>
      <c r="G1844" s="64" t="s">
        <v>166</v>
      </c>
      <c r="H1844" s="233" t="s">
        <v>4393</v>
      </c>
      <c r="I1844" s="234" t="s">
        <v>166</v>
      </c>
    </row>
    <row r="1845" spans="1:10" x14ac:dyDescent="0.25">
      <c r="A1845" s="64">
        <v>24239149</v>
      </c>
      <c r="B1845" s="233" t="s">
        <v>4475</v>
      </c>
      <c r="C1845" s="64" t="s">
        <v>4476</v>
      </c>
      <c r="D1845" s="234" t="s">
        <v>104</v>
      </c>
      <c r="E1845" s="64" t="s">
        <v>4477</v>
      </c>
      <c r="F1845" s="64">
        <v>13</v>
      </c>
      <c r="G1845" s="64" t="s">
        <v>166</v>
      </c>
      <c r="H1845" s="233" t="s">
        <v>4393</v>
      </c>
      <c r="I1845" s="234" t="s">
        <v>166</v>
      </c>
    </row>
    <row r="1846" spans="1:10" x14ac:dyDescent="0.25">
      <c r="A1846" s="64">
        <v>24248854</v>
      </c>
      <c r="B1846" s="233" t="s">
        <v>4478</v>
      </c>
      <c r="C1846" s="64" t="s">
        <v>4479</v>
      </c>
      <c r="D1846" s="234" t="s">
        <v>104</v>
      </c>
      <c r="E1846" s="64" t="s">
        <v>3019</v>
      </c>
      <c r="F1846" s="64">
        <v>13</v>
      </c>
      <c r="G1846" s="64" t="s">
        <v>166</v>
      </c>
      <c r="H1846" s="233" t="s">
        <v>4393</v>
      </c>
      <c r="I1846" s="234" t="s">
        <v>166</v>
      </c>
    </row>
    <row r="1847" spans="1:10" x14ac:dyDescent="0.25">
      <c r="A1847" s="64">
        <v>24248855</v>
      </c>
      <c r="B1847" s="233" t="s">
        <v>4480</v>
      </c>
      <c r="C1847" s="64" t="s">
        <v>4481</v>
      </c>
      <c r="D1847" s="234" t="s">
        <v>104</v>
      </c>
      <c r="E1847" s="64" t="s">
        <v>2711</v>
      </c>
      <c r="F1847" s="64">
        <v>12</v>
      </c>
      <c r="G1847" s="64" t="s">
        <v>166</v>
      </c>
      <c r="H1847" s="233" t="s">
        <v>4393</v>
      </c>
      <c r="I1847" s="234" t="s">
        <v>166</v>
      </c>
    </row>
    <row r="1848" spans="1:10" x14ac:dyDescent="0.25">
      <c r="A1848" s="64">
        <v>24248856</v>
      </c>
      <c r="B1848" s="233" t="s">
        <v>4482</v>
      </c>
      <c r="C1848" s="64" t="s">
        <v>4483</v>
      </c>
      <c r="D1848" s="234" t="s">
        <v>104</v>
      </c>
      <c r="E1848" s="64" t="s">
        <v>3897</v>
      </c>
      <c r="F1848" s="64">
        <v>11</v>
      </c>
      <c r="G1848" s="64" t="s">
        <v>166</v>
      </c>
      <c r="H1848" s="233" t="s">
        <v>4393</v>
      </c>
      <c r="I1848" s="234" t="s">
        <v>166</v>
      </c>
    </row>
    <row r="1849" spans="1:10" x14ac:dyDescent="0.25">
      <c r="A1849" s="64">
        <v>24248857</v>
      </c>
      <c r="B1849" s="233" t="s">
        <v>4484</v>
      </c>
      <c r="C1849" s="64" t="s">
        <v>3486</v>
      </c>
      <c r="D1849" s="234" t="s">
        <v>104</v>
      </c>
      <c r="E1849" s="64" t="s">
        <v>352</v>
      </c>
      <c r="F1849" s="64">
        <v>12</v>
      </c>
      <c r="G1849" s="64" t="s">
        <v>166</v>
      </c>
      <c r="H1849" s="233" t="s">
        <v>4393</v>
      </c>
      <c r="I1849" s="234" t="s">
        <v>166</v>
      </c>
    </row>
    <row r="1850" spans="1:10" x14ac:dyDescent="0.25">
      <c r="A1850" s="64">
        <v>24248858</v>
      </c>
      <c r="B1850" s="233" t="s">
        <v>4485</v>
      </c>
      <c r="C1850" s="64" t="s">
        <v>4486</v>
      </c>
      <c r="D1850" s="234" t="s">
        <v>103</v>
      </c>
      <c r="E1850" s="64" t="s">
        <v>4487</v>
      </c>
      <c r="F1850" s="64">
        <v>11</v>
      </c>
      <c r="G1850" s="64" t="s">
        <v>166</v>
      </c>
      <c r="H1850" s="233" t="s">
        <v>4393</v>
      </c>
      <c r="I1850" s="234" t="s">
        <v>166</v>
      </c>
    </row>
    <row r="1851" spans="1:10" x14ac:dyDescent="0.25">
      <c r="A1851" s="64">
        <v>24248859</v>
      </c>
      <c r="B1851" s="233" t="s">
        <v>4488</v>
      </c>
      <c r="C1851" s="64" t="s">
        <v>4489</v>
      </c>
      <c r="D1851" s="234" t="s">
        <v>103</v>
      </c>
      <c r="E1851" s="64" t="s">
        <v>4490</v>
      </c>
      <c r="F1851" s="64">
        <v>12</v>
      </c>
      <c r="G1851" s="64" t="s">
        <v>166</v>
      </c>
      <c r="H1851" s="233" t="s">
        <v>4393</v>
      </c>
      <c r="I1851" s="234" t="s">
        <v>166</v>
      </c>
    </row>
    <row r="1852" spans="1:10" x14ac:dyDescent="0.25">
      <c r="A1852" s="64">
        <v>24248860</v>
      </c>
      <c r="B1852" s="233" t="s">
        <v>4491</v>
      </c>
      <c r="C1852" s="64" t="s">
        <v>616</v>
      </c>
      <c r="D1852" s="234" t="s">
        <v>104</v>
      </c>
      <c r="E1852" s="64" t="s">
        <v>2938</v>
      </c>
      <c r="F1852" s="64">
        <v>11</v>
      </c>
      <c r="G1852" s="64" t="s">
        <v>166</v>
      </c>
      <c r="H1852" s="233" t="s">
        <v>4393</v>
      </c>
      <c r="I1852" s="234" t="s">
        <v>166</v>
      </c>
    </row>
    <row r="1853" spans="1:10" x14ac:dyDescent="0.25">
      <c r="A1853" s="64">
        <v>24248861</v>
      </c>
      <c r="B1853" s="233" t="s">
        <v>4492</v>
      </c>
      <c r="C1853" s="64" t="s">
        <v>1613</v>
      </c>
      <c r="D1853" s="234" t="s">
        <v>104</v>
      </c>
      <c r="E1853" s="64" t="s">
        <v>3870</v>
      </c>
      <c r="F1853" s="64">
        <v>12</v>
      </c>
      <c r="G1853" s="64" t="s">
        <v>166</v>
      </c>
      <c r="H1853" s="233" t="s">
        <v>4393</v>
      </c>
      <c r="I1853" s="234" t="s">
        <v>166</v>
      </c>
    </row>
    <row r="1854" spans="1:10" x14ac:dyDescent="0.25">
      <c r="A1854" s="64">
        <v>24248862</v>
      </c>
      <c r="B1854" s="233" t="s">
        <v>4493</v>
      </c>
      <c r="C1854" s="64" t="s">
        <v>2323</v>
      </c>
      <c r="D1854" s="234" t="s">
        <v>103</v>
      </c>
      <c r="E1854" s="64" t="s">
        <v>2466</v>
      </c>
      <c r="F1854" s="64">
        <v>12</v>
      </c>
      <c r="G1854" s="64" t="s">
        <v>166</v>
      </c>
      <c r="H1854" s="233" t="s">
        <v>4393</v>
      </c>
      <c r="I1854" s="234" t="s">
        <v>166</v>
      </c>
    </row>
    <row r="1855" spans="1:10" x14ac:dyDescent="0.25">
      <c r="A1855" s="64">
        <v>24248863</v>
      </c>
      <c r="B1855" s="233" t="s">
        <v>4494</v>
      </c>
      <c r="C1855" s="64" t="s">
        <v>4495</v>
      </c>
      <c r="D1855" s="234" t="s">
        <v>104</v>
      </c>
      <c r="E1855" s="64" t="s">
        <v>1022</v>
      </c>
      <c r="F1855" s="64">
        <v>11</v>
      </c>
      <c r="G1855" s="64" t="s">
        <v>166</v>
      </c>
      <c r="H1855" s="233" t="s">
        <v>4393</v>
      </c>
      <c r="I1855" s="234" t="s">
        <v>166</v>
      </c>
    </row>
    <row r="1856" spans="1:10" x14ac:dyDescent="0.25">
      <c r="A1856" s="64">
        <v>24248864</v>
      </c>
      <c r="B1856" s="233" t="s">
        <v>4201</v>
      </c>
      <c r="C1856" s="64" t="s">
        <v>1953</v>
      </c>
      <c r="D1856" s="234" t="s">
        <v>104</v>
      </c>
      <c r="E1856" s="64" t="s">
        <v>352</v>
      </c>
      <c r="F1856" s="64">
        <v>12</v>
      </c>
      <c r="G1856" s="64" t="s">
        <v>166</v>
      </c>
      <c r="H1856" s="233" t="s">
        <v>4393</v>
      </c>
      <c r="I1856" s="234" t="s">
        <v>166</v>
      </c>
    </row>
    <row r="1857" spans="1:10" x14ac:dyDescent="0.25">
      <c r="A1857" s="64">
        <v>24248865</v>
      </c>
      <c r="B1857" s="233" t="s">
        <v>4216</v>
      </c>
      <c r="C1857" s="64" t="s">
        <v>2825</v>
      </c>
      <c r="D1857" s="234" t="s">
        <v>104</v>
      </c>
      <c r="E1857" s="64" t="s">
        <v>4496</v>
      </c>
      <c r="F1857" s="64">
        <v>12</v>
      </c>
      <c r="G1857" s="64" t="s">
        <v>166</v>
      </c>
      <c r="H1857" s="233" t="s">
        <v>4393</v>
      </c>
      <c r="I1857" s="234" t="s">
        <v>166</v>
      </c>
    </row>
    <row r="1858" spans="1:10" x14ac:dyDescent="0.25">
      <c r="A1858" s="64">
        <v>24248866</v>
      </c>
      <c r="B1858" s="233" t="s">
        <v>4497</v>
      </c>
      <c r="C1858" s="64" t="s">
        <v>4498</v>
      </c>
      <c r="D1858" s="234" t="s">
        <v>104</v>
      </c>
      <c r="E1858" s="64" t="s">
        <v>4496</v>
      </c>
      <c r="F1858" s="64">
        <v>12</v>
      </c>
      <c r="G1858" s="64" t="s">
        <v>166</v>
      </c>
      <c r="H1858" s="233" t="s">
        <v>4393</v>
      </c>
      <c r="I1858" s="234" t="s">
        <v>166</v>
      </c>
    </row>
    <row r="1859" spans="1:10" x14ac:dyDescent="0.25">
      <c r="A1859" s="64">
        <v>24248867</v>
      </c>
      <c r="B1859" s="233" t="s">
        <v>4499</v>
      </c>
      <c r="C1859" s="64" t="s">
        <v>4500</v>
      </c>
      <c r="D1859" s="234" t="s">
        <v>118</v>
      </c>
      <c r="E1859" s="64" t="s">
        <v>1751</v>
      </c>
      <c r="F1859" s="64">
        <v>14</v>
      </c>
      <c r="G1859" s="64" t="s">
        <v>166</v>
      </c>
      <c r="H1859" s="233" t="s">
        <v>4393</v>
      </c>
      <c r="I1859" s="234" t="s">
        <v>166</v>
      </c>
    </row>
    <row r="1860" spans="1:10" x14ac:dyDescent="0.25">
      <c r="A1860" s="64">
        <v>24233893</v>
      </c>
      <c r="B1860" s="233" t="s">
        <v>4501</v>
      </c>
      <c r="C1860" s="64" t="s">
        <v>4502</v>
      </c>
      <c r="D1860" s="234" t="s">
        <v>103</v>
      </c>
      <c r="E1860" s="64" t="s">
        <v>4503</v>
      </c>
      <c r="F1860" s="64">
        <v>13</v>
      </c>
      <c r="G1860" s="64" t="s">
        <v>166</v>
      </c>
      <c r="H1860" s="233" t="s">
        <v>4393</v>
      </c>
      <c r="I1860" s="234" t="s">
        <v>166</v>
      </c>
    </row>
    <row r="1861" spans="1:10" x14ac:dyDescent="0.25">
      <c r="A1861" s="64">
        <v>24239153</v>
      </c>
      <c r="B1861" s="233" t="s">
        <v>4504</v>
      </c>
      <c r="C1861" s="64" t="s">
        <v>1593</v>
      </c>
      <c r="D1861" s="234" t="s">
        <v>103</v>
      </c>
      <c r="E1861" s="64" t="s">
        <v>3335</v>
      </c>
      <c r="F1861" s="64">
        <v>13</v>
      </c>
      <c r="G1861" s="64" t="s">
        <v>166</v>
      </c>
      <c r="H1861" s="233" t="s">
        <v>4505</v>
      </c>
      <c r="I1861" s="234" t="s">
        <v>166</v>
      </c>
      <c r="J1861" s="64" t="s">
        <v>331</v>
      </c>
    </row>
    <row r="1862" spans="1:10" x14ac:dyDescent="0.25">
      <c r="A1862" s="64">
        <v>24247643</v>
      </c>
      <c r="B1862" s="233" t="s">
        <v>4506</v>
      </c>
      <c r="C1862" s="64" t="s">
        <v>4507</v>
      </c>
      <c r="D1862" s="234" t="s">
        <v>104</v>
      </c>
      <c r="E1862" s="64" t="s">
        <v>2788</v>
      </c>
      <c r="F1862" s="64">
        <v>13</v>
      </c>
      <c r="G1862" s="64" t="s">
        <v>166</v>
      </c>
      <c r="H1862" s="233" t="s">
        <v>4505</v>
      </c>
      <c r="I1862" s="234" t="s">
        <v>166</v>
      </c>
      <c r="J1862" s="64" t="s">
        <v>206</v>
      </c>
    </row>
    <row r="1863" spans="1:10" x14ac:dyDescent="0.25">
      <c r="A1863" s="64">
        <v>24222583</v>
      </c>
      <c r="B1863" s="233" t="s">
        <v>4508</v>
      </c>
      <c r="C1863" s="64" t="s">
        <v>1199</v>
      </c>
      <c r="D1863" s="234" t="s">
        <v>119</v>
      </c>
      <c r="E1863" s="64" t="s">
        <v>3361</v>
      </c>
      <c r="F1863" s="64">
        <v>14</v>
      </c>
      <c r="G1863" s="64" t="s">
        <v>166</v>
      </c>
      <c r="H1863" s="233" t="s">
        <v>4505</v>
      </c>
      <c r="I1863" s="234" t="s">
        <v>166</v>
      </c>
      <c r="J1863" s="64" t="s">
        <v>1630</v>
      </c>
    </row>
    <row r="1864" spans="1:10" x14ac:dyDescent="0.25">
      <c r="A1864" s="64">
        <v>24221648</v>
      </c>
      <c r="B1864" s="233" t="s">
        <v>3961</v>
      </c>
      <c r="C1864" s="64" t="s">
        <v>4509</v>
      </c>
      <c r="D1864" s="234" t="s">
        <v>119</v>
      </c>
      <c r="E1864" s="64" t="s">
        <v>1409</v>
      </c>
      <c r="F1864" s="64">
        <v>15</v>
      </c>
      <c r="G1864" s="64" t="s">
        <v>166</v>
      </c>
      <c r="H1864" s="233" t="s">
        <v>4505</v>
      </c>
      <c r="I1864" s="234" t="s">
        <v>166</v>
      </c>
      <c r="J1864" s="64" t="s">
        <v>206</v>
      </c>
    </row>
    <row r="1865" spans="1:10" x14ac:dyDescent="0.25">
      <c r="A1865" s="64">
        <v>24248868</v>
      </c>
      <c r="B1865" s="233" t="s">
        <v>4510</v>
      </c>
      <c r="C1865" s="64" t="s">
        <v>4511</v>
      </c>
      <c r="D1865" s="234" t="s">
        <v>103</v>
      </c>
      <c r="E1865" s="64" t="s">
        <v>1473</v>
      </c>
      <c r="F1865" s="64">
        <v>12</v>
      </c>
      <c r="G1865" s="64" t="s">
        <v>166</v>
      </c>
      <c r="H1865" s="233" t="s">
        <v>4505</v>
      </c>
      <c r="I1865" s="234" t="s">
        <v>166</v>
      </c>
      <c r="J1865" s="64" t="s">
        <v>331</v>
      </c>
    </row>
    <row r="1866" spans="1:10" x14ac:dyDescent="0.25">
      <c r="A1866" s="64">
        <v>24248869</v>
      </c>
      <c r="B1866" s="233" t="s">
        <v>4512</v>
      </c>
      <c r="C1866" s="64" t="s">
        <v>174</v>
      </c>
      <c r="D1866" s="234" t="s">
        <v>119</v>
      </c>
      <c r="E1866" s="64" t="s">
        <v>3500</v>
      </c>
      <c r="F1866" s="64">
        <v>13</v>
      </c>
      <c r="G1866" s="64" t="s">
        <v>166</v>
      </c>
      <c r="H1866" s="233" t="s">
        <v>4505</v>
      </c>
      <c r="I1866" s="234" t="s">
        <v>166</v>
      </c>
      <c r="J1866" s="64" t="s">
        <v>331</v>
      </c>
    </row>
    <row r="1867" spans="1:10" x14ac:dyDescent="0.25">
      <c r="A1867" s="64">
        <v>24249351</v>
      </c>
      <c r="B1867" s="233" t="s">
        <v>9194</v>
      </c>
      <c r="C1867" s="64" t="s">
        <v>9195</v>
      </c>
      <c r="D1867" s="234" t="s">
        <v>104</v>
      </c>
      <c r="E1867" s="64" t="s">
        <v>710</v>
      </c>
      <c r="F1867" s="64">
        <v>11</v>
      </c>
      <c r="G1867" s="64" t="s">
        <v>166</v>
      </c>
      <c r="H1867" s="233" t="s">
        <v>4505</v>
      </c>
      <c r="I1867" s="234" t="s">
        <v>166</v>
      </c>
      <c r="J1867" s="64" t="s">
        <v>788</v>
      </c>
    </row>
    <row r="1868" spans="1:10" x14ac:dyDescent="0.25">
      <c r="A1868" s="64">
        <v>24222084</v>
      </c>
      <c r="B1868" s="233" t="s">
        <v>3862</v>
      </c>
      <c r="C1868" s="64" t="s">
        <v>706</v>
      </c>
      <c r="D1868" s="234" t="s">
        <v>104</v>
      </c>
      <c r="E1868" s="64" t="s">
        <v>1019</v>
      </c>
      <c r="F1868" s="64">
        <v>13</v>
      </c>
      <c r="G1868" s="64" t="s">
        <v>166</v>
      </c>
      <c r="H1868" s="233" t="s">
        <v>4505</v>
      </c>
      <c r="I1868" s="234" t="s">
        <v>166</v>
      </c>
      <c r="J1868" s="64" t="s">
        <v>788</v>
      </c>
    </row>
    <row r="1869" spans="1:10" x14ac:dyDescent="0.25">
      <c r="A1869" s="64">
        <v>24248870</v>
      </c>
      <c r="B1869" s="233" t="s">
        <v>4513</v>
      </c>
      <c r="C1869" s="64" t="s">
        <v>3461</v>
      </c>
      <c r="D1869" s="234" t="s">
        <v>104</v>
      </c>
      <c r="E1869" s="64" t="s">
        <v>4477</v>
      </c>
      <c r="F1869" s="64">
        <v>13</v>
      </c>
      <c r="G1869" s="64" t="s">
        <v>166</v>
      </c>
      <c r="H1869" s="233" t="s">
        <v>4505</v>
      </c>
      <c r="I1869" s="234" t="s">
        <v>166</v>
      </c>
      <c r="J1869" s="64" t="s">
        <v>331</v>
      </c>
    </row>
    <row r="1870" spans="1:10" x14ac:dyDescent="0.25">
      <c r="A1870" s="64">
        <v>24249358</v>
      </c>
      <c r="B1870" s="233" t="s">
        <v>9196</v>
      </c>
      <c r="C1870" s="64" t="s">
        <v>9197</v>
      </c>
      <c r="D1870" s="234" t="s">
        <v>119</v>
      </c>
      <c r="E1870" s="64" t="s">
        <v>1064</v>
      </c>
      <c r="F1870" s="64">
        <v>14</v>
      </c>
      <c r="G1870" s="64" t="s">
        <v>166</v>
      </c>
      <c r="H1870" s="233" t="s">
        <v>4505</v>
      </c>
      <c r="I1870" s="234" t="s">
        <v>166</v>
      </c>
      <c r="J1870" s="64" t="s">
        <v>788</v>
      </c>
    </row>
    <row r="1871" spans="1:10" x14ac:dyDescent="0.25">
      <c r="A1871" s="64">
        <v>24247662</v>
      </c>
      <c r="B1871" s="233" t="s">
        <v>4514</v>
      </c>
      <c r="C1871" s="64" t="s">
        <v>4515</v>
      </c>
      <c r="D1871" s="234" t="s">
        <v>119</v>
      </c>
      <c r="E1871" s="64" t="s">
        <v>4516</v>
      </c>
      <c r="F1871" s="64">
        <v>14</v>
      </c>
      <c r="G1871" s="64" t="s">
        <v>166</v>
      </c>
      <c r="H1871" s="233" t="s">
        <v>4505</v>
      </c>
      <c r="I1871" s="234" t="s">
        <v>166</v>
      </c>
      <c r="J1871" s="64" t="s">
        <v>176</v>
      </c>
    </row>
    <row r="1872" spans="1:10" x14ac:dyDescent="0.25">
      <c r="A1872" s="64">
        <v>24248871</v>
      </c>
      <c r="B1872" s="233" t="s">
        <v>4517</v>
      </c>
      <c r="C1872" s="64" t="s">
        <v>4518</v>
      </c>
      <c r="D1872" s="234" t="s">
        <v>103</v>
      </c>
      <c r="E1872" s="64" t="s">
        <v>1094</v>
      </c>
      <c r="F1872" s="64">
        <v>12</v>
      </c>
      <c r="G1872" s="64" t="s">
        <v>166</v>
      </c>
      <c r="H1872" s="233" t="s">
        <v>4505</v>
      </c>
      <c r="I1872" s="234" t="s">
        <v>166</v>
      </c>
      <c r="J1872" s="64" t="s">
        <v>2257</v>
      </c>
    </row>
    <row r="1873" spans="1:10" x14ac:dyDescent="0.25">
      <c r="A1873" s="64">
        <v>24249364</v>
      </c>
      <c r="B1873" s="233" t="s">
        <v>9198</v>
      </c>
      <c r="C1873" s="64" t="s">
        <v>9199</v>
      </c>
      <c r="D1873" s="234" t="s">
        <v>103</v>
      </c>
      <c r="E1873" s="64" t="s">
        <v>3140</v>
      </c>
      <c r="F1873" s="64">
        <v>12</v>
      </c>
      <c r="G1873" s="64" t="s">
        <v>166</v>
      </c>
      <c r="H1873" s="233" t="s">
        <v>4505</v>
      </c>
      <c r="I1873" s="234" t="s">
        <v>166</v>
      </c>
      <c r="J1873" s="64" t="s">
        <v>788</v>
      </c>
    </row>
    <row r="1874" spans="1:10" x14ac:dyDescent="0.25">
      <c r="A1874" s="64">
        <v>24222104</v>
      </c>
      <c r="B1874" s="233" t="s">
        <v>9200</v>
      </c>
      <c r="C1874" s="64" t="s">
        <v>9201</v>
      </c>
      <c r="D1874" s="234" t="s">
        <v>119</v>
      </c>
      <c r="E1874" s="64" t="s">
        <v>6038</v>
      </c>
      <c r="F1874" s="64">
        <v>14</v>
      </c>
      <c r="G1874" s="64" t="s">
        <v>166</v>
      </c>
      <c r="H1874" s="233" t="s">
        <v>4505</v>
      </c>
      <c r="I1874" s="234" t="s">
        <v>166</v>
      </c>
      <c r="J1874" s="64" t="s">
        <v>788</v>
      </c>
    </row>
    <row r="1875" spans="1:10" x14ac:dyDescent="0.25">
      <c r="A1875" s="64">
        <v>24222667</v>
      </c>
      <c r="B1875" s="233" t="s">
        <v>4519</v>
      </c>
      <c r="C1875" s="64" t="s">
        <v>4520</v>
      </c>
      <c r="D1875" s="234" t="s">
        <v>104</v>
      </c>
      <c r="E1875" s="64" t="s">
        <v>4521</v>
      </c>
      <c r="F1875" s="64">
        <v>13</v>
      </c>
      <c r="G1875" s="64" t="s">
        <v>166</v>
      </c>
      <c r="H1875" s="233" t="s">
        <v>4505</v>
      </c>
      <c r="I1875" s="234" t="s">
        <v>166</v>
      </c>
      <c r="J1875" s="64" t="s">
        <v>818</v>
      </c>
    </row>
    <row r="1876" spans="1:10" x14ac:dyDescent="0.25">
      <c r="A1876" s="64">
        <v>24248872</v>
      </c>
      <c r="B1876" s="233" t="s">
        <v>4519</v>
      </c>
      <c r="C1876" s="64" t="s">
        <v>4522</v>
      </c>
      <c r="D1876" s="234" t="s">
        <v>119</v>
      </c>
      <c r="E1876" s="64" t="s">
        <v>4523</v>
      </c>
      <c r="F1876" s="64">
        <v>14</v>
      </c>
      <c r="G1876" s="64" t="s">
        <v>166</v>
      </c>
      <c r="H1876" s="233" t="s">
        <v>4505</v>
      </c>
      <c r="I1876" s="234" t="s">
        <v>166</v>
      </c>
    </row>
    <row r="1877" spans="1:10" x14ac:dyDescent="0.25">
      <c r="A1877" s="64">
        <v>24247648</v>
      </c>
      <c r="B1877" s="233" t="s">
        <v>4524</v>
      </c>
      <c r="C1877" s="64" t="s">
        <v>4525</v>
      </c>
      <c r="D1877" s="234" t="s">
        <v>103</v>
      </c>
      <c r="E1877" s="64" t="s">
        <v>566</v>
      </c>
      <c r="F1877" s="64">
        <v>12</v>
      </c>
      <c r="G1877" s="64" t="s">
        <v>166</v>
      </c>
      <c r="H1877" s="233" t="s">
        <v>4505</v>
      </c>
      <c r="I1877" s="234" t="s">
        <v>166</v>
      </c>
      <c r="J1877" s="64" t="s">
        <v>176</v>
      </c>
    </row>
    <row r="1878" spans="1:10" x14ac:dyDescent="0.25">
      <c r="A1878" s="64">
        <v>24238170</v>
      </c>
      <c r="B1878" s="233" t="s">
        <v>4526</v>
      </c>
      <c r="C1878" s="64" t="s">
        <v>4495</v>
      </c>
      <c r="D1878" s="234" t="s">
        <v>119</v>
      </c>
      <c r="E1878" s="64" t="s">
        <v>3085</v>
      </c>
      <c r="F1878" s="64">
        <v>14</v>
      </c>
      <c r="G1878" s="64" t="s">
        <v>166</v>
      </c>
      <c r="H1878" s="233" t="s">
        <v>4505</v>
      </c>
      <c r="I1878" s="234" t="s">
        <v>166</v>
      </c>
      <c r="J1878" s="64" t="s">
        <v>4527</v>
      </c>
    </row>
    <row r="1879" spans="1:10" x14ac:dyDescent="0.25">
      <c r="A1879" s="64">
        <v>24249354</v>
      </c>
      <c r="B1879" s="233" t="s">
        <v>9202</v>
      </c>
      <c r="C1879" s="64" t="s">
        <v>7184</v>
      </c>
      <c r="D1879" s="234" t="s">
        <v>103</v>
      </c>
      <c r="E1879" s="64" t="s">
        <v>1966</v>
      </c>
      <c r="F1879" s="64">
        <v>11</v>
      </c>
      <c r="G1879" s="64" t="s">
        <v>166</v>
      </c>
      <c r="H1879" s="233" t="s">
        <v>4505</v>
      </c>
      <c r="I1879" s="234" t="s">
        <v>166</v>
      </c>
    </row>
    <row r="1880" spans="1:10" x14ac:dyDescent="0.25">
      <c r="A1880" s="64">
        <v>24248873</v>
      </c>
      <c r="B1880" s="233" t="s">
        <v>4528</v>
      </c>
      <c r="C1880" s="64" t="s">
        <v>3207</v>
      </c>
      <c r="D1880" s="234" t="s">
        <v>118</v>
      </c>
      <c r="E1880" s="64" t="s">
        <v>4529</v>
      </c>
      <c r="F1880" s="64">
        <v>15</v>
      </c>
      <c r="G1880" s="64" t="s">
        <v>166</v>
      </c>
      <c r="H1880" s="233" t="s">
        <v>4505</v>
      </c>
      <c r="I1880" s="234" t="s">
        <v>166</v>
      </c>
      <c r="J1880" s="64" t="s">
        <v>331</v>
      </c>
    </row>
    <row r="1881" spans="1:10" x14ac:dyDescent="0.25">
      <c r="A1881" s="64">
        <v>24233795</v>
      </c>
      <c r="B1881" s="233" t="s">
        <v>4530</v>
      </c>
      <c r="C1881" s="64" t="s">
        <v>544</v>
      </c>
      <c r="D1881" s="234" t="s">
        <v>119</v>
      </c>
      <c r="E1881" s="64" t="s">
        <v>4531</v>
      </c>
      <c r="F1881" s="64">
        <v>14</v>
      </c>
      <c r="G1881" s="64" t="s">
        <v>166</v>
      </c>
      <c r="H1881" s="233" t="s">
        <v>4505</v>
      </c>
      <c r="I1881" s="234" t="s">
        <v>166</v>
      </c>
      <c r="J1881" s="64" t="s">
        <v>331</v>
      </c>
    </row>
    <row r="1882" spans="1:10" x14ac:dyDescent="0.25">
      <c r="A1882" s="64">
        <v>24233826</v>
      </c>
      <c r="B1882" s="233" t="s">
        <v>4532</v>
      </c>
      <c r="C1882" s="64" t="s">
        <v>4533</v>
      </c>
      <c r="D1882" s="234" t="s">
        <v>103</v>
      </c>
      <c r="E1882" s="64" t="s">
        <v>1783</v>
      </c>
      <c r="F1882" s="64">
        <v>13</v>
      </c>
      <c r="G1882" s="64" t="s">
        <v>166</v>
      </c>
      <c r="H1882" s="233" t="s">
        <v>4505</v>
      </c>
      <c r="I1882" s="234" t="s">
        <v>166</v>
      </c>
      <c r="J1882" s="64" t="s">
        <v>2257</v>
      </c>
    </row>
    <row r="1883" spans="1:10" x14ac:dyDescent="0.25">
      <c r="A1883" s="64">
        <v>24248874</v>
      </c>
      <c r="B1883" s="233" t="s">
        <v>4534</v>
      </c>
      <c r="C1883" s="64" t="s">
        <v>4535</v>
      </c>
      <c r="D1883" s="234" t="s">
        <v>119</v>
      </c>
      <c r="E1883" s="64" t="s">
        <v>4214</v>
      </c>
      <c r="F1883" s="64">
        <v>14</v>
      </c>
      <c r="G1883" s="64" t="s">
        <v>166</v>
      </c>
      <c r="H1883" s="233" t="s">
        <v>4505</v>
      </c>
      <c r="I1883" s="234" t="s">
        <v>166</v>
      </c>
      <c r="J1883" s="64" t="s">
        <v>2257</v>
      </c>
    </row>
    <row r="1884" spans="1:10" x14ac:dyDescent="0.25">
      <c r="A1884" s="64">
        <v>24210376</v>
      </c>
      <c r="B1884" s="233" t="s">
        <v>4536</v>
      </c>
      <c r="C1884" s="64" t="s">
        <v>324</v>
      </c>
      <c r="D1884" s="234" t="s">
        <v>119</v>
      </c>
      <c r="E1884" s="64" t="s">
        <v>1238</v>
      </c>
      <c r="F1884" s="64">
        <v>15</v>
      </c>
      <c r="G1884" s="64" t="s">
        <v>166</v>
      </c>
      <c r="H1884" s="233" t="s">
        <v>4505</v>
      </c>
      <c r="I1884" s="234" t="s">
        <v>166</v>
      </c>
      <c r="J1884" s="64" t="s">
        <v>1774</v>
      </c>
    </row>
    <row r="1885" spans="1:10" x14ac:dyDescent="0.25">
      <c r="A1885" s="64">
        <v>24233753</v>
      </c>
      <c r="B1885" s="233" t="s">
        <v>4537</v>
      </c>
      <c r="C1885" s="64" t="s">
        <v>4538</v>
      </c>
      <c r="D1885" s="234" t="s">
        <v>119</v>
      </c>
      <c r="E1885" s="64" t="s">
        <v>3661</v>
      </c>
      <c r="F1885" s="64">
        <v>14</v>
      </c>
      <c r="G1885" s="64" t="s">
        <v>166</v>
      </c>
      <c r="H1885" s="233" t="s">
        <v>4505</v>
      </c>
      <c r="I1885" s="234" t="s">
        <v>166</v>
      </c>
      <c r="J1885" s="64" t="s">
        <v>331</v>
      </c>
    </row>
    <row r="1886" spans="1:10" x14ac:dyDescent="0.25">
      <c r="A1886" s="64">
        <v>24239161</v>
      </c>
      <c r="B1886" s="233" t="s">
        <v>4539</v>
      </c>
      <c r="C1886" s="64" t="s">
        <v>3428</v>
      </c>
      <c r="D1886" s="234" t="s">
        <v>119</v>
      </c>
      <c r="E1886" s="64" t="s">
        <v>4540</v>
      </c>
      <c r="F1886" s="64">
        <v>14</v>
      </c>
      <c r="G1886" s="64" t="s">
        <v>166</v>
      </c>
      <c r="H1886" s="233" t="s">
        <v>4505</v>
      </c>
      <c r="I1886" s="234" t="s">
        <v>166</v>
      </c>
      <c r="J1886" s="64" t="s">
        <v>331</v>
      </c>
    </row>
    <row r="1887" spans="1:10" x14ac:dyDescent="0.25">
      <c r="A1887" s="64">
        <v>24248875</v>
      </c>
      <c r="B1887" s="233" t="s">
        <v>4541</v>
      </c>
      <c r="C1887" s="64" t="s">
        <v>4542</v>
      </c>
      <c r="D1887" s="234" t="s">
        <v>103</v>
      </c>
      <c r="E1887" s="64" t="s">
        <v>4543</v>
      </c>
      <c r="F1887" s="64">
        <v>13</v>
      </c>
      <c r="G1887" s="64" t="s">
        <v>166</v>
      </c>
      <c r="H1887" s="233" t="s">
        <v>4505</v>
      </c>
      <c r="I1887" s="234" t="s">
        <v>166</v>
      </c>
      <c r="J1887" s="64" t="s">
        <v>2257</v>
      </c>
    </row>
    <row r="1888" spans="1:10" x14ac:dyDescent="0.25">
      <c r="A1888" s="64">
        <v>24249353</v>
      </c>
      <c r="B1888" s="233" t="s">
        <v>9203</v>
      </c>
      <c r="C1888" s="64" t="s">
        <v>3769</v>
      </c>
      <c r="D1888" s="234" t="s">
        <v>104</v>
      </c>
      <c r="E1888" s="64" t="s">
        <v>3380</v>
      </c>
      <c r="F1888" s="64">
        <v>13</v>
      </c>
      <c r="G1888" s="64" t="s">
        <v>166</v>
      </c>
      <c r="H1888" s="233" t="s">
        <v>4505</v>
      </c>
      <c r="I1888" s="234" t="s">
        <v>166</v>
      </c>
      <c r="J1888" s="64" t="s">
        <v>788</v>
      </c>
    </row>
    <row r="1889" spans="1:10" x14ac:dyDescent="0.25">
      <c r="A1889" s="64">
        <v>24249350</v>
      </c>
      <c r="B1889" s="233" t="s">
        <v>9204</v>
      </c>
      <c r="C1889" s="64" t="s">
        <v>9205</v>
      </c>
      <c r="D1889" s="234" t="s">
        <v>103</v>
      </c>
      <c r="E1889" s="64" t="s">
        <v>1722</v>
      </c>
      <c r="F1889" s="64">
        <v>11</v>
      </c>
      <c r="G1889" s="64" t="s">
        <v>166</v>
      </c>
      <c r="H1889" s="233" t="s">
        <v>4505</v>
      </c>
      <c r="I1889" s="234" t="s">
        <v>166</v>
      </c>
      <c r="J1889" s="64" t="s">
        <v>788</v>
      </c>
    </row>
    <row r="1890" spans="1:10" x14ac:dyDescent="0.25">
      <c r="A1890" s="64">
        <v>24249361</v>
      </c>
      <c r="B1890" s="233" t="s">
        <v>9206</v>
      </c>
      <c r="C1890" s="64" t="s">
        <v>843</v>
      </c>
      <c r="D1890" s="234" t="s">
        <v>104</v>
      </c>
      <c r="E1890" s="64" t="s">
        <v>3254</v>
      </c>
      <c r="F1890" s="64">
        <v>12</v>
      </c>
      <c r="G1890" s="64" t="s">
        <v>166</v>
      </c>
      <c r="H1890" s="233" t="s">
        <v>4505</v>
      </c>
      <c r="I1890" s="234" t="s">
        <v>166</v>
      </c>
      <c r="J1890" s="64" t="s">
        <v>788</v>
      </c>
    </row>
    <row r="1891" spans="1:10" x14ac:dyDescent="0.25">
      <c r="A1891" s="64">
        <v>24237959</v>
      </c>
      <c r="B1891" s="233" t="s">
        <v>4544</v>
      </c>
      <c r="C1891" s="64" t="s">
        <v>4545</v>
      </c>
      <c r="D1891" s="234" t="s">
        <v>104</v>
      </c>
      <c r="E1891" s="64" t="s">
        <v>327</v>
      </c>
      <c r="F1891" s="64">
        <v>12</v>
      </c>
      <c r="G1891" s="64" t="s">
        <v>166</v>
      </c>
      <c r="H1891" s="233" t="s">
        <v>4505</v>
      </c>
      <c r="I1891" s="234" t="s">
        <v>166</v>
      </c>
      <c r="J1891" s="64" t="s">
        <v>176</v>
      </c>
    </row>
    <row r="1892" spans="1:10" x14ac:dyDescent="0.25">
      <c r="A1892" s="64">
        <v>24247711</v>
      </c>
      <c r="B1892" s="233" t="s">
        <v>207</v>
      </c>
      <c r="C1892" s="64" t="s">
        <v>4546</v>
      </c>
      <c r="D1892" s="234" t="s">
        <v>119</v>
      </c>
      <c r="E1892" s="64" t="s">
        <v>4547</v>
      </c>
      <c r="F1892" s="64">
        <v>14</v>
      </c>
      <c r="G1892" s="64" t="s">
        <v>166</v>
      </c>
      <c r="H1892" s="233" t="s">
        <v>4505</v>
      </c>
      <c r="I1892" s="234" t="s">
        <v>166</v>
      </c>
      <c r="J1892" s="64" t="s">
        <v>176</v>
      </c>
    </row>
    <row r="1893" spans="1:10" x14ac:dyDescent="0.25">
      <c r="A1893" s="64">
        <v>24248876</v>
      </c>
      <c r="B1893" s="233" t="s">
        <v>4548</v>
      </c>
      <c r="C1893" s="64" t="s">
        <v>4549</v>
      </c>
      <c r="D1893" s="234" t="s">
        <v>118</v>
      </c>
      <c r="E1893" s="64" t="s">
        <v>4550</v>
      </c>
      <c r="F1893" s="64">
        <v>15</v>
      </c>
      <c r="G1893" s="64" t="s">
        <v>166</v>
      </c>
      <c r="H1893" s="233" t="s">
        <v>4505</v>
      </c>
      <c r="I1893" s="234" t="s">
        <v>166</v>
      </c>
      <c r="J1893" s="64" t="s">
        <v>331</v>
      </c>
    </row>
    <row r="1894" spans="1:10" x14ac:dyDescent="0.25">
      <c r="A1894" s="64">
        <v>24247631</v>
      </c>
      <c r="B1894" s="233" t="s">
        <v>4548</v>
      </c>
      <c r="C1894" s="64" t="s">
        <v>4551</v>
      </c>
      <c r="D1894" s="234" t="s">
        <v>104</v>
      </c>
      <c r="E1894" s="64" t="s">
        <v>486</v>
      </c>
      <c r="F1894" s="64">
        <v>13</v>
      </c>
      <c r="G1894" s="64" t="s">
        <v>166</v>
      </c>
      <c r="H1894" s="233" t="s">
        <v>4505</v>
      </c>
      <c r="I1894" s="234" t="s">
        <v>166</v>
      </c>
      <c r="J1894" s="64" t="s">
        <v>176</v>
      </c>
    </row>
    <row r="1895" spans="1:10" x14ac:dyDescent="0.25">
      <c r="A1895" s="64">
        <v>24247663</v>
      </c>
      <c r="B1895" s="233" t="s">
        <v>4548</v>
      </c>
      <c r="C1895" s="64" t="s">
        <v>222</v>
      </c>
      <c r="D1895" s="234" t="s">
        <v>404</v>
      </c>
      <c r="E1895" s="64" t="s">
        <v>658</v>
      </c>
      <c r="F1895" s="64">
        <v>15</v>
      </c>
      <c r="G1895" s="64" t="s">
        <v>166</v>
      </c>
      <c r="H1895" s="233" t="s">
        <v>4505</v>
      </c>
      <c r="I1895" s="234" t="s">
        <v>166</v>
      </c>
      <c r="J1895" s="64" t="s">
        <v>176</v>
      </c>
    </row>
    <row r="1896" spans="1:10" x14ac:dyDescent="0.25">
      <c r="A1896" s="64">
        <v>24248337</v>
      </c>
      <c r="B1896" s="233" t="s">
        <v>4552</v>
      </c>
      <c r="C1896" s="64" t="s">
        <v>4553</v>
      </c>
      <c r="D1896" s="234" t="s">
        <v>104</v>
      </c>
      <c r="E1896" s="64" t="s">
        <v>526</v>
      </c>
      <c r="F1896" s="64">
        <v>13</v>
      </c>
      <c r="G1896" s="64" t="s">
        <v>166</v>
      </c>
      <c r="H1896" s="233" t="s">
        <v>4505</v>
      </c>
      <c r="I1896" s="234" t="s">
        <v>166</v>
      </c>
      <c r="J1896" s="64" t="s">
        <v>176</v>
      </c>
    </row>
    <row r="1897" spans="1:10" x14ac:dyDescent="0.25">
      <c r="A1897" s="64">
        <v>24248877</v>
      </c>
      <c r="B1897" s="233" t="s">
        <v>4554</v>
      </c>
      <c r="C1897" s="64" t="s">
        <v>4555</v>
      </c>
      <c r="D1897" s="234" t="s">
        <v>103</v>
      </c>
      <c r="E1897" s="64" t="s">
        <v>4556</v>
      </c>
      <c r="F1897" s="64">
        <v>11</v>
      </c>
      <c r="G1897" s="64" t="s">
        <v>166</v>
      </c>
      <c r="H1897" s="233" t="s">
        <v>4505</v>
      </c>
      <c r="I1897" s="234" t="s">
        <v>166</v>
      </c>
      <c r="J1897" s="64" t="s">
        <v>2257</v>
      </c>
    </row>
    <row r="1898" spans="1:10" x14ac:dyDescent="0.25">
      <c r="A1898" s="64">
        <v>24222697</v>
      </c>
      <c r="B1898" s="233" t="s">
        <v>4557</v>
      </c>
      <c r="C1898" s="64" t="s">
        <v>4558</v>
      </c>
      <c r="D1898" s="234" t="s">
        <v>104</v>
      </c>
      <c r="E1898" s="64" t="s">
        <v>2733</v>
      </c>
      <c r="F1898" s="64">
        <v>13</v>
      </c>
      <c r="G1898" s="64" t="s">
        <v>166</v>
      </c>
      <c r="H1898" s="233" t="s">
        <v>4505</v>
      </c>
      <c r="I1898" s="234" t="s">
        <v>166</v>
      </c>
      <c r="J1898" s="64" t="s">
        <v>2257</v>
      </c>
    </row>
    <row r="1899" spans="1:10" x14ac:dyDescent="0.25">
      <c r="A1899" s="64">
        <v>24247647</v>
      </c>
      <c r="B1899" s="233" t="s">
        <v>1890</v>
      </c>
      <c r="C1899" s="64" t="s">
        <v>4559</v>
      </c>
      <c r="D1899" s="234" t="s">
        <v>104</v>
      </c>
      <c r="E1899" s="64" t="s">
        <v>1769</v>
      </c>
      <c r="F1899" s="64">
        <v>13</v>
      </c>
      <c r="G1899" s="64" t="s">
        <v>166</v>
      </c>
      <c r="H1899" s="233" t="s">
        <v>4505</v>
      </c>
      <c r="I1899" s="234" t="s">
        <v>166</v>
      </c>
      <c r="J1899" s="64" t="s">
        <v>206</v>
      </c>
    </row>
    <row r="1900" spans="1:10" x14ac:dyDescent="0.25">
      <c r="A1900" s="64">
        <v>24247634</v>
      </c>
      <c r="B1900" s="233" t="s">
        <v>4560</v>
      </c>
      <c r="C1900" s="64" t="s">
        <v>4561</v>
      </c>
      <c r="D1900" s="234" t="s">
        <v>104</v>
      </c>
      <c r="E1900" s="64" t="s">
        <v>2466</v>
      </c>
      <c r="F1900" s="64">
        <v>12</v>
      </c>
      <c r="G1900" s="64" t="s">
        <v>166</v>
      </c>
      <c r="H1900" s="233" t="s">
        <v>4505</v>
      </c>
      <c r="I1900" s="234" t="s">
        <v>166</v>
      </c>
      <c r="J1900" s="64" t="s">
        <v>176</v>
      </c>
    </row>
    <row r="1901" spans="1:10" x14ac:dyDescent="0.25">
      <c r="A1901" s="64">
        <v>24237960</v>
      </c>
      <c r="B1901" s="233" t="s">
        <v>4562</v>
      </c>
      <c r="C1901" s="64" t="s">
        <v>4563</v>
      </c>
      <c r="D1901" s="234" t="s">
        <v>104</v>
      </c>
      <c r="E1901" s="64" t="s">
        <v>1138</v>
      </c>
      <c r="F1901" s="64">
        <v>12</v>
      </c>
      <c r="G1901" s="64" t="s">
        <v>166</v>
      </c>
      <c r="H1901" s="233" t="s">
        <v>4505</v>
      </c>
      <c r="I1901" s="234" t="s">
        <v>166</v>
      </c>
      <c r="J1901" s="64" t="s">
        <v>176</v>
      </c>
    </row>
    <row r="1902" spans="1:10" x14ac:dyDescent="0.25">
      <c r="A1902" s="64">
        <v>24239160</v>
      </c>
      <c r="B1902" s="233" t="s">
        <v>4564</v>
      </c>
      <c r="C1902" s="64" t="s">
        <v>4565</v>
      </c>
      <c r="D1902" s="234" t="s">
        <v>118</v>
      </c>
      <c r="E1902" s="64" t="s">
        <v>4566</v>
      </c>
      <c r="F1902" s="64">
        <v>14</v>
      </c>
      <c r="G1902" s="64" t="s">
        <v>166</v>
      </c>
      <c r="H1902" s="233" t="s">
        <v>4505</v>
      </c>
      <c r="I1902" s="234" t="s">
        <v>166</v>
      </c>
      <c r="J1902" s="64" t="s">
        <v>331</v>
      </c>
    </row>
    <row r="1903" spans="1:10" x14ac:dyDescent="0.25">
      <c r="A1903" s="64">
        <v>24248878</v>
      </c>
      <c r="B1903" s="233" t="s">
        <v>4567</v>
      </c>
      <c r="C1903" s="64" t="s">
        <v>4568</v>
      </c>
      <c r="D1903" s="234" t="s">
        <v>103</v>
      </c>
      <c r="E1903" s="64" t="s">
        <v>4569</v>
      </c>
      <c r="F1903" s="64">
        <v>12</v>
      </c>
      <c r="G1903" s="64" t="s">
        <v>166</v>
      </c>
      <c r="H1903" s="233" t="s">
        <v>4505</v>
      </c>
      <c r="I1903" s="234" t="s">
        <v>166</v>
      </c>
      <c r="J1903" s="64" t="s">
        <v>331</v>
      </c>
    </row>
    <row r="1904" spans="1:10" x14ac:dyDescent="0.25">
      <c r="A1904" s="64">
        <v>24239222</v>
      </c>
      <c r="B1904" s="233" t="s">
        <v>3357</v>
      </c>
      <c r="C1904" s="64" t="s">
        <v>4570</v>
      </c>
      <c r="D1904" s="234" t="s">
        <v>103</v>
      </c>
      <c r="E1904" s="64" t="s">
        <v>1461</v>
      </c>
      <c r="F1904" s="64">
        <v>13</v>
      </c>
      <c r="G1904" s="64" t="s">
        <v>166</v>
      </c>
      <c r="H1904" s="233" t="s">
        <v>4505</v>
      </c>
      <c r="I1904" s="234" t="s">
        <v>166</v>
      </c>
      <c r="J1904" s="64" t="s">
        <v>331</v>
      </c>
    </row>
    <row r="1905" spans="1:10" x14ac:dyDescent="0.25">
      <c r="A1905" s="64">
        <v>24247639</v>
      </c>
      <c r="B1905" s="233" t="s">
        <v>3357</v>
      </c>
      <c r="C1905" s="64" t="s">
        <v>4571</v>
      </c>
      <c r="D1905" s="234" t="s">
        <v>119</v>
      </c>
      <c r="E1905" s="64" t="s">
        <v>4572</v>
      </c>
      <c r="F1905" s="64">
        <v>14</v>
      </c>
      <c r="G1905" s="64" t="s">
        <v>166</v>
      </c>
      <c r="H1905" s="233" t="s">
        <v>4505</v>
      </c>
      <c r="I1905" s="234" t="s">
        <v>166</v>
      </c>
      <c r="J1905" s="64" t="s">
        <v>176</v>
      </c>
    </row>
    <row r="1906" spans="1:10" x14ac:dyDescent="0.25">
      <c r="A1906" s="64">
        <v>24222105</v>
      </c>
      <c r="B1906" s="233" t="s">
        <v>3648</v>
      </c>
      <c r="C1906" s="64" t="s">
        <v>1542</v>
      </c>
      <c r="D1906" s="234" t="s">
        <v>119</v>
      </c>
      <c r="E1906" s="64" t="s">
        <v>4573</v>
      </c>
      <c r="F1906" s="64">
        <v>13</v>
      </c>
      <c r="G1906" s="64" t="s">
        <v>166</v>
      </c>
      <c r="H1906" s="233" t="s">
        <v>4505</v>
      </c>
      <c r="I1906" s="234" t="s">
        <v>166</v>
      </c>
      <c r="J1906" s="64" t="s">
        <v>331</v>
      </c>
    </row>
    <row r="1907" spans="1:10" x14ac:dyDescent="0.25">
      <c r="A1907" s="64">
        <v>24248879</v>
      </c>
      <c r="B1907" s="233" t="s">
        <v>4574</v>
      </c>
      <c r="C1907" s="64" t="s">
        <v>4575</v>
      </c>
      <c r="D1907" s="234" t="s">
        <v>119</v>
      </c>
      <c r="E1907" s="64" t="s">
        <v>2110</v>
      </c>
      <c r="F1907" s="64">
        <v>14</v>
      </c>
      <c r="G1907" s="64" t="s">
        <v>166</v>
      </c>
      <c r="H1907" s="233" t="s">
        <v>4505</v>
      </c>
      <c r="I1907" s="234" t="s">
        <v>166</v>
      </c>
      <c r="J1907" s="64" t="s">
        <v>331</v>
      </c>
    </row>
    <row r="1908" spans="1:10" x14ac:dyDescent="0.25">
      <c r="A1908" s="64">
        <v>24247632</v>
      </c>
      <c r="B1908" s="233" t="s">
        <v>4576</v>
      </c>
      <c r="C1908" s="64" t="s">
        <v>4577</v>
      </c>
      <c r="D1908" s="234" t="s">
        <v>104</v>
      </c>
      <c r="E1908" s="64" t="s">
        <v>3220</v>
      </c>
      <c r="F1908" s="64">
        <v>11</v>
      </c>
      <c r="G1908" s="64" t="s">
        <v>166</v>
      </c>
      <c r="H1908" s="233" t="s">
        <v>4505</v>
      </c>
      <c r="I1908" s="234" t="s">
        <v>166</v>
      </c>
      <c r="J1908" s="64" t="s">
        <v>176</v>
      </c>
    </row>
    <row r="1909" spans="1:10" x14ac:dyDescent="0.25">
      <c r="A1909" s="64">
        <v>24248880</v>
      </c>
      <c r="B1909" s="233" t="s">
        <v>580</v>
      </c>
      <c r="C1909" s="64" t="s">
        <v>4578</v>
      </c>
      <c r="D1909" s="234" t="s">
        <v>103</v>
      </c>
      <c r="E1909" s="64" t="s">
        <v>1822</v>
      </c>
      <c r="F1909" s="64">
        <v>12</v>
      </c>
      <c r="G1909" s="64" t="s">
        <v>166</v>
      </c>
      <c r="H1909" s="233" t="s">
        <v>4505</v>
      </c>
      <c r="I1909" s="234" t="s">
        <v>166</v>
      </c>
      <c r="J1909" s="64" t="s">
        <v>331</v>
      </c>
    </row>
    <row r="1910" spans="1:10" x14ac:dyDescent="0.25">
      <c r="A1910" s="64">
        <v>24210656</v>
      </c>
      <c r="B1910" s="233" t="s">
        <v>1428</v>
      </c>
      <c r="C1910" s="64" t="s">
        <v>4579</v>
      </c>
      <c r="D1910" s="234" t="s">
        <v>119</v>
      </c>
      <c r="E1910" s="64" t="s">
        <v>2850</v>
      </c>
      <c r="F1910" s="64">
        <v>15</v>
      </c>
      <c r="G1910" s="64" t="s">
        <v>166</v>
      </c>
      <c r="H1910" s="233" t="s">
        <v>4505</v>
      </c>
      <c r="I1910" s="234" t="s">
        <v>166</v>
      </c>
      <c r="J1910" s="64" t="s">
        <v>206</v>
      </c>
    </row>
    <row r="1911" spans="1:10" x14ac:dyDescent="0.25">
      <c r="A1911" s="64">
        <v>24238266</v>
      </c>
      <c r="B1911" s="233" t="s">
        <v>4580</v>
      </c>
      <c r="C1911" s="64" t="s">
        <v>4581</v>
      </c>
      <c r="D1911" s="234" t="s">
        <v>104</v>
      </c>
      <c r="E1911" s="64" t="s">
        <v>408</v>
      </c>
      <c r="F1911" s="64">
        <v>13</v>
      </c>
      <c r="G1911" s="64" t="s">
        <v>166</v>
      </c>
      <c r="H1911" s="233" t="s">
        <v>4505</v>
      </c>
      <c r="I1911" s="234" t="s">
        <v>166</v>
      </c>
      <c r="J1911" s="64" t="s">
        <v>4582</v>
      </c>
    </row>
    <row r="1912" spans="1:10" x14ac:dyDescent="0.25">
      <c r="A1912" s="64">
        <v>24248881</v>
      </c>
      <c r="B1912" s="233" t="s">
        <v>4583</v>
      </c>
      <c r="C1912" s="64" t="s">
        <v>857</v>
      </c>
      <c r="D1912" s="234" t="s">
        <v>103</v>
      </c>
      <c r="E1912" s="64" t="s">
        <v>2005</v>
      </c>
      <c r="F1912" s="64">
        <v>12</v>
      </c>
      <c r="G1912" s="64" t="s">
        <v>166</v>
      </c>
      <c r="H1912" s="233" t="s">
        <v>4505</v>
      </c>
      <c r="I1912" s="234" t="s">
        <v>166</v>
      </c>
      <c r="J1912" s="64" t="s">
        <v>331</v>
      </c>
    </row>
    <row r="1913" spans="1:10" x14ac:dyDescent="0.25">
      <c r="A1913" s="64">
        <v>24237958</v>
      </c>
      <c r="B1913" s="233" t="s">
        <v>4584</v>
      </c>
      <c r="C1913" s="64" t="s">
        <v>4585</v>
      </c>
      <c r="D1913" s="234" t="s">
        <v>104</v>
      </c>
      <c r="E1913" s="64" t="s">
        <v>4586</v>
      </c>
      <c r="F1913" s="64">
        <v>12</v>
      </c>
      <c r="G1913" s="64" t="s">
        <v>166</v>
      </c>
      <c r="H1913" s="233" t="s">
        <v>4505</v>
      </c>
      <c r="I1913" s="234" t="s">
        <v>166</v>
      </c>
      <c r="J1913" s="64" t="s">
        <v>176</v>
      </c>
    </row>
    <row r="1914" spans="1:10" x14ac:dyDescent="0.25">
      <c r="A1914" s="64">
        <v>24247630</v>
      </c>
      <c r="B1914" s="233" t="s">
        <v>4587</v>
      </c>
      <c r="C1914" s="64" t="s">
        <v>4588</v>
      </c>
      <c r="D1914" s="234" t="s">
        <v>104</v>
      </c>
      <c r="E1914" s="64" t="s">
        <v>4589</v>
      </c>
      <c r="F1914" s="64">
        <v>13</v>
      </c>
      <c r="G1914" s="64" t="s">
        <v>166</v>
      </c>
      <c r="H1914" s="233" t="s">
        <v>4505</v>
      </c>
      <c r="I1914" s="234" t="s">
        <v>166</v>
      </c>
      <c r="J1914" s="64" t="s">
        <v>176</v>
      </c>
    </row>
    <row r="1915" spans="1:10" x14ac:dyDescent="0.25">
      <c r="A1915" s="64">
        <v>24248882</v>
      </c>
      <c r="B1915" s="233" t="s">
        <v>4590</v>
      </c>
      <c r="C1915" s="64" t="s">
        <v>4591</v>
      </c>
      <c r="D1915" s="234" t="s">
        <v>104</v>
      </c>
      <c r="E1915" s="64" t="s">
        <v>2165</v>
      </c>
      <c r="F1915" s="64">
        <v>12</v>
      </c>
      <c r="G1915" s="64" t="s">
        <v>166</v>
      </c>
      <c r="H1915" s="233" t="s">
        <v>4505</v>
      </c>
      <c r="I1915" s="234" t="s">
        <v>166</v>
      </c>
      <c r="J1915" s="64" t="s">
        <v>2257</v>
      </c>
    </row>
    <row r="1916" spans="1:10" x14ac:dyDescent="0.25">
      <c r="A1916" s="64">
        <v>24247661</v>
      </c>
      <c r="B1916" s="233" t="s">
        <v>4592</v>
      </c>
      <c r="C1916" s="64" t="s">
        <v>4593</v>
      </c>
      <c r="D1916" s="234" t="s">
        <v>104</v>
      </c>
      <c r="E1916" s="64" t="s">
        <v>2513</v>
      </c>
      <c r="F1916" s="64">
        <v>12</v>
      </c>
      <c r="G1916" s="64" t="s">
        <v>166</v>
      </c>
      <c r="H1916" s="233" t="s">
        <v>4505</v>
      </c>
      <c r="I1916" s="234" t="s">
        <v>166</v>
      </c>
      <c r="J1916" s="64" t="s">
        <v>176</v>
      </c>
    </row>
    <row r="1917" spans="1:10" x14ac:dyDescent="0.25">
      <c r="A1917" s="64">
        <v>24248626</v>
      </c>
      <c r="B1917" s="233" t="s">
        <v>4594</v>
      </c>
      <c r="C1917" s="64" t="s">
        <v>192</v>
      </c>
      <c r="D1917" s="234" t="s">
        <v>104</v>
      </c>
      <c r="E1917" s="64" t="s">
        <v>3564</v>
      </c>
      <c r="F1917" s="64">
        <v>12</v>
      </c>
      <c r="G1917" s="64" t="s">
        <v>166</v>
      </c>
      <c r="H1917" s="233" t="s">
        <v>4505</v>
      </c>
      <c r="I1917" s="234" t="s">
        <v>166</v>
      </c>
      <c r="J1917" s="64" t="s">
        <v>176</v>
      </c>
    </row>
    <row r="1918" spans="1:10" x14ac:dyDescent="0.25">
      <c r="A1918" s="64">
        <v>24222696</v>
      </c>
      <c r="B1918" s="233" t="s">
        <v>4595</v>
      </c>
      <c r="C1918" s="64" t="s">
        <v>4596</v>
      </c>
      <c r="D1918" s="234" t="s">
        <v>119</v>
      </c>
      <c r="E1918" s="64" t="s">
        <v>2964</v>
      </c>
      <c r="F1918" s="64">
        <v>14</v>
      </c>
      <c r="G1918" s="64" t="s">
        <v>166</v>
      </c>
      <c r="H1918" s="233" t="s">
        <v>4505</v>
      </c>
      <c r="I1918" s="234" t="s">
        <v>166</v>
      </c>
      <c r="J1918" s="64" t="s">
        <v>331</v>
      </c>
    </row>
    <row r="1919" spans="1:10" x14ac:dyDescent="0.25">
      <c r="A1919" s="64">
        <v>24248134</v>
      </c>
      <c r="B1919" s="233" t="s">
        <v>4597</v>
      </c>
      <c r="C1919" s="64" t="s">
        <v>4598</v>
      </c>
      <c r="D1919" s="234" t="s">
        <v>104</v>
      </c>
      <c r="E1919" s="64" t="s">
        <v>1850</v>
      </c>
      <c r="F1919" s="64">
        <v>13</v>
      </c>
      <c r="G1919" s="64" t="s">
        <v>166</v>
      </c>
      <c r="H1919" s="233" t="s">
        <v>4505</v>
      </c>
      <c r="I1919" s="234" t="s">
        <v>166</v>
      </c>
      <c r="J1919" s="64" t="s">
        <v>176</v>
      </c>
    </row>
    <row r="1920" spans="1:10" x14ac:dyDescent="0.25">
      <c r="A1920" s="64">
        <v>24248883</v>
      </c>
      <c r="B1920" s="233" t="s">
        <v>4599</v>
      </c>
      <c r="C1920" s="64" t="s">
        <v>4600</v>
      </c>
      <c r="D1920" s="234" t="s">
        <v>103</v>
      </c>
      <c r="E1920" s="64" t="s">
        <v>783</v>
      </c>
      <c r="F1920" s="64">
        <v>12</v>
      </c>
      <c r="G1920" s="64" t="s">
        <v>166</v>
      </c>
      <c r="H1920" s="233" t="s">
        <v>4505</v>
      </c>
      <c r="I1920" s="234" t="s">
        <v>166</v>
      </c>
      <c r="J1920" s="64" t="s">
        <v>331</v>
      </c>
    </row>
    <row r="1921" spans="1:10" x14ac:dyDescent="0.25">
      <c r="A1921" s="64">
        <v>24248884</v>
      </c>
      <c r="B1921" s="233" t="s">
        <v>4601</v>
      </c>
      <c r="C1921" s="64" t="s">
        <v>4602</v>
      </c>
      <c r="D1921" s="234" t="s">
        <v>118</v>
      </c>
      <c r="E1921" s="64" t="s">
        <v>1592</v>
      </c>
      <c r="F1921" s="64">
        <v>15</v>
      </c>
      <c r="G1921" s="64" t="s">
        <v>166</v>
      </c>
      <c r="H1921" s="233" t="s">
        <v>4505</v>
      </c>
      <c r="I1921" s="234" t="s">
        <v>166</v>
      </c>
      <c r="J1921" s="64" t="s">
        <v>331</v>
      </c>
    </row>
    <row r="1922" spans="1:10" x14ac:dyDescent="0.25">
      <c r="A1922" s="64">
        <v>24212853</v>
      </c>
      <c r="B1922" s="233" t="s">
        <v>4603</v>
      </c>
      <c r="C1922" s="64" t="s">
        <v>4604</v>
      </c>
      <c r="D1922" s="234" t="s">
        <v>119</v>
      </c>
      <c r="E1922" s="64" t="s">
        <v>2220</v>
      </c>
      <c r="F1922" s="64">
        <v>15</v>
      </c>
      <c r="G1922" s="64" t="s">
        <v>166</v>
      </c>
      <c r="H1922" s="233" t="s">
        <v>4505</v>
      </c>
      <c r="I1922" s="234" t="s">
        <v>166</v>
      </c>
      <c r="J1922" s="64" t="s">
        <v>1395</v>
      </c>
    </row>
    <row r="1923" spans="1:10" x14ac:dyDescent="0.25">
      <c r="A1923" s="64">
        <v>24247638</v>
      </c>
      <c r="B1923" s="233" t="s">
        <v>4605</v>
      </c>
      <c r="C1923" s="64" t="s">
        <v>4606</v>
      </c>
      <c r="D1923" s="234" t="s">
        <v>104</v>
      </c>
      <c r="E1923" s="64" t="s">
        <v>2532</v>
      </c>
      <c r="F1923" s="64">
        <v>12</v>
      </c>
      <c r="G1923" s="64" t="s">
        <v>166</v>
      </c>
      <c r="H1923" s="233" t="s">
        <v>4505</v>
      </c>
      <c r="I1923" s="234" t="s">
        <v>166</v>
      </c>
      <c r="J1923" s="64" t="s">
        <v>176</v>
      </c>
    </row>
    <row r="1924" spans="1:10" x14ac:dyDescent="0.25">
      <c r="A1924" s="64">
        <v>24212882</v>
      </c>
      <c r="B1924" s="233" t="s">
        <v>9207</v>
      </c>
      <c r="C1924" s="64" t="s">
        <v>1743</v>
      </c>
      <c r="D1924" s="234" t="s">
        <v>119</v>
      </c>
      <c r="E1924" s="64" t="s">
        <v>9208</v>
      </c>
      <c r="F1924" s="64">
        <v>14</v>
      </c>
      <c r="G1924" s="64" t="s">
        <v>166</v>
      </c>
      <c r="H1924" s="233" t="s">
        <v>4505</v>
      </c>
      <c r="I1924" s="234" t="s">
        <v>166</v>
      </c>
      <c r="J1924" s="64" t="s">
        <v>788</v>
      </c>
    </row>
    <row r="1925" spans="1:10" x14ac:dyDescent="0.25">
      <c r="A1925" s="64">
        <v>24248135</v>
      </c>
      <c r="B1925" s="233" t="s">
        <v>4607</v>
      </c>
      <c r="C1925" s="64" t="s">
        <v>4608</v>
      </c>
      <c r="D1925" s="234" t="s">
        <v>104</v>
      </c>
      <c r="E1925" s="64" t="s">
        <v>455</v>
      </c>
      <c r="F1925" s="64">
        <v>13</v>
      </c>
      <c r="G1925" s="64" t="s">
        <v>166</v>
      </c>
      <c r="H1925" s="233" t="s">
        <v>4505</v>
      </c>
      <c r="I1925" s="234" t="s">
        <v>166</v>
      </c>
      <c r="J1925" s="64" t="s">
        <v>176</v>
      </c>
    </row>
    <row r="1926" spans="1:10" x14ac:dyDescent="0.25">
      <c r="A1926" s="64">
        <v>24248885</v>
      </c>
      <c r="B1926" s="233" t="s">
        <v>4609</v>
      </c>
      <c r="C1926" s="64" t="s">
        <v>4610</v>
      </c>
      <c r="D1926" s="234" t="s">
        <v>104</v>
      </c>
      <c r="E1926" s="64" t="s">
        <v>4611</v>
      </c>
      <c r="F1926" s="64">
        <v>11</v>
      </c>
      <c r="G1926" s="64" t="s">
        <v>166</v>
      </c>
      <c r="H1926" s="233" t="s">
        <v>4505</v>
      </c>
      <c r="I1926" s="234" t="s">
        <v>166</v>
      </c>
      <c r="J1926" s="64" t="s">
        <v>2257</v>
      </c>
    </row>
    <row r="1927" spans="1:10" x14ac:dyDescent="0.25">
      <c r="A1927" s="64">
        <v>24248886</v>
      </c>
      <c r="B1927" s="233" t="s">
        <v>4612</v>
      </c>
      <c r="C1927" s="64" t="s">
        <v>4613</v>
      </c>
      <c r="D1927" s="234" t="s">
        <v>119</v>
      </c>
      <c r="E1927" s="64" t="s">
        <v>2217</v>
      </c>
      <c r="F1927" s="64">
        <v>14</v>
      </c>
      <c r="G1927" s="64" t="s">
        <v>166</v>
      </c>
      <c r="H1927" s="233" t="s">
        <v>4505</v>
      </c>
      <c r="I1927" s="234" t="s">
        <v>166</v>
      </c>
      <c r="J1927" s="64" t="s">
        <v>331</v>
      </c>
    </row>
    <row r="1928" spans="1:10" x14ac:dyDescent="0.25">
      <c r="A1928" s="64">
        <v>24248887</v>
      </c>
      <c r="B1928" s="233" t="s">
        <v>4614</v>
      </c>
      <c r="C1928" s="64" t="s">
        <v>599</v>
      </c>
      <c r="D1928" s="234" t="s">
        <v>118</v>
      </c>
      <c r="E1928" s="64" t="s">
        <v>4615</v>
      </c>
      <c r="F1928" s="64">
        <v>14</v>
      </c>
      <c r="G1928" s="64" t="s">
        <v>166</v>
      </c>
      <c r="H1928" s="233" t="s">
        <v>4505</v>
      </c>
      <c r="I1928" s="234" t="s">
        <v>166</v>
      </c>
      <c r="J1928" s="64" t="s">
        <v>331</v>
      </c>
    </row>
    <row r="1929" spans="1:10" x14ac:dyDescent="0.25">
      <c r="A1929" s="64">
        <v>24247713</v>
      </c>
      <c r="B1929" s="233" t="s">
        <v>4616</v>
      </c>
      <c r="C1929" s="64" t="s">
        <v>218</v>
      </c>
      <c r="D1929" s="234" t="s">
        <v>104</v>
      </c>
      <c r="E1929" s="64" t="s">
        <v>4617</v>
      </c>
      <c r="F1929" s="64">
        <v>12</v>
      </c>
      <c r="G1929" s="64" t="s">
        <v>166</v>
      </c>
      <c r="H1929" s="233" t="s">
        <v>4505</v>
      </c>
      <c r="I1929" s="234" t="s">
        <v>166</v>
      </c>
      <c r="J1929" s="64" t="s">
        <v>176</v>
      </c>
    </row>
    <row r="1930" spans="1:10" x14ac:dyDescent="0.25">
      <c r="A1930" s="64">
        <v>24233897</v>
      </c>
      <c r="B1930" s="233" t="s">
        <v>4618</v>
      </c>
      <c r="C1930" s="64" t="s">
        <v>511</v>
      </c>
      <c r="D1930" s="234" t="s">
        <v>119</v>
      </c>
      <c r="E1930" s="64" t="s">
        <v>2042</v>
      </c>
      <c r="F1930" s="64">
        <v>15</v>
      </c>
      <c r="G1930" s="64" t="s">
        <v>166</v>
      </c>
      <c r="H1930" s="233" t="s">
        <v>4505</v>
      </c>
      <c r="I1930" s="234" t="s">
        <v>166</v>
      </c>
      <c r="J1930" s="64" t="s">
        <v>1395</v>
      </c>
    </row>
    <row r="1931" spans="1:10" x14ac:dyDescent="0.25">
      <c r="A1931" s="64">
        <v>24248888</v>
      </c>
      <c r="B1931" s="233" t="s">
        <v>4619</v>
      </c>
      <c r="C1931" s="64" t="s">
        <v>4620</v>
      </c>
      <c r="D1931" s="234" t="s">
        <v>103</v>
      </c>
      <c r="E1931" s="64" t="s">
        <v>4434</v>
      </c>
      <c r="F1931" s="64">
        <v>11</v>
      </c>
      <c r="G1931" s="64" t="s">
        <v>166</v>
      </c>
      <c r="H1931" s="233" t="s">
        <v>4505</v>
      </c>
      <c r="I1931" s="234" t="s">
        <v>166</v>
      </c>
      <c r="J1931" s="64" t="s">
        <v>331</v>
      </c>
    </row>
    <row r="1932" spans="1:10" x14ac:dyDescent="0.25">
      <c r="A1932" s="64">
        <v>24221554</v>
      </c>
      <c r="B1932" s="233" t="s">
        <v>4621</v>
      </c>
      <c r="C1932" s="64" t="s">
        <v>667</v>
      </c>
      <c r="D1932" s="234" t="s">
        <v>119</v>
      </c>
      <c r="E1932" s="64" t="s">
        <v>4622</v>
      </c>
      <c r="F1932" s="64">
        <v>13</v>
      </c>
      <c r="G1932" s="64" t="s">
        <v>166</v>
      </c>
      <c r="H1932" s="233" t="s">
        <v>4505</v>
      </c>
      <c r="I1932" s="234" t="s">
        <v>166</v>
      </c>
      <c r="J1932" s="64" t="s">
        <v>818</v>
      </c>
    </row>
    <row r="1933" spans="1:10" x14ac:dyDescent="0.25">
      <c r="A1933" s="64">
        <v>24248889</v>
      </c>
      <c r="B1933" s="233" t="s">
        <v>2204</v>
      </c>
      <c r="C1933" s="64" t="s">
        <v>4623</v>
      </c>
      <c r="D1933" s="234" t="s">
        <v>118</v>
      </c>
      <c r="E1933" s="64" t="s">
        <v>4624</v>
      </c>
      <c r="F1933" s="64">
        <v>14</v>
      </c>
      <c r="G1933" s="64" t="s">
        <v>166</v>
      </c>
      <c r="H1933" s="233" t="s">
        <v>4505</v>
      </c>
      <c r="I1933" s="234" t="s">
        <v>166</v>
      </c>
      <c r="J1933" s="64" t="s">
        <v>331</v>
      </c>
    </row>
    <row r="1934" spans="1:10" x14ac:dyDescent="0.25">
      <c r="A1934" s="64">
        <v>24247645</v>
      </c>
      <c r="B1934" s="233" t="s">
        <v>4625</v>
      </c>
      <c r="C1934" s="64" t="s">
        <v>4626</v>
      </c>
      <c r="D1934" s="234" t="s">
        <v>104</v>
      </c>
      <c r="E1934" s="64" t="s">
        <v>2839</v>
      </c>
      <c r="F1934" s="64">
        <v>11</v>
      </c>
      <c r="G1934" s="64" t="s">
        <v>166</v>
      </c>
      <c r="H1934" s="233" t="s">
        <v>4505</v>
      </c>
      <c r="I1934" s="234" t="s">
        <v>166</v>
      </c>
      <c r="J1934" s="64" t="s">
        <v>206</v>
      </c>
    </row>
    <row r="1935" spans="1:10" x14ac:dyDescent="0.25">
      <c r="A1935" s="64">
        <v>24247766</v>
      </c>
      <c r="B1935" s="233" t="s">
        <v>4627</v>
      </c>
      <c r="C1935" s="64" t="s">
        <v>4628</v>
      </c>
      <c r="D1935" s="234" t="s">
        <v>104</v>
      </c>
      <c r="E1935" s="64" t="s">
        <v>3263</v>
      </c>
      <c r="F1935" s="64">
        <v>13</v>
      </c>
      <c r="G1935" s="64" t="s">
        <v>166</v>
      </c>
      <c r="H1935" s="233" t="s">
        <v>4505</v>
      </c>
      <c r="I1935" s="234" t="s">
        <v>166</v>
      </c>
      <c r="J1935" s="64" t="s">
        <v>176</v>
      </c>
    </row>
    <row r="1936" spans="1:10" x14ac:dyDescent="0.25">
      <c r="A1936" s="64">
        <v>24248890</v>
      </c>
      <c r="B1936" s="233" t="s">
        <v>4629</v>
      </c>
      <c r="C1936" s="64" t="s">
        <v>4630</v>
      </c>
      <c r="D1936" s="234" t="s">
        <v>103</v>
      </c>
      <c r="E1936" s="64" t="s">
        <v>1546</v>
      </c>
      <c r="F1936" s="64">
        <v>11</v>
      </c>
      <c r="G1936" s="64" t="s">
        <v>166</v>
      </c>
      <c r="H1936" s="233" t="s">
        <v>4505</v>
      </c>
      <c r="I1936" s="234" t="s">
        <v>166</v>
      </c>
      <c r="J1936" s="64" t="s">
        <v>331</v>
      </c>
    </row>
    <row r="1937" spans="1:10" x14ac:dyDescent="0.25">
      <c r="A1937" s="64">
        <v>24247865</v>
      </c>
      <c r="B1937" s="233" t="s">
        <v>4631</v>
      </c>
      <c r="C1937" s="64" t="s">
        <v>4632</v>
      </c>
      <c r="D1937" s="234" t="s">
        <v>119</v>
      </c>
      <c r="E1937" s="64" t="s">
        <v>4633</v>
      </c>
      <c r="F1937" s="64">
        <v>15</v>
      </c>
      <c r="G1937" s="64" t="s">
        <v>166</v>
      </c>
      <c r="H1937" s="233" t="s">
        <v>4505</v>
      </c>
      <c r="I1937" s="234" t="s">
        <v>166</v>
      </c>
      <c r="J1937" s="64" t="s">
        <v>176</v>
      </c>
    </row>
    <row r="1938" spans="1:10" x14ac:dyDescent="0.25">
      <c r="A1938" s="64">
        <v>24210464</v>
      </c>
      <c r="B1938" s="233" t="s">
        <v>4634</v>
      </c>
      <c r="C1938" s="64" t="s">
        <v>3181</v>
      </c>
      <c r="D1938" s="234" t="s">
        <v>119</v>
      </c>
      <c r="E1938" s="64" t="s">
        <v>4635</v>
      </c>
      <c r="F1938" s="64">
        <v>14</v>
      </c>
      <c r="G1938" s="64" t="s">
        <v>166</v>
      </c>
      <c r="H1938" s="233" t="s">
        <v>4505</v>
      </c>
      <c r="I1938" s="234" t="s">
        <v>166</v>
      </c>
      <c r="J1938" s="64" t="s">
        <v>4527</v>
      </c>
    </row>
    <row r="1939" spans="1:10" x14ac:dyDescent="0.25">
      <c r="A1939" s="64">
        <v>24248133</v>
      </c>
      <c r="B1939" s="233" t="s">
        <v>4636</v>
      </c>
      <c r="C1939" s="64" t="s">
        <v>4637</v>
      </c>
      <c r="D1939" s="234" t="s">
        <v>103</v>
      </c>
      <c r="E1939" s="64" t="s">
        <v>2949</v>
      </c>
      <c r="F1939" s="64">
        <v>12</v>
      </c>
      <c r="G1939" s="64" t="s">
        <v>166</v>
      </c>
      <c r="H1939" s="233" t="s">
        <v>4505</v>
      </c>
      <c r="I1939" s="234" t="s">
        <v>166</v>
      </c>
      <c r="J1939" s="64" t="s">
        <v>601</v>
      </c>
    </row>
    <row r="1940" spans="1:10" x14ac:dyDescent="0.25">
      <c r="A1940" s="64">
        <v>24247684</v>
      </c>
      <c r="B1940" s="233" t="s">
        <v>3826</v>
      </c>
      <c r="C1940" s="64" t="s">
        <v>4638</v>
      </c>
      <c r="D1940" s="234" t="s">
        <v>104</v>
      </c>
      <c r="E1940" s="64" t="s">
        <v>4639</v>
      </c>
      <c r="F1940" s="64">
        <v>12</v>
      </c>
      <c r="G1940" s="64" t="s">
        <v>166</v>
      </c>
      <c r="H1940" s="233" t="s">
        <v>4505</v>
      </c>
      <c r="I1940" s="234" t="s">
        <v>166</v>
      </c>
      <c r="J1940" s="64" t="s">
        <v>632</v>
      </c>
    </row>
    <row r="1941" spans="1:10" x14ac:dyDescent="0.25">
      <c r="A1941" s="64">
        <v>24247635</v>
      </c>
      <c r="B1941" s="233" t="s">
        <v>4640</v>
      </c>
      <c r="C1941" s="64" t="s">
        <v>4641</v>
      </c>
      <c r="D1941" s="234" t="s">
        <v>104</v>
      </c>
      <c r="E1941" s="64" t="s">
        <v>291</v>
      </c>
      <c r="F1941" s="64">
        <v>11</v>
      </c>
      <c r="G1941" s="64" t="s">
        <v>166</v>
      </c>
      <c r="H1941" s="233" t="s">
        <v>4505</v>
      </c>
      <c r="I1941" s="234" t="s">
        <v>166</v>
      </c>
      <c r="J1941" s="64" t="s">
        <v>176</v>
      </c>
    </row>
    <row r="1942" spans="1:10" x14ac:dyDescent="0.25">
      <c r="A1942" s="64">
        <v>24222164</v>
      </c>
      <c r="B1942" s="233" t="s">
        <v>4642</v>
      </c>
      <c r="C1942" s="64" t="s">
        <v>4242</v>
      </c>
      <c r="D1942" s="234" t="s">
        <v>404</v>
      </c>
      <c r="E1942" s="64" t="s">
        <v>4643</v>
      </c>
      <c r="F1942" s="64">
        <v>16</v>
      </c>
      <c r="G1942" s="64" t="s">
        <v>166</v>
      </c>
      <c r="H1942" s="233" t="s">
        <v>4505</v>
      </c>
      <c r="I1942" s="234" t="s">
        <v>166</v>
      </c>
      <c r="J1942" s="64" t="s">
        <v>206</v>
      </c>
    </row>
    <row r="1943" spans="1:10" x14ac:dyDescent="0.25">
      <c r="A1943" s="64">
        <v>24211042</v>
      </c>
      <c r="B1943" s="233" t="s">
        <v>9209</v>
      </c>
      <c r="C1943" s="64" t="s">
        <v>9210</v>
      </c>
      <c r="D1943" s="234" t="s">
        <v>404</v>
      </c>
      <c r="E1943" s="64" t="s">
        <v>4018</v>
      </c>
      <c r="F1943" s="64">
        <v>16</v>
      </c>
      <c r="G1943" s="64" t="s">
        <v>166</v>
      </c>
      <c r="H1943" s="233" t="s">
        <v>4505</v>
      </c>
      <c r="I1943" s="234" t="s">
        <v>166</v>
      </c>
      <c r="J1943" s="64" t="s">
        <v>788</v>
      </c>
    </row>
    <row r="1944" spans="1:10" x14ac:dyDescent="0.25">
      <c r="A1944" s="64">
        <v>24238352</v>
      </c>
      <c r="B1944" s="233" t="s">
        <v>4644</v>
      </c>
      <c r="C1944" s="64" t="s">
        <v>4645</v>
      </c>
      <c r="D1944" s="234" t="s">
        <v>104</v>
      </c>
      <c r="E1944" s="64" t="s">
        <v>821</v>
      </c>
      <c r="F1944" s="64">
        <v>12</v>
      </c>
      <c r="G1944" s="64" t="s">
        <v>166</v>
      </c>
      <c r="H1944" s="233" t="s">
        <v>4505</v>
      </c>
      <c r="I1944" s="234" t="s">
        <v>166</v>
      </c>
      <c r="J1944" s="64" t="s">
        <v>4646</v>
      </c>
    </row>
    <row r="1945" spans="1:10" x14ac:dyDescent="0.25">
      <c r="A1945" s="64">
        <v>24248891</v>
      </c>
      <c r="B1945" s="233" t="s">
        <v>4647</v>
      </c>
      <c r="C1945" s="64" t="s">
        <v>2541</v>
      </c>
      <c r="D1945" s="234" t="s">
        <v>103</v>
      </c>
      <c r="E1945" s="64" t="s">
        <v>4648</v>
      </c>
      <c r="F1945" s="64">
        <v>11</v>
      </c>
      <c r="G1945" s="64" t="s">
        <v>166</v>
      </c>
      <c r="H1945" s="233" t="s">
        <v>4505</v>
      </c>
      <c r="I1945" s="234" t="s">
        <v>166</v>
      </c>
      <c r="J1945" s="64" t="s">
        <v>331</v>
      </c>
    </row>
    <row r="1946" spans="1:10" x14ac:dyDescent="0.25">
      <c r="A1946" s="64">
        <v>24247660</v>
      </c>
      <c r="B1946" s="233" t="s">
        <v>4649</v>
      </c>
      <c r="C1946" s="64" t="s">
        <v>4650</v>
      </c>
      <c r="D1946" s="234" t="s">
        <v>104</v>
      </c>
      <c r="E1946" s="64" t="s">
        <v>1150</v>
      </c>
      <c r="F1946" s="64">
        <v>11</v>
      </c>
      <c r="G1946" s="64" t="s">
        <v>166</v>
      </c>
      <c r="H1946" s="233" t="s">
        <v>4505</v>
      </c>
      <c r="I1946" s="234" t="s">
        <v>166</v>
      </c>
      <c r="J1946" s="64" t="s">
        <v>176</v>
      </c>
    </row>
    <row r="1947" spans="1:10" x14ac:dyDescent="0.25">
      <c r="A1947" s="64">
        <v>24248892</v>
      </c>
      <c r="B1947" s="233" t="s">
        <v>4651</v>
      </c>
      <c r="C1947" s="64" t="s">
        <v>4652</v>
      </c>
      <c r="D1947" s="234" t="s">
        <v>103</v>
      </c>
      <c r="E1947" s="64" t="s">
        <v>571</v>
      </c>
      <c r="F1947" s="64">
        <v>11</v>
      </c>
      <c r="G1947" s="64" t="s">
        <v>166</v>
      </c>
      <c r="H1947" s="233" t="s">
        <v>4505</v>
      </c>
      <c r="I1947" s="234" t="s">
        <v>166</v>
      </c>
    </row>
    <row r="1948" spans="1:10" x14ac:dyDescent="0.25">
      <c r="A1948" s="64">
        <v>24222015</v>
      </c>
      <c r="B1948" s="233" t="s">
        <v>4653</v>
      </c>
      <c r="C1948" s="64" t="s">
        <v>4654</v>
      </c>
      <c r="D1948" s="234" t="s">
        <v>119</v>
      </c>
      <c r="E1948" s="64" t="s">
        <v>2902</v>
      </c>
      <c r="F1948" s="64">
        <v>15</v>
      </c>
      <c r="G1948" s="64" t="s">
        <v>166</v>
      </c>
      <c r="H1948" s="233" t="s">
        <v>4505</v>
      </c>
      <c r="I1948" s="234" t="s">
        <v>166</v>
      </c>
      <c r="J1948" s="64" t="s">
        <v>305</v>
      </c>
    </row>
    <row r="1949" spans="1:10" x14ac:dyDescent="0.25">
      <c r="A1949" s="64">
        <v>24248893</v>
      </c>
      <c r="B1949" s="233" t="s">
        <v>4655</v>
      </c>
      <c r="C1949" s="64" t="s">
        <v>4656</v>
      </c>
      <c r="D1949" s="234" t="s">
        <v>103</v>
      </c>
      <c r="E1949" s="64" t="s">
        <v>979</v>
      </c>
      <c r="F1949" s="64">
        <v>11</v>
      </c>
      <c r="G1949" s="64" t="s">
        <v>166</v>
      </c>
      <c r="H1949" s="233" t="s">
        <v>4505</v>
      </c>
      <c r="I1949" s="234" t="s">
        <v>166</v>
      </c>
      <c r="J1949" s="64" t="s">
        <v>331</v>
      </c>
    </row>
    <row r="1950" spans="1:10" x14ac:dyDescent="0.25">
      <c r="A1950" s="64">
        <v>24239162</v>
      </c>
      <c r="B1950" s="233" t="s">
        <v>2072</v>
      </c>
      <c r="C1950" s="64" t="s">
        <v>1111</v>
      </c>
      <c r="D1950" s="234" t="s">
        <v>119</v>
      </c>
      <c r="E1950" s="64" t="s">
        <v>813</v>
      </c>
      <c r="F1950" s="64">
        <v>14</v>
      </c>
      <c r="G1950" s="64" t="s">
        <v>166</v>
      </c>
      <c r="H1950" s="233" t="s">
        <v>4505</v>
      </c>
      <c r="I1950" s="234" t="s">
        <v>166</v>
      </c>
      <c r="J1950" s="64" t="s">
        <v>1346</v>
      </c>
    </row>
    <row r="1951" spans="1:10" x14ac:dyDescent="0.25">
      <c r="A1951" s="64">
        <v>24247664</v>
      </c>
      <c r="B1951" s="233" t="s">
        <v>2072</v>
      </c>
      <c r="C1951" s="64" t="s">
        <v>4657</v>
      </c>
      <c r="D1951" s="234" t="s">
        <v>104</v>
      </c>
      <c r="E1951" s="64" t="s">
        <v>787</v>
      </c>
      <c r="F1951" s="64">
        <v>12</v>
      </c>
      <c r="G1951" s="64" t="s">
        <v>166</v>
      </c>
      <c r="H1951" s="233" t="s">
        <v>4505</v>
      </c>
      <c r="I1951" s="234" t="s">
        <v>166</v>
      </c>
      <c r="J1951" s="64" t="s">
        <v>176</v>
      </c>
    </row>
    <row r="1952" spans="1:10" x14ac:dyDescent="0.25">
      <c r="A1952" s="64">
        <v>24247641</v>
      </c>
      <c r="B1952" s="233" t="s">
        <v>4658</v>
      </c>
      <c r="C1952" s="64" t="s">
        <v>4659</v>
      </c>
      <c r="D1952" s="234" t="s">
        <v>104</v>
      </c>
      <c r="E1952" s="64" t="s">
        <v>2941</v>
      </c>
      <c r="F1952" s="64">
        <v>11</v>
      </c>
      <c r="G1952" s="64" t="s">
        <v>166</v>
      </c>
      <c r="H1952" s="233" t="s">
        <v>4505</v>
      </c>
      <c r="I1952" s="234" t="s">
        <v>166</v>
      </c>
      <c r="J1952" s="64" t="s">
        <v>176</v>
      </c>
    </row>
    <row r="1953" spans="1:10" x14ac:dyDescent="0.25">
      <c r="A1953" s="64">
        <v>24222708</v>
      </c>
      <c r="B1953" s="233" t="s">
        <v>3392</v>
      </c>
      <c r="C1953" s="64" t="s">
        <v>537</v>
      </c>
      <c r="D1953" s="234" t="s">
        <v>119</v>
      </c>
      <c r="E1953" s="64" t="s">
        <v>2614</v>
      </c>
      <c r="F1953" s="64">
        <v>14</v>
      </c>
      <c r="G1953" s="64" t="s">
        <v>166</v>
      </c>
      <c r="H1953" s="233" t="s">
        <v>4505</v>
      </c>
      <c r="I1953" s="234" t="s">
        <v>166</v>
      </c>
      <c r="J1953" s="64" t="s">
        <v>4660</v>
      </c>
    </row>
    <row r="1954" spans="1:10" x14ac:dyDescent="0.25">
      <c r="A1954" s="64">
        <v>24249365</v>
      </c>
      <c r="B1954" s="233" t="s">
        <v>3392</v>
      </c>
      <c r="C1954" s="64" t="s">
        <v>9211</v>
      </c>
      <c r="D1954" s="234" t="s">
        <v>104</v>
      </c>
      <c r="E1954" s="64" t="s">
        <v>9212</v>
      </c>
      <c r="F1954" s="64">
        <v>11</v>
      </c>
      <c r="G1954" s="64" t="s">
        <v>166</v>
      </c>
      <c r="H1954" s="233" t="s">
        <v>4505</v>
      </c>
      <c r="I1954" s="234" t="s">
        <v>166</v>
      </c>
      <c r="J1954" s="64" t="s">
        <v>788</v>
      </c>
    </row>
    <row r="1955" spans="1:10" x14ac:dyDescent="0.25">
      <c r="A1955" s="64">
        <v>24239209</v>
      </c>
      <c r="B1955" s="233" t="s">
        <v>4661</v>
      </c>
      <c r="C1955" s="64" t="s">
        <v>2940</v>
      </c>
      <c r="D1955" s="234" t="s">
        <v>103</v>
      </c>
      <c r="E1955" s="64" t="s">
        <v>361</v>
      </c>
      <c r="F1955" s="64">
        <v>12</v>
      </c>
      <c r="G1955" s="64" t="s">
        <v>166</v>
      </c>
      <c r="H1955" s="233" t="s">
        <v>4505</v>
      </c>
      <c r="I1955" s="234" t="s">
        <v>166</v>
      </c>
      <c r="J1955" s="64" t="s">
        <v>4662</v>
      </c>
    </row>
    <row r="1956" spans="1:10" x14ac:dyDescent="0.25">
      <c r="A1956" s="64">
        <v>24248894</v>
      </c>
      <c r="B1956" s="233" t="s">
        <v>4663</v>
      </c>
      <c r="C1956" s="64" t="s">
        <v>1109</v>
      </c>
      <c r="D1956" s="234" t="s">
        <v>119</v>
      </c>
      <c r="E1956" s="64" t="s">
        <v>2850</v>
      </c>
      <c r="F1956" s="64">
        <v>15</v>
      </c>
      <c r="G1956" s="64" t="s">
        <v>166</v>
      </c>
      <c r="H1956" s="233" t="s">
        <v>4505</v>
      </c>
      <c r="I1956" s="234" t="s">
        <v>166</v>
      </c>
      <c r="J1956" s="64" t="s">
        <v>331</v>
      </c>
    </row>
    <row r="1957" spans="1:10" x14ac:dyDescent="0.25">
      <c r="A1957" s="64">
        <v>24247642</v>
      </c>
      <c r="B1957" s="233" t="s">
        <v>4664</v>
      </c>
      <c r="C1957" s="64" t="s">
        <v>4665</v>
      </c>
      <c r="D1957" s="234" t="s">
        <v>104</v>
      </c>
      <c r="E1957" s="64" t="s">
        <v>2949</v>
      </c>
      <c r="F1957" s="64">
        <v>12</v>
      </c>
      <c r="G1957" s="64" t="s">
        <v>166</v>
      </c>
      <c r="H1957" s="233" t="s">
        <v>4505</v>
      </c>
      <c r="I1957" s="234" t="s">
        <v>166</v>
      </c>
      <c r="J1957" s="64" t="s">
        <v>206</v>
      </c>
    </row>
    <row r="1958" spans="1:10" x14ac:dyDescent="0.25">
      <c r="A1958" s="64">
        <v>24212883</v>
      </c>
      <c r="B1958" s="233" t="s">
        <v>4666</v>
      </c>
      <c r="C1958" s="64" t="s">
        <v>1514</v>
      </c>
      <c r="D1958" s="234" t="s">
        <v>118</v>
      </c>
      <c r="E1958" s="64" t="s">
        <v>4667</v>
      </c>
      <c r="F1958" s="64">
        <v>15</v>
      </c>
      <c r="G1958" s="64" t="s">
        <v>166</v>
      </c>
      <c r="H1958" s="233" t="s">
        <v>4505</v>
      </c>
      <c r="I1958" s="234" t="s">
        <v>166</v>
      </c>
      <c r="J1958" s="64" t="s">
        <v>2257</v>
      </c>
    </row>
    <row r="1959" spans="1:10" x14ac:dyDescent="0.25">
      <c r="A1959" s="64">
        <v>24248895</v>
      </c>
      <c r="B1959" s="233" t="s">
        <v>4668</v>
      </c>
      <c r="C1959" s="64" t="s">
        <v>4669</v>
      </c>
      <c r="D1959" s="234" t="s">
        <v>103</v>
      </c>
      <c r="E1959" s="64" t="s">
        <v>848</v>
      </c>
      <c r="F1959" s="64">
        <v>12</v>
      </c>
      <c r="G1959" s="64" t="s">
        <v>166</v>
      </c>
      <c r="H1959" s="233" t="s">
        <v>4505</v>
      </c>
      <c r="I1959" s="234" t="s">
        <v>166</v>
      </c>
      <c r="J1959" s="64" t="s">
        <v>331</v>
      </c>
    </row>
    <row r="1960" spans="1:10" x14ac:dyDescent="0.25">
      <c r="A1960" s="64">
        <v>24247864</v>
      </c>
      <c r="B1960" s="233" t="s">
        <v>4670</v>
      </c>
      <c r="C1960" s="64" t="s">
        <v>4671</v>
      </c>
      <c r="D1960" s="234" t="s">
        <v>104</v>
      </c>
      <c r="E1960" s="64" t="s">
        <v>3004</v>
      </c>
      <c r="F1960" s="64">
        <v>12</v>
      </c>
      <c r="G1960" s="64" t="s">
        <v>166</v>
      </c>
      <c r="H1960" s="233" t="s">
        <v>4505</v>
      </c>
      <c r="I1960" s="234" t="s">
        <v>166</v>
      </c>
      <c r="J1960" s="64" t="s">
        <v>176</v>
      </c>
    </row>
    <row r="1961" spans="1:10" x14ac:dyDescent="0.25">
      <c r="A1961" s="64">
        <v>24247636</v>
      </c>
      <c r="B1961" s="233" t="s">
        <v>4672</v>
      </c>
      <c r="C1961" s="64" t="s">
        <v>4673</v>
      </c>
      <c r="D1961" s="234" t="s">
        <v>104</v>
      </c>
      <c r="E1961" s="64" t="s">
        <v>4674</v>
      </c>
      <c r="F1961" s="64">
        <v>12</v>
      </c>
      <c r="G1961" s="64" t="s">
        <v>166</v>
      </c>
      <c r="H1961" s="233" t="s">
        <v>4505</v>
      </c>
      <c r="I1961" s="234" t="s">
        <v>166</v>
      </c>
      <c r="J1961" s="64" t="s">
        <v>176</v>
      </c>
    </row>
    <row r="1962" spans="1:10" x14ac:dyDescent="0.25">
      <c r="A1962" s="64">
        <v>24248896</v>
      </c>
      <c r="B1962" s="233" t="s">
        <v>4675</v>
      </c>
      <c r="C1962" s="64" t="s">
        <v>4676</v>
      </c>
      <c r="D1962" s="234" t="s">
        <v>103</v>
      </c>
      <c r="E1962" s="64" t="s">
        <v>1700</v>
      </c>
      <c r="F1962" s="64">
        <v>11</v>
      </c>
      <c r="G1962" s="64" t="s">
        <v>166</v>
      </c>
      <c r="H1962" s="233" t="s">
        <v>4505</v>
      </c>
      <c r="I1962" s="234" t="s">
        <v>166</v>
      </c>
      <c r="J1962" s="64" t="s">
        <v>2257</v>
      </c>
    </row>
    <row r="1963" spans="1:10" x14ac:dyDescent="0.25">
      <c r="A1963" s="64">
        <v>24248897</v>
      </c>
      <c r="B1963" s="233" t="s">
        <v>4677</v>
      </c>
      <c r="C1963" s="64" t="s">
        <v>4678</v>
      </c>
      <c r="D1963" s="234" t="s">
        <v>104</v>
      </c>
      <c r="E1963" s="64" t="s">
        <v>4679</v>
      </c>
      <c r="F1963" s="64">
        <v>11</v>
      </c>
      <c r="G1963" s="64" t="s">
        <v>166</v>
      </c>
      <c r="H1963" s="233" t="s">
        <v>4505</v>
      </c>
      <c r="I1963" s="234" t="s">
        <v>166</v>
      </c>
      <c r="J1963" s="64" t="s">
        <v>331</v>
      </c>
    </row>
    <row r="1964" spans="1:10" x14ac:dyDescent="0.25">
      <c r="A1964" s="64">
        <v>24248898</v>
      </c>
      <c r="B1964" s="233" t="s">
        <v>4677</v>
      </c>
      <c r="C1964" s="64" t="s">
        <v>1819</v>
      </c>
      <c r="D1964" s="234" t="s">
        <v>119</v>
      </c>
      <c r="E1964" s="64" t="s">
        <v>1565</v>
      </c>
      <c r="F1964" s="64">
        <v>13</v>
      </c>
      <c r="G1964" s="64" t="s">
        <v>166</v>
      </c>
      <c r="H1964" s="233" t="s">
        <v>4505</v>
      </c>
      <c r="I1964" s="234" t="s">
        <v>166</v>
      </c>
      <c r="J1964" s="64" t="s">
        <v>331</v>
      </c>
    </row>
    <row r="1965" spans="1:10" x14ac:dyDescent="0.25">
      <c r="A1965" s="64">
        <v>24222106</v>
      </c>
      <c r="B1965" s="233" t="s">
        <v>4680</v>
      </c>
      <c r="C1965" s="64" t="s">
        <v>4681</v>
      </c>
      <c r="D1965" s="234" t="s">
        <v>118</v>
      </c>
      <c r="E1965" s="64" t="s">
        <v>1241</v>
      </c>
      <c r="F1965" s="64">
        <v>14</v>
      </c>
      <c r="G1965" s="64" t="s">
        <v>166</v>
      </c>
      <c r="H1965" s="233" t="s">
        <v>4505</v>
      </c>
      <c r="I1965" s="234" t="s">
        <v>166</v>
      </c>
      <c r="J1965" s="64" t="s">
        <v>2257</v>
      </c>
    </row>
    <row r="1966" spans="1:10" x14ac:dyDescent="0.25">
      <c r="A1966" s="64">
        <v>24247687</v>
      </c>
      <c r="B1966" s="233" t="s">
        <v>4682</v>
      </c>
      <c r="C1966" s="64" t="s">
        <v>544</v>
      </c>
      <c r="D1966" s="234" t="s">
        <v>104</v>
      </c>
      <c r="E1966" s="64" t="s">
        <v>3613</v>
      </c>
      <c r="F1966" s="64">
        <v>13</v>
      </c>
      <c r="G1966" s="64" t="s">
        <v>166</v>
      </c>
      <c r="H1966" s="233" t="s">
        <v>4505</v>
      </c>
      <c r="I1966" s="234" t="s">
        <v>166</v>
      </c>
      <c r="J1966" s="64" t="s">
        <v>632</v>
      </c>
    </row>
    <row r="1967" spans="1:10" x14ac:dyDescent="0.25">
      <c r="A1967" s="64">
        <v>24247637</v>
      </c>
      <c r="B1967" s="233" t="s">
        <v>4683</v>
      </c>
      <c r="C1967" s="64" t="s">
        <v>4684</v>
      </c>
      <c r="D1967" s="234" t="s">
        <v>104</v>
      </c>
      <c r="E1967" s="64" t="s">
        <v>334</v>
      </c>
      <c r="F1967" s="64">
        <v>12</v>
      </c>
      <c r="G1967" s="64" t="s">
        <v>166</v>
      </c>
      <c r="H1967" s="233" t="s">
        <v>4505</v>
      </c>
      <c r="I1967" s="234" t="s">
        <v>166</v>
      </c>
      <c r="J1967" s="64" t="s">
        <v>176</v>
      </c>
    </row>
    <row r="1968" spans="1:10" x14ac:dyDescent="0.25">
      <c r="A1968" s="64">
        <v>24237953</v>
      </c>
      <c r="B1968" s="233" t="s">
        <v>4685</v>
      </c>
      <c r="C1968" s="64" t="s">
        <v>4686</v>
      </c>
      <c r="D1968" s="234" t="s">
        <v>119</v>
      </c>
      <c r="E1968" s="64" t="s">
        <v>2798</v>
      </c>
      <c r="F1968" s="64">
        <v>13</v>
      </c>
      <c r="G1968" s="64" t="s">
        <v>166</v>
      </c>
      <c r="H1968" s="233" t="s">
        <v>4505</v>
      </c>
      <c r="I1968" s="234" t="s">
        <v>166</v>
      </c>
      <c r="J1968" s="64" t="s">
        <v>176</v>
      </c>
    </row>
    <row r="1969" spans="1:10" x14ac:dyDescent="0.25">
      <c r="A1969" s="64">
        <v>24247640</v>
      </c>
      <c r="B1969" s="233" t="s">
        <v>451</v>
      </c>
      <c r="C1969" s="64" t="s">
        <v>4687</v>
      </c>
      <c r="D1969" s="234" t="s">
        <v>104</v>
      </c>
      <c r="E1969" s="64" t="s">
        <v>3520</v>
      </c>
      <c r="F1969" s="64">
        <v>11</v>
      </c>
      <c r="G1969" s="64" t="s">
        <v>166</v>
      </c>
      <c r="H1969" s="233" t="s">
        <v>4505</v>
      </c>
      <c r="I1969" s="234" t="s">
        <v>166</v>
      </c>
      <c r="J1969" s="64" t="s">
        <v>206</v>
      </c>
    </row>
    <row r="1970" spans="1:10" x14ac:dyDescent="0.25">
      <c r="A1970" s="64">
        <v>24238586</v>
      </c>
      <c r="B1970" s="233" t="s">
        <v>451</v>
      </c>
      <c r="C1970" s="64" t="s">
        <v>4688</v>
      </c>
      <c r="D1970" s="234" t="s">
        <v>119</v>
      </c>
      <c r="E1970" s="64" t="s">
        <v>3838</v>
      </c>
      <c r="F1970" s="64">
        <v>15</v>
      </c>
      <c r="G1970" s="64" t="s">
        <v>166</v>
      </c>
      <c r="H1970" s="233" t="s">
        <v>4505</v>
      </c>
      <c r="I1970" s="234" t="s">
        <v>166</v>
      </c>
      <c r="J1970" s="64" t="s">
        <v>4689</v>
      </c>
    </row>
    <row r="1971" spans="1:10" x14ac:dyDescent="0.25">
      <c r="A1971" s="64">
        <v>24212851</v>
      </c>
      <c r="B1971" s="233" t="s">
        <v>4058</v>
      </c>
      <c r="C1971" s="64" t="s">
        <v>4690</v>
      </c>
      <c r="D1971" s="234" t="s">
        <v>118</v>
      </c>
      <c r="E1971" s="64" t="s">
        <v>4253</v>
      </c>
      <c r="F1971" s="64">
        <v>15</v>
      </c>
      <c r="G1971" s="64" t="s">
        <v>166</v>
      </c>
      <c r="H1971" s="233" t="s">
        <v>4505</v>
      </c>
      <c r="I1971" s="234" t="s">
        <v>166</v>
      </c>
      <c r="J1971" s="64" t="s">
        <v>331</v>
      </c>
    </row>
    <row r="1972" spans="1:10" x14ac:dyDescent="0.25">
      <c r="A1972" s="64">
        <v>24211063</v>
      </c>
      <c r="B1972" s="233" t="s">
        <v>3066</v>
      </c>
      <c r="C1972" s="64" t="s">
        <v>4691</v>
      </c>
      <c r="D1972" s="234" t="s">
        <v>118</v>
      </c>
      <c r="E1972" s="64" t="s">
        <v>3385</v>
      </c>
      <c r="F1972" s="64">
        <v>14</v>
      </c>
      <c r="G1972" s="64" t="s">
        <v>166</v>
      </c>
      <c r="H1972" s="233" t="s">
        <v>4505</v>
      </c>
      <c r="I1972" s="234" t="s">
        <v>166</v>
      </c>
      <c r="J1972" s="64" t="s">
        <v>331</v>
      </c>
    </row>
    <row r="1973" spans="1:10" x14ac:dyDescent="0.25">
      <c r="A1973" s="64">
        <v>24211064</v>
      </c>
      <c r="B1973" s="233" t="s">
        <v>1598</v>
      </c>
      <c r="C1973" s="64" t="s">
        <v>333</v>
      </c>
      <c r="D1973" s="234" t="s">
        <v>119</v>
      </c>
      <c r="E1973" s="64" t="s">
        <v>4692</v>
      </c>
      <c r="F1973" s="64">
        <v>14</v>
      </c>
      <c r="G1973" s="64" t="s">
        <v>166</v>
      </c>
      <c r="H1973" s="233" t="s">
        <v>4505</v>
      </c>
      <c r="I1973" s="234" t="s">
        <v>166</v>
      </c>
      <c r="J1973" s="64" t="s">
        <v>206</v>
      </c>
    </row>
    <row r="1974" spans="1:10" x14ac:dyDescent="0.25">
      <c r="A1974" s="64">
        <v>24248899</v>
      </c>
      <c r="B1974" s="233" t="s">
        <v>4693</v>
      </c>
      <c r="C1974" s="64" t="s">
        <v>185</v>
      </c>
      <c r="D1974" s="234" t="s">
        <v>103</v>
      </c>
      <c r="E1974" s="64" t="s">
        <v>522</v>
      </c>
      <c r="F1974" s="64">
        <v>11</v>
      </c>
      <c r="G1974" s="64" t="s">
        <v>166</v>
      </c>
      <c r="H1974" s="233" t="s">
        <v>4694</v>
      </c>
      <c r="I1974" s="234" t="s">
        <v>166</v>
      </c>
      <c r="J1974" s="64" t="s">
        <v>814</v>
      </c>
    </row>
    <row r="1975" spans="1:10" x14ac:dyDescent="0.25">
      <c r="A1975" s="64">
        <v>24221146</v>
      </c>
      <c r="B1975" s="233" t="s">
        <v>4695</v>
      </c>
      <c r="C1975" s="64" t="s">
        <v>4696</v>
      </c>
      <c r="D1975" s="234" t="s">
        <v>119</v>
      </c>
      <c r="E1975" s="64" t="s">
        <v>1828</v>
      </c>
      <c r="F1975" s="64">
        <v>14</v>
      </c>
      <c r="G1975" s="64" t="s">
        <v>166</v>
      </c>
      <c r="H1975" s="233" t="s">
        <v>4694</v>
      </c>
      <c r="I1975" s="234" t="s">
        <v>166</v>
      </c>
      <c r="J1975" s="64" t="s">
        <v>4697</v>
      </c>
    </row>
    <row r="1976" spans="1:10" x14ac:dyDescent="0.25">
      <c r="A1976" s="64">
        <v>24236404</v>
      </c>
      <c r="B1976" s="233" t="s">
        <v>4535</v>
      </c>
      <c r="C1976" s="64" t="s">
        <v>4698</v>
      </c>
      <c r="D1976" s="234" t="s">
        <v>104</v>
      </c>
      <c r="E1976" s="64" t="s">
        <v>888</v>
      </c>
      <c r="F1976" s="64">
        <v>12</v>
      </c>
      <c r="G1976" s="64" t="s">
        <v>166</v>
      </c>
      <c r="H1976" s="233" t="s">
        <v>4694</v>
      </c>
      <c r="I1976" s="234" t="s">
        <v>166</v>
      </c>
      <c r="J1976" s="64" t="s">
        <v>1897</v>
      </c>
    </row>
    <row r="1977" spans="1:10" x14ac:dyDescent="0.25">
      <c r="A1977" s="64">
        <v>24245666</v>
      </c>
      <c r="B1977" s="233" t="s">
        <v>4699</v>
      </c>
      <c r="C1977" s="64" t="s">
        <v>4700</v>
      </c>
      <c r="D1977" s="234" t="s">
        <v>103</v>
      </c>
      <c r="E1977" s="64" t="s">
        <v>327</v>
      </c>
      <c r="F1977" s="64">
        <v>12</v>
      </c>
      <c r="G1977" s="64" t="s">
        <v>166</v>
      </c>
      <c r="H1977" s="233" t="s">
        <v>4694</v>
      </c>
      <c r="I1977" s="234" t="s">
        <v>166</v>
      </c>
      <c r="J1977" s="64" t="s">
        <v>4701</v>
      </c>
    </row>
    <row r="1978" spans="1:10" x14ac:dyDescent="0.25">
      <c r="A1978" s="64">
        <v>24237327</v>
      </c>
      <c r="B1978" s="233" t="s">
        <v>4702</v>
      </c>
      <c r="C1978" s="64" t="s">
        <v>4703</v>
      </c>
      <c r="D1978" s="234" t="s">
        <v>104</v>
      </c>
      <c r="E1978" s="64" t="s">
        <v>4704</v>
      </c>
      <c r="F1978" s="64">
        <v>13</v>
      </c>
      <c r="G1978" s="64" t="s">
        <v>166</v>
      </c>
      <c r="H1978" s="233" t="s">
        <v>4694</v>
      </c>
      <c r="I1978" s="234" t="s">
        <v>166</v>
      </c>
      <c r="J1978" s="64" t="s">
        <v>176</v>
      </c>
    </row>
    <row r="1979" spans="1:10" x14ac:dyDescent="0.25">
      <c r="A1979" s="64">
        <v>24248900</v>
      </c>
      <c r="B1979" s="233" t="s">
        <v>4705</v>
      </c>
      <c r="C1979" s="64" t="s">
        <v>4706</v>
      </c>
      <c r="D1979" s="234" t="s">
        <v>103</v>
      </c>
      <c r="E1979" s="64" t="s">
        <v>4707</v>
      </c>
      <c r="F1979" s="64">
        <v>12</v>
      </c>
      <c r="G1979" s="64" t="s">
        <v>166</v>
      </c>
      <c r="H1979" s="233" t="s">
        <v>4694</v>
      </c>
      <c r="I1979" s="234" t="s">
        <v>166</v>
      </c>
      <c r="J1979" s="64" t="s">
        <v>279</v>
      </c>
    </row>
    <row r="1980" spans="1:10" x14ac:dyDescent="0.25">
      <c r="A1980" s="64">
        <v>24221958</v>
      </c>
      <c r="B1980" s="233" t="s">
        <v>4708</v>
      </c>
      <c r="C1980" s="64" t="s">
        <v>4709</v>
      </c>
      <c r="D1980" s="234" t="s">
        <v>104</v>
      </c>
      <c r="E1980" s="64" t="s">
        <v>4047</v>
      </c>
      <c r="F1980" s="64">
        <v>13</v>
      </c>
      <c r="G1980" s="64" t="s">
        <v>166</v>
      </c>
      <c r="H1980" s="233" t="s">
        <v>4694</v>
      </c>
      <c r="I1980" s="234" t="s">
        <v>166</v>
      </c>
      <c r="J1980" s="64" t="s">
        <v>4710</v>
      </c>
    </row>
    <row r="1981" spans="1:10" x14ac:dyDescent="0.25">
      <c r="A1981" s="64">
        <v>24245645</v>
      </c>
      <c r="B1981" s="233" t="s">
        <v>4711</v>
      </c>
      <c r="C1981" s="64" t="s">
        <v>4269</v>
      </c>
      <c r="D1981" s="234" t="s">
        <v>104</v>
      </c>
      <c r="E1981" s="64" t="s">
        <v>4712</v>
      </c>
      <c r="F1981" s="64">
        <v>13</v>
      </c>
      <c r="G1981" s="64" t="s">
        <v>166</v>
      </c>
      <c r="H1981" s="233" t="s">
        <v>4694</v>
      </c>
      <c r="I1981" s="234" t="s">
        <v>166</v>
      </c>
      <c r="J1981" s="64" t="s">
        <v>788</v>
      </c>
    </row>
    <row r="1982" spans="1:10" x14ac:dyDescent="0.25">
      <c r="A1982" s="64">
        <v>24245821</v>
      </c>
      <c r="B1982" s="233" t="s">
        <v>4713</v>
      </c>
      <c r="C1982" s="64" t="s">
        <v>4714</v>
      </c>
      <c r="D1982" s="234" t="s">
        <v>104</v>
      </c>
      <c r="E1982" s="64" t="s">
        <v>4611</v>
      </c>
      <c r="F1982" s="64">
        <v>11</v>
      </c>
      <c r="G1982" s="64" t="s">
        <v>166</v>
      </c>
      <c r="H1982" s="233" t="s">
        <v>4694</v>
      </c>
      <c r="I1982" s="234" t="s">
        <v>166</v>
      </c>
      <c r="J1982" s="64" t="s">
        <v>176</v>
      </c>
    </row>
    <row r="1983" spans="1:10" x14ac:dyDescent="0.25">
      <c r="A1983" s="64">
        <v>24221957</v>
      </c>
      <c r="B1983" s="233" t="s">
        <v>4715</v>
      </c>
      <c r="C1983" s="64" t="s">
        <v>4716</v>
      </c>
      <c r="D1983" s="234" t="s">
        <v>118</v>
      </c>
      <c r="E1983" s="64" t="s">
        <v>4717</v>
      </c>
      <c r="F1983" s="64">
        <v>14</v>
      </c>
      <c r="G1983" s="64" t="s">
        <v>166</v>
      </c>
      <c r="H1983" s="233" t="s">
        <v>4694</v>
      </c>
      <c r="I1983" s="234" t="s">
        <v>166</v>
      </c>
      <c r="J1983" s="64" t="s">
        <v>1897</v>
      </c>
    </row>
    <row r="1984" spans="1:10" x14ac:dyDescent="0.25">
      <c r="A1984" s="64">
        <v>24236503</v>
      </c>
      <c r="B1984" s="233" t="s">
        <v>4718</v>
      </c>
      <c r="C1984" s="64" t="s">
        <v>4719</v>
      </c>
      <c r="D1984" s="234" t="s">
        <v>104</v>
      </c>
      <c r="E1984" s="64" t="s">
        <v>1038</v>
      </c>
      <c r="F1984" s="64">
        <v>13</v>
      </c>
      <c r="G1984" s="64" t="s">
        <v>166</v>
      </c>
      <c r="H1984" s="233" t="s">
        <v>4694</v>
      </c>
      <c r="I1984" s="234" t="s">
        <v>166</v>
      </c>
      <c r="J1984" s="64" t="s">
        <v>4720</v>
      </c>
    </row>
    <row r="1985" spans="1:10" x14ac:dyDescent="0.25">
      <c r="A1985" s="64">
        <v>24238772</v>
      </c>
      <c r="B1985" s="233" t="s">
        <v>4721</v>
      </c>
      <c r="C1985" s="64" t="s">
        <v>4722</v>
      </c>
      <c r="D1985" s="234" t="s">
        <v>103</v>
      </c>
      <c r="E1985" s="64" t="s">
        <v>4723</v>
      </c>
      <c r="F1985" s="64">
        <v>12</v>
      </c>
      <c r="G1985" s="64" t="s">
        <v>166</v>
      </c>
      <c r="H1985" s="233" t="s">
        <v>4694</v>
      </c>
      <c r="I1985" s="234" t="s">
        <v>166</v>
      </c>
      <c r="J1985" s="64" t="s">
        <v>262</v>
      </c>
    </row>
    <row r="1986" spans="1:10" x14ac:dyDescent="0.25">
      <c r="A1986" s="64">
        <v>24245638</v>
      </c>
      <c r="B1986" s="233" t="s">
        <v>4724</v>
      </c>
      <c r="C1986" s="64" t="s">
        <v>2564</v>
      </c>
      <c r="D1986" s="234" t="s">
        <v>103</v>
      </c>
      <c r="E1986" s="64" t="s">
        <v>220</v>
      </c>
      <c r="F1986" s="64">
        <v>12</v>
      </c>
      <c r="G1986" s="64" t="s">
        <v>166</v>
      </c>
      <c r="H1986" s="233" t="s">
        <v>4694</v>
      </c>
      <c r="I1986" s="234" t="s">
        <v>166</v>
      </c>
      <c r="J1986" s="64" t="s">
        <v>4701</v>
      </c>
    </row>
    <row r="1987" spans="1:10" x14ac:dyDescent="0.25">
      <c r="A1987" s="64">
        <v>24245653</v>
      </c>
      <c r="B1987" s="233" t="s">
        <v>4725</v>
      </c>
      <c r="C1987" s="64" t="s">
        <v>4726</v>
      </c>
      <c r="D1987" s="234" t="s">
        <v>104</v>
      </c>
      <c r="E1987" s="64" t="s">
        <v>2066</v>
      </c>
      <c r="F1987" s="64">
        <v>12</v>
      </c>
      <c r="G1987" s="64" t="s">
        <v>166</v>
      </c>
      <c r="H1987" s="233" t="s">
        <v>4694</v>
      </c>
      <c r="I1987" s="234" t="s">
        <v>166</v>
      </c>
      <c r="J1987" s="64" t="s">
        <v>4727</v>
      </c>
    </row>
    <row r="1988" spans="1:10" x14ac:dyDescent="0.25">
      <c r="A1988" s="64">
        <v>24236492</v>
      </c>
      <c r="B1988" s="233" t="s">
        <v>4728</v>
      </c>
      <c r="C1988" s="64" t="s">
        <v>4729</v>
      </c>
      <c r="D1988" s="234" t="s">
        <v>118</v>
      </c>
      <c r="E1988" s="64" t="s">
        <v>4529</v>
      </c>
      <c r="F1988" s="64">
        <v>15</v>
      </c>
      <c r="G1988" s="64" t="s">
        <v>166</v>
      </c>
      <c r="H1988" s="233" t="s">
        <v>4694</v>
      </c>
      <c r="I1988" s="234" t="s">
        <v>166</v>
      </c>
      <c r="J1988" s="64" t="s">
        <v>788</v>
      </c>
    </row>
    <row r="1989" spans="1:10" x14ac:dyDescent="0.25">
      <c r="A1989" s="64">
        <v>24245820</v>
      </c>
      <c r="B1989" s="233" t="s">
        <v>4730</v>
      </c>
      <c r="C1989" s="64" t="s">
        <v>4731</v>
      </c>
      <c r="D1989" s="234" t="s">
        <v>104</v>
      </c>
      <c r="E1989" s="64" t="s">
        <v>848</v>
      </c>
      <c r="F1989" s="64">
        <v>12</v>
      </c>
      <c r="G1989" s="64" t="s">
        <v>166</v>
      </c>
      <c r="H1989" s="233" t="s">
        <v>4694</v>
      </c>
      <c r="I1989" s="234" t="s">
        <v>166</v>
      </c>
      <c r="J1989" s="64" t="s">
        <v>176</v>
      </c>
    </row>
    <row r="1990" spans="1:10" x14ac:dyDescent="0.25">
      <c r="A1990" s="64">
        <v>24245660</v>
      </c>
      <c r="B1990" s="233" t="s">
        <v>4732</v>
      </c>
      <c r="C1990" s="64" t="s">
        <v>4733</v>
      </c>
      <c r="D1990" s="234" t="s">
        <v>104</v>
      </c>
      <c r="E1990" s="64" t="s">
        <v>731</v>
      </c>
      <c r="F1990" s="64">
        <v>13</v>
      </c>
      <c r="G1990" s="64" t="s">
        <v>166</v>
      </c>
      <c r="H1990" s="233" t="s">
        <v>4694</v>
      </c>
      <c r="I1990" s="234" t="s">
        <v>166</v>
      </c>
      <c r="J1990" s="64" t="s">
        <v>1897</v>
      </c>
    </row>
    <row r="1991" spans="1:10" x14ac:dyDescent="0.25">
      <c r="A1991" s="64">
        <v>24245657</v>
      </c>
      <c r="B1991" s="233" t="s">
        <v>4734</v>
      </c>
      <c r="C1991" s="64" t="s">
        <v>2129</v>
      </c>
      <c r="D1991" s="234" t="s">
        <v>104</v>
      </c>
      <c r="E1991" s="64" t="s">
        <v>400</v>
      </c>
      <c r="F1991" s="64">
        <v>11</v>
      </c>
      <c r="G1991" s="64" t="s">
        <v>166</v>
      </c>
      <c r="H1991" s="233" t="s">
        <v>4694</v>
      </c>
      <c r="I1991" s="234" t="s">
        <v>166</v>
      </c>
      <c r="J1991" s="64" t="s">
        <v>2293</v>
      </c>
    </row>
    <row r="1992" spans="1:10" x14ac:dyDescent="0.25">
      <c r="A1992" s="64">
        <v>24245639</v>
      </c>
      <c r="B1992" s="233" t="s">
        <v>4735</v>
      </c>
      <c r="C1992" s="64" t="s">
        <v>628</v>
      </c>
      <c r="D1992" s="234" t="s">
        <v>104</v>
      </c>
      <c r="E1992" s="64" t="s">
        <v>4736</v>
      </c>
      <c r="F1992" s="64">
        <v>13</v>
      </c>
      <c r="G1992" s="64" t="s">
        <v>166</v>
      </c>
      <c r="H1992" s="233" t="s">
        <v>4694</v>
      </c>
      <c r="I1992" s="234" t="s">
        <v>166</v>
      </c>
      <c r="J1992" s="64" t="s">
        <v>788</v>
      </c>
    </row>
    <row r="1993" spans="1:10" x14ac:dyDescent="0.25">
      <c r="A1993" s="64">
        <v>24245810</v>
      </c>
      <c r="B1993" s="233" t="s">
        <v>4737</v>
      </c>
      <c r="C1993" s="64" t="s">
        <v>4738</v>
      </c>
      <c r="D1993" s="234" t="s">
        <v>103</v>
      </c>
      <c r="E1993" s="64" t="s">
        <v>253</v>
      </c>
      <c r="F1993" s="64">
        <v>12</v>
      </c>
      <c r="G1993" s="64" t="s">
        <v>166</v>
      </c>
      <c r="H1993" s="233" t="s">
        <v>4694</v>
      </c>
      <c r="I1993" s="234" t="s">
        <v>166</v>
      </c>
      <c r="J1993" s="64" t="s">
        <v>262</v>
      </c>
    </row>
    <row r="1994" spans="1:10" x14ac:dyDescent="0.25">
      <c r="A1994" s="64">
        <v>24221942</v>
      </c>
      <c r="B1994" s="233" t="s">
        <v>4739</v>
      </c>
      <c r="C1994" s="64" t="s">
        <v>591</v>
      </c>
      <c r="D1994" s="234" t="s">
        <v>119</v>
      </c>
      <c r="E1994" s="64" t="s">
        <v>4390</v>
      </c>
      <c r="F1994" s="64">
        <v>15</v>
      </c>
      <c r="G1994" s="64" t="s">
        <v>166</v>
      </c>
      <c r="H1994" s="233" t="s">
        <v>4694</v>
      </c>
      <c r="I1994" s="234" t="s">
        <v>166</v>
      </c>
      <c r="J1994" s="64" t="s">
        <v>632</v>
      </c>
    </row>
    <row r="1995" spans="1:10" x14ac:dyDescent="0.25">
      <c r="A1995" s="64">
        <v>24245647</v>
      </c>
      <c r="B1995" s="233" t="s">
        <v>4740</v>
      </c>
      <c r="C1995" s="64" t="s">
        <v>4741</v>
      </c>
      <c r="D1995" s="234" t="s">
        <v>119</v>
      </c>
      <c r="E1995" s="64" t="s">
        <v>4742</v>
      </c>
      <c r="F1995" s="64">
        <v>15</v>
      </c>
      <c r="G1995" s="64" t="s">
        <v>166</v>
      </c>
      <c r="H1995" s="233" t="s">
        <v>4694</v>
      </c>
      <c r="I1995" s="234" t="s">
        <v>166</v>
      </c>
      <c r="J1995" s="64" t="s">
        <v>4697</v>
      </c>
    </row>
    <row r="1996" spans="1:10" x14ac:dyDescent="0.25">
      <c r="A1996" s="64">
        <v>24236552</v>
      </c>
      <c r="B1996" s="233" t="s">
        <v>4743</v>
      </c>
      <c r="C1996" s="64" t="s">
        <v>860</v>
      </c>
      <c r="D1996" s="234" t="s">
        <v>104</v>
      </c>
      <c r="E1996" s="64" t="s">
        <v>907</v>
      </c>
      <c r="F1996" s="64">
        <v>13</v>
      </c>
      <c r="G1996" s="64" t="s">
        <v>166</v>
      </c>
      <c r="H1996" s="233" t="s">
        <v>4694</v>
      </c>
      <c r="I1996" s="234" t="s">
        <v>166</v>
      </c>
      <c r="J1996" s="64" t="s">
        <v>4744</v>
      </c>
    </row>
    <row r="1997" spans="1:10" x14ac:dyDescent="0.25">
      <c r="A1997" s="64">
        <v>24221948</v>
      </c>
      <c r="B1997" s="233" t="s">
        <v>4745</v>
      </c>
      <c r="C1997" s="64" t="s">
        <v>544</v>
      </c>
      <c r="D1997" s="234" t="s">
        <v>119</v>
      </c>
      <c r="E1997" s="64" t="s">
        <v>1360</v>
      </c>
      <c r="F1997" s="64">
        <v>14</v>
      </c>
      <c r="G1997" s="64" t="s">
        <v>166</v>
      </c>
      <c r="H1997" s="233" t="s">
        <v>4694</v>
      </c>
      <c r="I1997" s="234" t="s">
        <v>166</v>
      </c>
      <c r="J1997" s="64" t="s">
        <v>4746</v>
      </c>
    </row>
    <row r="1998" spans="1:10" x14ac:dyDescent="0.25">
      <c r="A1998" s="64">
        <v>24221973</v>
      </c>
      <c r="B1998" s="233" t="s">
        <v>3209</v>
      </c>
      <c r="C1998" s="64" t="s">
        <v>2081</v>
      </c>
      <c r="D1998" s="234" t="s">
        <v>119</v>
      </c>
      <c r="E1998" s="64" t="s">
        <v>4747</v>
      </c>
      <c r="F1998" s="64">
        <v>14</v>
      </c>
      <c r="G1998" s="64" t="s">
        <v>166</v>
      </c>
      <c r="H1998" s="233" t="s">
        <v>4694</v>
      </c>
      <c r="I1998" s="234" t="s">
        <v>166</v>
      </c>
      <c r="J1998" s="64" t="s">
        <v>176</v>
      </c>
    </row>
    <row r="1999" spans="1:10" x14ac:dyDescent="0.25">
      <c r="A1999" s="64">
        <v>24236564</v>
      </c>
      <c r="B1999" s="233" t="s">
        <v>4748</v>
      </c>
      <c r="C1999" s="64" t="s">
        <v>4749</v>
      </c>
      <c r="D1999" s="234" t="s">
        <v>119</v>
      </c>
      <c r="E1999" s="64" t="s">
        <v>1330</v>
      </c>
      <c r="F1999" s="64">
        <v>13</v>
      </c>
      <c r="G1999" s="64" t="s">
        <v>166</v>
      </c>
      <c r="H1999" s="233" t="s">
        <v>4694</v>
      </c>
      <c r="I1999" s="234" t="s">
        <v>166</v>
      </c>
      <c r="J1999" s="64" t="s">
        <v>176</v>
      </c>
    </row>
    <row r="2000" spans="1:10" x14ac:dyDescent="0.25">
      <c r="A2000" s="64">
        <v>24248901</v>
      </c>
      <c r="B2000" s="233" t="s">
        <v>4750</v>
      </c>
      <c r="C2000" s="64" t="s">
        <v>4751</v>
      </c>
      <c r="D2000" s="234" t="s">
        <v>104</v>
      </c>
      <c r="E2000" s="64" t="s">
        <v>4617</v>
      </c>
      <c r="F2000" s="64">
        <v>12</v>
      </c>
      <c r="G2000" s="64" t="s">
        <v>166</v>
      </c>
      <c r="H2000" s="233" t="s">
        <v>4694</v>
      </c>
      <c r="I2000" s="234" t="s">
        <v>166</v>
      </c>
      <c r="J2000" s="64" t="s">
        <v>1752</v>
      </c>
    </row>
    <row r="2001" spans="1:10" x14ac:dyDescent="0.25">
      <c r="A2001" s="64">
        <v>24247619</v>
      </c>
      <c r="B2001" s="233" t="s">
        <v>4752</v>
      </c>
      <c r="C2001" s="64" t="s">
        <v>4753</v>
      </c>
      <c r="D2001" s="234" t="s">
        <v>103</v>
      </c>
      <c r="E2001" s="64" t="s">
        <v>2722</v>
      </c>
      <c r="F2001" s="64">
        <v>13</v>
      </c>
      <c r="G2001" s="64" t="s">
        <v>166</v>
      </c>
      <c r="H2001" s="233" t="s">
        <v>4694</v>
      </c>
      <c r="I2001" s="234" t="s">
        <v>166</v>
      </c>
      <c r="J2001" s="64" t="s">
        <v>4754</v>
      </c>
    </row>
    <row r="2002" spans="1:10" x14ac:dyDescent="0.25">
      <c r="A2002" s="64">
        <v>24210813</v>
      </c>
      <c r="B2002" s="233" t="s">
        <v>4755</v>
      </c>
      <c r="C2002" s="64" t="s">
        <v>4756</v>
      </c>
      <c r="D2002" s="234" t="s">
        <v>119</v>
      </c>
      <c r="E2002" s="64" t="s">
        <v>4757</v>
      </c>
      <c r="F2002" s="64">
        <v>15</v>
      </c>
      <c r="G2002" s="64" t="s">
        <v>166</v>
      </c>
      <c r="H2002" s="233" t="s">
        <v>4694</v>
      </c>
      <c r="I2002" s="234" t="s">
        <v>166</v>
      </c>
      <c r="J2002" s="64" t="s">
        <v>176</v>
      </c>
    </row>
    <row r="2003" spans="1:10" x14ac:dyDescent="0.25">
      <c r="A2003" s="64">
        <v>24236579</v>
      </c>
      <c r="B2003" s="233" t="s">
        <v>4758</v>
      </c>
      <c r="C2003" s="64" t="s">
        <v>4759</v>
      </c>
      <c r="D2003" s="234" t="s">
        <v>104</v>
      </c>
      <c r="E2003" s="64" t="s">
        <v>904</v>
      </c>
      <c r="F2003" s="64">
        <v>12</v>
      </c>
      <c r="G2003" s="64" t="s">
        <v>166</v>
      </c>
      <c r="H2003" s="233" t="s">
        <v>4694</v>
      </c>
      <c r="I2003" s="234" t="s">
        <v>166</v>
      </c>
      <c r="J2003" s="64" t="s">
        <v>305</v>
      </c>
    </row>
    <row r="2004" spans="1:10" x14ac:dyDescent="0.25">
      <c r="A2004" s="64">
        <v>24245811</v>
      </c>
      <c r="B2004" s="233" t="s">
        <v>4760</v>
      </c>
      <c r="C2004" s="64" t="s">
        <v>4761</v>
      </c>
      <c r="D2004" s="234" t="s">
        <v>103</v>
      </c>
      <c r="E2004" s="64" t="s">
        <v>1842</v>
      </c>
      <c r="F2004" s="64">
        <v>12</v>
      </c>
      <c r="G2004" s="64" t="s">
        <v>166</v>
      </c>
      <c r="H2004" s="233" t="s">
        <v>4694</v>
      </c>
      <c r="I2004" s="234" t="s">
        <v>166</v>
      </c>
      <c r="J2004" s="64" t="s">
        <v>262</v>
      </c>
    </row>
    <row r="2005" spans="1:10" x14ac:dyDescent="0.25">
      <c r="A2005" s="64">
        <v>24238369</v>
      </c>
      <c r="B2005" s="233" t="s">
        <v>4760</v>
      </c>
      <c r="C2005" s="64" t="s">
        <v>4762</v>
      </c>
      <c r="D2005" s="234" t="s">
        <v>118</v>
      </c>
      <c r="E2005" s="64" t="s">
        <v>3638</v>
      </c>
      <c r="F2005" s="64">
        <v>14</v>
      </c>
      <c r="G2005" s="64" t="s">
        <v>166</v>
      </c>
      <c r="H2005" s="233" t="s">
        <v>4694</v>
      </c>
      <c r="I2005" s="234" t="s">
        <v>166</v>
      </c>
      <c r="J2005" s="64" t="s">
        <v>4697</v>
      </c>
    </row>
    <row r="2006" spans="1:10" x14ac:dyDescent="0.25">
      <c r="A2006" s="64">
        <v>24236493</v>
      </c>
      <c r="B2006" s="233" t="s">
        <v>4763</v>
      </c>
      <c r="C2006" s="64" t="s">
        <v>4764</v>
      </c>
      <c r="D2006" s="234" t="s">
        <v>118</v>
      </c>
      <c r="E2006" s="64" t="s">
        <v>4765</v>
      </c>
      <c r="F2006" s="64">
        <v>14</v>
      </c>
      <c r="G2006" s="64" t="s">
        <v>166</v>
      </c>
      <c r="H2006" s="233" t="s">
        <v>4694</v>
      </c>
      <c r="I2006" s="234" t="s">
        <v>166</v>
      </c>
      <c r="J2006" s="64" t="s">
        <v>4697</v>
      </c>
    </row>
    <row r="2007" spans="1:10" x14ac:dyDescent="0.25">
      <c r="A2007" s="64">
        <v>24236722</v>
      </c>
      <c r="B2007" s="233" t="s">
        <v>4763</v>
      </c>
      <c r="C2007" s="64" t="s">
        <v>4766</v>
      </c>
      <c r="D2007" s="234" t="s">
        <v>119</v>
      </c>
      <c r="E2007" s="64" t="s">
        <v>4765</v>
      </c>
      <c r="F2007" s="64">
        <v>14</v>
      </c>
      <c r="G2007" s="64" t="s">
        <v>166</v>
      </c>
      <c r="H2007" s="233" t="s">
        <v>4694</v>
      </c>
      <c r="I2007" s="234" t="s">
        <v>166</v>
      </c>
      <c r="J2007" s="64" t="s">
        <v>4767</v>
      </c>
    </row>
    <row r="2008" spans="1:10" x14ac:dyDescent="0.25">
      <c r="A2008" s="64">
        <v>24236463</v>
      </c>
      <c r="B2008" s="233" t="s">
        <v>4768</v>
      </c>
      <c r="C2008" s="64" t="s">
        <v>4769</v>
      </c>
      <c r="D2008" s="234" t="s">
        <v>104</v>
      </c>
      <c r="E2008" s="64" t="s">
        <v>4770</v>
      </c>
      <c r="F2008" s="64">
        <v>13</v>
      </c>
      <c r="G2008" s="64" t="s">
        <v>166</v>
      </c>
      <c r="H2008" s="233" t="s">
        <v>4694</v>
      </c>
      <c r="I2008" s="234" t="s">
        <v>166</v>
      </c>
      <c r="J2008" s="64" t="s">
        <v>788</v>
      </c>
    </row>
    <row r="2009" spans="1:10" x14ac:dyDescent="0.25">
      <c r="A2009" s="64">
        <v>24248902</v>
      </c>
      <c r="B2009" s="233" t="s">
        <v>4771</v>
      </c>
      <c r="C2009" s="64" t="s">
        <v>4772</v>
      </c>
      <c r="D2009" s="234" t="s">
        <v>104</v>
      </c>
      <c r="E2009" s="64" t="s">
        <v>754</v>
      </c>
      <c r="F2009" s="64">
        <v>11</v>
      </c>
      <c r="G2009" s="64" t="s">
        <v>166</v>
      </c>
      <c r="H2009" s="233" t="s">
        <v>4694</v>
      </c>
      <c r="I2009" s="234" t="s">
        <v>166</v>
      </c>
      <c r="J2009" s="64" t="s">
        <v>4773</v>
      </c>
    </row>
    <row r="2010" spans="1:10" x14ac:dyDescent="0.25">
      <c r="A2010" s="64">
        <v>24245667</v>
      </c>
      <c r="B2010" s="233" t="s">
        <v>4774</v>
      </c>
      <c r="C2010" s="64" t="s">
        <v>4775</v>
      </c>
      <c r="D2010" s="234" t="s">
        <v>104</v>
      </c>
      <c r="E2010" s="64" t="s">
        <v>297</v>
      </c>
      <c r="F2010" s="64">
        <v>13</v>
      </c>
      <c r="G2010" s="64" t="s">
        <v>166</v>
      </c>
      <c r="H2010" s="233" t="s">
        <v>4694</v>
      </c>
      <c r="I2010" s="234" t="s">
        <v>166</v>
      </c>
      <c r="J2010" s="64" t="s">
        <v>788</v>
      </c>
    </row>
    <row r="2011" spans="1:10" x14ac:dyDescent="0.25">
      <c r="A2011" s="64">
        <v>24248903</v>
      </c>
      <c r="B2011" s="233" t="s">
        <v>4776</v>
      </c>
      <c r="C2011" s="64" t="s">
        <v>4777</v>
      </c>
      <c r="D2011" s="234" t="s">
        <v>103</v>
      </c>
      <c r="E2011" s="64" t="s">
        <v>4778</v>
      </c>
      <c r="F2011" s="64">
        <v>10</v>
      </c>
      <c r="G2011" s="64" t="s">
        <v>166</v>
      </c>
      <c r="H2011" s="233" t="s">
        <v>4694</v>
      </c>
      <c r="I2011" s="234" t="s">
        <v>166</v>
      </c>
      <c r="J2011" s="64" t="s">
        <v>4779</v>
      </c>
    </row>
    <row r="2012" spans="1:10" x14ac:dyDescent="0.25">
      <c r="A2012" s="64">
        <v>24248904</v>
      </c>
      <c r="B2012" s="233" t="s">
        <v>4780</v>
      </c>
      <c r="C2012" s="64" t="s">
        <v>4781</v>
      </c>
      <c r="D2012" s="234" t="s">
        <v>104</v>
      </c>
      <c r="E2012" s="64" t="s">
        <v>4782</v>
      </c>
      <c r="F2012" s="64">
        <v>13</v>
      </c>
      <c r="G2012" s="64" t="s">
        <v>166</v>
      </c>
      <c r="H2012" s="233" t="s">
        <v>4694</v>
      </c>
      <c r="I2012" s="234" t="s">
        <v>166</v>
      </c>
      <c r="J2012" s="64" t="s">
        <v>176</v>
      </c>
    </row>
    <row r="2013" spans="1:10" x14ac:dyDescent="0.25">
      <c r="A2013" s="64">
        <v>24247465</v>
      </c>
      <c r="B2013" s="233" t="s">
        <v>4783</v>
      </c>
      <c r="C2013" s="64" t="s">
        <v>4784</v>
      </c>
      <c r="D2013" s="234" t="s">
        <v>103</v>
      </c>
      <c r="E2013" s="64" t="s">
        <v>985</v>
      </c>
      <c r="F2013" s="64">
        <v>11</v>
      </c>
      <c r="G2013" s="64" t="s">
        <v>166</v>
      </c>
      <c r="H2013" s="233" t="s">
        <v>4694</v>
      </c>
      <c r="I2013" s="234" t="s">
        <v>166</v>
      </c>
      <c r="J2013" s="64" t="s">
        <v>4785</v>
      </c>
    </row>
    <row r="2014" spans="1:10" x14ac:dyDescent="0.25">
      <c r="A2014" s="64">
        <v>24247871</v>
      </c>
      <c r="B2014" s="233" t="s">
        <v>4786</v>
      </c>
      <c r="C2014" s="64" t="s">
        <v>4787</v>
      </c>
      <c r="D2014" s="234" t="s">
        <v>103</v>
      </c>
      <c r="E2014" s="64" t="s">
        <v>4788</v>
      </c>
      <c r="F2014" s="64">
        <v>13</v>
      </c>
      <c r="G2014" s="64" t="s">
        <v>166</v>
      </c>
      <c r="H2014" s="233" t="s">
        <v>4694</v>
      </c>
      <c r="I2014" s="234" t="s">
        <v>166</v>
      </c>
      <c r="J2014" s="64" t="s">
        <v>788</v>
      </c>
    </row>
    <row r="2015" spans="1:10" x14ac:dyDescent="0.25">
      <c r="A2015" s="64">
        <v>24245822</v>
      </c>
      <c r="B2015" s="233" t="s">
        <v>4789</v>
      </c>
      <c r="C2015" s="64" t="s">
        <v>4790</v>
      </c>
      <c r="D2015" s="234" t="s">
        <v>104</v>
      </c>
      <c r="E2015" s="64" t="s">
        <v>4791</v>
      </c>
      <c r="F2015" s="64">
        <v>11</v>
      </c>
      <c r="G2015" s="64" t="s">
        <v>166</v>
      </c>
      <c r="H2015" s="233" t="s">
        <v>4694</v>
      </c>
      <c r="I2015" s="234" t="s">
        <v>166</v>
      </c>
      <c r="J2015" s="64" t="s">
        <v>176</v>
      </c>
    </row>
    <row r="2016" spans="1:10" x14ac:dyDescent="0.25">
      <c r="A2016" s="64">
        <v>24247447</v>
      </c>
      <c r="B2016" s="233" t="s">
        <v>4792</v>
      </c>
      <c r="C2016" s="64" t="s">
        <v>4793</v>
      </c>
      <c r="D2016" s="234" t="s">
        <v>103</v>
      </c>
      <c r="E2016" s="64" t="s">
        <v>4794</v>
      </c>
      <c r="F2016" s="64">
        <v>12</v>
      </c>
      <c r="G2016" s="64" t="s">
        <v>166</v>
      </c>
      <c r="H2016" s="233" t="s">
        <v>4694</v>
      </c>
      <c r="I2016" s="234" t="s">
        <v>166</v>
      </c>
      <c r="J2016" s="64" t="s">
        <v>262</v>
      </c>
    </row>
    <row r="2017" spans="1:10" x14ac:dyDescent="0.25">
      <c r="A2017" s="64">
        <v>24245674</v>
      </c>
      <c r="B2017" s="233" t="s">
        <v>4795</v>
      </c>
      <c r="C2017" s="64" t="s">
        <v>4796</v>
      </c>
      <c r="D2017" s="234" t="s">
        <v>103</v>
      </c>
      <c r="E2017" s="64" t="s">
        <v>4797</v>
      </c>
      <c r="F2017" s="64">
        <v>11</v>
      </c>
      <c r="G2017" s="64" t="s">
        <v>166</v>
      </c>
      <c r="H2017" s="233" t="s">
        <v>4694</v>
      </c>
      <c r="I2017" s="234" t="s">
        <v>166</v>
      </c>
      <c r="J2017" s="64" t="s">
        <v>4754</v>
      </c>
    </row>
    <row r="2018" spans="1:10" x14ac:dyDescent="0.25">
      <c r="A2018" s="64">
        <v>24236580</v>
      </c>
      <c r="B2018" s="233" t="s">
        <v>4798</v>
      </c>
      <c r="C2018" s="64" t="s">
        <v>4799</v>
      </c>
      <c r="D2018" s="234" t="s">
        <v>104</v>
      </c>
      <c r="E2018" s="64" t="s">
        <v>4800</v>
      </c>
      <c r="F2018" s="64">
        <v>12</v>
      </c>
      <c r="G2018" s="64" t="s">
        <v>166</v>
      </c>
      <c r="H2018" s="233" t="s">
        <v>4694</v>
      </c>
      <c r="I2018" s="234" t="s">
        <v>166</v>
      </c>
      <c r="J2018" s="64" t="s">
        <v>4801</v>
      </c>
    </row>
    <row r="2019" spans="1:10" x14ac:dyDescent="0.25">
      <c r="A2019" s="64">
        <v>24221967</v>
      </c>
      <c r="B2019" s="233" t="s">
        <v>4802</v>
      </c>
      <c r="C2019" s="64" t="s">
        <v>2099</v>
      </c>
      <c r="D2019" s="234" t="s">
        <v>104</v>
      </c>
      <c r="E2019" s="64" t="s">
        <v>4803</v>
      </c>
      <c r="F2019" s="64">
        <v>13</v>
      </c>
      <c r="G2019" s="64" t="s">
        <v>166</v>
      </c>
      <c r="H2019" s="233" t="s">
        <v>4694</v>
      </c>
      <c r="I2019" s="234" t="s">
        <v>166</v>
      </c>
      <c r="J2019" s="64" t="s">
        <v>4804</v>
      </c>
    </row>
    <row r="2020" spans="1:10" x14ac:dyDescent="0.25">
      <c r="A2020" s="64">
        <v>24221972</v>
      </c>
      <c r="B2020" s="233" t="s">
        <v>4805</v>
      </c>
      <c r="C2020" s="64" t="s">
        <v>4055</v>
      </c>
      <c r="D2020" s="234" t="s">
        <v>119</v>
      </c>
      <c r="E2020" s="64" t="s">
        <v>2674</v>
      </c>
      <c r="F2020" s="64">
        <v>14</v>
      </c>
      <c r="G2020" s="64" t="s">
        <v>166</v>
      </c>
      <c r="H2020" s="233" t="s">
        <v>4694</v>
      </c>
      <c r="I2020" s="234" t="s">
        <v>166</v>
      </c>
      <c r="J2020" s="64" t="s">
        <v>4806</v>
      </c>
    </row>
    <row r="2021" spans="1:10" x14ac:dyDescent="0.25">
      <c r="A2021" s="64">
        <v>24245640</v>
      </c>
      <c r="B2021" s="233" t="s">
        <v>4807</v>
      </c>
      <c r="C2021" s="64" t="s">
        <v>1184</v>
      </c>
      <c r="D2021" s="234" t="s">
        <v>104</v>
      </c>
      <c r="E2021" s="64" t="s">
        <v>4808</v>
      </c>
      <c r="F2021" s="64">
        <v>13</v>
      </c>
      <c r="G2021" s="64" t="s">
        <v>166</v>
      </c>
      <c r="H2021" s="233" t="s">
        <v>4694</v>
      </c>
      <c r="I2021" s="234" t="s">
        <v>166</v>
      </c>
      <c r="J2021" s="64" t="s">
        <v>788</v>
      </c>
    </row>
    <row r="2022" spans="1:10" x14ac:dyDescent="0.25">
      <c r="A2022" s="64">
        <v>24237131</v>
      </c>
      <c r="B2022" s="233" t="s">
        <v>4809</v>
      </c>
      <c r="C2022" s="64" t="s">
        <v>4810</v>
      </c>
      <c r="D2022" s="234" t="s">
        <v>103</v>
      </c>
      <c r="E2022" s="64" t="s">
        <v>2409</v>
      </c>
      <c r="F2022" s="64">
        <v>11</v>
      </c>
      <c r="G2022" s="64" t="s">
        <v>166</v>
      </c>
      <c r="H2022" s="233" t="s">
        <v>4694</v>
      </c>
      <c r="I2022" s="234" t="s">
        <v>166</v>
      </c>
      <c r="J2022" s="64" t="s">
        <v>1186</v>
      </c>
    </row>
    <row r="2023" spans="1:10" x14ac:dyDescent="0.25">
      <c r="A2023" s="64">
        <v>24236566</v>
      </c>
      <c r="B2023" s="233" t="s">
        <v>4811</v>
      </c>
      <c r="C2023" s="64" t="s">
        <v>4812</v>
      </c>
      <c r="D2023" s="234" t="s">
        <v>119</v>
      </c>
      <c r="E2023" s="64" t="s">
        <v>4813</v>
      </c>
      <c r="F2023" s="64">
        <v>14</v>
      </c>
      <c r="G2023" s="64" t="s">
        <v>166</v>
      </c>
      <c r="H2023" s="233" t="s">
        <v>4694</v>
      </c>
      <c r="I2023" s="234" t="s">
        <v>166</v>
      </c>
      <c r="J2023" s="64" t="s">
        <v>4814</v>
      </c>
    </row>
    <row r="2024" spans="1:10" x14ac:dyDescent="0.25">
      <c r="A2024" s="64">
        <v>24245812</v>
      </c>
      <c r="B2024" s="233" t="s">
        <v>4815</v>
      </c>
      <c r="C2024" s="64" t="s">
        <v>4816</v>
      </c>
      <c r="D2024" s="234" t="s">
        <v>103</v>
      </c>
      <c r="E2024" s="64" t="s">
        <v>4817</v>
      </c>
      <c r="F2024" s="64">
        <v>11</v>
      </c>
      <c r="G2024" s="64" t="s">
        <v>166</v>
      </c>
      <c r="H2024" s="233" t="s">
        <v>4694</v>
      </c>
      <c r="I2024" s="234" t="s">
        <v>166</v>
      </c>
      <c r="J2024" s="64" t="s">
        <v>262</v>
      </c>
    </row>
    <row r="2025" spans="1:10" x14ac:dyDescent="0.25">
      <c r="A2025" s="64">
        <v>24221431</v>
      </c>
      <c r="B2025" s="233" t="s">
        <v>4815</v>
      </c>
      <c r="C2025" s="64" t="s">
        <v>765</v>
      </c>
      <c r="D2025" s="234" t="s">
        <v>119</v>
      </c>
      <c r="E2025" s="64" t="s">
        <v>2085</v>
      </c>
      <c r="F2025" s="64">
        <v>13</v>
      </c>
      <c r="G2025" s="64" t="s">
        <v>166</v>
      </c>
      <c r="H2025" s="233" t="s">
        <v>4694</v>
      </c>
      <c r="I2025" s="234" t="s">
        <v>166</v>
      </c>
      <c r="J2025" s="64" t="s">
        <v>4814</v>
      </c>
    </row>
    <row r="2026" spans="1:10" x14ac:dyDescent="0.25">
      <c r="A2026" s="64">
        <v>24245743</v>
      </c>
      <c r="B2026" s="233" t="s">
        <v>4818</v>
      </c>
      <c r="C2026" s="64" t="s">
        <v>544</v>
      </c>
      <c r="D2026" s="234" t="s">
        <v>104</v>
      </c>
      <c r="E2026" s="64" t="s">
        <v>165</v>
      </c>
      <c r="F2026" s="64">
        <v>12</v>
      </c>
      <c r="G2026" s="64" t="s">
        <v>166</v>
      </c>
      <c r="H2026" s="233" t="s">
        <v>4694</v>
      </c>
      <c r="I2026" s="234" t="s">
        <v>166</v>
      </c>
      <c r="J2026" s="64" t="s">
        <v>4819</v>
      </c>
    </row>
    <row r="2027" spans="1:10" x14ac:dyDescent="0.25">
      <c r="A2027" s="64">
        <v>24233652</v>
      </c>
      <c r="B2027" s="233" t="s">
        <v>4820</v>
      </c>
      <c r="C2027" s="64" t="s">
        <v>4821</v>
      </c>
      <c r="D2027" s="234" t="s">
        <v>103</v>
      </c>
      <c r="E2027" s="64" t="s">
        <v>499</v>
      </c>
      <c r="F2027" s="64">
        <v>12</v>
      </c>
      <c r="G2027" s="64" t="s">
        <v>166</v>
      </c>
      <c r="H2027" s="233" t="s">
        <v>4694</v>
      </c>
      <c r="I2027" s="234" t="s">
        <v>166</v>
      </c>
      <c r="J2027" s="64" t="s">
        <v>814</v>
      </c>
    </row>
    <row r="2028" spans="1:10" x14ac:dyDescent="0.25">
      <c r="A2028" s="64">
        <v>24236644</v>
      </c>
      <c r="B2028" s="233" t="s">
        <v>4822</v>
      </c>
      <c r="C2028" s="64" t="s">
        <v>4823</v>
      </c>
      <c r="D2028" s="234" t="s">
        <v>103</v>
      </c>
      <c r="E2028" s="64" t="s">
        <v>408</v>
      </c>
      <c r="F2028" s="64">
        <v>13</v>
      </c>
      <c r="G2028" s="64" t="s">
        <v>166</v>
      </c>
      <c r="H2028" s="233" t="s">
        <v>4694</v>
      </c>
      <c r="I2028" s="234" t="s">
        <v>166</v>
      </c>
      <c r="J2028" s="64" t="s">
        <v>262</v>
      </c>
    </row>
    <row r="2029" spans="1:10" x14ac:dyDescent="0.25">
      <c r="A2029" s="64">
        <v>24222197</v>
      </c>
      <c r="B2029" s="233" t="s">
        <v>4824</v>
      </c>
      <c r="C2029" s="64" t="s">
        <v>4825</v>
      </c>
      <c r="D2029" s="234" t="s">
        <v>103</v>
      </c>
      <c r="E2029" s="64" t="s">
        <v>2416</v>
      </c>
      <c r="F2029" s="64">
        <v>13</v>
      </c>
      <c r="G2029" s="64" t="s">
        <v>166</v>
      </c>
      <c r="H2029" s="233" t="s">
        <v>4694</v>
      </c>
      <c r="I2029" s="234" t="s">
        <v>166</v>
      </c>
      <c r="J2029" s="64" t="s">
        <v>814</v>
      </c>
    </row>
    <row r="2030" spans="1:10" x14ac:dyDescent="0.25">
      <c r="A2030" s="64">
        <v>24236943</v>
      </c>
      <c r="B2030" s="233" t="s">
        <v>4826</v>
      </c>
      <c r="C2030" s="64" t="s">
        <v>4827</v>
      </c>
      <c r="D2030" s="234" t="s">
        <v>103</v>
      </c>
      <c r="E2030" s="64" t="s">
        <v>688</v>
      </c>
      <c r="F2030" s="64">
        <v>13</v>
      </c>
      <c r="G2030" s="64" t="s">
        <v>166</v>
      </c>
      <c r="H2030" s="233" t="s">
        <v>4694</v>
      </c>
      <c r="I2030" s="234" t="s">
        <v>166</v>
      </c>
      <c r="J2030" s="64" t="s">
        <v>4828</v>
      </c>
    </row>
    <row r="2031" spans="1:10" x14ac:dyDescent="0.25">
      <c r="A2031" s="64">
        <v>24245823</v>
      </c>
      <c r="B2031" s="233" t="s">
        <v>4829</v>
      </c>
      <c r="C2031" s="64" t="s">
        <v>4830</v>
      </c>
      <c r="D2031" s="234" t="s">
        <v>119</v>
      </c>
      <c r="E2031" s="64" t="s">
        <v>1322</v>
      </c>
      <c r="F2031" s="64">
        <v>14</v>
      </c>
      <c r="G2031" s="64" t="s">
        <v>166</v>
      </c>
      <c r="H2031" s="233" t="s">
        <v>4694</v>
      </c>
      <c r="I2031" s="234" t="s">
        <v>166</v>
      </c>
      <c r="J2031" s="64" t="s">
        <v>176</v>
      </c>
    </row>
    <row r="2032" spans="1:10" x14ac:dyDescent="0.25">
      <c r="A2032" s="64">
        <v>24245672</v>
      </c>
      <c r="B2032" s="233" t="s">
        <v>4831</v>
      </c>
      <c r="C2032" s="64" t="s">
        <v>4832</v>
      </c>
      <c r="D2032" s="234" t="s">
        <v>103</v>
      </c>
      <c r="E2032" s="64" t="s">
        <v>4833</v>
      </c>
      <c r="F2032" s="64">
        <v>11</v>
      </c>
      <c r="G2032" s="64" t="s">
        <v>166</v>
      </c>
      <c r="H2032" s="233" t="s">
        <v>4694</v>
      </c>
      <c r="I2032" s="234" t="s">
        <v>166</v>
      </c>
      <c r="J2032" s="64" t="s">
        <v>262</v>
      </c>
    </row>
    <row r="2033" spans="1:10" x14ac:dyDescent="0.25">
      <c r="A2033" s="64">
        <v>24236519</v>
      </c>
      <c r="B2033" s="233" t="s">
        <v>4834</v>
      </c>
      <c r="C2033" s="64" t="s">
        <v>724</v>
      </c>
      <c r="D2033" s="234" t="s">
        <v>104</v>
      </c>
      <c r="E2033" s="64" t="s">
        <v>4835</v>
      </c>
      <c r="F2033" s="64">
        <v>12</v>
      </c>
      <c r="G2033" s="64" t="s">
        <v>166</v>
      </c>
      <c r="H2033" s="233" t="s">
        <v>4694</v>
      </c>
      <c r="I2033" s="234" t="s">
        <v>166</v>
      </c>
      <c r="J2033" s="64" t="s">
        <v>4767</v>
      </c>
    </row>
    <row r="2034" spans="1:10" x14ac:dyDescent="0.25">
      <c r="A2034" s="64">
        <v>24245642</v>
      </c>
      <c r="B2034" s="233" t="s">
        <v>4836</v>
      </c>
      <c r="C2034" s="64" t="s">
        <v>4837</v>
      </c>
      <c r="D2034" s="234" t="s">
        <v>103</v>
      </c>
      <c r="E2034" s="64" t="s">
        <v>4838</v>
      </c>
      <c r="F2034" s="64">
        <v>12</v>
      </c>
      <c r="G2034" s="64" t="s">
        <v>166</v>
      </c>
      <c r="H2034" s="233" t="s">
        <v>4694</v>
      </c>
      <c r="I2034" s="234" t="s">
        <v>166</v>
      </c>
      <c r="J2034" s="64" t="s">
        <v>4767</v>
      </c>
    </row>
    <row r="2035" spans="1:10" x14ac:dyDescent="0.25">
      <c r="A2035" s="64">
        <v>24238773</v>
      </c>
      <c r="B2035" s="233" t="s">
        <v>4839</v>
      </c>
      <c r="C2035" s="64" t="s">
        <v>4840</v>
      </c>
      <c r="D2035" s="234" t="s">
        <v>103</v>
      </c>
      <c r="E2035" s="64" t="s">
        <v>3703</v>
      </c>
      <c r="F2035" s="64">
        <v>12</v>
      </c>
      <c r="G2035" s="64" t="s">
        <v>166</v>
      </c>
      <c r="H2035" s="233" t="s">
        <v>4694</v>
      </c>
      <c r="I2035" s="234" t="s">
        <v>166</v>
      </c>
      <c r="J2035" s="64" t="s">
        <v>262</v>
      </c>
    </row>
    <row r="2036" spans="1:10" x14ac:dyDescent="0.25">
      <c r="A2036" s="64">
        <v>24245636</v>
      </c>
      <c r="B2036" s="233" t="s">
        <v>4841</v>
      </c>
      <c r="C2036" s="64" t="s">
        <v>4842</v>
      </c>
      <c r="D2036" s="234" t="s">
        <v>104</v>
      </c>
      <c r="E2036" s="64" t="s">
        <v>2599</v>
      </c>
      <c r="F2036" s="64">
        <v>13</v>
      </c>
      <c r="G2036" s="64" t="s">
        <v>166</v>
      </c>
      <c r="H2036" s="233" t="s">
        <v>4694</v>
      </c>
      <c r="I2036" s="234" t="s">
        <v>166</v>
      </c>
      <c r="J2036" s="64" t="s">
        <v>4804</v>
      </c>
    </row>
    <row r="2037" spans="1:10" x14ac:dyDescent="0.25">
      <c r="A2037" s="64">
        <v>24247789</v>
      </c>
      <c r="B2037" s="233" t="s">
        <v>4843</v>
      </c>
      <c r="C2037" s="64" t="s">
        <v>4844</v>
      </c>
      <c r="D2037" s="234" t="s">
        <v>104</v>
      </c>
      <c r="E2037" s="64" t="s">
        <v>4845</v>
      </c>
      <c r="F2037" s="64">
        <v>11</v>
      </c>
      <c r="G2037" s="64" t="s">
        <v>166</v>
      </c>
      <c r="H2037" s="233" t="s">
        <v>4694</v>
      </c>
      <c r="I2037" s="234" t="s">
        <v>166</v>
      </c>
      <c r="J2037" s="64" t="s">
        <v>4846</v>
      </c>
    </row>
    <row r="2038" spans="1:10" x14ac:dyDescent="0.25">
      <c r="A2038" s="64">
        <v>24222196</v>
      </c>
      <c r="B2038" s="233" t="s">
        <v>4847</v>
      </c>
      <c r="C2038" s="64" t="s">
        <v>4848</v>
      </c>
      <c r="D2038" s="234" t="s">
        <v>118</v>
      </c>
      <c r="E2038" s="64" t="s">
        <v>2785</v>
      </c>
      <c r="F2038" s="64">
        <v>13</v>
      </c>
      <c r="G2038" s="64" t="s">
        <v>166</v>
      </c>
      <c r="H2038" s="233" t="s">
        <v>4694</v>
      </c>
      <c r="I2038" s="234" t="s">
        <v>166</v>
      </c>
      <c r="J2038" s="64" t="s">
        <v>4849</v>
      </c>
    </row>
    <row r="2039" spans="1:10" x14ac:dyDescent="0.25">
      <c r="A2039" s="64">
        <v>24222732</v>
      </c>
      <c r="B2039" s="233" t="s">
        <v>4850</v>
      </c>
      <c r="C2039" s="64" t="s">
        <v>4851</v>
      </c>
      <c r="D2039" s="234" t="s">
        <v>103</v>
      </c>
      <c r="E2039" s="64" t="s">
        <v>455</v>
      </c>
      <c r="F2039" s="64">
        <v>13</v>
      </c>
      <c r="G2039" s="64" t="s">
        <v>166</v>
      </c>
      <c r="H2039" s="233" t="s">
        <v>4694</v>
      </c>
      <c r="I2039" s="234" t="s">
        <v>166</v>
      </c>
      <c r="J2039" s="64" t="s">
        <v>4852</v>
      </c>
    </row>
    <row r="2040" spans="1:10" x14ac:dyDescent="0.25">
      <c r="A2040" s="64">
        <v>24210798</v>
      </c>
      <c r="B2040" s="233" t="s">
        <v>4853</v>
      </c>
      <c r="C2040" s="64" t="s">
        <v>4766</v>
      </c>
      <c r="D2040" s="234" t="s">
        <v>119</v>
      </c>
      <c r="E2040" s="64" t="s">
        <v>1169</v>
      </c>
      <c r="F2040" s="64">
        <v>14</v>
      </c>
      <c r="G2040" s="64" t="s">
        <v>166</v>
      </c>
      <c r="H2040" s="233" t="s">
        <v>4694</v>
      </c>
      <c r="I2040" s="234" t="s">
        <v>166</v>
      </c>
      <c r="J2040" s="64" t="s">
        <v>1107</v>
      </c>
    </row>
    <row r="2041" spans="1:10" x14ac:dyDescent="0.25">
      <c r="A2041" s="64">
        <v>24247730</v>
      </c>
      <c r="B2041" s="233" t="s">
        <v>4854</v>
      </c>
      <c r="C2041" s="64" t="s">
        <v>4855</v>
      </c>
      <c r="D2041" s="234" t="s">
        <v>104</v>
      </c>
      <c r="E2041" s="64" t="s">
        <v>612</v>
      </c>
      <c r="F2041" s="64">
        <v>13</v>
      </c>
      <c r="G2041" s="64" t="s">
        <v>166</v>
      </c>
      <c r="H2041" s="233" t="s">
        <v>4694</v>
      </c>
      <c r="I2041" s="234" t="s">
        <v>166</v>
      </c>
      <c r="J2041" s="64" t="s">
        <v>3422</v>
      </c>
    </row>
    <row r="2042" spans="1:10" x14ac:dyDescent="0.25">
      <c r="A2042" s="64">
        <v>24236472</v>
      </c>
      <c r="B2042" s="233" t="s">
        <v>4856</v>
      </c>
      <c r="C2042" s="64" t="s">
        <v>4857</v>
      </c>
      <c r="D2042" s="234" t="s">
        <v>104</v>
      </c>
      <c r="E2042" s="64" t="s">
        <v>904</v>
      </c>
      <c r="F2042" s="64">
        <v>12</v>
      </c>
      <c r="G2042" s="64" t="s">
        <v>166</v>
      </c>
      <c r="H2042" s="233" t="s">
        <v>4694</v>
      </c>
      <c r="I2042" s="234" t="s">
        <v>166</v>
      </c>
      <c r="J2042" s="64" t="s">
        <v>3422</v>
      </c>
    </row>
    <row r="2043" spans="1:10" x14ac:dyDescent="0.25">
      <c r="A2043" s="64">
        <v>24236485</v>
      </c>
      <c r="B2043" s="233" t="s">
        <v>4858</v>
      </c>
      <c r="C2043" s="64" t="s">
        <v>1841</v>
      </c>
      <c r="D2043" s="234" t="s">
        <v>103</v>
      </c>
      <c r="E2043" s="64" t="s">
        <v>3194</v>
      </c>
      <c r="F2043" s="64">
        <v>12</v>
      </c>
      <c r="G2043" s="64" t="s">
        <v>166</v>
      </c>
      <c r="H2043" s="233" t="s">
        <v>4694</v>
      </c>
      <c r="I2043" s="234" t="s">
        <v>166</v>
      </c>
      <c r="J2043" s="64" t="s">
        <v>4701</v>
      </c>
    </row>
    <row r="2044" spans="1:10" x14ac:dyDescent="0.25">
      <c r="A2044" s="64">
        <v>24236723</v>
      </c>
      <c r="B2044" s="233" t="s">
        <v>4859</v>
      </c>
      <c r="C2044" s="64" t="s">
        <v>718</v>
      </c>
      <c r="D2044" s="234" t="s">
        <v>104</v>
      </c>
      <c r="E2044" s="64" t="s">
        <v>4860</v>
      </c>
      <c r="F2044" s="64">
        <v>13</v>
      </c>
      <c r="G2044" s="64" t="s">
        <v>166</v>
      </c>
      <c r="H2044" s="233" t="s">
        <v>4694</v>
      </c>
      <c r="I2044" s="234" t="s">
        <v>166</v>
      </c>
      <c r="J2044" s="64" t="s">
        <v>788</v>
      </c>
    </row>
    <row r="2045" spans="1:10" x14ac:dyDescent="0.25">
      <c r="A2045" s="64">
        <v>24236482</v>
      </c>
      <c r="B2045" s="233" t="s">
        <v>4861</v>
      </c>
      <c r="C2045" s="64" t="s">
        <v>3980</v>
      </c>
      <c r="D2045" s="234" t="s">
        <v>104</v>
      </c>
      <c r="E2045" s="64" t="s">
        <v>4704</v>
      </c>
      <c r="F2045" s="64">
        <v>13</v>
      </c>
      <c r="G2045" s="64" t="s">
        <v>166</v>
      </c>
      <c r="H2045" s="233" t="s">
        <v>4694</v>
      </c>
      <c r="I2045" s="234" t="s">
        <v>166</v>
      </c>
      <c r="J2045" s="64" t="s">
        <v>788</v>
      </c>
    </row>
    <row r="2046" spans="1:10" x14ac:dyDescent="0.25">
      <c r="A2046" s="64">
        <v>24245826</v>
      </c>
      <c r="B2046" s="233" t="s">
        <v>4862</v>
      </c>
      <c r="C2046" s="64" t="s">
        <v>4863</v>
      </c>
      <c r="D2046" s="234" t="s">
        <v>104</v>
      </c>
      <c r="E2046" s="64" t="s">
        <v>4864</v>
      </c>
      <c r="F2046" s="64">
        <v>12</v>
      </c>
      <c r="G2046" s="64" t="s">
        <v>166</v>
      </c>
      <c r="H2046" s="233" t="s">
        <v>4694</v>
      </c>
      <c r="I2046" s="234" t="s">
        <v>166</v>
      </c>
      <c r="J2046" s="64" t="s">
        <v>176</v>
      </c>
    </row>
    <row r="2047" spans="1:10" x14ac:dyDescent="0.25">
      <c r="A2047" s="64">
        <v>24245827</v>
      </c>
      <c r="B2047" s="233" t="s">
        <v>4865</v>
      </c>
      <c r="C2047" s="64" t="s">
        <v>4866</v>
      </c>
      <c r="D2047" s="234" t="s">
        <v>104</v>
      </c>
      <c r="E2047" s="64" t="s">
        <v>3798</v>
      </c>
      <c r="F2047" s="64">
        <v>12</v>
      </c>
      <c r="G2047" s="64" t="s">
        <v>166</v>
      </c>
      <c r="H2047" s="233" t="s">
        <v>4694</v>
      </c>
      <c r="I2047" s="234" t="s">
        <v>166</v>
      </c>
      <c r="J2047" s="64" t="s">
        <v>176</v>
      </c>
    </row>
    <row r="2048" spans="1:10" x14ac:dyDescent="0.25">
      <c r="A2048" s="64">
        <v>24236473</v>
      </c>
      <c r="B2048" s="233" t="s">
        <v>4867</v>
      </c>
      <c r="C2048" s="64" t="s">
        <v>4738</v>
      </c>
      <c r="D2048" s="234" t="s">
        <v>103</v>
      </c>
      <c r="E2048" s="64" t="s">
        <v>2738</v>
      </c>
      <c r="F2048" s="64">
        <v>12</v>
      </c>
      <c r="G2048" s="64" t="s">
        <v>166</v>
      </c>
      <c r="H2048" s="233" t="s">
        <v>4694</v>
      </c>
      <c r="I2048" s="234" t="s">
        <v>166</v>
      </c>
      <c r="J2048" s="64" t="s">
        <v>262</v>
      </c>
    </row>
    <row r="2049" spans="1:10" x14ac:dyDescent="0.25">
      <c r="A2049" s="64">
        <v>24221970</v>
      </c>
      <c r="B2049" s="233" t="s">
        <v>4868</v>
      </c>
      <c r="C2049" s="64" t="s">
        <v>4869</v>
      </c>
      <c r="D2049" s="234" t="s">
        <v>119</v>
      </c>
      <c r="E2049" s="64" t="s">
        <v>1532</v>
      </c>
      <c r="F2049" s="64">
        <v>14</v>
      </c>
      <c r="G2049" s="64" t="s">
        <v>166</v>
      </c>
      <c r="H2049" s="233" t="s">
        <v>4694</v>
      </c>
      <c r="I2049" s="234" t="s">
        <v>166</v>
      </c>
      <c r="J2049" s="64" t="s">
        <v>788</v>
      </c>
    </row>
    <row r="2050" spans="1:10" x14ac:dyDescent="0.25">
      <c r="A2050" s="64">
        <v>24245635</v>
      </c>
      <c r="B2050" s="233" t="s">
        <v>894</v>
      </c>
      <c r="C2050" s="64" t="s">
        <v>1974</v>
      </c>
      <c r="D2050" s="234" t="s">
        <v>104</v>
      </c>
      <c r="E2050" s="64" t="s">
        <v>700</v>
      </c>
      <c r="F2050" s="64">
        <v>13</v>
      </c>
      <c r="G2050" s="64" t="s">
        <v>166</v>
      </c>
      <c r="H2050" s="233" t="s">
        <v>4694</v>
      </c>
      <c r="I2050" s="234" t="s">
        <v>166</v>
      </c>
      <c r="J2050" s="64" t="s">
        <v>4804</v>
      </c>
    </row>
    <row r="2051" spans="1:10" x14ac:dyDescent="0.25">
      <c r="A2051" s="64">
        <v>24237329</v>
      </c>
      <c r="B2051" s="233" t="s">
        <v>4870</v>
      </c>
      <c r="C2051" s="64" t="s">
        <v>293</v>
      </c>
      <c r="D2051" s="234" t="s">
        <v>104</v>
      </c>
      <c r="E2051" s="64" t="s">
        <v>1711</v>
      </c>
      <c r="F2051" s="64">
        <v>13</v>
      </c>
      <c r="G2051" s="64" t="s">
        <v>166</v>
      </c>
      <c r="H2051" s="233" t="s">
        <v>4694</v>
      </c>
      <c r="I2051" s="234" t="s">
        <v>166</v>
      </c>
      <c r="J2051" s="64" t="s">
        <v>788</v>
      </c>
    </row>
    <row r="2052" spans="1:10" x14ac:dyDescent="0.25">
      <c r="A2052" s="64">
        <v>24236576</v>
      </c>
      <c r="B2052" s="233" t="s">
        <v>4871</v>
      </c>
      <c r="C2052" s="64" t="s">
        <v>4872</v>
      </c>
      <c r="D2052" s="234" t="s">
        <v>104</v>
      </c>
      <c r="E2052" s="64" t="s">
        <v>4873</v>
      </c>
      <c r="F2052" s="64">
        <v>12</v>
      </c>
      <c r="G2052" s="64" t="s">
        <v>166</v>
      </c>
      <c r="H2052" s="233" t="s">
        <v>4694</v>
      </c>
      <c r="I2052" s="234" t="s">
        <v>166</v>
      </c>
      <c r="J2052" s="64" t="s">
        <v>176</v>
      </c>
    </row>
    <row r="2053" spans="1:10" x14ac:dyDescent="0.25">
      <c r="A2053" s="64">
        <v>24245824</v>
      </c>
      <c r="B2053" s="233" t="s">
        <v>4871</v>
      </c>
      <c r="C2053" s="64" t="s">
        <v>4874</v>
      </c>
      <c r="D2053" s="234" t="s">
        <v>104</v>
      </c>
      <c r="E2053" s="64" t="s">
        <v>3002</v>
      </c>
      <c r="F2053" s="64">
        <v>13</v>
      </c>
      <c r="G2053" s="64" t="s">
        <v>166</v>
      </c>
      <c r="H2053" s="233" t="s">
        <v>4694</v>
      </c>
      <c r="I2053" s="234" t="s">
        <v>166</v>
      </c>
      <c r="J2053" s="64" t="s">
        <v>176</v>
      </c>
    </row>
    <row r="2054" spans="1:10" x14ac:dyDescent="0.25">
      <c r="A2054" s="64">
        <v>24221987</v>
      </c>
      <c r="B2054" s="233" t="s">
        <v>4875</v>
      </c>
      <c r="C2054" s="64" t="s">
        <v>4876</v>
      </c>
      <c r="D2054" s="234" t="s">
        <v>104</v>
      </c>
      <c r="E2054" s="64" t="s">
        <v>1697</v>
      </c>
      <c r="F2054" s="64">
        <v>13</v>
      </c>
      <c r="G2054" s="64" t="s">
        <v>166</v>
      </c>
      <c r="H2054" s="233" t="s">
        <v>4694</v>
      </c>
      <c r="I2054" s="234" t="s">
        <v>166</v>
      </c>
      <c r="J2054" s="64" t="s">
        <v>788</v>
      </c>
    </row>
    <row r="2055" spans="1:10" x14ac:dyDescent="0.25">
      <c r="A2055" s="64">
        <v>24245825</v>
      </c>
      <c r="B2055" s="233" t="s">
        <v>908</v>
      </c>
      <c r="C2055" s="64" t="s">
        <v>4877</v>
      </c>
      <c r="D2055" s="234" t="s">
        <v>119</v>
      </c>
      <c r="E2055" s="64" t="s">
        <v>4878</v>
      </c>
      <c r="F2055" s="64">
        <v>13</v>
      </c>
      <c r="G2055" s="64" t="s">
        <v>166</v>
      </c>
      <c r="H2055" s="233" t="s">
        <v>4694</v>
      </c>
      <c r="I2055" s="234" t="s">
        <v>166</v>
      </c>
      <c r="J2055" s="64" t="s">
        <v>176</v>
      </c>
    </row>
    <row r="2056" spans="1:10" x14ac:dyDescent="0.25">
      <c r="A2056" s="64">
        <v>24249144</v>
      </c>
      <c r="B2056" s="233" t="s">
        <v>4879</v>
      </c>
      <c r="C2056" s="64" t="s">
        <v>4880</v>
      </c>
      <c r="D2056" s="234" t="s">
        <v>104</v>
      </c>
      <c r="E2056" s="64" t="s">
        <v>2916</v>
      </c>
      <c r="F2056" s="64">
        <v>11</v>
      </c>
      <c r="G2056" s="64" t="s">
        <v>166</v>
      </c>
      <c r="H2056" s="233" t="s">
        <v>4694</v>
      </c>
      <c r="I2056" s="234" t="s">
        <v>166</v>
      </c>
      <c r="J2056" s="64" t="s">
        <v>788</v>
      </c>
    </row>
    <row r="2057" spans="1:10" x14ac:dyDescent="0.25">
      <c r="A2057" s="64">
        <v>24210417</v>
      </c>
      <c r="B2057" s="233" t="s">
        <v>4881</v>
      </c>
      <c r="C2057" s="64" t="s">
        <v>4471</v>
      </c>
      <c r="D2057" s="234" t="s">
        <v>119</v>
      </c>
      <c r="E2057" s="64" t="s">
        <v>3500</v>
      </c>
      <c r="F2057" s="64">
        <v>13</v>
      </c>
      <c r="G2057" s="64" t="s">
        <v>166</v>
      </c>
      <c r="H2057" s="233" t="s">
        <v>4694</v>
      </c>
      <c r="I2057" s="234" t="s">
        <v>166</v>
      </c>
      <c r="J2057" s="64" t="s">
        <v>788</v>
      </c>
    </row>
    <row r="2058" spans="1:10" x14ac:dyDescent="0.25">
      <c r="A2058" s="64">
        <v>24233648</v>
      </c>
      <c r="B2058" s="233" t="s">
        <v>4882</v>
      </c>
      <c r="C2058" s="64" t="s">
        <v>3628</v>
      </c>
      <c r="D2058" s="234" t="s">
        <v>104</v>
      </c>
      <c r="E2058" s="64" t="s">
        <v>4883</v>
      </c>
      <c r="F2058" s="64">
        <v>12</v>
      </c>
      <c r="G2058" s="64" t="s">
        <v>166</v>
      </c>
      <c r="H2058" s="233" t="s">
        <v>4694</v>
      </c>
      <c r="I2058" s="234" t="s">
        <v>166</v>
      </c>
      <c r="J2058" s="64" t="s">
        <v>814</v>
      </c>
    </row>
    <row r="2059" spans="1:10" x14ac:dyDescent="0.25">
      <c r="A2059" s="64">
        <v>24247446</v>
      </c>
      <c r="B2059" s="233" t="s">
        <v>4882</v>
      </c>
      <c r="C2059" s="64" t="s">
        <v>4863</v>
      </c>
      <c r="D2059" s="234" t="s">
        <v>119</v>
      </c>
      <c r="E2059" s="64" t="s">
        <v>4635</v>
      </c>
      <c r="F2059" s="64">
        <v>14</v>
      </c>
      <c r="G2059" s="64" t="s">
        <v>166</v>
      </c>
      <c r="H2059" s="233" t="s">
        <v>4694</v>
      </c>
      <c r="I2059" s="234" t="s">
        <v>166</v>
      </c>
      <c r="J2059" s="64" t="s">
        <v>4801</v>
      </c>
    </row>
    <row r="2060" spans="1:10" x14ac:dyDescent="0.25">
      <c r="A2060" s="64">
        <v>24245646</v>
      </c>
      <c r="B2060" s="233" t="s">
        <v>4884</v>
      </c>
      <c r="C2060" s="64" t="s">
        <v>4885</v>
      </c>
      <c r="D2060" s="234" t="s">
        <v>103</v>
      </c>
      <c r="E2060" s="64" t="s">
        <v>2128</v>
      </c>
      <c r="F2060" s="64">
        <v>13</v>
      </c>
      <c r="G2060" s="64" t="s">
        <v>166</v>
      </c>
      <c r="H2060" s="233" t="s">
        <v>4694</v>
      </c>
      <c r="I2060" s="234" t="s">
        <v>166</v>
      </c>
      <c r="J2060" s="64" t="s">
        <v>788</v>
      </c>
    </row>
    <row r="2061" spans="1:10" x14ac:dyDescent="0.25">
      <c r="A2061" s="64">
        <v>24236568</v>
      </c>
      <c r="B2061" s="233" t="s">
        <v>569</v>
      </c>
      <c r="C2061" s="64" t="s">
        <v>4886</v>
      </c>
      <c r="D2061" s="234" t="s">
        <v>104</v>
      </c>
      <c r="E2061" s="64" t="s">
        <v>4569</v>
      </c>
      <c r="F2061" s="64">
        <v>12</v>
      </c>
      <c r="G2061" s="64" t="s">
        <v>166</v>
      </c>
      <c r="H2061" s="233" t="s">
        <v>4694</v>
      </c>
      <c r="I2061" s="234" t="s">
        <v>166</v>
      </c>
      <c r="J2061" s="64" t="s">
        <v>335</v>
      </c>
    </row>
    <row r="2062" spans="1:10" x14ac:dyDescent="0.25">
      <c r="A2062" s="64">
        <v>24238704</v>
      </c>
      <c r="B2062" s="233" t="s">
        <v>4887</v>
      </c>
      <c r="C2062" s="64" t="s">
        <v>4888</v>
      </c>
      <c r="D2062" s="234" t="s">
        <v>119</v>
      </c>
      <c r="E2062" s="64" t="s">
        <v>4431</v>
      </c>
      <c r="F2062" s="64">
        <v>14</v>
      </c>
      <c r="G2062" s="64" t="s">
        <v>166</v>
      </c>
      <c r="H2062" s="233" t="s">
        <v>4694</v>
      </c>
      <c r="I2062" s="234" t="s">
        <v>166</v>
      </c>
    </row>
    <row r="2063" spans="1:10" x14ac:dyDescent="0.25">
      <c r="A2063" s="64">
        <v>24222082</v>
      </c>
      <c r="B2063" s="233" t="s">
        <v>4889</v>
      </c>
      <c r="C2063" s="64" t="s">
        <v>4890</v>
      </c>
      <c r="D2063" s="234" t="s">
        <v>119</v>
      </c>
      <c r="E2063" s="64" t="s">
        <v>4891</v>
      </c>
      <c r="F2063" s="64">
        <v>13</v>
      </c>
      <c r="G2063" s="64" t="s">
        <v>166</v>
      </c>
      <c r="H2063" s="233" t="s">
        <v>4694</v>
      </c>
      <c r="I2063" s="234" t="s">
        <v>166</v>
      </c>
      <c r="J2063" s="64" t="s">
        <v>814</v>
      </c>
    </row>
    <row r="2064" spans="1:10" x14ac:dyDescent="0.25">
      <c r="A2064" s="64">
        <v>24245828</v>
      </c>
      <c r="B2064" s="233" t="s">
        <v>4892</v>
      </c>
      <c r="C2064" s="64" t="s">
        <v>4893</v>
      </c>
      <c r="D2064" s="234" t="s">
        <v>119</v>
      </c>
      <c r="E2064" s="64" t="s">
        <v>2682</v>
      </c>
      <c r="F2064" s="64">
        <v>14</v>
      </c>
      <c r="G2064" s="64" t="s">
        <v>166</v>
      </c>
      <c r="H2064" s="233" t="s">
        <v>4694</v>
      </c>
      <c r="I2064" s="234" t="s">
        <v>166</v>
      </c>
      <c r="J2064" s="64" t="s">
        <v>176</v>
      </c>
    </row>
    <row r="2065" spans="1:10" x14ac:dyDescent="0.25">
      <c r="A2065" s="64">
        <v>24238675</v>
      </c>
      <c r="B2065" s="233" t="s">
        <v>4894</v>
      </c>
      <c r="C2065" s="64" t="s">
        <v>4895</v>
      </c>
      <c r="D2065" s="234" t="s">
        <v>103</v>
      </c>
      <c r="E2065" s="64" t="s">
        <v>304</v>
      </c>
      <c r="F2065" s="64">
        <v>12</v>
      </c>
      <c r="G2065" s="64" t="s">
        <v>166</v>
      </c>
      <c r="H2065" s="233" t="s">
        <v>4694</v>
      </c>
      <c r="I2065" s="234" t="s">
        <v>166</v>
      </c>
      <c r="J2065" s="64" t="s">
        <v>845</v>
      </c>
    </row>
    <row r="2066" spans="1:10" x14ac:dyDescent="0.25">
      <c r="A2066" s="64">
        <v>24221964</v>
      </c>
      <c r="B2066" s="233" t="s">
        <v>4896</v>
      </c>
      <c r="C2066" s="64" t="s">
        <v>2131</v>
      </c>
      <c r="D2066" s="234" t="s">
        <v>119</v>
      </c>
      <c r="E2066" s="64" t="s">
        <v>2654</v>
      </c>
      <c r="F2066" s="64">
        <v>14</v>
      </c>
      <c r="G2066" s="64" t="s">
        <v>166</v>
      </c>
      <c r="H2066" s="233" t="s">
        <v>4694</v>
      </c>
      <c r="I2066" s="234" t="s">
        <v>166</v>
      </c>
      <c r="J2066" s="64" t="s">
        <v>4897</v>
      </c>
    </row>
    <row r="2067" spans="1:10" x14ac:dyDescent="0.25">
      <c r="A2067" s="64">
        <v>24248905</v>
      </c>
      <c r="B2067" s="233" t="s">
        <v>4898</v>
      </c>
      <c r="C2067" s="64" t="s">
        <v>724</v>
      </c>
      <c r="D2067" s="234" t="s">
        <v>104</v>
      </c>
      <c r="E2067" s="64" t="s">
        <v>4899</v>
      </c>
      <c r="F2067" s="64">
        <v>11</v>
      </c>
      <c r="G2067" s="64" t="s">
        <v>166</v>
      </c>
      <c r="H2067" s="233" t="s">
        <v>4694</v>
      </c>
      <c r="I2067" s="234" t="s">
        <v>166</v>
      </c>
      <c r="J2067" s="64" t="s">
        <v>4727</v>
      </c>
    </row>
    <row r="2068" spans="1:10" x14ac:dyDescent="0.25">
      <c r="A2068" s="64">
        <v>24245673</v>
      </c>
      <c r="B2068" s="233" t="s">
        <v>4900</v>
      </c>
      <c r="C2068" s="64" t="s">
        <v>4901</v>
      </c>
      <c r="D2068" s="234" t="s">
        <v>103</v>
      </c>
      <c r="E2068" s="64" t="s">
        <v>1946</v>
      </c>
      <c r="F2068" s="64">
        <v>13</v>
      </c>
      <c r="G2068" s="64" t="s">
        <v>166</v>
      </c>
      <c r="H2068" s="233" t="s">
        <v>4694</v>
      </c>
      <c r="I2068" s="234" t="s">
        <v>166</v>
      </c>
      <c r="J2068" s="64" t="s">
        <v>262</v>
      </c>
    </row>
    <row r="2069" spans="1:10" x14ac:dyDescent="0.25">
      <c r="A2069" s="64">
        <v>24245671</v>
      </c>
      <c r="B2069" s="233" t="s">
        <v>4902</v>
      </c>
      <c r="C2069" s="64" t="s">
        <v>232</v>
      </c>
      <c r="D2069" s="234" t="s">
        <v>103</v>
      </c>
      <c r="E2069" s="64" t="s">
        <v>343</v>
      </c>
      <c r="F2069" s="64">
        <v>11</v>
      </c>
      <c r="G2069" s="64" t="s">
        <v>166</v>
      </c>
      <c r="H2069" s="233" t="s">
        <v>4694</v>
      </c>
      <c r="I2069" s="234" t="s">
        <v>166</v>
      </c>
      <c r="J2069" s="64" t="s">
        <v>4903</v>
      </c>
    </row>
    <row r="2070" spans="1:10" x14ac:dyDescent="0.25">
      <c r="A2070" s="64">
        <v>24221963</v>
      </c>
      <c r="B2070" s="233" t="s">
        <v>4902</v>
      </c>
      <c r="C2070" s="64" t="s">
        <v>4904</v>
      </c>
      <c r="D2070" s="234" t="s">
        <v>104</v>
      </c>
      <c r="E2070" s="64" t="s">
        <v>4905</v>
      </c>
      <c r="F2070" s="64">
        <v>13</v>
      </c>
      <c r="G2070" s="64" t="s">
        <v>166</v>
      </c>
      <c r="H2070" s="233" t="s">
        <v>4694</v>
      </c>
      <c r="I2070" s="234" t="s">
        <v>166</v>
      </c>
      <c r="J2070" s="64" t="s">
        <v>4906</v>
      </c>
    </row>
    <row r="2071" spans="1:10" x14ac:dyDescent="0.25">
      <c r="A2071" s="64">
        <v>24221962</v>
      </c>
      <c r="B2071" s="233" t="s">
        <v>4907</v>
      </c>
      <c r="C2071" s="64" t="s">
        <v>537</v>
      </c>
      <c r="D2071" s="234" t="s">
        <v>104</v>
      </c>
      <c r="E2071" s="64" t="s">
        <v>3069</v>
      </c>
      <c r="F2071" s="64">
        <v>13</v>
      </c>
      <c r="G2071" s="64" t="s">
        <v>166</v>
      </c>
      <c r="H2071" s="233" t="s">
        <v>4694</v>
      </c>
      <c r="I2071" s="234" t="s">
        <v>166</v>
      </c>
      <c r="J2071" s="64" t="s">
        <v>4897</v>
      </c>
    </row>
    <row r="2072" spans="1:10" x14ac:dyDescent="0.25">
      <c r="A2072" s="64">
        <v>24245661</v>
      </c>
      <c r="B2072" s="233" t="s">
        <v>4908</v>
      </c>
      <c r="C2072" s="64" t="s">
        <v>4909</v>
      </c>
      <c r="D2072" s="234" t="s">
        <v>104</v>
      </c>
      <c r="E2072" s="64" t="s">
        <v>239</v>
      </c>
      <c r="F2072" s="64">
        <v>12</v>
      </c>
      <c r="G2072" s="64" t="s">
        <v>166</v>
      </c>
      <c r="H2072" s="233" t="s">
        <v>4694</v>
      </c>
      <c r="I2072" s="234" t="s">
        <v>166</v>
      </c>
      <c r="J2072" s="64" t="s">
        <v>4910</v>
      </c>
    </row>
    <row r="2073" spans="1:10" x14ac:dyDescent="0.25">
      <c r="A2073" s="64">
        <v>24211271</v>
      </c>
      <c r="B2073" s="233" t="s">
        <v>9086</v>
      </c>
      <c r="C2073" s="64" t="s">
        <v>1448</v>
      </c>
      <c r="D2073" s="234" t="s">
        <v>118</v>
      </c>
      <c r="E2073" s="64" t="s">
        <v>1085</v>
      </c>
      <c r="F2073" s="64">
        <v>14</v>
      </c>
      <c r="G2073" s="64" t="s">
        <v>166</v>
      </c>
      <c r="H2073" s="233" t="s">
        <v>4694</v>
      </c>
      <c r="I2073" s="234" t="s">
        <v>166</v>
      </c>
      <c r="J2073" s="64" t="s">
        <v>9087</v>
      </c>
    </row>
    <row r="2074" spans="1:10" x14ac:dyDescent="0.25">
      <c r="A2074" s="64">
        <v>24248906</v>
      </c>
      <c r="B2074" s="233" t="s">
        <v>4911</v>
      </c>
      <c r="C2074" s="64" t="s">
        <v>866</v>
      </c>
      <c r="D2074" s="234" t="s">
        <v>103</v>
      </c>
      <c r="E2074" s="64" t="s">
        <v>979</v>
      </c>
      <c r="F2074" s="64">
        <v>11</v>
      </c>
      <c r="G2074" s="64" t="s">
        <v>166</v>
      </c>
      <c r="H2074" s="233" t="s">
        <v>4694</v>
      </c>
      <c r="I2074" s="234" t="s">
        <v>166</v>
      </c>
      <c r="J2074" s="64" t="s">
        <v>168</v>
      </c>
    </row>
    <row r="2075" spans="1:10" x14ac:dyDescent="0.25">
      <c r="A2075" s="64">
        <v>24245813</v>
      </c>
      <c r="B2075" s="233" t="s">
        <v>4912</v>
      </c>
      <c r="C2075" s="64" t="s">
        <v>4913</v>
      </c>
      <c r="D2075" s="234" t="s">
        <v>103</v>
      </c>
      <c r="E2075" s="64" t="s">
        <v>4914</v>
      </c>
      <c r="F2075" s="64">
        <v>11</v>
      </c>
      <c r="G2075" s="64" t="s">
        <v>166</v>
      </c>
      <c r="H2075" s="233" t="s">
        <v>4694</v>
      </c>
      <c r="I2075" s="234" t="s">
        <v>166</v>
      </c>
      <c r="J2075" s="64" t="s">
        <v>262</v>
      </c>
    </row>
    <row r="2076" spans="1:10" x14ac:dyDescent="0.25">
      <c r="A2076" s="64">
        <v>24236401</v>
      </c>
      <c r="B2076" s="233" t="s">
        <v>4915</v>
      </c>
      <c r="C2076" s="64" t="s">
        <v>4916</v>
      </c>
      <c r="D2076" s="234" t="s">
        <v>104</v>
      </c>
      <c r="E2076" s="64" t="s">
        <v>4917</v>
      </c>
      <c r="F2076" s="64">
        <v>13</v>
      </c>
      <c r="G2076" s="64" t="s">
        <v>166</v>
      </c>
      <c r="H2076" s="233" t="s">
        <v>4694</v>
      </c>
      <c r="I2076" s="234" t="s">
        <v>166</v>
      </c>
      <c r="J2076" s="64" t="s">
        <v>4910</v>
      </c>
    </row>
    <row r="2077" spans="1:10" x14ac:dyDescent="0.25">
      <c r="A2077" s="64">
        <v>24237130</v>
      </c>
      <c r="B2077" s="233" t="s">
        <v>4918</v>
      </c>
      <c r="C2077" s="64" t="s">
        <v>4919</v>
      </c>
      <c r="D2077" s="234" t="s">
        <v>104</v>
      </c>
      <c r="E2077" s="64" t="s">
        <v>4920</v>
      </c>
      <c r="F2077" s="64">
        <v>12</v>
      </c>
      <c r="G2077" s="64" t="s">
        <v>166</v>
      </c>
      <c r="H2077" s="233" t="s">
        <v>4694</v>
      </c>
      <c r="I2077" s="234" t="s">
        <v>166</v>
      </c>
      <c r="J2077" s="64" t="s">
        <v>176</v>
      </c>
    </row>
    <row r="2078" spans="1:10" x14ac:dyDescent="0.25">
      <c r="A2078" s="64">
        <v>24245829</v>
      </c>
      <c r="B2078" s="233" t="s">
        <v>4921</v>
      </c>
      <c r="C2078" s="64" t="s">
        <v>4922</v>
      </c>
      <c r="D2078" s="234" t="s">
        <v>104</v>
      </c>
      <c r="E2078" s="64" t="s">
        <v>1058</v>
      </c>
      <c r="F2078" s="64">
        <v>12</v>
      </c>
      <c r="G2078" s="64" t="s">
        <v>166</v>
      </c>
      <c r="H2078" s="233" t="s">
        <v>4694</v>
      </c>
      <c r="I2078" s="234" t="s">
        <v>166</v>
      </c>
      <c r="J2078" s="64" t="s">
        <v>176</v>
      </c>
    </row>
    <row r="2079" spans="1:10" x14ac:dyDescent="0.25">
      <c r="A2079" s="64">
        <v>24245654</v>
      </c>
      <c r="B2079" s="233" t="s">
        <v>4923</v>
      </c>
      <c r="C2079" s="64" t="s">
        <v>4924</v>
      </c>
      <c r="D2079" s="234" t="s">
        <v>104</v>
      </c>
      <c r="E2079" s="64" t="s">
        <v>291</v>
      </c>
      <c r="F2079" s="64">
        <v>11</v>
      </c>
      <c r="G2079" s="64" t="s">
        <v>166</v>
      </c>
      <c r="H2079" s="233" t="s">
        <v>4694</v>
      </c>
      <c r="I2079" s="234" t="s">
        <v>166</v>
      </c>
      <c r="J2079" s="64" t="s">
        <v>2260</v>
      </c>
    </row>
    <row r="2080" spans="1:10" x14ac:dyDescent="0.25">
      <c r="A2080" s="64">
        <v>24247729</v>
      </c>
      <c r="B2080" s="233" t="s">
        <v>4925</v>
      </c>
      <c r="C2080" s="64" t="s">
        <v>4926</v>
      </c>
      <c r="D2080" s="234" t="s">
        <v>103</v>
      </c>
      <c r="E2080" s="64" t="s">
        <v>2596</v>
      </c>
      <c r="F2080" s="64">
        <v>12</v>
      </c>
      <c r="G2080" s="64" t="s">
        <v>166</v>
      </c>
      <c r="H2080" s="233" t="s">
        <v>4694</v>
      </c>
      <c r="I2080" s="234" t="s">
        <v>166</v>
      </c>
      <c r="J2080" s="64" t="s">
        <v>4767</v>
      </c>
    </row>
    <row r="2081" spans="1:10" x14ac:dyDescent="0.25">
      <c r="A2081" s="64">
        <v>24236500</v>
      </c>
      <c r="B2081" s="233" t="s">
        <v>4925</v>
      </c>
      <c r="C2081" s="64" t="s">
        <v>4927</v>
      </c>
      <c r="D2081" s="234" t="s">
        <v>119</v>
      </c>
      <c r="E2081" s="64" t="s">
        <v>442</v>
      </c>
      <c r="F2081" s="64">
        <v>14</v>
      </c>
      <c r="G2081" s="64" t="s">
        <v>166</v>
      </c>
      <c r="H2081" s="233" t="s">
        <v>4694</v>
      </c>
      <c r="I2081" s="234" t="s">
        <v>166</v>
      </c>
      <c r="J2081" s="64" t="s">
        <v>4720</v>
      </c>
    </row>
    <row r="2082" spans="1:10" x14ac:dyDescent="0.25">
      <c r="A2082" s="64">
        <v>24236584</v>
      </c>
      <c r="B2082" s="233" t="s">
        <v>4928</v>
      </c>
      <c r="C2082" s="64" t="s">
        <v>4929</v>
      </c>
      <c r="D2082" s="234" t="s">
        <v>104</v>
      </c>
      <c r="E2082" s="64" t="s">
        <v>751</v>
      </c>
      <c r="F2082" s="64">
        <v>11</v>
      </c>
      <c r="G2082" s="64" t="s">
        <v>166</v>
      </c>
      <c r="H2082" s="233" t="s">
        <v>4694</v>
      </c>
      <c r="I2082" s="234" t="s">
        <v>166</v>
      </c>
      <c r="J2082" s="64" t="s">
        <v>305</v>
      </c>
    </row>
    <row r="2083" spans="1:10" x14ac:dyDescent="0.25">
      <c r="A2083" s="64">
        <v>24245830</v>
      </c>
      <c r="B2083" s="233" t="s">
        <v>4930</v>
      </c>
      <c r="C2083" s="64" t="s">
        <v>4931</v>
      </c>
      <c r="D2083" s="234" t="s">
        <v>104</v>
      </c>
      <c r="E2083" s="64" t="s">
        <v>4932</v>
      </c>
      <c r="F2083" s="64">
        <v>12</v>
      </c>
      <c r="G2083" s="64" t="s">
        <v>166</v>
      </c>
      <c r="H2083" s="233" t="s">
        <v>4694</v>
      </c>
      <c r="I2083" s="234" t="s">
        <v>166</v>
      </c>
      <c r="J2083" s="64" t="s">
        <v>176</v>
      </c>
    </row>
    <row r="2084" spans="1:10" x14ac:dyDescent="0.25">
      <c r="A2084" s="64">
        <v>24236407</v>
      </c>
      <c r="B2084" s="233" t="s">
        <v>4933</v>
      </c>
      <c r="C2084" s="64" t="s">
        <v>4269</v>
      </c>
      <c r="D2084" s="234" t="s">
        <v>104</v>
      </c>
      <c r="E2084" s="64" t="s">
        <v>2183</v>
      </c>
      <c r="F2084" s="64">
        <v>13</v>
      </c>
      <c r="G2084" s="64" t="s">
        <v>166</v>
      </c>
      <c r="H2084" s="233" t="s">
        <v>4694</v>
      </c>
      <c r="I2084" s="234" t="s">
        <v>166</v>
      </c>
      <c r="J2084" s="64" t="s">
        <v>335</v>
      </c>
    </row>
    <row r="2085" spans="1:10" x14ac:dyDescent="0.25">
      <c r="A2085" s="64">
        <v>24248907</v>
      </c>
      <c r="B2085" s="233" t="s">
        <v>4934</v>
      </c>
      <c r="C2085" s="64" t="s">
        <v>4935</v>
      </c>
      <c r="D2085" s="234" t="s">
        <v>104</v>
      </c>
      <c r="E2085" s="64" t="s">
        <v>4936</v>
      </c>
      <c r="F2085" s="64">
        <v>11</v>
      </c>
      <c r="G2085" s="64" t="s">
        <v>166</v>
      </c>
      <c r="H2085" s="233" t="s">
        <v>4694</v>
      </c>
      <c r="I2085" s="234" t="s">
        <v>166</v>
      </c>
      <c r="J2085" s="64" t="s">
        <v>262</v>
      </c>
    </row>
    <row r="2086" spans="1:10" x14ac:dyDescent="0.25">
      <c r="A2086" s="64">
        <v>24245814</v>
      </c>
      <c r="B2086" s="233" t="s">
        <v>4937</v>
      </c>
      <c r="C2086" s="64" t="s">
        <v>4938</v>
      </c>
      <c r="D2086" s="234" t="s">
        <v>103</v>
      </c>
      <c r="E2086" s="64" t="s">
        <v>4321</v>
      </c>
      <c r="F2086" s="64">
        <v>12</v>
      </c>
      <c r="G2086" s="64" t="s">
        <v>166</v>
      </c>
      <c r="H2086" s="233" t="s">
        <v>4694</v>
      </c>
      <c r="I2086" s="234" t="s">
        <v>166</v>
      </c>
      <c r="J2086" s="64" t="s">
        <v>262</v>
      </c>
    </row>
    <row r="2087" spans="1:10" x14ac:dyDescent="0.25">
      <c r="A2087" s="64">
        <v>24222705</v>
      </c>
      <c r="B2087" s="233" t="s">
        <v>4939</v>
      </c>
      <c r="C2087" s="64" t="s">
        <v>4940</v>
      </c>
      <c r="D2087" s="234" t="s">
        <v>118</v>
      </c>
      <c r="E2087" s="64" t="s">
        <v>2674</v>
      </c>
      <c r="F2087" s="64">
        <v>14</v>
      </c>
      <c r="G2087" s="64" t="s">
        <v>166</v>
      </c>
      <c r="H2087" s="233" t="s">
        <v>4694</v>
      </c>
      <c r="I2087" s="234" t="s">
        <v>166</v>
      </c>
      <c r="J2087" s="64" t="s">
        <v>4941</v>
      </c>
    </row>
    <row r="2088" spans="1:10" x14ac:dyDescent="0.25">
      <c r="A2088" s="64">
        <v>24247719</v>
      </c>
      <c r="B2088" s="233" t="s">
        <v>4942</v>
      </c>
      <c r="C2088" s="64" t="s">
        <v>4943</v>
      </c>
      <c r="D2088" s="234" t="s">
        <v>104</v>
      </c>
      <c r="E2088" s="64" t="s">
        <v>3204</v>
      </c>
      <c r="F2088" s="64">
        <v>11</v>
      </c>
      <c r="G2088" s="64" t="s">
        <v>166</v>
      </c>
      <c r="H2088" s="233" t="s">
        <v>4694</v>
      </c>
      <c r="I2088" s="234" t="s">
        <v>166</v>
      </c>
      <c r="J2088" s="64" t="s">
        <v>4944</v>
      </c>
    </row>
    <row r="2089" spans="1:10" x14ac:dyDescent="0.25">
      <c r="A2089" s="64">
        <v>24249143</v>
      </c>
      <c r="B2089" s="233" t="s">
        <v>4945</v>
      </c>
      <c r="C2089" s="64" t="s">
        <v>4946</v>
      </c>
      <c r="D2089" s="234" t="s">
        <v>104</v>
      </c>
      <c r="E2089" s="64" t="s">
        <v>1606</v>
      </c>
      <c r="F2089" s="64">
        <v>12</v>
      </c>
      <c r="G2089" s="64" t="s">
        <v>166</v>
      </c>
      <c r="H2089" s="233" t="s">
        <v>4694</v>
      </c>
      <c r="I2089" s="234" t="s">
        <v>166</v>
      </c>
      <c r="J2089" s="64" t="s">
        <v>788</v>
      </c>
    </row>
    <row r="2090" spans="1:10" x14ac:dyDescent="0.25">
      <c r="A2090" s="64">
        <v>24237965</v>
      </c>
      <c r="B2090" s="233" t="s">
        <v>4947</v>
      </c>
      <c r="C2090" s="64" t="s">
        <v>4948</v>
      </c>
      <c r="D2090" s="234" t="s">
        <v>104</v>
      </c>
      <c r="E2090" s="64" t="s">
        <v>1488</v>
      </c>
      <c r="F2090" s="64">
        <v>12</v>
      </c>
      <c r="G2090" s="64" t="s">
        <v>166</v>
      </c>
      <c r="H2090" s="233" t="s">
        <v>4694</v>
      </c>
      <c r="I2090" s="234" t="s">
        <v>166</v>
      </c>
      <c r="J2090" s="64" t="s">
        <v>845</v>
      </c>
    </row>
    <row r="2091" spans="1:10" x14ac:dyDescent="0.25">
      <c r="A2091" s="64">
        <v>24236477</v>
      </c>
      <c r="B2091" s="233" t="s">
        <v>4949</v>
      </c>
      <c r="C2091" s="64" t="s">
        <v>1117</v>
      </c>
      <c r="D2091" s="234" t="s">
        <v>104</v>
      </c>
      <c r="E2091" s="64" t="s">
        <v>2340</v>
      </c>
      <c r="F2091" s="64">
        <v>12</v>
      </c>
      <c r="G2091" s="64" t="s">
        <v>166</v>
      </c>
      <c r="H2091" s="233" t="s">
        <v>4694</v>
      </c>
      <c r="I2091" s="234" t="s">
        <v>166</v>
      </c>
      <c r="J2091" s="64" t="s">
        <v>788</v>
      </c>
    </row>
    <row r="2092" spans="1:10" x14ac:dyDescent="0.25">
      <c r="A2092" s="64">
        <v>24212700</v>
      </c>
      <c r="B2092" s="233" t="s">
        <v>4950</v>
      </c>
      <c r="C2092" s="64" t="s">
        <v>1958</v>
      </c>
      <c r="D2092" s="234" t="s">
        <v>119</v>
      </c>
      <c r="E2092" s="64" t="s">
        <v>4951</v>
      </c>
      <c r="F2092" s="64">
        <v>15</v>
      </c>
      <c r="G2092" s="64" t="s">
        <v>166</v>
      </c>
      <c r="H2092" s="233" t="s">
        <v>4694</v>
      </c>
      <c r="I2092" s="234" t="s">
        <v>166</v>
      </c>
      <c r="J2092" s="64" t="s">
        <v>788</v>
      </c>
    </row>
    <row r="2093" spans="1:10" x14ac:dyDescent="0.25">
      <c r="A2093" s="64">
        <v>24247444</v>
      </c>
      <c r="B2093" s="233" t="s">
        <v>4952</v>
      </c>
      <c r="C2093" s="64" t="s">
        <v>4953</v>
      </c>
      <c r="D2093" s="234" t="s">
        <v>119</v>
      </c>
      <c r="E2093" s="64" t="s">
        <v>610</v>
      </c>
      <c r="F2093" s="64">
        <v>14</v>
      </c>
      <c r="G2093" s="64" t="s">
        <v>166</v>
      </c>
      <c r="H2093" s="233" t="s">
        <v>4694</v>
      </c>
      <c r="I2093" s="234" t="s">
        <v>166</v>
      </c>
      <c r="J2093" s="64" t="s">
        <v>3422</v>
      </c>
    </row>
    <row r="2094" spans="1:10" x14ac:dyDescent="0.25">
      <c r="A2094" s="64">
        <v>24236577</v>
      </c>
      <c r="B2094" s="233" t="s">
        <v>673</v>
      </c>
      <c r="C2094" s="64" t="s">
        <v>4954</v>
      </c>
      <c r="D2094" s="234" t="s">
        <v>104</v>
      </c>
      <c r="E2094" s="64" t="s">
        <v>408</v>
      </c>
      <c r="F2094" s="64">
        <v>13</v>
      </c>
      <c r="G2094" s="64" t="s">
        <v>166</v>
      </c>
      <c r="H2094" s="233" t="s">
        <v>4694</v>
      </c>
      <c r="I2094" s="234" t="s">
        <v>166</v>
      </c>
      <c r="J2094" s="64" t="s">
        <v>176</v>
      </c>
    </row>
    <row r="2095" spans="1:10" x14ac:dyDescent="0.25">
      <c r="A2095" s="64">
        <v>24245656</v>
      </c>
      <c r="B2095" s="233" t="s">
        <v>673</v>
      </c>
      <c r="C2095" s="64" t="s">
        <v>2969</v>
      </c>
      <c r="D2095" s="234" t="s">
        <v>104</v>
      </c>
      <c r="E2095" s="64" t="s">
        <v>2040</v>
      </c>
      <c r="F2095" s="64">
        <v>11</v>
      </c>
      <c r="G2095" s="64" t="s">
        <v>166</v>
      </c>
      <c r="H2095" s="233" t="s">
        <v>4694</v>
      </c>
      <c r="I2095" s="234" t="s">
        <v>166</v>
      </c>
      <c r="J2095" s="64" t="s">
        <v>632</v>
      </c>
    </row>
    <row r="2096" spans="1:10" x14ac:dyDescent="0.25">
      <c r="A2096" s="64">
        <v>24245668</v>
      </c>
      <c r="B2096" s="233" t="s">
        <v>4955</v>
      </c>
      <c r="C2096" s="64" t="s">
        <v>2068</v>
      </c>
      <c r="D2096" s="234" t="s">
        <v>119</v>
      </c>
      <c r="E2096" s="64" t="s">
        <v>2682</v>
      </c>
      <c r="F2096" s="64">
        <v>14</v>
      </c>
      <c r="G2096" s="64" t="s">
        <v>166</v>
      </c>
      <c r="H2096" s="233" t="s">
        <v>4694</v>
      </c>
      <c r="I2096" s="234" t="s">
        <v>166</v>
      </c>
      <c r="J2096" s="64" t="s">
        <v>788</v>
      </c>
    </row>
    <row r="2097" spans="1:10" x14ac:dyDescent="0.25">
      <c r="A2097" s="64">
        <v>24248908</v>
      </c>
      <c r="B2097" s="233" t="s">
        <v>4956</v>
      </c>
      <c r="C2097" s="64" t="s">
        <v>4957</v>
      </c>
      <c r="D2097" s="234" t="s">
        <v>103</v>
      </c>
      <c r="E2097" s="64" t="s">
        <v>4355</v>
      </c>
      <c r="F2097" s="64">
        <v>12</v>
      </c>
      <c r="G2097" s="64" t="s">
        <v>166</v>
      </c>
      <c r="H2097" s="233" t="s">
        <v>4694</v>
      </c>
      <c r="I2097" s="234" t="s">
        <v>166</v>
      </c>
      <c r="J2097" s="64" t="s">
        <v>4779</v>
      </c>
    </row>
    <row r="2098" spans="1:10" x14ac:dyDescent="0.25">
      <c r="A2098" s="64">
        <v>24248909</v>
      </c>
      <c r="B2098" s="233" t="s">
        <v>4958</v>
      </c>
      <c r="C2098" s="64" t="s">
        <v>3860</v>
      </c>
      <c r="D2098" s="234" t="s">
        <v>119</v>
      </c>
      <c r="E2098" s="64" t="s">
        <v>4959</v>
      </c>
      <c r="F2098" s="64">
        <v>15</v>
      </c>
      <c r="G2098" s="64" t="s">
        <v>166</v>
      </c>
      <c r="H2098" s="233" t="s">
        <v>4694</v>
      </c>
      <c r="I2098" s="234" t="s">
        <v>166</v>
      </c>
      <c r="J2098" s="64" t="s">
        <v>279</v>
      </c>
    </row>
    <row r="2099" spans="1:10" x14ac:dyDescent="0.25">
      <c r="A2099" s="64">
        <v>24248139</v>
      </c>
      <c r="B2099" s="233" t="s">
        <v>4960</v>
      </c>
      <c r="C2099" s="64" t="s">
        <v>4961</v>
      </c>
      <c r="D2099" s="234" t="s">
        <v>119</v>
      </c>
      <c r="E2099" s="64" t="s">
        <v>2069</v>
      </c>
      <c r="F2099" s="64">
        <v>15</v>
      </c>
      <c r="G2099" s="64" t="s">
        <v>166</v>
      </c>
      <c r="H2099" s="233" t="s">
        <v>4694</v>
      </c>
      <c r="I2099" s="234" t="s">
        <v>166</v>
      </c>
      <c r="J2099" s="64" t="s">
        <v>1897</v>
      </c>
    </row>
    <row r="2100" spans="1:10" x14ac:dyDescent="0.25">
      <c r="A2100" s="64">
        <v>24236474</v>
      </c>
      <c r="B2100" s="233" t="s">
        <v>4962</v>
      </c>
      <c r="C2100" s="64" t="s">
        <v>324</v>
      </c>
      <c r="D2100" s="234" t="s">
        <v>104</v>
      </c>
      <c r="E2100" s="64" t="s">
        <v>2451</v>
      </c>
      <c r="F2100" s="64">
        <v>12</v>
      </c>
      <c r="G2100" s="64" t="s">
        <v>166</v>
      </c>
      <c r="H2100" s="233" t="s">
        <v>4694</v>
      </c>
      <c r="I2100" s="234" t="s">
        <v>166</v>
      </c>
      <c r="J2100" s="64" t="s">
        <v>4963</v>
      </c>
    </row>
    <row r="2101" spans="1:10" x14ac:dyDescent="0.25">
      <c r="A2101" s="64">
        <v>24248910</v>
      </c>
      <c r="B2101" s="233" t="s">
        <v>4964</v>
      </c>
      <c r="C2101" s="64" t="s">
        <v>3448</v>
      </c>
      <c r="D2101" s="234" t="s">
        <v>104</v>
      </c>
      <c r="E2101" s="64" t="s">
        <v>4965</v>
      </c>
      <c r="F2101" s="64">
        <v>11</v>
      </c>
      <c r="G2101" s="64" t="s">
        <v>166</v>
      </c>
      <c r="H2101" s="233" t="s">
        <v>4694</v>
      </c>
      <c r="I2101" s="234" t="s">
        <v>166</v>
      </c>
      <c r="J2101" s="64" t="s">
        <v>918</v>
      </c>
    </row>
    <row r="2102" spans="1:10" x14ac:dyDescent="0.25">
      <c r="A2102" s="64">
        <v>24221432</v>
      </c>
      <c r="B2102" s="233" t="s">
        <v>4966</v>
      </c>
      <c r="C2102" s="64" t="s">
        <v>4967</v>
      </c>
      <c r="D2102" s="234" t="s">
        <v>119</v>
      </c>
      <c r="E2102" s="64" t="s">
        <v>2085</v>
      </c>
      <c r="F2102" s="64">
        <v>13</v>
      </c>
      <c r="G2102" s="64" t="s">
        <v>166</v>
      </c>
      <c r="H2102" s="233" t="s">
        <v>4694</v>
      </c>
      <c r="I2102" s="234" t="s">
        <v>166</v>
      </c>
      <c r="J2102" s="64" t="s">
        <v>176</v>
      </c>
    </row>
    <row r="2103" spans="1:10" x14ac:dyDescent="0.25">
      <c r="A2103" s="64">
        <v>24236575</v>
      </c>
      <c r="B2103" s="233" t="s">
        <v>4968</v>
      </c>
      <c r="C2103" s="64" t="s">
        <v>4969</v>
      </c>
      <c r="D2103" s="234" t="s">
        <v>104</v>
      </c>
      <c r="E2103" s="64" t="s">
        <v>483</v>
      </c>
      <c r="F2103" s="64">
        <v>12</v>
      </c>
      <c r="G2103" s="64" t="s">
        <v>166</v>
      </c>
      <c r="H2103" s="233" t="s">
        <v>4694</v>
      </c>
      <c r="I2103" s="234" t="s">
        <v>166</v>
      </c>
      <c r="J2103" s="64" t="s">
        <v>176</v>
      </c>
    </row>
    <row r="2104" spans="1:10" x14ac:dyDescent="0.25">
      <c r="A2104" s="64">
        <v>24245655</v>
      </c>
      <c r="B2104" s="233" t="s">
        <v>4970</v>
      </c>
      <c r="C2104" s="64" t="s">
        <v>4971</v>
      </c>
      <c r="D2104" s="234" t="s">
        <v>104</v>
      </c>
      <c r="E2104" s="64" t="s">
        <v>691</v>
      </c>
      <c r="F2104" s="64">
        <v>11</v>
      </c>
      <c r="G2104" s="64" t="s">
        <v>166</v>
      </c>
      <c r="H2104" s="233" t="s">
        <v>4694</v>
      </c>
      <c r="I2104" s="234" t="s">
        <v>166</v>
      </c>
      <c r="J2104" s="64" t="s">
        <v>2293</v>
      </c>
    </row>
    <row r="2105" spans="1:10" x14ac:dyDescent="0.25">
      <c r="A2105" s="64">
        <v>24245637</v>
      </c>
      <c r="B2105" s="233" t="s">
        <v>4972</v>
      </c>
      <c r="C2105" s="64" t="s">
        <v>806</v>
      </c>
      <c r="D2105" s="234" t="s">
        <v>104</v>
      </c>
      <c r="E2105" s="64" t="s">
        <v>721</v>
      </c>
      <c r="F2105" s="64">
        <v>12</v>
      </c>
      <c r="G2105" s="64" t="s">
        <v>166</v>
      </c>
      <c r="H2105" s="233" t="s">
        <v>4694</v>
      </c>
      <c r="I2105" s="234" t="s">
        <v>166</v>
      </c>
      <c r="J2105" s="64" t="s">
        <v>1107</v>
      </c>
    </row>
    <row r="2106" spans="1:10" x14ac:dyDescent="0.25">
      <c r="A2106" s="64">
        <v>24248911</v>
      </c>
      <c r="B2106" s="233" t="s">
        <v>4973</v>
      </c>
      <c r="C2106" s="64" t="s">
        <v>366</v>
      </c>
      <c r="D2106" s="234" t="s">
        <v>104</v>
      </c>
      <c r="E2106" s="64" t="s">
        <v>2402</v>
      </c>
      <c r="F2106" s="64">
        <v>12</v>
      </c>
      <c r="G2106" s="64" t="s">
        <v>166</v>
      </c>
      <c r="H2106" s="233" t="s">
        <v>4694</v>
      </c>
      <c r="I2106" s="234" t="s">
        <v>166</v>
      </c>
      <c r="J2106" s="64" t="s">
        <v>1752</v>
      </c>
    </row>
    <row r="2107" spans="1:10" x14ac:dyDescent="0.25">
      <c r="A2107" s="64">
        <v>24248912</v>
      </c>
      <c r="B2107" s="233" t="s">
        <v>4974</v>
      </c>
      <c r="C2107" s="64" t="s">
        <v>4975</v>
      </c>
      <c r="D2107" s="234" t="s">
        <v>103</v>
      </c>
      <c r="E2107" s="64" t="s">
        <v>2005</v>
      </c>
      <c r="F2107" s="64">
        <v>12</v>
      </c>
      <c r="G2107" s="64" t="s">
        <v>166</v>
      </c>
      <c r="H2107" s="233" t="s">
        <v>4694</v>
      </c>
      <c r="I2107" s="234" t="s">
        <v>166</v>
      </c>
      <c r="J2107" s="64" t="s">
        <v>262</v>
      </c>
    </row>
    <row r="2108" spans="1:10" x14ac:dyDescent="0.25">
      <c r="A2108" s="64">
        <v>24233646</v>
      </c>
      <c r="B2108" s="233" t="s">
        <v>4976</v>
      </c>
      <c r="C2108" s="64" t="s">
        <v>718</v>
      </c>
      <c r="D2108" s="234" t="s">
        <v>104</v>
      </c>
      <c r="E2108" s="64" t="s">
        <v>2356</v>
      </c>
      <c r="F2108" s="64">
        <v>12</v>
      </c>
      <c r="G2108" s="64" t="s">
        <v>166</v>
      </c>
      <c r="H2108" s="233" t="s">
        <v>4694</v>
      </c>
      <c r="I2108" s="234" t="s">
        <v>166</v>
      </c>
      <c r="J2108" s="64" t="s">
        <v>4977</v>
      </c>
    </row>
    <row r="2109" spans="1:10" x14ac:dyDescent="0.25">
      <c r="A2109" s="64">
        <v>24247710</v>
      </c>
      <c r="B2109" s="233" t="s">
        <v>4978</v>
      </c>
      <c r="C2109" s="64" t="s">
        <v>4979</v>
      </c>
      <c r="D2109" s="234" t="s">
        <v>103</v>
      </c>
      <c r="E2109" s="64" t="s">
        <v>3318</v>
      </c>
      <c r="F2109" s="64">
        <v>11</v>
      </c>
      <c r="G2109" s="64" t="s">
        <v>166</v>
      </c>
      <c r="H2109" s="233" t="s">
        <v>4694</v>
      </c>
      <c r="I2109" s="234" t="s">
        <v>166</v>
      </c>
      <c r="J2109" s="64" t="s">
        <v>262</v>
      </c>
    </row>
    <row r="2110" spans="1:10" x14ac:dyDescent="0.25">
      <c r="A2110" s="64">
        <v>24245815</v>
      </c>
      <c r="B2110" s="233" t="s">
        <v>4980</v>
      </c>
      <c r="C2110" s="64" t="s">
        <v>4981</v>
      </c>
      <c r="D2110" s="234" t="s">
        <v>103</v>
      </c>
      <c r="E2110" s="64" t="s">
        <v>4982</v>
      </c>
      <c r="F2110" s="64">
        <v>10</v>
      </c>
      <c r="G2110" s="64" t="s">
        <v>166</v>
      </c>
      <c r="H2110" s="233" t="s">
        <v>4694</v>
      </c>
      <c r="I2110" s="234" t="s">
        <v>166</v>
      </c>
      <c r="J2110" s="64" t="s">
        <v>262</v>
      </c>
    </row>
    <row r="2111" spans="1:10" x14ac:dyDescent="0.25">
      <c r="A2111" s="64">
        <v>24221976</v>
      </c>
      <c r="B2111" s="233" t="s">
        <v>4983</v>
      </c>
      <c r="C2111" s="64" t="s">
        <v>1463</v>
      </c>
      <c r="D2111" s="234" t="s">
        <v>104</v>
      </c>
      <c r="E2111" s="64" t="s">
        <v>1783</v>
      </c>
      <c r="F2111" s="64">
        <v>13</v>
      </c>
      <c r="G2111" s="64" t="s">
        <v>166</v>
      </c>
      <c r="H2111" s="233" t="s">
        <v>4694</v>
      </c>
      <c r="I2111" s="234" t="s">
        <v>166</v>
      </c>
      <c r="J2111" s="64" t="s">
        <v>4720</v>
      </c>
    </row>
    <row r="2112" spans="1:10" x14ac:dyDescent="0.25">
      <c r="A2112" s="64">
        <v>24245831</v>
      </c>
      <c r="B2112" s="233" t="s">
        <v>4984</v>
      </c>
      <c r="C2112" s="64" t="s">
        <v>4985</v>
      </c>
      <c r="D2112" s="234" t="s">
        <v>104</v>
      </c>
      <c r="E2112" s="64" t="s">
        <v>4285</v>
      </c>
      <c r="F2112" s="64">
        <v>11</v>
      </c>
      <c r="G2112" s="64" t="s">
        <v>166</v>
      </c>
      <c r="H2112" s="233" t="s">
        <v>4694</v>
      </c>
      <c r="I2112" s="234" t="s">
        <v>166</v>
      </c>
      <c r="J2112" s="64" t="s">
        <v>176</v>
      </c>
    </row>
    <row r="2113" spans="1:10" x14ac:dyDescent="0.25">
      <c r="A2113" s="64">
        <v>24221947</v>
      </c>
      <c r="B2113" s="233" t="s">
        <v>4986</v>
      </c>
      <c r="C2113" s="64" t="s">
        <v>4987</v>
      </c>
      <c r="D2113" s="234" t="s">
        <v>104</v>
      </c>
      <c r="E2113" s="64" t="s">
        <v>4988</v>
      </c>
      <c r="F2113" s="64">
        <v>13</v>
      </c>
      <c r="G2113" s="64" t="s">
        <v>166</v>
      </c>
      <c r="H2113" s="233" t="s">
        <v>4694</v>
      </c>
      <c r="I2113" s="234" t="s">
        <v>166</v>
      </c>
      <c r="J2113" s="64" t="s">
        <v>4989</v>
      </c>
    </row>
    <row r="2114" spans="1:10" x14ac:dyDescent="0.25">
      <c r="A2114" s="64">
        <v>24236570</v>
      </c>
      <c r="B2114" s="233" t="s">
        <v>4990</v>
      </c>
      <c r="C2114" s="64" t="s">
        <v>4591</v>
      </c>
      <c r="D2114" s="234" t="s">
        <v>104</v>
      </c>
      <c r="E2114" s="64" t="s">
        <v>1864</v>
      </c>
      <c r="F2114" s="64">
        <v>13</v>
      </c>
      <c r="G2114" s="64" t="s">
        <v>166</v>
      </c>
      <c r="H2114" s="233" t="s">
        <v>4694</v>
      </c>
      <c r="I2114" s="234" t="s">
        <v>166</v>
      </c>
      <c r="J2114" s="64" t="s">
        <v>176</v>
      </c>
    </row>
    <row r="2115" spans="1:10" x14ac:dyDescent="0.25">
      <c r="A2115" s="64">
        <v>24248913</v>
      </c>
      <c r="B2115" s="233" t="s">
        <v>4991</v>
      </c>
      <c r="C2115" s="64" t="s">
        <v>479</v>
      </c>
      <c r="D2115" s="234" t="s">
        <v>119</v>
      </c>
      <c r="E2115" s="64" t="s">
        <v>4224</v>
      </c>
      <c r="F2115" s="64">
        <v>13</v>
      </c>
      <c r="G2115" s="64" t="s">
        <v>166</v>
      </c>
      <c r="H2115" s="233" t="s">
        <v>4694</v>
      </c>
      <c r="I2115" s="234" t="s">
        <v>166</v>
      </c>
      <c r="J2115" s="64" t="s">
        <v>4992</v>
      </c>
    </row>
    <row r="2116" spans="1:10" x14ac:dyDescent="0.25">
      <c r="A2116" s="64">
        <v>24247441</v>
      </c>
      <c r="B2116" s="233" t="s">
        <v>4993</v>
      </c>
      <c r="C2116" s="64" t="s">
        <v>4994</v>
      </c>
      <c r="D2116" s="234" t="s">
        <v>119</v>
      </c>
      <c r="E2116" s="64" t="s">
        <v>4995</v>
      </c>
      <c r="F2116" s="64">
        <v>15</v>
      </c>
      <c r="G2116" s="64" t="s">
        <v>166</v>
      </c>
      <c r="H2116" s="233" t="s">
        <v>4694</v>
      </c>
      <c r="I2116" s="234" t="s">
        <v>166</v>
      </c>
      <c r="J2116" s="64" t="s">
        <v>3422</v>
      </c>
    </row>
    <row r="2117" spans="1:10" x14ac:dyDescent="0.25">
      <c r="A2117" s="64">
        <v>24248914</v>
      </c>
      <c r="B2117" s="233" t="s">
        <v>4996</v>
      </c>
      <c r="C2117" s="64" t="s">
        <v>4365</v>
      </c>
      <c r="D2117" s="234" t="s">
        <v>104</v>
      </c>
      <c r="E2117" s="64" t="s">
        <v>2676</v>
      </c>
      <c r="F2117" s="64">
        <v>11</v>
      </c>
      <c r="G2117" s="64" t="s">
        <v>166</v>
      </c>
      <c r="H2117" s="233" t="s">
        <v>4694</v>
      </c>
      <c r="I2117" s="234" t="s">
        <v>166</v>
      </c>
      <c r="J2117" s="64" t="s">
        <v>814</v>
      </c>
    </row>
    <row r="2118" spans="1:10" x14ac:dyDescent="0.25">
      <c r="A2118" s="64">
        <v>24245670</v>
      </c>
      <c r="B2118" s="233" t="s">
        <v>4997</v>
      </c>
      <c r="C2118" s="64" t="s">
        <v>4998</v>
      </c>
      <c r="D2118" s="234" t="s">
        <v>103</v>
      </c>
      <c r="E2118" s="64" t="s">
        <v>954</v>
      </c>
      <c r="F2118" s="64">
        <v>11</v>
      </c>
      <c r="G2118" s="64" t="s">
        <v>166</v>
      </c>
      <c r="H2118" s="233" t="s">
        <v>4694</v>
      </c>
      <c r="I2118" s="234" t="s">
        <v>166</v>
      </c>
      <c r="J2118" s="64" t="s">
        <v>262</v>
      </c>
    </row>
    <row r="2119" spans="1:10" x14ac:dyDescent="0.25">
      <c r="A2119" s="64">
        <v>24238748</v>
      </c>
      <c r="B2119" s="233" t="s">
        <v>4999</v>
      </c>
      <c r="C2119" s="64" t="s">
        <v>4598</v>
      </c>
      <c r="D2119" s="234" t="s">
        <v>104</v>
      </c>
      <c r="E2119" s="64" t="s">
        <v>2914</v>
      </c>
      <c r="F2119" s="64">
        <v>13</v>
      </c>
      <c r="G2119" s="64" t="s">
        <v>166</v>
      </c>
      <c r="H2119" s="233" t="s">
        <v>4694</v>
      </c>
      <c r="I2119" s="234" t="s">
        <v>166</v>
      </c>
      <c r="J2119" s="64" t="s">
        <v>4767</v>
      </c>
    </row>
    <row r="2120" spans="1:10" x14ac:dyDescent="0.25">
      <c r="A2120" s="64">
        <v>24248915</v>
      </c>
      <c r="B2120" s="233" t="s">
        <v>5000</v>
      </c>
      <c r="C2120" s="64" t="s">
        <v>5001</v>
      </c>
      <c r="D2120" s="234" t="s">
        <v>104</v>
      </c>
      <c r="E2120" s="64" t="s">
        <v>3013</v>
      </c>
      <c r="F2120" s="64">
        <v>12</v>
      </c>
      <c r="G2120" s="64" t="s">
        <v>166</v>
      </c>
      <c r="H2120" s="233" t="s">
        <v>4694</v>
      </c>
      <c r="I2120" s="234" t="s">
        <v>166</v>
      </c>
      <c r="J2120" s="64" t="s">
        <v>1752</v>
      </c>
    </row>
    <row r="2121" spans="1:10" x14ac:dyDescent="0.25">
      <c r="A2121" s="64">
        <v>24247712</v>
      </c>
      <c r="B2121" s="233" t="s">
        <v>5002</v>
      </c>
      <c r="C2121" s="64" t="s">
        <v>5003</v>
      </c>
      <c r="D2121" s="234" t="s">
        <v>104</v>
      </c>
      <c r="E2121" s="64" t="s">
        <v>2513</v>
      </c>
      <c r="F2121" s="64">
        <v>12</v>
      </c>
      <c r="G2121" s="64" t="s">
        <v>166</v>
      </c>
      <c r="H2121" s="233" t="s">
        <v>4694</v>
      </c>
      <c r="I2121" s="234" t="s">
        <v>166</v>
      </c>
    </row>
    <row r="2122" spans="1:10" x14ac:dyDescent="0.25">
      <c r="A2122" s="64">
        <v>24221812</v>
      </c>
      <c r="B2122" s="233" t="s">
        <v>4361</v>
      </c>
      <c r="C2122" s="64" t="s">
        <v>5004</v>
      </c>
      <c r="D2122" s="234" t="s">
        <v>104</v>
      </c>
      <c r="E2122" s="64" t="s">
        <v>1996</v>
      </c>
      <c r="F2122" s="64">
        <v>13</v>
      </c>
      <c r="G2122" s="64" t="s">
        <v>166</v>
      </c>
      <c r="H2122" s="233" t="s">
        <v>4694</v>
      </c>
      <c r="I2122" s="234" t="s">
        <v>166</v>
      </c>
      <c r="J2122" s="64" t="s">
        <v>4804</v>
      </c>
    </row>
    <row r="2123" spans="1:10" x14ac:dyDescent="0.25">
      <c r="A2123" s="64">
        <v>24245641</v>
      </c>
      <c r="B2123" s="233" t="s">
        <v>5005</v>
      </c>
      <c r="C2123" s="64" t="s">
        <v>5006</v>
      </c>
      <c r="D2123" s="234" t="s">
        <v>103</v>
      </c>
      <c r="E2123" s="64" t="s">
        <v>1351</v>
      </c>
      <c r="F2123" s="64">
        <v>11</v>
      </c>
      <c r="G2123" s="64" t="s">
        <v>166</v>
      </c>
      <c r="H2123" s="233" t="s">
        <v>4694</v>
      </c>
      <c r="I2123" s="234" t="s">
        <v>166</v>
      </c>
      <c r="J2123" s="64" t="s">
        <v>788</v>
      </c>
    </row>
    <row r="2124" spans="1:10" x14ac:dyDescent="0.25">
      <c r="A2124" s="64">
        <v>24247440</v>
      </c>
      <c r="B2124" s="233" t="s">
        <v>5007</v>
      </c>
      <c r="C2124" s="64" t="s">
        <v>2333</v>
      </c>
      <c r="D2124" s="234" t="s">
        <v>104</v>
      </c>
      <c r="E2124" s="64" t="s">
        <v>1138</v>
      </c>
      <c r="F2124" s="64">
        <v>12</v>
      </c>
      <c r="G2124" s="64" t="s">
        <v>166</v>
      </c>
      <c r="H2124" s="233" t="s">
        <v>4694</v>
      </c>
      <c r="I2124" s="234" t="s">
        <v>166</v>
      </c>
      <c r="J2124" s="64" t="s">
        <v>176</v>
      </c>
    </row>
    <row r="2125" spans="1:10" x14ac:dyDescent="0.25">
      <c r="A2125" s="64">
        <v>24248916</v>
      </c>
      <c r="B2125" s="233" t="s">
        <v>5008</v>
      </c>
      <c r="C2125" s="64" t="s">
        <v>5009</v>
      </c>
      <c r="D2125" s="234" t="s">
        <v>104</v>
      </c>
      <c r="E2125" s="64" t="s">
        <v>1637</v>
      </c>
      <c r="F2125" s="64">
        <v>12</v>
      </c>
      <c r="G2125" s="64" t="s">
        <v>166</v>
      </c>
      <c r="H2125" s="233" t="s">
        <v>4694</v>
      </c>
      <c r="I2125" s="234" t="s">
        <v>166</v>
      </c>
      <c r="J2125" s="64" t="s">
        <v>814</v>
      </c>
    </row>
    <row r="2126" spans="1:10" x14ac:dyDescent="0.25">
      <c r="A2126" s="64">
        <v>24247838</v>
      </c>
      <c r="B2126" s="233" t="s">
        <v>5010</v>
      </c>
      <c r="C2126" s="64" t="s">
        <v>2259</v>
      </c>
      <c r="D2126" s="234" t="s">
        <v>104</v>
      </c>
      <c r="E2126" s="64" t="s">
        <v>1058</v>
      </c>
      <c r="F2126" s="64">
        <v>12</v>
      </c>
      <c r="G2126" s="64" t="s">
        <v>166</v>
      </c>
      <c r="H2126" s="233" t="s">
        <v>4694</v>
      </c>
      <c r="I2126" s="234" t="s">
        <v>166</v>
      </c>
      <c r="J2126" s="64" t="s">
        <v>4727</v>
      </c>
    </row>
    <row r="2127" spans="1:10" x14ac:dyDescent="0.25">
      <c r="A2127" s="64">
        <v>24236565</v>
      </c>
      <c r="B2127" s="233" t="s">
        <v>5011</v>
      </c>
      <c r="C2127" s="64" t="s">
        <v>5012</v>
      </c>
      <c r="D2127" s="234" t="s">
        <v>119</v>
      </c>
      <c r="E2127" s="64" t="s">
        <v>2798</v>
      </c>
      <c r="F2127" s="64">
        <v>13</v>
      </c>
      <c r="G2127" s="64" t="s">
        <v>166</v>
      </c>
      <c r="H2127" s="233" t="s">
        <v>4694</v>
      </c>
      <c r="I2127" s="234" t="s">
        <v>166</v>
      </c>
      <c r="J2127" s="64" t="s">
        <v>4804</v>
      </c>
    </row>
    <row r="2128" spans="1:10" x14ac:dyDescent="0.25">
      <c r="A2128" s="64">
        <v>24245658</v>
      </c>
      <c r="B2128" s="233" t="s">
        <v>5013</v>
      </c>
      <c r="C2128" s="64" t="s">
        <v>5014</v>
      </c>
      <c r="D2128" s="234" t="s">
        <v>104</v>
      </c>
      <c r="E2128" s="64" t="s">
        <v>4736</v>
      </c>
      <c r="F2128" s="64">
        <v>13</v>
      </c>
      <c r="G2128" s="64" t="s">
        <v>166</v>
      </c>
      <c r="H2128" s="233" t="s">
        <v>4694</v>
      </c>
      <c r="I2128" s="234" t="s">
        <v>166</v>
      </c>
      <c r="J2128" s="64" t="s">
        <v>5015</v>
      </c>
    </row>
    <row r="2129" spans="1:10" x14ac:dyDescent="0.25">
      <c r="A2129" s="64">
        <v>24245662</v>
      </c>
      <c r="B2129" s="233" t="s">
        <v>5016</v>
      </c>
      <c r="C2129" s="64" t="s">
        <v>5017</v>
      </c>
      <c r="D2129" s="234" t="s">
        <v>104</v>
      </c>
      <c r="E2129" s="64" t="s">
        <v>1189</v>
      </c>
      <c r="F2129" s="64">
        <v>12</v>
      </c>
      <c r="G2129" s="64" t="s">
        <v>166</v>
      </c>
      <c r="H2129" s="233" t="s">
        <v>4694</v>
      </c>
      <c r="I2129" s="234" t="s">
        <v>166</v>
      </c>
      <c r="J2129" s="64" t="s">
        <v>335</v>
      </c>
    </row>
    <row r="2130" spans="1:10" x14ac:dyDescent="0.25">
      <c r="A2130" s="64">
        <v>24247466</v>
      </c>
      <c r="B2130" s="233" t="s">
        <v>2057</v>
      </c>
      <c r="C2130" s="64" t="s">
        <v>4969</v>
      </c>
      <c r="D2130" s="234" t="s">
        <v>104</v>
      </c>
      <c r="E2130" s="64" t="s">
        <v>1741</v>
      </c>
      <c r="F2130" s="64">
        <v>12</v>
      </c>
      <c r="G2130" s="64" t="s">
        <v>166</v>
      </c>
      <c r="H2130" s="233" t="s">
        <v>4694</v>
      </c>
      <c r="I2130" s="234" t="s">
        <v>166</v>
      </c>
      <c r="J2130" s="64" t="s">
        <v>4646</v>
      </c>
    </row>
    <row r="2131" spans="1:10" x14ac:dyDescent="0.25">
      <c r="A2131" s="64">
        <v>24236476</v>
      </c>
      <c r="B2131" s="233" t="s">
        <v>5018</v>
      </c>
      <c r="C2131" s="64" t="s">
        <v>4825</v>
      </c>
      <c r="D2131" s="234" t="s">
        <v>103</v>
      </c>
      <c r="E2131" s="64" t="s">
        <v>5019</v>
      </c>
      <c r="F2131" s="64">
        <v>11</v>
      </c>
      <c r="G2131" s="64" t="s">
        <v>166</v>
      </c>
      <c r="H2131" s="233" t="s">
        <v>4694</v>
      </c>
      <c r="I2131" s="234" t="s">
        <v>166</v>
      </c>
      <c r="J2131" s="64" t="s">
        <v>5020</v>
      </c>
    </row>
    <row r="2132" spans="1:10" x14ac:dyDescent="0.25">
      <c r="A2132" s="64">
        <v>24245643</v>
      </c>
      <c r="B2132" s="233" t="s">
        <v>5021</v>
      </c>
      <c r="C2132" s="64" t="s">
        <v>2254</v>
      </c>
      <c r="D2132" s="234" t="s">
        <v>104</v>
      </c>
      <c r="E2132" s="64" t="s">
        <v>2005</v>
      </c>
      <c r="F2132" s="64">
        <v>12</v>
      </c>
      <c r="G2132" s="64" t="s">
        <v>166</v>
      </c>
      <c r="H2132" s="233" t="s">
        <v>4694</v>
      </c>
      <c r="I2132" s="234" t="s">
        <v>166</v>
      </c>
      <c r="J2132" s="64" t="s">
        <v>3422</v>
      </c>
    </row>
    <row r="2133" spans="1:10" x14ac:dyDescent="0.25">
      <c r="A2133" s="64">
        <v>24245663</v>
      </c>
      <c r="B2133" s="233" t="s">
        <v>5022</v>
      </c>
      <c r="C2133" s="64" t="s">
        <v>5023</v>
      </c>
      <c r="D2133" s="234" t="s">
        <v>118</v>
      </c>
      <c r="E2133" s="64" t="s">
        <v>1919</v>
      </c>
      <c r="F2133" s="64">
        <v>14</v>
      </c>
      <c r="G2133" s="64" t="s">
        <v>166</v>
      </c>
      <c r="H2133" s="233" t="s">
        <v>4694</v>
      </c>
      <c r="I2133" s="234" t="s">
        <v>166</v>
      </c>
      <c r="J2133" s="64" t="s">
        <v>4767</v>
      </c>
    </row>
    <row r="2134" spans="1:10" x14ac:dyDescent="0.25">
      <c r="A2134" s="64">
        <v>24236514</v>
      </c>
      <c r="B2134" s="233" t="s">
        <v>5024</v>
      </c>
      <c r="C2134" s="64" t="s">
        <v>718</v>
      </c>
      <c r="D2134" s="234" t="s">
        <v>119</v>
      </c>
      <c r="E2134" s="64" t="s">
        <v>2771</v>
      </c>
      <c r="F2134" s="64">
        <v>14</v>
      </c>
      <c r="G2134" s="64" t="s">
        <v>166</v>
      </c>
      <c r="H2134" s="233" t="s">
        <v>4694</v>
      </c>
      <c r="I2134" s="234" t="s">
        <v>166</v>
      </c>
      <c r="J2134" s="64" t="s">
        <v>788</v>
      </c>
    </row>
    <row r="2135" spans="1:10" x14ac:dyDescent="0.25">
      <c r="A2135" s="64">
        <v>24247464</v>
      </c>
      <c r="B2135" s="233" t="s">
        <v>5025</v>
      </c>
      <c r="C2135" s="64" t="s">
        <v>5026</v>
      </c>
      <c r="D2135" s="234" t="s">
        <v>104</v>
      </c>
      <c r="E2135" s="64" t="s">
        <v>4124</v>
      </c>
      <c r="F2135" s="64">
        <v>12</v>
      </c>
      <c r="G2135" s="64" t="s">
        <v>166</v>
      </c>
      <c r="H2135" s="233" t="s">
        <v>4694</v>
      </c>
      <c r="I2135" s="234" t="s">
        <v>166</v>
      </c>
      <c r="J2135" s="64" t="s">
        <v>4754</v>
      </c>
    </row>
    <row r="2136" spans="1:10" x14ac:dyDescent="0.25">
      <c r="A2136" s="64">
        <v>24221612</v>
      </c>
      <c r="B2136" s="233" t="s">
        <v>3387</v>
      </c>
      <c r="C2136" s="64" t="s">
        <v>1666</v>
      </c>
      <c r="D2136" s="234" t="s">
        <v>104</v>
      </c>
      <c r="E2136" s="64" t="s">
        <v>5027</v>
      </c>
      <c r="F2136" s="64">
        <v>13</v>
      </c>
      <c r="G2136" s="64" t="s">
        <v>166</v>
      </c>
      <c r="H2136" s="233" t="s">
        <v>4694</v>
      </c>
      <c r="I2136" s="234" t="s">
        <v>166</v>
      </c>
      <c r="J2136" s="64" t="s">
        <v>5028</v>
      </c>
    </row>
    <row r="2137" spans="1:10" x14ac:dyDescent="0.25">
      <c r="A2137" s="64">
        <v>24247491</v>
      </c>
      <c r="B2137" s="233" t="s">
        <v>5029</v>
      </c>
      <c r="C2137" s="64" t="s">
        <v>2969</v>
      </c>
      <c r="D2137" s="234" t="s">
        <v>104</v>
      </c>
      <c r="E2137" s="64" t="s">
        <v>1864</v>
      </c>
      <c r="F2137" s="64">
        <v>13</v>
      </c>
      <c r="G2137" s="64" t="s">
        <v>166</v>
      </c>
      <c r="H2137" s="233" t="s">
        <v>4694</v>
      </c>
      <c r="I2137" s="234" t="s">
        <v>166</v>
      </c>
      <c r="J2137" s="64" t="s">
        <v>4727</v>
      </c>
    </row>
    <row r="2138" spans="1:10" x14ac:dyDescent="0.25">
      <c r="A2138" s="64">
        <v>24221951</v>
      </c>
      <c r="B2138" s="233" t="s">
        <v>5030</v>
      </c>
      <c r="C2138" s="64" t="s">
        <v>2061</v>
      </c>
      <c r="D2138" s="234" t="s">
        <v>119</v>
      </c>
      <c r="E2138" s="64" t="s">
        <v>2045</v>
      </c>
      <c r="F2138" s="64">
        <v>14</v>
      </c>
      <c r="G2138" s="64" t="s">
        <v>166</v>
      </c>
      <c r="H2138" s="233" t="s">
        <v>4694</v>
      </c>
      <c r="I2138" s="234" t="s">
        <v>166</v>
      </c>
      <c r="J2138" s="64" t="s">
        <v>5031</v>
      </c>
    </row>
    <row r="2139" spans="1:10" x14ac:dyDescent="0.25">
      <c r="A2139" s="64">
        <v>24245644</v>
      </c>
      <c r="B2139" s="233" t="s">
        <v>5032</v>
      </c>
      <c r="C2139" s="64" t="s">
        <v>5033</v>
      </c>
      <c r="D2139" s="234" t="s">
        <v>103</v>
      </c>
      <c r="E2139" s="64" t="s">
        <v>568</v>
      </c>
      <c r="F2139" s="64">
        <v>11</v>
      </c>
      <c r="G2139" s="64" t="s">
        <v>166</v>
      </c>
      <c r="H2139" s="233" t="s">
        <v>4694</v>
      </c>
      <c r="I2139" s="234" t="s">
        <v>166</v>
      </c>
      <c r="J2139" s="64" t="s">
        <v>788</v>
      </c>
    </row>
    <row r="2140" spans="1:10" x14ac:dyDescent="0.25">
      <c r="A2140" s="64">
        <v>24245816</v>
      </c>
      <c r="B2140" s="233" t="s">
        <v>5034</v>
      </c>
      <c r="C2140" s="64" t="s">
        <v>5035</v>
      </c>
      <c r="D2140" s="234" t="s">
        <v>103</v>
      </c>
      <c r="E2140" s="64" t="s">
        <v>5036</v>
      </c>
      <c r="F2140" s="64">
        <v>13</v>
      </c>
      <c r="G2140" s="64" t="s">
        <v>166</v>
      </c>
      <c r="H2140" s="233" t="s">
        <v>4694</v>
      </c>
      <c r="I2140" s="234" t="s">
        <v>166</v>
      </c>
      <c r="J2140" s="64" t="s">
        <v>262</v>
      </c>
    </row>
    <row r="2141" spans="1:10" x14ac:dyDescent="0.25">
      <c r="A2141" s="64">
        <v>24221982</v>
      </c>
      <c r="B2141" s="233" t="s">
        <v>5037</v>
      </c>
      <c r="C2141" s="64" t="s">
        <v>5038</v>
      </c>
      <c r="D2141" s="234" t="s">
        <v>118</v>
      </c>
      <c r="E2141" s="64" t="s">
        <v>3385</v>
      </c>
      <c r="F2141" s="64">
        <v>14</v>
      </c>
      <c r="G2141" s="64" t="s">
        <v>166</v>
      </c>
      <c r="H2141" s="233" t="s">
        <v>4694</v>
      </c>
      <c r="I2141" s="234" t="s">
        <v>166</v>
      </c>
      <c r="J2141" s="64" t="s">
        <v>1165</v>
      </c>
    </row>
    <row r="2142" spans="1:10" x14ac:dyDescent="0.25">
      <c r="A2142" s="64">
        <v>24245817</v>
      </c>
      <c r="B2142" s="233" t="s">
        <v>5039</v>
      </c>
      <c r="C2142" s="64" t="s">
        <v>3956</v>
      </c>
      <c r="D2142" s="234" t="s">
        <v>103</v>
      </c>
      <c r="E2142" s="64" t="s">
        <v>1488</v>
      </c>
      <c r="F2142" s="64">
        <v>12</v>
      </c>
      <c r="G2142" s="64" t="s">
        <v>166</v>
      </c>
      <c r="H2142" s="233" t="s">
        <v>4694</v>
      </c>
      <c r="I2142" s="234" t="s">
        <v>166</v>
      </c>
      <c r="J2142" s="64" t="s">
        <v>262</v>
      </c>
    </row>
    <row r="2143" spans="1:10" x14ac:dyDescent="0.25">
      <c r="A2143" s="64">
        <v>24220247</v>
      </c>
      <c r="B2143" s="233" t="s">
        <v>5040</v>
      </c>
      <c r="C2143" s="64" t="s">
        <v>5041</v>
      </c>
      <c r="D2143" s="234" t="s">
        <v>119</v>
      </c>
      <c r="E2143" s="64" t="s">
        <v>1690</v>
      </c>
      <c r="F2143" s="64">
        <v>14</v>
      </c>
      <c r="G2143" s="64" t="s">
        <v>166</v>
      </c>
      <c r="H2143" s="233" t="s">
        <v>4694</v>
      </c>
      <c r="I2143" s="234" t="s">
        <v>166</v>
      </c>
      <c r="J2143" s="64" t="s">
        <v>5042</v>
      </c>
    </row>
    <row r="2144" spans="1:10" x14ac:dyDescent="0.25">
      <c r="A2144" s="64">
        <v>24247443</v>
      </c>
      <c r="B2144" s="233" t="s">
        <v>2223</v>
      </c>
      <c r="C2144" s="64" t="s">
        <v>5043</v>
      </c>
      <c r="D2144" s="234" t="s">
        <v>104</v>
      </c>
      <c r="E2144" s="64" t="s">
        <v>2170</v>
      </c>
      <c r="F2144" s="64">
        <v>12</v>
      </c>
      <c r="G2144" s="64" t="s">
        <v>166</v>
      </c>
      <c r="H2144" s="233" t="s">
        <v>4694</v>
      </c>
      <c r="I2144" s="234" t="s">
        <v>166</v>
      </c>
      <c r="J2144" s="64" t="s">
        <v>176</v>
      </c>
    </row>
    <row r="2145" spans="1:10" x14ac:dyDescent="0.25">
      <c r="A2145" s="64">
        <v>24221981</v>
      </c>
      <c r="B2145" s="233" t="s">
        <v>5044</v>
      </c>
      <c r="C2145" s="64" t="s">
        <v>1747</v>
      </c>
      <c r="D2145" s="234" t="s">
        <v>119</v>
      </c>
      <c r="E2145" s="64" t="s">
        <v>2429</v>
      </c>
      <c r="F2145" s="64">
        <v>14</v>
      </c>
      <c r="G2145" s="64" t="s">
        <v>166</v>
      </c>
      <c r="H2145" s="233" t="s">
        <v>4694</v>
      </c>
      <c r="I2145" s="234" t="s">
        <v>166</v>
      </c>
      <c r="J2145" s="64" t="s">
        <v>788</v>
      </c>
    </row>
    <row r="2146" spans="1:10" x14ac:dyDescent="0.25">
      <c r="A2146" s="64">
        <v>24236641</v>
      </c>
      <c r="B2146" s="233" t="s">
        <v>5045</v>
      </c>
      <c r="C2146" s="64" t="s">
        <v>5046</v>
      </c>
      <c r="D2146" s="234" t="s">
        <v>103</v>
      </c>
      <c r="E2146" s="64" t="s">
        <v>2296</v>
      </c>
      <c r="F2146" s="64">
        <v>12</v>
      </c>
      <c r="G2146" s="64" t="s">
        <v>166</v>
      </c>
      <c r="H2146" s="233" t="s">
        <v>4694</v>
      </c>
      <c r="I2146" s="234" t="s">
        <v>166</v>
      </c>
      <c r="J2146" s="64" t="s">
        <v>262</v>
      </c>
    </row>
    <row r="2147" spans="1:10" x14ac:dyDescent="0.25">
      <c r="A2147" s="64">
        <v>24247890</v>
      </c>
      <c r="B2147" s="233" t="s">
        <v>5047</v>
      </c>
      <c r="C2147" s="64" t="s">
        <v>5048</v>
      </c>
      <c r="D2147" s="234" t="s">
        <v>104</v>
      </c>
      <c r="E2147" s="64" t="s">
        <v>2170</v>
      </c>
      <c r="F2147" s="64">
        <v>12</v>
      </c>
      <c r="G2147" s="64" t="s">
        <v>166</v>
      </c>
      <c r="H2147" s="233" t="s">
        <v>4694</v>
      </c>
      <c r="I2147" s="234" t="s">
        <v>166</v>
      </c>
      <c r="J2147" s="64" t="s">
        <v>4727</v>
      </c>
    </row>
    <row r="2148" spans="1:10" x14ac:dyDescent="0.25">
      <c r="A2148" s="64">
        <v>24247442</v>
      </c>
      <c r="B2148" s="233" t="s">
        <v>5049</v>
      </c>
      <c r="C2148" s="64" t="s">
        <v>1154</v>
      </c>
      <c r="D2148" s="234" t="s">
        <v>104</v>
      </c>
      <c r="E2148" s="64" t="s">
        <v>179</v>
      </c>
      <c r="F2148" s="64">
        <v>11</v>
      </c>
      <c r="G2148" s="64" t="s">
        <v>166</v>
      </c>
      <c r="H2148" s="233" t="s">
        <v>4694</v>
      </c>
      <c r="I2148" s="234" t="s">
        <v>166</v>
      </c>
      <c r="J2148" s="64" t="s">
        <v>4804</v>
      </c>
    </row>
    <row r="2149" spans="1:10" x14ac:dyDescent="0.25">
      <c r="A2149" s="64">
        <v>24245659</v>
      </c>
      <c r="B2149" s="233" t="s">
        <v>5050</v>
      </c>
      <c r="C2149" s="64" t="s">
        <v>3954</v>
      </c>
      <c r="D2149" s="234" t="s">
        <v>104</v>
      </c>
      <c r="E2149" s="64" t="s">
        <v>2738</v>
      </c>
      <c r="F2149" s="64">
        <v>12</v>
      </c>
      <c r="G2149" s="64" t="s">
        <v>166</v>
      </c>
      <c r="H2149" s="233" t="s">
        <v>4694</v>
      </c>
      <c r="I2149" s="234" t="s">
        <v>166</v>
      </c>
      <c r="J2149" s="64" t="s">
        <v>632</v>
      </c>
    </row>
    <row r="2150" spans="1:10" x14ac:dyDescent="0.25">
      <c r="A2150" s="64">
        <v>24221959</v>
      </c>
      <c r="B2150" s="233" t="s">
        <v>5051</v>
      </c>
      <c r="C2150" s="64" t="s">
        <v>5052</v>
      </c>
      <c r="D2150" s="234" t="s">
        <v>119</v>
      </c>
      <c r="E2150" s="64" t="s">
        <v>5053</v>
      </c>
      <c r="F2150" s="64">
        <v>13</v>
      </c>
      <c r="G2150" s="64" t="s">
        <v>166</v>
      </c>
      <c r="H2150" s="233" t="s">
        <v>4694</v>
      </c>
      <c r="I2150" s="234" t="s">
        <v>166</v>
      </c>
      <c r="J2150" s="64" t="s">
        <v>176</v>
      </c>
    </row>
    <row r="2151" spans="1:10" x14ac:dyDescent="0.25">
      <c r="A2151" s="64">
        <v>24247445</v>
      </c>
      <c r="B2151" s="233" t="s">
        <v>5054</v>
      </c>
      <c r="C2151" s="64" t="s">
        <v>2333</v>
      </c>
      <c r="D2151" s="234" t="s">
        <v>119</v>
      </c>
      <c r="E2151" s="64" t="s">
        <v>4405</v>
      </c>
      <c r="F2151" s="64">
        <v>14</v>
      </c>
      <c r="G2151" s="64" t="s">
        <v>166</v>
      </c>
      <c r="H2151" s="233" t="s">
        <v>4694</v>
      </c>
      <c r="I2151" s="234" t="s">
        <v>166</v>
      </c>
      <c r="J2151" s="64" t="s">
        <v>176</v>
      </c>
    </row>
    <row r="2152" spans="1:10" x14ac:dyDescent="0.25">
      <c r="A2152" s="64">
        <v>24249324</v>
      </c>
      <c r="B2152" s="233" t="s">
        <v>9088</v>
      </c>
      <c r="C2152" s="64" t="s">
        <v>9089</v>
      </c>
      <c r="D2152" s="234" t="s">
        <v>118</v>
      </c>
      <c r="E2152" s="64" t="s">
        <v>8363</v>
      </c>
      <c r="F2152" s="64">
        <v>15</v>
      </c>
      <c r="G2152" s="64" t="s">
        <v>166</v>
      </c>
      <c r="H2152" s="233" t="s">
        <v>4694</v>
      </c>
      <c r="I2152" s="234" t="s">
        <v>166</v>
      </c>
      <c r="J2152" s="64" t="s">
        <v>632</v>
      </c>
    </row>
    <row r="2153" spans="1:10" x14ac:dyDescent="0.25">
      <c r="A2153" s="64">
        <v>24222113</v>
      </c>
      <c r="B2153" s="233" t="s">
        <v>5055</v>
      </c>
      <c r="C2153" s="64" t="s">
        <v>5056</v>
      </c>
      <c r="D2153" s="234" t="s">
        <v>118</v>
      </c>
      <c r="E2153" s="64" t="s">
        <v>2330</v>
      </c>
      <c r="F2153" s="64">
        <v>14</v>
      </c>
      <c r="G2153" s="64" t="s">
        <v>166</v>
      </c>
      <c r="H2153" s="233" t="s">
        <v>4694</v>
      </c>
      <c r="I2153" s="234" t="s">
        <v>166</v>
      </c>
      <c r="J2153" s="64" t="s">
        <v>4941</v>
      </c>
    </row>
    <row r="2154" spans="1:10" x14ac:dyDescent="0.25">
      <c r="A2154" s="64">
        <v>24236406</v>
      </c>
      <c r="B2154" s="233" t="s">
        <v>1180</v>
      </c>
      <c r="C2154" s="64" t="s">
        <v>5057</v>
      </c>
      <c r="D2154" s="234" t="s">
        <v>119</v>
      </c>
      <c r="E2154" s="64" t="s">
        <v>480</v>
      </c>
      <c r="F2154" s="64">
        <v>14</v>
      </c>
      <c r="G2154" s="64" t="s">
        <v>166</v>
      </c>
      <c r="H2154" s="233" t="s">
        <v>4694</v>
      </c>
      <c r="I2154" s="234" t="s">
        <v>166</v>
      </c>
      <c r="J2154" s="64" t="s">
        <v>176</v>
      </c>
    </row>
    <row r="2155" spans="1:10" x14ac:dyDescent="0.25">
      <c r="A2155" s="64">
        <v>24221133</v>
      </c>
      <c r="B2155" s="233" t="s">
        <v>5058</v>
      </c>
      <c r="C2155" s="64" t="s">
        <v>606</v>
      </c>
      <c r="D2155" s="234" t="s">
        <v>119</v>
      </c>
      <c r="E2155" s="64" t="s">
        <v>2785</v>
      </c>
      <c r="F2155" s="64">
        <v>13</v>
      </c>
      <c r="G2155" s="64" t="s">
        <v>166</v>
      </c>
      <c r="H2155" s="233" t="s">
        <v>4694</v>
      </c>
      <c r="I2155" s="234" t="s">
        <v>166</v>
      </c>
      <c r="J2155" s="64" t="s">
        <v>818</v>
      </c>
    </row>
    <row r="2156" spans="1:10" x14ac:dyDescent="0.25">
      <c r="A2156" s="64">
        <v>24249398</v>
      </c>
      <c r="B2156" s="233" t="s">
        <v>9213</v>
      </c>
      <c r="C2156" s="64" t="s">
        <v>9214</v>
      </c>
      <c r="D2156" s="234" t="s">
        <v>104</v>
      </c>
      <c r="E2156" s="64" t="s">
        <v>585</v>
      </c>
      <c r="F2156" s="64">
        <v>12</v>
      </c>
      <c r="G2156" s="64" t="s">
        <v>166</v>
      </c>
      <c r="H2156" s="233" t="s">
        <v>9215</v>
      </c>
      <c r="I2156" s="234" t="s">
        <v>166</v>
      </c>
      <c r="J2156" s="64" t="s">
        <v>9216</v>
      </c>
    </row>
    <row r="2157" spans="1:10" x14ac:dyDescent="0.25">
      <c r="A2157" s="64">
        <v>24249399</v>
      </c>
      <c r="B2157" s="233" t="s">
        <v>9217</v>
      </c>
      <c r="C2157" s="64" t="s">
        <v>9218</v>
      </c>
      <c r="D2157" s="234" t="s">
        <v>104</v>
      </c>
      <c r="E2157" s="64" t="s">
        <v>4864</v>
      </c>
      <c r="F2157" s="64">
        <v>12</v>
      </c>
      <c r="G2157" s="64" t="s">
        <v>166</v>
      </c>
      <c r="H2157" s="233" t="s">
        <v>9215</v>
      </c>
      <c r="I2157" s="234" t="s">
        <v>166</v>
      </c>
      <c r="J2157" s="64" t="s">
        <v>9216</v>
      </c>
    </row>
    <row r="2158" spans="1:10" x14ac:dyDescent="0.25">
      <c r="A2158" s="64">
        <v>24221837</v>
      </c>
      <c r="B2158" s="233" t="s">
        <v>1354</v>
      </c>
      <c r="C2158" s="64" t="s">
        <v>5059</v>
      </c>
      <c r="D2158" s="234" t="s">
        <v>119</v>
      </c>
      <c r="E2158" s="64" t="s">
        <v>5060</v>
      </c>
      <c r="F2158" s="64">
        <v>13</v>
      </c>
      <c r="G2158" s="64" t="s">
        <v>166</v>
      </c>
      <c r="H2158" s="233" t="s">
        <v>5061</v>
      </c>
      <c r="I2158" s="234" t="s">
        <v>166</v>
      </c>
      <c r="J2158" s="64" t="s">
        <v>206</v>
      </c>
    </row>
    <row r="2159" spans="1:10" x14ac:dyDescent="0.25">
      <c r="A2159" s="64">
        <v>24220911</v>
      </c>
      <c r="B2159" s="233" t="s">
        <v>5062</v>
      </c>
      <c r="C2159" s="64" t="s">
        <v>5063</v>
      </c>
      <c r="D2159" s="234" t="s">
        <v>119</v>
      </c>
      <c r="E2159" s="64" t="s">
        <v>1271</v>
      </c>
      <c r="F2159" s="64">
        <v>14</v>
      </c>
      <c r="G2159" s="64" t="s">
        <v>166</v>
      </c>
      <c r="H2159" s="233" t="s">
        <v>5061</v>
      </c>
      <c r="I2159" s="234" t="s">
        <v>166</v>
      </c>
      <c r="J2159" s="64" t="s">
        <v>1723</v>
      </c>
    </row>
    <row r="2160" spans="1:10" x14ac:dyDescent="0.25">
      <c r="A2160" s="64">
        <v>24237630</v>
      </c>
      <c r="B2160" s="233" t="s">
        <v>5064</v>
      </c>
      <c r="C2160" s="64" t="s">
        <v>3628</v>
      </c>
      <c r="D2160" s="234" t="s">
        <v>104</v>
      </c>
      <c r="E2160" s="64" t="s">
        <v>1356</v>
      </c>
      <c r="F2160" s="64">
        <v>12</v>
      </c>
      <c r="G2160" s="64" t="s">
        <v>166</v>
      </c>
      <c r="H2160" s="233" t="s">
        <v>5061</v>
      </c>
      <c r="I2160" s="234" t="s">
        <v>166</v>
      </c>
      <c r="J2160" s="64" t="s">
        <v>818</v>
      </c>
    </row>
    <row r="2161" spans="1:10" x14ac:dyDescent="0.25">
      <c r="A2161" s="64">
        <v>24238663</v>
      </c>
      <c r="B2161" s="233" t="s">
        <v>5065</v>
      </c>
      <c r="C2161" s="64" t="s">
        <v>464</v>
      </c>
      <c r="D2161" s="234" t="s">
        <v>104</v>
      </c>
      <c r="E2161" s="64" t="s">
        <v>2565</v>
      </c>
      <c r="F2161" s="64">
        <v>13</v>
      </c>
      <c r="G2161" s="64" t="s">
        <v>166</v>
      </c>
      <c r="H2161" s="233" t="s">
        <v>5061</v>
      </c>
      <c r="I2161" s="234" t="s">
        <v>166</v>
      </c>
      <c r="J2161" s="64" t="s">
        <v>1319</v>
      </c>
    </row>
    <row r="2162" spans="1:10" x14ac:dyDescent="0.25">
      <c r="A2162" s="64">
        <v>24248451</v>
      </c>
      <c r="B2162" s="233" t="s">
        <v>5066</v>
      </c>
      <c r="C2162" s="64" t="s">
        <v>606</v>
      </c>
      <c r="D2162" s="234" t="s">
        <v>104</v>
      </c>
      <c r="E2162" s="64" t="s">
        <v>3627</v>
      </c>
      <c r="F2162" s="64">
        <v>11</v>
      </c>
      <c r="G2162" s="64" t="s">
        <v>166</v>
      </c>
      <c r="H2162" s="233" t="s">
        <v>5061</v>
      </c>
      <c r="I2162" s="234" t="s">
        <v>166</v>
      </c>
      <c r="J2162" s="64" t="s">
        <v>305</v>
      </c>
    </row>
    <row r="2163" spans="1:10" x14ac:dyDescent="0.25">
      <c r="A2163" s="64">
        <v>24248434</v>
      </c>
      <c r="B2163" s="233" t="s">
        <v>5067</v>
      </c>
      <c r="C2163" s="64" t="s">
        <v>5068</v>
      </c>
      <c r="D2163" s="234" t="s">
        <v>104</v>
      </c>
      <c r="E2163" s="64" t="s">
        <v>5069</v>
      </c>
      <c r="F2163" s="64">
        <v>11</v>
      </c>
      <c r="G2163" s="64" t="s">
        <v>166</v>
      </c>
      <c r="H2163" s="233" t="s">
        <v>5061</v>
      </c>
      <c r="I2163" s="234" t="s">
        <v>166</v>
      </c>
      <c r="J2163" s="64" t="s">
        <v>818</v>
      </c>
    </row>
    <row r="2164" spans="1:10" x14ac:dyDescent="0.25">
      <c r="A2164" s="64">
        <v>24248430</v>
      </c>
      <c r="B2164" s="233" t="s">
        <v>5070</v>
      </c>
      <c r="C2164" s="64" t="s">
        <v>3168</v>
      </c>
      <c r="D2164" s="234" t="s">
        <v>104</v>
      </c>
      <c r="E2164" s="64" t="s">
        <v>930</v>
      </c>
      <c r="F2164" s="64">
        <v>11</v>
      </c>
      <c r="G2164" s="64" t="s">
        <v>166</v>
      </c>
      <c r="H2164" s="233" t="s">
        <v>5061</v>
      </c>
      <c r="I2164" s="234" t="s">
        <v>166</v>
      </c>
      <c r="J2164" s="64" t="s">
        <v>818</v>
      </c>
    </row>
    <row r="2165" spans="1:10" x14ac:dyDescent="0.25">
      <c r="A2165" s="64">
        <v>24248446</v>
      </c>
      <c r="B2165" s="233" t="s">
        <v>5071</v>
      </c>
      <c r="C2165" s="64" t="s">
        <v>5072</v>
      </c>
      <c r="D2165" s="234" t="s">
        <v>103</v>
      </c>
      <c r="E2165" s="64" t="s">
        <v>1014</v>
      </c>
      <c r="F2165" s="64">
        <v>13</v>
      </c>
      <c r="G2165" s="64" t="s">
        <v>166</v>
      </c>
      <c r="H2165" s="233" t="s">
        <v>5061</v>
      </c>
      <c r="I2165" s="234" t="s">
        <v>166</v>
      </c>
      <c r="J2165" s="64" t="s">
        <v>1732</v>
      </c>
    </row>
    <row r="2166" spans="1:10" x14ac:dyDescent="0.25">
      <c r="A2166" s="64">
        <v>24233762</v>
      </c>
      <c r="B2166" s="233" t="s">
        <v>5073</v>
      </c>
      <c r="C2166" s="64" t="s">
        <v>1157</v>
      </c>
      <c r="D2166" s="234" t="s">
        <v>104</v>
      </c>
      <c r="E2166" s="64" t="s">
        <v>3359</v>
      </c>
      <c r="F2166" s="64">
        <v>13</v>
      </c>
      <c r="G2166" s="64" t="s">
        <v>166</v>
      </c>
      <c r="H2166" s="233" t="s">
        <v>5061</v>
      </c>
      <c r="I2166" s="234" t="s">
        <v>166</v>
      </c>
      <c r="J2166" s="64" t="s">
        <v>818</v>
      </c>
    </row>
    <row r="2167" spans="1:10" x14ac:dyDescent="0.25">
      <c r="A2167" s="64">
        <v>24248433</v>
      </c>
      <c r="B2167" s="233" t="s">
        <v>5073</v>
      </c>
      <c r="C2167" s="64" t="s">
        <v>5074</v>
      </c>
      <c r="D2167" s="234" t="s">
        <v>104</v>
      </c>
      <c r="E2167" s="64" t="s">
        <v>2309</v>
      </c>
      <c r="F2167" s="64">
        <v>12</v>
      </c>
      <c r="G2167" s="64" t="s">
        <v>166</v>
      </c>
      <c r="H2167" s="233" t="s">
        <v>5061</v>
      </c>
      <c r="I2167" s="234" t="s">
        <v>166</v>
      </c>
      <c r="J2167" s="64" t="s">
        <v>818</v>
      </c>
    </row>
    <row r="2168" spans="1:10" x14ac:dyDescent="0.25">
      <c r="A2168" s="64">
        <v>24237631</v>
      </c>
      <c r="B2168" s="233" t="s">
        <v>5075</v>
      </c>
      <c r="C2168" s="64" t="s">
        <v>2509</v>
      </c>
      <c r="D2168" s="234" t="s">
        <v>104</v>
      </c>
      <c r="E2168" s="64" t="s">
        <v>833</v>
      </c>
      <c r="F2168" s="64">
        <v>13</v>
      </c>
      <c r="G2168" s="64" t="s">
        <v>166</v>
      </c>
      <c r="H2168" s="233" t="s">
        <v>5061</v>
      </c>
      <c r="I2168" s="234" t="s">
        <v>166</v>
      </c>
      <c r="J2168" s="64" t="s">
        <v>1319</v>
      </c>
    </row>
    <row r="2169" spans="1:10" x14ac:dyDescent="0.25">
      <c r="A2169" s="64">
        <v>24220259</v>
      </c>
      <c r="B2169" s="233" t="s">
        <v>5076</v>
      </c>
      <c r="C2169" s="64" t="s">
        <v>5077</v>
      </c>
      <c r="D2169" s="234" t="s">
        <v>104</v>
      </c>
      <c r="E2169" s="64" t="s">
        <v>5078</v>
      </c>
      <c r="F2169" s="64">
        <v>13</v>
      </c>
      <c r="G2169" s="64" t="s">
        <v>166</v>
      </c>
      <c r="H2169" s="233" t="s">
        <v>5061</v>
      </c>
      <c r="I2169" s="234" t="s">
        <v>166</v>
      </c>
      <c r="J2169" s="64" t="s">
        <v>5079</v>
      </c>
    </row>
    <row r="2170" spans="1:10" x14ac:dyDescent="0.25">
      <c r="A2170" s="64">
        <v>24221464</v>
      </c>
      <c r="B2170" s="233" t="s">
        <v>5080</v>
      </c>
      <c r="C2170" s="64" t="s">
        <v>5081</v>
      </c>
      <c r="D2170" s="234" t="s">
        <v>104</v>
      </c>
      <c r="E2170" s="64" t="s">
        <v>1562</v>
      </c>
      <c r="F2170" s="64">
        <v>13</v>
      </c>
      <c r="G2170" s="64" t="s">
        <v>166</v>
      </c>
      <c r="H2170" s="233" t="s">
        <v>5061</v>
      </c>
      <c r="I2170" s="234" t="s">
        <v>166</v>
      </c>
      <c r="J2170" s="64" t="s">
        <v>2133</v>
      </c>
    </row>
    <row r="2171" spans="1:10" x14ac:dyDescent="0.25">
      <c r="A2171" s="64">
        <v>24248449</v>
      </c>
      <c r="B2171" s="233" t="s">
        <v>5082</v>
      </c>
      <c r="C2171" s="64" t="s">
        <v>5083</v>
      </c>
      <c r="D2171" s="234" t="s">
        <v>104</v>
      </c>
      <c r="E2171" s="64" t="s">
        <v>1585</v>
      </c>
      <c r="F2171" s="64">
        <v>13</v>
      </c>
      <c r="G2171" s="64" t="s">
        <v>166</v>
      </c>
      <c r="H2171" s="233" t="s">
        <v>5061</v>
      </c>
      <c r="I2171" s="234" t="s">
        <v>166</v>
      </c>
      <c r="J2171" s="64" t="s">
        <v>818</v>
      </c>
    </row>
    <row r="2172" spans="1:10" x14ac:dyDescent="0.25">
      <c r="A2172" s="64">
        <v>24248432</v>
      </c>
      <c r="B2172" s="233" t="s">
        <v>5084</v>
      </c>
      <c r="C2172" s="64" t="s">
        <v>3190</v>
      </c>
      <c r="D2172" s="234" t="s">
        <v>119</v>
      </c>
      <c r="E2172" s="64" t="s">
        <v>2085</v>
      </c>
      <c r="F2172" s="64">
        <v>13</v>
      </c>
      <c r="G2172" s="64" t="s">
        <v>166</v>
      </c>
      <c r="H2172" s="233" t="s">
        <v>5061</v>
      </c>
      <c r="I2172" s="234" t="s">
        <v>166</v>
      </c>
      <c r="J2172" s="64" t="s">
        <v>818</v>
      </c>
    </row>
    <row r="2173" spans="1:10" x14ac:dyDescent="0.25">
      <c r="A2173" s="64">
        <v>24248435</v>
      </c>
      <c r="B2173" s="233" t="s">
        <v>2024</v>
      </c>
      <c r="C2173" s="64" t="s">
        <v>1375</v>
      </c>
      <c r="D2173" s="234" t="s">
        <v>103</v>
      </c>
      <c r="E2173" s="64" t="s">
        <v>3708</v>
      </c>
      <c r="F2173" s="64">
        <v>11</v>
      </c>
      <c r="G2173" s="64" t="s">
        <v>166</v>
      </c>
      <c r="H2173" s="233" t="s">
        <v>5061</v>
      </c>
      <c r="I2173" s="234" t="s">
        <v>166</v>
      </c>
      <c r="J2173" s="64" t="s">
        <v>1732</v>
      </c>
    </row>
    <row r="2174" spans="1:10" x14ac:dyDescent="0.25">
      <c r="A2174" s="64">
        <v>24248452</v>
      </c>
      <c r="B2174" s="233" t="s">
        <v>5085</v>
      </c>
      <c r="C2174" s="64" t="s">
        <v>5086</v>
      </c>
      <c r="D2174" s="234" t="s">
        <v>103</v>
      </c>
      <c r="E2174" s="64" t="s">
        <v>2177</v>
      </c>
      <c r="F2174" s="64">
        <v>12</v>
      </c>
      <c r="G2174" s="64" t="s">
        <v>166</v>
      </c>
      <c r="H2174" s="233" t="s">
        <v>5061</v>
      </c>
      <c r="I2174" s="234" t="s">
        <v>166</v>
      </c>
      <c r="J2174" s="64" t="s">
        <v>5079</v>
      </c>
    </row>
    <row r="2175" spans="1:10" x14ac:dyDescent="0.25">
      <c r="A2175" s="64">
        <v>24248448</v>
      </c>
      <c r="B2175" s="233" t="s">
        <v>5087</v>
      </c>
      <c r="C2175" s="64" t="s">
        <v>5088</v>
      </c>
      <c r="D2175" s="234" t="s">
        <v>104</v>
      </c>
      <c r="E2175" s="64" t="s">
        <v>215</v>
      </c>
      <c r="F2175" s="64">
        <v>12</v>
      </c>
      <c r="G2175" s="64" t="s">
        <v>166</v>
      </c>
      <c r="H2175" s="233" t="s">
        <v>5061</v>
      </c>
      <c r="I2175" s="234" t="s">
        <v>166</v>
      </c>
      <c r="J2175" s="64" t="s">
        <v>818</v>
      </c>
    </row>
    <row r="2176" spans="1:10" x14ac:dyDescent="0.25">
      <c r="A2176" s="64">
        <v>24210466</v>
      </c>
      <c r="B2176" s="233" t="s">
        <v>5089</v>
      </c>
      <c r="C2176" s="64" t="s">
        <v>1734</v>
      </c>
      <c r="D2176" s="234" t="s">
        <v>119</v>
      </c>
      <c r="E2176" s="64" t="s">
        <v>3361</v>
      </c>
      <c r="F2176" s="64">
        <v>14</v>
      </c>
      <c r="G2176" s="64" t="s">
        <v>166</v>
      </c>
      <c r="H2176" s="233" t="s">
        <v>5061</v>
      </c>
      <c r="I2176" s="234" t="s">
        <v>166</v>
      </c>
      <c r="J2176" s="64" t="s">
        <v>279</v>
      </c>
    </row>
    <row r="2177" spans="1:10" x14ac:dyDescent="0.25">
      <c r="A2177" s="64">
        <v>24248450</v>
      </c>
      <c r="B2177" s="233" t="s">
        <v>5090</v>
      </c>
      <c r="C2177" s="64" t="s">
        <v>5091</v>
      </c>
      <c r="D2177" s="234" t="s">
        <v>104</v>
      </c>
      <c r="E2177" s="64" t="s">
        <v>1290</v>
      </c>
      <c r="F2177" s="64">
        <v>11</v>
      </c>
      <c r="G2177" s="64" t="s">
        <v>166</v>
      </c>
      <c r="H2177" s="233" t="s">
        <v>5061</v>
      </c>
      <c r="I2177" s="234" t="s">
        <v>166</v>
      </c>
      <c r="J2177" s="64" t="s">
        <v>335</v>
      </c>
    </row>
    <row r="2178" spans="1:10" x14ac:dyDescent="0.25">
      <c r="A2178" s="64">
        <v>24237695</v>
      </c>
      <c r="B2178" s="233" t="s">
        <v>3704</v>
      </c>
      <c r="C2178" s="64" t="s">
        <v>857</v>
      </c>
      <c r="D2178" s="234" t="s">
        <v>103</v>
      </c>
      <c r="E2178" s="64" t="s">
        <v>3462</v>
      </c>
      <c r="F2178" s="64">
        <v>13</v>
      </c>
      <c r="G2178" s="64" t="s">
        <v>166</v>
      </c>
      <c r="H2178" s="233" t="s">
        <v>5061</v>
      </c>
      <c r="I2178" s="234" t="s">
        <v>166</v>
      </c>
      <c r="J2178" s="64" t="s">
        <v>305</v>
      </c>
    </row>
    <row r="2179" spans="1:10" x14ac:dyDescent="0.25">
      <c r="A2179" s="64">
        <v>24248436</v>
      </c>
      <c r="B2179" s="233" t="s">
        <v>5092</v>
      </c>
      <c r="C2179" s="64" t="s">
        <v>5093</v>
      </c>
      <c r="D2179" s="234" t="s">
        <v>103</v>
      </c>
      <c r="E2179" s="64" t="s">
        <v>2545</v>
      </c>
      <c r="F2179" s="64">
        <v>12</v>
      </c>
      <c r="G2179" s="64" t="s">
        <v>166</v>
      </c>
      <c r="H2179" s="233" t="s">
        <v>5061</v>
      </c>
      <c r="I2179" s="234" t="s">
        <v>166</v>
      </c>
      <c r="J2179" s="64" t="s">
        <v>5094</v>
      </c>
    </row>
    <row r="2180" spans="1:10" x14ac:dyDescent="0.25">
      <c r="A2180" s="64">
        <v>24248447</v>
      </c>
      <c r="B2180" s="233" t="s">
        <v>5095</v>
      </c>
      <c r="C2180" s="64" t="s">
        <v>4173</v>
      </c>
      <c r="D2180" s="234" t="s">
        <v>104</v>
      </c>
      <c r="E2180" s="64" t="s">
        <v>275</v>
      </c>
      <c r="F2180" s="64">
        <v>12</v>
      </c>
      <c r="G2180" s="64" t="s">
        <v>166</v>
      </c>
      <c r="H2180" s="233" t="s">
        <v>5061</v>
      </c>
      <c r="I2180" s="234" t="s">
        <v>166</v>
      </c>
      <c r="J2180" s="64" t="s">
        <v>818</v>
      </c>
    </row>
    <row r="2181" spans="1:10" x14ac:dyDescent="0.25">
      <c r="A2181" s="64">
        <v>24248431</v>
      </c>
      <c r="B2181" s="233" t="s">
        <v>5096</v>
      </c>
      <c r="C2181" s="64" t="s">
        <v>388</v>
      </c>
      <c r="D2181" s="234" t="s">
        <v>104</v>
      </c>
      <c r="E2181" s="64" t="s">
        <v>4416</v>
      </c>
      <c r="F2181" s="64">
        <v>12</v>
      </c>
      <c r="G2181" s="64" t="s">
        <v>166</v>
      </c>
      <c r="H2181" s="233" t="s">
        <v>5061</v>
      </c>
      <c r="I2181" s="234" t="s">
        <v>166</v>
      </c>
      <c r="J2181" s="64" t="s">
        <v>818</v>
      </c>
    </row>
    <row r="2182" spans="1:10" x14ac:dyDescent="0.25">
      <c r="A2182" s="64">
        <v>24222123</v>
      </c>
      <c r="B2182" s="233" t="s">
        <v>5097</v>
      </c>
      <c r="C2182" s="64" t="s">
        <v>5098</v>
      </c>
      <c r="D2182" s="234" t="s">
        <v>119</v>
      </c>
      <c r="E2182" s="64" t="s">
        <v>5099</v>
      </c>
      <c r="F2182" s="64">
        <v>13</v>
      </c>
      <c r="G2182" s="64" t="s">
        <v>166</v>
      </c>
      <c r="H2182" s="233" t="s">
        <v>5100</v>
      </c>
      <c r="I2182" s="234" t="s">
        <v>166</v>
      </c>
      <c r="J2182" s="64" t="s">
        <v>421</v>
      </c>
    </row>
    <row r="2183" spans="1:10" x14ac:dyDescent="0.25">
      <c r="A2183" s="64">
        <v>24222726</v>
      </c>
      <c r="B2183" s="233" t="s">
        <v>5097</v>
      </c>
      <c r="C2183" s="64" t="s">
        <v>5101</v>
      </c>
      <c r="D2183" s="234" t="s">
        <v>119</v>
      </c>
      <c r="E2183" s="64" t="s">
        <v>5099</v>
      </c>
      <c r="F2183" s="64">
        <v>13</v>
      </c>
      <c r="G2183" s="64" t="s">
        <v>166</v>
      </c>
      <c r="H2183" s="233" t="s">
        <v>5100</v>
      </c>
      <c r="I2183" s="234" t="s">
        <v>166</v>
      </c>
      <c r="J2183" s="64" t="s">
        <v>421</v>
      </c>
    </row>
    <row r="2184" spans="1:10" x14ac:dyDescent="0.25">
      <c r="A2184" s="64">
        <v>24249130</v>
      </c>
      <c r="B2184" s="233" t="s">
        <v>5102</v>
      </c>
      <c r="C2184" s="64" t="s">
        <v>4441</v>
      </c>
      <c r="D2184" s="234" t="s">
        <v>104</v>
      </c>
      <c r="E2184" s="64" t="s">
        <v>2143</v>
      </c>
      <c r="F2184" s="64">
        <v>13</v>
      </c>
      <c r="G2184" s="64" t="s">
        <v>166</v>
      </c>
      <c r="H2184" s="233" t="s">
        <v>5100</v>
      </c>
      <c r="I2184" s="234" t="s">
        <v>166</v>
      </c>
      <c r="J2184" s="64" t="s">
        <v>481</v>
      </c>
    </row>
    <row r="2185" spans="1:10" x14ac:dyDescent="0.25">
      <c r="A2185" s="64">
        <v>24249117</v>
      </c>
      <c r="B2185" s="233" t="s">
        <v>5103</v>
      </c>
      <c r="C2185" s="64" t="s">
        <v>5104</v>
      </c>
      <c r="D2185" s="234" t="s">
        <v>104</v>
      </c>
      <c r="E2185" s="64" t="s">
        <v>1075</v>
      </c>
      <c r="F2185" s="64">
        <v>11</v>
      </c>
      <c r="G2185" s="64" t="s">
        <v>166</v>
      </c>
      <c r="H2185" s="233" t="s">
        <v>5100</v>
      </c>
      <c r="I2185" s="234" t="s">
        <v>166</v>
      </c>
      <c r="J2185" s="64" t="s">
        <v>481</v>
      </c>
    </row>
    <row r="2186" spans="1:10" x14ac:dyDescent="0.25">
      <c r="A2186" s="64">
        <v>24249116</v>
      </c>
      <c r="B2186" s="233" t="s">
        <v>5105</v>
      </c>
      <c r="C2186" s="64" t="s">
        <v>1327</v>
      </c>
      <c r="D2186" s="234" t="s">
        <v>104</v>
      </c>
      <c r="E2186" s="64" t="s">
        <v>2916</v>
      </c>
      <c r="F2186" s="64">
        <v>11</v>
      </c>
      <c r="G2186" s="64" t="s">
        <v>166</v>
      </c>
      <c r="H2186" s="233" t="s">
        <v>5100</v>
      </c>
      <c r="I2186" s="234" t="s">
        <v>166</v>
      </c>
      <c r="J2186" s="64" t="s">
        <v>481</v>
      </c>
    </row>
    <row r="2187" spans="1:10" x14ac:dyDescent="0.25">
      <c r="A2187" s="64">
        <v>24249115</v>
      </c>
      <c r="B2187" s="233" t="s">
        <v>5106</v>
      </c>
      <c r="C2187" s="64" t="s">
        <v>5107</v>
      </c>
      <c r="D2187" s="234" t="s">
        <v>103</v>
      </c>
      <c r="E2187" s="64" t="s">
        <v>2532</v>
      </c>
      <c r="F2187" s="64">
        <v>12</v>
      </c>
      <c r="G2187" s="64" t="s">
        <v>166</v>
      </c>
      <c r="H2187" s="233" t="s">
        <v>5100</v>
      </c>
      <c r="I2187" s="234" t="s">
        <v>166</v>
      </c>
      <c r="J2187" s="64" t="s">
        <v>481</v>
      </c>
    </row>
    <row r="2188" spans="1:10" x14ac:dyDescent="0.25">
      <c r="A2188" s="64">
        <v>24249118</v>
      </c>
      <c r="B2188" s="233" t="s">
        <v>5108</v>
      </c>
      <c r="C2188" s="64" t="s">
        <v>4239</v>
      </c>
      <c r="D2188" s="234" t="s">
        <v>104</v>
      </c>
      <c r="E2188" s="64" t="s">
        <v>2394</v>
      </c>
      <c r="F2188" s="64">
        <v>12</v>
      </c>
      <c r="G2188" s="64" t="s">
        <v>166</v>
      </c>
      <c r="H2188" s="233" t="s">
        <v>5100</v>
      </c>
      <c r="I2188" s="234" t="s">
        <v>166</v>
      </c>
      <c r="J2188" s="64" t="s">
        <v>481</v>
      </c>
    </row>
    <row r="2189" spans="1:10" x14ac:dyDescent="0.25">
      <c r="A2189" s="64">
        <v>24249209</v>
      </c>
      <c r="B2189" s="233" t="s">
        <v>5109</v>
      </c>
      <c r="C2189" s="64" t="s">
        <v>5110</v>
      </c>
      <c r="D2189" s="234" t="s">
        <v>104</v>
      </c>
      <c r="E2189" s="64" t="s">
        <v>3936</v>
      </c>
      <c r="F2189" s="64">
        <v>11</v>
      </c>
      <c r="G2189" s="64" t="s">
        <v>166</v>
      </c>
      <c r="H2189" s="233" t="s">
        <v>5100</v>
      </c>
      <c r="I2189" s="234" t="s">
        <v>166</v>
      </c>
      <c r="J2189" s="64" t="s">
        <v>481</v>
      </c>
    </row>
    <row r="2190" spans="1:10" x14ac:dyDescent="0.25">
      <c r="A2190" s="64">
        <v>24249119</v>
      </c>
      <c r="B2190" s="233" t="s">
        <v>5111</v>
      </c>
      <c r="C2190" s="64" t="s">
        <v>2245</v>
      </c>
      <c r="D2190" s="234" t="s">
        <v>104</v>
      </c>
      <c r="E2190" s="64" t="s">
        <v>1008</v>
      </c>
      <c r="F2190" s="64">
        <v>12</v>
      </c>
      <c r="G2190" s="64" t="s">
        <v>166</v>
      </c>
      <c r="H2190" s="233" t="s">
        <v>5100</v>
      </c>
      <c r="I2190" s="234" t="s">
        <v>166</v>
      </c>
      <c r="J2190" s="64" t="s">
        <v>481</v>
      </c>
    </row>
    <row r="2191" spans="1:10" x14ac:dyDescent="0.25">
      <c r="A2191" s="64">
        <v>24239231</v>
      </c>
      <c r="B2191" s="233" t="s">
        <v>5112</v>
      </c>
      <c r="C2191" s="64" t="s">
        <v>5113</v>
      </c>
      <c r="D2191" s="234" t="s">
        <v>118</v>
      </c>
      <c r="E2191" s="64" t="s">
        <v>4405</v>
      </c>
      <c r="F2191" s="64">
        <v>14</v>
      </c>
      <c r="G2191" s="64" t="s">
        <v>166</v>
      </c>
      <c r="H2191" s="233" t="s">
        <v>5100</v>
      </c>
      <c r="I2191" s="234" t="s">
        <v>166</v>
      </c>
      <c r="J2191" s="64" t="s">
        <v>176</v>
      </c>
    </row>
    <row r="2192" spans="1:10" x14ac:dyDescent="0.25">
      <c r="A2192" s="64">
        <v>24249127</v>
      </c>
      <c r="B2192" s="233" t="s">
        <v>5114</v>
      </c>
      <c r="C2192" s="64" t="s">
        <v>5115</v>
      </c>
      <c r="D2192" s="234" t="s">
        <v>103</v>
      </c>
      <c r="E2192" s="64" t="s">
        <v>1996</v>
      </c>
      <c r="F2192" s="64">
        <v>13</v>
      </c>
      <c r="G2192" s="64" t="s">
        <v>166</v>
      </c>
      <c r="H2192" s="233" t="s">
        <v>5100</v>
      </c>
      <c r="I2192" s="234" t="s">
        <v>166</v>
      </c>
      <c r="J2192" s="64" t="s">
        <v>481</v>
      </c>
    </row>
    <row r="2193" spans="1:10" x14ac:dyDescent="0.25">
      <c r="A2193" s="64">
        <v>24249129</v>
      </c>
      <c r="B2193" s="233" t="s">
        <v>5116</v>
      </c>
      <c r="C2193" s="64" t="s">
        <v>5117</v>
      </c>
      <c r="D2193" s="234" t="s">
        <v>104</v>
      </c>
      <c r="E2193" s="64" t="s">
        <v>2691</v>
      </c>
      <c r="F2193" s="64">
        <v>12</v>
      </c>
      <c r="G2193" s="64" t="s">
        <v>166</v>
      </c>
      <c r="H2193" s="233" t="s">
        <v>5100</v>
      </c>
      <c r="I2193" s="234" t="s">
        <v>166</v>
      </c>
      <c r="J2193" s="64" t="s">
        <v>481</v>
      </c>
    </row>
    <row r="2194" spans="1:10" x14ac:dyDescent="0.25">
      <c r="A2194" s="64">
        <v>24249123</v>
      </c>
      <c r="B2194" s="233" t="s">
        <v>5116</v>
      </c>
      <c r="C2194" s="64" t="s">
        <v>5118</v>
      </c>
      <c r="D2194" s="234" t="s">
        <v>118</v>
      </c>
      <c r="E2194" s="64" t="s">
        <v>2614</v>
      </c>
      <c r="F2194" s="64">
        <v>14</v>
      </c>
      <c r="G2194" s="64" t="s">
        <v>166</v>
      </c>
      <c r="H2194" s="233" t="s">
        <v>5100</v>
      </c>
      <c r="I2194" s="234" t="s">
        <v>166</v>
      </c>
      <c r="J2194" s="64" t="s">
        <v>481</v>
      </c>
    </row>
    <row r="2195" spans="1:10" x14ac:dyDescent="0.25">
      <c r="A2195" s="64">
        <v>24249128</v>
      </c>
      <c r="B2195" s="233" t="s">
        <v>5116</v>
      </c>
      <c r="C2195" s="64" t="s">
        <v>5119</v>
      </c>
      <c r="D2195" s="234" t="s">
        <v>103</v>
      </c>
      <c r="E2195" s="64" t="s">
        <v>3858</v>
      </c>
      <c r="F2195" s="64">
        <v>11</v>
      </c>
      <c r="G2195" s="64" t="s">
        <v>166</v>
      </c>
      <c r="H2195" s="233" t="s">
        <v>5100</v>
      </c>
      <c r="I2195" s="234" t="s">
        <v>166</v>
      </c>
      <c r="J2195" s="64" t="s">
        <v>481</v>
      </c>
    </row>
    <row r="2196" spans="1:10" x14ac:dyDescent="0.25">
      <c r="A2196" s="64">
        <v>24249121</v>
      </c>
      <c r="B2196" s="233" t="s">
        <v>5120</v>
      </c>
      <c r="C2196" s="64" t="s">
        <v>434</v>
      </c>
      <c r="D2196" s="234" t="s">
        <v>118</v>
      </c>
      <c r="E2196" s="64" t="s">
        <v>3072</v>
      </c>
      <c r="F2196" s="64">
        <v>15</v>
      </c>
      <c r="G2196" s="64" t="s">
        <v>166</v>
      </c>
      <c r="H2196" s="233" t="s">
        <v>5100</v>
      </c>
      <c r="I2196" s="234" t="s">
        <v>166</v>
      </c>
      <c r="J2196" s="64" t="s">
        <v>481</v>
      </c>
    </row>
    <row r="2197" spans="1:10" x14ac:dyDescent="0.25">
      <c r="A2197" s="64">
        <v>24249114</v>
      </c>
      <c r="B2197" s="233" t="s">
        <v>5121</v>
      </c>
      <c r="C2197" s="64" t="s">
        <v>1953</v>
      </c>
      <c r="D2197" s="234" t="s">
        <v>104</v>
      </c>
      <c r="E2197" s="64" t="s">
        <v>371</v>
      </c>
      <c r="F2197" s="64">
        <v>11</v>
      </c>
      <c r="G2197" s="64" t="s">
        <v>166</v>
      </c>
      <c r="H2197" s="233" t="s">
        <v>5100</v>
      </c>
      <c r="I2197" s="234" t="s">
        <v>166</v>
      </c>
      <c r="J2197" s="64" t="s">
        <v>481</v>
      </c>
    </row>
    <row r="2198" spans="1:10" x14ac:dyDescent="0.25">
      <c r="A2198" s="64">
        <v>24249122</v>
      </c>
      <c r="B2198" s="233" t="s">
        <v>5122</v>
      </c>
      <c r="C2198" s="64" t="s">
        <v>5123</v>
      </c>
      <c r="D2198" s="234" t="s">
        <v>119</v>
      </c>
      <c r="E2198" s="64" t="s">
        <v>4253</v>
      </c>
      <c r="F2198" s="64">
        <v>15</v>
      </c>
      <c r="G2198" s="64" t="s">
        <v>166</v>
      </c>
      <c r="H2198" s="233" t="s">
        <v>5100</v>
      </c>
      <c r="I2198" s="234" t="s">
        <v>166</v>
      </c>
      <c r="J2198" s="64" t="s">
        <v>481</v>
      </c>
    </row>
    <row r="2199" spans="1:10" x14ac:dyDescent="0.25">
      <c r="A2199" s="64">
        <v>24237934</v>
      </c>
      <c r="B2199" s="233" t="s">
        <v>2621</v>
      </c>
      <c r="C2199" s="64" t="s">
        <v>5124</v>
      </c>
      <c r="D2199" s="234" t="s">
        <v>103</v>
      </c>
      <c r="E2199" s="64" t="s">
        <v>844</v>
      </c>
      <c r="F2199" s="64">
        <v>12</v>
      </c>
      <c r="G2199" s="64" t="s">
        <v>166</v>
      </c>
      <c r="H2199" s="233" t="s">
        <v>5125</v>
      </c>
      <c r="I2199" s="234" t="s">
        <v>166</v>
      </c>
      <c r="J2199" s="64" t="s">
        <v>1441</v>
      </c>
    </row>
    <row r="2200" spans="1:10" x14ac:dyDescent="0.25">
      <c r="A2200" s="64">
        <v>24221091</v>
      </c>
      <c r="B2200" s="233" t="s">
        <v>5126</v>
      </c>
      <c r="C2200" s="64" t="s">
        <v>2320</v>
      </c>
      <c r="D2200" s="234" t="s">
        <v>104</v>
      </c>
      <c r="E2200" s="64" t="s">
        <v>5127</v>
      </c>
      <c r="F2200" s="64">
        <v>13</v>
      </c>
      <c r="G2200" s="64" t="s">
        <v>166</v>
      </c>
      <c r="H2200" s="233" t="s">
        <v>5125</v>
      </c>
      <c r="I2200" s="234" t="s">
        <v>166</v>
      </c>
      <c r="J2200" s="64" t="s">
        <v>3427</v>
      </c>
    </row>
    <row r="2201" spans="1:10" x14ac:dyDescent="0.25">
      <c r="A2201" s="64">
        <v>24222109</v>
      </c>
      <c r="B2201" s="233" t="s">
        <v>5128</v>
      </c>
      <c r="C2201" s="64" t="s">
        <v>2732</v>
      </c>
      <c r="D2201" s="234" t="s">
        <v>119</v>
      </c>
      <c r="E2201" s="64" t="s">
        <v>3585</v>
      </c>
      <c r="F2201" s="64">
        <v>13</v>
      </c>
      <c r="G2201" s="64" t="s">
        <v>166</v>
      </c>
      <c r="H2201" s="233" t="s">
        <v>5125</v>
      </c>
      <c r="I2201" s="234" t="s">
        <v>166</v>
      </c>
      <c r="J2201" s="64" t="s">
        <v>5129</v>
      </c>
    </row>
    <row r="2202" spans="1:10" x14ac:dyDescent="0.25">
      <c r="A2202" s="64">
        <v>24237799</v>
      </c>
      <c r="B2202" s="233" t="s">
        <v>3172</v>
      </c>
      <c r="C2202" s="64" t="s">
        <v>5130</v>
      </c>
      <c r="D2202" s="234" t="s">
        <v>103</v>
      </c>
      <c r="E2202" s="64" t="s">
        <v>5131</v>
      </c>
      <c r="F2202" s="64">
        <v>12</v>
      </c>
      <c r="G2202" s="64" t="s">
        <v>166</v>
      </c>
      <c r="H2202" s="233" t="s">
        <v>5125</v>
      </c>
      <c r="I2202" s="234" t="s">
        <v>166</v>
      </c>
      <c r="J2202" s="64" t="s">
        <v>1441</v>
      </c>
    </row>
    <row r="2203" spans="1:10" x14ac:dyDescent="0.25">
      <c r="A2203" s="64">
        <v>24221106</v>
      </c>
      <c r="B2203" s="233" t="s">
        <v>5132</v>
      </c>
      <c r="C2203" s="64" t="s">
        <v>521</v>
      </c>
      <c r="D2203" s="234" t="s">
        <v>119</v>
      </c>
      <c r="E2203" s="64" t="s">
        <v>5133</v>
      </c>
      <c r="F2203" s="64">
        <v>13</v>
      </c>
      <c r="G2203" s="64" t="s">
        <v>166</v>
      </c>
      <c r="H2203" s="233" t="s">
        <v>5125</v>
      </c>
      <c r="I2203" s="234" t="s">
        <v>166</v>
      </c>
      <c r="J2203" s="64" t="s">
        <v>3427</v>
      </c>
    </row>
    <row r="2204" spans="1:10" x14ac:dyDescent="0.25">
      <c r="A2204" s="64">
        <v>24238976</v>
      </c>
      <c r="B2204" s="233" t="s">
        <v>3329</v>
      </c>
      <c r="C2204" s="64" t="s">
        <v>5134</v>
      </c>
      <c r="D2204" s="234" t="s">
        <v>103</v>
      </c>
      <c r="E2204" s="64" t="s">
        <v>4782</v>
      </c>
      <c r="F2204" s="64">
        <v>13</v>
      </c>
      <c r="G2204" s="64" t="s">
        <v>166</v>
      </c>
      <c r="H2204" s="233" t="s">
        <v>5125</v>
      </c>
      <c r="I2204" s="234" t="s">
        <v>166</v>
      </c>
      <c r="J2204" s="64" t="s">
        <v>4074</v>
      </c>
    </row>
    <row r="2205" spans="1:10" x14ac:dyDescent="0.25">
      <c r="A2205" s="64">
        <v>24221100</v>
      </c>
      <c r="B2205" s="233" t="s">
        <v>3329</v>
      </c>
      <c r="C2205" s="64" t="s">
        <v>4209</v>
      </c>
      <c r="D2205" s="234" t="s">
        <v>104</v>
      </c>
      <c r="E2205" s="64" t="s">
        <v>2957</v>
      </c>
      <c r="F2205" s="64">
        <v>13</v>
      </c>
      <c r="G2205" s="64" t="s">
        <v>166</v>
      </c>
      <c r="H2205" s="233" t="s">
        <v>5125</v>
      </c>
      <c r="I2205" s="234" t="s">
        <v>166</v>
      </c>
      <c r="J2205" s="64" t="s">
        <v>3427</v>
      </c>
    </row>
    <row r="2206" spans="1:10" x14ac:dyDescent="0.25">
      <c r="A2206" s="64">
        <v>24247902</v>
      </c>
      <c r="B2206" s="233" t="s">
        <v>5135</v>
      </c>
      <c r="C2206" s="64" t="s">
        <v>5136</v>
      </c>
      <c r="D2206" s="234" t="s">
        <v>118</v>
      </c>
      <c r="E2206" s="64" t="s">
        <v>2795</v>
      </c>
      <c r="F2206" s="64">
        <v>15</v>
      </c>
      <c r="G2206" s="64" t="s">
        <v>166</v>
      </c>
      <c r="H2206" s="233" t="s">
        <v>5125</v>
      </c>
      <c r="I2206" s="234" t="s">
        <v>166</v>
      </c>
    </row>
    <row r="2207" spans="1:10" x14ac:dyDescent="0.25">
      <c r="A2207" s="64">
        <v>24211045</v>
      </c>
      <c r="B2207" s="233" t="s">
        <v>5137</v>
      </c>
      <c r="C2207" s="64" t="s">
        <v>303</v>
      </c>
      <c r="D2207" s="234" t="s">
        <v>119</v>
      </c>
      <c r="E2207" s="64" t="s">
        <v>5138</v>
      </c>
      <c r="F2207" s="64">
        <v>15</v>
      </c>
      <c r="G2207" s="64" t="s">
        <v>166</v>
      </c>
      <c r="H2207" s="233" t="s">
        <v>5125</v>
      </c>
      <c r="I2207" s="234" t="s">
        <v>166</v>
      </c>
      <c r="J2207" s="64" t="s">
        <v>3516</v>
      </c>
    </row>
    <row r="2208" spans="1:10" x14ac:dyDescent="0.25">
      <c r="A2208" s="64">
        <v>24247920</v>
      </c>
      <c r="B2208" s="233" t="s">
        <v>5139</v>
      </c>
      <c r="C2208" s="64" t="s">
        <v>5140</v>
      </c>
      <c r="D2208" s="234" t="s">
        <v>118</v>
      </c>
      <c r="E2208" s="64" t="s">
        <v>5141</v>
      </c>
      <c r="F2208" s="64">
        <v>14</v>
      </c>
      <c r="G2208" s="64" t="s">
        <v>166</v>
      </c>
      <c r="H2208" s="233" t="s">
        <v>5125</v>
      </c>
      <c r="I2208" s="234" t="s">
        <v>166</v>
      </c>
    </row>
    <row r="2209" spans="1:10" x14ac:dyDescent="0.25">
      <c r="A2209" s="64">
        <v>24210449</v>
      </c>
      <c r="B2209" s="233" t="s">
        <v>5142</v>
      </c>
      <c r="C2209" s="64" t="s">
        <v>5143</v>
      </c>
      <c r="D2209" s="234" t="s">
        <v>118</v>
      </c>
      <c r="E2209" s="64" t="s">
        <v>2217</v>
      </c>
      <c r="F2209" s="64">
        <v>14</v>
      </c>
      <c r="G2209" s="64" t="s">
        <v>166</v>
      </c>
      <c r="H2209" s="233" t="s">
        <v>5125</v>
      </c>
      <c r="I2209" s="234" t="s">
        <v>166</v>
      </c>
      <c r="J2209" s="64" t="s">
        <v>469</v>
      </c>
    </row>
    <row r="2210" spans="1:10" x14ac:dyDescent="0.25">
      <c r="A2210" s="64">
        <v>24247912</v>
      </c>
      <c r="B2210" s="233" t="s">
        <v>5144</v>
      </c>
      <c r="C2210" s="64" t="s">
        <v>5145</v>
      </c>
      <c r="D2210" s="234" t="s">
        <v>118</v>
      </c>
      <c r="E2210" s="64" t="s">
        <v>417</v>
      </c>
      <c r="F2210" s="64">
        <v>14</v>
      </c>
      <c r="G2210" s="64" t="s">
        <v>166</v>
      </c>
      <c r="H2210" s="233" t="s">
        <v>5125</v>
      </c>
      <c r="I2210" s="234" t="s">
        <v>166</v>
      </c>
    </row>
    <row r="2211" spans="1:10" x14ac:dyDescent="0.25">
      <c r="A2211" s="64">
        <v>24233780</v>
      </c>
      <c r="B2211" s="233" t="s">
        <v>5146</v>
      </c>
      <c r="C2211" s="64" t="s">
        <v>5147</v>
      </c>
      <c r="D2211" s="234" t="s">
        <v>104</v>
      </c>
      <c r="E2211" s="64" t="s">
        <v>317</v>
      </c>
      <c r="F2211" s="64">
        <v>13</v>
      </c>
      <c r="G2211" s="64" t="s">
        <v>166</v>
      </c>
      <c r="H2211" s="233" t="s">
        <v>5125</v>
      </c>
      <c r="I2211" s="234" t="s">
        <v>166</v>
      </c>
      <c r="J2211" s="64" t="s">
        <v>469</v>
      </c>
    </row>
    <row r="2212" spans="1:10" x14ac:dyDescent="0.25">
      <c r="A2212" s="64">
        <v>24221087</v>
      </c>
      <c r="B2212" s="233" t="s">
        <v>4534</v>
      </c>
      <c r="C2212" s="64" t="s">
        <v>5148</v>
      </c>
      <c r="D2212" s="234" t="s">
        <v>103</v>
      </c>
      <c r="E2212" s="64" t="s">
        <v>700</v>
      </c>
      <c r="F2212" s="64">
        <v>13</v>
      </c>
      <c r="G2212" s="64" t="s">
        <v>166</v>
      </c>
      <c r="H2212" s="233" t="s">
        <v>5125</v>
      </c>
      <c r="I2212" s="234" t="s">
        <v>166</v>
      </c>
      <c r="J2212" s="64" t="s">
        <v>3427</v>
      </c>
    </row>
    <row r="2213" spans="1:10" x14ac:dyDescent="0.25">
      <c r="A2213" s="64">
        <v>24248007</v>
      </c>
      <c r="B2213" s="233" t="s">
        <v>4534</v>
      </c>
      <c r="C2213" s="64" t="s">
        <v>5149</v>
      </c>
      <c r="D2213" s="234" t="s">
        <v>103</v>
      </c>
      <c r="E2213" s="64" t="s">
        <v>3893</v>
      </c>
      <c r="F2213" s="64">
        <v>12</v>
      </c>
      <c r="G2213" s="64" t="s">
        <v>166</v>
      </c>
      <c r="H2213" s="233" t="s">
        <v>5125</v>
      </c>
      <c r="I2213" s="234" t="s">
        <v>166</v>
      </c>
    </row>
    <row r="2214" spans="1:10" x14ac:dyDescent="0.25">
      <c r="A2214" s="64">
        <v>24237935</v>
      </c>
      <c r="B2214" s="233" t="s">
        <v>5150</v>
      </c>
      <c r="C2214" s="64" t="s">
        <v>5151</v>
      </c>
      <c r="D2214" s="234" t="s">
        <v>103</v>
      </c>
      <c r="E2214" s="64" t="s">
        <v>5152</v>
      </c>
      <c r="F2214" s="64">
        <v>13</v>
      </c>
      <c r="G2214" s="64" t="s">
        <v>166</v>
      </c>
      <c r="H2214" s="233" t="s">
        <v>5125</v>
      </c>
      <c r="I2214" s="234" t="s">
        <v>166</v>
      </c>
      <c r="J2214" s="64" t="s">
        <v>469</v>
      </c>
    </row>
    <row r="2215" spans="1:10" x14ac:dyDescent="0.25">
      <c r="A2215" s="64">
        <v>24248010</v>
      </c>
      <c r="B2215" s="233" t="s">
        <v>5153</v>
      </c>
      <c r="C2215" s="64" t="s">
        <v>5154</v>
      </c>
      <c r="D2215" s="234" t="s">
        <v>104</v>
      </c>
      <c r="E2215" s="64" t="s">
        <v>707</v>
      </c>
      <c r="F2215" s="64">
        <v>12</v>
      </c>
      <c r="G2215" s="64" t="s">
        <v>166</v>
      </c>
      <c r="H2215" s="233" t="s">
        <v>5125</v>
      </c>
      <c r="I2215" s="234" t="s">
        <v>166</v>
      </c>
    </row>
    <row r="2216" spans="1:10" x14ac:dyDescent="0.25">
      <c r="A2216" s="64">
        <v>24248138</v>
      </c>
      <c r="B2216" s="233" t="s">
        <v>5155</v>
      </c>
      <c r="C2216" s="64" t="s">
        <v>5156</v>
      </c>
      <c r="D2216" s="234" t="s">
        <v>104</v>
      </c>
      <c r="E2216" s="64" t="s">
        <v>5157</v>
      </c>
      <c r="F2216" s="64">
        <v>11</v>
      </c>
      <c r="G2216" s="64" t="s">
        <v>166</v>
      </c>
      <c r="H2216" s="233" t="s">
        <v>5125</v>
      </c>
      <c r="I2216" s="234" t="s">
        <v>166</v>
      </c>
    </row>
    <row r="2217" spans="1:10" x14ac:dyDescent="0.25">
      <c r="A2217" s="64">
        <v>24237813</v>
      </c>
      <c r="B2217" s="233" t="s">
        <v>5155</v>
      </c>
      <c r="C2217" s="64" t="s">
        <v>5158</v>
      </c>
      <c r="D2217" s="234" t="s">
        <v>103</v>
      </c>
      <c r="E2217" s="64" t="s">
        <v>3526</v>
      </c>
      <c r="F2217" s="64">
        <v>12</v>
      </c>
      <c r="G2217" s="64" t="s">
        <v>166</v>
      </c>
      <c r="H2217" s="233" t="s">
        <v>5125</v>
      </c>
      <c r="I2217" s="234" t="s">
        <v>166</v>
      </c>
      <c r="J2217" s="64" t="s">
        <v>1441</v>
      </c>
    </row>
    <row r="2218" spans="1:10" x14ac:dyDescent="0.25">
      <c r="A2218" s="64">
        <v>24248009</v>
      </c>
      <c r="B2218" s="233" t="s">
        <v>5159</v>
      </c>
      <c r="C2218" s="64" t="s">
        <v>5160</v>
      </c>
      <c r="D2218" s="234" t="s">
        <v>104</v>
      </c>
      <c r="E2218" s="64" t="s">
        <v>1200</v>
      </c>
      <c r="F2218" s="64">
        <v>12</v>
      </c>
      <c r="G2218" s="64" t="s">
        <v>166</v>
      </c>
      <c r="H2218" s="233" t="s">
        <v>5125</v>
      </c>
      <c r="I2218" s="234" t="s">
        <v>166</v>
      </c>
    </row>
    <row r="2219" spans="1:10" x14ac:dyDescent="0.25">
      <c r="A2219" s="64">
        <v>24220565</v>
      </c>
      <c r="B2219" s="233" t="s">
        <v>5159</v>
      </c>
      <c r="C2219" s="64" t="s">
        <v>3646</v>
      </c>
      <c r="D2219" s="234" t="s">
        <v>103</v>
      </c>
      <c r="E2219" s="64" t="s">
        <v>2367</v>
      </c>
      <c r="F2219" s="64">
        <v>13</v>
      </c>
      <c r="G2219" s="64" t="s">
        <v>166</v>
      </c>
      <c r="H2219" s="233" t="s">
        <v>5125</v>
      </c>
      <c r="I2219" s="234" t="s">
        <v>166</v>
      </c>
      <c r="J2219" s="64" t="s">
        <v>2742</v>
      </c>
    </row>
    <row r="2220" spans="1:10" x14ac:dyDescent="0.25">
      <c r="A2220" s="64">
        <v>24237806</v>
      </c>
      <c r="B2220" s="233" t="s">
        <v>5161</v>
      </c>
      <c r="C2220" s="64" t="s">
        <v>3757</v>
      </c>
      <c r="D2220" s="234" t="s">
        <v>104</v>
      </c>
      <c r="E2220" s="64" t="s">
        <v>1382</v>
      </c>
      <c r="F2220" s="64">
        <v>12</v>
      </c>
      <c r="G2220" s="64" t="s">
        <v>166</v>
      </c>
      <c r="H2220" s="233" t="s">
        <v>5125</v>
      </c>
      <c r="I2220" s="234" t="s">
        <v>166</v>
      </c>
      <c r="J2220" s="64" t="s">
        <v>469</v>
      </c>
    </row>
    <row r="2221" spans="1:10" x14ac:dyDescent="0.25">
      <c r="A2221" s="64">
        <v>24237808</v>
      </c>
      <c r="B2221" s="233" t="s">
        <v>5162</v>
      </c>
      <c r="C2221" s="64" t="s">
        <v>3480</v>
      </c>
      <c r="D2221" s="234" t="s">
        <v>119</v>
      </c>
      <c r="E2221" s="64" t="s">
        <v>5163</v>
      </c>
      <c r="F2221" s="64">
        <v>14</v>
      </c>
      <c r="G2221" s="64" t="s">
        <v>166</v>
      </c>
      <c r="H2221" s="233" t="s">
        <v>5125</v>
      </c>
      <c r="I2221" s="234" t="s">
        <v>166</v>
      </c>
      <c r="J2221" s="64" t="s">
        <v>469</v>
      </c>
    </row>
    <row r="2222" spans="1:10" x14ac:dyDescent="0.25">
      <c r="A2222" s="64">
        <v>24210452</v>
      </c>
      <c r="B2222" s="233" t="s">
        <v>5164</v>
      </c>
      <c r="C2222" s="64" t="s">
        <v>5165</v>
      </c>
      <c r="D2222" s="234" t="s">
        <v>119</v>
      </c>
      <c r="E2222" s="64" t="s">
        <v>1758</v>
      </c>
      <c r="F2222" s="64">
        <v>15</v>
      </c>
      <c r="G2222" s="64" t="s">
        <v>166</v>
      </c>
      <c r="H2222" s="233" t="s">
        <v>5125</v>
      </c>
      <c r="I2222" s="234" t="s">
        <v>166</v>
      </c>
      <c r="J2222" s="64" t="s">
        <v>3516</v>
      </c>
    </row>
    <row r="2223" spans="1:10" x14ac:dyDescent="0.25">
      <c r="A2223" s="64">
        <v>24248014</v>
      </c>
      <c r="B2223" s="233" t="s">
        <v>5164</v>
      </c>
      <c r="C2223" s="64" t="s">
        <v>5166</v>
      </c>
      <c r="D2223" s="234" t="s">
        <v>103</v>
      </c>
      <c r="E2223" s="64" t="s">
        <v>1990</v>
      </c>
      <c r="F2223" s="64">
        <v>11</v>
      </c>
      <c r="G2223" s="64" t="s">
        <v>166</v>
      </c>
      <c r="H2223" s="233" t="s">
        <v>5125</v>
      </c>
      <c r="I2223" s="234" t="s">
        <v>166</v>
      </c>
    </row>
    <row r="2224" spans="1:10" x14ac:dyDescent="0.25">
      <c r="A2224" s="64">
        <v>24248011</v>
      </c>
      <c r="B2224" s="233" t="s">
        <v>2923</v>
      </c>
      <c r="C2224" s="64" t="s">
        <v>5167</v>
      </c>
      <c r="D2224" s="234" t="s">
        <v>104</v>
      </c>
      <c r="E2224" s="64" t="s">
        <v>2020</v>
      </c>
      <c r="F2224" s="64">
        <v>11</v>
      </c>
      <c r="G2224" s="64" t="s">
        <v>166</v>
      </c>
      <c r="H2224" s="233" t="s">
        <v>5125</v>
      </c>
      <c r="I2224" s="234" t="s">
        <v>166</v>
      </c>
    </row>
    <row r="2225" spans="1:10" x14ac:dyDescent="0.25">
      <c r="A2225" s="64">
        <v>24211488</v>
      </c>
      <c r="B2225" s="233" t="s">
        <v>5168</v>
      </c>
      <c r="C2225" s="64" t="s">
        <v>2645</v>
      </c>
      <c r="D2225" s="234" t="s">
        <v>118</v>
      </c>
      <c r="E2225" s="64" t="s">
        <v>4283</v>
      </c>
      <c r="F2225" s="64">
        <v>15</v>
      </c>
      <c r="G2225" s="64" t="s">
        <v>166</v>
      </c>
      <c r="H2225" s="233" t="s">
        <v>5125</v>
      </c>
      <c r="I2225" s="234" t="s">
        <v>166</v>
      </c>
      <c r="J2225" s="64" t="s">
        <v>4074</v>
      </c>
    </row>
    <row r="2226" spans="1:10" x14ac:dyDescent="0.25">
      <c r="A2226" s="64">
        <v>24248012</v>
      </c>
      <c r="B2226" s="233" t="s">
        <v>4583</v>
      </c>
      <c r="C2226" s="64" t="s">
        <v>5169</v>
      </c>
      <c r="D2226" s="234" t="s">
        <v>104</v>
      </c>
      <c r="E2226" s="64" t="s">
        <v>4679</v>
      </c>
      <c r="F2226" s="64">
        <v>11</v>
      </c>
      <c r="G2226" s="64" t="s">
        <v>166</v>
      </c>
      <c r="H2226" s="233" t="s">
        <v>5125</v>
      </c>
      <c r="I2226" s="234" t="s">
        <v>166</v>
      </c>
    </row>
    <row r="2227" spans="1:10" x14ac:dyDescent="0.25">
      <c r="A2227" s="64">
        <v>24248917</v>
      </c>
      <c r="B2227" s="233" t="s">
        <v>5170</v>
      </c>
      <c r="C2227" s="64" t="s">
        <v>1202</v>
      </c>
      <c r="D2227" s="234" t="s">
        <v>104</v>
      </c>
      <c r="E2227" s="64" t="s">
        <v>291</v>
      </c>
      <c r="F2227" s="64">
        <v>11</v>
      </c>
      <c r="G2227" s="64" t="s">
        <v>166</v>
      </c>
      <c r="H2227" s="233" t="s">
        <v>5125</v>
      </c>
      <c r="I2227" s="234" t="s">
        <v>166</v>
      </c>
    </row>
    <row r="2228" spans="1:10" x14ac:dyDescent="0.25">
      <c r="A2228" s="64">
        <v>24239152</v>
      </c>
      <c r="B2228" s="233" t="s">
        <v>5171</v>
      </c>
      <c r="C2228" s="64" t="s">
        <v>5172</v>
      </c>
      <c r="D2228" s="234" t="s">
        <v>103</v>
      </c>
      <c r="E2228" s="64" t="s">
        <v>386</v>
      </c>
      <c r="F2228" s="64">
        <v>13</v>
      </c>
      <c r="G2228" s="64" t="s">
        <v>166</v>
      </c>
      <c r="H2228" s="233" t="s">
        <v>5125</v>
      </c>
      <c r="I2228" s="234" t="s">
        <v>166</v>
      </c>
    </row>
    <row r="2229" spans="1:10" x14ac:dyDescent="0.25">
      <c r="A2229" s="64">
        <v>24248008</v>
      </c>
      <c r="B2229" s="233" t="s">
        <v>5173</v>
      </c>
      <c r="C2229" s="64" t="s">
        <v>293</v>
      </c>
      <c r="D2229" s="234" t="s">
        <v>104</v>
      </c>
      <c r="E2229" s="64" t="s">
        <v>5174</v>
      </c>
      <c r="F2229" s="64">
        <v>11</v>
      </c>
      <c r="G2229" s="64" t="s">
        <v>166</v>
      </c>
      <c r="H2229" s="233" t="s">
        <v>5125</v>
      </c>
      <c r="I2229" s="234" t="s">
        <v>166</v>
      </c>
    </row>
    <row r="2230" spans="1:10" x14ac:dyDescent="0.25">
      <c r="A2230" s="64">
        <v>24210451</v>
      </c>
      <c r="B2230" s="233" t="s">
        <v>5173</v>
      </c>
      <c r="C2230" s="64" t="s">
        <v>2643</v>
      </c>
      <c r="D2230" s="234" t="s">
        <v>119</v>
      </c>
      <c r="E2230" s="64" t="s">
        <v>2771</v>
      </c>
      <c r="F2230" s="64">
        <v>14</v>
      </c>
      <c r="G2230" s="64" t="s">
        <v>166</v>
      </c>
      <c r="H2230" s="233" t="s">
        <v>5125</v>
      </c>
      <c r="I2230" s="234" t="s">
        <v>166</v>
      </c>
      <c r="J2230" s="64" t="s">
        <v>3427</v>
      </c>
    </row>
    <row r="2231" spans="1:10" x14ac:dyDescent="0.25">
      <c r="A2231" s="64">
        <v>24221086</v>
      </c>
      <c r="B2231" s="233" t="s">
        <v>5175</v>
      </c>
      <c r="C2231" s="64" t="s">
        <v>2583</v>
      </c>
      <c r="D2231" s="234" t="s">
        <v>118</v>
      </c>
      <c r="E2231" s="64" t="s">
        <v>5176</v>
      </c>
      <c r="F2231" s="64">
        <v>14</v>
      </c>
      <c r="G2231" s="64" t="s">
        <v>166</v>
      </c>
      <c r="H2231" s="233" t="s">
        <v>5125</v>
      </c>
      <c r="I2231" s="234" t="s">
        <v>166</v>
      </c>
      <c r="J2231" s="64" t="s">
        <v>3427</v>
      </c>
    </row>
    <row r="2232" spans="1:10" x14ac:dyDescent="0.25">
      <c r="A2232" s="64">
        <v>24220566</v>
      </c>
      <c r="B2232" s="233" t="s">
        <v>3494</v>
      </c>
      <c r="C2232" s="64" t="s">
        <v>5177</v>
      </c>
      <c r="D2232" s="234" t="s">
        <v>118</v>
      </c>
      <c r="E2232" s="64" t="s">
        <v>2330</v>
      </c>
      <c r="F2232" s="64">
        <v>14</v>
      </c>
      <c r="G2232" s="64" t="s">
        <v>166</v>
      </c>
      <c r="H2232" s="233" t="s">
        <v>5125</v>
      </c>
      <c r="I2232" s="234" t="s">
        <v>166</v>
      </c>
      <c r="J2232" s="64" t="s">
        <v>1412</v>
      </c>
    </row>
    <row r="2233" spans="1:10" x14ac:dyDescent="0.25">
      <c r="A2233" s="64">
        <v>24220970</v>
      </c>
      <c r="B2233" s="233" t="s">
        <v>3494</v>
      </c>
      <c r="C2233" s="64" t="s">
        <v>5178</v>
      </c>
      <c r="D2233" s="234" t="s">
        <v>118</v>
      </c>
      <c r="E2233" s="64" t="s">
        <v>5179</v>
      </c>
      <c r="F2233" s="64">
        <v>14</v>
      </c>
      <c r="G2233" s="64" t="s">
        <v>166</v>
      </c>
      <c r="H2233" s="233" t="s">
        <v>5125</v>
      </c>
      <c r="I2233" s="234" t="s">
        <v>166</v>
      </c>
      <c r="J2233" s="64" t="s">
        <v>2046</v>
      </c>
    </row>
    <row r="2234" spans="1:10" x14ac:dyDescent="0.25">
      <c r="A2234" s="64">
        <v>24247917</v>
      </c>
      <c r="B2234" s="233" t="s">
        <v>5180</v>
      </c>
      <c r="C2234" s="64" t="s">
        <v>5181</v>
      </c>
      <c r="D2234" s="234" t="s">
        <v>119</v>
      </c>
      <c r="E2234" s="64" t="s">
        <v>3451</v>
      </c>
      <c r="F2234" s="64">
        <v>14</v>
      </c>
      <c r="G2234" s="64" t="s">
        <v>166</v>
      </c>
      <c r="H2234" s="233" t="s">
        <v>5125</v>
      </c>
      <c r="I2234" s="234" t="s">
        <v>166</v>
      </c>
    </row>
    <row r="2235" spans="1:10" x14ac:dyDescent="0.25">
      <c r="A2235" s="64">
        <v>24221104</v>
      </c>
      <c r="B2235" s="233" t="s">
        <v>5182</v>
      </c>
      <c r="C2235" s="64" t="s">
        <v>5183</v>
      </c>
      <c r="D2235" s="234" t="s">
        <v>119</v>
      </c>
      <c r="E2235" s="64" t="s">
        <v>2429</v>
      </c>
      <c r="F2235" s="64">
        <v>14</v>
      </c>
      <c r="G2235" s="64" t="s">
        <v>166</v>
      </c>
      <c r="H2235" s="233" t="s">
        <v>5125</v>
      </c>
      <c r="I2235" s="234" t="s">
        <v>166</v>
      </c>
      <c r="J2235" s="64" t="s">
        <v>3427</v>
      </c>
    </row>
    <row r="2236" spans="1:10" x14ac:dyDescent="0.25">
      <c r="A2236" s="64">
        <v>24221103</v>
      </c>
      <c r="B2236" s="233" t="s">
        <v>1466</v>
      </c>
      <c r="C2236" s="64" t="s">
        <v>4095</v>
      </c>
      <c r="D2236" s="234" t="s">
        <v>119</v>
      </c>
      <c r="E2236" s="64" t="s">
        <v>4203</v>
      </c>
      <c r="F2236" s="64">
        <v>13</v>
      </c>
      <c r="G2236" s="64" t="s">
        <v>166</v>
      </c>
      <c r="H2236" s="233" t="s">
        <v>5125</v>
      </c>
      <c r="I2236" s="234" t="s">
        <v>166</v>
      </c>
      <c r="J2236" s="64" t="s">
        <v>3427</v>
      </c>
    </row>
    <row r="2237" spans="1:10" x14ac:dyDescent="0.25">
      <c r="A2237" s="64">
        <v>24248918</v>
      </c>
      <c r="B2237" s="233" t="s">
        <v>1466</v>
      </c>
      <c r="C2237" s="64" t="s">
        <v>5184</v>
      </c>
      <c r="D2237" s="234" t="s">
        <v>104</v>
      </c>
      <c r="E2237" s="64" t="s">
        <v>734</v>
      </c>
      <c r="F2237" s="64">
        <v>11</v>
      </c>
      <c r="G2237" s="64" t="s">
        <v>166</v>
      </c>
      <c r="H2237" s="233" t="s">
        <v>5125</v>
      </c>
      <c r="I2237" s="234" t="s">
        <v>166</v>
      </c>
    </row>
    <row r="2238" spans="1:10" x14ac:dyDescent="0.25">
      <c r="A2238" s="64">
        <v>24221085</v>
      </c>
      <c r="B2238" s="233" t="s">
        <v>5185</v>
      </c>
      <c r="C2238" s="64" t="s">
        <v>5186</v>
      </c>
      <c r="D2238" s="234" t="s">
        <v>119</v>
      </c>
      <c r="E2238" s="64" t="s">
        <v>2990</v>
      </c>
      <c r="F2238" s="64">
        <v>13</v>
      </c>
      <c r="G2238" s="64" t="s">
        <v>166</v>
      </c>
      <c r="H2238" s="233" t="s">
        <v>5125</v>
      </c>
      <c r="I2238" s="234" t="s">
        <v>166</v>
      </c>
      <c r="J2238" s="64" t="s">
        <v>3427</v>
      </c>
    </row>
    <row r="2239" spans="1:10" x14ac:dyDescent="0.25">
      <c r="A2239" s="64">
        <v>24247919</v>
      </c>
      <c r="B2239" s="233" t="s">
        <v>5187</v>
      </c>
      <c r="C2239" s="64" t="s">
        <v>5188</v>
      </c>
      <c r="D2239" s="234" t="s">
        <v>118</v>
      </c>
      <c r="E2239" s="64" t="s">
        <v>2085</v>
      </c>
      <c r="F2239" s="64">
        <v>13</v>
      </c>
      <c r="G2239" s="64" t="s">
        <v>166</v>
      </c>
      <c r="H2239" s="233" t="s">
        <v>5125</v>
      </c>
      <c r="I2239" s="234" t="s">
        <v>166</v>
      </c>
    </row>
    <row r="2240" spans="1:10" x14ac:dyDescent="0.25">
      <c r="A2240" s="64">
        <v>24238753</v>
      </c>
      <c r="B2240" s="233" t="s">
        <v>5189</v>
      </c>
      <c r="C2240" s="64" t="s">
        <v>5190</v>
      </c>
      <c r="D2240" s="234" t="s">
        <v>104</v>
      </c>
      <c r="E2240" s="64" t="s">
        <v>2296</v>
      </c>
      <c r="F2240" s="64">
        <v>12</v>
      </c>
      <c r="G2240" s="64" t="s">
        <v>166</v>
      </c>
      <c r="H2240" s="233" t="s">
        <v>5125</v>
      </c>
      <c r="I2240" s="234" t="s">
        <v>166</v>
      </c>
      <c r="J2240" s="64" t="s">
        <v>469</v>
      </c>
    </row>
    <row r="2241" spans="1:10" x14ac:dyDescent="0.25">
      <c r="A2241" s="64">
        <v>24248919</v>
      </c>
      <c r="B2241" s="233" t="s">
        <v>5191</v>
      </c>
      <c r="C2241" s="64" t="s">
        <v>5192</v>
      </c>
      <c r="D2241" s="234" t="s">
        <v>118</v>
      </c>
      <c r="E2241" s="64" t="s">
        <v>5193</v>
      </c>
      <c r="F2241" s="64">
        <v>14</v>
      </c>
      <c r="G2241" s="64" t="s">
        <v>166</v>
      </c>
      <c r="H2241" s="233" t="s">
        <v>5125</v>
      </c>
      <c r="I2241" s="234" t="s">
        <v>166</v>
      </c>
    </row>
    <row r="2242" spans="1:10" x14ac:dyDescent="0.25">
      <c r="A2242" s="64">
        <v>24210693</v>
      </c>
      <c r="B2242" s="233" t="s">
        <v>5191</v>
      </c>
      <c r="C2242" s="64" t="s">
        <v>1941</v>
      </c>
      <c r="D2242" s="234" t="s">
        <v>119</v>
      </c>
      <c r="E2242" s="64" t="s">
        <v>5194</v>
      </c>
      <c r="F2242" s="64">
        <v>15</v>
      </c>
      <c r="G2242" s="64" t="s">
        <v>166</v>
      </c>
      <c r="H2242" s="233" t="s">
        <v>5125</v>
      </c>
      <c r="I2242" s="234" t="s">
        <v>166</v>
      </c>
      <c r="J2242" s="64" t="s">
        <v>4814</v>
      </c>
    </row>
    <row r="2243" spans="1:10" x14ac:dyDescent="0.25">
      <c r="A2243" s="64">
        <v>24247913</v>
      </c>
      <c r="B2243" s="233" t="s">
        <v>689</v>
      </c>
      <c r="C2243" s="64" t="s">
        <v>1390</v>
      </c>
      <c r="D2243" s="234" t="s">
        <v>118</v>
      </c>
      <c r="E2243" s="64" t="s">
        <v>5195</v>
      </c>
      <c r="F2243" s="64">
        <v>14</v>
      </c>
      <c r="G2243" s="64" t="s">
        <v>166</v>
      </c>
      <c r="H2243" s="233" t="s">
        <v>5125</v>
      </c>
      <c r="I2243" s="234" t="s">
        <v>166</v>
      </c>
    </row>
    <row r="2244" spans="1:10" x14ac:dyDescent="0.25">
      <c r="A2244" s="64">
        <v>24248920</v>
      </c>
      <c r="B2244" s="233" t="s">
        <v>5196</v>
      </c>
      <c r="C2244" s="64" t="s">
        <v>5197</v>
      </c>
      <c r="D2244" s="234" t="s">
        <v>104</v>
      </c>
      <c r="E2244" s="64" t="s">
        <v>3318</v>
      </c>
      <c r="F2244" s="64">
        <v>11</v>
      </c>
      <c r="G2244" s="64" t="s">
        <v>166</v>
      </c>
      <c r="H2244" s="233" t="s">
        <v>5125</v>
      </c>
      <c r="I2244" s="234" t="s">
        <v>166</v>
      </c>
    </row>
    <row r="2245" spans="1:10" x14ac:dyDescent="0.25">
      <c r="A2245" s="64">
        <v>24222108</v>
      </c>
      <c r="B2245" s="233" t="s">
        <v>5198</v>
      </c>
      <c r="C2245" s="64" t="s">
        <v>5199</v>
      </c>
      <c r="D2245" s="234" t="s">
        <v>104</v>
      </c>
      <c r="E2245" s="64" t="s">
        <v>5200</v>
      </c>
      <c r="F2245" s="64">
        <v>13</v>
      </c>
      <c r="G2245" s="64" t="s">
        <v>166</v>
      </c>
      <c r="H2245" s="233" t="s">
        <v>5125</v>
      </c>
      <c r="I2245" s="234" t="s">
        <v>166</v>
      </c>
      <c r="J2245" s="64" t="s">
        <v>3427</v>
      </c>
    </row>
    <row r="2246" spans="1:10" x14ac:dyDescent="0.25">
      <c r="A2246" s="64">
        <v>24210175</v>
      </c>
      <c r="B2246" s="233" t="s">
        <v>5201</v>
      </c>
      <c r="C2246" s="64" t="s">
        <v>5202</v>
      </c>
      <c r="D2246" s="234" t="s">
        <v>118</v>
      </c>
      <c r="E2246" s="64" t="s">
        <v>2982</v>
      </c>
      <c r="F2246" s="64">
        <v>14</v>
      </c>
      <c r="G2246" s="64" t="s">
        <v>166</v>
      </c>
      <c r="H2246" s="233" t="s">
        <v>5125</v>
      </c>
      <c r="I2246" s="234" t="s">
        <v>166</v>
      </c>
      <c r="J2246" s="64" t="s">
        <v>4074</v>
      </c>
    </row>
    <row r="2247" spans="1:10" x14ac:dyDescent="0.25">
      <c r="A2247" s="64">
        <v>24248015</v>
      </c>
      <c r="B2247" s="233" t="s">
        <v>5201</v>
      </c>
      <c r="C2247" s="64" t="s">
        <v>1887</v>
      </c>
      <c r="D2247" s="234" t="s">
        <v>104</v>
      </c>
      <c r="E2247" s="64" t="s">
        <v>1200</v>
      </c>
      <c r="F2247" s="64">
        <v>12</v>
      </c>
      <c r="G2247" s="64" t="s">
        <v>166</v>
      </c>
      <c r="H2247" s="233" t="s">
        <v>5125</v>
      </c>
      <c r="I2247" s="234" t="s">
        <v>166</v>
      </c>
    </row>
    <row r="2248" spans="1:10" x14ac:dyDescent="0.25">
      <c r="A2248" s="64">
        <v>24248380</v>
      </c>
      <c r="B2248" s="233" t="s">
        <v>5201</v>
      </c>
      <c r="C2248" s="64" t="s">
        <v>2323</v>
      </c>
      <c r="D2248" s="234" t="s">
        <v>103</v>
      </c>
      <c r="E2248" s="64" t="s">
        <v>876</v>
      </c>
      <c r="F2248" s="64">
        <v>12</v>
      </c>
      <c r="G2248" s="64" t="s">
        <v>166</v>
      </c>
      <c r="H2248" s="233" t="s">
        <v>5125</v>
      </c>
      <c r="I2248" s="234" t="s">
        <v>166</v>
      </c>
    </row>
    <row r="2249" spans="1:10" x14ac:dyDescent="0.25">
      <c r="A2249" s="64">
        <v>24247921</v>
      </c>
      <c r="B2249" s="233" t="s">
        <v>5203</v>
      </c>
      <c r="C2249" s="64" t="s">
        <v>5204</v>
      </c>
      <c r="D2249" s="234" t="s">
        <v>119</v>
      </c>
      <c r="E2249" s="64" t="s">
        <v>5205</v>
      </c>
      <c r="F2249" s="64">
        <v>14</v>
      </c>
      <c r="G2249" s="64" t="s">
        <v>166</v>
      </c>
      <c r="H2249" s="233" t="s">
        <v>5125</v>
      </c>
      <c r="I2249" s="234" t="s">
        <v>166</v>
      </c>
    </row>
    <row r="2250" spans="1:10" x14ac:dyDescent="0.25">
      <c r="A2250" s="64">
        <v>24248013</v>
      </c>
      <c r="B2250" s="233" t="s">
        <v>5203</v>
      </c>
      <c r="C2250" s="64" t="s">
        <v>2721</v>
      </c>
      <c r="D2250" s="234" t="s">
        <v>104</v>
      </c>
      <c r="E2250" s="64" t="s">
        <v>2672</v>
      </c>
      <c r="F2250" s="64">
        <v>11</v>
      </c>
      <c r="G2250" s="64" t="s">
        <v>166</v>
      </c>
      <c r="H2250" s="233" t="s">
        <v>5125</v>
      </c>
      <c r="I2250" s="234" t="s">
        <v>166</v>
      </c>
    </row>
    <row r="2251" spans="1:10" x14ac:dyDescent="0.25">
      <c r="A2251" s="64">
        <v>24221082</v>
      </c>
      <c r="B2251" s="233" t="s">
        <v>5206</v>
      </c>
      <c r="C2251" s="64" t="s">
        <v>5207</v>
      </c>
      <c r="D2251" s="234" t="s">
        <v>119</v>
      </c>
      <c r="E2251" s="64" t="s">
        <v>5141</v>
      </c>
      <c r="F2251" s="64">
        <v>14</v>
      </c>
      <c r="G2251" s="64" t="s">
        <v>166</v>
      </c>
      <c r="H2251" s="233" t="s">
        <v>5125</v>
      </c>
      <c r="I2251" s="234" t="s">
        <v>166</v>
      </c>
      <c r="J2251" s="64" t="s">
        <v>3427</v>
      </c>
    </row>
    <row r="2252" spans="1:10" x14ac:dyDescent="0.25">
      <c r="A2252" s="64">
        <v>24238090</v>
      </c>
      <c r="B2252" s="233" t="s">
        <v>5206</v>
      </c>
      <c r="C2252" s="64" t="s">
        <v>5208</v>
      </c>
      <c r="D2252" s="234" t="s">
        <v>103</v>
      </c>
      <c r="E2252" s="64" t="s">
        <v>4108</v>
      </c>
      <c r="F2252" s="64">
        <v>13</v>
      </c>
      <c r="G2252" s="64" t="s">
        <v>166</v>
      </c>
      <c r="H2252" s="233" t="s">
        <v>5125</v>
      </c>
      <c r="I2252" s="234" t="s">
        <v>166</v>
      </c>
      <c r="J2252" s="64" t="s">
        <v>1441</v>
      </c>
    </row>
    <row r="2253" spans="1:10" x14ac:dyDescent="0.25">
      <c r="A2253" s="64">
        <v>24247918</v>
      </c>
      <c r="B2253" s="233" t="s">
        <v>5209</v>
      </c>
      <c r="C2253" s="64" t="s">
        <v>5210</v>
      </c>
      <c r="D2253" s="234" t="s">
        <v>118</v>
      </c>
      <c r="E2253" s="64" t="s">
        <v>3000</v>
      </c>
      <c r="F2253" s="64">
        <v>14</v>
      </c>
      <c r="G2253" s="64" t="s">
        <v>166</v>
      </c>
      <c r="H2253" s="233" t="s">
        <v>5125</v>
      </c>
      <c r="I2253" s="234" t="s">
        <v>166</v>
      </c>
    </row>
    <row r="2254" spans="1:10" x14ac:dyDescent="0.25">
      <c r="A2254" s="64">
        <v>24248921</v>
      </c>
      <c r="B2254" s="233" t="s">
        <v>5211</v>
      </c>
      <c r="C2254" s="64" t="s">
        <v>5212</v>
      </c>
      <c r="D2254" s="234" t="s">
        <v>103</v>
      </c>
      <c r="E2254" s="64" t="s">
        <v>5213</v>
      </c>
      <c r="F2254" s="64">
        <v>11</v>
      </c>
      <c r="G2254" s="64" t="s">
        <v>166</v>
      </c>
      <c r="H2254" s="233" t="s">
        <v>5125</v>
      </c>
      <c r="I2254" s="234" t="s">
        <v>166</v>
      </c>
    </row>
    <row r="2255" spans="1:10" x14ac:dyDescent="0.25">
      <c r="A2255" s="64">
        <v>24222316</v>
      </c>
      <c r="B2255" s="233" t="s">
        <v>5214</v>
      </c>
      <c r="C2255" s="64" t="s">
        <v>1885</v>
      </c>
      <c r="D2255" s="234" t="s">
        <v>119</v>
      </c>
      <c r="E2255" s="64" t="s">
        <v>1460</v>
      </c>
      <c r="F2255" s="64">
        <v>14</v>
      </c>
      <c r="G2255" s="64" t="s">
        <v>166</v>
      </c>
      <c r="H2255" s="233" t="s">
        <v>5125</v>
      </c>
      <c r="I2255" s="234" t="s">
        <v>166</v>
      </c>
      <c r="J2255" s="64" t="s">
        <v>469</v>
      </c>
    </row>
    <row r="2256" spans="1:10" x14ac:dyDescent="0.25">
      <c r="A2256" s="64">
        <v>24238785</v>
      </c>
      <c r="B2256" s="233" t="s">
        <v>5214</v>
      </c>
      <c r="C2256" s="64" t="s">
        <v>3864</v>
      </c>
      <c r="D2256" s="234" t="s">
        <v>103</v>
      </c>
      <c r="E2256" s="64" t="s">
        <v>1189</v>
      </c>
      <c r="F2256" s="64">
        <v>12</v>
      </c>
      <c r="G2256" s="64" t="s">
        <v>166</v>
      </c>
      <c r="H2256" s="233" t="s">
        <v>5125</v>
      </c>
      <c r="I2256" s="234" t="s">
        <v>166</v>
      </c>
      <c r="J2256" s="64" t="s">
        <v>469</v>
      </c>
    </row>
    <row r="2257" spans="1:10" x14ac:dyDescent="0.25">
      <c r="A2257" s="64">
        <v>24237814</v>
      </c>
      <c r="B2257" s="233" t="s">
        <v>5215</v>
      </c>
      <c r="C2257" s="64" t="s">
        <v>5216</v>
      </c>
      <c r="D2257" s="234" t="s">
        <v>103</v>
      </c>
      <c r="E2257" s="64" t="s">
        <v>5217</v>
      </c>
      <c r="F2257" s="64">
        <v>13</v>
      </c>
      <c r="G2257" s="64" t="s">
        <v>166</v>
      </c>
      <c r="H2257" s="233" t="s">
        <v>5125</v>
      </c>
      <c r="I2257" s="234" t="s">
        <v>166</v>
      </c>
      <c r="J2257" s="64" t="s">
        <v>1441</v>
      </c>
    </row>
    <row r="2258" spans="1:10" x14ac:dyDescent="0.25">
      <c r="A2258" s="64">
        <v>24248016</v>
      </c>
      <c r="B2258" s="233" t="s">
        <v>5218</v>
      </c>
      <c r="C2258" s="64" t="s">
        <v>5219</v>
      </c>
      <c r="D2258" s="234" t="s">
        <v>103</v>
      </c>
      <c r="E2258" s="64" t="s">
        <v>282</v>
      </c>
      <c r="F2258" s="64">
        <v>12</v>
      </c>
      <c r="G2258" s="64" t="s">
        <v>166</v>
      </c>
      <c r="H2258" s="233" t="s">
        <v>5125</v>
      </c>
      <c r="I2258" s="234" t="s">
        <v>166</v>
      </c>
    </row>
    <row r="2259" spans="1:10" x14ac:dyDescent="0.25">
      <c r="A2259" s="64">
        <v>24222110</v>
      </c>
      <c r="B2259" s="233" t="s">
        <v>5220</v>
      </c>
      <c r="C2259" s="64" t="s">
        <v>5221</v>
      </c>
      <c r="D2259" s="234" t="s">
        <v>119</v>
      </c>
      <c r="E2259" s="64" t="s">
        <v>1266</v>
      </c>
      <c r="F2259" s="64">
        <v>14</v>
      </c>
      <c r="G2259" s="64" t="s">
        <v>166</v>
      </c>
      <c r="H2259" s="233" t="s">
        <v>5125</v>
      </c>
      <c r="I2259" s="234" t="s">
        <v>166</v>
      </c>
      <c r="J2259" s="64" t="s">
        <v>3427</v>
      </c>
    </row>
    <row r="2260" spans="1:10" x14ac:dyDescent="0.25">
      <c r="A2260" s="64">
        <v>24220398</v>
      </c>
      <c r="B2260" s="233" t="s">
        <v>5222</v>
      </c>
      <c r="C2260" s="64" t="s">
        <v>5223</v>
      </c>
      <c r="D2260" s="234" t="s">
        <v>118</v>
      </c>
      <c r="E2260" s="64" t="s">
        <v>1067</v>
      </c>
      <c r="F2260" s="64">
        <v>14</v>
      </c>
      <c r="G2260" s="64" t="s">
        <v>166</v>
      </c>
      <c r="H2260" s="233" t="s">
        <v>5125</v>
      </c>
      <c r="I2260" s="234" t="s">
        <v>166</v>
      </c>
      <c r="J2260" s="64" t="s">
        <v>4074</v>
      </c>
    </row>
    <row r="2261" spans="1:10" x14ac:dyDescent="0.25">
      <c r="A2261" s="64">
        <v>24239163</v>
      </c>
      <c r="B2261" s="233" t="s">
        <v>4663</v>
      </c>
      <c r="C2261" s="64" t="s">
        <v>5224</v>
      </c>
      <c r="D2261" s="234" t="s">
        <v>104</v>
      </c>
      <c r="E2261" s="64" t="s">
        <v>2565</v>
      </c>
      <c r="F2261" s="64">
        <v>13</v>
      </c>
      <c r="G2261" s="64" t="s">
        <v>166</v>
      </c>
      <c r="H2261" s="233" t="s">
        <v>5125</v>
      </c>
      <c r="I2261" s="234" t="s">
        <v>166</v>
      </c>
      <c r="J2261" s="64" t="s">
        <v>4074</v>
      </c>
    </row>
    <row r="2262" spans="1:10" x14ac:dyDescent="0.25">
      <c r="A2262" s="64">
        <v>24210446</v>
      </c>
      <c r="B2262" s="233" t="s">
        <v>5225</v>
      </c>
      <c r="C2262" s="64" t="s">
        <v>3316</v>
      </c>
      <c r="D2262" s="234" t="s">
        <v>119</v>
      </c>
      <c r="E2262" s="64" t="s">
        <v>3725</v>
      </c>
      <c r="F2262" s="64">
        <v>15</v>
      </c>
      <c r="G2262" s="64" t="s">
        <v>166</v>
      </c>
      <c r="H2262" s="233" t="s">
        <v>5125</v>
      </c>
      <c r="I2262" s="234" t="s">
        <v>166</v>
      </c>
      <c r="J2262" s="64" t="s">
        <v>5226</v>
      </c>
    </row>
    <row r="2263" spans="1:10" x14ac:dyDescent="0.25">
      <c r="A2263" s="64">
        <v>24237815</v>
      </c>
      <c r="B2263" s="233" t="s">
        <v>5225</v>
      </c>
      <c r="C2263" s="64" t="s">
        <v>5227</v>
      </c>
      <c r="D2263" s="234" t="s">
        <v>103</v>
      </c>
      <c r="E2263" s="64" t="s">
        <v>2484</v>
      </c>
      <c r="F2263" s="64">
        <v>13</v>
      </c>
      <c r="G2263" s="64" t="s">
        <v>166</v>
      </c>
      <c r="H2263" s="233" t="s">
        <v>5125</v>
      </c>
      <c r="I2263" s="234" t="s">
        <v>166</v>
      </c>
      <c r="J2263" s="64" t="s">
        <v>469</v>
      </c>
    </row>
    <row r="2264" spans="1:10" x14ac:dyDescent="0.25">
      <c r="A2264" s="64">
        <v>24210450</v>
      </c>
      <c r="B2264" s="233" t="s">
        <v>5228</v>
      </c>
      <c r="C2264" s="64" t="s">
        <v>5229</v>
      </c>
      <c r="D2264" s="234" t="s">
        <v>119</v>
      </c>
      <c r="E2264" s="64" t="s">
        <v>1360</v>
      </c>
      <c r="F2264" s="64">
        <v>14</v>
      </c>
      <c r="G2264" s="64" t="s">
        <v>166</v>
      </c>
      <c r="H2264" s="233" t="s">
        <v>5125</v>
      </c>
      <c r="I2264" s="234" t="s">
        <v>166</v>
      </c>
      <c r="J2264" s="64" t="s">
        <v>3516</v>
      </c>
    </row>
    <row r="2265" spans="1:10" x14ac:dyDescent="0.25">
      <c r="A2265" s="64">
        <v>24210447</v>
      </c>
      <c r="B2265" s="233" t="s">
        <v>5228</v>
      </c>
      <c r="C2265" s="64" t="s">
        <v>5230</v>
      </c>
      <c r="D2265" s="234" t="s">
        <v>119</v>
      </c>
      <c r="E2265" s="64" t="s">
        <v>1360</v>
      </c>
      <c r="F2265" s="64">
        <v>14</v>
      </c>
      <c r="G2265" s="64" t="s">
        <v>166</v>
      </c>
      <c r="H2265" s="233" t="s">
        <v>5125</v>
      </c>
      <c r="I2265" s="234" t="s">
        <v>166</v>
      </c>
      <c r="J2265" s="64" t="s">
        <v>5231</v>
      </c>
    </row>
    <row r="2266" spans="1:10" x14ac:dyDescent="0.25">
      <c r="A2266" s="64">
        <v>24247937</v>
      </c>
      <c r="B2266" s="233" t="s">
        <v>3189</v>
      </c>
      <c r="C2266" s="64" t="s">
        <v>628</v>
      </c>
      <c r="D2266" s="234" t="s">
        <v>104</v>
      </c>
      <c r="E2266" s="64" t="s">
        <v>2536</v>
      </c>
      <c r="F2266" s="64">
        <v>13</v>
      </c>
      <c r="G2266" s="64" t="s">
        <v>166</v>
      </c>
      <c r="H2266" s="233" t="s">
        <v>5125</v>
      </c>
      <c r="I2266" s="234" t="s">
        <v>166</v>
      </c>
    </row>
    <row r="2267" spans="1:10" x14ac:dyDescent="0.25">
      <c r="A2267" s="64">
        <v>24247914</v>
      </c>
      <c r="B2267" s="233" t="s">
        <v>5232</v>
      </c>
      <c r="C2267" s="64" t="s">
        <v>5233</v>
      </c>
      <c r="D2267" s="234" t="s">
        <v>118</v>
      </c>
      <c r="E2267" s="64" t="s">
        <v>3000</v>
      </c>
      <c r="F2267" s="64">
        <v>14</v>
      </c>
      <c r="G2267" s="64" t="s">
        <v>166</v>
      </c>
      <c r="H2267" s="233" t="s">
        <v>5125</v>
      </c>
      <c r="I2267" s="234" t="s">
        <v>166</v>
      </c>
    </row>
    <row r="2268" spans="1:10" x14ac:dyDescent="0.25">
      <c r="A2268" s="64">
        <v>24211703</v>
      </c>
      <c r="B2268" s="233" t="s">
        <v>5234</v>
      </c>
      <c r="C2268" s="64" t="s">
        <v>5235</v>
      </c>
      <c r="D2268" s="234" t="s">
        <v>119</v>
      </c>
      <c r="E2268" s="64" t="s">
        <v>5236</v>
      </c>
      <c r="F2268" s="64">
        <v>14</v>
      </c>
      <c r="G2268" s="64" t="s">
        <v>166</v>
      </c>
      <c r="H2268" s="233" t="s">
        <v>5237</v>
      </c>
      <c r="I2268" s="234" t="s">
        <v>166</v>
      </c>
      <c r="J2268" s="64" t="s">
        <v>481</v>
      </c>
    </row>
    <row r="2269" spans="1:10" x14ac:dyDescent="0.25">
      <c r="A2269" s="64">
        <v>24222450</v>
      </c>
      <c r="B2269" s="233" t="s">
        <v>5238</v>
      </c>
      <c r="C2269" s="64" t="s">
        <v>3511</v>
      </c>
      <c r="D2269" s="234" t="s">
        <v>119</v>
      </c>
      <c r="E2269" s="64" t="s">
        <v>4057</v>
      </c>
      <c r="F2269" s="64">
        <v>13</v>
      </c>
      <c r="G2269" s="64" t="s">
        <v>166</v>
      </c>
      <c r="H2269" s="233" t="s">
        <v>5237</v>
      </c>
      <c r="I2269" s="234" t="s">
        <v>166</v>
      </c>
      <c r="J2269" s="64" t="s">
        <v>5239</v>
      </c>
    </row>
    <row r="2270" spans="1:10" x14ac:dyDescent="0.25">
      <c r="A2270" s="64">
        <v>24245755</v>
      </c>
      <c r="B2270" s="233" t="s">
        <v>5240</v>
      </c>
      <c r="C2270" s="64" t="s">
        <v>5241</v>
      </c>
      <c r="D2270" s="234" t="s">
        <v>104</v>
      </c>
      <c r="E2270" s="64" t="s">
        <v>4355</v>
      </c>
      <c r="F2270" s="64">
        <v>12</v>
      </c>
      <c r="G2270" s="64" t="s">
        <v>166</v>
      </c>
      <c r="H2270" s="233" t="s">
        <v>5237</v>
      </c>
      <c r="I2270" s="234" t="s">
        <v>166</v>
      </c>
      <c r="J2270" s="64" t="s">
        <v>180</v>
      </c>
    </row>
    <row r="2271" spans="1:10" x14ac:dyDescent="0.25">
      <c r="A2271" s="64">
        <v>24239212</v>
      </c>
      <c r="B2271" s="233" t="s">
        <v>474</v>
      </c>
      <c r="C2271" s="64" t="s">
        <v>5242</v>
      </c>
      <c r="D2271" s="234" t="s">
        <v>119</v>
      </c>
      <c r="E2271" s="64" t="s">
        <v>5243</v>
      </c>
      <c r="F2271" s="64">
        <v>13</v>
      </c>
      <c r="G2271" s="64" t="s">
        <v>166</v>
      </c>
      <c r="H2271" s="233" t="s">
        <v>5237</v>
      </c>
      <c r="I2271" s="234" t="s">
        <v>166</v>
      </c>
      <c r="J2271" s="64" t="s">
        <v>5244</v>
      </c>
    </row>
    <row r="2272" spans="1:10" x14ac:dyDescent="0.25">
      <c r="A2272" s="64">
        <v>24245756</v>
      </c>
      <c r="B2272" s="233" t="s">
        <v>5245</v>
      </c>
      <c r="C2272" s="64" t="s">
        <v>5246</v>
      </c>
      <c r="D2272" s="234" t="s">
        <v>104</v>
      </c>
      <c r="E2272" s="64" t="s">
        <v>836</v>
      </c>
      <c r="F2272" s="64">
        <v>11</v>
      </c>
      <c r="G2272" s="64" t="s">
        <v>166</v>
      </c>
      <c r="H2272" s="233" t="s">
        <v>5237</v>
      </c>
      <c r="I2272" s="234" t="s">
        <v>166</v>
      </c>
      <c r="J2272" s="64" t="s">
        <v>180</v>
      </c>
    </row>
    <row r="2273" spans="1:10" x14ac:dyDescent="0.25">
      <c r="A2273" s="64">
        <v>24245515</v>
      </c>
      <c r="B2273" s="233" t="s">
        <v>5247</v>
      </c>
      <c r="C2273" s="64" t="s">
        <v>5248</v>
      </c>
      <c r="D2273" s="234" t="s">
        <v>103</v>
      </c>
      <c r="E2273" s="64" t="s">
        <v>5249</v>
      </c>
      <c r="F2273" s="64">
        <v>11</v>
      </c>
      <c r="G2273" s="64" t="s">
        <v>166</v>
      </c>
      <c r="H2273" s="233" t="s">
        <v>5237</v>
      </c>
      <c r="I2273" s="234" t="s">
        <v>166</v>
      </c>
      <c r="J2273" s="64" t="s">
        <v>180</v>
      </c>
    </row>
    <row r="2274" spans="1:10" x14ac:dyDescent="0.25">
      <c r="A2274" s="64">
        <v>24221844</v>
      </c>
      <c r="B2274" s="233" t="s">
        <v>5247</v>
      </c>
      <c r="C2274" s="64" t="s">
        <v>5250</v>
      </c>
      <c r="D2274" s="234" t="s">
        <v>118</v>
      </c>
      <c r="E2274" s="64" t="s">
        <v>830</v>
      </c>
      <c r="F2274" s="64">
        <v>14</v>
      </c>
      <c r="G2274" s="64" t="s">
        <v>166</v>
      </c>
      <c r="H2274" s="233" t="s">
        <v>5237</v>
      </c>
      <c r="I2274" s="234" t="s">
        <v>166</v>
      </c>
      <c r="J2274" s="64" t="s">
        <v>1962</v>
      </c>
    </row>
    <row r="2275" spans="1:10" x14ac:dyDescent="0.25">
      <c r="A2275" s="64">
        <v>24237000</v>
      </c>
      <c r="B2275" s="233" t="s">
        <v>5247</v>
      </c>
      <c r="C2275" s="64" t="s">
        <v>5251</v>
      </c>
      <c r="D2275" s="234" t="s">
        <v>103</v>
      </c>
      <c r="E2275" s="64" t="s">
        <v>3042</v>
      </c>
      <c r="F2275" s="64">
        <v>13</v>
      </c>
      <c r="G2275" s="64" t="s">
        <v>166</v>
      </c>
      <c r="H2275" s="233" t="s">
        <v>5237</v>
      </c>
      <c r="I2275" s="234" t="s">
        <v>166</v>
      </c>
      <c r="J2275" s="64" t="s">
        <v>2617</v>
      </c>
    </row>
    <row r="2276" spans="1:10" x14ac:dyDescent="0.25">
      <c r="A2276" s="64">
        <v>24247506</v>
      </c>
      <c r="B2276" s="233" t="s">
        <v>5252</v>
      </c>
      <c r="C2276" s="64" t="s">
        <v>5253</v>
      </c>
      <c r="D2276" s="234" t="s">
        <v>103</v>
      </c>
      <c r="E2276" s="64" t="s">
        <v>3165</v>
      </c>
      <c r="F2276" s="64">
        <v>12</v>
      </c>
      <c r="G2276" s="64" t="s">
        <v>166</v>
      </c>
      <c r="H2276" s="233" t="s">
        <v>5237</v>
      </c>
      <c r="I2276" s="234" t="s">
        <v>166</v>
      </c>
      <c r="J2276" s="64" t="s">
        <v>180</v>
      </c>
    </row>
    <row r="2277" spans="1:10" x14ac:dyDescent="0.25">
      <c r="A2277" s="64">
        <v>24210100</v>
      </c>
      <c r="B2277" s="233" t="s">
        <v>801</v>
      </c>
      <c r="C2277" s="64" t="s">
        <v>3088</v>
      </c>
      <c r="D2277" s="234" t="s">
        <v>119</v>
      </c>
      <c r="E2277" s="64" t="s">
        <v>1900</v>
      </c>
      <c r="F2277" s="64">
        <v>15</v>
      </c>
      <c r="G2277" s="64" t="s">
        <v>166</v>
      </c>
      <c r="H2277" s="233" t="s">
        <v>5237</v>
      </c>
      <c r="I2277" s="234" t="s">
        <v>166</v>
      </c>
      <c r="J2277" s="64" t="s">
        <v>1412</v>
      </c>
    </row>
    <row r="2278" spans="1:10" x14ac:dyDescent="0.25">
      <c r="A2278" s="64">
        <v>24212821</v>
      </c>
      <c r="B2278" s="233" t="s">
        <v>801</v>
      </c>
      <c r="C2278" s="64" t="s">
        <v>5254</v>
      </c>
      <c r="D2278" s="234" t="s">
        <v>119</v>
      </c>
      <c r="E2278" s="64" t="s">
        <v>4064</v>
      </c>
      <c r="F2278" s="64">
        <v>14</v>
      </c>
      <c r="G2278" s="64" t="s">
        <v>166</v>
      </c>
      <c r="H2278" s="233" t="s">
        <v>5237</v>
      </c>
      <c r="I2278" s="234" t="s">
        <v>166</v>
      </c>
      <c r="J2278" s="64" t="s">
        <v>3791</v>
      </c>
    </row>
    <row r="2279" spans="1:10" x14ac:dyDescent="0.25">
      <c r="A2279" s="64">
        <v>24245532</v>
      </c>
      <c r="B2279" s="233" t="s">
        <v>5255</v>
      </c>
      <c r="C2279" s="64" t="s">
        <v>5256</v>
      </c>
      <c r="D2279" s="234" t="s">
        <v>104</v>
      </c>
      <c r="E2279" s="64" t="s">
        <v>5257</v>
      </c>
      <c r="F2279" s="64">
        <v>11</v>
      </c>
      <c r="G2279" s="64" t="s">
        <v>166</v>
      </c>
      <c r="H2279" s="233" t="s">
        <v>5237</v>
      </c>
      <c r="I2279" s="234" t="s">
        <v>166</v>
      </c>
      <c r="J2279" s="64" t="s">
        <v>180</v>
      </c>
    </row>
    <row r="2280" spans="1:10" x14ac:dyDescent="0.25">
      <c r="A2280" s="64">
        <v>24245505</v>
      </c>
      <c r="B2280" s="233" t="s">
        <v>5258</v>
      </c>
      <c r="C2280" s="64" t="s">
        <v>5259</v>
      </c>
      <c r="D2280" s="234" t="s">
        <v>104</v>
      </c>
      <c r="E2280" s="64" t="s">
        <v>4245</v>
      </c>
      <c r="F2280" s="64">
        <v>12</v>
      </c>
      <c r="G2280" s="64" t="s">
        <v>166</v>
      </c>
      <c r="H2280" s="233" t="s">
        <v>5237</v>
      </c>
      <c r="I2280" s="234" t="s">
        <v>166</v>
      </c>
      <c r="J2280" s="64" t="s">
        <v>180</v>
      </c>
    </row>
    <row r="2281" spans="1:10" x14ac:dyDescent="0.25">
      <c r="A2281" s="64">
        <v>24238721</v>
      </c>
      <c r="B2281" s="233" t="s">
        <v>5260</v>
      </c>
      <c r="C2281" s="64" t="s">
        <v>5261</v>
      </c>
      <c r="D2281" s="234" t="s">
        <v>103</v>
      </c>
      <c r="E2281" s="64" t="s">
        <v>3069</v>
      </c>
      <c r="F2281" s="64">
        <v>13</v>
      </c>
      <c r="G2281" s="64" t="s">
        <v>166</v>
      </c>
      <c r="H2281" s="233" t="s">
        <v>5237</v>
      </c>
      <c r="I2281" s="234" t="s">
        <v>166</v>
      </c>
      <c r="J2281" s="64" t="s">
        <v>2470</v>
      </c>
    </row>
    <row r="2282" spans="1:10" x14ac:dyDescent="0.25">
      <c r="A2282" s="64">
        <v>24220350</v>
      </c>
      <c r="B2282" s="233" t="s">
        <v>5262</v>
      </c>
      <c r="C2282" s="64" t="s">
        <v>2179</v>
      </c>
      <c r="D2282" s="234" t="s">
        <v>118</v>
      </c>
      <c r="E2282" s="64" t="s">
        <v>4757</v>
      </c>
      <c r="F2282" s="64">
        <v>15</v>
      </c>
      <c r="G2282" s="64" t="s">
        <v>166</v>
      </c>
      <c r="H2282" s="233" t="s">
        <v>5237</v>
      </c>
      <c r="I2282" s="234" t="s">
        <v>166</v>
      </c>
      <c r="J2282" s="64" t="s">
        <v>2521</v>
      </c>
    </row>
    <row r="2283" spans="1:10" x14ac:dyDescent="0.25">
      <c r="A2283" s="64">
        <v>24245498</v>
      </c>
      <c r="B2283" s="233" t="s">
        <v>5135</v>
      </c>
      <c r="C2283" s="64" t="s">
        <v>4591</v>
      </c>
      <c r="D2283" s="234" t="s">
        <v>104</v>
      </c>
      <c r="E2283" s="64" t="s">
        <v>824</v>
      </c>
      <c r="F2283" s="64">
        <v>12</v>
      </c>
      <c r="G2283" s="64" t="s">
        <v>166</v>
      </c>
      <c r="H2283" s="233" t="s">
        <v>5237</v>
      </c>
      <c r="I2283" s="234" t="s">
        <v>166</v>
      </c>
      <c r="J2283" s="64" t="s">
        <v>180</v>
      </c>
    </row>
    <row r="2284" spans="1:10" x14ac:dyDescent="0.25">
      <c r="A2284" s="64">
        <v>24210245</v>
      </c>
      <c r="B2284" s="233" t="s">
        <v>5135</v>
      </c>
      <c r="C2284" s="64" t="s">
        <v>5263</v>
      </c>
      <c r="D2284" s="234" t="s">
        <v>119</v>
      </c>
      <c r="E2284" s="64" t="s">
        <v>5264</v>
      </c>
      <c r="F2284" s="64">
        <v>15</v>
      </c>
      <c r="G2284" s="64" t="s">
        <v>166</v>
      </c>
      <c r="H2284" s="233" t="s">
        <v>5237</v>
      </c>
      <c r="I2284" s="234" t="s">
        <v>166</v>
      </c>
      <c r="J2284" s="64" t="s">
        <v>180</v>
      </c>
    </row>
    <row r="2285" spans="1:10" x14ac:dyDescent="0.25">
      <c r="A2285" s="64">
        <v>24249110</v>
      </c>
      <c r="B2285" s="233" t="s">
        <v>5265</v>
      </c>
      <c r="C2285" s="64" t="s">
        <v>5266</v>
      </c>
      <c r="D2285" s="234" t="s">
        <v>118</v>
      </c>
      <c r="E2285" s="64" t="s">
        <v>5267</v>
      </c>
      <c r="F2285" s="64">
        <v>14</v>
      </c>
      <c r="G2285" s="64" t="s">
        <v>166</v>
      </c>
      <c r="H2285" s="233" t="s">
        <v>5237</v>
      </c>
      <c r="I2285" s="234" t="s">
        <v>166</v>
      </c>
      <c r="J2285" s="64" t="s">
        <v>180</v>
      </c>
    </row>
    <row r="2286" spans="1:10" x14ac:dyDescent="0.25">
      <c r="A2286" s="64">
        <v>24221208</v>
      </c>
      <c r="B2286" s="233" t="s">
        <v>1778</v>
      </c>
      <c r="C2286" s="64" t="s">
        <v>5268</v>
      </c>
      <c r="D2286" s="234" t="s">
        <v>119</v>
      </c>
      <c r="E2286" s="64" t="s">
        <v>3642</v>
      </c>
      <c r="F2286" s="64">
        <v>14</v>
      </c>
      <c r="G2286" s="64" t="s">
        <v>166</v>
      </c>
      <c r="H2286" s="233" t="s">
        <v>5237</v>
      </c>
      <c r="I2286" s="234" t="s">
        <v>166</v>
      </c>
      <c r="J2286" s="64" t="s">
        <v>180</v>
      </c>
    </row>
    <row r="2287" spans="1:10" x14ac:dyDescent="0.25">
      <c r="A2287" s="64">
        <v>24238895</v>
      </c>
      <c r="B2287" s="233" t="s">
        <v>5269</v>
      </c>
      <c r="C2287" s="64" t="s">
        <v>5270</v>
      </c>
      <c r="D2287" s="234" t="s">
        <v>103</v>
      </c>
      <c r="E2287" s="64" t="s">
        <v>2011</v>
      </c>
      <c r="F2287" s="64">
        <v>13</v>
      </c>
      <c r="G2287" s="64" t="s">
        <v>166</v>
      </c>
      <c r="H2287" s="233" t="s">
        <v>5237</v>
      </c>
      <c r="I2287" s="234" t="s">
        <v>166</v>
      </c>
      <c r="J2287" s="64" t="s">
        <v>180</v>
      </c>
    </row>
    <row r="2288" spans="1:10" x14ac:dyDescent="0.25">
      <c r="A2288" s="64">
        <v>24211035</v>
      </c>
      <c r="B2288" s="233" t="s">
        <v>5271</v>
      </c>
      <c r="C2288" s="64" t="s">
        <v>5272</v>
      </c>
      <c r="D2288" s="234" t="s">
        <v>119</v>
      </c>
      <c r="E2288" s="64" t="s">
        <v>5273</v>
      </c>
      <c r="F2288" s="64">
        <v>15</v>
      </c>
      <c r="G2288" s="64" t="s">
        <v>166</v>
      </c>
      <c r="H2288" s="233" t="s">
        <v>5237</v>
      </c>
      <c r="I2288" s="234" t="s">
        <v>166</v>
      </c>
      <c r="J2288" s="64" t="s">
        <v>2046</v>
      </c>
    </row>
    <row r="2289" spans="1:10" x14ac:dyDescent="0.25">
      <c r="A2289" s="64">
        <v>24237069</v>
      </c>
      <c r="B2289" s="233" t="s">
        <v>5274</v>
      </c>
      <c r="C2289" s="64" t="s">
        <v>4998</v>
      </c>
      <c r="D2289" s="234" t="s">
        <v>103</v>
      </c>
      <c r="E2289" s="64" t="s">
        <v>3094</v>
      </c>
      <c r="F2289" s="64">
        <v>12</v>
      </c>
      <c r="G2289" s="64" t="s">
        <v>166</v>
      </c>
      <c r="H2289" s="233" t="s">
        <v>5237</v>
      </c>
      <c r="I2289" s="234" t="s">
        <v>166</v>
      </c>
      <c r="J2289" s="64" t="s">
        <v>2281</v>
      </c>
    </row>
    <row r="2290" spans="1:10" x14ac:dyDescent="0.25">
      <c r="A2290" s="64">
        <v>24247507</v>
      </c>
      <c r="B2290" s="233" t="s">
        <v>1797</v>
      </c>
      <c r="C2290" s="64" t="s">
        <v>2408</v>
      </c>
      <c r="D2290" s="234" t="s">
        <v>103</v>
      </c>
      <c r="E2290" s="64" t="s">
        <v>1129</v>
      </c>
      <c r="F2290" s="64">
        <v>12</v>
      </c>
      <c r="G2290" s="64" t="s">
        <v>166</v>
      </c>
      <c r="H2290" s="233" t="s">
        <v>5237</v>
      </c>
      <c r="I2290" s="234" t="s">
        <v>166</v>
      </c>
      <c r="J2290" s="64" t="s">
        <v>180</v>
      </c>
    </row>
    <row r="2291" spans="1:10" x14ac:dyDescent="0.25">
      <c r="A2291" s="64">
        <v>24245757</v>
      </c>
      <c r="B2291" s="233" t="s">
        <v>819</v>
      </c>
      <c r="C2291" s="64" t="s">
        <v>5275</v>
      </c>
      <c r="D2291" s="234" t="s">
        <v>104</v>
      </c>
      <c r="E2291" s="64" t="s">
        <v>794</v>
      </c>
      <c r="F2291" s="64">
        <v>12</v>
      </c>
      <c r="G2291" s="64" t="s">
        <v>166</v>
      </c>
      <c r="H2291" s="233" t="s">
        <v>5237</v>
      </c>
      <c r="I2291" s="234" t="s">
        <v>166</v>
      </c>
      <c r="J2291" s="64" t="s">
        <v>180</v>
      </c>
    </row>
    <row r="2292" spans="1:10" x14ac:dyDescent="0.25">
      <c r="A2292" s="64">
        <v>24245533</v>
      </c>
      <c r="B2292" s="233" t="s">
        <v>5276</v>
      </c>
      <c r="C2292" s="64" t="s">
        <v>5277</v>
      </c>
      <c r="D2292" s="234" t="s">
        <v>104</v>
      </c>
      <c r="E2292" s="64" t="s">
        <v>882</v>
      </c>
      <c r="F2292" s="64">
        <v>12</v>
      </c>
      <c r="G2292" s="64" t="s">
        <v>166</v>
      </c>
      <c r="H2292" s="233" t="s">
        <v>5237</v>
      </c>
      <c r="I2292" s="234" t="s">
        <v>166</v>
      </c>
      <c r="J2292" s="64" t="s">
        <v>180</v>
      </c>
    </row>
    <row r="2293" spans="1:10" x14ac:dyDescent="0.25">
      <c r="A2293" s="64">
        <v>24238189</v>
      </c>
      <c r="B2293" s="233" t="s">
        <v>5278</v>
      </c>
      <c r="C2293" s="64" t="s">
        <v>5279</v>
      </c>
      <c r="D2293" s="234" t="s">
        <v>103</v>
      </c>
      <c r="E2293" s="64" t="s">
        <v>4120</v>
      </c>
      <c r="F2293" s="64">
        <v>13</v>
      </c>
      <c r="G2293" s="64" t="s">
        <v>166</v>
      </c>
      <c r="H2293" s="233" t="s">
        <v>5237</v>
      </c>
      <c r="I2293" s="234" t="s">
        <v>166</v>
      </c>
      <c r="J2293" s="64" t="s">
        <v>1962</v>
      </c>
    </row>
    <row r="2294" spans="1:10" x14ac:dyDescent="0.25">
      <c r="A2294" s="64">
        <v>24220141</v>
      </c>
      <c r="B2294" s="233" t="s">
        <v>5280</v>
      </c>
      <c r="C2294" s="64" t="s">
        <v>5281</v>
      </c>
      <c r="D2294" s="234" t="s">
        <v>118</v>
      </c>
      <c r="E2294" s="64" t="s">
        <v>2693</v>
      </c>
      <c r="F2294" s="64">
        <v>14</v>
      </c>
      <c r="G2294" s="64" t="s">
        <v>166</v>
      </c>
      <c r="H2294" s="233" t="s">
        <v>5237</v>
      </c>
      <c r="I2294" s="234" t="s">
        <v>166</v>
      </c>
      <c r="J2294" s="64" t="s">
        <v>180</v>
      </c>
    </row>
    <row r="2295" spans="1:10" x14ac:dyDescent="0.25">
      <c r="A2295" s="64">
        <v>24245588</v>
      </c>
      <c r="B2295" s="233" t="s">
        <v>5282</v>
      </c>
      <c r="C2295" s="64" t="s">
        <v>5283</v>
      </c>
      <c r="D2295" s="234" t="s">
        <v>103</v>
      </c>
      <c r="E2295" s="64" t="s">
        <v>5284</v>
      </c>
      <c r="F2295" s="64">
        <v>11</v>
      </c>
      <c r="G2295" s="64" t="s">
        <v>166</v>
      </c>
      <c r="H2295" s="233" t="s">
        <v>5237</v>
      </c>
      <c r="I2295" s="234" t="s">
        <v>166</v>
      </c>
      <c r="J2295" s="64" t="s">
        <v>180</v>
      </c>
    </row>
    <row r="2296" spans="1:10" x14ac:dyDescent="0.25">
      <c r="A2296" s="64">
        <v>24245506</v>
      </c>
      <c r="B2296" s="233" t="s">
        <v>5285</v>
      </c>
      <c r="C2296" s="64" t="s">
        <v>5286</v>
      </c>
      <c r="D2296" s="234" t="s">
        <v>104</v>
      </c>
      <c r="E2296" s="64" t="s">
        <v>1969</v>
      </c>
      <c r="F2296" s="64">
        <v>11</v>
      </c>
      <c r="G2296" s="64" t="s">
        <v>166</v>
      </c>
      <c r="H2296" s="233" t="s">
        <v>5237</v>
      </c>
      <c r="I2296" s="234" t="s">
        <v>166</v>
      </c>
      <c r="J2296" s="64" t="s">
        <v>180</v>
      </c>
    </row>
    <row r="2297" spans="1:10" x14ac:dyDescent="0.25">
      <c r="A2297" s="64">
        <v>24245507</v>
      </c>
      <c r="B2297" s="233" t="s">
        <v>5285</v>
      </c>
      <c r="C2297" s="64" t="s">
        <v>5287</v>
      </c>
      <c r="D2297" s="234" t="s">
        <v>104</v>
      </c>
      <c r="E2297" s="64" t="s">
        <v>1718</v>
      </c>
      <c r="F2297" s="64">
        <v>12</v>
      </c>
      <c r="G2297" s="64" t="s">
        <v>166</v>
      </c>
      <c r="H2297" s="233" t="s">
        <v>5237</v>
      </c>
      <c r="I2297" s="234" t="s">
        <v>166</v>
      </c>
      <c r="J2297" s="64" t="s">
        <v>180</v>
      </c>
    </row>
    <row r="2298" spans="1:10" x14ac:dyDescent="0.25">
      <c r="A2298" s="64">
        <v>24237080</v>
      </c>
      <c r="B2298" s="233" t="s">
        <v>5288</v>
      </c>
      <c r="C2298" s="64" t="s">
        <v>5289</v>
      </c>
      <c r="D2298" s="234" t="s">
        <v>104</v>
      </c>
      <c r="E2298" s="64" t="s">
        <v>505</v>
      </c>
      <c r="F2298" s="64">
        <v>13</v>
      </c>
      <c r="G2298" s="64" t="s">
        <v>166</v>
      </c>
      <c r="H2298" s="233" t="s">
        <v>5237</v>
      </c>
      <c r="I2298" s="234" t="s">
        <v>166</v>
      </c>
      <c r="J2298" s="64" t="s">
        <v>2178</v>
      </c>
    </row>
    <row r="2299" spans="1:10" x14ac:dyDescent="0.25">
      <c r="A2299" s="64">
        <v>24248628</v>
      </c>
      <c r="B2299" s="233" t="s">
        <v>1367</v>
      </c>
      <c r="C2299" s="64" t="s">
        <v>5290</v>
      </c>
      <c r="D2299" s="234" t="s">
        <v>103</v>
      </c>
      <c r="E2299" s="64" t="s">
        <v>5291</v>
      </c>
      <c r="F2299" s="64">
        <v>11</v>
      </c>
      <c r="G2299" s="64" t="s">
        <v>166</v>
      </c>
      <c r="H2299" s="233" t="s">
        <v>5237</v>
      </c>
      <c r="I2299" s="234" t="s">
        <v>166</v>
      </c>
      <c r="J2299" s="64" t="s">
        <v>180</v>
      </c>
    </row>
    <row r="2300" spans="1:10" x14ac:dyDescent="0.25">
      <c r="A2300" s="64">
        <v>24222253</v>
      </c>
      <c r="B2300" s="233" t="s">
        <v>4277</v>
      </c>
      <c r="C2300" s="64" t="s">
        <v>5292</v>
      </c>
      <c r="D2300" s="234" t="s">
        <v>119</v>
      </c>
      <c r="E2300" s="64" t="s">
        <v>948</v>
      </c>
      <c r="F2300" s="64">
        <v>14</v>
      </c>
      <c r="G2300" s="64" t="s">
        <v>166</v>
      </c>
      <c r="H2300" s="233" t="s">
        <v>5237</v>
      </c>
      <c r="I2300" s="234" t="s">
        <v>166</v>
      </c>
      <c r="J2300" s="64" t="s">
        <v>804</v>
      </c>
    </row>
    <row r="2301" spans="1:10" x14ac:dyDescent="0.25">
      <c r="A2301" s="64">
        <v>24245585</v>
      </c>
      <c r="B2301" s="233" t="s">
        <v>5293</v>
      </c>
      <c r="C2301" s="64" t="s">
        <v>5294</v>
      </c>
      <c r="D2301" s="234" t="s">
        <v>104</v>
      </c>
      <c r="E2301" s="64" t="s">
        <v>5295</v>
      </c>
      <c r="F2301" s="64">
        <v>10</v>
      </c>
      <c r="G2301" s="64" t="s">
        <v>166</v>
      </c>
      <c r="H2301" s="233" t="s">
        <v>5237</v>
      </c>
      <c r="I2301" s="234" t="s">
        <v>166</v>
      </c>
      <c r="J2301" s="64" t="s">
        <v>180</v>
      </c>
    </row>
    <row r="2302" spans="1:10" x14ac:dyDescent="0.25">
      <c r="A2302" s="64">
        <v>24222255</v>
      </c>
      <c r="B2302" s="233" t="s">
        <v>834</v>
      </c>
      <c r="C2302" s="64" t="s">
        <v>399</v>
      </c>
      <c r="D2302" s="234" t="s">
        <v>119</v>
      </c>
      <c r="E2302" s="64" t="s">
        <v>5060</v>
      </c>
      <c r="F2302" s="64">
        <v>13</v>
      </c>
      <c r="G2302" s="64" t="s">
        <v>166</v>
      </c>
      <c r="H2302" s="233" t="s">
        <v>5237</v>
      </c>
      <c r="I2302" s="234" t="s">
        <v>166</v>
      </c>
      <c r="J2302" s="64" t="s">
        <v>3808</v>
      </c>
    </row>
    <row r="2303" spans="1:10" x14ac:dyDescent="0.25">
      <c r="A2303" s="64">
        <v>24237081</v>
      </c>
      <c r="B2303" s="233" t="s">
        <v>5296</v>
      </c>
      <c r="C2303" s="64" t="s">
        <v>5297</v>
      </c>
      <c r="D2303" s="234" t="s">
        <v>104</v>
      </c>
      <c r="E2303" s="64" t="s">
        <v>3131</v>
      </c>
      <c r="F2303" s="64">
        <v>12</v>
      </c>
      <c r="G2303" s="64" t="s">
        <v>166</v>
      </c>
      <c r="H2303" s="233" t="s">
        <v>5237</v>
      </c>
      <c r="I2303" s="234" t="s">
        <v>166</v>
      </c>
      <c r="J2303" s="64" t="s">
        <v>804</v>
      </c>
    </row>
    <row r="2304" spans="1:10" x14ac:dyDescent="0.25">
      <c r="A2304" s="64">
        <v>24248071</v>
      </c>
      <c r="B2304" s="233" t="s">
        <v>840</v>
      </c>
      <c r="C2304" s="64" t="s">
        <v>5298</v>
      </c>
      <c r="D2304" s="234" t="s">
        <v>104</v>
      </c>
      <c r="E2304" s="64" t="s">
        <v>5299</v>
      </c>
      <c r="F2304" s="64">
        <v>12</v>
      </c>
      <c r="G2304" s="64" t="s">
        <v>166</v>
      </c>
      <c r="H2304" s="233" t="s">
        <v>5237</v>
      </c>
      <c r="I2304" s="234" t="s">
        <v>166</v>
      </c>
      <c r="J2304" s="64" t="s">
        <v>180</v>
      </c>
    </row>
    <row r="2305" spans="1:10" x14ac:dyDescent="0.25">
      <c r="A2305" s="64">
        <v>24245678</v>
      </c>
      <c r="B2305" s="233" t="s">
        <v>5300</v>
      </c>
      <c r="C2305" s="64" t="s">
        <v>5301</v>
      </c>
      <c r="D2305" s="234" t="s">
        <v>103</v>
      </c>
      <c r="E2305" s="64" t="s">
        <v>285</v>
      </c>
      <c r="F2305" s="64">
        <v>12</v>
      </c>
      <c r="G2305" s="64" t="s">
        <v>166</v>
      </c>
      <c r="H2305" s="233" t="s">
        <v>5237</v>
      </c>
      <c r="I2305" s="234" t="s">
        <v>166</v>
      </c>
      <c r="J2305" s="64" t="s">
        <v>180</v>
      </c>
    </row>
    <row r="2306" spans="1:10" x14ac:dyDescent="0.25">
      <c r="A2306" s="64">
        <v>24245502</v>
      </c>
      <c r="B2306" s="233" t="s">
        <v>5302</v>
      </c>
      <c r="C2306" s="64" t="s">
        <v>5303</v>
      </c>
      <c r="D2306" s="234" t="s">
        <v>104</v>
      </c>
      <c r="E2306" s="64" t="s">
        <v>4355</v>
      </c>
      <c r="F2306" s="64">
        <v>12</v>
      </c>
      <c r="G2306" s="64" t="s">
        <v>166</v>
      </c>
      <c r="H2306" s="233" t="s">
        <v>5237</v>
      </c>
      <c r="I2306" s="234" t="s">
        <v>166</v>
      </c>
      <c r="J2306" s="64" t="s">
        <v>180</v>
      </c>
    </row>
    <row r="2307" spans="1:10" x14ac:dyDescent="0.25">
      <c r="A2307" s="64">
        <v>24245758</v>
      </c>
      <c r="B2307" s="233" t="s">
        <v>5304</v>
      </c>
      <c r="C2307" s="64" t="s">
        <v>5305</v>
      </c>
      <c r="D2307" s="234" t="s">
        <v>119</v>
      </c>
      <c r="E2307" s="64" t="s">
        <v>1322</v>
      </c>
      <c r="F2307" s="64">
        <v>14</v>
      </c>
      <c r="G2307" s="64" t="s">
        <v>166</v>
      </c>
      <c r="H2307" s="233" t="s">
        <v>5237</v>
      </c>
      <c r="I2307" s="234" t="s">
        <v>166</v>
      </c>
      <c r="J2307" s="64" t="s">
        <v>180</v>
      </c>
    </row>
    <row r="2308" spans="1:10" x14ac:dyDescent="0.25">
      <c r="A2308" s="64">
        <v>24211107</v>
      </c>
      <c r="B2308" s="233" t="s">
        <v>5306</v>
      </c>
      <c r="C2308" s="64" t="s">
        <v>3833</v>
      </c>
      <c r="D2308" s="234" t="s">
        <v>119</v>
      </c>
      <c r="E2308" s="64" t="s">
        <v>5307</v>
      </c>
      <c r="F2308" s="64">
        <v>15</v>
      </c>
      <c r="G2308" s="64" t="s">
        <v>166</v>
      </c>
      <c r="H2308" s="233" t="s">
        <v>5237</v>
      </c>
      <c r="I2308" s="234" t="s">
        <v>166</v>
      </c>
      <c r="J2308" s="64" t="s">
        <v>5308</v>
      </c>
    </row>
    <row r="2309" spans="1:10" x14ac:dyDescent="0.25">
      <c r="A2309" s="64">
        <v>24222587</v>
      </c>
      <c r="B2309" s="233" t="s">
        <v>1383</v>
      </c>
      <c r="C2309" s="64" t="s">
        <v>5309</v>
      </c>
      <c r="D2309" s="234" t="s">
        <v>103</v>
      </c>
      <c r="E2309" s="64" t="s">
        <v>2187</v>
      </c>
      <c r="F2309" s="64">
        <v>13</v>
      </c>
      <c r="G2309" s="64" t="s">
        <v>166</v>
      </c>
      <c r="H2309" s="233" t="s">
        <v>5237</v>
      </c>
      <c r="I2309" s="234" t="s">
        <v>166</v>
      </c>
      <c r="J2309" s="64" t="s">
        <v>5310</v>
      </c>
    </row>
    <row r="2310" spans="1:10" x14ac:dyDescent="0.25">
      <c r="A2310" s="64">
        <v>24237015</v>
      </c>
      <c r="B2310" s="233" t="s">
        <v>5311</v>
      </c>
      <c r="C2310" s="64" t="s">
        <v>843</v>
      </c>
      <c r="D2310" s="234" t="s">
        <v>104</v>
      </c>
      <c r="E2310" s="64" t="s">
        <v>327</v>
      </c>
      <c r="F2310" s="64">
        <v>12</v>
      </c>
      <c r="G2310" s="64" t="s">
        <v>166</v>
      </c>
      <c r="H2310" s="233" t="s">
        <v>5237</v>
      </c>
      <c r="I2310" s="234" t="s">
        <v>166</v>
      </c>
      <c r="J2310" s="64" t="s">
        <v>1962</v>
      </c>
    </row>
    <row r="2311" spans="1:10" x14ac:dyDescent="0.25">
      <c r="A2311" s="64">
        <v>24245501</v>
      </c>
      <c r="B2311" s="233" t="s">
        <v>5311</v>
      </c>
      <c r="C2311" s="64" t="s">
        <v>5312</v>
      </c>
      <c r="D2311" s="234" t="s">
        <v>103</v>
      </c>
      <c r="E2311" s="64" t="s">
        <v>5313</v>
      </c>
      <c r="F2311" s="64">
        <v>11</v>
      </c>
      <c r="G2311" s="64" t="s">
        <v>166</v>
      </c>
      <c r="H2311" s="233" t="s">
        <v>5237</v>
      </c>
      <c r="I2311" s="234" t="s">
        <v>166</v>
      </c>
      <c r="J2311" s="64" t="s">
        <v>180</v>
      </c>
    </row>
    <row r="2312" spans="1:10" x14ac:dyDescent="0.25">
      <c r="A2312" s="64">
        <v>24237016</v>
      </c>
      <c r="B2312" s="233" t="s">
        <v>5314</v>
      </c>
      <c r="C2312" s="64" t="s">
        <v>881</v>
      </c>
      <c r="D2312" s="234" t="s">
        <v>104</v>
      </c>
      <c r="E2312" s="64" t="s">
        <v>2356</v>
      </c>
      <c r="F2312" s="64">
        <v>12</v>
      </c>
      <c r="G2312" s="64" t="s">
        <v>166</v>
      </c>
      <c r="H2312" s="233" t="s">
        <v>5237</v>
      </c>
      <c r="I2312" s="234" t="s">
        <v>166</v>
      </c>
      <c r="J2312" s="64" t="s">
        <v>5315</v>
      </c>
    </row>
    <row r="2313" spans="1:10" x14ac:dyDescent="0.25">
      <c r="A2313" s="64">
        <v>24210977</v>
      </c>
      <c r="B2313" s="233" t="s">
        <v>5153</v>
      </c>
      <c r="C2313" s="64" t="s">
        <v>5316</v>
      </c>
      <c r="D2313" s="234" t="s">
        <v>118</v>
      </c>
      <c r="E2313" s="64" t="s">
        <v>5317</v>
      </c>
      <c r="F2313" s="64">
        <v>15</v>
      </c>
      <c r="G2313" s="64" t="s">
        <v>166</v>
      </c>
      <c r="H2313" s="233" t="s">
        <v>5237</v>
      </c>
      <c r="I2313" s="234" t="s">
        <v>166</v>
      </c>
      <c r="J2313" s="64" t="s">
        <v>2281</v>
      </c>
    </row>
    <row r="2314" spans="1:10" x14ac:dyDescent="0.25">
      <c r="A2314" s="64">
        <v>24237017</v>
      </c>
      <c r="B2314" s="233" t="s">
        <v>5318</v>
      </c>
      <c r="C2314" s="64" t="s">
        <v>762</v>
      </c>
      <c r="D2314" s="234" t="s">
        <v>103</v>
      </c>
      <c r="E2314" s="64" t="s">
        <v>3194</v>
      </c>
      <c r="F2314" s="64">
        <v>12</v>
      </c>
      <c r="G2314" s="64" t="s">
        <v>166</v>
      </c>
      <c r="H2314" s="233" t="s">
        <v>5237</v>
      </c>
      <c r="I2314" s="234" t="s">
        <v>166</v>
      </c>
      <c r="J2314" s="64" t="s">
        <v>2617</v>
      </c>
    </row>
    <row r="2315" spans="1:10" x14ac:dyDescent="0.25">
      <c r="A2315" s="64">
        <v>24248922</v>
      </c>
      <c r="B2315" s="233" t="s">
        <v>5319</v>
      </c>
      <c r="C2315" s="64" t="s">
        <v>5320</v>
      </c>
      <c r="D2315" s="234" t="s">
        <v>104</v>
      </c>
      <c r="E2315" s="64" t="s">
        <v>243</v>
      </c>
      <c r="F2315" s="64">
        <v>12</v>
      </c>
      <c r="G2315" s="64" t="s">
        <v>166</v>
      </c>
      <c r="H2315" s="233" t="s">
        <v>5237</v>
      </c>
      <c r="I2315" s="234" t="s">
        <v>166</v>
      </c>
      <c r="J2315" s="64" t="s">
        <v>180</v>
      </c>
    </row>
    <row r="2316" spans="1:10" x14ac:dyDescent="0.25">
      <c r="A2316" s="64">
        <v>24222400</v>
      </c>
      <c r="B2316" s="233" t="s">
        <v>5319</v>
      </c>
      <c r="C2316" s="64" t="s">
        <v>5321</v>
      </c>
      <c r="D2316" s="234" t="s">
        <v>118</v>
      </c>
      <c r="E2316" s="64" t="s">
        <v>869</v>
      </c>
      <c r="F2316" s="64">
        <v>14</v>
      </c>
      <c r="G2316" s="64" t="s">
        <v>166</v>
      </c>
      <c r="H2316" s="233" t="s">
        <v>5237</v>
      </c>
      <c r="I2316" s="234" t="s">
        <v>166</v>
      </c>
      <c r="J2316" s="64" t="s">
        <v>180</v>
      </c>
    </row>
    <row r="2317" spans="1:10" x14ac:dyDescent="0.25">
      <c r="A2317" s="64">
        <v>24245512</v>
      </c>
      <c r="B2317" s="233" t="s">
        <v>5322</v>
      </c>
      <c r="C2317" s="64" t="s">
        <v>5323</v>
      </c>
      <c r="D2317" s="234" t="s">
        <v>104</v>
      </c>
      <c r="E2317" s="64" t="s">
        <v>5324</v>
      </c>
      <c r="F2317" s="64">
        <v>11</v>
      </c>
      <c r="G2317" s="64" t="s">
        <v>166</v>
      </c>
      <c r="H2317" s="233" t="s">
        <v>5237</v>
      </c>
      <c r="I2317" s="234" t="s">
        <v>166</v>
      </c>
      <c r="J2317" s="64" t="s">
        <v>180</v>
      </c>
    </row>
    <row r="2318" spans="1:10" x14ac:dyDescent="0.25">
      <c r="A2318" s="64">
        <v>24237082</v>
      </c>
      <c r="B2318" s="233" t="s">
        <v>5325</v>
      </c>
      <c r="C2318" s="64" t="s">
        <v>4525</v>
      </c>
      <c r="D2318" s="234" t="s">
        <v>103</v>
      </c>
      <c r="E2318" s="64" t="s">
        <v>5326</v>
      </c>
      <c r="F2318" s="64">
        <v>13</v>
      </c>
      <c r="G2318" s="64" t="s">
        <v>166</v>
      </c>
      <c r="H2318" s="233" t="s">
        <v>5237</v>
      </c>
      <c r="I2318" s="234" t="s">
        <v>166</v>
      </c>
      <c r="J2318" s="64" t="s">
        <v>180</v>
      </c>
    </row>
    <row r="2319" spans="1:10" x14ac:dyDescent="0.25">
      <c r="A2319" s="64">
        <v>24245500</v>
      </c>
      <c r="B2319" s="233" t="s">
        <v>5327</v>
      </c>
      <c r="C2319" s="64" t="s">
        <v>4943</v>
      </c>
      <c r="D2319" s="234" t="s">
        <v>104</v>
      </c>
      <c r="E2319" s="64" t="s">
        <v>5328</v>
      </c>
      <c r="F2319" s="64">
        <v>12</v>
      </c>
      <c r="G2319" s="64" t="s">
        <v>166</v>
      </c>
      <c r="H2319" s="233" t="s">
        <v>5237</v>
      </c>
      <c r="I2319" s="234" t="s">
        <v>166</v>
      </c>
      <c r="J2319" s="64" t="s">
        <v>180</v>
      </c>
    </row>
    <row r="2320" spans="1:10" x14ac:dyDescent="0.25">
      <c r="A2320" s="64">
        <v>24237070</v>
      </c>
      <c r="B2320" s="233" t="s">
        <v>889</v>
      </c>
      <c r="C2320" s="64" t="s">
        <v>5329</v>
      </c>
      <c r="D2320" s="234" t="s">
        <v>103</v>
      </c>
      <c r="E2320" s="64" t="s">
        <v>5330</v>
      </c>
      <c r="F2320" s="64">
        <v>12</v>
      </c>
      <c r="G2320" s="64" t="s">
        <v>166</v>
      </c>
      <c r="H2320" s="233" t="s">
        <v>5237</v>
      </c>
      <c r="I2320" s="234" t="s">
        <v>166</v>
      </c>
      <c r="J2320" s="64" t="s">
        <v>2617</v>
      </c>
    </row>
    <row r="2321" spans="1:10" x14ac:dyDescent="0.25">
      <c r="A2321" s="64">
        <v>24222452</v>
      </c>
      <c r="B2321" s="233" t="s">
        <v>3895</v>
      </c>
      <c r="C2321" s="64" t="s">
        <v>531</v>
      </c>
      <c r="D2321" s="234" t="s">
        <v>119</v>
      </c>
      <c r="E2321" s="64" t="s">
        <v>5179</v>
      </c>
      <c r="F2321" s="64">
        <v>14</v>
      </c>
      <c r="G2321" s="64" t="s">
        <v>166</v>
      </c>
      <c r="H2321" s="233" t="s">
        <v>5237</v>
      </c>
      <c r="I2321" s="234" t="s">
        <v>166</v>
      </c>
      <c r="J2321" s="64" t="s">
        <v>5331</v>
      </c>
    </row>
    <row r="2322" spans="1:10" x14ac:dyDescent="0.25">
      <c r="A2322" s="64">
        <v>24222559</v>
      </c>
      <c r="B2322" s="233" t="s">
        <v>5332</v>
      </c>
      <c r="C2322" s="64" t="s">
        <v>2254</v>
      </c>
      <c r="D2322" s="234" t="s">
        <v>119</v>
      </c>
      <c r="E2322" s="64" t="s">
        <v>1751</v>
      </c>
      <c r="F2322" s="64">
        <v>14</v>
      </c>
      <c r="G2322" s="64" t="s">
        <v>166</v>
      </c>
      <c r="H2322" s="233" t="s">
        <v>5237</v>
      </c>
      <c r="I2322" s="234" t="s">
        <v>166</v>
      </c>
      <c r="J2322" s="64" t="s">
        <v>873</v>
      </c>
    </row>
    <row r="2323" spans="1:10" x14ac:dyDescent="0.25">
      <c r="A2323" s="64">
        <v>24245499</v>
      </c>
      <c r="B2323" s="233" t="s">
        <v>1879</v>
      </c>
      <c r="C2323" s="64" t="s">
        <v>5333</v>
      </c>
      <c r="D2323" s="234" t="s">
        <v>104</v>
      </c>
      <c r="E2323" s="64" t="s">
        <v>545</v>
      </c>
      <c r="F2323" s="64">
        <v>12</v>
      </c>
      <c r="G2323" s="64" t="s">
        <v>166</v>
      </c>
      <c r="H2323" s="233" t="s">
        <v>5237</v>
      </c>
      <c r="I2323" s="234" t="s">
        <v>166</v>
      </c>
      <c r="J2323" s="64" t="s">
        <v>180</v>
      </c>
    </row>
    <row r="2324" spans="1:10" x14ac:dyDescent="0.25">
      <c r="A2324" s="64">
        <v>24237018</v>
      </c>
      <c r="B2324" s="233" t="s">
        <v>207</v>
      </c>
      <c r="C2324" s="64" t="s">
        <v>5334</v>
      </c>
      <c r="D2324" s="234" t="s">
        <v>104</v>
      </c>
      <c r="E2324" s="64" t="s">
        <v>5335</v>
      </c>
      <c r="F2324" s="64">
        <v>13</v>
      </c>
      <c r="G2324" s="64" t="s">
        <v>166</v>
      </c>
      <c r="H2324" s="233" t="s">
        <v>5237</v>
      </c>
      <c r="I2324" s="234" t="s">
        <v>166</v>
      </c>
      <c r="J2324" s="64" t="s">
        <v>5315</v>
      </c>
    </row>
    <row r="2325" spans="1:10" x14ac:dyDescent="0.25">
      <c r="A2325" s="64">
        <v>24210244</v>
      </c>
      <c r="B2325" s="233" t="s">
        <v>5336</v>
      </c>
      <c r="C2325" s="64" t="s">
        <v>5337</v>
      </c>
      <c r="D2325" s="234" t="s">
        <v>657</v>
      </c>
      <c r="E2325" s="64" t="s">
        <v>5338</v>
      </c>
      <c r="F2325" s="64">
        <v>16</v>
      </c>
      <c r="G2325" s="64" t="s">
        <v>166</v>
      </c>
      <c r="H2325" s="233" t="s">
        <v>5237</v>
      </c>
      <c r="I2325" s="234" t="s">
        <v>166</v>
      </c>
      <c r="J2325" s="64" t="s">
        <v>180</v>
      </c>
    </row>
    <row r="2326" spans="1:10" x14ac:dyDescent="0.25">
      <c r="A2326" s="64">
        <v>24245549</v>
      </c>
      <c r="B2326" s="233" t="s">
        <v>5336</v>
      </c>
      <c r="C2326" s="64" t="s">
        <v>5339</v>
      </c>
      <c r="D2326" s="234" t="s">
        <v>104</v>
      </c>
      <c r="E2326" s="64" t="s">
        <v>5340</v>
      </c>
      <c r="F2326" s="64">
        <v>10</v>
      </c>
      <c r="G2326" s="64" t="s">
        <v>166</v>
      </c>
      <c r="H2326" s="233" t="s">
        <v>5237</v>
      </c>
      <c r="I2326" s="234" t="s">
        <v>166</v>
      </c>
      <c r="J2326" s="64" t="s">
        <v>180</v>
      </c>
    </row>
    <row r="2327" spans="1:10" x14ac:dyDescent="0.25">
      <c r="A2327" s="64">
        <v>24245613</v>
      </c>
      <c r="B2327" s="233" t="s">
        <v>5341</v>
      </c>
      <c r="C2327" s="64" t="s">
        <v>5342</v>
      </c>
      <c r="D2327" s="234" t="s">
        <v>103</v>
      </c>
      <c r="E2327" s="64" t="s">
        <v>5343</v>
      </c>
      <c r="F2327" s="64">
        <v>11</v>
      </c>
      <c r="G2327" s="64" t="s">
        <v>166</v>
      </c>
      <c r="H2327" s="233" t="s">
        <v>5237</v>
      </c>
      <c r="I2327" s="234" t="s">
        <v>166</v>
      </c>
      <c r="J2327" s="64" t="s">
        <v>180</v>
      </c>
    </row>
    <row r="2328" spans="1:10" x14ac:dyDescent="0.25">
      <c r="A2328" s="64">
        <v>24245516</v>
      </c>
      <c r="B2328" s="233" t="s">
        <v>5344</v>
      </c>
      <c r="C2328" s="64" t="s">
        <v>366</v>
      </c>
      <c r="D2328" s="234" t="s">
        <v>104</v>
      </c>
      <c r="E2328" s="64" t="s">
        <v>707</v>
      </c>
      <c r="F2328" s="64">
        <v>12</v>
      </c>
      <c r="G2328" s="64" t="s">
        <v>166</v>
      </c>
      <c r="H2328" s="233" t="s">
        <v>5237</v>
      </c>
      <c r="I2328" s="234" t="s">
        <v>166</v>
      </c>
      <c r="J2328" s="64" t="s">
        <v>180</v>
      </c>
    </row>
    <row r="2329" spans="1:10" x14ac:dyDescent="0.25">
      <c r="A2329" s="64">
        <v>24237003</v>
      </c>
      <c r="B2329" s="233" t="s">
        <v>5345</v>
      </c>
      <c r="C2329" s="64" t="s">
        <v>5346</v>
      </c>
      <c r="D2329" s="234" t="s">
        <v>119</v>
      </c>
      <c r="E2329" s="64" t="s">
        <v>760</v>
      </c>
      <c r="F2329" s="64">
        <v>14</v>
      </c>
      <c r="G2329" s="64" t="s">
        <v>166</v>
      </c>
      <c r="H2329" s="233" t="s">
        <v>5237</v>
      </c>
      <c r="I2329" s="234" t="s">
        <v>166</v>
      </c>
      <c r="J2329" s="64" t="s">
        <v>1962</v>
      </c>
    </row>
    <row r="2330" spans="1:10" x14ac:dyDescent="0.25">
      <c r="A2330" s="64">
        <v>24237083</v>
      </c>
      <c r="B2330" s="233" t="s">
        <v>5347</v>
      </c>
      <c r="C2330" s="64" t="s">
        <v>5348</v>
      </c>
      <c r="D2330" s="234" t="s">
        <v>103</v>
      </c>
      <c r="E2330" s="64" t="s">
        <v>5349</v>
      </c>
      <c r="F2330" s="64">
        <v>12</v>
      </c>
      <c r="G2330" s="64" t="s">
        <v>166</v>
      </c>
      <c r="H2330" s="233" t="s">
        <v>5237</v>
      </c>
      <c r="I2330" s="234" t="s">
        <v>166</v>
      </c>
      <c r="J2330" s="64" t="s">
        <v>2281</v>
      </c>
    </row>
    <row r="2331" spans="1:10" x14ac:dyDescent="0.25">
      <c r="A2331" s="64">
        <v>24237071</v>
      </c>
      <c r="B2331" s="233" t="s">
        <v>564</v>
      </c>
      <c r="C2331" s="64" t="s">
        <v>4535</v>
      </c>
      <c r="D2331" s="234" t="s">
        <v>104</v>
      </c>
      <c r="E2331" s="64" t="s">
        <v>476</v>
      </c>
      <c r="F2331" s="64">
        <v>12</v>
      </c>
      <c r="G2331" s="64" t="s">
        <v>166</v>
      </c>
      <c r="H2331" s="233" t="s">
        <v>5237</v>
      </c>
      <c r="I2331" s="234" t="s">
        <v>166</v>
      </c>
      <c r="J2331" s="64" t="s">
        <v>5350</v>
      </c>
    </row>
    <row r="2332" spans="1:10" x14ac:dyDescent="0.25">
      <c r="A2332" s="64">
        <v>24237004</v>
      </c>
      <c r="B2332" s="233" t="s">
        <v>1229</v>
      </c>
      <c r="C2332" s="64" t="s">
        <v>5351</v>
      </c>
      <c r="D2332" s="234" t="s">
        <v>118</v>
      </c>
      <c r="E2332" s="64" t="s">
        <v>5352</v>
      </c>
      <c r="F2332" s="64">
        <v>14</v>
      </c>
      <c r="G2332" s="64" t="s">
        <v>166</v>
      </c>
      <c r="H2332" s="233" t="s">
        <v>5237</v>
      </c>
      <c r="I2332" s="234" t="s">
        <v>166</v>
      </c>
      <c r="J2332" s="64" t="s">
        <v>2617</v>
      </c>
    </row>
    <row r="2333" spans="1:10" x14ac:dyDescent="0.25">
      <c r="A2333" s="64">
        <v>24237072</v>
      </c>
      <c r="B2333" s="233" t="s">
        <v>5353</v>
      </c>
      <c r="C2333" s="64" t="s">
        <v>5354</v>
      </c>
      <c r="D2333" s="234" t="s">
        <v>103</v>
      </c>
      <c r="E2333" s="64" t="s">
        <v>1783</v>
      </c>
      <c r="F2333" s="64">
        <v>13</v>
      </c>
      <c r="G2333" s="64" t="s">
        <v>166</v>
      </c>
      <c r="H2333" s="233" t="s">
        <v>5237</v>
      </c>
      <c r="I2333" s="234" t="s">
        <v>166</v>
      </c>
      <c r="J2333" s="64" t="s">
        <v>180</v>
      </c>
    </row>
    <row r="2334" spans="1:10" x14ac:dyDescent="0.25">
      <c r="A2334" s="64">
        <v>24245497</v>
      </c>
      <c r="B2334" s="233" t="s">
        <v>3233</v>
      </c>
      <c r="C2334" s="64" t="s">
        <v>5355</v>
      </c>
      <c r="D2334" s="234" t="s">
        <v>104</v>
      </c>
      <c r="E2334" s="64" t="s">
        <v>1708</v>
      </c>
      <c r="F2334" s="64">
        <v>11</v>
      </c>
      <c r="G2334" s="64" t="s">
        <v>166</v>
      </c>
      <c r="H2334" s="233" t="s">
        <v>5237</v>
      </c>
      <c r="I2334" s="234" t="s">
        <v>166</v>
      </c>
      <c r="J2334" s="64" t="s">
        <v>180</v>
      </c>
    </row>
    <row r="2335" spans="1:10" x14ac:dyDescent="0.25">
      <c r="A2335" s="64">
        <v>24233821</v>
      </c>
      <c r="B2335" s="233" t="s">
        <v>5356</v>
      </c>
      <c r="C2335" s="64" t="s">
        <v>5357</v>
      </c>
      <c r="D2335" s="234" t="s">
        <v>103</v>
      </c>
      <c r="E2335" s="64" t="s">
        <v>5358</v>
      </c>
      <c r="F2335" s="64">
        <v>12</v>
      </c>
      <c r="G2335" s="64" t="s">
        <v>166</v>
      </c>
      <c r="H2335" s="233" t="s">
        <v>5237</v>
      </c>
      <c r="I2335" s="234" t="s">
        <v>166</v>
      </c>
      <c r="J2335" s="64" t="s">
        <v>2617</v>
      </c>
    </row>
    <row r="2336" spans="1:10" x14ac:dyDescent="0.25">
      <c r="A2336" s="64">
        <v>24238036</v>
      </c>
      <c r="B2336" s="233" t="s">
        <v>5359</v>
      </c>
      <c r="C2336" s="64" t="s">
        <v>5360</v>
      </c>
      <c r="D2336" s="234" t="s">
        <v>119</v>
      </c>
      <c r="E2336" s="64" t="s">
        <v>2292</v>
      </c>
      <c r="F2336" s="64">
        <v>15</v>
      </c>
      <c r="G2336" s="64" t="s">
        <v>166</v>
      </c>
      <c r="H2336" s="233" t="s">
        <v>5237</v>
      </c>
      <c r="I2336" s="234" t="s">
        <v>166</v>
      </c>
      <c r="J2336" s="64" t="s">
        <v>227</v>
      </c>
    </row>
    <row r="2337" spans="1:10" x14ac:dyDescent="0.25">
      <c r="A2337" s="64">
        <v>24248371</v>
      </c>
      <c r="B2337" s="233" t="s">
        <v>5361</v>
      </c>
      <c r="C2337" s="64" t="s">
        <v>5362</v>
      </c>
      <c r="D2337" s="234" t="s">
        <v>104</v>
      </c>
      <c r="E2337" s="64" t="s">
        <v>713</v>
      </c>
      <c r="F2337" s="64">
        <v>12</v>
      </c>
      <c r="G2337" s="64" t="s">
        <v>166</v>
      </c>
      <c r="H2337" s="233" t="s">
        <v>5237</v>
      </c>
      <c r="I2337" s="234" t="s">
        <v>166</v>
      </c>
      <c r="J2337" s="64" t="s">
        <v>180</v>
      </c>
    </row>
    <row r="2338" spans="1:10" x14ac:dyDescent="0.25">
      <c r="A2338" s="64">
        <v>24220654</v>
      </c>
      <c r="B2338" s="233" t="s">
        <v>4998</v>
      </c>
      <c r="C2338" s="64" t="s">
        <v>5363</v>
      </c>
      <c r="D2338" s="234" t="s">
        <v>103</v>
      </c>
      <c r="E2338" s="64" t="s">
        <v>4543</v>
      </c>
      <c r="F2338" s="64">
        <v>13</v>
      </c>
      <c r="G2338" s="64" t="s">
        <v>166</v>
      </c>
      <c r="H2338" s="233" t="s">
        <v>5237</v>
      </c>
      <c r="I2338" s="234" t="s">
        <v>166</v>
      </c>
      <c r="J2338" s="64" t="s">
        <v>814</v>
      </c>
    </row>
    <row r="2339" spans="1:10" x14ac:dyDescent="0.25">
      <c r="A2339" s="64">
        <v>24247820</v>
      </c>
      <c r="B2339" s="233" t="s">
        <v>5364</v>
      </c>
      <c r="C2339" s="64" t="s">
        <v>3896</v>
      </c>
      <c r="D2339" s="234" t="s">
        <v>104</v>
      </c>
      <c r="E2339" s="64" t="s">
        <v>5365</v>
      </c>
      <c r="F2339" s="64">
        <v>11</v>
      </c>
      <c r="G2339" s="64" t="s">
        <v>166</v>
      </c>
      <c r="H2339" s="233" t="s">
        <v>5237</v>
      </c>
      <c r="I2339" s="234" t="s">
        <v>166</v>
      </c>
      <c r="J2339" s="64" t="s">
        <v>180</v>
      </c>
    </row>
    <row r="2340" spans="1:10" x14ac:dyDescent="0.25">
      <c r="A2340" s="64">
        <v>24245614</v>
      </c>
      <c r="B2340" s="233" t="s">
        <v>5366</v>
      </c>
      <c r="C2340" s="64" t="s">
        <v>832</v>
      </c>
      <c r="D2340" s="234" t="s">
        <v>103</v>
      </c>
      <c r="E2340" s="64" t="s">
        <v>797</v>
      </c>
      <c r="F2340" s="64">
        <v>11</v>
      </c>
      <c r="G2340" s="64" t="s">
        <v>166</v>
      </c>
      <c r="H2340" s="233" t="s">
        <v>5237</v>
      </c>
      <c r="I2340" s="234" t="s">
        <v>166</v>
      </c>
      <c r="J2340" s="64" t="s">
        <v>180</v>
      </c>
    </row>
    <row r="2341" spans="1:10" x14ac:dyDescent="0.25">
      <c r="A2341" s="64">
        <v>24248072</v>
      </c>
      <c r="B2341" s="233" t="s">
        <v>5367</v>
      </c>
      <c r="C2341" s="64" t="s">
        <v>5368</v>
      </c>
      <c r="D2341" s="234" t="s">
        <v>104</v>
      </c>
      <c r="E2341" s="64" t="s">
        <v>5369</v>
      </c>
      <c r="F2341" s="64">
        <v>12</v>
      </c>
      <c r="G2341" s="64" t="s">
        <v>166</v>
      </c>
      <c r="H2341" s="233" t="s">
        <v>5237</v>
      </c>
      <c r="I2341" s="234" t="s">
        <v>166</v>
      </c>
      <c r="J2341" s="64" t="s">
        <v>180</v>
      </c>
    </row>
    <row r="2342" spans="1:10" x14ac:dyDescent="0.25">
      <c r="A2342" s="64">
        <v>24222254</v>
      </c>
      <c r="B2342" s="233" t="s">
        <v>5370</v>
      </c>
      <c r="C2342" s="64" t="s">
        <v>5371</v>
      </c>
      <c r="D2342" s="234" t="s">
        <v>119</v>
      </c>
      <c r="E2342" s="64" t="s">
        <v>5372</v>
      </c>
      <c r="F2342" s="64">
        <v>14</v>
      </c>
      <c r="G2342" s="64" t="s">
        <v>166</v>
      </c>
      <c r="H2342" s="233" t="s">
        <v>5237</v>
      </c>
      <c r="I2342" s="234" t="s">
        <v>166</v>
      </c>
      <c r="J2342" s="64" t="s">
        <v>3808</v>
      </c>
    </row>
    <row r="2343" spans="1:10" x14ac:dyDescent="0.25">
      <c r="A2343" s="64">
        <v>24245759</v>
      </c>
      <c r="B2343" s="233" t="s">
        <v>5373</v>
      </c>
      <c r="C2343" s="64" t="s">
        <v>5374</v>
      </c>
      <c r="D2343" s="234" t="s">
        <v>104</v>
      </c>
      <c r="E2343" s="64" t="s">
        <v>5375</v>
      </c>
      <c r="F2343" s="64">
        <v>11</v>
      </c>
      <c r="G2343" s="64" t="s">
        <v>166</v>
      </c>
      <c r="H2343" s="233" t="s">
        <v>5237</v>
      </c>
      <c r="I2343" s="234" t="s">
        <v>166</v>
      </c>
      <c r="J2343" s="64" t="s">
        <v>180</v>
      </c>
    </row>
    <row r="2344" spans="1:10" x14ac:dyDescent="0.25">
      <c r="A2344" s="64">
        <v>24237020</v>
      </c>
      <c r="B2344" s="233" t="s">
        <v>5373</v>
      </c>
      <c r="C2344" s="64" t="s">
        <v>5376</v>
      </c>
      <c r="D2344" s="234" t="s">
        <v>104</v>
      </c>
      <c r="E2344" s="64" t="s">
        <v>1552</v>
      </c>
      <c r="F2344" s="64">
        <v>12</v>
      </c>
      <c r="G2344" s="64" t="s">
        <v>166</v>
      </c>
      <c r="H2344" s="233" t="s">
        <v>5237</v>
      </c>
      <c r="I2344" s="234" t="s">
        <v>166</v>
      </c>
      <c r="J2344" s="64" t="s">
        <v>5377</v>
      </c>
    </row>
    <row r="2345" spans="1:10" x14ac:dyDescent="0.25">
      <c r="A2345" s="64">
        <v>24248073</v>
      </c>
      <c r="B2345" s="233" t="s">
        <v>5378</v>
      </c>
      <c r="C2345" s="64" t="s">
        <v>4943</v>
      </c>
      <c r="D2345" s="234" t="s">
        <v>104</v>
      </c>
      <c r="E2345" s="64" t="s">
        <v>3302</v>
      </c>
      <c r="F2345" s="64">
        <v>12</v>
      </c>
      <c r="G2345" s="64" t="s">
        <v>166</v>
      </c>
      <c r="H2345" s="233" t="s">
        <v>5237</v>
      </c>
      <c r="I2345" s="234" t="s">
        <v>166</v>
      </c>
      <c r="J2345" s="64" t="s">
        <v>180</v>
      </c>
    </row>
    <row r="2346" spans="1:10" x14ac:dyDescent="0.25">
      <c r="A2346" s="64">
        <v>24222586</v>
      </c>
      <c r="B2346" s="233" t="s">
        <v>5379</v>
      </c>
      <c r="C2346" s="64" t="s">
        <v>5380</v>
      </c>
      <c r="D2346" s="234" t="s">
        <v>104</v>
      </c>
      <c r="E2346" s="64" t="s">
        <v>5335</v>
      </c>
      <c r="F2346" s="64">
        <v>13</v>
      </c>
      <c r="G2346" s="64" t="s">
        <v>166</v>
      </c>
      <c r="H2346" s="233" t="s">
        <v>5237</v>
      </c>
      <c r="I2346" s="234" t="s">
        <v>166</v>
      </c>
      <c r="J2346" s="64" t="s">
        <v>804</v>
      </c>
    </row>
    <row r="2347" spans="1:10" x14ac:dyDescent="0.25">
      <c r="A2347" s="64">
        <v>24210983</v>
      </c>
      <c r="B2347" s="233" t="s">
        <v>5381</v>
      </c>
      <c r="C2347" s="64" t="s">
        <v>1629</v>
      </c>
      <c r="D2347" s="234" t="s">
        <v>119</v>
      </c>
      <c r="E2347" s="64" t="s">
        <v>5382</v>
      </c>
      <c r="F2347" s="64">
        <v>14</v>
      </c>
      <c r="G2347" s="64" t="s">
        <v>166</v>
      </c>
      <c r="H2347" s="233" t="s">
        <v>5237</v>
      </c>
      <c r="I2347" s="234" t="s">
        <v>166</v>
      </c>
      <c r="J2347" s="64" t="s">
        <v>5383</v>
      </c>
    </row>
    <row r="2348" spans="1:10" x14ac:dyDescent="0.25">
      <c r="A2348" s="64">
        <v>24247508</v>
      </c>
      <c r="B2348" s="233" t="s">
        <v>5381</v>
      </c>
      <c r="C2348" s="64" t="s">
        <v>5384</v>
      </c>
      <c r="D2348" s="234" t="s">
        <v>104</v>
      </c>
      <c r="E2348" s="64" t="s">
        <v>205</v>
      </c>
      <c r="F2348" s="64">
        <v>12</v>
      </c>
      <c r="G2348" s="64" t="s">
        <v>166</v>
      </c>
      <c r="H2348" s="233" t="s">
        <v>5237</v>
      </c>
      <c r="I2348" s="234" t="s">
        <v>166</v>
      </c>
      <c r="J2348" s="64" t="s">
        <v>180</v>
      </c>
    </row>
    <row r="2349" spans="1:10" x14ac:dyDescent="0.25">
      <c r="A2349" s="64">
        <v>24237021</v>
      </c>
      <c r="B2349" s="233" t="s">
        <v>5385</v>
      </c>
      <c r="C2349" s="64" t="s">
        <v>2483</v>
      </c>
      <c r="D2349" s="234" t="s">
        <v>104</v>
      </c>
      <c r="E2349" s="64" t="s">
        <v>5386</v>
      </c>
      <c r="F2349" s="64">
        <v>13</v>
      </c>
      <c r="G2349" s="64" t="s">
        <v>166</v>
      </c>
      <c r="H2349" s="233" t="s">
        <v>5237</v>
      </c>
      <c r="I2349" s="234" t="s">
        <v>166</v>
      </c>
      <c r="J2349" s="64" t="s">
        <v>1962</v>
      </c>
    </row>
    <row r="2350" spans="1:10" x14ac:dyDescent="0.25">
      <c r="A2350" s="64">
        <v>24222258</v>
      </c>
      <c r="B2350" s="233" t="s">
        <v>5173</v>
      </c>
      <c r="C2350" s="64" t="s">
        <v>1794</v>
      </c>
      <c r="D2350" s="234" t="s">
        <v>119</v>
      </c>
      <c r="E2350" s="64" t="s">
        <v>5387</v>
      </c>
      <c r="F2350" s="64">
        <v>14</v>
      </c>
      <c r="G2350" s="64" t="s">
        <v>166</v>
      </c>
      <c r="H2350" s="233" t="s">
        <v>5237</v>
      </c>
      <c r="I2350" s="234" t="s">
        <v>166</v>
      </c>
      <c r="J2350" s="64" t="s">
        <v>5388</v>
      </c>
    </row>
    <row r="2351" spans="1:10" x14ac:dyDescent="0.25">
      <c r="A2351" s="64">
        <v>24211005</v>
      </c>
      <c r="B2351" s="233" t="s">
        <v>5389</v>
      </c>
      <c r="C2351" s="64" t="s">
        <v>5390</v>
      </c>
      <c r="D2351" s="234" t="s">
        <v>119</v>
      </c>
      <c r="E2351" s="64" t="s">
        <v>1866</v>
      </c>
      <c r="F2351" s="64">
        <v>14</v>
      </c>
      <c r="G2351" s="64" t="s">
        <v>166</v>
      </c>
      <c r="H2351" s="233" t="s">
        <v>5237</v>
      </c>
      <c r="I2351" s="234" t="s">
        <v>166</v>
      </c>
      <c r="J2351" s="64" t="s">
        <v>1312</v>
      </c>
    </row>
    <row r="2352" spans="1:10" x14ac:dyDescent="0.25">
      <c r="A2352" s="64">
        <v>24221851</v>
      </c>
      <c r="B2352" s="233" t="s">
        <v>263</v>
      </c>
      <c r="C2352" s="64" t="s">
        <v>5391</v>
      </c>
      <c r="D2352" s="234" t="s">
        <v>103</v>
      </c>
      <c r="E2352" s="64" t="s">
        <v>1336</v>
      </c>
      <c r="F2352" s="64">
        <v>13</v>
      </c>
      <c r="G2352" s="64" t="s">
        <v>166</v>
      </c>
      <c r="H2352" s="233" t="s">
        <v>5237</v>
      </c>
      <c r="I2352" s="234" t="s">
        <v>166</v>
      </c>
      <c r="J2352" s="64" t="s">
        <v>5392</v>
      </c>
    </row>
    <row r="2353" spans="1:10" x14ac:dyDescent="0.25">
      <c r="A2353" s="64">
        <v>24245631</v>
      </c>
      <c r="B2353" s="233" t="s">
        <v>5393</v>
      </c>
      <c r="C2353" s="64" t="s">
        <v>4998</v>
      </c>
      <c r="D2353" s="234" t="s">
        <v>103</v>
      </c>
      <c r="E2353" s="64" t="s">
        <v>435</v>
      </c>
      <c r="F2353" s="64">
        <v>12</v>
      </c>
      <c r="G2353" s="64" t="s">
        <v>166</v>
      </c>
      <c r="H2353" s="233" t="s">
        <v>5237</v>
      </c>
      <c r="I2353" s="234" t="s">
        <v>166</v>
      </c>
      <c r="J2353" s="64" t="s">
        <v>180</v>
      </c>
    </row>
    <row r="2354" spans="1:10" x14ac:dyDescent="0.25">
      <c r="A2354" s="64">
        <v>24245760</v>
      </c>
      <c r="B2354" s="233" t="s">
        <v>5394</v>
      </c>
      <c r="C2354" s="64" t="s">
        <v>5395</v>
      </c>
      <c r="D2354" s="234" t="s">
        <v>103</v>
      </c>
      <c r="E2354" s="64" t="s">
        <v>1731</v>
      </c>
      <c r="F2354" s="64">
        <v>11</v>
      </c>
      <c r="G2354" s="64" t="s">
        <v>166</v>
      </c>
      <c r="H2354" s="233" t="s">
        <v>5237</v>
      </c>
      <c r="I2354" s="234" t="s">
        <v>166</v>
      </c>
      <c r="J2354" s="64" t="s">
        <v>180</v>
      </c>
    </row>
    <row r="2355" spans="1:10" x14ac:dyDescent="0.25">
      <c r="A2355" s="64">
        <v>24220652</v>
      </c>
      <c r="B2355" s="233" t="s">
        <v>1247</v>
      </c>
      <c r="C2355" s="64" t="s">
        <v>479</v>
      </c>
      <c r="D2355" s="234" t="s">
        <v>104</v>
      </c>
      <c r="E2355" s="64" t="s">
        <v>5396</v>
      </c>
      <c r="F2355" s="64">
        <v>13</v>
      </c>
      <c r="G2355" s="64" t="s">
        <v>166</v>
      </c>
      <c r="H2355" s="233" t="s">
        <v>5237</v>
      </c>
      <c r="I2355" s="234" t="s">
        <v>166</v>
      </c>
      <c r="J2355" s="64" t="s">
        <v>804</v>
      </c>
    </row>
    <row r="2356" spans="1:10" x14ac:dyDescent="0.25">
      <c r="A2356" s="64">
        <v>24239211</v>
      </c>
      <c r="B2356" s="233" t="s">
        <v>5397</v>
      </c>
      <c r="C2356" s="64" t="s">
        <v>2433</v>
      </c>
      <c r="D2356" s="234" t="s">
        <v>119</v>
      </c>
      <c r="E2356" s="64" t="s">
        <v>4418</v>
      </c>
      <c r="F2356" s="64">
        <v>14</v>
      </c>
      <c r="G2356" s="64" t="s">
        <v>166</v>
      </c>
      <c r="H2356" s="233" t="s">
        <v>5237</v>
      </c>
      <c r="I2356" s="234" t="s">
        <v>166</v>
      </c>
      <c r="J2356" s="64" t="s">
        <v>5398</v>
      </c>
    </row>
    <row r="2357" spans="1:10" x14ac:dyDescent="0.25">
      <c r="A2357" s="64">
        <v>24249111</v>
      </c>
      <c r="B2357" s="233" t="s">
        <v>5182</v>
      </c>
      <c r="C2357" s="64" t="s">
        <v>5399</v>
      </c>
      <c r="D2357" s="234" t="s">
        <v>104</v>
      </c>
      <c r="E2357" s="64" t="s">
        <v>3870</v>
      </c>
      <c r="F2357" s="64">
        <v>12</v>
      </c>
      <c r="G2357" s="64" t="s">
        <v>166</v>
      </c>
      <c r="H2357" s="233" t="s">
        <v>5237</v>
      </c>
      <c r="I2357" s="234" t="s">
        <v>166</v>
      </c>
      <c r="J2357" s="64" t="s">
        <v>180</v>
      </c>
    </row>
    <row r="2358" spans="1:10" x14ac:dyDescent="0.25">
      <c r="A2358" s="64">
        <v>24245534</v>
      </c>
      <c r="B2358" s="233" t="s">
        <v>5400</v>
      </c>
      <c r="C2358" s="64" t="s">
        <v>5401</v>
      </c>
      <c r="D2358" s="234" t="s">
        <v>104</v>
      </c>
      <c r="E2358" s="64" t="s">
        <v>803</v>
      </c>
      <c r="F2358" s="64">
        <v>11</v>
      </c>
      <c r="G2358" s="64" t="s">
        <v>166</v>
      </c>
      <c r="H2358" s="233" t="s">
        <v>5237</v>
      </c>
      <c r="I2358" s="234" t="s">
        <v>166</v>
      </c>
      <c r="J2358" s="64" t="s">
        <v>180</v>
      </c>
    </row>
    <row r="2359" spans="1:10" x14ac:dyDescent="0.25">
      <c r="A2359" s="64">
        <v>24220646</v>
      </c>
      <c r="B2359" s="233" t="s">
        <v>5402</v>
      </c>
      <c r="C2359" s="64" t="s">
        <v>5403</v>
      </c>
      <c r="D2359" s="234" t="s">
        <v>118</v>
      </c>
      <c r="E2359" s="64" t="s">
        <v>5179</v>
      </c>
      <c r="F2359" s="64">
        <v>14</v>
      </c>
      <c r="G2359" s="64" t="s">
        <v>166</v>
      </c>
      <c r="H2359" s="233" t="s">
        <v>5237</v>
      </c>
      <c r="I2359" s="234" t="s">
        <v>166</v>
      </c>
      <c r="J2359" s="64" t="s">
        <v>2617</v>
      </c>
    </row>
    <row r="2360" spans="1:10" x14ac:dyDescent="0.25">
      <c r="A2360" s="64">
        <v>24248923</v>
      </c>
      <c r="B2360" s="233" t="s">
        <v>5404</v>
      </c>
      <c r="C2360" s="64" t="s">
        <v>3236</v>
      </c>
      <c r="D2360" s="234" t="s">
        <v>104</v>
      </c>
      <c r="E2360" s="64" t="s">
        <v>349</v>
      </c>
      <c r="F2360" s="64">
        <v>12</v>
      </c>
      <c r="G2360" s="64" t="s">
        <v>166</v>
      </c>
      <c r="H2360" s="233" t="s">
        <v>5237</v>
      </c>
      <c r="I2360" s="234" t="s">
        <v>166</v>
      </c>
      <c r="J2360" s="64" t="s">
        <v>180</v>
      </c>
    </row>
    <row r="2361" spans="1:10" x14ac:dyDescent="0.25">
      <c r="A2361" s="64">
        <v>24233709</v>
      </c>
      <c r="B2361" s="233" t="s">
        <v>5404</v>
      </c>
      <c r="C2361" s="64" t="s">
        <v>5405</v>
      </c>
      <c r="D2361" s="234" t="s">
        <v>103</v>
      </c>
      <c r="E2361" s="64" t="s">
        <v>5406</v>
      </c>
      <c r="F2361" s="64">
        <v>12</v>
      </c>
      <c r="G2361" s="64" t="s">
        <v>166</v>
      </c>
      <c r="H2361" s="233" t="s">
        <v>5237</v>
      </c>
      <c r="I2361" s="234" t="s">
        <v>166</v>
      </c>
      <c r="J2361" s="64" t="s">
        <v>180</v>
      </c>
    </row>
    <row r="2362" spans="1:10" x14ac:dyDescent="0.25">
      <c r="A2362" s="64">
        <v>24222552</v>
      </c>
      <c r="B2362" s="233" t="s">
        <v>5404</v>
      </c>
      <c r="C2362" s="64" t="s">
        <v>5407</v>
      </c>
      <c r="D2362" s="234" t="s">
        <v>119</v>
      </c>
      <c r="E2362" s="64" t="s">
        <v>3137</v>
      </c>
      <c r="F2362" s="64">
        <v>14</v>
      </c>
      <c r="G2362" s="64" t="s">
        <v>166</v>
      </c>
      <c r="H2362" s="233" t="s">
        <v>5237</v>
      </c>
      <c r="I2362" s="234" t="s">
        <v>166</v>
      </c>
      <c r="J2362" s="64" t="s">
        <v>180</v>
      </c>
    </row>
    <row r="2363" spans="1:10" x14ac:dyDescent="0.25">
      <c r="A2363" s="64">
        <v>24221681</v>
      </c>
      <c r="B2363" s="233" t="s">
        <v>5408</v>
      </c>
      <c r="C2363" s="64" t="s">
        <v>174</v>
      </c>
      <c r="D2363" s="234" t="s">
        <v>119</v>
      </c>
      <c r="E2363" s="64" t="s">
        <v>5409</v>
      </c>
      <c r="F2363" s="64">
        <v>14</v>
      </c>
      <c r="G2363" s="64" t="s">
        <v>166</v>
      </c>
      <c r="H2363" s="233" t="s">
        <v>5237</v>
      </c>
      <c r="I2363" s="234" t="s">
        <v>166</v>
      </c>
      <c r="J2363" s="64" t="s">
        <v>5410</v>
      </c>
    </row>
    <row r="2364" spans="1:10" x14ac:dyDescent="0.25">
      <c r="A2364" s="64">
        <v>24222463</v>
      </c>
      <c r="B2364" s="233" t="s">
        <v>5411</v>
      </c>
      <c r="C2364" s="64" t="s">
        <v>2541</v>
      </c>
      <c r="D2364" s="234" t="s">
        <v>118</v>
      </c>
      <c r="E2364" s="64" t="s">
        <v>5412</v>
      </c>
      <c r="F2364" s="64">
        <v>14</v>
      </c>
      <c r="G2364" s="64" t="s">
        <v>166</v>
      </c>
      <c r="H2364" s="233" t="s">
        <v>5237</v>
      </c>
      <c r="I2364" s="234" t="s">
        <v>166</v>
      </c>
      <c r="J2364" s="64" t="s">
        <v>2617</v>
      </c>
    </row>
    <row r="2365" spans="1:10" x14ac:dyDescent="0.25">
      <c r="A2365" s="64">
        <v>24245586</v>
      </c>
      <c r="B2365" s="233" t="s">
        <v>5413</v>
      </c>
      <c r="C2365" s="64" t="s">
        <v>5414</v>
      </c>
      <c r="D2365" s="234" t="s">
        <v>104</v>
      </c>
      <c r="E2365" s="64" t="s">
        <v>879</v>
      </c>
      <c r="F2365" s="64">
        <v>12</v>
      </c>
      <c r="G2365" s="64" t="s">
        <v>166</v>
      </c>
      <c r="H2365" s="233" t="s">
        <v>5237</v>
      </c>
      <c r="I2365" s="234" t="s">
        <v>166</v>
      </c>
      <c r="J2365" s="64" t="s">
        <v>180</v>
      </c>
    </row>
    <row r="2366" spans="1:10" x14ac:dyDescent="0.25">
      <c r="A2366" s="64">
        <v>24245503</v>
      </c>
      <c r="B2366" s="233" t="s">
        <v>5415</v>
      </c>
      <c r="C2366" s="64" t="s">
        <v>5416</v>
      </c>
      <c r="D2366" s="234" t="s">
        <v>103</v>
      </c>
      <c r="E2366" s="64" t="s">
        <v>2762</v>
      </c>
      <c r="F2366" s="64">
        <v>13</v>
      </c>
      <c r="G2366" s="64" t="s">
        <v>166</v>
      </c>
      <c r="H2366" s="233" t="s">
        <v>5237</v>
      </c>
      <c r="I2366" s="234" t="s">
        <v>166</v>
      </c>
      <c r="J2366" s="64" t="s">
        <v>180</v>
      </c>
    </row>
    <row r="2367" spans="1:10" x14ac:dyDescent="0.25">
      <c r="A2367" s="64">
        <v>24222702</v>
      </c>
      <c r="B2367" s="233" t="s">
        <v>5417</v>
      </c>
      <c r="C2367" s="64" t="s">
        <v>5418</v>
      </c>
      <c r="D2367" s="234" t="s">
        <v>118</v>
      </c>
      <c r="E2367" s="64" t="s">
        <v>2045</v>
      </c>
      <c r="F2367" s="64">
        <v>14</v>
      </c>
      <c r="G2367" s="64" t="s">
        <v>166</v>
      </c>
      <c r="H2367" s="233" t="s">
        <v>5237</v>
      </c>
      <c r="I2367" s="234" t="s">
        <v>166</v>
      </c>
      <c r="J2367" s="64" t="s">
        <v>180</v>
      </c>
    </row>
    <row r="2368" spans="1:10" x14ac:dyDescent="0.25">
      <c r="A2368" s="64">
        <v>24245632</v>
      </c>
      <c r="B2368" s="233" t="s">
        <v>1029</v>
      </c>
      <c r="C2368" s="64" t="s">
        <v>5419</v>
      </c>
      <c r="D2368" s="234" t="s">
        <v>103</v>
      </c>
      <c r="E2368" s="64" t="s">
        <v>3349</v>
      </c>
      <c r="F2368" s="64">
        <v>12</v>
      </c>
      <c r="G2368" s="64" t="s">
        <v>166</v>
      </c>
      <c r="H2368" s="233" t="s">
        <v>5237</v>
      </c>
      <c r="I2368" s="234" t="s">
        <v>166</v>
      </c>
      <c r="J2368" s="64" t="s">
        <v>180</v>
      </c>
    </row>
    <row r="2369" spans="1:10" x14ac:dyDescent="0.25">
      <c r="A2369" s="64">
        <v>24237022</v>
      </c>
      <c r="B2369" s="233" t="s">
        <v>5420</v>
      </c>
      <c r="C2369" s="64" t="s">
        <v>5421</v>
      </c>
      <c r="D2369" s="234" t="s">
        <v>104</v>
      </c>
      <c r="E2369" s="64" t="s">
        <v>5422</v>
      </c>
      <c r="F2369" s="64">
        <v>12</v>
      </c>
      <c r="G2369" s="64" t="s">
        <v>166</v>
      </c>
      <c r="H2369" s="233" t="s">
        <v>5237</v>
      </c>
      <c r="I2369" s="234" t="s">
        <v>166</v>
      </c>
      <c r="J2369" s="64" t="s">
        <v>5423</v>
      </c>
    </row>
    <row r="2370" spans="1:10" x14ac:dyDescent="0.25">
      <c r="A2370" s="64">
        <v>24222581</v>
      </c>
      <c r="B2370" s="233" t="s">
        <v>5424</v>
      </c>
      <c r="C2370" s="64" t="s">
        <v>5425</v>
      </c>
      <c r="D2370" s="234" t="s">
        <v>119</v>
      </c>
      <c r="E2370" s="64" t="s">
        <v>1252</v>
      </c>
      <c r="F2370" s="64">
        <v>14</v>
      </c>
      <c r="G2370" s="64" t="s">
        <v>166</v>
      </c>
      <c r="H2370" s="233" t="s">
        <v>5237</v>
      </c>
      <c r="I2370" s="234" t="s">
        <v>166</v>
      </c>
      <c r="J2370" s="64" t="s">
        <v>5350</v>
      </c>
    </row>
    <row r="2371" spans="1:10" x14ac:dyDescent="0.25">
      <c r="A2371" s="64">
        <v>24212829</v>
      </c>
      <c r="B2371" s="233" t="s">
        <v>5426</v>
      </c>
      <c r="C2371" s="64" t="s">
        <v>5427</v>
      </c>
      <c r="D2371" s="234" t="s">
        <v>118</v>
      </c>
      <c r="E2371" s="64" t="s">
        <v>3000</v>
      </c>
      <c r="F2371" s="64">
        <v>14</v>
      </c>
      <c r="G2371" s="64" t="s">
        <v>166</v>
      </c>
      <c r="H2371" s="233" t="s">
        <v>5237</v>
      </c>
      <c r="I2371" s="234" t="s">
        <v>166</v>
      </c>
      <c r="J2371" s="64" t="s">
        <v>632</v>
      </c>
    </row>
    <row r="2372" spans="1:10" x14ac:dyDescent="0.25">
      <c r="A2372" s="64">
        <v>24245556</v>
      </c>
      <c r="B2372" s="233" t="s">
        <v>664</v>
      </c>
      <c r="C2372" s="64" t="s">
        <v>5428</v>
      </c>
      <c r="D2372" s="234" t="s">
        <v>104</v>
      </c>
      <c r="E2372" s="64" t="s">
        <v>2558</v>
      </c>
      <c r="F2372" s="64">
        <v>12</v>
      </c>
      <c r="G2372" s="64" t="s">
        <v>166</v>
      </c>
      <c r="H2372" s="233" t="s">
        <v>5237</v>
      </c>
      <c r="I2372" s="234" t="s">
        <v>166</v>
      </c>
      <c r="J2372" s="64" t="s">
        <v>180</v>
      </c>
    </row>
    <row r="2373" spans="1:10" x14ac:dyDescent="0.25">
      <c r="A2373" s="64">
        <v>24238755</v>
      </c>
      <c r="B2373" s="233" t="s">
        <v>5429</v>
      </c>
      <c r="C2373" s="64" t="s">
        <v>5430</v>
      </c>
      <c r="D2373" s="234" t="s">
        <v>104</v>
      </c>
      <c r="E2373" s="64" t="s">
        <v>2913</v>
      </c>
      <c r="F2373" s="64">
        <v>12</v>
      </c>
      <c r="G2373" s="64" t="s">
        <v>166</v>
      </c>
      <c r="H2373" s="233" t="s">
        <v>5237</v>
      </c>
      <c r="I2373" s="234" t="s">
        <v>166</v>
      </c>
      <c r="J2373" s="64" t="s">
        <v>2470</v>
      </c>
    </row>
    <row r="2374" spans="1:10" x14ac:dyDescent="0.25">
      <c r="A2374" s="64">
        <v>24220637</v>
      </c>
      <c r="B2374" s="233" t="s">
        <v>5431</v>
      </c>
      <c r="C2374" s="64" t="s">
        <v>324</v>
      </c>
      <c r="D2374" s="234" t="s">
        <v>119</v>
      </c>
      <c r="E2374" s="64" t="s">
        <v>1820</v>
      </c>
      <c r="F2374" s="64">
        <v>14</v>
      </c>
      <c r="G2374" s="64" t="s">
        <v>166</v>
      </c>
      <c r="H2374" s="233" t="s">
        <v>5237</v>
      </c>
      <c r="I2374" s="234" t="s">
        <v>166</v>
      </c>
      <c r="J2374" s="64" t="s">
        <v>5432</v>
      </c>
    </row>
    <row r="2375" spans="1:10" x14ac:dyDescent="0.25">
      <c r="A2375" s="64">
        <v>24247821</v>
      </c>
      <c r="B2375" s="233" t="s">
        <v>5433</v>
      </c>
      <c r="C2375" s="64" t="s">
        <v>5434</v>
      </c>
      <c r="D2375" s="234" t="s">
        <v>104</v>
      </c>
      <c r="E2375" s="64" t="s">
        <v>472</v>
      </c>
      <c r="F2375" s="64">
        <v>11</v>
      </c>
      <c r="G2375" s="64" t="s">
        <v>166</v>
      </c>
      <c r="H2375" s="233" t="s">
        <v>5237</v>
      </c>
      <c r="I2375" s="234" t="s">
        <v>166</v>
      </c>
      <c r="J2375" s="64" t="s">
        <v>180</v>
      </c>
    </row>
    <row r="2376" spans="1:10" x14ac:dyDescent="0.25">
      <c r="A2376" s="64">
        <v>24248924</v>
      </c>
      <c r="B2376" s="233" t="s">
        <v>5435</v>
      </c>
      <c r="C2376" s="64" t="s">
        <v>5436</v>
      </c>
      <c r="D2376" s="234" t="s">
        <v>104</v>
      </c>
      <c r="E2376" s="64" t="s">
        <v>913</v>
      </c>
      <c r="F2376" s="64">
        <v>12</v>
      </c>
      <c r="G2376" s="64" t="s">
        <v>166</v>
      </c>
      <c r="H2376" s="233" t="s">
        <v>5237</v>
      </c>
      <c r="I2376" s="234" t="s">
        <v>166</v>
      </c>
      <c r="J2376" s="64" t="s">
        <v>180</v>
      </c>
    </row>
    <row r="2377" spans="1:10" x14ac:dyDescent="0.25">
      <c r="A2377" s="64">
        <v>24237097</v>
      </c>
      <c r="B2377" s="233" t="s">
        <v>5191</v>
      </c>
      <c r="C2377" s="64" t="s">
        <v>5437</v>
      </c>
      <c r="D2377" s="234" t="s">
        <v>104</v>
      </c>
      <c r="E2377" s="64" t="s">
        <v>5438</v>
      </c>
      <c r="F2377" s="64">
        <v>12</v>
      </c>
      <c r="G2377" s="64" t="s">
        <v>166</v>
      </c>
      <c r="H2377" s="233" t="s">
        <v>5237</v>
      </c>
      <c r="I2377" s="234" t="s">
        <v>166</v>
      </c>
      <c r="J2377" s="64" t="s">
        <v>5398</v>
      </c>
    </row>
    <row r="2378" spans="1:10" x14ac:dyDescent="0.25">
      <c r="A2378" s="64">
        <v>24245679</v>
      </c>
      <c r="B2378" s="233" t="s">
        <v>5439</v>
      </c>
      <c r="C2378" s="64" t="s">
        <v>5440</v>
      </c>
      <c r="D2378" s="234" t="s">
        <v>104</v>
      </c>
      <c r="E2378" s="64" t="s">
        <v>288</v>
      </c>
      <c r="F2378" s="64">
        <v>11</v>
      </c>
      <c r="G2378" s="64" t="s">
        <v>166</v>
      </c>
      <c r="H2378" s="233" t="s">
        <v>5237</v>
      </c>
      <c r="I2378" s="234" t="s">
        <v>166</v>
      </c>
      <c r="J2378" s="64" t="s">
        <v>180</v>
      </c>
    </row>
    <row r="2379" spans="1:10" x14ac:dyDescent="0.25">
      <c r="A2379" s="64">
        <v>24237024</v>
      </c>
      <c r="B2379" s="233" t="s">
        <v>5441</v>
      </c>
      <c r="C2379" s="64" t="s">
        <v>5442</v>
      </c>
      <c r="D2379" s="234" t="s">
        <v>104</v>
      </c>
      <c r="E2379" s="64" t="s">
        <v>3506</v>
      </c>
      <c r="F2379" s="64">
        <v>13</v>
      </c>
      <c r="G2379" s="64" t="s">
        <v>166</v>
      </c>
      <c r="H2379" s="233" t="s">
        <v>5237</v>
      </c>
      <c r="I2379" s="234" t="s">
        <v>166</v>
      </c>
      <c r="J2379" s="64" t="s">
        <v>1962</v>
      </c>
    </row>
    <row r="2380" spans="1:10" x14ac:dyDescent="0.25">
      <c r="A2380" s="64">
        <v>24236996</v>
      </c>
      <c r="B2380" s="233" t="s">
        <v>5443</v>
      </c>
      <c r="C2380" s="64" t="s">
        <v>5444</v>
      </c>
      <c r="D2380" s="234" t="s">
        <v>119</v>
      </c>
      <c r="E2380" s="64" t="s">
        <v>5445</v>
      </c>
      <c r="F2380" s="64">
        <v>15</v>
      </c>
      <c r="G2380" s="64" t="s">
        <v>166</v>
      </c>
      <c r="H2380" s="233" t="s">
        <v>5237</v>
      </c>
      <c r="I2380" s="234" t="s">
        <v>166</v>
      </c>
      <c r="J2380" s="64" t="s">
        <v>180</v>
      </c>
    </row>
    <row r="2381" spans="1:10" x14ac:dyDescent="0.25">
      <c r="A2381" s="64">
        <v>24222396</v>
      </c>
      <c r="B2381" s="233" t="s">
        <v>5446</v>
      </c>
      <c r="C2381" s="64" t="s">
        <v>5447</v>
      </c>
      <c r="D2381" s="234" t="s">
        <v>103</v>
      </c>
      <c r="E2381" s="64" t="s">
        <v>617</v>
      </c>
      <c r="F2381" s="64">
        <v>13</v>
      </c>
      <c r="G2381" s="64" t="s">
        <v>166</v>
      </c>
      <c r="H2381" s="233" t="s">
        <v>5237</v>
      </c>
      <c r="I2381" s="234" t="s">
        <v>166</v>
      </c>
      <c r="J2381" s="64" t="s">
        <v>2617</v>
      </c>
    </row>
    <row r="2382" spans="1:10" x14ac:dyDescent="0.25">
      <c r="A2382" s="64">
        <v>24247722</v>
      </c>
      <c r="B2382" s="233" t="s">
        <v>5448</v>
      </c>
      <c r="C2382" s="64" t="s">
        <v>5449</v>
      </c>
      <c r="D2382" s="234" t="s">
        <v>104</v>
      </c>
      <c r="E2382" s="64" t="s">
        <v>1473</v>
      </c>
      <c r="F2382" s="64">
        <v>12</v>
      </c>
      <c r="G2382" s="64" t="s">
        <v>166</v>
      </c>
      <c r="H2382" s="233" t="s">
        <v>5237</v>
      </c>
      <c r="I2382" s="234" t="s">
        <v>166</v>
      </c>
      <c r="J2382" s="64" t="s">
        <v>180</v>
      </c>
    </row>
    <row r="2383" spans="1:10" x14ac:dyDescent="0.25">
      <c r="A2383" s="64">
        <v>24237011</v>
      </c>
      <c r="B2383" s="233" t="s">
        <v>5448</v>
      </c>
      <c r="C2383" s="64" t="s">
        <v>5450</v>
      </c>
      <c r="D2383" s="234" t="s">
        <v>104</v>
      </c>
      <c r="E2383" s="64" t="s">
        <v>5451</v>
      </c>
      <c r="F2383" s="64">
        <v>13</v>
      </c>
      <c r="G2383" s="64" t="s">
        <v>166</v>
      </c>
      <c r="H2383" s="233" t="s">
        <v>5237</v>
      </c>
      <c r="I2383" s="234" t="s">
        <v>166</v>
      </c>
      <c r="J2383" s="64" t="s">
        <v>1651</v>
      </c>
    </row>
    <row r="2384" spans="1:10" x14ac:dyDescent="0.25">
      <c r="A2384" s="64">
        <v>24211948</v>
      </c>
      <c r="B2384" s="233" t="s">
        <v>5452</v>
      </c>
      <c r="C2384" s="64" t="s">
        <v>718</v>
      </c>
      <c r="D2384" s="234" t="s">
        <v>119</v>
      </c>
      <c r="E2384" s="64" t="s">
        <v>1056</v>
      </c>
      <c r="F2384" s="64">
        <v>14</v>
      </c>
      <c r="G2384" s="64" t="s">
        <v>166</v>
      </c>
      <c r="H2384" s="233" t="s">
        <v>5237</v>
      </c>
      <c r="I2384" s="234" t="s">
        <v>166</v>
      </c>
      <c r="J2384" s="64" t="s">
        <v>5453</v>
      </c>
    </row>
    <row r="2385" spans="1:10" x14ac:dyDescent="0.25">
      <c r="A2385" s="64">
        <v>24245633</v>
      </c>
      <c r="B2385" s="233" t="s">
        <v>5454</v>
      </c>
      <c r="C2385" s="64" t="s">
        <v>5455</v>
      </c>
      <c r="D2385" s="234" t="s">
        <v>104</v>
      </c>
      <c r="E2385" s="64" t="s">
        <v>1189</v>
      </c>
      <c r="F2385" s="64">
        <v>12</v>
      </c>
      <c r="G2385" s="64" t="s">
        <v>166</v>
      </c>
      <c r="H2385" s="233" t="s">
        <v>5237</v>
      </c>
      <c r="I2385" s="234" t="s">
        <v>166</v>
      </c>
      <c r="J2385" s="64" t="s">
        <v>180</v>
      </c>
    </row>
    <row r="2386" spans="1:10" x14ac:dyDescent="0.25">
      <c r="A2386" s="64">
        <v>24212820</v>
      </c>
      <c r="B2386" s="233" t="s">
        <v>1501</v>
      </c>
      <c r="C2386" s="64" t="s">
        <v>5456</v>
      </c>
      <c r="D2386" s="234" t="s">
        <v>118</v>
      </c>
      <c r="E2386" s="64" t="s">
        <v>1592</v>
      </c>
      <c r="F2386" s="64">
        <v>15</v>
      </c>
      <c r="G2386" s="64" t="s">
        <v>166</v>
      </c>
      <c r="H2386" s="233" t="s">
        <v>5237</v>
      </c>
      <c r="I2386" s="234" t="s">
        <v>166</v>
      </c>
      <c r="J2386" s="64" t="s">
        <v>5310</v>
      </c>
    </row>
    <row r="2387" spans="1:10" x14ac:dyDescent="0.25">
      <c r="A2387" s="64">
        <v>24211103</v>
      </c>
      <c r="B2387" s="233" t="s">
        <v>1501</v>
      </c>
      <c r="C2387" s="64" t="s">
        <v>3022</v>
      </c>
      <c r="D2387" s="234" t="s">
        <v>119</v>
      </c>
      <c r="E2387" s="64" t="s">
        <v>5457</v>
      </c>
      <c r="F2387" s="64">
        <v>15</v>
      </c>
      <c r="G2387" s="64" t="s">
        <v>166</v>
      </c>
      <c r="H2387" s="233" t="s">
        <v>5237</v>
      </c>
      <c r="I2387" s="234" t="s">
        <v>166</v>
      </c>
      <c r="J2387" s="64" t="s">
        <v>1441</v>
      </c>
    </row>
    <row r="2388" spans="1:10" x14ac:dyDescent="0.25">
      <c r="A2388" s="64">
        <v>24237269</v>
      </c>
      <c r="B2388" s="233" t="s">
        <v>5458</v>
      </c>
      <c r="C2388" s="64" t="s">
        <v>5459</v>
      </c>
      <c r="D2388" s="234" t="s">
        <v>103</v>
      </c>
      <c r="E2388" s="64" t="s">
        <v>5460</v>
      </c>
      <c r="F2388" s="64">
        <v>12</v>
      </c>
      <c r="G2388" s="64" t="s">
        <v>166</v>
      </c>
      <c r="H2388" s="233" t="s">
        <v>5237</v>
      </c>
      <c r="I2388" s="234" t="s">
        <v>166</v>
      </c>
      <c r="J2388" s="64" t="s">
        <v>1962</v>
      </c>
    </row>
    <row r="2389" spans="1:10" x14ac:dyDescent="0.25">
      <c r="A2389" s="64">
        <v>24237085</v>
      </c>
      <c r="B2389" s="233" t="s">
        <v>3542</v>
      </c>
      <c r="C2389" s="64" t="s">
        <v>5461</v>
      </c>
      <c r="D2389" s="234" t="s">
        <v>104</v>
      </c>
      <c r="E2389" s="64" t="s">
        <v>1406</v>
      </c>
      <c r="F2389" s="64">
        <v>12</v>
      </c>
      <c r="G2389" s="64" t="s">
        <v>166</v>
      </c>
      <c r="H2389" s="233" t="s">
        <v>5237</v>
      </c>
      <c r="I2389" s="234" t="s">
        <v>166</v>
      </c>
      <c r="J2389" s="64" t="s">
        <v>3306</v>
      </c>
    </row>
    <row r="2390" spans="1:10" x14ac:dyDescent="0.25">
      <c r="A2390" s="64">
        <v>24248925</v>
      </c>
      <c r="B2390" s="233" t="s">
        <v>5462</v>
      </c>
      <c r="C2390" s="64" t="s">
        <v>5463</v>
      </c>
      <c r="D2390" s="234" t="s">
        <v>103</v>
      </c>
      <c r="E2390" s="64" t="s">
        <v>4589</v>
      </c>
      <c r="F2390" s="64">
        <v>13</v>
      </c>
      <c r="G2390" s="64" t="s">
        <v>166</v>
      </c>
      <c r="H2390" s="233" t="s">
        <v>5237</v>
      </c>
      <c r="I2390" s="234" t="s">
        <v>166</v>
      </c>
      <c r="J2390" s="64" t="s">
        <v>180</v>
      </c>
    </row>
    <row r="2391" spans="1:10" x14ac:dyDescent="0.25">
      <c r="A2391" s="64">
        <v>24237025</v>
      </c>
      <c r="B2391" s="233" t="s">
        <v>5464</v>
      </c>
      <c r="C2391" s="64" t="s">
        <v>5465</v>
      </c>
      <c r="D2391" s="234" t="s">
        <v>104</v>
      </c>
      <c r="E2391" s="64" t="s">
        <v>5466</v>
      </c>
      <c r="F2391" s="64">
        <v>12</v>
      </c>
      <c r="G2391" s="64" t="s">
        <v>166</v>
      </c>
      <c r="H2391" s="233" t="s">
        <v>5237</v>
      </c>
      <c r="I2391" s="234" t="s">
        <v>166</v>
      </c>
      <c r="J2391" s="64" t="s">
        <v>5398</v>
      </c>
    </row>
    <row r="2392" spans="1:10" x14ac:dyDescent="0.25">
      <c r="A2392" s="64">
        <v>24212854</v>
      </c>
      <c r="B2392" s="233" t="s">
        <v>5467</v>
      </c>
      <c r="C2392" s="64" t="s">
        <v>5468</v>
      </c>
      <c r="D2392" s="234" t="s">
        <v>118</v>
      </c>
      <c r="E2392" s="64" t="s">
        <v>5469</v>
      </c>
      <c r="F2392" s="64">
        <v>15</v>
      </c>
      <c r="G2392" s="64" t="s">
        <v>166</v>
      </c>
      <c r="H2392" s="233" t="s">
        <v>5237</v>
      </c>
      <c r="I2392" s="234" t="s">
        <v>166</v>
      </c>
      <c r="J2392" s="64" t="s">
        <v>180</v>
      </c>
    </row>
    <row r="2393" spans="1:10" x14ac:dyDescent="0.25">
      <c r="A2393" s="64">
        <v>24236998</v>
      </c>
      <c r="B2393" s="233" t="s">
        <v>5470</v>
      </c>
      <c r="C2393" s="64" t="s">
        <v>5471</v>
      </c>
      <c r="D2393" s="234" t="s">
        <v>118</v>
      </c>
      <c r="E2393" s="64" t="s">
        <v>3311</v>
      </c>
      <c r="F2393" s="64">
        <v>14</v>
      </c>
      <c r="G2393" s="64" t="s">
        <v>166</v>
      </c>
      <c r="H2393" s="233" t="s">
        <v>5237</v>
      </c>
      <c r="I2393" s="234" t="s">
        <v>166</v>
      </c>
      <c r="J2393" s="64" t="s">
        <v>3306</v>
      </c>
    </row>
    <row r="2394" spans="1:10" x14ac:dyDescent="0.25">
      <c r="A2394" s="64">
        <v>24245535</v>
      </c>
      <c r="B2394" s="233" t="s">
        <v>5472</v>
      </c>
      <c r="C2394" s="64" t="s">
        <v>5473</v>
      </c>
      <c r="D2394" s="234" t="s">
        <v>103</v>
      </c>
      <c r="E2394" s="64" t="s">
        <v>4639</v>
      </c>
      <c r="F2394" s="64">
        <v>12</v>
      </c>
      <c r="G2394" s="64" t="s">
        <v>166</v>
      </c>
      <c r="H2394" s="233" t="s">
        <v>5237</v>
      </c>
      <c r="I2394" s="234" t="s">
        <v>166</v>
      </c>
      <c r="J2394" s="64" t="s">
        <v>180</v>
      </c>
    </row>
    <row r="2395" spans="1:10" x14ac:dyDescent="0.25">
      <c r="A2395" s="64">
        <v>24222551</v>
      </c>
      <c r="B2395" s="233" t="s">
        <v>5474</v>
      </c>
      <c r="C2395" s="64" t="s">
        <v>709</v>
      </c>
      <c r="D2395" s="234" t="s">
        <v>118</v>
      </c>
      <c r="E2395" s="64" t="s">
        <v>1627</v>
      </c>
      <c r="F2395" s="64">
        <v>14</v>
      </c>
      <c r="G2395" s="64" t="s">
        <v>166</v>
      </c>
      <c r="H2395" s="233" t="s">
        <v>5237</v>
      </c>
      <c r="I2395" s="234" t="s">
        <v>166</v>
      </c>
      <c r="J2395" s="64" t="s">
        <v>1962</v>
      </c>
    </row>
    <row r="2396" spans="1:10" x14ac:dyDescent="0.25">
      <c r="A2396" s="64">
        <v>24245634</v>
      </c>
      <c r="B2396" s="233" t="s">
        <v>5475</v>
      </c>
      <c r="C2396" s="64" t="s">
        <v>5476</v>
      </c>
      <c r="D2396" s="234" t="s">
        <v>104</v>
      </c>
      <c r="E2396" s="64" t="s">
        <v>5477</v>
      </c>
      <c r="F2396" s="64">
        <v>11</v>
      </c>
      <c r="G2396" s="64" t="s">
        <v>166</v>
      </c>
      <c r="H2396" s="233" t="s">
        <v>5237</v>
      </c>
      <c r="I2396" s="234" t="s">
        <v>166</v>
      </c>
      <c r="J2396" s="64" t="s">
        <v>180</v>
      </c>
    </row>
    <row r="2397" spans="1:10" x14ac:dyDescent="0.25">
      <c r="A2397" s="64">
        <v>24237075</v>
      </c>
      <c r="B2397" s="233" t="s">
        <v>5478</v>
      </c>
      <c r="C2397" s="64" t="s">
        <v>5479</v>
      </c>
      <c r="D2397" s="234" t="s">
        <v>104</v>
      </c>
      <c r="E2397" s="64" t="s">
        <v>5480</v>
      </c>
      <c r="F2397" s="64">
        <v>12</v>
      </c>
      <c r="G2397" s="64" t="s">
        <v>166</v>
      </c>
      <c r="H2397" s="233" t="s">
        <v>5237</v>
      </c>
      <c r="I2397" s="234" t="s">
        <v>166</v>
      </c>
      <c r="J2397" s="64" t="s">
        <v>2617</v>
      </c>
    </row>
    <row r="2398" spans="1:10" x14ac:dyDescent="0.25">
      <c r="A2398" s="64">
        <v>24236994</v>
      </c>
      <c r="B2398" s="233" t="s">
        <v>5481</v>
      </c>
      <c r="C2398" s="64" t="s">
        <v>5482</v>
      </c>
      <c r="D2398" s="234" t="s">
        <v>119</v>
      </c>
      <c r="E2398" s="64" t="s">
        <v>5483</v>
      </c>
      <c r="F2398" s="64">
        <v>14</v>
      </c>
      <c r="G2398" s="64" t="s">
        <v>166</v>
      </c>
      <c r="H2398" s="233" t="s">
        <v>5237</v>
      </c>
      <c r="I2398" s="234" t="s">
        <v>166</v>
      </c>
      <c r="J2398" s="64" t="s">
        <v>180</v>
      </c>
    </row>
    <row r="2399" spans="1:10" x14ac:dyDescent="0.25">
      <c r="A2399" s="64">
        <v>24238880</v>
      </c>
      <c r="B2399" s="233" t="s">
        <v>5484</v>
      </c>
      <c r="C2399" s="64" t="s">
        <v>1550</v>
      </c>
      <c r="D2399" s="234" t="s">
        <v>104</v>
      </c>
      <c r="E2399" s="64" t="s">
        <v>483</v>
      </c>
      <c r="F2399" s="64">
        <v>12</v>
      </c>
      <c r="G2399" s="64" t="s">
        <v>166</v>
      </c>
      <c r="H2399" s="233" t="s">
        <v>5237</v>
      </c>
      <c r="I2399" s="234" t="s">
        <v>166</v>
      </c>
      <c r="J2399" s="64" t="s">
        <v>180</v>
      </c>
    </row>
    <row r="2400" spans="1:10" x14ac:dyDescent="0.25">
      <c r="A2400" s="64">
        <v>24245761</v>
      </c>
      <c r="B2400" s="233" t="s">
        <v>5485</v>
      </c>
      <c r="C2400" s="64" t="s">
        <v>5486</v>
      </c>
      <c r="D2400" s="234" t="s">
        <v>103</v>
      </c>
      <c r="E2400" s="64" t="s">
        <v>1167</v>
      </c>
      <c r="F2400" s="64">
        <v>11</v>
      </c>
      <c r="G2400" s="64" t="s">
        <v>166</v>
      </c>
      <c r="H2400" s="233" t="s">
        <v>5237</v>
      </c>
      <c r="I2400" s="234" t="s">
        <v>166</v>
      </c>
      <c r="J2400" s="64" t="s">
        <v>180</v>
      </c>
    </row>
    <row r="2401" spans="1:10" x14ac:dyDescent="0.25">
      <c r="A2401" s="64">
        <v>24245762</v>
      </c>
      <c r="B2401" s="233" t="s">
        <v>5487</v>
      </c>
      <c r="C2401" s="64" t="s">
        <v>1466</v>
      </c>
      <c r="D2401" s="234" t="s">
        <v>103</v>
      </c>
      <c r="E2401" s="64" t="s">
        <v>282</v>
      </c>
      <c r="F2401" s="64">
        <v>12</v>
      </c>
      <c r="G2401" s="64" t="s">
        <v>166</v>
      </c>
      <c r="H2401" s="233" t="s">
        <v>5237</v>
      </c>
      <c r="I2401" s="234" t="s">
        <v>166</v>
      </c>
      <c r="J2401" s="64" t="s">
        <v>180</v>
      </c>
    </row>
    <row r="2402" spans="1:10" x14ac:dyDescent="0.25">
      <c r="A2402" s="64">
        <v>24248372</v>
      </c>
      <c r="B2402" s="233" t="s">
        <v>5488</v>
      </c>
      <c r="C2402" s="64" t="s">
        <v>5489</v>
      </c>
      <c r="D2402" s="234" t="s">
        <v>103</v>
      </c>
      <c r="E2402" s="64" t="s">
        <v>1404</v>
      </c>
      <c r="F2402" s="64">
        <v>12</v>
      </c>
      <c r="G2402" s="64" t="s">
        <v>166</v>
      </c>
      <c r="H2402" s="233" t="s">
        <v>5237</v>
      </c>
      <c r="I2402" s="234" t="s">
        <v>166</v>
      </c>
      <c r="J2402" s="64" t="s">
        <v>180</v>
      </c>
    </row>
    <row r="2403" spans="1:10" x14ac:dyDescent="0.25">
      <c r="A2403" s="64">
        <v>24248237</v>
      </c>
      <c r="B2403" s="233" t="s">
        <v>5490</v>
      </c>
      <c r="C2403" s="64" t="s">
        <v>5491</v>
      </c>
      <c r="D2403" s="234" t="s">
        <v>104</v>
      </c>
      <c r="E2403" s="64" t="s">
        <v>5213</v>
      </c>
      <c r="F2403" s="64">
        <v>11</v>
      </c>
      <c r="G2403" s="64" t="s">
        <v>166</v>
      </c>
      <c r="H2403" s="233" t="s">
        <v>5237</v>
      </c>
      <c r="I2403" s="234" t="s">
        <v>166</v>
      </c>
      <c r="J2403" s="64" t="s">
        <v>180</v>
      </c>
    </row>
    <row r="2404" spans="1:10" x14ac:dyDescent="0.25">
      <c r="A2404" s="64">
        <v>24247448</v>
      </c>
      <c r="B2404" s="233" t="s">
        <v>2479</v>
      </c>
      <c r="C2404" s="64" t="s">
        <v>5492</v>
      </c>
      <c r="D2404" s="234" t="s">
        <v>103</v>
      </c>
      <c r="E2404" s="64" t="s">
        <v>5493</v>
      </c>
      <c r="F2404" s="64">
        <v>11</v>
      </c>
      <c r="G2404" s="64" t="s">
        <v>166</v>
      </c>
      <c r="H2404" s="233" t="s">
        <v>5237</v>
      </c>
      <c r="I2404" s="234" t="s">
        <v>166</v>
      </c>
      <c r="J2404" s="64" t="s">
        <v>180</v>
      </c>
    </row>
    <row r="2405" spans="1:10" x14ac:dyDescent="0.25">
      <c r="A2405" s="64">
        <v>24237091</v>
      </c>
      <c r="B2405" s="233" t="s">
        <v>5494</v>
      </c>
      <c r="C2405" s="64" t="s">
        <v>5495</v>
      </c>
      <c r="D2405" s="234" t="s">
        <v>104</v>
      </c>
      <c r="E2405" s="64" t="s">
        <v>189</v>
      </c>
      <c r="F2405" s="64">
        <v>12</v>
      </c>
      <c r="G2405" s="64" t="s">
        <v>166</v>
      </c>
      <c r="H2405" s="233" t="s">
        <v>5237</v>
      </c>
      <c r="I2405" s="234" t="s">
        <v>166</v>
      </c>
      <c r="J2405" s="64" t="s">
        <v>5315</v>
      </c>
    </row>
    <row r="2406" spans="1:10" x14ac:dyDescent="0.25">
      <c r="A2406" s="64">
        <v>24245558</v>
      </c>
      <c r="B2406" s="233" t="s">
        <v>5496</v>
      </c>
      <c r="C2406" s="64" t="s">
        <v>5497</v>
      </c>
      <c r="D2406" s="234" t="s">
        <v>104</v>
      </c>
      <c r="E2406" s="64" t="s">
        <v>5498</v>
      </c>
      <c r="F2406" s="64">
        <v>13</v>
      </c>
      <c r="G2406" s="64" t="s">
        <v>166</v>
      </c>
      <c r="H2406" s="233" t="s">
        <v>5237</v>
      </c>
      <c r="I2406" s="234" t="s">
        <v>166</v>
      </c>
      <c r="J2406" s="64" t="s">
        <v>180</v>
      </c>
    </row>
    <row r="2407" spans="1:10" x14ac:dyDescent="0.25">
      <c r="A2407" s="64">
        <v>24245559</v>
      </c>
      <c r="B2407" s="233" t="s">
        <v>5496</v>
      </c>
      <c r="C2407" s="64" t="s">
        <v>5499</v>
      </c>
      <c r="D2407" s="234" t="s">
        <v>104</v>
      </c>
      <c r="E2407" s="64" t="s">
        <v>5498</v>
      </c>
      <c r="F2407" s="64">
        <v>13</v>
      </c>
      <c r="G2407" s="64" t="s">
        <v>166</v>
      </c>
      <c r="H2407" s="233" t="s">
        <v>5237</v>
      </c>
      <c r="I2407" s="234" t="s">
        <v>166</v>
      </c>
      <c r="J2407" s="64" t="s">
        <v>180</v>
      </c>
    </row>
    <row r="2408" spans="1:10" x14ac:dyDescent="0.25">
      <c r="A2408" s="64">
        <v>24245557</v>
      </c>
      <c r="B2408" s="233" t="s">
        <v>5496</v>
      </c>
      <c r="C2408" s="64" t="s">
        <v>5500</v>
      </c>
      <c r="D2408" s="234" t="s">
        <v>119</v>
      </c>
      <c r="E2408" s="64" t="s">
        <v>3049</v>
      </c>
      <c r="F2408" s="64">
        <v>15</v>
      </c>
      <c r="G2408" s="64" t="s">
        <v>166</v>
      </c>
      <c r="H2408" s="233" t="s">
        <v>5237</v>
      </c>
      <c r="I2408" s="234" t="s">
        <v>166</v>
      </c>
      <c r="J2408" s="64" t="s">
        <v>180</v>
      </c>
    </row>
    <row r="2409" spans="1:10" x14ac:dyDescent="0.25">
      <c r="A2409" s="64">
        <v>24212845</v>
      </c>
      <c r="B2409" s="233" t="s">
        <v>5501</v>
      </c>
      <c r="C2409" s="64" t="s">
        <v>5502</v>
      </c>
      <c r="D2409" s="234" t="s">
        <v>118</v>
      </c>
      <c r="E2409" s="64" t="s">
        <v>3465</v>
      </c>
      <c r="F2409" s="64">
        <v>14</v>
      </c>
      <c r="G2409" s="64" t="s">
        <v>166</v>
      </c>
      <c r="H2409" s="233" t="s">
        <v>5237</v>
      </c>
      <c r="I2409" s="234" t="s">
        <v>166</v>
      </c>
      <c r="J2409" s="64" t="s">
        <v>2617</v>
      </c>
    </row>
    <row r="2410" spans="1:10" x14ac:dyDescent="0.25">
      <c r="A2410" s="64">
        <v>24220218</v>
      </c>
      <c r="B2410" s="233" t="s">
        <v>4366</v>
      </c>
      <c r="C2410" s="64" t="s">
        <v>3168</v>
      </c>
      <c r="D2410" s="234" t="s">
        <v>119</v>
      </c>
      <c r="E2410" s="64" t="s">
        <v>2091</v>
      </c>
      <c r="F2410" s="64">
        <v>14</v>
      </c>
      <c r="G2410" s="64" t="s">
        <v>166</v>
      </c>
      <c r="H2410" s="233" t="s">
        <v>5237</v>
      </c>
      <c r="I2410" s="234" t="s">
        <v>166</v>
      </c>
      <c r="J2410" s="64" t="s">
        <v>180</v>
      </c>
    </row>
    <row r="2411" spans="1:10" x14ac:dyDescent="0.25">
      <c r="A2411" s="64">
        <v>24210254</v>
      </c>
      <c r="B2411" s="233" t="s">
        <v>5503</v>
      </c>
      <c r="C2411" s="64" t="s">
        <v>485</v>
      </c>
      <c r="D2411" s="234" t="s">
        <v>118</v>
      </c>
      <c r="E2411" s="64" t="s">
        <v>5504</v>
      </c>
      <c r="F2411" s="64">
        <v>14</v>
      </c>
      <c r="G2411" s="64" t="s">
        <v>166</v>
      </c>
      <c r="H2411" s="233" t="s">
        <v>5237</v>
      </c>
      <c r="I2411" s="234" t="s">
        <v>166</v>
      </c>
      <c r="J2411" s="64" t="s">
        <v>2281</v>
      </c>
    </row>
    <row r="2412" spans="1:10" x14ac:dyDescent="0.25">
      <c r="A2412" s="64">
        <v>24249186</v>
      </c>
      <c r="B2412" s="233" t="s">
        <v>4019</v>
      </c>
      <c r="C2412" s="64" t="s">
        <v>5505</v>
      </c>
      <c r="D2412" s="234" t="s">
        <v>104</v>
      </c>
      <c r="E2412" s="64" t="s">
        <v>1256</v>
      </c>
      <c r="F2412" s="64">
        <v>11</v>
      </c>
      <c r="G2412" s="64" t="s">
        <v>166</v>
      </c>
      <c r="H2412" s="233" t="s">
        <v>5237</v>
      </c>
      <c r="I2412" s="234" t="s">
        <v>166</v>
      </c>
      <c r="J2412" s="64" t="s">
        <v>180</v>
      </c>
    </row>
    <row r="2413" spans="1:10" x14ac:dyDescent="0.25">
      <c r="A2413" s="64">
        <v>24245680</v>
      </c>
      <c r="B2413" s="233" t="s">
        <v>738</v>
      </c>
      <c r="C2413" s="64" t="s">
        <v>5506</v>
      </c>
      <c r="D2413" s="234" t="s">
        <v>118</v>
      </c>
      <c r="E2413" s="64" t="s">
        <v>4951</v>
      </c>
      <c r="F2413" s="64">
        <v>15</v>
      </c>
      <c r="G2413" s="64" t="s">
        <v>166</v>
      </c>
      <c r="H2413" s="233" t="s">
        <v>5237</v>
      </c>
      <c r="I2413" s="234" t="s">
        <v>166</v>
      </c>
      <c r="J2413" s="64" t="s">
        <v>180</v>
      </c>
    </row>
    <row r="2414" spans="1:10" x14ac:dyDescent="0.25">
      <c r="A2414" s="64">
        <v>24222362</v>
      </c>
      <c r="B2414" s="233" t="s">
        <v>5507</v>
      </c>
      <c r="C2414" s="64" t="s">
        <v>5508</v>
      </c>
      <c r="D2414" s="234" t="s">
        <v>118</v>
      </c>
      <c r="E2414" s="64" t="s">
        <v>5509</v>
      </c>
      <c r="F2414" s="64">
        <v>13</v>
      </c>
      <c r="G2414" s="64" t="s">
        <v>166</v>
      </c>
      <c r="H2414" s="233" t="s">
        <v>5237</v>
      </c>
      <c r="I2414" s="234" t="s">
        <v>166</v>
      </c>
      <c r="J2414" s="64" t="s">
        <v>2617</v>
      </c>
    </row>
    <row r="2415" spans="1:10" x14ac:dyDescent="0.25">
      <c r="A2415" s="64">
        <v>24222361</v>
      </c>
      <c r="B2415" s="233" t="s">
        <v>5507</v>
      </c>
      <c r="C2415" s="64" t="s">
        <v>5510</v>
      </c>
      <c r="D2415" s="234" t="s">
        <v>118</v>
      </c>
      <c r="E2415" s="64" t="s">
        <v>5509</v>
      </c>
      <c r="F2415" s="64">
        <v>13</v>
      </c>
      <c r="G2415" s="64" t="s">
        <v>166</v>
      </c>
      <c r="H2415" s="233" t="s">
        <v>5237</v>
      </c>
      <c r="I2415" s="234" t="s">
        <v>166</v>
      </c>
      <c r="J2415" s="64" t="s">
        <v>1962</v>
      </c>
    </row>
    <row r="2416" spans="1:10" x14ac:dyDescent="0.25">
      <c r="A2416" s="64">
        <v>24245587</v>
      </c>
      <c r="B2416" s="233" t="s">
        <v>5511</v>
      </c>
      <c r="C2416" s="64" t="s">
        <v>5512</v>
      </c>
      <c r="D2416" s="234" t="s">
        <v>103</v>
      </c>
      <c r="E2416" s="64" t="s">
        <v>230</v>
      </c>
      <c r="F2416" s="64">
        <v>11</v>
      </c>
      <c r="G2416" s="64" t="s">
        <v>166</v>
      </c>
      <c r="H2416" s="233" t="s">
        <v>5237</v>
      </c>
      <c r="I2416" s="234" t="s">
        <v>166</v>
      </c>
      <c r="J2416" s="64" t="s">
        <v>180</v>
      </c>
    </row>
    <row r="2417" spans="1:10" x14ac:dyDescent="0.25">
      <c r="A2417" s="64">
        <v>24245681</v>
      </c>
      <c r="B2417" s="233" t="s">
        <v>3580</v>
      </c>
      <c r="C2417" s="64" t="s">
        <v>5513</v>
      </c>
      <c r="D2417" s="234" t="s">
        <v>103</v>
      </c>
      <c r="E2417" s="64" t="s">
        <v>1287</v>
      </c>
      <c r="F2417" s="64">
        <v>11</v>
      </c>
      <c r="G2417" s="64" t="s">
        <v>166</v>
      </c>
      <c r="H2417" s="233" t="s">
        <v>5237</v>
      </c>
      <c r="I2417" s="234" t="s">
        <v>166</v>
      </c>
      <c r="J2417" s="64" t="s">
        <v>180</v>
      </c>
    </row>
    <row r="2418" spans="1:10" x14ac:dyDescent="0.25">
      <c r="A2418" s="64">
        <v>24238839</v>
      </c>
      <c r="B2418" s="233" t="s">
        <v>5514</v>
      </c>
      <c r="C2418" s="64" t="s">
        <v>5515</v>
      </c>
      <c r="D2418" s="234" t="s">
        <v>119</v>
      </c>
      <c r="E2418" s="64" t="s">
        <v>3638</v>
      </c>
      <c r="F2418" s="64">
        <v>14</v>
      </c>
      <c r="G2418" s="64" t="s">
        <v>166</v>
      </c>
      <c r="H2418" s="233" t="s">
        <v>5237</v>
      </c>
      <c r="I2418" s="234" t="s">
        <v>166</v>
      </c>
      <c r="J2418" s="64" t="s">
        <v>227</v>
      </c>
    </row>
    <row r="2419" spans="1:10" x14ac:dyDescent="0.25">
      <c r="A2419" s="64">
        <v>24220650</v>
      </c>
      <c r="B2419" s="233" t="s">
        <v>5516</v>
      </c>
      <c r="C2419" s="64" t="s">
        <v>5517</v>
      </c>
      <c r="D2419" s="234" t="s">
        <v>103</v>
      </c>
      <c r="E2419" s="64" t="s">
        <v>1053</v>
      </c>
      <c r="F2419" s="64">
        <v>13</v>
      </c>
      <c r="G2419" s="64" t="s">
        <v>166</v>
      </c>
      <c r="H2419" s="233" t="s">
        <v>5237</v>
      </c>
      <c r="I2419" s="234" t="s">
        <v>166</v>
      </c>
      <c r="J2419" s="64" t="s">
        <v>2046</v>
      </c>
    </row>
    <row r="2420" spans="1:10" x14ac:dyDescent="0.25">
      <c r="A2420" s="64">
        <v>24237012</v>
      </c>
      <c r="B2420" s="233" t="s">
        <v>5518</v>
      </c>
      <c r="C2420" s="64" t="s">
        <v>5297</v>
      </c>
      <c r="D2420" s="234" t="s">
        <v>104</v>
      </c>
      <c r="E2420" s="64" t="s">
        <v>4808</v>
      </c>
      <c r="F2420" s="64">
        <v>13</v>
      </c>
      <c r="G2420" s="64" t="s">
        <v>166</v>
      </c>
      <c r="H2420" s="233" t="s">
        <v>5237</v>
      </c>
      <c r="I2420" s="234" t="s">
        <v>166</v>
      </c>
      <c r="J2420" s="64" t="s">
        <v>804</v>
      </c>
    </row>
    <row r="2421" spans="1:10" x14ac:dyDescent="0.25">
      <c r="A2421" s="64">
        <v>24237013</v>
      </c>
      <c r="B2421" s="233" t="s">
        <v>5519</v>
      </c>
      <c r="C2421" s="64" t="s">
        <v>5520</v>
      </c>
      <c r="D2421" s="234" t="s">
        <v>104</v>
      </c>
      <c r="E2421" s="64" t="s">
        <v>5521</v>
      </c>
      <c r="F2421" s="64">
        <v>13</v>
      </c>
      <c r="G2421" s="64" t="s">
        <v>166</v>
      </c>
      <c r="H2421" s="233" t="s">
        <v>5237</v>
      </c>
      <c r="I2421" s="234" t="s">
        <v>166</v>
      </c>
      <c r="J2421" s="64" t="s">
        <v>5522</v>
      </c>
    </row>
    <row r="2422" spans="1:10" x14ac:dyDescent="0.25">
      <c r="A2422" s="64">
        <v>24211203</v>
      </c>
      <c r="B2422" s="233" t="s">
        <v>5523</v>
      </c>
      <c r="C2422" s="64" t="s">
        <v>5524</v>
      </c>
      <c r="D2422" s="234" t="s">
        <v>119</v>
      </c>
      <c r="E2422" s="64" t="s">
        <v>5382</v>
      </c>
      <c r="F2422" s="64">
        <v>14</v>
      </c>
      <c r="G2422" s="64" t="s">
        <v>166</v>
      </c>
      <c r="H2422" s="233" t="s">
        <v>5237</v>
      </c>
      <c r="I2422" s="234" t="s">
        <v>166</v>
      </c>
      <c r="J2422" s="64" t="s">
        <v>2029</v>
      </c>
    </row>
    <row r="2423" spans="1:10" x14ac:dyDescent="0.25">
      <c r="A2423" s="64">
        <v>24222611</v>
      </c>
      <c r="B2423" s="233" t="s">
        <v>5523</v>
      </c>
      <c r="C2423" s="64" t="s">
        <v>5525</v>
      </c>
      <c r="D2423" s="234" t="s">
        <v>119</v>
      </c>
      <c r="E2423" s="64" t="s">
        <v>5526</v>
      </c>
      <c r="F2423" s="64">
        <v>14</v>
      </c>
      <c r="G2423" s="64" t="s">
        <v>166</v>
      </c>
      <c r="H2423" s="233" t="s">
        <v>5237</v>
      </c>
      <c r="I2423" s="234" t="s">
        <v>166</v>
      </c>
      <c r="J2423" s="64" t="s">
        <v>180</v>
      </c>
    </row>
    <row r="2424" spans="1:10" x14ac:dyDescent="0.25">
      <c r="A2424" s="64">
        <v>24220342</v>
      </c>
      <c r="B2424" s="233" t="s">
        <v>436</v>
      </c>
      <c r="C2424" s="64" t="s">
        <v>5527</v>
      </c>
      <c r="D2424" s="234" t="s">
        <v>104</v>
      </c>
      <c r="E2424" s="64" t="s">
        <v>2658</v>
      </c>
      <c r="F2424" s="64">
        <v>13</v>
      </c>
      <c r="G2424" s="64" t="s">
        <v>166</v>
      </c>
      <c r="H2424" s="233" t="s">
        <v>5237</v>
      </c>
      <c r="I2424" s="234" t="s">
        <v>166</v>
      </c>
      <c r="J2424" s="64" t="s">
        <v>5244</v>
      </c>
    </row>
    <row r="2425" spans="1:10" x14ac:dyDescent="0.25">
      <c r="A2425" s="64">
        <v>24237014</v>
      </c>
      <c r="B2425" s="233" t="s">
        <v>5528</v>
      </c>
      <c r="C2425" s="64" t="s">
        <v>2483</v>
      </c>
      <c r="D2425" s="234" t="s">
        <v>104</v>
      </c>
      <c r="E2425" s="64" t="s">
        <v>999</v>
      </c>
      <c r="F2425" s="64">
        <v>12</v>
      </c>
      <c r="G2425" s="64" t="s">
        <v>166</v>
      </c>
      <c r="H2425" s="233" t="s">
        <v>5237</v>
      </c>
      <c r="I2425" s="234" t="s">
        <v>166</v>
      </c>
      <c r="J2425" s="64" t="s">
        <v>5423</v>
      </c>
    </row>
    <row r="2426" spans="1:10" x14ac:dyDescent="0.25">
      <c r="A2426" s="64">
        <v>24247846</v>
      </c>
      <c r="B2426" s="233" t="s">
        <v>1544</v>
      </c>
      <c r="C2426" s="64" t="s">
        <v>5529</v>
      </c>
      <c r="D2426" s="234" t="s">
        <v>103</v>
      </c>
      <c r="E2426" s="64" t="s">
        <v>1094</v>
      </c>
      <c r="F2426" s="64">
        <v>12</v>
      </c>
      <c r="G2426" s="64" t="s">
        <v>166</v>
      </c>
      <c r="H2426" s="233" t="s">
        <v>5237</v>
      </c>
      <c r="I2426" s="234" t="s">
        <v>166</v>
      </c>
      <c r="J2426" s="64" t="s">
        <v>180</v>
      </c>
    </row>
    <row r="2427" spans="1:10" x14ac:dyDescent="0.25">
      <c r="A2427" s="64">
        <v>24245508</v>
      </c>
      <c r="B2427" s="233" t="s">
        <v>5530</v>
      </c>
      <c r="C2427" s="64" t="s">
        <v>5531</v>
      </c>
      <c r="D2427" s="234" t="s">
        <v>104</v>
      </c>
      <c r="E2427" s="64" t="s">
        <v>3784</v>
      </c>
      <c r="F2427" s="64">
        <v>12</v>
      </c>
      <c r="G2427" s="64" t="s">
        <v>166</v>
      </c>
      <c r="H2427" s="233" t="s">
        <v>5237</v>
      </c>
      <c r="I2427" s="234" t="s">
        <v>166</v>
      </c>
      <c r="J2427" s="64" t="s">
        <v>180</v>
      </c>
    </row>
    <row r="2428" spans="1:10" x14ac:dyDescent="0.25">
      <c r="A2428" s="64">
        <v>24237094</v>
      </c>
      <c r="B2428" s="233" t="s">
        <v>5532</v>
      </c>
      <c r="C2428" s="64" t="s">
        <v>2373</v>
      </c>
      <c r="D2428" s="234" t="s">
        <v>104</v>
      </c>
      <c r="E2428" s="64" t="s">
        <v>5533</v>
      </c>
      <c r="F2428" s="64">
        <v>13</v>
      </c>
      <c r="G2428" s="64" t="s">
        <v>166</v>
      </c>
      <c r="H2428" s="233" t="s">
        <v>5237</v>
      </c>
      <c r="I2428" s="234" t="s">
        <v>166</v>
      </c>
      <c r="J2428" s="64" t="s">
        <v>2281</v>
      </c>
    </row>
    <row r="2429" spans="1:10" x14ac:dyDescent="0.25">
      <c r="A2429" s="64">
        <v>24237077</v>
      </c>
      <c r="B2429" s="233" t="s">
        <v>5534</v>
      </c>
      <c r="C2429" s="64" t="s">
        <v>5535</v>
      </c>
      <c r="D2429" s="234" t="s">
        <v>104</v>
      </c>
      <c r="E2429" s="64" t="s">
        <v>1491</v>
      </c>
      <c r="F2429" s="64">
        <v>12</v>
      </c>
      <c r="G2429" s="64" t="s">
        <v>166</v>
      </c>
      <c r="H2429" s="233" t="s">
        <v>5237</v>
      </c>
      <c r="I2429" s="234" t="s">
        <v>166</v>
      </c>
      <c r="J2429" s="64" t="s">
        <v>1962</v>
      </c>
    </row>
    <row r="2430" spans="1:10" x14ac:dyDescent="0.25">
      <c r="A2430" s="64">
        <v>24237078</v>
      </c>
      <c r="B2430" s="233" t="s">
        <v>5536</v>
      </c>
      <c r="C2430" s="64" t="s">
        <v>4924</v>
      </c>
      <c r="D2430" s="234" t="s">
        <v>104</v>
      </c>
      <c r="E2430" s="64" t="s">
        <v>2187</v>
      </c>
      <c r="F2430" s="64">
        <v>13</v>
      </c>
      <c r="G2430" s="64" t="s">
        <v>166</v>
      </c>
      <c r="H2430" s="233" t="s">
        <v>5237</v>
      </c>
      <c r="I2430" s="234" t="s">
        <v>166</v>
      </c>
      <c r="J2430" s="64" t="s">
        <v>1962</v>
      </c>
    </row>
    <row r="2431" spans="1:10" x14ac:dyDescent="0.25">
      <c r="A2431" s="64">
        <v>24248238</v>
      </c>
      <c r="B2431" s="233" t="s">
        <v>1130</v>
      </c>
      <c r="C2431" s="64" t="s">
        <v>5537</v>
      </c>
      <c r="D2431" s="234" t="s">
        <v>103</v>
      </c>
      <c r="E2431" s="64" t="s">
        <v>681</v>
      </c>
      <c r="F2431" s="64">
        <v>12</v>
      </c>
      <c r="G2431" s="64" t="s">
        <v>166</v>
      </c>
      <c r="H2431" s="233" t="s">
        <v>5237</v>
      </c>
      <c r="I2431" s="234" t="s">
        <v>166</v>
      </c>
      <c r="J2431" s="64" t="s">
        <v>180</v>
      </c>
    </row>
    <row r="2432" spans="1:10" x14ac:dyDescent="0.25">
      <c r="A2432" s="64">
        <v>24211069</v>
      </c>
      <c r="B2432" s="233" t="s">
        <v>4025</v>
      </c>
      <c r="C2432" s="64" t="s">
        <v>4242</v>
      </c>
      <c r="D2432" s="234" t="s">
        <v>119</v>
      </c>
      <c r="E2432" s="64" t="s">
        <v>2693</v>
      </c>
      <c r="F2432" s="64">
        <v>14</v>
      </c>
      <c r="G2432" s="64" t="s">
        <v>166</v>
      </c>
      <c r="H2432" s="233" t="s">
        <v>5237</v>
      </c>
      <c r="I2432" s="234" t="s">
        <v>166</v>
      </c>
      <c r="J2432" s="64" t="s">
        <v>5538</v>
      </c>
    </row>
    <row r="2433" spans="1:10" x14ac:dyDescent="0.25">
      <c r="A2433" s="64">
        <v>24248479</v>
      </c>
      <c r="B2433" s="233" t="s">
        <v>2876</v>
      </c>
      <c r="C2433" s="64" t="s">
        <v>5539</v>
      </c>
      <c r="D2433" s="234" t="s">
        <v>119</v>
      </c>
      <c r="E2433" s="64" t="s">
        <v>5540</v>
      </c>
      <c r="F2433" s="64">
        <v>15</v>
      </c>
      <c r="G2433" s="64" t="s">
        <v>166</v>
      </c>
      <c r="H2433" s="233" t="s">
        <v>5237</v>
      </c>
      <c r="I2433" s="234" t="s">
        <v>166</v>
      </c>
      <c r="J2433" s="64" t="s">
        <v>180</v>
      </c>
    </row>
    <row r="2434" spans="1:10" x14ac:dyDescent="0.25">
      <c r="A2434" s="64">
        <v>24239115</v>
      </c>
      <c r="B2434" s="233" t="s">
        <v>2876</v>
      </c>
      <c r="C2434" s="64" t="s">
        <v>871</v>
      </c>
      <c r="D2434" s="234" t="s">
        <v>104</v>
      </c>
      <c r="E2434" s="64" t="s">
        <v>4674</v>
      </c>
      <c r="F2434" s="64">
        <v>12</v>
      </c>
      <c r="G2434" s="64" t="s">
        <v>166</v>
      </c>
      <c r="H2434" s="233" t="s">
        <v>5237</v>
      </c>
      <c r="I2434" s="234" t="s">
        <v>166</v>
      </c>
      <c r="J2434" s="64" t="s">
        <v>180</v>
      </c>
    </row>
    <row r="2435" spans="1:10" x14ac:dyDescent="0.25">
      <c r="A2435" s="64">
        <v>24237007</v>
      </c>
      <c r="B2435" s="233" t="s">
        <v>5541</v>
      </c>
      <c r="C2435" s="64" t="s">
        <v>5440</v>
      </c>
      <c r="D2435" s="234" t="s">
        <v>103</v>
      </c>
      <c r="E2435" s="64" t="s">
        <v>1366</v>
      </c>
      <c r="F2435" s="64">
        <v>13</v>
      </c>
      <c r="G2435" s="64" t="s">
        <v>166</v>
      </c>
      <c r="H2435" s="233" t="s">
        <v>5237</v>
      </c>
      <c r="I2435" s="234" t="s">
        <v>166</v>
      </c>
      <c r="J2435" s="64" t="s">
        <v>1962</v>
      </c>
    </row>
    <row r="2436" spans="1:10" x14ac:dyDescent="0.25">
      <c r="A2436" s="64">
        <v>24220649</v>
      </c>
      <c r="B2436" s="233" t="s">
        <v>1577</v>
      </c>
      <c r="C2436" s="64" t="s">
        <v>2884</v>
      </c>
      <c r="D2436" s="234" t="s">
        <v>103</v>
      </c>
      <c r="E2436" s="64" t="s">
        <v>5542</v>
      </c>
      <c r="F2436" s="64">
        <v>13</v>
      </c>
      <c r="G2436" s="64" t="s">
        <v>166</v>
      </c>
      <c r="H2436" s="233" t="s">
        <v>5237</v>
      </c>
      <c r="I2436" s="234" t="s">
        <v>166</v>
      </c>
      <c r="J2436" s="64" t="s">
        <v>1684</v>
      </c>
    </row>
    <row r="2437" spans="1:10" x14ac:dyDescent="0.25">
      <c r="A2437" s="64">
        <v>24245536</v>
      </c>
      <c r="B2437" s="233" t="s">
        <v>3730</v>
      </c>
      <c r="C2437" s="64" t="s">
        <v>5543</v>
      </c>
      <c r="D2437" s="234" t="s">
        <v>104</v>
      </c>
      <c r="E2437" s="64" t="s">
        <v>1766</v>
      </c>
      <c r="F2437" s="64">
        <v>12</v>
      </c>
      <c r="G2437" s="64" t="s">
        <v>166</v>
      </c>
      <c r="H2437" s="233" t="s">
        <v>5237</v>
      </c>
      <c r="I2437" s="234" t="s">
        <v>166</v>
      </c>
      <c r="J2437" s="64" t="s">
        <v>180</v>
      </c>
    </row>
    <row r="2438" spans="1:10" x14ac:dyDescent="0.25">
      <c r="A2438" s="64">
        <v>24245615</v>
      </c>
      <c r="B2438" s="233" t="s">
        <v>5544</v>
      </c>
      <c r="C2438" s="64" t="s">
        <v>5545</v>
      </c>
      <c r="D2438" s="234" t="s">
        <v>103</v>
      </c>
      <c r="E2438" s="64" t="s">
        <v>1993</v>
      </c>
      <c r="F2438" s="64">
        <v>12</v>
      </c>
      <c r="G2438" s="64" t="s">
        <v>166</v>
      </c>
      <c r="H2438" s="233" t="s">
        <v>5237</v>
      </c>
      <c r="I2438" s="234" t="s">
        <v>166</v>
      </c>
      <c r="J2438" s="64" t="s">
        <v>180</v>
      </c>
    </row>
    <row r="2439" spans="1:10" x14ac:dyDescent="0.25">
      <c r="A2439" s="64">
        <v>24245518</v>
      </c>
      <c r="B2439" s="233" t="s">
        <v>1180</v>
      </c>
      <c r="C2439" s="64" t="s">
        <v>5546</v>
      </c>
      <c r="D2439" s="234" t="s">
        <v>104</v>
      </c>
      <c r="E2439" s="64" t="s">
        <v>3259</v>
      </c>
      <c r="F2439" s="64">
        <v>11</v>
      </c>
      <c r="G2439" s="64" t="s">
        <v>166</v>
      </c>
      <c r="H2439" s="233" t="s">
        <v>5237</v>
      </c>
      <c r="I2439" s="234" t="s">
        <v>166</v>
      </c>
      <c r="J2439" s="64" t="s">
        <v>180</v>
      </c>
    </row>
    <row r="2440" spans="1:10" x14ac:dyDescent="0.25">
      <c r="A2440" s="64">
        <v>24220648</v>
      </c>
      <c r="B2440" s="233" t="s">
        <v>5547</v>
      </c>
      <c r="C2440" s="64" t="s">
        <v>5548</v>
      </c>
      <c r="D2440" s="234" t="s">
        <v>119</v>
      </c>
      <c r="E2440" s="64" t="s">
        <v>5549</v>
      </c>
      <c r="F2440" s="64">
        <v>13</v>
      </c>
      <c r="G2440" s="64" t="s">
        <v>166</v>
      </c>
      <c r="H2440" s="233" t="s">
        <v>5237</v>
      </c>
      <c r="I2440" s="234" t="s">
        <v>166</v>
      </c>
      <c r="J2440" s="64" t="s">
        <v>5388</v>
      </c>
    </row>
    <row r="2441" spans="1:10" x14ac:dyDescent="0.25">
      <c r="A2441" s="64">
        <v>24220286</v>
      </c>
      <c r="B2441" s="233" t="s">
        <v>3066</v>
      </c>
      <c r="C2441" s="64" t="s">
        <v>1117</v>
      </c>
      <c r="D2441" s="234" t="s">
        <v>119</v>
      </c>
      <c r="E2441" s="64" t="s">
        <v>2859</v>
      </c>
      <c r="F2441" s="64">
        <v>14</v>
      </c>
      <c r="G2441" s="64" t="s">
        <v>166</v>
      </c>
      <c r="H2441" s="233" t="s">
        <v>5237</v>
      </c>
      <c r="I2441" s="234" t="s">
        <v>166</v>
      </c>
      <c r="J2441" s="64" t="s">
        <v>5550</v>
      </c>
    </row>
    <row r="2442" spans="1:10" x14ac:dyDescent="0.25">
      <c r="A2442" s="64">
        <v>24248037</v>
      </c>
      <c r="B2442" s="233" t="s">
        <v>4231</v>
      </c>
      <c r="C2442" s="64" t="s">
        <v>5551</v>
      </c>
      <c r="D2442" s="234" t="s">
        <v>104</v>
      </c>
      <c r="E2442" s="64" t="s">
        <v>839</v>
      </c>
      <c r="F2442" s="64">
        <v>12</v>
      </c>
      <c r="G2442" s="64" t="s">
        <v>166</v>
      </c>
      <c r="H2442" s="233" t="s">
        <v>5552</v>
      </c>
      <c r="I2442" s="234" t="s">
        <v>166</v>
      </c>
      <c r="J2442" s="64" t="s">
        <v>172</v>
      </c>
    </row>
    <row r="2443" spans="1:10" x14ac:dyDescent="0.25">
      <c r="A2443" s="64">
        <v>24248027</v>
      </c>
      <c r="B2443" s="233" t="s">
        <v>1724</v>
      </c>
      <c r="C2443" s="64" t="s">
        <v>3646</v>
      </c>
      <c r="D2443" s="234" t="s">
        <v>103</v>
      </c>
      <c r="E2443" s="64" t="s">
        <v>223</v>
      </c>
      <c r="F2443" s="64">
        <v>12</v>
      </c>
      <c r="G2443" s="64" t="s">
        <v>166</v>
      </c>
      <c r="H2443" s="233" t="s">
        <v>5552</v>
      </c>
      <c r="I2443" s="234" t="s">
        <v>166</v>
      </c>
      <c r="J2443" s="64" t="s">
        <v>788</v>
      </c>
    </row>
    <row r="2444" spans="1:10" x14ac:dyDescent="0.25">
      <c r="A2444" s="64">
        <v>24248029</v>
      </c>
      <c r="B2444" s="233" t="s">
        <v>5553</v>
      </c>
      <c r="C2444" s="64" t="s">
        <v>5554</v>
      </c>
      <c r="D2444" s="234" t="s">
        <v>104</v>
      </c>
      <c r="E2444" s="64" t="s">
        <v>3593</v>
      </c>
      <c r="F2444" s="64">
        <v>12</v>
      </c>
      <c r="G2444" s="64" t="s">
        <v>166</v>
      </c>
      <c r="H2444" s="233" t="s">
        <v>5552</v>
      </c>
      <c r="I2444" s="234" t="s">
        <v>166</v>
      </c>
      <c r="J2444" s="64" t="s">
        <v>4814</v>
      </c>
    </row>
    <row r="2445" spans="1:10" x14ac:dyDescent="0.25">
      <c r="A2445" s="64">
        <v>24239199</v>
      </c>
      <c r="B2445" s="233" t="s">
        <v>5555</v>
      </c>
      <c r="C2445" s="64" t="s">
        <v>5556</v>
      </c>
      <c r="D2445" s="234" t="s">
        <v>118</v>
      </c>
      <c r="E2445" s="64" t="s">
        <v>2473</v>
      </c>
      <c r="F2445" s="64">
        <v>14</v>
      </c>
      <c r="G2445" s="64" t="s">
        <v>166</v>
      </c>
      <c r="H2445" s="233" t="s">
        <v>5552</v>
      </c>
      <c r="I2445" s="234" t="s">
        <v>166</v>
      </c>
      <c r="J2445" s="64" t="s">
        <v>172</v>
      </c>
    </row>
    <row r="2446" spans="1:10" x14ac:dyDescent="0.25">
      <c r="A2446" s="64">
        <v>24211090</v>
      </c>
      <c r="B2446" s="233" t="s">
        <v>5557</v>
      </c>
      <c r="C2446" s="64" t="s">
        <v>5558</v>
      </c>
      <c r="D2446" s="234" t="s">
        <v>119</v>
      </c>
      <c r="E2446" s="64" t="s">
        <v>5559</v>
      </c>
      <c r="F2446" s="64">
        <v>15</v>
      </c>
      <c r="G2446" s="64" t="s">
        <v>166</v>
      </c>
      <c r="H2446" s="233" t="s">
        <v>5552</v>
      </c>
      <c r="I2446" s="234" t="s">
        <v>166</v>
      </c>
      <c r="J2446" s="64" t="s">
        <v>176</v>
      </c>
    </row>
    <row r="2447" spans="1:10" x14ac:dyDescent="0.25">
      <c r="A2447" s="64">
        <v>24222643</v>
      </c>
      <c r="B2447" s="233" t="s">
        <v>5557</v>
      </c>
      <c r="C2447" s="64" t="s">
        <v>267</v>
      </c>
      <c r="D2447" s="234" t="s">
        <v>104</v>
      </c>
      <c r="E2447" s="64" t="s">
        <v>2312</v>
      </c>
      <c r="F2447" s="64">
        <v>13</v>
      </c>
      <c r="G2447" s="64" t="s">
        <v>166</v>
      </c>
      <c r="H2447" s="233" t="s">
        <v>5552</v>
      </c>
      <c r="I2447" s="234" t="s">
        <v>166</v>
      </c>
      <c r="J2447" s="64" t="s">
        <v>5560</v>
      </c>
    </row>
    <row r="2448" spans="1:10" x14ac:dyDescent="0.25">
      <c r="A2448" s="64">
        <v>24222526</v>
      </c>
      <c r="B2448" s="233" t="s">
        <v>5561</v>
      </c>
      <c r="C2448" s="64" t="s">
        <v>5562</v>
      </c>
      <c r="D2448" s="234" t="s">
        <v>103</v>
      </c>
      <c r="E2448" s="64" t="s">
        <v>2584</v>
      </c>
      <c r="F2448" s="64">
        <v>12</v>
      </c>
      <c r="G2448" s="64" t="s">
        <v>166</v>
      </c>
      <c r="H2448" s="233" t="s">
        <v>5552</v>
      </c>
      <c r="I2448" s="234" t="s">
        <v>166</v>
      </c>
      <c r="J2448" s="64" t="s">
        <v>814</v>
      </c>
    </row>
    <row r="2449" spans="1:10" x14ac:dyDescent="0.25">
      <c r="A2449" s="64">
        <v>24233636</v>
      </c>
      <c r="B2449" s="233" t="s">
        <v>9026</v>
      </c>
      <c r="C2449" s="64" t="s">
        <v>9027</v>
      </c>
      <c r="D2449" s="234" t="s">
        <v>103</v>
      </c>
      <c r="E2449" s="64" t="s">
        <v>9028</v>
      </c>
      <c r="F2449" s="64">
        <v>13</v>
      </c>
      <c r="G2449" s="64" t="s">
        <v>166</v>
      </c>
      <c r="H2449" s="233" t="s">
        <v>5552</v>
      </c>
      <c r="I2449" s="234" t="s">
        <v>166</v>
      </c>
      <c r="J2449" s="64" t="s">
        <v>986</v>
      </c>
    </row>
    <row r="2450" spans="1:10" x14ac:dyDescent="0.25">
      <c r="A2450" s="64">
        <v>24247781</v>
      </c>
      <c r="B2450" s="233" t="s">
        <v>4259</v>
      </c>
      <c r="C2450" s="64" t="s">
        <v>5563</v>
      </c>
      <c r="D2450" s="234" t="s">
        <v>119</v>
      </c>
      <c r="E2450" s="64" t="s">
        <v>3361</v>
      </c>
      <c r="F2450" s="64">
        <v>14</v>
      </c>
      <c r="G2450" s="64" t="s">
        <v>166</v>
      </c>
      <c r="H2450" s="233" t="s">
        <v>5552</v>
      </c>
      <c r="I2450" s="234" t="s">
        <v>166</v>
      </c>
      <c r="J2450" s="64" t="s">
        <v>822</v>
      </c>
    </row>
    <row r="2451" spans="1:10" x14ac:dyDescent="0.25">
      <c r="A2451" s="64">
        <v>24236852</v>
      </c>
      <c r="B2451" s="233" t="s">
        <v>5564</v>
      </c>
      <c r="C2451" s="64" t="s">
        <v>5565</v>
      </c>
      <c r="D2451" s="234" t="s">
        <v>103</v>
      </c>
      <c r="E2451" s="64" t="s">
        <v>3004</v>
      </c>
      <c r="F2451" s="64">
        <v>12</v>
      </c>
      <c r="G2451" s="64" t="s">
        <v>166</v>
      </c>
      <c r="H2451" s="233" t="s">
        <v>5552</v>
      </c>
      <c r="I2451" s="234" t="s">
        <v>166</v>
      </c>
      <c r="J2451" s="64" t="s">
        <v>814</v>
      </c>
    </row>
    <row r="2452" spans="1:10" x14ac:dyDescent="0.25">
      <c r="A2452" s="64">
        <v>24236833</v>
      </c>
      <c r="B2452" s="233" t="s">
        <v>5566</v>
      </c>
      <c r="C2452" s="64" t="s">
        <v>1953</v>
      </c>
      <c r="D2452" s="234" t="s">
        <v>104</v>
      </c>
      <c r="E2452" s="64" t="s">
        <v>1498</v>
      </c>
      <c r="F2452" s="64">
        <v>12</v>
      </c>
      <c r="G2452" s="64" t="s">
        <v>166</v>
      </c>
      <c r="H2452" s="233" t="s">
        <v>5552</v>
      </c>
      <c r="I2452" s="234" t="s">
        <v>166</v>
      </c>
      <c r="J2452" s="64" t="s">
        <v>986</v>
      </c>
    </row>
    <row r="2453" spans="1:10" x14ac:dyDescent="0.25">
      <c r="A2453" s="64">
        <v>24220339</v>
      </c>
      <c r="B2453" s="233" t="s">
        <v>5567</v>
      </c>
      <c r="C2453" s="64" t="s">
        <v>5568</v>
      </c>
      <c r="D2453" s="234" t="s">
        <v>118</v>
      </c>
      <c r="E2453" s="64" t="s">
        <v>5569</v>
      </c>
      <c r="F2453" s="64">
        <v>13</v>
      </c>
      <c r="G2453" s="64" t="s">
        <v>166</v>
      </c>
      <c r="H2453" s="233" t="s">
        <v>5552</v>
      </c>
      <c r="I2453" s="234" t="s">
        <v>166</v>
      </c>
      <c r="J2453" s="64" t="s">
        <v>986</v>
      </c>
    </row>
    <row r="2454" spans="1:10" x14ac:dyDescent="0.25">
      <c r="A2454" s="64">
        <v>24210058</v>
      </c>
      <c r="B2454" s="233" t="s">
        <v>5567</v>
      </c>
      <c r="C2454" s="64" t="s">
        <v>5570</v>
      </c>
      <c r="D2454" s="234" t="s">
        <v>118</v>
      </c>
      <c r="E2454" s="64" t="s">
        <v>3216</v>
      </c>
      <c r="F2454" s="64">
        <v>15</v>
      </c>
      <c r="G2454" s="64" t="s">
        <v>166</v>
      </c>
      <c r="H2454" s="233" t="s">
        <v>5552</v>
      </c>
      <c r="I2454" s="234" t="s">
        <v>166</v>
      </c>
      <c r="J2454" s="64" t="s">
        <v>986</v>
      </c>
    </row>
    <row r="2455" spans="1:10" x14ac:dyDescent="0.25">
      <c r="A2455" s="64">
        <v>24239200</v>
      </c>
      <c r="B2455" s="233" t="s">
        <v>5571</v>
      </c>
      <c r="C2455" s="64" t="s">
        <v>4696</v>
      </c>
      <c r="D2455" s="234" t="s">
        <v>118</v>
      </c>
      <c r="E2455" s="64" t="s">
        <v>5572</v>
      </c>
      <c r="F2455" s="64">
        <v>14</v>
      </c>
      <c r="G2455" s="64" t="s">
        <v>166</v>
      </c>
      <c r="H2455" s="233" t="s">
        <v>5552</v>
      </c>
      <c r="I2455" s="234" t="s">
        <v>166</v>
      </c>
      <c r="J2455" s="64" t="s">
        <v>822</v>
      </c>
    </row>
    <row r="2456" spans="1:10" x14ac:dyDescent="0.25">
      <c r="A2456" s="64">
        <v>24248035</v>
      </c>
      <c r="B2456" s="233" t="s">
        <v>5573</v>
      </c>
      <c r="C2456" s="64" t="s">
        <v>5574</v>
      </c>
      <c r="D2456" s="234" t="s">
        <v>104</v>
      </c>
      <c r="E2456" s="64" t="s">
        <v>5575</v>
      </c>
      <c r="F2456" s="64">
        <v>13</v>
      </c>
      <c r="G2456" s="64" t="s">
        <v>166</v>
      </c>
      <c r="H2456" s="233" t="s">
        <v>5552</v>
      </c>
      <c r="I2456" s="234" t="s">
        <v>166</v>
      </c>
      <c r="J2456" s="64" t="s">
        <v>176</v>
      </c>
    </row>
    <row r="2457" spans="1:10" x14ac:dyDescent="0.25">
      <c r="A2457" s="64">
        <v>24236380</v>
      </c>
      <c r="B2457" s="233" t="s">
        <v>1343</v>
      </c>
      <c r="C2457" s="64" t="s">
        <v>3190</v>
      </c>
      <c r="D2457" s="234" t="s">
        <v>104</v>
      </c>
      <c r="E2457" s="64" t="s">
        <v>1371</v>
      </c>
      <c r="F2457" s="64">
        <v>12</v>
      </c>
      <c r="G2457" s="64" t="s">
        <v>166</v>
      </c>
      <c r="H2457" s="233" t="s">
        <v>5552</v>
      </c>
      <c r="I2457" s="234" t="s">
        <v>166</v>
      </c>
      <c r="J2457" s="64" t="s">
        <v>918</v>
      </c>
    </row>
    <row r="2458" spans="1:10" x14ac:dyDescent="0.25">
      <c r="A2458" s="64">
        <v>24220333</v>
      </c>
      <c r="B2458" s="233" t="s">
        <v>1343</v>
      </c>
      <c r="C2458" s="64" t="s">
        <v>5578</v>
      </c>
      <c r="D2458" s="234" t="s">
        <v>119</v>
      </c>
      <c r="E2458" s="64" t="s">
        <v>5579</v>
      </c>
      <c r="F2458" s="64">
        <v>14</v>
      </c>
      <c r="G2458" s="64" t="s">
        <v>166</v>
      </c>
      <c r="H2458" s="233" t="s">
        <v>5552</v>
      </c>
      <c r="I2458" s="234" t="s">
        <v>166</v>
      </c>
      <c r="J2458" s="64" t="s">
        <v>5580</v>
      </c>
    </row>
    <row r="2459" spans="1:10" x14ac:dyDescent="0.25">
      <c r="A2459" s="64">
        <v>24220338</v>
      </c>
      <c r="B2459" s="233" t="s">
        <v>1214</v>
      </c>
      <c r="C2459" s="64" t="s">
        <v>5581</v>
      </c>
      <c r="D2459" s="234" t="s">
        <v>118</v>
      </c>
      <c r="E2459" s="64" t="s">
        <v>2592</v>
      </c>
      <c r="F2459" s="64">
        <v>14</v>
      </c>
      <c r="G2459" s="64" t="s">
        <v>166</v>
      </c>
      <c r="H2459" s="233" t="s">
        <v>5552</v>
      </c>
      <c r="I2459" s="234" t="s">
        <v>166</v>
      </c>
      <c r="J2459" s="64" t="s">
        <v>5582</v>
      </c>
    </row>
    <row r="2460" spans="1:10" x14ac:dyDescent="0.25">
      <c r="A2460" s="64">
        <v>24222524</v>
      </c>
      <c r="B2460" s="233" t="s">
        <v>5583</v>
      </c>
      <c r="C2460" s="64" t="s">
        <v>5584</v>
      </c>
      <c r="D2460" s="234" t="s">
        <v>103</v>
      </c>
      <c r="E2460" s="64" t="s">
        <v>2236</v>
      </c>
      <c r="F2460" s="64">
        <v>13</v>
      </c>
      <c r="G2460" s="64" t="s">
        <v>166</v>
      </c>
      <c r="H2460" s="233" t="s">
        <v>5552</v>
      </c>
      <c r="I2460" s="234" t="s">
        <v>166</v>
      </c>
      <c r="J2460" s="64" t="s">
        <v>814</v>
      </c>
    </row>
    <row r="2461" spans="1:10" x14ac:dyDescent="0.25">
      <c r="A2461" s="64">
        <v>24220337</v>
      </c>
      <c r="B2461" s="233" t="s">
        <v>3333</v>
      </c>
      <c r="C2461" s="64" t="s">
        <v>5585</v>
      </c>
      <c r="D2461" s="234" t="s">
        <v>119</v>
      </c>
      <c r="E2461" s="64" t="s">
        <v>4547</v>
      </c>
      <c r="F2461" s="64">
        <v>14</v>
      </c>
      <c r="G2461" s="64" t="s">
        <v>166</v>
      </c>
      <c r="H2461" s="233" t="s">
        <v>5552</v>
      </c>
      <c r="I2461" s="234" t="s">
        <v>166</v>
      </c>
      <c r="J2461" s="64" t="s">
        <v>305</v>
      </c>
    </row>
    <row r="2462" spans="1:10" x14ac:dyDescent="0.25">
      <c r="A2462" s="64">
        <v>24236366</v>
      </c>
      <c r="B2462" s="233" t="s">
        <v>1806</v>
      </c>
      <c r="C2462" s="64" t="s">
        <v>5586</v>
      </c>
      <c r="D2462" s="234" t="s">
        <v>103</v>
      </c>
      <c r="E2462" s="64" t="s">
        <v>2589</v>
      </c>
      <c r="F2462" s="64">
        <v>12</v>
      </c>
      <c r="G2462" s="64" t="s">
        <v>166</v>
      </c>
      <c r="H2462" s="233" t="s">
        <v>5552</v>
      </c>
      <c r="I2462" s="234" t="s">
        <v>166</v>
      </c>
      <c r="J2462" s="64" t="s">
        <v>814</v>
      </c>
    </row>
    <row r="2463" spans="1:10" x14ac:dyDescent="0.25">
      <c r="A2463" s="64">
        <v>24248066</v>
      </c>
      <c r="B2463" s="233" t="s">
        <v>5587</v>
      </c>
      <c r="C2463" s="64" t="s">
        <v>5588</v>
      </c>
      <c r="D2463" s="234" t="s">
        <v>104</v>
      </c>
      <c r="E2463" s="64" t="s">
        <v>1814</v>
      </c>
      <c r="F2463" s="64">
        <v>12</v>
      </c>
      <c r="G2463" s="64" t="s">
        <v>166</v>
      </c>
      <c r="H2463" s="233" t="s">
        <v>5552</v>
      </c>
      <c r="I2463" s="234" t="s">
        <v>166</v>
      </c>
      <c r="J2463" s="64" t="s">
        <v>279</v>
      </c>
    </row>
    <row r="2464" spans="1:10" x14ac:dyDescent="0.25">
      <c r="A2464" s="64">
        <v>24236536</v>
      </c>
      <c r="B2464" s="233" t="s">
        <v>5589</v>
      </c>
      <c r="C2464" s="64" t="s">
        <v>1375</v>
      </c>
      <c r="D2464" s="234" t="s">
        <v>103</v>
      </c>
      <c r="E2464" s="64" t="s">
        <v>5590</v>
      </c>
      <c r="F2464" s="64">
        <v>12</v>
      </c>
      <c r="G2464" s="64" t="s">
        <v>166</v>
      </c>
      <c r="H2464" s="233" t="s">
        <v>5552</v>
      </c>
      <c r="I2464" s="234" t="s">
        <v>166</v>
      </c>
      <c r="J2464" s="64" t="s">
        <v>949</v>
      </c>
    </row>
    <row r="2465" spans="1:10" x14ac:dyDescent="0.25">
      <c r="A2465" s="64">
        <v>24237686</v>
      </c>
      <c r="B2465" s="233" t="s">
        <v>5591</v>
      </c>
      <c r="C2465" s="64" t="s">
        <v>452</v>
      </c>
      <c r="D2465" s="234" t="s">
        <v>119</v>
      </c>
      <c r="E2465" s="64" t="s">
        <v>417</v>
      </c>
      <c r="F2465" s="64">
        <v>14</v>
      </c>
      <c r="G2465" s="64" t="s">
        <v>166</v>
      </c>
      <c r="H2465" s="233" t="s">
        <v>5552</v>
      </c>
      <c r="I2465" s="234" t="s">
        <v>166</v>
      </c>
      <c r="J2465" s="64" t="s">
        <v>2046</v>
      </c>
    </row>
    <row r="2466" spans="1:10" x14ac:dyDescent="0.25">
      <c r="A2466" s="64">
        <v>24249085</v>
      </c>
      <c r="B2466" s="233" t="s">
        <v>5592</v>
      </c>
      <c r="C2466" s="64" t="s">
        <v>5593</v>
      </c>
      <c r="D2466" s="234" t="s">
        <v>104</v>
      </c>
      <c r="E2466" s="64" t="s">
        <v>913</v>
      </c>
      <c r="F2466" s="64">
        <v>12</v>
      </c>
      <c r="G2466" s="64" t="s">
        <v>166</v>
      </c>
      <c r="H2466" s="233" t="s">
        <v>5552</v>
      </c>
      <c r="I2466" s="234" t="s">
        <v>166</v>
      </c>
      <c r="J2466" s="64" t="s">
        <v>4804</v>
      </c>
    </row>
    <row r="2467" spans="1:10" x14ac:dyDescent="0.25">
      <c r="A2467" s="64">
        <v>24249113</v>
      </c>
      <c r="B2467" s="233" t="s">
        <v>5594</v>
      </c>
      <c r="C2467" s="64" t="s">
        <v>2519</v>
      </c>
      <c r="D2467" s="234" t="s">
        <v>104</v>
      </c>
      <c r="E2467" s="64" t="s">
        <v>5595</v>
      </c>
      <c r="F2467" s="64">
        <v>11</v>
      </c>
      <c r="G2467" s="64" t="s">
        <v>166</v>
      </c>
      <c r="H2467" s="233" t="s">
        <v>5552</v>
      </c>
      <c r="I2467" s="234" t="s">
        <v>166</v>
      </c>
      <c r="J2467" s="64" t="s">
        <v>822</v>
      </c>
    </row>
    <row r="2468" spans="1:10" x14ac:dyDescent="0.25">
      <c r="A2468" s="64">
        <v>24248039</v>
      </c>
      <c r="B2468" s="233" t="s">
        <v>5596</v>
      </c>
      <c r="C2468" s="64" t="s">
        <v>5597</v>
      </c>
      <c r="D2468" s="234" t="s">
        <v>104</v>
      </c>
      <c r="E2468" s="64" t="s">
        <v>2183</v>
      </c>
      <c r="F2468" s="64">
        <v>13</v>
      </c>
      <c r="G2468" s="64" t="s">
        <v>166</v>
      </c>
      <c r="H2468" s="233" t="s">
        <v>5552</v>
      </c>
      <c r="I2468" s="234" t="s">
        <v>166</v>
      </c>
      <c r="J2468" s="64" t="s">
        <v>176</v>
      </c>
    </row>
    <row r="2469" spans="1:10" x14ac:dyDescent="0.25">
      <c r="A2469" s="64">
        <v>24248034</v>
      </c>
      <c r="B2469" s="233" t="s">
        <v>5596</v>
      </c>
      <c r="C2469" s="64" t="s">
        <v>5598</v>
      </c>
      <c r="D2469" s="234" t="s">
        <v>103</v>
      </c>
      <c r="E2469" s="64" t="s">
        <v>3577</v>
      </c>
      <c r="F2469" s="64">
        <v>11</v>
      </c>
      <c r="G2469" s="64" t="s">
        <v>166</v>
      </c>
      <c r="H2469" s="233" t="s">
        <v>5552</v>
      </c>
      <c r="I2469" s="234" t="s">
        <v>166</v>
      </c>
      <c r="J2469" s="64" t="s">
        <v>4804</v>
      </c>
    </row>
    <row r="2470" spans="1:10" x14ac:dyDescent="0.25">
      <c r="A2470" s="64">
        <v>24245731</v>
      </c>
      <c r="B2470" s="233" t="s">
        <v>5599</v>
      </c>
      <c r="C2470" s="64" t="s">
        <v>5600</v>
      </c>
      <c r="D2470" s="234" t="s">
        <v>103</v>
      </c>
      <c r="E2470" s="64" t="s">
        <v>1876</v>
      </c>
      <c r="F2470" s="64">
        <v>11</v>
      </c>
      <c r="G2470" s="64" t="s">
        <v>166</v>
      </c>
      <c r="H2470" s="233" t="s">
        <v>5552</v>
      </c>
      <c r="I2470" s="234" t="s">
        <v>166</v>
      </c>
      <c r="J2470" s="64" t="s">
        <v>194</v>
      </c>
    </row>
    <row r="2471" spans="1:10" x14ac:dyDescent="0.25">
      <c r="A2471" s="64">
        <v>24222536</v>
      </c>
      <c r="B2471" s="233" t="s">
        <v>5601</v>
      </c>
      <c r="C2471" s="64" t="s">
        <v>2122</v>
      </c>
      <c r="D2471" s="234" t="s">
        <v>119</v>
      </c>
      <c r="E2471" s="64" t="s">
        <v>3999</v>
      </c>
      <c r="F2471" s="64">
        <v>13</v>
      </c>
      <c r="G2471" s="64" t="s">
        <v>166</v>
      </c>
      <c r="H2471" s="233" t="s">
        <v>5552</v>
      </c>
      <c r="I2471" s="234" t="s">
        <v>166</v>
      </c>
      <c r="J2471" s="64" t="s">
        <v>873</v>
      </c>
    </row>
    <row r="2472" spans="1:10" x14ac:dyDescent="0.25">
      <c r="A2472" s="64">
        <v>24222252</v>
      </c>
      <c r="B2472" s="233" t="s">
        <v>1625</v>
      </c>
      <c r="C2472" s="64" t="s">
        <v>5602</v>
      </c>
      <c r="D2472" s="234" t="s">
        <v>119</v>
      </c>
      <c r="E2472" s="64" t="s">
        <v>2107</v>
      </c>
      <c r="F2472" s="64">
        <v>14</v>
      </c>
      <c r="G2472" s="64" t="s">
        <v>166</v>
      </c>
      <c r="H2472" s="233" t="s">
        <v>5552</v>
      </c>
      <c r="I2472" s="234" t="s">
        <v>166</v>
      </c>
      <c r="J2472" s="64" t="s">
        <v>194</v>
      </c>
    </row>
    <row r="2473" spans="1:10" x14ac:dyDescent="0.25">
      <c r="A2473" s="64">
        <v>24236834</v>
      </c>
      <c r="B2473" s="233" t="s">
        <v>5603</v>
      </c>
      <c r="C2473" s="64" t="s">
        <v>5604</v>
      </c>
      <c r="D2473" s="234" t="s">
        <v>103</v>
      </c>
      <c r="E2473" s="64" t="s">
        <v>327</v>
      </c>
      <c r="F2473" s="64">
        <v>12</v>
      </c>
      <c r="G2473" s="64" t="s">
        <v>166</v>
      </c>
      <c r="H2473" s="233" t="s">
        <v>5552</v>
      </c>
      <c r="I2473" s="234" t="s">
        <v>166</v>
      </c>
      <c r="J2473" s="64" t="s">
        <v>949</v>
      </c>
    </row>
    <row r="2474" spans="1:10" x14ac:dyDescent="0.25">
      <c r="A2474" s="64">
        <v>24247623</v>
      </c>
      <c r="B2474" s="233" t="s">
        <v>5605</v>
      </c>
      <c r="C2474" s="64" t="s">
        <v>5606</v>
      </c>
      <c r="D2474" s="234" t="s">
        <v>104</v>
      </c>
      <c r="E2474" s="64" t="s">
        <v>697</v>
      </c>
      <c r="F2474" s="64">
        <v>12</v>
      </c>
      <c r="G2474" s="64" t="s">
        <v>166</v>
      </c>
      <c r="H2474" s="233" t="s">
        <v>5552</v>
      </c>
      <c r="I2474" s="234" t="s">
        <v>166</v>
      </c>
      <c r="J2474" s="64" t="s">
        <v>788</v>
      </c>
    </row>
    <row r="2475" spans="1:10" x14ac:dyDescent="0.25">
      <c r="A2475" s="64">
        <v>24238346</v>
      </c>
      <c r="B2475" s="233" t="s">
        <v>5607</v>
      </c>
      <c r="C2475" s="64" t="s">
        <v>5608</v>
      </c>
      <c r="D2475" s="234" t="s">
        <v>103</v>
      </c>
      <c r="E2475" s="64" t="s">
        <v>1008</v>
      </c>
      <c r="F2475" s="64">
        <v>12</v>
      </c>
      <c r="G2475" s="64" t="s">
        <v>166</v>
      </c>
      <c r="H2475" s="233" t="s">
        <v>5552</v>
      </c>
      <c r="I2475" s="234" t="s">
        <v>166</v>
      </c>
      <c r="J2475" s="64" t="s">
        <v>227</v>
      </c>
    </row>
    <row r="2476" spans="1:10" x14ac:dyDescent="0.25">
      <c r="A2476" s="64">
        <v>24248038</v>
      </c>
      <c r="B2476" s="233" t="s">
        <v>5609</v>
      </c>
      <c r="C2476" s="64" t="s">
        <v>5610</v>
      </c>
      <c r="D2476" s="234" t="s">
        <v>103</v>
      </c>
      <c r="E2476" s="64" t="s">
        <v>1942</v>
      </c>
      <c r="F2476" s="64">
        <v>12</v>
      </c>
      <c r="G2476" s="64" t="s">
        <v>166</v>
      </c>
      <c r="H2476" s="233" t="s">
        <v>5552</v>
      </c>
      <c r="I2476" s="234" t="s">
        <v>166</v>
      </c>
      <c r="J2476" s="64" t="s">
        <v>997</v>
      </c>
    </row>
    <row r="2477" spans="1:10" x14ac:dyDescent="0.25">
      <c r="A2477" s="64">
        <v>24236387</v>
      </c>
      <c r="B2477" s="233" t="s">
        <v>1861</v>
      </c>
      <c r="C2477" s="64" t="s">
        <v>5611</v>
      </c>
      <c r="D2477" s="234" t="s">
        <v>119</v>
      </c>
      <c r="E2477" s="64" t="s">
        <v>5612</v>
      </c>
      <c r="F2477" s="64">
        <v>14</v>
      </c>
      <c r="G2477" s="64" t="s">
        <v>166</v>
      </c>
      <c r="H2477" s="233" t="s">
        <v>5552</v>
      </c>
      <c r="I2477" s="234" t="s">
        <v>166</v>
      </c>
      <c r="J2477" s="64" t="s">
        <v>194</v>
      </c>
    </row>
    <row r="2478" spans="1:10" x14ac:dyDescent="0.25">
      <c r="A2478" s="64">
        <v>24247779</v>
      </c>
      <c r="B2478" s="233" t="s">
        <v>5613</v>
      </c>
      <c r="C2478" s="64" t="s">
        <v>5614</v>
      </c>
      <c r="D2478" s="234" t="s">
        <v>104</v>
      </c>
      <c r="E2478" s="64" t="s">
        <v>2545</v>
      </c>
      <c r="F2478" s="64">
        <v>12</v>
      </c>
      <c r="G2478" s="64" t="s">
        <v>166</v>
      </c>
      <c r="H2478" s="233" t="s">
        <v>5552</v>
      </c>
      <c r="I2478" s="234" t="s">
        <v>166</v>
      </c>
      <c r="J2478" s="64" t="s">
        <v>4804</v>
      </c>
    </row>
    <row r="2479" spans="1:10" x14ac:dyDescent="0.25">
      <c r="A2479" s="64">
        <v>24248030</v>
      </c>
      <c r="B2479" s="233" t="s">
        <v>5615</v>
      </c>
      <c r="C2479" s="64" t="s">
        <v>3796</v>
      </c>
      <c r="D2479" s="234" t="s">
        <v>103</v>
      </c>
      <c r="E2479" s="64" t="s">
        <v>5343</v>
      </c>
      <c r="F2479" s="64">
        <v>11</v>
      </c>
      <c r="G2479" s="64" t="s">
        <v>166</v>
      </c>
      <c r="H2479" s="233" t="s">
        <v>5552</v>
      </c>
      <c r="I2479" s="234" t="s">
        <v>166</v>
      </c>
      <c r="J2479" s="64" t="s">
        <v>4804</v>
      </c>
    </row>
    <row r="2480" spans="1:10" x14ac:dyDescent="0.25">
      <c r="A2480" s="64">
        <v>24247715</v>
      </c>
      <c r="B2480" s="233" t="s">
        <v>2915</v>
      </c>
      <c r="C2480" s="64" t="s">
        <v>5616</v>
      </c>
      <c r="D2480" s="234" t="s">
        <v>104</v>
      </c>
      <c r="E2480" s="64" t="s">
        <v>5617</v>
      </c>
      <c r="F2480" s="64">
        <v>12</v>
      </c>
      <c r="G2480" s="64" t="s">
        <v>166</v>
      </c>
      <c r="H2480" s="233" t="s">
        <v>5552</v>
      </c>
      <c r="I2480" s="234" t="s">
        <v>166</v>
      </c>
      <c r="J2480" s="64" t="s">
        <v>279</v>
      </c>
    </row>
    <row r="2481" spans="1:10" x14ac:dyDescent="0.25">
      <c r="A2481" s="64">
        <v>24248026</v>
      </c>
      <c r="B2481" s="233" t="s">
        <v>5618</v>
      </c>
      <c r="C2481" s="64" t="s">
        <v>5619</v>
      </c>
      <c r="D2481" s="234" t="s">
        <v>103</v>
      </c>
      <c r="E2481" s="64" t="s">
        <v>5620</v>
      </c>
      <c r="F2481" s="64">
        <v>12</v>
      </c>
      <c r="G2481" s="64" t="s">
        <v>166</v>
      </c>
      <c r="H2481" s="233" t="s">
        <v>5552</v>
      </c>
      <c r="I2481" s="234" t="s">
        <v>166</v>
      </c>
      <c r="J2481" s="64" t="s">
        <v>4804</v>
      </c>
    </row>
    <row r="2482" spans="1:10" x14ac:dyDescent="0.25">
      <c r="A2482" s="64">
        <v>24248428</v>
      </c>
      <c r="B2482" s="233" t="s">
        <v>5621</v>
      </c>
      <c r="C2482" s="64" t="s">
        <v>5622</v>
      </c>
      <c r="D2482" s="234" t="s">
        <v>104</v>
      </c>
      <c r="E2482" s="64" t="s">
        <v>4376</v>
      </c>
      <c r="F2482" s="64">
        <v>11</v>
      </c>
      <c r="G2482" s="64" t="s">
        <v>166</v>
      </c>
      <c r="H2482" s="233" t="s">
        <v>5552</v>
      </c>
      <c r="I2482" s="234" t="s">
        <v>166</v>
      </c>
      <c r="J2482" s="64" t="s">
        <v>172</v>
      </c>
    </row>
    <row r="2483" spans="1:10" x14ac:dyDescent="0.25">
      <c r="A2483" s="64">
        <v>24247603</v>
      </c>
      <c r="B2483" s="233" t="s">
        <v>4871</v>
      </c>
      <c r="C2483" s="64" t="s">
        <v>5623</v>
      </c>
      <c r="D2483" s="234" t="s">
        <v>104</v>
      </c>
      <c r="E2483" s="64" t="s">
        <v>1406</v>
      </c>
      <c r="F2483" s="64">
        <v>12</v>
      </c>
      <c r="G2483" s="64" t="s">
        <v>166</v>
      </c>
      <c r="H2483" s="233" t="s">
        <v>5552</v>
      </c>
      <c r="I2483" s="234" t="s">
        <v>166</v>
      </c>
      <c r="J2483" s="64" t="s">
        <v>172</v>
      </c>
    </row>
    <row r="2484" spans="1:10" x14ac:dyDescent="0.25">
      <c r="A2484" s="64">
        <v>24248018</v>
      </c>
      <c r="B2484" s="233" t="s">
        <v>2344</v>
      </c>
      <c r="C2484" s="64" t="s">
        <v>5624</v>
      </c>
      <c r="D2484" s="234" t="s">
        <v>103</v>
      </c>
      <c r="E2484" s="64" t="s">
        <v>3006</v>
      </c>
      <c r="F2484" s="64">
        <v>12</v>
      </c>
      <c r="G2484" s="64" t="s">
        <v>166</v>
      </c>
      <c r="H2484" s="233" t="s">
        <v>5552</v>
      </c>
      <c r="I2484" s="234" t="s">
        <v>166</v>
      </c>
      <c r="J2484" s="64" t="s">
        <v>997</v>
      </c>
    </row>
    <row r="2485" spans="1:10" x14ac:dyDescent="0.25">
      <c r="A2485" s="64">
        <v>24212846</v>
      </c>
      <c r="B2485" s="233" t="s">
        <v>5625</v>
      </c>
      <c r="C2485" s="64" t="s">
        <v>4375</v>
      </c>
      <c r="D2485" s="234" t="s">
        <v>119</v>
      </c>
      <c r="E2485" s="64" t="s">
        <v>5176</v>
      </c>
      <c r="F2485" s="64">
        <v>14</v>
      </c>
      <c r="G2485" s="64" t="s">
        <v>166</v>
      </c>
      <c r="H2485" s="233" t="s">
        <v>5552</v>
      </c>
      <c r="I2485" s="234" t="s">
        <v>166</v>
      </c>
      <c r="J2485" s="64" t="s">
        <v>176</v>
      </c>
    </row>
    <row r="2486" spans="1:10" x14ac:dyDescent="0.25">
      <c r="A2486" s="64">
        <v>24245733</v>
      </c>
      <c r="B2486" s="233" t="s">
        <v>5626</v>
      </c>
      <c r="C2486" s="64" t="s">
        <v>969</v>
      </c>
      <c r="D2486" s="234" t="s">
        <v>104</v>
      </c>
      <c r="E2486" s="64" t="s">
        <v>5627</v>
      </c>
      <c r="F2486" s="64">
        <v>12</v>
      </c>
      <c r="G2486" s="64" t="s">
        <v>166</v>
      </c>
      <c r="H2486" s="233" t="s">
        <v>5552</v>
      </c>
      <c r="I2486" s="234" t="s">
        <v>166</v>
      </c>
      <c r="J2486" s="64" t="s">
        <v>194</v>
      </c>
    </row>
    <row r="2487" spans="1:10" x14ac:dyDescent="0.25">
      <c r="A2487" s="64">
        <v>24248032</v>
      </c>
      <c r="B2487" s="233" t="s">
        <v>5628</v>
      </c>
      <c r="C2487" s="64" t="s">
        <v>5629</v>
      </c>
      <c r="D2487" s="234" t="s">
        <v>103</v>
      </c>
      <c r="E2487" s="64" t="s">
        <v>352</v>
      </c>
      <c r="F2487" s="64">
        <v>12</v>
      </c>
      <c r="G2487" s="64" t="s">
        <v>166</v>
      </c>
      <c r="H2487" s="233" t="s">
        <v>5552</v>
      </c>
      <c r="I2487" s="234" t="s">
        <v>166</v>
      </c>
      <c r="J2487" s="64" t="s">
        <v>788</v>
      </c>
    </row>
    <row r="2488" spans="1:10" x14ac:dyDescent="0.25">
      <c r="A2488" s="64">
        <v>24245686</v>
      </c>
      <c r="B2488" s="233" t="s">
        <v>5630</v>
      </c>
      <c r="C2488" s="64" t="s">
        <v>3583</v>
      </c>
      <c r="D2488" s="234" t="s">
        <v>103</v>
      </c>
      <c r="E2488" s="64" t="s">
        <v>985</v>
      </c>
      <c r="F2488" s="64">
        <v>11</v>
      </c>
      <c r="G2488" s="64" t="s">
        <v>166</v>
      </c>
      <c r="H2488" s="233" t="s">
        <v>5552</v>
      </c>
      <c r="I2488" s="234" t="s">
        <v>166</v>
      </c>
      <c r="J2488" s="64" t="s">
        <v>180</v>
      </c>
    </row>
    <row r="2489" spans="1:10" x14ac:dyDescent="0.25">
      <c r="A2489" s="64">
        <v>24248067</v>
      </c>
      <c r="B2489" s="233" t="s">
        <v>5631</v>
      </c>
      <c r="C2489" s="64" t="s">
        <v>5632</v>
      </c>
      <c r="D2489" s="234" t="s">
        <v>104</v>
      </c>
      <c r="E2489" s="64" t="s">
        <v>927</v>
      </c>
      <c r="F2489" s="64">
        <v>11</v>
      </c>
      <c r="G2489" s="64" t="s">
        <v>166</v>
      </c>
      <c r="H2489" s="233" t="s">
        <v>5552</v>
      </c>
      <c r="I2489" s="234" t="s">
        <v>166</v>
      </c>
      <c r="J2489" s="64" t="s">
        <v>4804</v>
      </c>
    </row>
    <row r="2490" spans="1:10" x14ac:dyDescent="0.25">
      <c r="A2490" s="64">
        <v>24245734</v>
      </c>
      <c r="B2490" s="233" t="s">
        <v>5633</v>
      </c>
      <c r="C2490" s="64" t="s">
        <v>5634</v>
      </c>
      <c r="D2490" s="234" t="s">
        <v>103</v>
      </c>
      <c r="E2490" s="64" t="s">
        <v>2912</v>
      </c>
      <c r="F2490" s="64">
        <v>12</v>
      </c>
      <c r="G2490" s="64" t="s">
        <v>166</v>
      </c>
      <c r="H2490" s="233" t="s">
        <v>5552</v>
      </c>
      <c r="I2490" s="234" t="s">
        <v>166</v>
      </c>
      <c r="J2490" s="64" t="s">
        <v>5635</v>
      </c>
    </row>
    <row r="2491" spans="1:10" x14ac:dyDescent="0.25">
      <c r="A2491" s="64">
        <v>24248065</v>
      </c>
      <c r="B2491" s="233" t="s">
        <v>5636</v>
      </c>
      <c r="C2491" s="64" t="s">
        <v>5637</v>
      </c>
      <c r="D2491" s="234" t="s">
        <v>103</v>
      </c>
      <c r="E2491" s="64" t="s">
        <v>5638</v>
      </c>
      <c r="F2491" s="64">
        <v>10</v>
      </c>
      <c r="G2491" s="64" t="s">
        <v>166</v>
      </c>
      <c r="H2491" s="233" t="s">
        <v>5552</v>
      </c>
      <c r="I2491" s="234" t="s">
        <v>166</v>
      </c>
      <c r="J2491" s="64" t="s">
        <v>997</v>
      </c>
    </row>
    <row r="2492" spans="1:10" x14ac:dyDescent="0.25">
      <c r="A2492" s="64">
        <v>24248593</v>
      </c>
      <c r="B2492" s="233" t="s">
        <v>2644</v>
      </c>
      <c r="C2492" s="64" t="s">
        <v>1375</v>
      </c>
      <c r="D2492" s="234" t="s">
        <v>103</v>
      </c>
      <c r="E2492" s="64" t="s">
        <v>2568</v>
      </c>
      <c r="F2492" s="64">
        <v>12</v>
      </c>
      <c r="G2492" s="64" t="s">
        <v>166</v>
      </c>
      <c r="H2492" s="233" t="s">
        <v>5552</v>
      </c>
      <c r="I2492" s="234" t="s">
        <v>166</v>
      </c>
      <c r="J2492" s="64" t="s">
        <v>176</v>
      </c>
    </row>
    <row r="2493" spans="1:10" x14ac:dyDescent="0.25">
      <c r="A2493" s="64">
        <v>24248020</v>
      </c>
      <c r="B2493" s="233" t="s">
        <v>2644</v>
      </c>
      <c r="C2493" s="64" t="s">
        <v>485</v>
      </c>
      <c r="D2493" s="234" t="s">
        <v>103</v>
      </c>
      <c r="E2493" s="64" t="s">
        <v>4838</v>
      </c>
      <c r="F2493" s="64">
        <v>12</v>
      </c>
      <c r="G2493" s="64" t="s">
        <v>166</v>
      </c>
      <c r="H2493" s="233" t="s">
        <v>5552</v>
      </c>
      <c r="I2493" s="234" t="s">
        <v>166</v>
      </c>
      <c r="J2493" s="64" t="s">
        <v>788</v>
      </c>
    </row>
    <row r="2494" spans="1:10" x14ac:dyDescent="0.25">
      <c r="A2494" s="64">
        <v>24247625</v>
      </c>
      <c r="B2494" s="233" t="s">
        <v>5639</v>
      </c>
      <c r="C2494" s="64" t="s">
        <v>5640</v>
      </c>
      <c r="D2494" s="234" t="s">
        <v>104</v>
      </c>
      <c r="E2494" s="64" t="s">
        <v>976</v>
      </c>
      <c r="F2494" s="64">
        <v>11</v>
      </c>
      <c r="G2494" s="64" t="s">
        <v>166</v>
      </c>
      <c r="H2494" s="233" t="s">
        <v>5552</v>
      </c>
      <c r="I2494" s="234" t="s">
        <v>166</v>
      </c>
      <c r="J2494" s="64" t="s">
        <v>5641</v>
      </c>
    </row>
    <row r="2495" spans="1:10" x14ac:dyDescent="0.25">
      <c r="A2495" s="64">
        <v>24245688</v>
      </c>
      <c r="B2495" s="233" t="s">
        <v>5642</v>
      </c>
      <c r="C2495" s="64" t="s">
        <v>5643</v>
      </c>
      <c r="D2495" s="234" t="s">
        <v>104</v>
      </c>
      <c r="E2495" s="64" t="s">
        <v>1769</v>
      </c>
      <c r="F2495" s="64">
        <v>13</v>
      </c>
      <c r="G2495" s="64" t="s">
        <v>166</v>
      </c>
      <c r="H2495" s="233" t="s">
        <v>5552</v>
      </c>
      <c r="I2495" s="234" t="s">
        <v>166</v>
      </c>
      <c r="J2495" s="64" t="s">
        <v>176</v>
      </c>
    </row>
    <row r="2496" spans="1:10" x14ac:dyDescent="0.25">
      <c r="A2496" s="64">
        <v>24248017</v>
      </c>
      <c r="B2496" s="233" t="s">
        <v>5644</v>
      </c>
      <c r="C2496" s="64" t="s">
        <v>5645</v>
      </c>
      <c r="D2496" s="234" t="s">
        <v>103</v>
      </c>
      <c r="E2496" s="64" t="s">
        <v>193</v>
      </c>
      <c r="F2496" s="64">
        <v>11</v>
      </c>
      <c r="G2496" s="64" t="s">
        <v>166</v>
      </c>
      <c r="H2496" s="233" t="s">
        <v>5552</v>
      </c>
      <c r="I2496" s="234" t="s">
        <v>166</v>
      </c>
      <c r="J2496" s="64" t="s">
        <v>176</v>
      </c>
    </row>
    <row r="2497" spans="1:10" x14ac:dyDescent="0.25">
      <c r="A2497" s="64">
        <v>24220914</v>
      </c>
      <c r="B2497" s="233" t="s">
        <v>5646</v>
      </c>
      <c r="C2497" s="64" t="s">
        <v>5647</v>
      </c>
      <c r="D2497" s="234" t="s">
        <v>118</v>
      </c>
      <c r="E2497" s="64" t="s">
        <v>1983</v>
      </c>
      <c r="F2497" s="64">
        <v>14</v>
      </c>
      <c r="G2497" s="64" t="s">
        <v>166</v>
      </c>
      <c r="H2497" s="233" t="s">
        <v>5552</v>
      </c>
      <c r="I2497" s="234" t="s">
        <v>166</v>
      </c>
      <c r="J2497" s="64" t="s">
        <v>5648</v>
      </c>
    </row>
    <row r="2498" spans="1:10" x14ac:dyDescent="0.25">
      <c r="A2498" s="64">
        <v>24245750</v>
      </c>
      <c r="B2498" s="233" t="s">
        <v>5649</v>
      </c>
      <c r="C2498" s="64" t="s">
        <v>5650</v>
      </c>
      <c r="D2498" s="234" t="s">
        <v>103</v>
      </c>
      <c r="E2498" s="64" t="s">
        <v>1804</v>
      </c>
      <c r="F2498" s="64">
        <v>11</v>
      </c>
      <c r="G2498" s="64" t="s">
        <v>166</v>
      </c>
      <c r="H2498" s="233" t="s">
        <v>5552</v>
      </c>
      <c r="I2498" s="234" t="s">
        <v>166</v>
      </c>
      <c r="J2498" s="64" t="s">
        <v>2032</v>
      </c>
    </row>
    <row r="2499" spans="1:10" x14ac:dyDescent="0.25">
      <c r="A2499" s="64">
        <v>24237526</v>
      </c>
      <c r="B2499" s="233" t="s">
        <v>955</v>
      </c>
      <c r="C2499" s="64" t="s">
        <v>956</v>
      </c>
      <c r="D2499" s="234" t="s">
        <v>119</v>
      </c>
      <c r="E2499" s="64" t="s">
        <v>957</v>
      </c>
      <c r="F2499" s="64">
        <v>13</v>
      </c>
      <c r="G2499" s="64" t="s">
        <v>166</v>
      </c>
      <c r="H2499" s="233" t="s">
        <v>5552</v>
      </c>
      <c r="I2499" s="234" t="s">
        <v>166</v>
      </c>
      <c r="J2499" s="64" t="s">
        <v>814</v>
      </c>
    </row>
    <row r="2500" spans="1:10" x14ac:dyDescent="0.25">
      <c r="A2500" s="64">
        <v>24248025</v>
      </c>
      <c r="B2500" s="233" t="s">
        <v>5651</v>
      </c>
      <c r="C2500" s="64" t="s">
        <v>1184</v>
      </c>
      <c r="D2500" s="234" t="s">
        <v>104</v>
      </c>
      <c r="E2500" s="64" t="s">
        <v>5652</v>
      </c>
      <c r="F2500" s="64">
        <v>12</v>
      </c>
      <c r="G2500" s="64" t="s">
        <v>166</v>
      </c>
      <c r="H2500" s="233" t="s">
        <v>5552</v>
      </c>
      <c r="I2500" s="234" t="s">
        <v>166</v>
      </c>
      <c r="J2500" s="64" t="s">
        <v>172</v>
      </c>
    </row>
    <row r="2501" spans="1:10" x14ac:dyDescent="0.25">
      <c r="A2501" s="64">
        <v>24248023</v>
      </c>
      <c r="B2501" s="233" t="s">
        <v>3906</v>
      </c>
      <c r="C2501" s="64" t="s">
        <v>591</v>
      </c>
      <c r="D2501" s="234" t="s">
        <v>104</v>
      </c>
      <c r="E2501" s="64" t="s">
        <v>3013</v>
      </c>
      <c r="F2501" s="64">
        <v>12</v>
      </c>
      <c r="G2501" s="64" t="s">
        <v>166</v>
      </c>
      <c r="H2501" s="233" t="s">
        <v>5552</v>
      </c>
      <c r="I2501" s="234" t="s">
        <v>166</v>
      </c>
      <c r="J2501" s="64" t="s">
        <v>176</v>
      </c>
    </row>
    <row r="2502" spans="1:10" x14ac:dyDescent="0.25">
      <c r="A2502" s="64">
        <v>24233664</v>
      </c>
      <c r="B2502" s="233" t="s">
        <v>5653</v>
      </c>
      <c r="C2502" s="64" t="s">
        <v>5654</v>
      </c>
      <c r="D2502" s="234" t="s">
        <v>104</v>
      </c>
      <c r="E2502" s="64" t="s">
        <v>2584</v>
      </c>
      <c r="F2502" s="64">
        <v>12</v>
      </c>
      <c r="G2502" s="64" t="s">
        <v>166</v>
      </c>
      <c r="H2502" s="233" t="s">
        <v>5552</v>
      </c>
      <c r="I2502" s="234" t="s">
        <v>166</v>
      </c>
      <c r="J2502" s="64" t="s">
        <v>822</v>
      </c>
    </row>
    <row r="2503" spans="1:10" x14ac:dyDescent="0.25">
      <c r="A2503" s="64">
        <v>24247624</v>
      </c>
      <c r="B2503" s="233" t="s">
        <v>5655</v>
      </c>
      <c r="C2503" s="64" t="s">
        <v>5656</v>
      </c>
      <c r="D2503" s="234" t="s">
        <v>103</v>
      </c>
      <c r="E2503" s="64" t="s">
        <v>4838</v>
      </c>
      <c r="F2503" s="64">
        <v>12</v>
      </c>
      <c r="G2503" s="64" t="s">
        <v>166</v>
      </c>
      <c r="H2503" s="233" t="s">
        <v>5552</v>
      </c>
      <c r="I2503" s="234" t="s">
        <v>166</v>
      </c>
      <c r="J2503" s="64" t="s">
        <v>788</v>
      </c>
    </row>
    <row r="2504" spans="1:10" x14ac:dyDescent="0.25">
      <c r="A2504" s="64">
        <v>24245735</v>
      </c>
      <c r="B2504" s="233" t="s">
        <v>5657</v>
      </c>
      <c r="C2504" s="64" t="s">
        <v>5658</v>
      </c>
      <c r="D2504" s="234" t="s">
        <v>104</v>
      </c>
      <c r="E2504" s="64" t="s">
        <v>4920</v>
      </c>
      <c r="F2504" s="64">
        <v>12</v>
      </c>
      <c r="G2504" s="64" t="s">
        <v>166</v>
      </c>
      <c r="H2504" s="233" t="s">
        <v>5552</v>
      </c>
      <c r="I2504" s="234" t="s">
        <v>166</v>
      </c>
      <c r="J2504" s="64" t="s">
        <v>305</v>
      </c>
    </row>
    <row r="2505" spans="1:10" x14ac:dyDescent="0.25">
      <c r="A2505" s="64">
        <v>24248070</v>
      </c>
      <c r="B2505" s="233" t="s">
        <v>5659</v>
      </c>
      <c r="C2505" s="64" t="s">
        <v>5660</v>
      </c>
      <c r="D2505" s="234" t="s">
        <v>103</v>
      </c>
      <c r="E2505" s="64" t="s">
        <v>5493</v>
      </c>
      <c r="F2505" s="64">
        <v>11</v>
      </c>
      <c r="G2505" s="64" t="s">
        <v>166</v>
      </c>
      <c r="H2505" s="233" t="s">
        <v>5552</v>
      </c>
      <c r="I2505" s="234" t="s">
        <v>166</v>
      </c>
      <c r="J2505" s="64" t="s">
        <v>279</v>
      </c>
    </row>
    <row r="2506" spans="1:10" x14ac:dyDescent="0.25">
      <c r="A2506" s="64">
        <v>24236540</v>
      </c>
      <c r="B2506" s="233" t="s">
        <v>5661</v>
      </c>
      <c r="C2506" s="64" t="s">
        <v>4967</v>
      </c>
      <c r="D2506" s="234" t="s">
        <v>104</v>
      </c>
      <c r="E2506" s="64" t="s">
        <v>243</v>
      </c>
      <c r="F2506" s="64">
        <v>12</v>
      </c>
      <c r="G2506" s="64" t="s">
        <v>166</v>
      </c>
      <c r="H2506" s="233" t="s">
        <v>5552</v>
      </c>
      <c r="I2506" s="234" t="s">
        <v>166</v>
      </c>
      <c r="J2506" s="64" t="s">
        <v>172</v>
      </c>
    </row>
    <row r="2507" spans="1:10" x14ac:dyDescent="0.25">
      <c r="A2507" s="64">
        <v>24245685</v>
      </c>
      <c r="B2507" s="233" t="s">
        <v>5662</v>
      </c>
      <c r="C2507" s="64" t="s">
        <v>2643</v>
      </c>
      <c r="D2507" s="234" t="s">
        <v>104</v>
      </c>
      <c r="E2507" s="64" t="s">
        <v>1014</v>
      </c>
      <c r="F2507" s="64">
        <v>13</v>
      </c>
      <c r="G2507" s="64" t="s">
        <v>166</v>
      </c>
      <c r="H2507" s="233" t="s">
        <v>5552</v>
      </c>
      <c r="I2507" s="234" t="s">
        <v>166</v>
      </c>
      <c r="J2507" s="64" t="s">
        <v>5648</v>
      </c>
    </row>
    <row r="2508" spans="1:10" x14ac:dyDescent="0.25">
      <c r="A2508" s="64">
        <v>24237514</v>
      </c>
      <c r="B2508" s="233" t="s">
        <v>993</v>
      </c>
      <c r="C2508" s="64" t="s">
        <v>994</v>
      </c>
      <c r="D2508" s="234" t="s">
        <v>103</v>
      </c>
      <c r="E2508" s="64" t="s">
        <v>995</v>
      </c>
      <c r="F2508" s="64">
        <v>13</v>
      </c>
      <c r="G2508" s="64" t="s">
        <v>166</v>
      </c>
      <c r="H2508" s="233" t="s">
        <v>5552</v>
      </c>
      <c r="I2508" s="234" t="s">
        <v>166</v>
      </c>
      <c r="J2508" s="64" t="s">
        <v>873</v>
      </c>
    </row>
    <row r="2509" spans="1:10" x14ac:dyDescent="0.25">
      <c r="A2509" s="64">
        <v>24247563</v>
      </c>
      <c r="B2509" s="233" t="s">
        <v>993</v>
      </c>
      <c r="C2509" s="64" t="s">
        <v>996</v>
      </c>
      <c r="D2509" s="234" t="s">
        <v>103</v>
      </c>
      <c r="E2509" s="64" t="s">
        <v>311</v>
      </c>
      <c r="F2509" s="64">
        <v>11</v>
      </c>
      <c r="G2509" s="64" t="s">
        <v>166</v>
      </c>
      <c r="H2509" s="233" t="s">
        <v>5552</v>
      </c>
      <c r="I2509" s="234" t="s">
        <v>166</v>
      </c>
      <c r="J2509" s="64" t="s">
        <v>997</v>
      </c>
    </row>
    <row r="2510" spans="1:10" x14ac:dyDescent="0.25">
      <c r="A2510" s="64">
        <v>24248028</v>
      </c>
      <c r="B2510" s="233" t="s">
        <v>5663</v>
      </c>
      <c r="C2510" s="64" t="s">
        <v>1692</v>
      </c>
      <c r="D2510" s="234" t="s">
        <v>104</v>
      </c>
      <c r="E2510" s="64" t="s">
        <v>5664</v>
      </c>
      <c r="F2510" s="64">
        <v>12</v>
      </c>
      <c r="G2510" s="64" t="s">
        <v>166</v>
      </c>
      <c r="H2510" s="233" t="s">
        <v>5552</v>
      </c>
      <c r="I2510" s="234" t="s">
        <v>166</v>
      </c>
      <c r="J2510" s="64" t="s">
        <v>4804</v>
      </c>
    </row>
    <row r="2511" spans="1:10" x14ac:dyDescent="0.25">
      <c r="A2511" s="64">
        <v>24248069</v>
      </c>
      <c r="B2511" s="233" t="s">
        <v>5665</v>
      </c>
      <c r="C2511" s="64" t="s">
        <v>2068</v>
      </c>
      <c r="D2511" s="234" t="s">
        <v>104</v>
      </c>
      <c r="E2511" s="64" t="s">
        <v>4817</v>
      </c>
      <c r="F2511" s="64">
        <v>11</v>
      </c>
      <c r="G2511" s="64" t="s">
        <v>166</v>
      </c>
      <c r="H2511" s="233" t="s">
        <v>5552</v>
      </c>
      <c r="I2511" s="234" t="s">
        <v>166</v>
      </c>
      <c r="J2511" s="64" t="s">
        <v>172</v>
      </c>
    </row>
    <row r="2512" spans="1:10" x14ac:dyDescent="0.25">
      <c r="A2512" s="64">
        <v>24237512</v>
      </c>
      <c r="B2512" s="233" t="s">
        <v>998</v>
      </c>
      <c r="C2512" s="64" t="s">
        <v>9029</v>
      </c>
      <c r="D2512" s="234" t="s">
        <v>103</v>
      </c>
      <c r="E2512" s="64" t="s">
        <v>999</v>
      </c>
      <c r="F2512" s="64">
        <v>12</v>
      </c>
      <c r="G2512" s="64" t="s">
        <v>166</v>
      </c>
      <c r="H2512" s="233" t="s">
        <v>5552</v>
      </c>
      <c r="I2512" s="234" t="s">
        <v>166</v>
      </c>
      <c r="J2512" s="64" t="s">
        <v>873</v>
      </c>
    </row>
    <row r="2513" spans="1:10" x14ac:dyDescent="0.25">
      <c r="A2513" s="64">
        <v>24248040</v>
      </c>
      <c r="B2513" s="233" t="s">
        <v>3247</v>
      </c>
      <c r="C2513" s="64" t="s">
        <v>5666</v>
      </c>
      <c r="D2513" s="234" t="s">
        <v>103</v>
      </c>
      <c r="E2513" s="64" t="s">
        <v>1876</v>
      </c>
      <c r="F2513" s="64">
        <v>11</v>
      </c>
      <c r="G2513" s="64" t="s">
        <v>166</v>
      </c>
      <c r="H2513" s="233" t="s">
        <v>5552</v>
      </c>
      <c r="I2513" s="234" t="s">
        <v>166</v>
      </c>
      <c r="J2513" s="64" t="s">
        <v>997</v>
      </c>
    </row>
    <row r="2514" spans="1:10" x14ac:dyDescent="0.25">
      <c r="A2514" s="64">
        <v>24233653</v>
      </c>
      <c r="B2514" s="233" t="s">
        <v>5667</v>
      </c>
      <c r="C2514" s="64" t="s">
        <v>5668</v>
      </c>
      <c r="D2514" s="234" t="s">
        <v>104</v>
      </c>
      <c r="E2514" s="64" t="s">
        <v>1132</v>
      </c>
      <c r="F2514" s="64">
        <v>13</v>
      </c>
      <c r="G2514" s="64" t="s">
        <v>166</v>
      </c>
      <c r="H2514" s="233" t="s">
        <v>5552</v>
      </c>
      <c r="I2514" s="234" t="s">
        <v>166</v>
      </c>
      <c r="J2514" s="64" t="s">
        <v>180</v>
      </c>
    </row>
    <row r="2515" spans="1:10" x14ac:dyDescent="0.25">
      <c r="A2515" s="64">
        <v>24247780</v>
      </c>
      <c r="B2515" s="233" t="s">
        <v>5669</v>
      </c>
      <c r="C2515" s="64" t="s">
        <v>5670</v>
      </c>
      <c r="D2515" s="234" t="s">
        <v>104</v>
      </c>
      <c r="E2515" s="64" t="s">
        <v>3263</v>
      </c>
      <c r="F2515" s="64">
        <v>13</v>
      </c>
      <c r="G2515" s="64" t="s">
        <v>166</v>
      </c>
      <c r="H2515" s="233" t="s">
        <v>5552</v>
      </c>
      <c r="I2515" s="234" t="s">
        <v>166</v>
      </c>
      <c r="J2515" s="64" t="s">
        <v>4646</v>
      </c>
    </row>
    <row r="2516" spans="1:10" x14ac:dyDescent="0.25">
      <c r="A2516" s="64">
        <v>24238295</v>
      </c>
      <c r="B2516" s="233" t="s">
        <v>5671</v>
      </c>
      <c r="C2516" s="64" t="s">
        <v>5672</v>
      </c>
      <c r="D2516" s="234" t="s">
        <v>104</v>
      </c>
      <c r="E2516" s="64" t="s">
        <v>317</v>
      </c>
      <c r="F2516" s="64">
        <v>13</v>
      </c>
      <c r="G2516" s="64" t="s">
        <v>166</v>
      </c>
      <c r="H2516" s="233" t="s">
        <v>5552</v>
      </c>
      <c r="I2516" s="234" t="s">
        <v>166</v>
      </c>
      <c r="J2516" s="64" t="s">
        <v>176</v>
      </c>
    </row>
    <row r="2517" spans="1:10" x14ac:dyDescent="0.25">
      <c r="A2517" s="64">
        <v>24210143</v>
      </c>
      <c r="B2517" s="233" t="s">
        <v>5673</v>
      </c>
      <c r="C2517" s="64" t="s">
        <v>1117</v>
      </c>
      <c r="D2517" s="234" t="s">
        <v>119</v>
      </c>
      <c r="E2517" s="64" t="s">
        <v>3174</v>
      </c>
      <c r="F2517" s="64">
        <v>15</v>
      </c>
      <c r="G2517" s="64" t="s">
        <v>166</v>
      </c>
      <c r="H2517" s="233" t="s">
        <v>5552</v>
      </c>
      <c r="I2517" s="234" t="s">
        <v>166</v>
      </c>
      <c r="J2517" s="64" t="s">
        <v>172</v>
      </c>
    </row>
    <row r="2518" spans="1:10" x14ac:dyDescent="0.25">
      <c r="A2518" s="64">
        <v>24247731</v>
      </c>
      <c r="B2518" s="233" t="s">
        <v>5674</v>
      </c>
      <c r="C2518" s="64" t="s">
        <v>5675</v>
      </c>
      <c r="D2518" s="234" t="s">
        <v>103</v>
      </c>
      <c r="E2518" s="64" t="s">
        <v>275</v>
      </c>
      <c r="F2518" s="64">
        <v>12</v>
      </c>
      <c r="G2518" s="64" t="s">
        <v>166</v>
      </c>
      <c r="H2518" s="233" t="s">
        <v>5552</v>
      </c>
      <c r="I2518" s="234" t="s">
        <v>166</v>
      </c>
      <c r="J2518" s="64" t="s">
        <v>172</v>
      </c>
    </row>
    <row r="2519" spans="1:10" x14ac:dyDescent="0.25">
      <c r="A2519" s="64">
        <v>24248926</v>
      </c>
      <c r="B2519" s="233" t="s">
        <v>5676</v>
      </c>
      <c r="C2519" s="64" t="s">
        <v>3583</v>
      </c>
      <c r="D2519" s="234" t="s">
        <v>103</v>
      </c>
      <c r="E2519" s="64" t="s">
        <v>807</v>
      </c>
      <c r="F2519" s="64">
        <v>12</v>
      </c>
      <c r="G2519" s="64" t="s">
        <v>166</v>
      </c>
      <c r="H2519" s="233" t="s">
        <v>5552</v>
      </c>
      <c r="I2519" s="234" t="s">
        <v>166</v>
      </c>
      <c r="J2519" s="64" t="s">
        <v>279</v>
      </c>
    </row>
    <row r="2520" spans="1:10" x14ac:dyDescent="0.25">
      <c r="A2520" s="64">
        <v>24245689</v>
      </c>
      <c r="B2520" s="233" t="s">
        <v>5677</v>
      </c>
      <c r="C2520" s="64" t="s">
        <v>5678</v>
      </c>
      <c r="D2520" s="234" t="s">
        <v>104</v>
      </c>
      <c r="E2520" s="64" t="s">
        <v>1176</v>
      </c>
      <c r="F2520" s="64">
        <v>12</v>
      </c>
      <c r="G2520" s="64" t="s">
        <v>166</v>
      </c>
      <c r="H2520" s="233" t="s">
        <v>5552</v>
      </c>
      <c r="I2520" s="234" t="s">
        <v>166</v>
      </c>
      <c r="J2520" s="64" t="s">
        <v>305</v>
      </c>
    </row>
    <row r="2521" spans="1:10" x14ac:dyDescent="0.25">
      <c r="A2521" s="64">
        <v>24236534</v>
      </c>
      <c r="B2521" s="233" t="s">
        <v>5679</v>
      </c>
      <c r="C2521" s="64" t="s">
        <v>4242</v>
      </c>
      <c r="D2521" s="234" t="s">
        <v>104</v>
      </c>
      <c r="E2521" s="64" t="s">
        <v>2416</v>
      </c>
      <c r="F2521" s="64">
        <v>13</v>
      </c>
      <c r="G2521" s="64" t="s">
        <v>166</v>
      </c>
      <c r="H2521" s="233" t="s">
        <v>5552</v>
      </c>
      <c r="I2521" s="234" t="s">
        <v>166</v>
      </c>
      <c r="J2521" s="64" t="s">
        <v>986</v>
      </c>
    </row>
    <row r="2522" spans="1:10" x14ac:dyDescent="0.25">
      <c r="A2522" s="64">
        <v>24220332</v>
      </c>
      <c r="B2522" s="233" t="s">
        <v>5680</v>
      </c>
      <c r="C2522" s="64" t="s">
        <v>5681</v>
      </c>
      <c r="D2522" s="234" t="s">
        <v>404</v>
      </c>
      <c r="E2522" s="64" t="s">
        <v>4643</v>
      </c>
      <c r="F2522" s="64">
        <v>16</v>
      </c>
      <c r="G2522" s="64" t="s">
        <v>166</v>
      </c>
      <c r="H2522" s="233" t="s">
        <v>5552</v>
      </c>
      <c r="I2522" s="234" t="s">
        <v>166</v>
      </c>
      <c r="J2522" s="64" t="s">
        <v>176</v>
      </c>
    </row>
    <row r="2523" spans="1:10" x14ac:dyDescent="0.25">
      <c r="A2523" s="64">
        <v>24245683</v>
      </c>
      <c r="B2523" s="233" t="s">
        <v>5682</v>
      </c>
      <c r="C2523" s="64" t="s">
        <v>5683</v>
      </c>
      <c r="D2523" s="234" t="s">
        <v>103</v>
      </c>
      <c r="E2523" s="64" t="s">
        <v>3033</v>
      </c>
      <c r="F2523" s="64">
        <v>11</v>
      </c>
      <c r="G2523" s="64" t="s">
        <v>166</v>
      </c>
      <c r="H2523" s="233" t="s">
        <v>5552</v>
      </c>
      <c r="I2523" s="234" t="s">
        <v>166</v>
      </c>
      <c r="J2523" s="64" t="s">
        <v>180</v>
      </c>
    </row>
    <row r="2524" spans="1:10" x14ac:dyDescent="0.25">
      <c r="A2524" s="64">
        <v>24245682</v>
      </c>
      <c r="B2524" s="233" t="s">
        <v>5684</v>
      </c>
      <c r="C2524" s="64" t="s">
        <v>718</v>
      </c>
      <c r="D2524" s="234" t="s">
        <v>104</v>
      </c>
      <c r="E2524" s="64" t="s">
        <v>1925</v>
      </c>
      <c r="F2524" s="64">
        <v>11</v>
      </c>
      <c r="G2524" s="64" t="s">
        <v>166</v>
      </c>
      <c r="H2524" s="233" t="s">
        <v>5552</v>
      </c>
      <c r="I2524" s="234" t="s">
        <v>166</v>
      </c>
      <c r="J2524" s="64" t="s">
        <v>172</v>
      </c>
    </row>
    <row r="2525" spans="1:10" x14ac:dyDescent="0.25">
      <c r="A2525" s="64">
        <v>24248041</v>
      </c>
      <c r="B2525" s="233" t="s">
        <v>1478</v>
      </c>
      <c r="C2525" s="64" t="s">
        <v>5685</v>
      </c>
      <c r="D2525" s="234" t="s">
        <v>103</v>
      </c>
      <c r="E2525" s="64" t="s">
        <v>607</v>
      </c>
      <c r="F2525" s="64">
        <v>12</v>
      </c>
      <c r="G2525" s="64" t="s">
        <v>166</v>
      </c>
      <c r="H2525" s="233" t="s">
        <v>5552</v>
      </c>
      <c r="I2525" s="234" t="s">
        <v>166</v>
      </c>
      <c r="J2525" s="64" t="s">
        <v>997</v>
      </c>
    </row>
    <row r="2526" spans="1:10" x14ac:dyDescent="0.25">
      <c r="A2526" s="64">
        <v>24248031</v>
      </c>
      <c r="B2526" s="233" t="s">
        <v>2021</v>
      </c>
      <c r="C2526" s="64" t="s">
        <v>5686</v>
      </c>
      <c r="D2526" s="234" t="s">
        <v>104</v>
      </c>
      <c r="E2526" s="64" t="s">
        <v>3936</v>
      </c>
      <c r="F2526" s="64">
        <v>11</v>
      </c>
      <c r="G2526" s="64" t="s">
        <v>166</v>
      </c>
      <c r="H2526" s="233" t="s">
        <v>5552</v>
      </c>
      <c r="I2526" s="234" t="s">
        <v>166</v>
      </c>
      <c r="J2526" s="64" t="s">
        <v>176</v>
      </c>
    </row>
    <row r="2527" spans="1:10" x14ac:dyDescent="0.25">
      <c r="A2527" s="64">
        <v>24248927</v>
      </c>
      <c r="B2527" s="233" t="s">
        <v>5687</v>
      </c>
      <c r="C2527" s="64" t="s">
        <v>5688</v>
      </c>
      <c r="D2527" s="234" t="s">
        <v>104</v>
      </c>
      <c r="E2527" s="64" t="s">
        <v>5689</v>
      </c>
      <c r="F2527" s="64">
        <v>11</v>
      </c>
      <c r="G2527" s="64" t="s">
        <v>166</v>
      </c>
      <c r="H2527" s="233" t="s">
        <v>5552</v>
      </c>
      <c r="I2527" s="234" t="s">
        <v>166</v>
      </c>
      <c r="J2527" s="64" t="s">
        <v>4804</v>
      </c>
    </row>
    <row r="2528" spans="1:10" x14ac:dyDescent="0.25">
      <c r="A2528" s="64">
        <v>24249069</v>
      </c>
      <c r="B2528" s="233" t="s">
        <v>5690</v>
      </c>
      <c r="C2528" s="64" t="s">
        <v>4863</v>
      </c>
      <c r="D2528" s="234" t="s">
        <v>104</v>
      </c>
      <c r="E2528" s="64" t="s">
        <v>607</v>
      </c>
      <c r="F2528" s="64">
        <v>12</v>
      </c>
      <c r="G2528" s="64" t="s">
        <v>166</v>
      </c>
      <c r="H2528" s="233" t="s">
        <v>5552</v>
      </c>
      <c r="I2528" s="234" t="s">
        <v>166</v>
      </c>
      <c r="J2528" s="64" t="s">
        <v>5691</v>
      </c>
    </row>
    <row r="2529" spans="1:10" x14ac:dyDescent="0.25">
      <c r="A2529" s="64">
        <v>24245691</v>
      </c>
      <c r="B2529" s="233" t="s">
        <v>5692</v>
      </c>
      <c r="C2529" s="64" t="s">
        <v>5693</v>
      </c>
      <c r="D2529" s="234" t="s">
        <v>103</v>
      </c>
      <c r="E2529" s="64" t="s">
        <v>205</v>
      </c>
      <c r="F2529" s="64">
        <v>12</v>
      </c>
      <c r="G2529" s="64" t="s">
        <v>166</v>
      </c>
      <c r="H2529" s="233" t="s">
        <v>5552</v>
      </c>
      <c r="I2529" s="234" t="s">
        <v>166</v>
      </c>
      <c r="J2529" s="64" t="s">
        <v>5641</v>
      </c>
    </row>
    <row r="2530" spans="1:10" x14ac:dyDescent="0.25">
      <c r="A2530" s="64">
        <v>24245732</v>
      </c>
      <c r="B2530" s="233" t="s">
        <v>5694</v>
      </c>
      <c r="C2530" s="64" t="s">
        <v>5695</v>
      </c>
      <c r="D2530" s="234" t="s">
        <v>104</v>
      </c>
      <c r="E2530" s="64" t="s">
        <v>2165</v>
      </c>
      <c r="F2530" s="64">
        <v>12</v>
      </c>
      <c r="G2530" s="64" t="s">
        <v>166</v>
      </c>
      <c r="H2530" s="233" t="s">
        <v>5552</v>
      </c>
      <c r="I2530" s="234" t="s">
        <v>166</v>
      </c>
      <c r="J2530" s="64" t="s">
        <v>918</v>
      </c>
    </row>
    <row r="2531" spans="1:10" x14ac:dyDescent="0.25">
      <c r="A2531" s="64">
        <v>24237577</v>
      </c>
      <c r="B2531" s="233" t="s">
        <v>5696</v>
      </c>
      <c r="C2531" s="64" t="s">
        <v>5697</v>
      </c>
      <c r="D2531" s="234" t="s">
        <v>119</v>
      </c>
      <c r="E2531" s="64" t="s">
        <v>3974</v>
      </c>
      <c r="F2531" s="64">
        <v>15</v>
      </c>
      <c r="G2531" s="64" t="s">
        <v>166</v>
      </c>
      <c r="H2531" s="233" t="s">
        <v>5552</v>
      </c>
      <c r="I2531" s="234" t="s">
        <v>166</v>
      </c>
      <c r="J2531" s="64" t="s">
        <v>172</v>
      </c>
    </row>
    <row r="2532" spans="1:10" x14ac:dyDescent="0.25">
      <c r="A2532" s="64">
        <v>24248036</v>
      </c>
      <c r="B2532" s="233" t="s">
        <v>5698</v>
      </c>
      <c r="C2532" s="64" t="s">
        <v>3448</v>
      </c>
      <c r="D2532" s="234" t="s">
        <v>104</v>
      </c>
      <c r="E2532" s="64" t="s">
        <v>2214</v>
      </c>
      <c r="F2532" s="64">
        <v>11</v>
      </c>
      <c r="G2532" s="64" t="s">
        <v>166</v>
      </c>
      <c r="H2532" s="233" t="s">
        <v>5552</v>
      </c>
      <c r="I2532" s="234" t="s">
        <v>166</v>
      </c>
      <c r="J2532" s="64" t="s">
        <v>176</v>
      </c>
    </row>
    <row r="2533" spans="1:10" x14ac:dyDescent="0.25">
      <c r="A2533" s="64">
        <v>24236634</v>
      </c>
      <c r="B2533" s="233" t="s">
        <v>5699</v>
      </c>
      <c r="C2533" s="64" t="s">
        <v>3168</v>
      </c>
      <c r="D2533" s="234" t="s">
        <v>104</v>
      </c>
      <c r="E2533" s="64" t="s">
        <v>5700</v>
      </c>
      <c r="F2533" s="64">
        <v>13</v>
      </c>
      <c r="G2533" s="64" t="s">
        <v>166</v>
      </c>
      <c r="H2533" s="233" t="s">
        <v>5552</v>
      </c>
      <c r="I2533" s="234" t="s">
        <v>166</v>
      </c>
      <c r="J2533" s="64" t="s">
        <v>172</v>
      </c>
    </row>
    <row r="2534" spans="1:10" x14ac:dyDescent="0.25">
      <c r="A2534" s="64">
        <v>24236650</v>
      </c>
      <c r="B2534" s="233" t="s">
        <v>5701</v>
      </c>
      <c r="C2534" s="64" t="s">
        <v>5702</v>
      </c>
      <c r="D2534" s="234" t="s">
        <v>104</v>
      </c>
      <c r="E2534" s="64" t="s">
        <v>4736</v>
      </c>
      <c r="F2534" s="64">
        <v>13</v>
      </c>
      <c r="G2534" s="64" t="s">
        <v>166</v>
      </c>
      <c r="H2534" s="233" t="s">
        <v>5552</v>
      </c>
      <c r="I2534" s="234" t="s">
        <v>166</v>
      </c>
      <c r="J2534" s="64" t="s">
        <v>172</v>
      </c>
    </row>
    <row r="2535" spans="1:10" x14ac:dyDescent="0.25">
      <c r="A2535" s="64">
        <v>24248021</v>
      </c>
      <c r="B2535" s="233" t="s">
        <v>2840</v>
      </c>
      <c r="C2535" s="64" t="s">
        <v>5703</v>
      </c>
      <c r="D2535" s="234" t="s">
        <v>103</v>
      </c>
      <c r="E2535" s="64" t="s">
        <v>215</v>
      </c>
      <c r="F2535" s="64">
        <v>12</v>
      </c>
      <c r="G2535" s="64" t="s">
        <v>166</v>
      </c>
      <c r="H2535" s="233" t="s">
        <v>5552</v>
      </c>
      <c r="I2535" s="234" t="s">
        <v>166</v>
      </c>
      <c r="J2535" s="64" t="s">
        <v>4804</v>
      </c>
    </row>
    <row r="2536" spans="1:10" x14ac:dyDescent="0.25">
      <c r="A2536" s="64">
        <v>24220336</v>
      </c>
      <c r="B2536" s="233" t="s">
        <v>5704</v>
      </c>
      <c r="C2536" s="64" t="s">
        <v>3332</v>
      </c>
      <c r="D2536" s="234" t="s">
        <v>104</v>
      </c>
      <c r="E2536" s="64" t="s">
        <v>2679</v>
      </c>
      <c r="F2536" s="64">
        <v>13</v>
      </c>
      <c r="G2536" s="64" t="s">
        <v>166</v>
      </c>
      <c r="H2536" s="233" t="s">
        <v>5552</v>
      </c>
      <c r="I2536" s="234" t="s">
        <v>166</v>
      </c>
      <c r="J2536" s="64" t="s">
        <v>986</v>
      </c>
    </row>
    <row r="2537" spans="1:10" x14ac:dyDescent="0.25">
      <c r="A2537" s="64">
        <v>24248068</v>
      </c>
      <c r="B2537" s="233" t="s">
        <v>5705</v>
      </c>
      <c r="C2537" s="64" t="s">
        <v>3210</v>
      </c>
      <c r="D2537" s="234" t="s">
        <v>103</v>
      </c>
      <c r="E2537" s="64" t="s">
        <v>5706</v>
      </c>
      <c r="F2537" s="64">
        <v>12</v>
      </c>
      <c r="G2537" s="64" t="s">
        <v>166</v>
      </c>
      <c r="H2537" s="233" t="s">
        <v>5552</v>
      </c>
      <c r="I2537" s="234" t="s">
        <v>166</v>
      </c>
      <c r="J2537" s="64" t="s">
        <v>4819</v>
      </c>
    </row>
    <row r="2538" spans="1:10" x14ac:dyDescent="0.25">
      <c r="A2538" s="64">
        <v>24210142</v>
      </c>
      <c r="B2538" s="233" t="s">
        <v>5707</v>
      </c>
      <c r="C2538" s="64" t="s">
        <v>5708</v>
      </c>
      <c r="D2538" s="234" t="s">
        <v>119</v>
      </c>
      <c r="E2538" s="64" t="s">
        <v>5236</v>
      </c>
      <c r="F2538" s="64">
        <v>14</v>
      </c>
      <c r="G2538" s="64" t="s">
        <v>166</v>
      </c>
      <c r="H2538" s="233" t="s">
        <v>5552</v>
      </c>
      <c r="I2538" s="234" t="s">
        <v>166</v>
      </c>
      <c r="J2538" s="64" t="s">
        <v>172</v>
      </c>
    </row>
    <row r="2539" spans="1:10" x14ac:dyDescent="0.25">
      <c r="A2539" s="64">
        <v>24249112</v>
      </c>
      <c r="B2539" s="233" t="s">
        <v>5709</v>
      </c>
      <c r="C2539" s="64" t="s">
        <v>2870</v>
      </c>
      <c r="D2539" s="234" t="s">
        <v>103</v>
      </c>
      <c r="E2539" s="64" t="s">
        <v>1546</v>
      </c>
      <c r="F2539" s="64">
        <v>11</v>
      </c>
      <c r="G2539" s="64" t="s">
        <v>166</v>
      </c>
      <c r="H2539" s="233" t="s">
        <v>5552</v>
      </c>
      <c r="I2539" s="234" t="s">
        <v>166</v>
      </c>
      <c r="J2539" s="64" t="s">
        <v>176</v>
      </c>
    </row>
    <row r="2540" spans="1:10" x14ac:dyDescent="0.25">
      <c r="A2540" s="64">
        <v>24245692</v>
      </c>
      <c r="B2540" s="233" t="s">
        <v>5710</v>
      </c>
      <c r="C2540" s="64" t="s">
        <v>5711</v>
      </c>
      <c r="D2540" s="234" t="s">
        <v>119</v>
      </c>
      <c r="E2540" s="64" t="s">
        <v>2206</v>
      </c>
      <c r="F2540" s="64">
        <v>13</v>
      </c>
      <c r="G2540" s="64" t="s">
        <v>166</v>
      </c>
      <c r="H2540" s="233" t="s">
        <v>5552</v>
      </c>
      <c r="I2540" s="234" t="s">
        <v>166</v>
      </c>
      <c r="J2540" s="64" t="s">
        <v>172</v>
      </c>
    </row>
    <row r="2541" spans="1:10" x14ac:dyDescent="0.25">
      <c r="A2541" s="64">
        <v>24237902</v>
      </c>
      <c r="B2541" s="233" t="s">
        <v>2487</v>
      </c>
      <c r="C2541" s="64" t="s">
        <v>5712</v>
      </c>
      <c r="D2541" s="234" t="s">
        <v>104</v>
      </c>
      <c r="E2541" s="64" t="s">
        <v>844</v>
      </c>
      <c r="F2541" s="64">
        <v>12</v>
      </c>
      <c r="G2541" s="64" t="s">
        <v>166</v>
      </c>
      <c r="H2541" s="233" t="s">
        <v>5552</v>
      </c>
      <c r="I2541" s="234" t="s">
        <v>166</v>
      </c>
      <c r="J2541" s="64" t="s">
        <v>194</v>
      </c>
    </row>
    <row r="2542" spans="1:10" x14ac:dyDescent="0.25">
      <c r="A2542" s="64">
        <v>24212881</v>
      </c>
      <c r="B2542" s="233" t="s">
        <v>2487</v>
      </c>
      <c r="C2542" s="64" t="s">
        <v>4630</v>
      </c>
      <c r="D2542" s="234" t="s">
        <v>118</v>
      </c>
      <c r="E2542" s="64" t="s">
        <v>186</v>
      </c>
      <c r="F2542" s="64">
        <v>15</v>
      </c>
      <c r="G2542" s="64" t="s">
        <v>166</v>
      </c>
      <c r="H2542" s="233" t="s">
        <v>5552</v>
      </c>
      <c r="I2542" s="234" t="s">
        <v>166</v>
      </c>
      <c r="J2542" s="64" t="s">
        <v>5648</v>
      </c>
    </row>
    <row r="2543" spans="1:10" x14ac:dyDescent="0.25">
      <c r="A2543" s="64">
        <v>24248022</v>
      </c>
      <c r="B2543" s="233" t="s">
        <v>5713</v>
      </c>
      <c r="C2543" s="64" t="s">
        <v>5714</v>
      </c>
      <c r="D2543" s="234" t="s">
        <v>103</v>
      </c>
      <c r="E2543" s="64" t="s">
        <v>1814</v>
      </c>
      <c r="F2543" s="64">
        <v>12</v>
      </c>
      <c r="G2543" s="64" t="s">
        <v>166</v>
      </c>
      <c r="H2543" s="233" t="s">
        <v>5552</v>
      </c>
      <c r="I2543" s="234" t="s">
        <v>166</v>
      </c>
      <c r="J2543" s="64" t="s">
        <v>788</v>
      </c>
    </row>
    <row r="2544" spans="1:10" x14ac:dyDescent="0.25">
      <c r="A2544" s="64">
        <v>24248064</v>
      </c>
      <c r="B2544" s="233" t="s">
        <v>5715</v>
      </c>
      <c r="C2544" s="64" t="s">
        <v>5716</v>
      </c>
      <c r="D2544" s="234" t="s">
        <v>103</v>
      </c>
      <c r="E2544" s="64" t="s">
        <v>1570</v>
      </c>
      <c r="F2544" s="64">
        <v>12</v>
      </c>
      <c r="G2544" s="64" t="s">
        <v>166</v>
      </c>
      <c r="H2544" s="233" t="s">
        <v>5552</v>
      </c>
      <c r="I2544" s="234" t="s">
        <v>166</v>
      </c>
      <c r="J2544" s="64" t="s">
        <v>997</v>
      </c>
    </row>
    <row r="2545" spans="1:10" x14ac:dyDescent="0.25">
      <c r="A2545" s="64">
        <v>24236633</v>
      </c>
      <c r="B2545" s="233" t="s">
        <v>5717</v>
      </c>
      <c r="C2545" s="64" t="s">
        <v>5718</v>
      </c>
      <c r="D2545" s="234" t="s">
        <v>104</v>
      </c>
      <c r="E2545" s="64" t="s">
        <v>4932</v>
      </c>
      <c r="F2545" s="64">
        <v>12</v>
      </c>
      <c r="G2545" s="64" t="s">
        <v>166</v>
      </c>
      <c r="H2545" s="233" t="s">
        <v>5552</v>
      </c>
      <c r="I2545" s="234" t="s">
        <v>166</v>
      </c>
      <c r="J2545" s="64" t="s">
        <v>176</v>
      </c>
    </row>
    <row r="2546" spans="1:10" x14ac:dyDescent="0.25">
      <c r="A2546" s="64">
        <v>24247621</v>
      </c>
      <c r="B2546" s="233" t="s">
        <v>5719</v>
      </c>
      <c r="C2546" s="64" t="s">
        <v>5720</v>
      </c>
      <c r="D2546" s="234" t="s">
        <v>104</v>
      </c>
      <c r="E2546" s="64" t="s">
        <v>1755</v>
      </c>
      <c r="F2546" s="64">
        <v>11</v>
      </c>
      <c r="G2546" s="64" t="s">
        <v>166</v>
      </c>
      <c r="H2546" s="233" t="s">
        <v>5552</v>
      </c>
      <c r="I2546" s="234" t="s">
        <v>166</v>
      </c>
      <c r="J2546" s="64" t="s">
        <v>5721</v>
      </c>
    </row>
    <row r="2547" spans="1:10" x14ac:dyDescent="0.25">
      <c r="A2547" s="64">
        <v>24236651</v>
      </c>
      <c r="B2547" s="233" t="s">
        <v>5722</v>
      </c>
      <c r="C2547" s="64" t="s">
        <v>759</v>
      </c>
      <c r="D2547" s="234" t="s">
        <v>104</v>
      </c>
      <c r="E2547" s="64" t="s">
        <v>4155</v>
      </c>
      <c r="F2547" s="64">
        <v>13</v>
      </c>
      <c r="G2547" s="64" t="s">
        <v>166</v>
      </c>
      <c r="H2547" s="233" t="s">
        <v>5552</v>
      </c>
      <c r="I2547" s="234" t="s">
        <v>166</v>
      </c>
      <c r="J2547" s="64" t="s">
        <v>2281</v>
      </c>
    </row>
    <row r="2548" spans="1:10" x14ac:dyDescent="0.25">
      <c r="A2548" s="64">
        <v>24221602</v>
      </c>
      <c r="B2548" s="233" t="s">
        <v>1099</v>
      </c>
      <c r="C2548" s="64" t="s">
        <v>1100</v>
      </c>
      <c r="D2548" s="234" t="s">
        <v>118</v>
      </c>
      <c r="E2548" s="64" t="s">
        <v>1101</v>
      </c>
      <c r="F2548" s="64">
        <v>14</v>
      </c>
      <c r="G2548" s="64" t="s">
        <v>166</v>
      </c>
      <c r="H2548" s="233" t="s">
        <v>5552</v>
      </c>
      <c r="I2548" s="234" t="s">
        <v>166</v>
      </c>
      <c r="J2548" s="64" t="s">
        <v>814</v>
      </c>
    </row>
    <row r="2549" spans="1:10" x14ac:dyDescent="0.25">
      <c r="A2549" s="64">
        <v>24245687</v>
      </c>
      <c r="B2549" s="233" t="s">
        <v>5723</v>
      </c>
      <c r="C2549" s="64" t="s">
        <v>5724</v>
      </c>
      <c r="D2549" s="234" t="s">
        <v>103</v>
      </c>
      <c r="E2549" s="64" t="s">
        <v>2104</v>
      </c>
      <c r="F2549" s="64">
        <v>11</v>
      </c>
      <c r="G2549" s="64" t="s">
        <v>166</v>
      </c>
      <c r="H2549" s="233" t="s">
        <v>5552</v>
      </c>
      <c r="I2549" s="234" t="s">
        <v>166</v>
      </c>
      <c r="J2549" s="64" t="s">
        <v>180</v>
      </c>
    </row>
    <row r="2550" spans="1:10" x14ac:dyDescent="0.25">
      <c r="A2550" s="64">
        <v>24247622</v>
      </c>
      <c r="B2550" s="233" t="s">
        <v>5725</v>
      </c>
      <c r="C2550" s="64" t="s">
        <v>5726</v>
      </c>
      <c r="D2550" s="234" t="s">
        <v>118</v>
      </c>
      <c r="E2550" s="64" t="s">
        <v>5727</v>
      </c>
      <c r="F2550" s="64">
        <v>15</v>
      </c>
      <c r="G2550" s="64" t="s">
        <v>166</v>
      </c>
      <c r="H2550" s="233" t="s">
        <v>5552</v>
      </c>
      <c r="I2550" s="234" t="s">
        <v>166</v>
      </c>
      <c r="J2550" s="64" t="s">
        <v>180</v>
      </c>
    </row>
    <row r="2551" spans="1:10" x14ac:dyDescent="0.25">
      <c r="A2551" s="64">
        <v>24210540</v>
      </c>
      <c r="B2551" s="233" t="s">
        <v>3847</v>
      </c>
      <c r="C2551" s="64" t="s">
        <v>2245</v>
      </c>
      <c r="D2551" s="234" t="s">
        <v>404</v>
      </c>
      <c r="E2551" s="64" t="s">
        <v>5728</v>
      </c>
      <c r="F2551" s="64">
        <v>15</v>
      </c>
      <c r="G2551" s="64" t="s">
        <v>166</v>
      </c>
      <c r="H2551" s="233" t="s">
        <v>5552</v>
      </c>
      <c r="I2551" s="234" t="s">
        <v>166</v>
      </c>
      <c r="J2551" s="64" t="s">
        <v>176</v>
      </c>
    </row>
    <row r="2552" spans="1:10" x14ac:dyDescent="0.25">
      <c r="A2552" s="64">
        <v>24245690</v>
      </c>
      <c r="B2552" s="233" t="s">
        <v>5729</v>
      </c>
      <c r="C2552" s="64" t="s">
        <v>5730</v>
      </c>
      <c r="D2552" s="234" t="s">
        <v>119</v>
      </c>
      <c r="E2552" s="64" t="s">
        <v>3077</v>
      </c>
      <c r="F2552" s="64">
        <v>14</v>
      </c>
      <c r="G2552" s="64" t="s">
        <v>166</v>
      </c>
      <c r="H2552" s="233" t="s">
        <v>5552</v>
      </c>
      <c r="I2552" s="234" t="s">
        <v>166</v>
      </c>
      <c r="J2552" s="64" t="s">
        <v>279</v>
      </c>
    </row>
    <row r="2553" spans="1:10" x14ac:dyDescent="0.25">
      <c r="A2553" s="64">
        <v>24248019</v>
      </c>
      <c r="B2553" s="233" t="s">
        <v>5731</v>
      </c>
      <c r="C2553" s="64" t="s">
        <v>2643</v>
      </c>
      <c r="D2553" s="234" t="s">
        <v>104</v>
      </c>
      <c r="E2553" s="64" t="s">
        <v>408</v>
      </c>
      <c r="F2553" s="64">
        <v>13</v>
      </c>
      <c r="G2553" s="64" t="s">
        <v>166</v>
      </c>
      <c r="H2553" s="233" t="s">
        <v>5552</v>
      </c>
      <c r="I2553" s="234" t="s">
        <v>166</v>
      </c>
      <c r="J2553" s="64" t="s">
        <v>194</v>
      </c>
    </row>
    <row r="2554" spans="1:10" x14ac:dyDescent="0.25">
      <c r="A2554" s="64">
        <v>24245751</v>
      </c>
      <c r="B2554" s="233" t="s">
        <v>5732</v>
      </c>
      <c r="C2554" s="64" t="s">
        <v>5733</v>
      </c>
      <c r="D2554" s="234" t="s">
        <v>104</v>
      </c>
      <c r="E2554" s="64" t="s">
        <v>5734</v>
      </c>
      <c r="F2554" s="64">
        <v>11</v>
      </c>
      <c r="G2554" s="64" t="s">
        <v>166</v>
      </c>
      <c r="H2554" s="233" t="s">
        <v>5552</v>
      </c>
      <c r="I2554" s="234" t="s">
        <v>166</v>
      </c>
      <c r="J2554" s="64" t="s">
        <v>176</v>
      </c>
    </row>
    <row r="2555" spans="1:10" x14ac:dyDescent="0.25">
      <c r="A2555" s="64">
        <v>24248033</v>
      </c>
      <c r="B2555" s="233" t="s">
        <v>5735</v>
      </c>
      <c r="C2555" s="64" t="s">
        <v>591</v>
      </c>
      <c r="D2555" s="234" t="s">
        <v>104</v>
      </c>
      <c r="E2555" s="64" t="s">
        <v>5406</v>
      </c>
      <c r="F2555" s="64">
        <v>12</v>
      </c>
      <c r="G2555" s="64" t="s">
        <v>166</v>
      </c>
      <c r="H2555" s="233" t="s">
        <v>5552</v>
      </c>
      <c r="I2555" s="234" t="s">
        <v>166</v>
      </c>
      <c r="J2555" s="64" t="s">
        <v>5560</v>
      </c>
    </row>
    <row r="2556" spans="1:10" x14ac:dyDescent="0.25">
      <c r="A2556" s="64">
        <v>24220335</v>
      </c>
      <c r="B2556" s="233" t="s">
        <v>2746</v>
      </c>
      <c r="C2556" s="64" t="s">
        <v>3489</v>
      </c>
      <c r="D2556" s="234" t="s">
        <v>118</v>
      </c>
      <c r="E2556" s="64" t="s">
        <v>5412</v>
      </c>
      <c r="F2556" s="64">
        <v>14</v>
      </c>
      <c r="G2556" s="64" t="s">
        <v>166</v>
      </c>
      <c r="H2556" s="233" t="s">
        <v>5552</v>
      </c>
      <c r="I2556" s="234" t="s">
        <v>166</v>
      </c>
      <c r="J2556" s="64" t="s">
        <v>5648</v>
      </c>
    </row>
    <row r="2557" spans="1:10" x14ac:dyDescent="0.25">
      <c r="A2557" s="64">
        <v>24210103</v>
      </c>
      <c r="B2557" s="233" t="s">
        <v>2746</v>
      </c>
      <c r="C2557" s="64" t="s">
        <v>5736</v>
      </c>
      <c r="D2557" s="234" t="s">
        <v>119</v>
      </c>
      <c r="E2557" s="64" t="s">
        <v>1900</v>
      </c>
      <c r="F2557" s="64">
        <v>15</v>
      </c>
      <c r="G2557" s="64" t="s">
        <v>166</v>
      </c>
      <c r="H2557" s="233" t="s">
        <v>5552</v>
      </c>
      <c r="I2557" s="234" t="s">
        <v>166</v>
      </c>
      <c r="J2557" s="64" t="s">
        <v>172</v>
      </c>
    </row>
    <row r="2558" spans="1:10" x14ac:dyDescent="0.25">
      <c r="A2558" s="64">
        <v>24248024</v>
      </c>
      <c r="B2558" s="233" t="s">
        <v>5737</v>
      </c>
      <c r="C2558" s="64" t="s">
        <v>5738</v>
      </c>
      <c r="D2558" s="234" t="s">
        <v>103</v>
      </c>
      <c r="E2558" s="64" t="s">
        <v>4263</v>
      </c>
      <c r="F2558" s="64">
        <v>11</v>
      </c>
      <c r="G2558" s="64" t="s">
        <v>166</v>
      </c>
      <c r="H2558" s="233" t="s">
        <v>5552</v>
      </c>
      <c r="I2558" s="234" t="s">
        <v>166</v>
      </c>
      <c r="J2558" s="64" t="s">
        <v>176</v>
      </c>
    </row>
    <row r="2559" spans="1:10" x14ac:dyDescent="0.25">
      <c r="A2559" s="64">
        <v>24247463</v>
      </c>
      <c r="B2559" s="233" t="s">
        <v>5739</v>
      </c>
      <c r="C2559" s="64" t="s">
        <v>5740</v>
      </c>
      <c r="D2559" s="234" t="s">
        <v>104</v>
      </c>
      <c r="E2559" s="64" t="s">
        <v>1038</v>
      </c>
      <c r="F2559" s="64">
        <v>13</v>
      </c>
      <c r="G2559" s="64" t="s">
        <v>166</v>
      </c>
      <c r="H2559" s="233" t="s">
        <v>5552</v>
      </c>
      <c r="I2559" s="234" t="s">
        <v>166</v>
      </c>
      <c r="J2559" s="64" t="s">
        <v>172</v>
      </c>
    </row>
    <row r="2560" spans="1:10" x14ac:dyDescent="0.25">
      <c r="A2560" s="64">
        <v>24245684</v>
      </c>
      <c r="B2560" s="233" t="s">
        <v>5741</v>
      </c>
      <c r="C2560" s="64" t="s">
        <v>2580</v>
      </c>
      <c r="D2560" s="234" t="s">
        <v>104</v>
      </c>
      <c r="E2560" s="64" t="s">
        <v>4556</v>
      </c>
      <c r="F2560" s="64">
        <v>11</v>
      </c>
      <c r="G2560" s="64" t="s">
        <v>166</v>
      </c>
      <c r="H2560" s="233" t="s">
        <v>5552</v>
      </c>
      <c r="I2560" s="234" t="s">
        <v>166</v>
      </c>
      <c r="J2560" s="64" t="s">
        <v>172</v>
      </c>
    </row>
    <row r="2561" spans="1:10" x14ac:dyDescent="0.25">
      <c r="A2561" s="64">
        <v>24247433</v>
      </c>
      <c r="B2561" s="233" t="s">
        <v>5742</v>
      </c>
      <c r="C2561" s="64" t="s">
        <v>5743</v>
      </c>
      <c r="D2561" s="234" t="s">
        <v>103</v>
      </c>
      <c r="E2561" s="64" t="s">
        <v>4263</v>
      </c>
      <c r="F2561" s="64">
        <v>11</v>
      </c>
      <c r="G2561" s="64" t="s">
        <v>166</v>
      </c>
      <c r="H2561" s="233" t="s">
        <v>5552</v>
      </c>
      <c r="I2561" s="234" t="s">
        <v>166</v>
      </c>
      <c r="J2561" s="64" t="s">
        <v>180</v>
      </c>
    </row>
    <row r="2562" spans="1:10" x14ac:dyDescent="0.25">
      <c r="A2562" s="64">
        <v>24247620</v>
      </c>
      <c r="B2562" s="233" t="s">
        <v>5744</v>
      </c>
      <c r="C2562" s="64" t="s">
        <v>531</v>
      </c>
      <c r="D2562" s="234" t="s">
        <v>104</v>
      </c>
      <c r="E2562" s="64" t="s">
        <v>461</v>
      </c>
      <c r="F2562" s="64">
        <v>12</v>
      </c>
      <c r="G2562" s="64" t="s">
        <v>166</v>
      </c>
      <c r="H2562" s="233" t="s">
        <v>5552</v>
      </c>
      <c r="I2562" s="234" t="s">
        <v>166</v>
      </c>
      <c r="J2562" s="64" t="s">
        <v>4646</v>
      </c>
    </row>
    <row r="2563" spans="1:10" x14ac:dyDescent="0.25">
      <c r="A2563" s="64">
        <v>24238108</v>
      </c>
      <c r="B2563" s="233" t="s">
        <v>1603</v>
      </c>
      <c r="C2563" s="64" t="s">
        <v>5745</v>
      </c>
      <c r="D2563" s="234" t="s">
        <v>119</v>
      </c>
      <c r="E2563" s="64" t="s">
        <v>4891</v>
      </c>
      <c r="F2563" s="64">
        <v>13</v>
      </c>
      <c r="G2563" s="64" t="s">
        <v>166</v>
      </c>
      <c r="H2563" s="233" t="s">
        <v>5552</v>
      </c>
      <c r="I2563" s="234" t="s">
        <v>166</v>
      </c>
      <c r="J2563" s="64" t="s">
        <v>194</v>
      </c>
    </row>
    <row r="2564" spans="1:10" x14ac:dyDescent="0.25">
      <c r="A2564" s="64">
        <v>24248566</v>
      </c>
      <c r="B2564" s="233" t="s">
        <v>5746</v>
      </c>
      <c r="C2564" s="64" t="s">
        <v>5747</v>
      </c>
      <c r="D2564" s="234" t="s">
        <v>104</v>
      </c>
      <c r="E2564" s="64" t="s">
        <v>737</v>
      </c>
      <c r="F2564" s="64">
        <v>11</v>
      </c>
      <c r="G2564" s="64" t="s">
        <v>166</v>
      </c>
      <c r="H2564" s="233" t="s">
        <v>5748</v>
      </c>
      <c r="I2564" s="234" t="s">
        <v>166</v>
      </c>
      <c r="J2564" s="64" t="s">
        <v>176</v>
      </c>
    </row>
    <row r="2565" spans="1:10" x14ac:dyDescent="0.25">
      <c r="A2565" s="64">
        <v>24248488</v>
      </c>
      <c r="B2565" s="233" t="s">
        <v>2630</v>
      </c>
      <c r="C2565" s="64" t="s">
        <v>5749</v>
      </c>
      <c r="D2565" s="234" t="s">
        <v>104</v>
      </c>
      <c r="E2565" s="64" t="s">
        <v>2676</v>
      </c>
      <c r="F2565" s="64">
        <v>11</v>
      </c>
      <c r="G2565" s="64" t="s">
        <v>166</v>
      </c>
      <c r="H2565" s="233" t="s">
        <v>5748</v>
      </c>
      <c r="I2565" s="234" t="s">
        <v>166</v>
      </c>
      <c r="J2565" s="64" t="s">
        <v>176</v>
      </c>
    </row>
    <row r="2566" spans="1:10" x14ac:dyDescent="0.25">
      <c r="A2566" s="64">
        <v>24222092</v>
      </c>
      <c r="B2566" s="233" t="s">
        <v>5750</v>
      </c>
      <c r="C2566" s="64" t="s">
        <v>5751</v>
      </c>
      <c r="D2566" s="234" t="s">
        <v>119</v>
      </c>
      <c r="E2566" s="64" t="s">
        <v>3160</v>
      </c>
      <c r="F2566" s="64">
        <v>14</v>
      </c>
      <c r="G2566" s="64" t="s">
        <v>166</v>
      </c>
      <c r="H2566" s="233" t="s">
        <v>5748</v>
      </c>
      <c r="I2566" s="234" t="s">
        <v>166</v>
      </c>
      <c r="J2566" s="64" t="s">
        <v>3634</v>
      </c>
    </row>
    <row r="2567" spans="1:10" x14ac:dyDescent="0.25">
      <c r="A2567" s="64">
        <v>24248495</v>
      </c>
      <c r="B2567" s="233" t="s">
        <v>5752</v>
      </c>
      <c r="C2567" s="64" t="s">
        <v>5753</v>
      </c>
      <c r="D2567" s="234" t="s">
        <v>104</v>
      </c>
      <c r="E2567" s="64" t="s">
        <v>1864</v>
      </c>
      <c r="F2567" s="64">
        <v>13</v>
      </c>
      <c r="G2567" s="64" t="s">
        <v>166</v>
      </c>
      <c r="H2567" s="233" t="s">
        <v>5748</v>
      </c>
      <c r="I2567" s="234" t="s">
        <v>166</v>
      </c>
      <c r="J2567" s="64" t="s">
        <v>176</v>
      </c>
    </row>
    <row r="2568" spans="1:10" x14ac:dyDescent="0.25">
      <c r="A2568" s="64">
        <v>24248484</v>
      </c>
      <c r="B2568" s="233" t="s">
        <v>5754</v>
      </c>
      <c r="C2568" s="64" t="s">
        <v>5755</v>
      </c>
      <c r="D2568" s="234" t="s">
        <v>104</v>
      </c>
      <c r="E2568" s="64" t="s">
        <v>352</v>
      </c>
      <c r="F2568" s="64">
        <v>12</v>
      </c>
      <c r="G2568" s="64" t="s">
        <v>166</v>
      </c>
      <c r="H2568" s="233" t="s">
        <v>5748</v>
      </c>
      <c r="I2568" s="234" t="s">
        <v>166</v>
      </c>
      <c r="J2568" s="64" t="s">
        <v>176</v>
      </c>
    </row>
    <row r="2569" spans="1:10" x14ac:dyDescent="0.25">
      <c r="A2569" s="64">
        <v>24233783</v>
      </c>
      <c r="B2569" s="233" t="s">
        <v>5756</v>
      </c>
      <c r="C2569" s="64" t="s">
        <v>5757</v>
      </c>
      <c r="D2569" s="234" t="s">
        <v>104</v>
      </c>
      <c r="E2569" s="64" t="s">
        <v>5758</v>
      </c>
      <c r="F2569" s="64">
        <v>13</v>
      </c>
      <c r="G2569" s="64" t="s">
        <v>166</v>
      </c>
      <c r="H2569" s="233" t="s">
        <v>5748</v>
      </c>
      <c r="I2569" s="234" t="s">
        <v>166</v>
      </c>
      <c r="J2569" s="64" t="s">
        <v>176</v>
      </c>
    </row>
    <row r="2570" spans="1:10" x14ac:dyDescent="0.25">
      <c r="A2570" s="64">
        <v>24248483</v>
      </c>
      <c r="B2570" s="233" t="s">
        <v>5759</v>
      </c>
      <c r="C2570" s="64" t="s">
        <v>843</v>
      </c>
      <c r="D2570" s="234" t="s">
        <v>104</v>
      </c>
      <c r="E2570" s="64" t="s">
        <v>1176</v>
      </c>
      <c r="F2570" s="64">
        <v>12</v>
      </c>
      <c r="G2570" s="64" t="s">
        <v>166</v>
      </c>
      <c r="H2570" s="233" t="s">
        <v>5748</v>
      </c>
      <c r="I2570" s="234" t="s">
        <v>166</v>
      </c>
      <c r="J2570" s="64" t="s">
        <v>176</v>
      </c>
    </row>
    <row r="2571" spans="1:10" x14ac:dyDescent="0.25">
      <c r="A2571" s="64">
        <v>24248491</v>
      </c>
      <c r="B2571" s="233" t="s">
        <v>5760</v>
      </c>
      <c r="C2571" s="64" t="s">
        <v>5761</v>
      </c>
      <c r="D2571" s="234" t="s">
        <v>104</v>
      </c>
      <c r="E2571" s="64" t="s">
        <v>3514</v>
      </c>
      <c r="F2571" s="64">
        <v>12</v>
      </c>
      <c r="G2571" s="64" t="s">
        <v>166</v>
      </c>
      <c r="H2571" s="233" t="s">
        <v>5748</v>
      </c>
      <c r="I2571" s="234" t="s">
        <v>166</v>
      </c>
      <c r="J2571" s="64" t="s">
        <v>176</v>
      </c>
    </row>
    <row r="2572" spans="1:10" x14ac:dyDescent="0.25">
      <c r="A2572" s="64">
        <v>24239121</v>
      </c>
      <c r="B2572" s="233" t="s">
        <v>5762</v>
      </c>
      <c r="C2572" s="64" t="s">
        <v>5763</v>
      </c>
      <c r="D2572" s="234" t="s">
        <v>119</v>
      </c>
      <c r="E2572" s="64" t="s">
        <v>2088</v>
      </c>
      <c r="F2572" s="64">
        <v>14</v>
      </c>
      <c r="G2572" s="64" t="s">
        <v>166</v>
      </c>
      <c r="H2572" s="233" t="s">
        <v>5748</v>
      </c>
      <c r="I2572" s="234" t="s">
        <v>166</v>
      </c>
      <c r="J2572" s="64" t="s">
        <v>176</v>
      </c>
    </row>
    <row r="2573" spans="1:10" x14ac:dyDescent="0.25">
      <c r="A2573" s="64">
        <v>24233810</v>
      </c>
      <c r="B2573" s="233" t="s">
        <v>587</v>
      </c>
      <c r="C2573" s="64" t="s">
        <v>3316</v>
      </c>
      <c r="D2573" s="234" t="s">
        <v>104</v>
      </c>
      <c r="E2573" s="64" t="s">
        <v>5386</v>
      </c>
      <c r="F2573" s="64">
        <v>13</v>
      </c>
      <c r="G2573" s="64" t="s">
        <v>166</v>
      </c>
      <c r="H2573" s="233" t="s">
        <v>5748</v>
      </c>
      <c r="I2573" s="234" t="s">
        <v>166</v>
      </c>
      <c r="J2573" s="64" t="s">
        <v>335</v>
      </c>
    </row>
    <row r="2574" spans="1:10" x14ac:dyDescent="0.25">
      <c r="A2574" s="64">
        <v>24248494</v>
      </c>
      <c r="B2574" s="233" t="s">
        <v>5764</v>
      </c>
      <c r="C2574" s="64" t="s">
        <v>4759</v>
      </c>
      <c r="D2574" s="234" t="s">
        <v>104</v>
      </c>
      <c r="E2574" s="64" t="s">
        <v>4648</v>
      </c>
      <c r="F2574" s="64">
        <v>11</v>
      </c>
      <c r="G2574" s="64" t="s">
        <v>166</v>
      </c>
      <c r="H2574" s="233" t="s">
        <v>5748</v>
      </c>
      <c r="I2574" s="234" t="s">
        <v>166</v>
      </c>
      <c r="J2574" s="64" t="s">
        <v>176</v>
      </c>
    </row>
    <row r="2575" spans="1:10" x14ac:dyDescent="0.25">
      <c r="A2575" s="64">
        <v>24239120</v>
      </c>
      <c r="B2575" s="233" t="s">
        <v>5765</v>
      </c>
      <c r="C2575" s="64" t="s">
        <v>5766</v>
      </c>
      <c r="D2575" s="234" t="s">
        <v>104</v>
      </c>
      <c r="E2575" s="64" t="s">
        <v>396</v>
      </c>
      <c r="F2575" s="64">
        <v>12</v>
      </c>
      <c r="G2575" s="64" t="s">
        <v>166</v>
      </c>
      <c r="H2575" s="233" t="s">
        <v>5748</v>
      </c>
      <c r="I2575" s="234" t="s">
        <v>166</v>
      </c>
      <c r="J2575" s="64" t="s">
        <v>176</v>
      </c>
    </row>
    <row r="2576" spans="1:10" x14ac:dyDescent="0.25">
      <c r="A2576" s="64">
        <v>24248481</v>
      </c>
      <c r="B2576" s="233" t="s">
        <v>5767</v>
      </c>
      <c r="C2576" s="64" t="s">
        <v>5768</v>
      </c>
      <c r="D2576" s="234" t="s">
        <v>104</v>
      </c>
      <c r="E2576" s="64" t="s">
        <v>5769</v>
      </c>
      <c r="F2576" s="64">
        <v>11</v>
      </c>
      <c r="G2576" s="64" t="s">
        <v>166</v>
      </c>
      <c r="H2576" s="233" t="s">
        <v>5748</v>
      </c>
      <c r="I2576" s="234" t="s">
        <v>166</v>
      </c>
      <c r="J2576" s="64" t="s">
        <v>176</v>
      </c>
    </row>
    <row r="2577" spans="1:10" x14ac:dyDescent="0.25">
      <c r="A2577" s="64">
        <v>24248486</v>
      </c>
      <c r="B2577" s="233" t="s">
        <v>5770</v>
      </c>
      <c r="C2577" s="64" t="s">
        <v>5771</v>
      </c>
      <c r="D2577" s="234" t="s">
        <v>104</v>
      </c>
      <c r="E2577" s="64" t="s">
        <v>571</v>
      </c>
      <c r="F2577" s="64">
        <v>11</v>
      </c>
      <c r="G2577" s="64" t="s">
        <v>166</v>
      </c>
      <c r="H2577" s="233" t="s">
        <v>5748</v>
      </c>
      <c r="I2577" s="234" t="s">
        <v>166</v>
      </c>
      <c r="J2577" s="64" t="s">
        <v>176</v>
      </c>
    </row>
    <row r="2578" spans="1:10" x14ac:dyDescent="0.25">
      <c r="A2578" s="64">
        <v>24248482</v>
      </c>
      <c r="B2578" s="233" t="s">
        <v>5772</v>
      </c>
      <c r="C2578" s="64" t="s">
        <v>5773</v>
      </c>
      <c r="D2578" s="234" t="s">
        <v>119</v>
      </c>
      <c r="E2578" s="64" t="s">
        <v>4117</v>
      </c>
      <c r="F2578" s="64">
        <v>14</v>
      </c>
      <c r="G2578" s="64" t="s">
        <v>166</v>
      </c>
      <c r="H2578" s="233" t="s">
        <v>5748</v>
      </c>
      <c r="I2578" s="234" t="s">
        <v>166</v>
      </c>
    </row>
    <row r="2579" spans="1:10" x14ac:dyDescent="0.25">
      <c r="A2579" s="64">
        <v>24233904</v>
      </c>
      <c r="B2579" s="233" t="s">
        <v>5774</v>
      </c>
      <c r="C2579" s="64" t="s">
        <v>5775</v>
      </c>
      <c r="D2579" s="234" t="s">
        <v>119</v>
      </c>
      <c r="E2579" s="64" t="s">
        <v>5409</v>
      </c>
      <c r="F2579" s="64">
        <v>14</v>
      </c>
      <c r="G2579" s="64" t="s">
        <v>166</v>
      </c>
      <c r="H2579" s="233" t="s">
        <v>5748</v>
      </c>
      <c r="I2579" s="234" t="s">
        <v>166</v>
      </c>
      <c r="J2579" s="64" t="s">
        <v>176</v>
      </c>
    </row>
    <row r="2580" spans="1:10" x14ac:dyDescent="0.25">
      <c r="A2580" s="64">
        <v>24222091</v>
      </c>
      <c r="B2580" s="233" t="s">
        <v>5776</v>
      </c>
      <c r="C2580" s="64" t="s">
        <v>606</v>
      </c>
      <c r="D2580" s="234" t="s">
        <v>119</v>
      </c>
      <c r="E2580" s="64" t="s">
        <v>5777</v>
      </c>
      <c r="F2580" s="64">
        <v>15</v>
      </c>
      <c r="G2580" s="64" t="s">
        <v>166</v>
      </c>
      <c r="H2580" s="233" t="s">
        <v>5748</v>
      </c>
      <c r="I2580" s="234" t="s">
        <v>166</v>
      </c>
      <c r="J2580" s="64" t="s">
        <v>3634</v>
      </c>
    </row>
    <row r="2581" spans="1:10" x14ac:dyDescent="0.25">
      <c r="A2581" s="64">
        <v>24222012</v>
      </c>
      <c r="B2581" s="233" t="s">
        <v>1272</v>
      </c>
      <c r="C2581" s="64" t="s">
        <v>2827</v>
      </c>
      <c r="D2581" s="234" t="s">
        <v>119</v>
      </c>
      <c r="E2581" s="64" t="s">
        <v>2614</v>
      </c>
      <c r="F2581" s="64">
        <v>14</v>
      </c>
      <c r="G2581" s="64" t="s">
        <v>166</v>
      </c>
      <c r="H2581" s="233" t="s">
        <v>5748</v>
      </c>
      <c r="I2581" s="234" t="s">
        <v>166</v>
      </c>
      <c r="J2581" s="64" t="s">
        <v>5778</v>
      </c>
    </row>
    <row r="2582" spans="1:10" x14ac:dyDescent="0.25">
      <c r="A2582" s="64">
        <v>24248563</v>
      </c>
      <c r="B2582" s="233" t="s">
        <v>5779</v>
      </c>
      <c r="C2582" s="64" t="s">
        <v>4719</v>
      </c>
      <c r="D2582" s="234" t="s">
        <v>104</v>
      </c>
      <c r="E2582" s="64" t="s">
        <v>2993</v>
      </c>
      <c r="F2582" s="64">
        <v>13</v>
      </c>
      <c r="G2582" s="64" t="s">
        <v>166</v>
      </c>
      <c r="H2582" s="233" t="s">
        <v>5748</v>
      </c>
      <c r="I2582" s="234" t="s">
        <v>166</v>
      </c>
      <c r="J2582" s="64" t="s">
        <v>176</v>
      </c>
    </row>
    <row r="2583" spans="1:10" x14ac:dyDescent="0.25">
      <c r="A2583" s="64">
        <v>24248490</v>
      </c>
      <c r="B2583" s="233" t="s">
        <v>5780</v>
      </c>
      <c r="C2583" s="64" t="s">
        <v>5781</v>
      </c>
      <c r="D2583" s="234" t="s">
        <v>104</v>
      </c>
      <c r="E2583" s="64" t="s">
        <v>675</v>
      </c>
      <c r="F2583" s="64">
        <v>11</v>
      </c>
      <c r="G2583" s="64" t="s">
        <v>166</v>
      </c>
      <c r="H2583" s="233" t="s">
        <v>5748</v>
      </c>
      <c r="I2583" s="234" t="s">
        <v>166</v>
      </c>
      <c r="J2583" s="64" t="s">
        <v>176</v>
      </c>
    </row>
    <row r="2584" spans="1:10" x14ac:dyDescent="0.25">
      <c r="A2584" s="64">
        <v>24248489</v>
      </c>
      <c r="B2584" s="233" t="s">
        <v>698</v>
      </c>
      <c r="C2584" s="64" t="s">
        <v>5782</v>
      </c>
      <c r="D2584" s="234" t="s">
        <v>104</v>
      </c>
      <c r="E2584" s="64" t="s">
        <v>1017</v>
      </c>
      <c r="F2584" s="64">
        <v>12</v>
      </c>
      <c r="G2584" s="64" t="s">
        <v>166</v>
      </c>
      <c r="H2584" s="233" t="s">
        <v>5748</v>
      </c>
      <c r="I2584" s="234" t="s">
        <v>166</v>
      </c>
      <c r="J2584" s="64" t="s">
        <v>176</v>
      </c>
    </row>
    <row r="2585" spans="1:10" x14ac:dyDescent="0.25">
      <c r="A2585" s="64">
        <v>24248480</v>
      </c>
      <c r="B2585" s="233" t="s">
        <v>3397</v>
      </c>
      <c r="C2585" s="64" t="s">
        <v>5783</v>
      </c>
      <c r="D2585" s="234" t="s">
        <v>119</v>
      </c>
      <c r="E2585" s="64" t="s">
        <v>2718</v>
      </c>
      <c r="F2585" s="64">
        <v>14</v>
      </c>
      <c r="G2585" s="64" t="s">
        <v>166</v>
      </c>
      <c r="H2585" s="233" t="s">
        <v>5748</v>
      </c>
      <c r="I2585" s="234" t="s">
        <v>166</v>
      </c>
      <c r="J2585" s="64" t="s">
        <v>176</v>
      </c>
    </row>
    <row r="2586" spans="1:10" x14ac:dyDescent="0.25">
      <c r="A2586" s="64">
        <v>24248487</v>
      </c>
      <c r="B2586" s="233" t="s">
        <v>5784</v>
      </c>
      <c r="C2586" s="64" t="s">
        <v>2615</v>
      </c>
      <c r="D2586" s="234" t="s">
        <v>104</v>
      </c>
      <c r="E2586" s="64" t="s">
        <v>183</v>
      </c>
      <c r="F2586" s="64">
        <v>11</v>
      </c>
      <c r="G2586" s="64" t="s">
        <v>166</v>
      </c>
      <c r="H2586" s="233" t="s">
        <v>5748</v>
      </c>
      <c r="I2586" s="234" t="s">
        <v>166</v>
      </c>
      <c r="J2586" s="64" t="s">
        <v>176</v>
      </c>
    </row>
    <row r="2587" spans="1:10" x14ac:dyDescent="0.25">
      <c r="A2587" s="64">
        <v>24248492</v>
      </c>
      <c r="B2587" s="233" t="s">
        <v>2746</v>
      </c>
      <c r="C2587" s="64" t="s">
        <v>5785</v>
      </c>
      <c r="D2587" s="234" t="s">
        <v>119</v>
      </c>
      <c r="E2587" s="64" t="s">
        <v>957</v>
      </c>
      <c r="F2587" s="64">
        <v>13</v>
      </c>
      <c r="G2587" s="64" t="s">
        <v>166</v>
      </c>
      <c r="H2587" s="233" t="s">
        <v>5748</v>
      </c>
      <c r="I2587" s="234" t="s">
        <v>166</v>
      </c>
      <c r="J2587" s="64" t="s">
        <v>176</v>
      </c>
    </row>
    <row r="2588" spans="1:10" x14ac:dyDescent="0.25">
      <c r="A2588" s="64">
        <v>24222030</v>
      </c>
      <c r="B2588" s="233" t="s">
        <v>5786</v>
      </c>
      <c r="C2588" s="64" t="s">
        <v>5787</v>
      </c>
      <c r="D2588" s="234" t="s">
        <v>119</v>
      </c>
      <c r="E2588" s="64" t="s">
        <v>3630</v>
      </c>
      <c r="F2588" s="64">
        <v>14</v>
      </c>
      <c r="G2588" s="64" t="s">
        <v>166</v>
      </c>
      <c r="H2588" s="233" t="s">
        <v>5748</v>
      </c>
      <c r="I2588" s="234" t="s">
        <v>166</v>
      </c>
      <c r="J2588" s="64" t="s">
        <v>176</v>
      </c>
    </row>
    <row r="2589" spans="1:10" x14ac:dyDescent="0.25">
      <c r="A2589" s="64">
        <v>24248493</v>
      </c>
      <c r="B2589" s="233" t="s">
        <v>4218</v>
      </c>
      <c r="C2589" s="64" t="s">
        <v>5788</v>
      </c>
      <c r="D2589" s="234" t="s">
        <v>104</v>
      </c>
      <c r="E2589" s="64" t="s">
        <v>5706</v>
      </c>
      <c r="F2589" s="64">
        <v>12</v>
      </c>
      <c r="G2589" s="64" t="s">
        <v>166</v>
      </c>
      <c r="H2589" s="233" t="s">
        <v>5748</v>
      </c>
      <c r="I2589" s="234" t="s">
        <v>166</v>
      </c>
      <c r="J2589" s="64" t="s">
        <v>176</v>
      </c>
    </row>
    <row r="2590" spans="1:10" x14ac:dyDescent="0.25">
      <c r="A2590" s="64">
        <v>24248485</v>
      </c>
      <c r="B2590" s="233" t="s">
        <v>2890</v>
      </c>
      <c r="C2590" s="64" t="s">
        <v>5789</v>
      </c>
      <c r="D2590" s="234" t="s">
        <v>104</v>
      </c>
      <c r="E2590" s="64" t="s">
        <v>4920</v>
      </c>
      <c r="F2590" s="64">
        <v>12</v>
      </c>
      <c r="G2590" s="64" t="s">
        <v>166</v>
      </c>
      <c r="H2590" s="233" t="s">
        <v>5748</v>
      </c>
      <c r="I2590" s="234" t="s">
        <v>166</v>
      </c>
      <c r="J2590" s="64" t="s">
        <v>176</v>
      </c>
    </row>
    <row r="2591" spans="1:10" x14ac:dyDescent="0.25">
      <c r="A2591" s="64">
        <v>24248496</v>
      </c>
      <c r="B2591" s="233" t="s">
        <v>3071</v>
      </c>
      <c r="C2591" s="64" t="s">
        <v>5790</v>
      </c>
      <c r="D2591" s="234" t="s">
        <v>103</v>
      </c>
      <c r="E2591" s="64" t="s">
        <v>5791</v>
      </c>
      <c r="F2591" s="64">
        <v>11</v>
      </c>
      <c r="G2591" s="64" t="s">
        <v>166</v>
      </c>
      <c r="H2591" s="233" t="s">
        <v>5748</v>
      </c>
      <c r="I2591" s="234" t="s">
        <v>166</v>
      </c>
      <c r="J2591" s="64" t="s">
        <v>176</v>
      </c>
    </row>
    <row r="2592" spans="1:10" x14ac:dyDescent="0.25">
      <c r="A2592" s="64">
        <v>24245650</v>
      </c>
      <c r="B2592" s="233" t="s">
        <v>5792</v>
      </c>
      <c r="C2592" s="64" t="s">
        <v>5793</v>
      </c>
      <c r="D2592" s="234" t="s">
        <v>103</v>
      </c>
      <c r="E2592" s="64" t="s">
        <v>1731</v>
      </c>
      <c r="F2592" s="64">
        <v>11</v>
      </c>
      <c r="G2592" s="64" t="s">
        <v>166</v>
      </c>
      <c r="H2592" s="233" t="s">
        <v>5794</v>
      </c>
      <c r="I2592" s="234" t="s">
        <v>166</v>
      </c>
    </row>
    <row r="2593" spans="1:10" x14ac:dyDescent="0.25">
      <c r="A2593" s="64">
        <v>24245801</v>
      </c>
      <c r="B2593" s="233" t="s">
        <v>5797</v>
      </c>
      <c r="C2593" s="64" t="s">
        <v>5798</v>
      </c>
      <c r="D2593" s="234" t="s">
        <v>104</v>
      </c>
      <c r="E2593" s="64" t="s">
        <v>742</v>
      </c>
      <c r="F2593" s="64">
        <v>13</v>
      </c>
      <c r="G2593" s="64" t="s">
        <v>166</v>
      </c>
      <c r="H2593" s="233" t="s">
        <v>5794</v>
      </c>
      <c r="I2593" s="234" t="s">
        <v>166</v>
      </c>
    </row>
    <row r="2594" spans="1:10" x14ac:dyDescent="0.25">
      <c r="A2594" s="64">
        <v>24245800</v>
      </c>
      <c r="B2594" s="233" t="s">
        <v>5797</v>
      </c>
      <c r="C2594" s="64" t="s">
        <v>5799</v>
      </c>
      <c r="D2594" s="234" t="s">
        <v>103</v>
      </c>
      <c r="E2594" s="64" t="s">
        <v>2079</v>
      </c>
      <c r="F2594" s="64">
        <v>13</v>
      </c>
      <c r="G2594" s="64" t="s">
        <v>166</v>
      </c>
      <c r="H2594" s="233" t="s">
        <v>5794</v>
      </c>
      <c r="I2594" s="234" t="s">
        <v>166</v>
      </c>
    </row>
    <row r="2595" spans="1:10" x14ac:dyDescent="0.25">
      <c r="A2595" s="64">
        <v>24238781</v>
      </c>
      <c r="B2595" s="233" t="s">
        <v>3329</v>
      </c>
      <c r="C2595" s="64" t="s">
        <v>5800</v>
      </c>
      <c r="D2595" s="234" t="s">
        <v>104</v>
      </c>
      <c r="E2595" s="64" t="s">
        <v>5451</v>
      </c>
      <c r="F2595" s="64">
        <v>13</v>
      </c>
      <c r="G2595" s="64" t="s">
        <v>166</v>
      </c>
      <c r="H2595" s="233" t="s">
        <v>5794</v>
      </c>
      <c r="I2595" s="234" t="s">
        <v>166</v>
      </c>
      <c r="J2595" s="64" t="s">
        <v>331</v>
      </c>
    </row>
    <row r="2596" spans="1:10" x14ac:dyDescent="0.25">
      <c r="A2596" s="64">
        <v>24222239</v>
      </c>
      <c r="B2596" s="233" t="s">
        <v>5801</v>
      </c>
      <c r="C2596" s="64" t="s">
        <v>2492</v>
      </c>
      <c r="D2596" s="234" t="s">
        <v>118</v>
      </c>
      <c r="E2596" s="64" t="s">
        <v>1238</v>
      </c>
      <c r="F2596" s="64">
        <v>15</v>
      </c>
      <c r="G2596" s="64" t="s">
        <v>166</v>
      </c>
      <c r="H2596" s="233" t="s">
        <v>5794</v>
      </c>
      <c r="I2596" s="234" t="s">
        <v>166</v>
      </c>
      <c r="J2596" s="64" t="s">
        <v>331</v>
      </c>
    </row>
    <row r="2597" spans="1:10" x14ac:dyDescent="0.25">
      <c r="A2597" s="64">
        <v>24249065</v>
      </c>
      <c r="B2597" s="233" t="s">
        <v>4774</v>
      </c>
      <c r="C2597" s="64" t="s">
        <v>3389</v>
      </c>
      <c r="D2597" s="234" t="s">
        <v>104</v>
      </c>
      <c r="E2597" s="64" t="s">
        <v>2165</v>
      </c>
      <c r="F2597" s="64">
        <v>12</v>
      </c>
      <c r="G2597" s="64" t="s">
        <v>166</v>
      </c>
      <c r="H2597" s="233" t="s">
        <v>5794</v>
      </c>
      <c r="I2597" s="234" t="s">
        <v>166</v>
      </c>
    </row>
    <row r="2598" spans="1:10" x14ac:dyDescent="0.25">
      <c r="A2598" s="64">
        <v>24222251</v>
      </c>
      <c r="B2598" s="233" t="s">
        <v>5802</v>
      </c>
      <c r="C2598" s="64" t="s">
        <v>5803</v>
      </c>
      <c r="D2598" s="234" t="s">
        <v>118</v>
      </c>
      <c r="E2598" s="64" t="s">
        <v>1627</v>
      </c>
      <c r="F2598" s="64">
        <v>14</v>
      </c>
      <c r="G2598" s="64" t="s">
        <v>166</v>
      </c>
      <c r="H2598" s="233" t="s">
        <v>5794</v>
      </c>
      <c r="I2598" s="234" t="s">
        <v>166</v>
      </c>
      <c r="J2598" s="64" t="s">
        <v>5804</v>
      </c>
    </row>
    <row r="2599" spans="1:10" x14ac:dyDescent="0.25">
      <c r="A2599" s="64">
        <v>24248928</v>
      </c>
      <c r="B2599" s="233" t="s">
        <v>5805</v>
      </c>
      <c r="C2599" s="64" t="s">
        <v>5806</v>
      </c>
      <c r="D2599" s="234" t="s">
        <v>118</v>
      </c>
      <c r="E2599" s="64" t="s">
        <v>5807</v>
      </c>
      <c r="F2599" s="64">
        <v>15</v>
      </c>
      <c r="G2599" s="64" t="s">
        <v>166</v>
      </c>
      <c r="H2599" s="233" t="s">
        <v>5794</v>
      </c>
      <c r="I2599" s="234" t="s">
        <v>166</v>
      </c>
    </row>
    <row r="2600" spans="1:10" x14ac:dyDescent="0.25">
      <c r="A2600" s="64">
        <v>24245649</v>
      </c>
      <c r="B2600" s="233" t="s">
        <v>5808</v>
      </c>
      <c r="C2600" s="64" t="s">
        <v>5809</v>
      </c>
      <c r="D2600" s="234" t="s">
        <v>104</v>
      </c>
      <c r="E2600" s="64" t="s">
        <v>1160</v>
      </c>
      <c r="F2600" s="64">
        <v>11</v>
      </c>
      <c r="G2600" s="64" t="s">
        <v>166</v>
      </c>
      <c r="H2600" s="233" t="s">
        <v>5794</v>
      </c>
      <c r="I2600" s="234" t="s">
        <v>166</v>
      </c>
    </row>
    <row r="2601" spans="1:10" x14ac:dyDescent="0.25">
      <c r="A2601" s="64">
        <v>24222509</v>
      </c>
      <c r="B2601" s="233" t="s">
        <v>3640</v>
      </c>
      <c r="C2601" s="64" t="s">
        <v>5810</v>
      </c>
      <c r="D2601" s="234" t="s">
        <v>103</v>
      </c>
      <c r="E2601" s="64" t="s">
        <v>4477</v>
      </c>
      <c r="F2601" s="64">
        <v>13</v>
      </c>
      <c r="G2601" s="64" t="s">
        <v>166</v>
      </c>
      <c r="H2601" s="233" t="s">
        <v>5794</v>
      </c>
      <c r="I2601" s="234" t="s">
        <v>166</v>
      </c>
      <c r="J2601" s="64" t="s">
        <v>5811</v>
      </c>
    </row>
    <row r="2602" spans="1:10" x14ac:dyDescent="0.25">
      <c r="A2602" s="64">
        <v>24237528</v>
      </c>
      <c r="B2602" s="233" t="s">
        <v>5812</v>
      </c>
      <c r="C2602" s="64" t="s">
        <v>2169</v>
      </c>
      <c r="D2602" s="234" t="s">
        <v>104</v>
      </c>
      <c r="E2602" s="64" t="s">
        <v>5813</v>
      </c>
      <c r="F2602" s="64">
        <v>13</v>
      </c>
      <c r="G2602" s="64" t="s">
        <v>166</v>
      </c>
      <c r="H2602" s="233" t="s">
        <v>5794</v>
      </c>
      <c r="I2602" s="234" t="s">
        <v>166</v>
      </c>
      <c r="J2602" s="64" t="s">
        <v>597</v>
      </c>
    </row>
    <row r="2603" spans="1:10" x14ac:dyDescent="0.25">
      <c r="A2603" s="64">
        <v>24245521</v>
      </c>
      <c r="B2603" s="233" t="s">
        <v>5814</v>
      </c>
      <c r="C2603" s="64" t="s">
        <v>5815</v>
      </c>
      <c r="D2603" s="234" t="s">
        <v>118</v>
      </c>
      <c r="E2603" s="64" t="s">
        <v>5816</v>
      </c>
      <c r="F2603" s="64">
        <v>13</v>
      </c>
      <c r="G2603" s="64" t="s">
        <v>166</v>
      </c>
      <c r="H2603" s="233" t="s">
        <v>5794</v>
      </c>
      <c r="I2603" s="234" t="s">
        <v>166</v>
      </c>
    </row>
    <row r="2604" spans="1:10" x14ac:dyDescent="0.25">
      <c r="A2604" s="64">
        <v>24237706</v>
      </c>
      <c r="B2604" s="233" t="s">
        <v>5817</v>
      </c>
      <c r="C2604" s="64" t="s">
        <v>5818</v>
      </c>
      <c r="D2604" s="234" t="s">
        <v>104</v>
      </c>
      <c r="E2604" s="64" t="s">
        <v>2035</v>
      </c>
      <c r="F2604" s="64">
        <v>12</v>
      </c>
      <c r="G2604" s="64" t="s">
        <v>166</v>
      </c>
      <c r="H2604" s="233" t="s">
        <v>5794</v>
      </c>
      <c r="I2604" s="234" t="s">
        <v>166</v>
      </c>
      <c r="J2604" s="64" t="s">
        <v>5819</v>
      </c>
    </row>
    <row r="2605" spans="1:10" x14ac:dyDescent="0.25">
      <c r="A2605" s="64">
        <v>24248929</v>
      </c>
      <c r="B2605" s="233" t="s">
        <v>5820</v>
      </c>
      <c r="C2605" s="64" t="s">
        <v>5821</v>
      </c>
      <c r="D2605" s="234" t="s">
        <v>104</v>
      </c>
      <c r="E2605" s="64" t="s">
        <v>1552</v>
      </c>
      <c r="F2605" s="64">
        <v>12</v>
      </c>
      <c r="G2605" s="64" t="s">
        <v>166</v>
      </c>
      <c r="H2605" s="233" t="s">
        <v>5794</v>
      </c>
      <c r="I2605" s="234" t="s">
        <v>166</v>
      </c>
    </row>
    <row r="2606" spans="1:10" x14ac:dyDescent="0.25">
      <c r="A2606" s="64">
        <v>24245648</v>
      </c>
      <c r="B2606" s="233" t="s">
        <v>5822</v>
      </c>
      <c r="C2606" s="64" t="s">
        <v>5823</v>
      </c>
      <c r="D2606" s="234" t="s">
        <v>103</v>
      </c>
      <c r="E2606" s="64" t="s">
        <v>1473</v>
      </c>
      <c r="F2606" s="64">
        <v>12</v>
      </c>
      <c r="G2606" s="64" t="s">
        <v>166</v>
      </c>
      <c r="H2606" s="233" t="s">
        <v>5794</v>
      </c>
      <c r="I2606" s="234" t="s">
        <v>166</v>
      </c>
    </row>
    <row r="2607" spans="1:10" x14ac:dyDescent="0.25">
      <c r="A2607" s="64">
        <v>24248930</v>
      </c>
      <c r="B2607" s="233" t="s">
        <v>5824</v>
      </c>
      <c r="C2607" s="64" t="s">
        <v>5825</v>
      </c>
      <c r="D2607" s="234" t="s">
        <v>104</v>
      </c>
      <c r="E2607" s="64" t="s">
        <v>2230</v>
      </c>
      <c r="F2607" s="64">
        <v>12</v>
      </c>
      <c r="G2607" s="64" t="s">
        <v>166</v>
      </c>
      <c r="H2607" s="233" t="s">
        <v>5794</v>
      </c>
      <c r="I2607" s="234" t="s">
        <v>166</v>
      </c>
    </row>
    <row r="2608" spans="1:10" x14ac:dyDescent="0.25">
      <c r="A2608" s="64">
        <v>24233750</v>
      </c>
      <c r="B2608" s="233" t="s">
        <v>5826</v>
      </c>
      <c r="C2608" s="64" t="s">
        <v>5827</v>
      </c>
      <c r="D2608" s="234" t="s">
        <v>119</v>
      </c>
      <c r="E2608" s="64" t="s">
        <v>5828</v>
      </c>
      <c r="F2608" s="64">
        <v>14</v>
      </c>
      <c r="G2608" s="64" t="s">
        <v>166</v>
      </c>
      <c r="H2608" s="233" t="s">
        <v>5794</v>
      </c>
      <c r="I2608" s="234" t="s">
        <v>166</v>
      </c>
      <c r="J2608" s="64" t="s">
        <v>1441</v>
      </c>
    </row>
    <row r="2609" spans="1:10" x14ac:dyDescent="0.25">
      <c r="A2609" s="64">
        <v>24245520</v>
      </c>
      <c r="B2609" s="233" t="s">
        <v>5829</v>
      </c>
      <c r="C2609" s="64" t="s">
        <v>5830</v>
      </c>
      <c r="D2609" s="234" t="s">
        <v>104</v>
      </c>
      <c r="E2609" s="64" t="s">
        <v>1425</v>
      </c>
      <c r="F2609" s="64">
        <v>13</v>
      </c>
      <c r="G2609" s="64" t="s">
        <v>166</v>
      </c>
      <c r="H2609" s="233" t="s">
        <v>5794</v>
      </c>
      <c r="I2609" s="234" t="s">
        <v>166</v>
      </c>
    </row>
    <row r="2610" spans="1:10" x14ac:dyDescent="0.25">
      <c r="A2610" s="64">
        <v>24248931</v>
      </c>
      <c r="B2610" s="233" t="s">
        <v>5831</v>
      </c>
      <c r="C2610" s="64" t="s">
        <v>5440</v>
      </c>
      <c r="D2610" s="234" t="s">
        <v>118</v>
      </c>
      <c r="E2610" s="64" t="s">
        <v>5832</v>
      </c>
      <c r="F2610" s="64">
        <v>14</v>
      </c>
      <c r="G2610" s="64" t="s">
        <v>166</v>
      </c>
      <c r="H2610" s="233" t="s">
        <v>5794</v>
      </c>
      <c r="I2610" s="234" t="s">
        <v>166</v>
      </c>
    </row>
    <row r="2611" spans="1:10" x14ac:dyDescent="0.25">
      <c r="A2611" s="64">
        <v>24238870</v>
      </c>
      <c r="B2611" s="233" t="s">
        <v>5833</v>
      </c>
      <c r="C2611" s="64" t="s">
        <v>5834</v>
      </c>
      <c r="D2611" s="234" t="s">
        <v>103</v>
      </c>
      <c r="E2611" s="64" t="s">
        <v>960</v>
      </c>
      <c r="F2611" s="64">
        <v>12</v>
      </c>
      <c r="G2611" s="64" t="s">
        <v>166</v>
      </c>
      <c r="H2611" s="233" t="s">
        <v>5794</v>
      </c>
      <c r="I2611" s="234" t="s">
        <v>166</v>
      </c>
      <c r="J2611" s="64" t="s">
        <v>632</v>
      </c>
    </row>
    <row r="2612" spans="1:10" x14ac:dyDescent="0.25">
      <c r="A2612" s="64">
        <v>24248142</v>
      </c>
      <c r="B2612" s="233" t="s">
        <v>5835</v>
      </c>
      <c r="C2612" s="64" t="s">
        <v>5836</v>
      </c>
      <c r="D2612" s="234" t="s">
        <v>104</v>
      </c>
      <c r="E2612" s="64" t="s">
        <v>4617</v>
      </c>
      <c r="F2612" s="64">
        <v>12</v>
      </c>
      <c r="G2612" s="64" t="s">
        <v>166</v>
      </c>
      <c r="H2612" s="233" t="s">
        <v>5794</v>
      </c>
      <c r="I2612" s="234" t="s">
        <v>166</v>
      </c>
    </row>
    <row r="2613" spans="1:10" x14ac:dyDescent="0.25">
      <c r="A2613" s="64">
        <v>24247826</v>
      </c>
      <c r="B2613" s="233" t="s">
        <v>1029</v>
      </c>
      <c r="C2613" s="64" t="s">
        <v>5837</v>
      </c>
      <c r="D2613" s="234" t="s">
        <v>104</v>
      </c>
      <c r="E2613" s="64" t="s">
        <v>2708</v>
      </c>
      <c r="F2613" s="64">
        <v>11</v>
      </c>
      <c r="G2613" s="64" t="s">
        <v>166</v>
      </c>
      <c r="H2613" s="233" t="s">
        <v>5794</v>
      </c>
      <c r="I2613" s="234" t="s">
        <v>166</v>
      </c>
    </row>
    <row r="2614" spans="1:10" x14ac:dyDescent="0.25">
      <c r="A2614" s="64">
        <v>24237705</v>
      </c>
      <c r="B2614" s="233" t="s">
        <v>5838</v>
      </c>
      <c r="C2614" s="64" t="s">
        <v>5839</v>
      </c>
      <c r="D2614" s="234" t="s">
        <v>104</v>
      </c>
      <c r="E2614" s="64" t="s">
        <v>913</v>
      </c>
      <c r="F2614" s="64">
        <v>12</v>
      </c>
      <c r="G2614" s="64" t="s">
        <v>166</v>
      </c>
      <c r="H2614" s="233" t="s">
        <v>5794</v>
      </c>
      <c r="I2614" s="234" t="s">
        <v>166</v>
      </c>
      <c r="J2614" s="64" t="s">
        <v>5840</v>
      </c>
    </row>
    <row r="2615" spans="1:10" x14ac:dyDescent="0.25">
      <c r="A2615" s="64">
        <v>24245770</v>
      </c>
      <c r="B2615" s="233" t="s">
        <v>5841</v>
      </c>
      <c r="C2615" s="64" t="s">
        <v>2389</v>
      </c>
      <c r="D2615" s="234" t="s">
        <v>103</v>
      </c>
      <c r="E2615" s="64" t="s">
        <v>5796</v>
      </c>
      <c r="F2615" s="64">
        <v>13</v>
      </c>
      <c r="G2615" s="64" t="s">
        <v>166</v>
      </c>
      <c r="H2615" s="233" t="s">
        <v>5794</v>
      </c>
      <c r="I2615" s="234" t="s">
        <v>166</v>
      </c>
    </row>
    <row r="2616" spans="1:10" x14ac:dyDescent="0.25">
      <c r="A2616" s="64">
        <v>24245775</v>
      </c>
      <c r="B2616" s="233" t="s">
        <v>5842</v>
      </c>
      <c r="C2616" s="64" t="s">
        <v>5843</v>
      </c>
      <c r="D2616" s="234" t="s">
        <v>103</v>
      </c>
      <c r="E2616" s="64" t="s">
        <v>4794</v>
      </c>
      <c r="F2616" s="64">
        <v>12</v>
      </c>
      <c r="G2616" s="64" t="s">
        <v>166</v>
      </c>
      <c r="H2616" s="233" t="s">
        <v>5794</v>
      </c>
      <c r="I2616" s="234" t="s">
        <v>166</v>
      </c>
    </row>
    <row r="2617" spans="1:10" x14ac:dyDescent="0.25">
      <c r="A2617" s="64">
        <v>24237713</v>
      </c>
      <c r="B2617" s="233" t="s">
        <v>5844</v>
      </c>
      <c r="C2617" s="64" t="s">
        <v>5818</v>
      </c>
      <c r="D2617" s="234" t="s">
        <v>104</v>
      </c>
      <c r="E2617" s="64" t="s">
        <v>4808</v>
      </c>
      <c r="F2617" s="64">
        <v>13</v>
      </c>
      <c r="G2617" s="64" t="s">
        <v>166</v>
      </c>
      <c r="H2617" s="233" t="s">
        <v>5794</v>
      </c>
      <c r="I2617" s="234" t="s">
        <v>166</v>
      </c>
      <c r="J2617" s="64" t="s">
        <v>5840</v>
      </c>
    </row>
    <row r="2618" spans="1:10" x14ac:dyDescent="0.25">
      <c r="A2618" s="64">
        <v>24245514</v>
      </c>
      <c r="B2618" s="233" t="s">
        <v>5441</v>
      </c>
      <c r="C2618" s="64" t="s">
        <v>222</v>
      </c>
      <c r="D2618" s="234" t="s">
        <v>104</v>
      </c>
      <c r="E2618" s="64" t="s">
        <v>1931</v>
      </c>
      <c r="F2618" s="64">
        <v>12</v>
      </c>
      <c r="G2618" s="64" t="s">
        <v>166</v>
      </c>
      <c r="H2618" s="233" t="s">
        <v>5794</v>
      </c>
      <c r="I2618" s="234" t="s">
        <v>166</v>
      </c>
      <c r="J2618" s="64" t="s">
        <v>469</v>
      </c>
    </row>
    <row r="2619" spans="1:10" x14ac:dyDescent="0.25">
      <c r="A2619" s="64">
        <v>24248933</v>
      </c>
      <c r="B2619" s="233" t="s">
        <v>5845</v>
      </c>
      <c r="C2619" s="64" t="s">
        <v>5846</v>
      </c>
      <c r="D2619" s="234" t="s">
        <v>103</v>
      </c>
      <c r="E2619" s="64" t="s">
        <v>2862</v>
      </c>
      <c r="F2619" s="64">
        <v>12</v>
      </c>
      <c r="G2619" s="64" t="s">
        <v>166</v>
      </c>
      <c r="H2619" s="233" t="s">
        <v>5794</v>
      </c>
      <c r="I2619" s="234" t="s">
        <v>166</v>
      </c>
    </row>
    <row r="2620" spans="1:10" x14ac:dyDescent="0.25">
      <c r="A2620" s="64">
        <v>24238188</v>
      </c>
      <c r="B2620" s="233" t="s">
        <v>5847</v>
      </c>
      <c r="C2620" s="64" t="s">
        <v>5459</v>
      </c>
      <c r="D2620" s="234" t="s">
        <v>118</v>
      </c>
      <c r="E2620" s="64" t="s">
        <v>2132</v>
      </c>
      <c r="F2620" s="64">
        <v>14</v>
      </c>
      <c r="G2620" s="64" t="s">
        <v>166</v>
      </c>
      <c r="H2620" s="233" t="s">
        <v>5794</v>
      </c>
      <c r="I2620" s="234" t="s">
        <v>166</v>
      </c>
      <c r="J2620" s="64" t="s">
        <v>5848</v>
      </c>
    </row>
    <row r="2621" spans="1:10" x14ac:dyDescent="0.25">
      <c r="A2621" s="64">
        <v>24245652</v>
      </c>
      <c r="B2621" s="233" t="s">
        <v>5849</v>
      </c>
      <c r="C2621" s="64" t="s">
        <v>5491</v>
      </c>
      <c r="D2621" s="234" t="s">
        <v>104</v>
      </c>
      <c r="E2621" s="64" t="s">
        <v>4707</v>
      </c>
      <c r="F2621" s="64">
        <v>12</v>
      </c>
      <c r="G2621" s="64" t="s">
        <v>166</v>
      </c>
      <c r="H2621" s="233" t="s">
        <v>5794</v>
      </c>
      <c r="I2621" s="234" t="s">
        <v>166</v>
      </c>
    </row>
    <row r="2622" spans="1:10" x14ac:dyDescent="0.25">
      <c r="A2622" s="64">
        <v>24221315</v>
      </c>
      <c r="B2622" s="233" t="s">
        <v>5849</v>
      </c>
      <c r="C2622" s="64" t="s">
        <v>5850</v>
      </c>
      <c r="D2622" s="234" t="s">
        <v>119</v>
      </c>
      <c r="E2622" s="64" t="s">
        <v>5851</v>
      </c>
      <c r="F2622" s="64">
        <v>13</v>
      </c>
      <c r="G2622" s="64" t="s">
        <v>166</v>
      </c>
      <c r="H2622" s="233" t="s">
        <v>5794</v>
      </c>
      <c r="I2622" s="234" t="s">
        <v>166</v>
      </c>
      <c r="J2622" s="64" t="s">
        <v>5852</v>
      </c>
    </row>
    <row r="2623" spans="1:10" x14ac:dyDescent="0.25">
      <c r="A2623" s="64">
        <v>24210093</v>
      </c>
      <c r="B2623" s="233" t="s">
        <v>3555</v>
      </c>
      <c r="C2623" s="64" t="s">
        <v>3152</v>
      </c>
      <c r="D2623" s="234" t="s">
        <v>119</v>
      </c>
      <c r="E2623" s="64" t="s">
        <v>5853</v>
      </c>
      <c r="F2623" s="64">
        <v>14</v>
      </c>
      <c r="G2623" s="64" t="s">
        <v>166</v>
      </c>
      <c r="H2623" s="233" t="s">
        <v>5794</v>
      </c>
      <c r="I2623" s="234" t="s">
        <v>166</v>
      </c>
      <c r="J2623" s="64" t="s">
        <v>469</v>
      </c>
    </row>
    <row r="2624" spans="1:10" x14ac:dyDescent="0.25">
      <c r="A2624" s="64">
        <v>24245519</v>
      </c>
      <c r="B2624" s="233" t="s">
        <v>5854</v>
      </c>
      <c r="C2624" s="64" t="s">
        <v>366</v>
      </c>
      <c r="D2624" s="234" t="s">
        <v>104</v>
      </c>
      <c r="E2624" s="64" t="s">
        <v>5855</v>
      </c>
      <c r="F2624" s="64">
        <v>11</v>
      </c>
      <c r="G2624" s="64" t="s">
        <v>166</v>
      </c>
      <c r="H2624" s="233" t="s">
        <v>5794</v>
      </c>
      <c r="I2624" s="234" t="s">
        <v>166</v>
      </c>
    </row>
    <row r="2625" spans="1:10" x14ac:dyDescent="0.25">
      <c r="A2625" s="64">
        <v>24245776</v>
      </c>
      <c r="B2625" s="233" t="s">
        <v>5856</v>
      </c>
      <c r="C2625" s="64" t="s">
        <v>5857</v>
      </c>
      <c r="D2625" s="234" t="s">
        <v>104</v>
      </c>
      <c r="E2625" s="64" t="s">
        <v>275</v>
      </c>
      <c r="F2625" s="64">
        <v>12</v>
      </c>
      <c r="G2625" s="64" t="s">
        <v>166</v>
      </c>
      <c r="H2625" s="233" t="s">
        <v>5794</v>
      </c>
      <c r="I2625" s="234" t="s">
        <v>166</v>
      </c>
    </row>
    <row r="2626" spans="1:10" x14ac:dyDescent="0.25">
      <c r="A2626" s="64">
        <v>24248934</v>
      </c>
      <c r="B2626" s="233" t="s">
        <v>5858</v>
      </c>
      <c r="C2626" s="64" t="s">
        <v>5859</v>
      </c>
      <c r="D2626" s="234" t="s">
        <v>103</v>
      </c>
      <c r="E2626" s="64" t="s">
        <v>678</v>
      </c>
      <c r="F2626" s="64">
        <v>11</v>
      </c>
      <c r="G2626" s="64" t="s">
        <v>166</v>
      </c>
      <c r="H2626" s="233" t="s">
        <v>5794</v>
      </c>
      <c r="I2626" s="234" t="s">
        <v>166</v>
      </c>
    </row>
    <row r="2627" spans="1:10" x14ac:dyDescent="0.25">
      <c r="A2627" s="64">
        <v>24245513</v>
      </c>
      <c r="B2627" s="233" t="s">
        <v>5860</v>
      </c>
      <c r="C2627" s="64" t="s">
        <v>3656</v>
      </c>
      <c r="D2627" s="234" t="s">
        <v>104</v>
      </c>
      <c r="E2627" s="64" t="s">
        <v>5861</v>
      </c>
      <c r="F2627" s="64">
        <v>10</v>
      </c>
      <c r="G2627" s="64" t="s">
        <v>166</v>
      </c>
      <c r="H2627" s="233" t="s">
        <v>5794</v>
      </c>
      <c r="I2627" s="234" t="s">
        <v>166</v>
      </c>
      <c r="J2627" s="64" t="s">
        <v>469</v>
      </c>
    </row>
    <row r="2628" spans="1:10" x14ac:dyDescent="0.25">
      <c r="A2628" s="64">
        <v>24248935</v>
      </c>
      <c r="B2628" s="233" t="s">
        <v>5862</v>
      </c>
      <c r="C2628" s="64" t="s">
        <v>5839</v>
      </c>
      <c r="D2628" s="234" t="s">
        <v>104</v>
      </c>
      <c r="E2628" s="64" t="s">
        <v>3213</v>
      </c>
      <c r="F2628" s="64">
        <v>11</v>
      </c>
      <c r="G2628" s="64" t="s">
        <v>166</v>
      </c>
      <c r="H2628" s="233" t="s">
        <v>5794</v>
      </c>
      <c r="I2628" s="234" t="s">
        <v>166</v>
      </c>
    </row>
    <row r="2629" spans="1:10" x14ac:dyDescent="0.25">
      <c r="A2629" s="64">
        <v>24211067</v>
      </c>
      <c r="B2629" s="233" t="s">
        <v>5863</v>
      </c>
      <c r="C2629" s="64" t="s">
        <v>3168</v>
      </c>
      <c r="D2629" s="234" t="s">
        <v>119</v>
      </c>
      <c r="E2629" s="64" t="s">
        <v>2404</v>
      </c>
      <c r="F2629" s="64">
        <v>15</v>
      </c>
      <c r="G2629" s="64" t="s">
        <v>166</v>
      </c>
      <c r="H2629" s="233" t="s">
        <v>5794</v>
      </c>
      <c r="I2629" s="234" t="s">
        <v>166</v>
      </c>
      <c r="J2629" s="64" t="s">
        <v>5864</v>
      </c>
    </row>
    <row r="2630" spans="1:10" x14ac:dyDescent="0.25">
      <c r="A2630" s="64">
        <v>24245774</v>
      </c>
      <c r="B2630" s="233" t="s">
        <v>5865</v>
      </c>
      <c r="C2630" s="64" t="s">
        <v>5866</v>
      </c>
      <c r="D2630" s="234" t="s">
        <v>103</v>
      </c>
      <c r="E2630" s="64" t="s">
        <v>1993</v>
      </c>
      <c r="F2630" s="64">
        <v>12</v>
      </c>
      <c r="G2630" s="64" t="s">
        <v>166</v>
      </c>
      <c r="H2630" s="233" t="s">
        <v>5794</v>
      </c>
      <c r="I2630" s="234" t="s">
        <v>166</v>
      </c>
    </row>
    <row r="2631" spans="1:10" x14ac:dyDescent="0.25">
      <c r="A2631" s="64">
        <v>24247827</v>
      </c>
      <c r="B2631" s="233" t="s">
        <v>5867</v>
      </c>
      <c r="C2631" s="64" t="s">
        <v>5868</v>
      </c>
      <c r="D2631" s="234" t="s">
        <v>103</v>
      </c>
      <c r="E2631" s="64" t="s">
        <v>5493</v>
      </c>
      <c r="F2631" s="64">
        <v>11</v>
      </c>
      <c r="G2631" s="64" t="s">
        <v>166</v>
      </c>
      <c r="H2631" s="233" t="s">
        <v>5794</v>
      </c>
      <c r="I2631" s="234" t="s">
        <v>166</v>
      </c>
    </row>
    <row r="2632" spans="1:10" x14ac:dyDescent="0.25">
      <c r="A2632" s="64">
        <v>24245651</v>
      </c>
      <c r="B2632" s="233" t="s">
        <v>5869</v>
      </c>
      <c r="C2632" s="64" t="s">
        <v>5870</v>
      </c>
      <c r="D2632" s="234" t="s">
        <v>104</v>
      </c>
      <c r="E2632" s="64" t="s">
        <v>1524</v>
      </c>
      <c r="F2632" s="64">
        <v>11</v>
      </c>
      <c r="G2632" s="64" t="s">
        <v>166</v>
      </c>
      <c r="H2632" s="233" t="s">
        <v>5794</v>
      </c>
      <c r="I2632" s="234" t="s">
        <v>166</v>
      </c>
    </row>
    <row r="2633" spans="1:10" x14ac:dyDescent="0.25">
      <c r="A2633" s="64">
        <v>24245715</v>
      </c>
      <c r="B2633" s="233" t="s">
        <v>5871</v>
      </c>
      <c r="C2633" s="64" t="s">
        <v>5872</v>
      </c>
      <c r="D2633" s="234" t="s">
        <v>103</v>
      </c>
      <c r="E2633" s="64" t="s">
        <v>2422</v>
      </c>
      <c r="F2633" s="64">
        <v>12</v>
      </c>
      <c r="G2633" s="64" t="s">
        <v>166</v>
      </c>
      <c r="H2633" s="233" t="s">
        <v>5794</v>
      </c>
      <c r="I2633" s="234" t="s">
        <v>166</v>
      </c>
    </row>
    <row r="2634" spans="1:10" x14ac:dyDescent="0.25">
      <c r="A2634" s="64">
        <v>24248581</v>
      </c>
      <c r="B2634" s="233" t="s">
        <v>5873</v>
      </c>
      <c r="C2634" s="64" t="s">
        <v>5874</v>
      </c>
      <c r="D2634" s="234" t="s">
        <v>104</v>
      </c>
      <c r="E2634" s="64" t="s">
        <v>4321</v>
      </c>
      <c r="F2634" s="64">
        <v>12</v>
      </c>
      <c r="G2634" s="64" t="s">
        <v>166</v>
      </c>
      <c r="H2634" s="233" t="s">
        <v>5794</v>
      </c>
      <c r="I2634" s="234" t="s">
        <v>166</v>
      </c>
    </row>
    <row r="2635" spans="1:10" x14ac:dyDescent="0.25">
      <c r="A2635" s="64">
        <v>24239136</v>
      </c>
      <c r="B2635" s="233" t="s">
        <v>5875</v>
      </c>
      <c r="C2635" s="64" t="s">
        <v>5876</v>
      </c>
      <c r="D2635" s="234" t="s">
        <v>103</v>
      </c>
      <c r="E2635" s="64" t="s">
        <v>5877</v>
      </c>
      <c r="F2635" s="64">
        <v>13</v>
      </c>
      <c r="G2635" s="64" t="s">
        <v>166</v>
      </c>
      <c r="H2635" s="233" t="s">
        <v>5794</v>
      </c>
      <c r="I2635" s="234" t="s">
        <v>166</v>
      </c>
      <c r="J2635" s="64" t="s">
        <v>5878</v>
      </c>
    </row>
    <row r="2636" spans="1:10" x14ac:dyDescent="0.25">
      <c r="A2636" s="64">
        <v>24211264</v>
      </c>
      <c r="B2636" s="233" t="s">
        <v>5879</v>
      </c>
      <c r="C2636" s="64" t="s">
        <v>5880</v>
      </c>
      <c r="D2636" s="234" t="s">
        <v>119</v>
      </c>
      <c r="E2636" s="64" t="s">
        <v>4523</v>
      </c>
      <c r="F2636" s="64">
        <v>14</v>
      </c>
      <c r="G2636" s="64" t="s">
        <v>166</v>
      </c>
      <c r="H2636" s="233" t="s">
        <v>5794</v>
      </c>
      <c r="I2636" s="234" t="s">
        <v>166</v>
      </c>
      <c r="J2636" s="64" t="s">
        <v>5819</v>
      </c>
    </row>
    <row r="2637" spans="1:10" x14ac:dyDescent="0.25">
      <c r="A2637" s="64">
        <v>24249184</v>
      </c>
      <c r="B2637" s="233" t="s">
        <v>5737</v>
      </c>
      <c r="C2637" s="64" t="s">
        <v>5881</v>
      </c>
      <c r="D2637" s="234" t="s">
        <v>104</v>
      </c>
      <c r="E2637" s="64" t="s">
        <v>3302</v>
      </c>
      <c r="F2637" s="64">
        <v>12</v>
      </c>
      <c r="G2637" s="64" t="s">
        <v>166</v>
      </c>
      <c r="H2637" s="233" t="s">
        <v>5794</v>
      </c>
      <c r="I2637" s="234" t="s">
        <v>166</v>
      </c>
    </row>
    <row r="2638" spans="1:10" x14ac:dyDescent="0.25">
      <c r="A2638" s="64">
        <v>24249185</v>
      </c>
      <c r="B2638" s="233" t="s">
        <v>5737</v>
      </c>
      <c r="C2638" s="64" t="s">
        <v>5882</v>
      </c>
      <c r="D2638" s="234" t="s">
        <v>103</v>
      </c>
      <c r="E2638" s="64" t="s">
        <v>4803</v>
      </c>
      <c r="F2638" s="64">
        <v>13</v>
      </c>
      <c r="G2638" s="64" t="s">
        <v>166</v>
      </c>
      <c r="H2638" s="233" t="s">
        <v>5794</v>
      </c>
      <c r="I2638" s="234" t="s">
        <v>166</v>
      </c>
    </row>
    <row r="2639" spans="1:10" x14ac:dyDescent="0.25">
      <c r="A2639" s="64">
        <v>24245773</v>
      </c>
      <c r="B2639" s="233" t="s">
        <v>5883</v>
      </c>
      <c r="C2639" s="64" t="s">
        <v>5884</v>
      </c>
      <c r="D2639" s="234" t="s">
        <v>104</v>
      </c>
      <c r="E2639" s="64" t="s">
        <v>3520</v>
      </c>
      <c r="F2639" s="64">
        <v>11</v>
      </c>
      <c r="G2639" s="64" t="s">
        <v>166</v>
      </c>
      <c r="H2639" s="233" t="s">
        <v>5794</v>
      </c>
      <c r="I2639" s="234" t="s">
        <v>166</v>
      </c>
    </row>
    <row r="2640" spans="1:10" x14ac:dyDescent="0.25">
      <c r="A2640" s="64">
        <v>24245517</v>
      </c>
      <c r="B2640" s="233" t="s">
        <v>3191</v>
      </c>
      <c r="C2640" s="64" t="s">
        <v>5885</v>
      </c>
      <c r="D2640" s="234" t="s">
        <v>103</v>
      </c>
      <c r="E2640" s="64" t="s">
        <v>2518</v>
      </c>
      <c r="F2640" s="64">
        <v>11</v>
      </c>
      <c r="G2640" s="64" t="s">
        <v>166</v>
      </c>
      <c r="H2640" s="233" t="s">
        <v>5794</v>
      </c>
      <c r="I2640" s="234" t="s">
        <v>166</v>
      </c>
    </row>
    <row r="2641" spans="1:10" x14ac:dyDescent="0.25">
      <c r="A2641" s="64">
        <v>24222663</v>
      </c>
      <c r="B2641" s="233" t="s">
        <v>5886</v>
      </c>
      <c r="C2641" s="64" t="s">
        <v>5887</v>
      </c>
      <c r="D2641" s="234" t="s">
        <v>119</v>
      </c>
      <c r="E2641" s="64" t="s">
        <v>5888</v>
      </c>
      <c r="F2641" s="64">
        <v>14</v>
      </c>
      <c r="G2641" s="64" t="s">
        <v>166</v>
      </c>
      <c r="H2641" s="233" t="s">
        <v>5889</v>
      </c>
      <c r="I2641" s="234" t="s">
        <v>166</v>
      </c>
      <c r="J2641" s="64" t="s">
        <v>5890</v>
      </c>
    </row>
    <row r="2642" spans="1:10" x14ac:dyDescent="0.25">
      <c r="A2642" s="64">
        <v>24249325</v>
      </c>
      <c r="B2642" s="233" t="s">
        <v>9138</v>
      </c>
      <c r="C2642" s="64" t="s">
        <v>1426</v>
      </c>
      <c r="D2642" s="234" t="s">
        <v>103</v>
      </c>
      <c r="E2642" s="64" t="s">
        <v>278</v>
      </c>
      <c r="F2642" s="64">
        <v>12</v>
      </c>
      <c r="G2642" s="64" t="s">
        <v>166</v>
      </c>
      <c r="H2642" s="233" t="s">
        <v>5889</v>
      </c>
      <c r="I2642" s="234" t="s">
        <v>166</v>
      </c>
      <c r="J2642" s="64" t="s">
        <v>788</v>
      </c>
    </row>
    <row r="2643" spans="1:10" x14ac:dyDescent="0.25">
      <c r="A2643" s="64">
        <v>24248288</v>
      </c>
      <c r="B2643" s="233" t="s">
        <v>801</v>
      </c>
      <c r="C2643" s="64" t="s">
        <v>5891</v>
      </c>
      <c r="D2643" s="234" t="s">
        <v>104</v>
      </c>
      <c r="E2643" s="64" t="s">
        <v>5769</v>
      </c>
      <c r="F2643" s="64">
        <v>11</v>
      </c>
      <c r="G2643" s="64" t="s">
        <v>166</v>
      </c>
      <c r="H2643" s="233" t="s">
        <v>5889</v>
      </c>
      <c r="I2643" s="234" t="s">
        <v>166</v>
      </c>
      <c r="J2643" s="64" t="s">
        <v>632</v>
      </c>
    </row>
    <row r="2644" spans="1:10" x14ac:dyDescent="0.25">
      <c r="A2644" s="64">
        <v>24247700</v>
      </c>
      <c r="B2644" s="233" t="s">
        <v>1337</v>
      </c>
      <c r="C2644" s="64" t="s">
        <v>5892</v>
      </c>
      <c r="D2644" s="234" t="s">
        <v>103</v>
      </c>
      <c r="E2644" s="64" t="s">
        <v>258</v>
      </c>
      <c r="F2644" s="64">
        <v>11</v>
      </c>
      <c r="G2644" s="64" t="s">
        <v>166</v>
      </c>
      <c r="H2644" s="233" t="s">
        <v>5889</v>
      </c>
      <c r="I2644" s="234" t="s">
        <v>166</v>
      </c>
      <c r="J2644" s="64" t="s">
        <v>331</v>
      </c>
    </row>
    <row r="2645" spans="1:10" x14ac:dyDescent="0.25">
      <c r="A2645" s="64">
        <v>24247705</v>
      </c>
      <c r="B2645" s="233" t="s">
        <v>5893</v>
      </c>
      <c r="C2645" s="64" t="s">
        <v>5894</v>
      </c>
      <c r="D2645" s="234" t="s">
        <v>103</v>
      </c>
      <c r="E2645" s="64" t="s">
        <v>468</v>
      </c>
      <c r="F2645" s="64">
        <v>12</v>
      </c>
      <c r="G2645" s="64" t="s">
        <v>166</v>
      </c>
      <c r="H2645" s="233" t="s">
        <v>5889</v>
      </c>
      <c r="I2645" s="234" t="s">
        <v>166</v>
      </c>
      <c r="J2645" s="64" t="s">
        <v>331</v>
      </c>
    </row>
    <row r="2646" spans="1:10" x14ac:dyDescent="0.25">
      <c r="A2646" s="64">
        <v>24236596</v>
      </c>
      <c r="B2646" s="233" t="s">
        <v>5895</v>
      </c>
      <c r="C2646" s="64" t="s">
        <v>5896</v>
      </c>
      <c r="D2646" s="234" t="s">
        <v>103</v>
      </c>
      <c r="E2646" s="64" t="s">
        <v>1019</v>
      </c>
      <c r="F2646" s="64">
        <v>13</v>
      </c>
      <c r="G2646" s="64" t="s">
        <v>166</v>
      </c>
      <c r="H2646" s="233" t="s">
        <v>5889</v>
      </c>
      <c r="I2646" s="234" t="s">
        <v>166</v>
      </c>
      <c r="J2646" s="64" t="s">
        <v>2133</v>
      </c>
    </row>
    <row r="2647" spans="1:10" x14ac:dyDescent="0.25">
      <c r="A2647" s="64">
        <v>24238377</v>
      </c>
      <c r="B2647" s="233" t="s">
        <v>5897</v>
      </c>
      <c r="C2647" s="64" t="s">
        <v>5898</v>
      </c>
      <c r="D2647" s="234" t="s">
        <v>103</v>
      </c>
      <c r="E2647" s="64" t="s">
        <v>304</v>
      </c>
      <c r="F2647" s="64">
        <v>12</v>
      </c>
      <c r="G2647" s="64" t="s">
        <v>166</v>
      </c>
      <c r="H2647" s="233" t="s">
        <v>5889</v>
      </c>
      <c r="I2647" s="234" t="s">
        <v>166</v>
      </c>
      <c r="J2647" s="64" t="s">
        <v>1395</v>
      </c>
    </row>
    <row r="2648" spans="1:10" x14ac:dyDescent="0.25">
      <c r="A2648" s="64">
        <v>24247909</v>
      </c>
      <c r="B2648" s="233" t="s">
        <v>5899</v>
      </c>
      <c r="C2648" s="64" t="s">
        <v>5900</v>
      </c>
      <c r="D2648" s="234" t="s">
        <v>104</v>
      </c>
      <c r="E2648" s="64" t="s">
        <v>5901</v>
      </c>
      <c r="F2648" s="64">
        <v>13</v>
      </c>
      <c r="G2648" s="64" t="s">
        <v>166</v>
      </c>
      <c r="H2648" s="233" t="s">
        <v>5889</v>
      </c>
      <c r="I2648" s="234" t="s">
        <v>166</v>
      </c>
      <c r="J2648" s="64" t="s">
        <v>331</v>
      </c>
    </row>
    <row r="2649" spans="1:10" x14ac:dyDescent="0.25">
      <c r="A2649" s="64">
        <v>24220933</v>
      </c>
      <c r="B2649" s="233" t="s">
        <v>564</v>
      </c>
      <c r="C2649" s="64" t="s">
        <v>5902</v>
      </c>
      <c r="D2649" s="234" t="s">
        <v>118</v>
      </c>
      <c r="E2649" s="64" t="s">
        <v>2240</v>
      </c>
      <c r="F2649" s="64">
        <v>15</v>
      </c>
      <c r="G2649" s="64" t="s">
        <v>166</v>
      </c>
      <c r="H2649" s="233" t="s">
        <v>5889</v>
      </c>
      <c r="I2649" s="234" t="s">
        <v>166</v>
      </c>
      <c r="J2649" s="64" t="s">
        <v>331</v>
      </c>
    </row>
    <row r="2650" spans="1:10" x14ac:dyDescent="0.25">
      <c r="A2650" s="64">
        <v>24222725</v>
      </c>
      <c r="B2650" s="233" t="s">
        <v>5903</v>
      </c>
      <c r="C2650" s="64" t="s">
        <v>5904</v>
      </c>
      <c r="D2650" s="234" t="s">
        <v>103</v>
      </c>
      <c r="E2650" s="64" t="s">
        <v>1379</v>
      </c>
      <c r="F2650" s="64">
        <v>13</v>
      </c>
      <c r="G2650" s="64" t="s">
        <v>166</v>
      </c>
      <c r="H2650" s="233" t="s">
        <v>5889</v>
      </c>
      <c r="I2650" s="234" t="s">
        <v>166</v>
      </c>
      <c r="J2650" s="64" t="s">
        <v>788</v>
      </c>
    </row>
    <row r="2651" spans="1:10" x14ac:dyDescent="0.25">
      <c r="A2651" s="64">
        <v>24248595</v>
      </c>
      <c r="B2651" s="233" t="s">
        <v>5905</v>
      </c>
      <c r="C2651" s="64" t="s">
        <v>5906</v>
      </c>
      <c r="D2651" s="234" t="s">
        <v>103</v>
      </c>
      <c r="E2651" s="64" t="s">
        <v>5791</v>
      </c>
      <c r="F2651" s="64">
        <v>11</v>
      </c>
      <c r="G2651" s="64" t="s">
        <v>166</v>
      </c>
      <c r="H2651" s="233" t="s">
        <v>5889</v>
      </c>
      <c r="I2651" s="234" t="s">
        <v>166</v>
      </c>
      <c r="J2651" s="64" t="s">
        <v>788</v>
      </c>
    </row>
    <row r="2652" spans="1:10" x14ac:dyDescent="0.25">
      <c r="A2652" s="64">
        <v>24238392</v>
      </c>
      <c r="B2652" s="233" t="s">
        <v>3357</v>
      </c>
      <c r="C2652" s="64" t="s">
        <v>5907</v>
      </c>
      <c r="D2652" s="234" t="s">
        <v>103</v>
      </c>
      <c r="E2652" s="64" t="s">
        <v>1711</v>
      </c>
      <c r="F2652" s="64">
        <v>13</v>
      </c>
      <c r="G2652" s="64" t="s">
        <v>166</v>
      </c>
      <c r="H2652" s="233" t="s">
        <v>5889</v>
      </c>
      <c r="I2652" s="234" t="s">
        <v>166</v>
      </c>
      <c r="J2652" s="64" t="s">
        <v>331</v>
      </c>
    </row>
    <row r="2653" spans="1:10" x14ac:dyDescent="0.25">
      <c r="A2653" s="64">
        <v>24238298</v>
      </c>
      <c r="B2653" s="233" t="s">
        <v>3357</v>
      </c>
      <c r="C2653" s="64" t="s">
        <v>5908</v>
      </c>
      <c r="D2653" s="234" t="s">
        <v>104</v>
      </c>
      <c r="E2653" s="64" t="s">
        <v>4639</v>
      </c>
      <c r="F2653" s="64">
        <v>12</v>
      </c>
      <c r="G2653" s="64" t="s">
        <v>166</v>
      </c>
      <c r="H2653" s="233" t="s">
        <v>5889</v>
      </c>
      <c r="I2653" s="234" t="s">
        <v>166</v>
      </c>
      <c r="J2653" s="64" t="s">
        <v>331</v>
      </c>
    </row>
    <row r="2654" spans="1:10" x14ac:dyDescent="0.25">
      <c r="A2654" s="64">
        <v>24248332</v>
      </c>
      <c r="B2654" s="233" t="s">
        <v>2365</v>
      </c>
      <c r="C2654" s="64" t="s">
        <v>5909</v>
      </c>
      <c r="D2654" s="234" t="s">
        <v>104</v>
      </c>
      <c r="E2654" s="64" t="s">
        <v>1385</v>
      </c>
      <c r="F2654" s="64">
        <v>12</v>
      </c>
      <c r="G2654" s="64" t="s">
        <v>166</v>
      </c>
      <c r="H2654" s="233" t="s">
        <v>5889</v>
      </c>
      <c r="I2654" s="234" t="s">
        <v>166</v>
      </c>
      <c r="J2654" s="64" t="s">
        <v>331</v>
      </c>
    </row>
    <row r="2655" spans="1:10" x14ac:dyDescent="0.25">
      <c r="A2655" s="64">
        <v>24236434</v>
      </c>
      <c r="B2655" s="233" t="s">
        <v>2369</v>
      </c>
      <c r="C2655" s="64" t="s">
        <v>5910</v>
      </c>
      <c r="D2655" s="234" t="s">
        <v>103</v>
      </c>
      <c r="E2655" s="64" t="s">
        <v>5217</v>
      </c>
      <c r="F2655" s="64">
        <v>13</v>
      </c>
      <c r="G2655" s="64" t="s">
        <v>166</v>
      </c>
      <c r="H2655" s="233" t="s">
        <v>5889</v>
      </c>
      <c r="I2655" s="234" t="s">
        <v>166</v>
      </c>
      <c r="J2655" s="64" t="s">
        <v>1395</v>
      </c>
    </row>
    <row r="2656" spans="1:10" x14ac:dyDescent="0.25">
      <c r="A2656" s="64">
        <v>24247706</v>
      </c>
      <c r="B2656" s="233" t="s">
        <v>4127</v>
      </c>
      <c r="C2656" s="64" t="s">
        <v>5911</v>
      </c>
      <c r="D2656" s="234" t="s">
        <v>103</v>
      </c>
      <c r="E2656" s="64" t="s">
        <v>2255</v>
      </c>
      <c r="F2656" s="64">
        <v>11</v>
      </c>
      <c r="G2656" s="64" t="s">
        <v>166</v>
      </c>
      <c r="H2656" s="233" t="s">
        <v>5889</v>
      </c>
      <c r="I2656" s="234" t="s">
        <v>166</v>
      </c>
      <c r="J2656" s="64" t="s">
        <v>331</v>
      </c>
    </row>
    <row r="2657" spans="1:10" x14ac:dyDescent="0.25">
      <c r="A2657" s="64">
        <v>24247901</v>
      </c>
      <c r="B2657" s="233" t="s">
        <v>2191</v>
      </c>
      <c r="C2657" s="64" t="s">
        <v>5912</v>
      </c>
      <c r="D2657" s="234" t="s">
        <v>103</v>
      </c>
      <c r="E2657" s="64" t="s">
        <v>5913</v>
      </c>
      <c r="F2657" s="64">
        <v>11</v>
      </c>
      <c r="G2657" s="64" t="s">
        <v>166</v>
      </c>
      <c r="H2657" s="233" t="s">
        <v>5889</v>
      </c>
      <c r="I2657" s="234" t="s">
        <v>166</v>
      </c>
      <c r="J2657" s="64" t="s">
        <v>331</v>
      </c>
    </row>
    <row r="2658" spans="1:10" x14ac:dyDescent="0.25">
      <c r="A2658" s="64">
        <v>24248599</v>
      </c>
      <c r="B2658" s="233" t="s">
        <v>5914</v>
      </c>
      <c r="C2658" s="64" t="s">
        <v>5915</v>
      </c>
      <c r="D2658" s="234" t="s">
        <v>104</v>
      </c>
      <c r="E2658" s="64" t="s">
        <v>794</v>
      </c>
      <c r="F2658" s="64">
        <v>12</v>
      </c>
      <c r="G2658" s="64" t="s">
        <v>166</v>
      </c>
      <c r="H2658" s="233" t="s">
        <v>5889</v>
      </c>
      <c r="I2658" s="234" t="s">
        <v>166</v>
      </c>
      <c r="J2658" s="64" t="s">
        <v>788</v>
      </c>
    </row>
    <row r="2659" spans="1:10" x14ac:dyDescent="0.25">
      <c r="A2659" s="64">
        <v>24247703</v>
      </c>
      <c r="B2659" s="233" t="s">
        <v>5916</v>
      </c>
      <c r="C2659" s="64" t="s">
        <v>5917</v>
      </c>
      <c r="D2659" s="234" t="s">
        <v>118</v>
      </c>
      <c r="E2659" s="64" t="s">
        <v>4547</v>
      </c>
      <c r="F2659" s="64">
        <v>14</v>
      </c>
      <c r="G2659" s="64" t="s">
        <v>166</v>
      </c>
      <c r="H2659" s="233" t="s">
        <v>5889</v>
      </c>
      <c r="I2659" s="234" t="s">
        <v>166</v>
      </c>
      <c r="J2659" s="64" t="s">
        <v>331</v>
      </c>
    </row>
    <row r="2660" spans="1:10" x14ac:dyDescent="0.25">
      <c r="A2660" s="64">
        <v>24220975</v>
      </c>
      <c r="B2660" s="233" t="s">
        <v>5918</v>
      </c>
      <c r="C2660" s="64" t="s">
        <v>5919</v>
      </c>
      <c r="D2660" s="234" t="s">
        <v>118</v>
      </c>
      <c r="E2660" s="64" t="s">
        <v>2867</v>
      </c>
      <c r="F2660" s="64">
        <v>14</v>
      </c>
      <c r="G2660" s="64" t="s">
        <v>166</v>
      </c>
      <c r="H2660" s="233" t="s">
        <v>5889</v>
      </c>
      <c r="I2660" s="234" t="s">
        <v>166</v>
      </c>
      <c r="J2660" s="64" t="s">
        <v>1395</v>
      </c>
    </row>
    <row r="2661" spans="1:10" x14ac:dyDescent="0.25">
      <c r="A2661" s="64">
        <v>24247708</v>
      </c>
      <c r="B2661" s="233" t="s">
        <v>1952</v>
      </c>
      <c r="C2661" s="64" t="s">
        <v>5920</v>
      </c>
      <c r="D2661" s="234" t="s">
        <v>103</v>
      </c>
      <c r="E2661" s="64" t="s">
        <v>754</v>
      </c>
      <c r="F2661" s="64">
        <v>11</v>
      </c>
      <c r="G2661" s="64" t="s">
        <v>166</v>
      </c>
      <c r="H2661" s="233" t="s">
        <v>5889</v>
      </c>
      <c r="I2661" s="234" t="s">
        <v>166</v>
      </c>
      <c r="J2661" s="64" t="s">
        <v>331</v>
      </c>
    </row>
    <row r="2662" spans="1:10" x14ac:dyDescent="0.25">
      <c r="A2662" s="64">
        <v>24248598</v>
      </c>
      <c r="B2662" s="233" t="s">
        <v>5921</v>
      </c>
      <c r="C2662" s="64" t="s">
        <v>5922</v>
      </c>
      <c r="D2662" s="234" t="s">
        <v>103</v>
      </c>
      <c r="E2662" s="64" t="s">
        <v>1075</v>
      </c>
      <c r="F2662" s="64">
        <v>11</v>
      </c>
      <c r="G2662" s="64" t="s">
        <v>166</v>
      </c>
      <c r="H2662" s="233" t="s">
        <v>5889</v>
      </c>
      <c r="I2662" s="234" t="s">
        <v>166</v>
      </c>
      <c r="J2662" s="64" t="s">
        <v>788</v>
      </c>
    </row>
    <row r="2663" spans="1:10" x14ac:dyDescent="0.25">
      <c r="A2663" s="64">
        <v>24248426</v>
      </c>
      <c r="B2663" s="233" t="s">
        <v>5923</v>
      </c>
      <c r="C2663" s="64" t="s">
        <v>2364</v>
      </c>
      <c r="D2663" s="234" t="s">
        <v>104</v>
      </c>
      <c r="E2663" s="64" t="s">
        <v>5460</v>
      </c>
      <c r="F2663" s="64">
        <v>12</v>
      </c>
      <c r="G2663" s="64" t="s">
        <v>166</v>
      </c>
      <c r="H2663" s="233" t="s">
        <v>5889</v>
      </c>
      <c r="I2663" s="234" t="s">
        <v>166</v>
      </c>
      <c r="J2663" s="64" t="s">
        <v>331</v>
      </c>
    </row>
    <row r="2664" spans="1:10" x14ac:dyDescent="0.25">
      <c r="A2664" s="64">
        <v>24247894</v>
      </c>
      <c r="B2664" s="233" t="s">
        <v>3764</v>
      </c>
      <c r="C2664" s="64" t="s">
        <v>5924</v>
      </c>
      <c r="D2664" s="234" t="s">
        <v>119</v>
      </c>
      <c r="E2664" s="64" t="s">
        <v>5925</v>
      </c>
      <c r="F2664" s="64">
        <v>14</v>
      </c>
      <c r="G2664" s="64" t="s">
        <v>166</v>
      </c>
      <c r="H2664" s="233" t="s">
        <v>5889</v>
      </c>
      <c r="I2664" s="234" t="s">
        <v>166</v>
      </c>
      <c r="J2664" s="64" t="s">
        <v>5926</v>
      </c>
    </row>
    <row r="2665" spans="1:10" x14ac:dyDescent="0.25">
      <c r="A2665" s="64">
        <v>24247898</v>
      </c>
      <c r="B2665" s="233" t="s">
        <v>3764</v>
      </c>
      <c r="C2665" s="64" t="s">
        <v>5927</v>
      </c>
      <c r="D2665" s="234" t="s">
        <v>104</v>
      </c>
      <c r="E2665" s="64" t="s">
        <v>1025</v>
      </c>
      <c r="F2665" s="64">
        <v>13</v>
      </c>
      <c r="G2665" s="64" t="s">
        <v>166</v>
      </c>
      <c r="H2665" s="233" t="s">
        <v>5889</v>
      </c>
      <c r="I2665" s="234" t="s">
        <v>166</v>
      </c>
      <c r="J2665" s="64" t="s">
        <v>331</v>
      </c>
    </row>
    <row r="2666" spans="1:10" x14ac:dyDescent="0.25">
      <c r="A2666" s="64">
        <v>24248427</v>
      </c>
      <c r="B2666" s="233" t="s">
        <v>5928</v>
      </c>
      <c r="C2666" s="64" t="s">
        <v>5929</v>
      </c>
      <c r="D2666" s="234" t="s">
        <v>103</v>
      </c>
      <c r="E2666" s="64" t="s">
        <v>3269</v>
      </c>
      <c r="F2666" s="64">
        <v>12</v>
      </c>
      <c r="G2666" s="64" t="s">
        <v>166</v>
      </c>
      <c r="H2666" s="233" t="s">
        <v>5889</v>
      </c>
      <c r="I2666" s="234" t="s">
        <v>166</v>
      </c>
      <c r="J2666" s="64" t="s">
        <v>331</v>
      </c>
    </row>
    <row r="2667" spans="1:10" x14ac:dyDescent="0.25">
      <c r="A2667" s="64">
        <v>24247698</v>
      </c>
      <c r="B2667" s="233" t="s">
        <v>5928</v>
      </c>
      <c r="C2667" s="64" t="s">
        <v>5930</v>
      </c>
      <c r="D2667" s="234" t="s">
        <v>103</v>
      </c>
      <c r="E2667" s="64" t="s">
        <v>3506</v>
      </c>
      <c r="F2667" s="64">
        <v>13</v>
      </c>
      <c r="G2667" s="64" t="s">
        <v>166</v>
      </c>
      <c r="H2667" s="233" t="s">
        <v>5889</v>
      </c>
      <c r="I2667" s="234" t="s">
        <v>166</v>
      </c>
      <c r="J2667" s="64" t="s">
        <v>331</v>
      </c>
    </row>
    <row r="2668" spans="1:10" x14ac:dyDescent="0.25">
      <c r="A2668" s="64">
        <v>24221477</v>
      </c>
      <c r="B2668" s="233" t="s">
        <v>5931</v>
      </c>
      <c r="C2668" s="64" t="s">
        <v>5932</v>
      </c>
      <c r="D2668" s="234" t="s">
        <v>118</v>
      </c>
      <c r="E2668" s="64" t="s">
        <v>5933</v>
      </c>
      <c r="F2668" s="64">
        <v>14</v>
      </c>
      <c r="G2668" s="64" t="s">
        <v>166</v>
      </c>
      <c r="H2668" s="233" t="s">
        <v>5889</v>
      </c>
      <c r="I2668" s="234" t="s">
        <v>166</v>
      </c>
      <c r="J2668" s="64" t="s">
        <v>1395</v>
      </c>
    </row>
    <row r="2669" spans="1:10" x14ac:dyDescent="0.25">
      <c r="A2669" s="64">
        <v>24248330</v>
      </c>
      <c r="B2669" s="233" t="s">
        <v>5934</v>
      </c>
      <c r="C2669" s="64" t="s">
        <v>5935</v>
      </c>
      <c r="D2669" s="234" t="s">
        <v>104</v>
      </c>
      <c r="E2669" s="64" t="s">
        <v>261</v>
      </c>
      <c r="F2669" s="64">
        <v>11</v>
      </c>
      <c r="G2669" s="64" t="s">
        <v>166</v>
      </c>
      <c r="H2669" s="233" t="s">
        <v>5889</v>
      </c>
      <c r="I2669" s="234" t="s">
        <v>166</v>
      </c>
      <c r="J2669" s="64" t="s">
        <v>331</v>
      </c>
    </row>
    <row r="2670" spans="1:10" x14ac:dyDescent="0.25">
      <c r="A2670" s="64">
        <v>24210377</v>
      </c>
      <c r="B2670" s="233" t="s">
        <v>2575</v>
      </c>
      <c r="C2670" s="64" t="s">
        <v>5936</v>
      </c>
      <c r="D2670" s="234" t="s">
        <v>119</v>
      </c>
      <c r="E2670" s="64" t="s">
        <v>5937</v>
      </c>
      <c r="F2670" s="64">
        <v>15</v>
      </c>
      <c r="G2670" s="64" t="s">
        <v>166</v>
      </c>
      <c r="H2670" s="233" t="s">
        <v>5889</v>
      </c>
      <c r="I2670" s="234" t="s">
        <v>166</v>
      </c>
      <c r="J2670" s="64" t="s">
        <v>1395</v>
      </c>
    </row>
    <row r="2671" spans="1:10" x14ac:dyDescent="0.25">
      <c r="A2671" s="64">
        <v>24247906</v>
      </c>
      <c r="B2671" s="233" t="s">
        <v>5938</v>
      </c>
      <c r="C2671" s="64" t="s">
        <v>5939</v>
      </c>
      <c r="D2671" s="234" t="s">
        <v>103</v>
      </c>
      <c r="E2671" s="64" t="s">
        <v>5940</v>
      </c>
      <c r="F2671" s="64">
        <v>12</v>
      </c>
      <c r="G2671" s="64" t="s">
        <v>166</v>
      </c>
      <c r="H2671" s="233" t="s">
        <v>5889</v>
      </c>
      <c r="I2671" s="234" t="s">
        <v>166</v>
      </c>
      <c r="J2671" s="64" t="s">
        <v>331</v>
      </c>
    </row>
    <row r="2672" spans="1:10" x14ac:dyDescent="0.25">
      <c r="A2672" s="64">
        <v>24247907</v>
      </c>
      <c r="B2672" s="233" t="s">
        <v>2668</v>
      </c>
      <c r="C2672" s="64" t="s">
        <v>5941</v>
      </c>
      <c r="D2672" s="234" t="s">
        <v>104</v>
      </c>
      <c r="E2672" s="64" t="s">
        <v>1552</v>
      </c>
      <c r="F2672" s="64">
        <v>12</v>
      </c>
      <c r="G2672" s="64" t="s">
        <v>166</v>
      </c>
      <c r="H2672" s="233" t="s">
        <v>5889</v>
      </c>
      <c r="I2672" s="234" t="s">
        <v>166</v>
      </c>
      <c r="J2672" s="64" t="s">
        <v>331</v>
      </c>
    </row>
    <row r="2673" spans="1:10" x14ac:dyDescent="0.25">
      <c r="A2673" s="64">
        <v>24247704</v>
      </c>
      <c r="B2673" s="233" t="s">
        <v>1031</v>
      </c>
      <c r="C2673" s="64" t="s">
        <v>5942</v>
      </c>
      <c r="D2673" s="234" t="s">
        <v>104</v>
      </c>
      <c r="E2673" s="64" t="s">
        <v>5943</v>
      </c>
      <c r="F2673" s="64">
        <v>12</v>
      </c>
      <c r="G2673" s="64" t="s">
        <v>166</v>
      </c>
      <c r="H2673" s="233" t="s">
        <v>5889</v>
      </c>
      <c r="I2673" s="234" t="s">
        <v>166</v>
      </c>
      <c r="J2673" s="64" t="s">
        <v>331</v>
      </c>
    </row>
    <row r="2674" spans="1:10" x14ac:dyDescent="0.25">
      <c r="A2674" s="64">
        <v>24247707</v>
      </c>
      <c r="B2674" s="233" t="s">
        <v>1031</v>
      </c>
      <c r="C2674" s="64" t="s">
        <v>4986</v>
      </c>
      <c r="D2674" s="234" t="s">
        <v>119</v>
      </c>
      <c r="E2674" s="64" t="s">
        <v>1454</v>
      </c>
      <c r="F2674" s="64">
        <v>15</v>
      </c>
      <c r="G2674" s="64" t="s">
        <v>166</v>
      </c>
      <c r="H2674" s="233" t="s">
        <v>5889</v>
      </c>
      <c r="I2674" s="234" t="s">
        <v>166</v>
      </c>
      <c r="J2674" s="64" t="s">
        <v>331</v>
      </c>
    </row>
    <row r="2675" spans="1:10" x14ac:dyDescent="0.25">
      <c r="A2675" s="64">
        <v>24248474</v>
      </c>
      <c r="B2675" s="233" t="s">
        <v>1475</v>
      </c>
      <c r="C2675" s="64" t="s">
        <v>5944</v>
      </c>
      <c r="D2675" s="234" t="s">
        <v>104</v>
      </c>
      <c r="E2675" s="64" t="s">
        <v>3182</v>
      </c>
      <c r="F2675" s="64">
        <v>13</v>
      </c>
      <c r="G2675" s="64" t="s">
        <v>166</v>
      </c>
      <c r="H2675" s="233" t="s">
        <v>5889</v>
      </c>
      <c r="I2675" s="234" t="s">
        <v>166</v>
      </c>
      <c r="J2675" s="64" t="s">
        <v>331</v>
      </c>
    </row>
    <row r="2676" spans="1:10" x14ac:dyDescent="0.25">
      <c r="A2676" s="64">
        <v>24247904</v>
      </c>
      <c r="B2676" s="233" t="s">
        <v>5945</v>
      </c>
      <c r="C2676" s="64" t="s">
        <v>5946</v>
      </c>
      <c r="D2676" s="234" t="s">
        <v>119</v>
      </c>
      <c r="E2676" s="64" t="s">
        <v>5243</v>
      </c>
      <c r="F2676" s="64">
        <v>13</v>
      </c>
      <c r="G2676" s="64" t="s">
        <v>166</v>
      </c>
      <c r="H2676" s="233" t="s">
        <v>5889</v>
      </c>
      <c r="I2676" s="234" t="s">
        <v>166</v>
      </c>
      <c r="J2676" s="64" t="s">
        <v>331</v>
      </c>
    </row>
    <row r="2677" spans="1:10" x14ac:dyDescent="0.25">
      <c r="A2677" s="64">
        <v>24247895</v>
      </c>
      <c r="B2677" s="233" t="s">
        <v>2021</v>
      </c>
      <c r="C2677" s="64" t="s">
        <v>5947</v>
      </c>
      <c r="D2677" s="234" t="s">
        <v>104</v>
      </c>
      <c r="E2677" s="64" t="s">
        <v>5131</v>
      </c>
      <c r="F2677" s="64">
        <v>12</v>
      </c>
      <c r="G2677" s="64" t="s">
        <v>166</v>
      </c>
      <c r="H2677" s="233" t="s">
        <v>5889</v>
      </c>
      <c r="I2677" s="234" t="s">
        <v>166</v>
      </c>
      <c r="J2677" s="64" t="s">
        <v>331</v>
      </c>
    </row>
    <row r="2678" spans="1:10" x14ac:dyDescent="0.25">
      <c r="A2678" s="64">
        <v>24247699</v>
      </c>
      <c r="B2678" s="233" t="s">
        <v>5842</v>
      </c>
      <c r="C2678" s="64" t="s">
        <v>5948</v>
      </c>
      <c r="D2678" s="234" t="s">
        <v>103</v>
      </c>
      <c r="E2678" s="64" t="s">
        <v>5949</v>
      </c>
      <c r="F2678" s="64">
        <v>13</v>
      </c>
      <c r="G2678" s="64" t="s">
        <v>166</v>
      </c>
      <c r="H2678" s="233" t="s">
        <v>5889</v>
      </c>
      <c r="I2678" s="234" t="s">
        <v>166</v>
      </c>
      <c r="J2678" s="64" t="s">
        <v>331</v>
      </c>
    </row>
    <row r="2679" spans="1:10" x14ac:dyDescent="0.25">
      <c r="A2679" s="64">
        <v>24248585</v>
      </c>
      <c r="B2679" s="233" t="s">
        <v>3535</v>
      </c>
      <c r="C2679" s="64" t="s">
        <v>5950</v>
      </c>
      <c r="D2679" s="234" t="s">
        <v>119</v>
      </c>
      <c r="E2679" s="64" t="s">
        <v>5194</v>
      </c>
      <c r="F2679" s="64">
        <v>15</v>
      </c>
      <c r="G2679" s="64" t="s">
        <v>166</v>
      </c>
      <c r="H2679" s="233" t="s">
        <v>5889</v>
      </c>
      <c r="I2679" s="234" t="s">
        <v>166</v>
      </c>
      <c r="J2679" s="64" t="s">
        <v>331</v>
      </c>
    </row>
    <row r="2680" spans="1:10" x14ac:dyDescent="0.25">
      <c r="A2680" s="64">
        <v>24236430</v>
      </c>
      <c r="B2680" s="233" t="s">
        <v>5951</v>
      </c>
      <c r="C2680" s="64" t="s">
        <v>5952</v>
      </c>
      <c r="D2680" s="234" t="s">
        <v>103</v>
      </c>
      <c r="E2680" s="64" t="s">
        <v>4120</v>
      </c>
      <c r="F2680" s="64">
        <v>13</v>
      </c>
      <c r="G2680" s="64" t="s">
        <v>166</v>
      </c>
      <c r="H2680" s="233" t="s">
        <v>5889</v>
      </c>
      <c r="I2680" s="234" t="s">
        <v>166</v>
      </c>
      <c r="J2680" s="64" t="s">
        <v>331</v>
      </c>
    </row>
    <row r="2681" spans="1:10" x14ac:dyDescent="0.25">
      <c r="A2681" s="64">
        <v>24236594</v>
      </c>
      <c r="B2681" s="233" t="s">
        <v>5953</v>
      </c>
      <c r="C2681" s="64" t="s">
        <v>5954</v>
      </c>
      <c r="D2681" s="234" t="s">
        <v>103</v>
      </c>
      <c r="E2681" s="64" t="s">
        <v>5955</v>
      </c>
      <c r="F2681" s="64">
        <v>13</v>
      </c>
      <c r="G2681" s="64" t="s">
        <v>166</v>
      </c>
      <c r="H2681" s="233" t="s">
        <v>5889</v>
      </c>
      <c r="I2681" s="234" t="s">
        <v>166</v>
      </c>
      <c r="J2681" s="64" t="s">
        <v>4689</v>
      </c>
    </row>
    <row r="2682" spans="1:10" x14ac:dyDescent="0.25">
      <c r="A2682" s="64">
        <v>24211244</v>
      </c>
      <c r="B2682" s="233" t="s">
        <v>5956</v>
      </c>
      <c r="C2682" s="64" t="s">
        <v>718</v>
      </c>
      <c r="D2682" s="234" t="s">
        <v>119</v>
      </c>
      <c r="E2682" s="64" t="s">
        <v>1758</v>
      </c>
      <c r="F2682" s="64">
        <v>15</v>
      </c>
      <c r="G2682" s="64" t="s">
        <v>166</v>
      </c>
      <c r="H2682" s="233" t="s">
        <v>5889</v>
      </c>
      <c r="I2682" s="234" t="s">
        <v>166</v>
      </c>
      <c r="J2682" s="64" t="s">
        <v>331</v>
      </c>
    </row>
    <row r="2683" spans="1:10" x14ac:dyDescent="0.25">
      <c r="A2683" s="64">
        <v>24247702</v>
      </c>
      <c r="B2683" s="233" t="s">
        <v>2833</v>
      </c>
      <c r="C2683" s="64" t="s">
        <v>5957</v>
      </c>
      <c r="D2683" s="234" t="s">
        <v>103</v>
      </c>
      <c r="E2683" s="64" t="s">
        <v>2711</v>
      </c>
      <c r="F2683" s="64">
        <v>12</v>
      </c>
      <c r="G2683" s="64" t="s">
        <v>166</v>
      </c>
      <c r="H2683" s="233" t="s">
        <v>5889</v>
      </c>
      <c r="I2683" s="234" t="s">
        <v>166</v>
      </c>
      <c r="J2683" s="64" t="s">
        <v>331</v>
      </c>
    </row>
    <row r="2684" spans="1:10" x14ac:dyDescent="0.25">
      <c r="A2684" s="64">
        <v>24248596</v>
      </c>
      <c r="B2684" s="233" t="s">
        <v>5958</v>
      </c>
      <c r="C2684" s="64" t="s">
        <v>1066</v>
      </c>
      <c r="D2684" s="234" t="s">
        <v>103</v>
      </c>
      <c r="E2684" s="64" t="s">
        <v>5959</v>
      </c>
      <c r="F2684" s="64">
        <v>11</v>
      </c>
      <c r="G2684" s="64" t="s">
        <v>166</v>
      </c>
      <c r="H2684" s="233" t="s">
        <v>5889</v>
      </c>
      <c r="I2684" s="234" t="s">
        <v>166</v>
      </c>
      <c r="J2684" s="64" t="s">
        <v>788</v>
      </c>
    </row>
    <row r="2685" spans="1:10" x14ac:dyDescent="0.25">
      <c r="A2685" s="64">
        <v>24236435</v>
      </c>
      <c r="B2685" s="233" t="s">
        <v>5960</v>
      </c>
      <c r="C2685" s="64" t="s">
        <v>5961</v>
      </c>
      <c r="D2685" s="234" t="s">
        <v>119</v>
      </c>
      <c r="E2685" s="64" t="s">
        <v>1085</v>
      </c>
      <c r="F2685" s="64">
        <v>14</v>
      </c>
      <c r="G2685" s="64" t="s">
        <v>166</v>
      </c>
      <c r="H2685" s="233" t="s">
        <v>5889</v>
      </c>
      <c r="I2685" s="234" t="s">
        <v>166</v>
      </c>
      <c r="J2685" s="64" t="s">
        <v>4689</v>
      </c>
    </row>
    <row r="2686" spans="1:10" x14ac:dyDescent="0.25">
      <c r="A2686" s="64">
        <v>24248286</v>
      </c>
      <c r="B2686" s="233" t="s">
        <v>5962</v>
      </c>
      <c r="C2686" s="64" t="s">
        <v>5963</v>
      </c>
      <c r="D2686" s="234" t="s">
        <v>118</v>
      </c>
      <c r="E2686" s="64" t="s">
        <v>957</v>
      </c>
      <c r="F2686" s="64">
        <v>13</v>
      </c>
      <c r="G2686" s="64" t="s">
        <v>166</v>
      </c>
      <c r="H2686" s="233" t="s">
        <v>5889</v>
      </c>
      <c r="I2686" s="234" t="s">
        <v>166</v>
      </c>
      <c r="J2686" s="64" t="s">
        <v>632</v>
      </c>
    </row>
    <row r="2687" spans="1:10" x14ac:dyDescent="0.25">
      <c r="A2687" s="64">
        <v>24222156</v>
      </c>
      <c r="B2687" s="233" t="s">
        <v>5707</v>
      </c>
      <c r="C2687" s="64" t="s">
        <v>5964</v>
      </c>
      <c r="D2687" s="234" t="s">
        <v>103</v>
      </c>
      <c r="E2687" s="64" t="s">
        <v>4543</v>
      </c>
      <c r="F2687" s="64">
        <v>13</v>
      </c>
      <c r="G2687" s="64" t="s">
        <v>166</v>
      </c>
      <c r="H2687" s="233" t="s">
        <v>5889</v>
      </c>
      <c r="I2687" s="234" t="s">
        <v>166</v>
      </c>
      <c r="J2687" s="64" t="s">
        <v>3422</v>
      </c>
    </row>
    <row r="2688" spans="1:10" x14ac:dyDescent="0.25">
      <c r="A2688" s="64">
        <v>24248597</v>
      </c>
      <c r="B2688" s="233" t="s">
        <v>5965</v>
      </c>
      <c r="C2688" s="64" t="s">
        <v>2443</v>
      </c>
      <c r="D2688" s="234" t="s">
        <v>104</v>
      </c>
      <c r="E2688" s="64" t="s">
        <v>4477</v>
      </c>
      <c r="F2688" s="64">
        <v>13</v>
      </c>
      <c r="G2688" s="64" t="s">
        <v>166</v>
      </c>
      <c r="H2688" s="233" t="s">
        <v>5889</v>
      </c>
      <c r="I2688" s="234" t="s">
        <v>166</v>
      </c>
      <c r="J2688" s="64" t="s">
        <v>788</v>
      </c>
    </row>
    <row r="2689" spans="1:10" x14ac:dyDescent="0.25">
      <c r="A2689" s="64">
        <v>24247905</v>
      </c>
      <c r="B2689" s="233" t="s">
        <v>1525</v>
      </c>
      <c r="C2689" s="64" t="s">
        <v>5076</v>
      </c>
      <c r="D2689" s="234" t="s">
        <v>104</v>
      </c>
      <c r="E2689" s="64" t="s">
        <v>3276</v>
      </c>
      <c r="F2689" s="64">
        <v>12</v>
      </c>
      <c r="G2689" s="64" t="s">
        <v>166</v>
      </c>
      <c r="H2689" s="233" t="s">
        <v>5889</v>
      </c>
      <c r="I2689" s="234" t="s">
        <v>166</v>
      </c>
      <c r="J2689" s="64" t="s">
        <v>331</v>
      </c>
    </row>
    <row r="2690" spans="1:10" x14ac:dyDescent="0.25">
      <c r="A2690" s="64">
        <v>24247897</v>
      </c>
      <c r="B2690" s="233" t="s">
        <v>5966</v>
      </c>
      <c r="C2690" s="64" t="s">
        <v>5489</v>
      </c>
      <c r="D2690" s="234" t="s">
        <v>103</v>
      </c>
      <c r="E2690" s="64" t="s">
        <v>4556</v>
      </c>
      <c r="F2690" s="64">
        <v>11</v>
      </c>
      <c r="G2690" s="64" t="s">
        <v>166</v>
      </c>
      <c r="H2690" s="233" t="s">
        <v>5889</v>
      </c>
      <c r="I2690" s="234" t="s">
        <v>166</v>
      </c>
      <c r="J2690" s="64" t="s">
        <v>331</v>
      </c>
    </row>
    <row r="2691" spans="1:10" x14ac:dyDescent="0.25">
      <c r="A2691" s="64">
        <v>24247896</v>
      </c>
      <c r="B2691" s="233" t="s">
        <v>5966</v>
      </c>
      <c r="C2691" s="64" t="s">
        <v>5455</v>
      </c>
      <c r="D2691" s="234" t="s">
        <v>104</v>
      </c>
      <c r="E2691" s="64" t="s">
        <v>1488</v>
      </c>
      <c r="F2691" s="64">
        <v>12</v>
      </c>
      <c r="G2691" s="64" t="s">
        <v>166</v>
      </c>
      <c r="H2691" s="233" t="s">
        <v>5889</v>
      </c>
      <c r="I2691" s="234" t="s">
        <v>166</v>
      </c>
      <c r="J2691" s="64" t="s">
        <v>331</v>
      </c>
    </row>
    <row r="2692" spans="1:10" x14ac:dyDescent="0.25">
      <c r="A2692" s="64">
        <v>24239203</v>
      </c>
      <c r="B2692" s="233" t="s">
        <v>1527</v>
      </c>
      <c r="C2692" s="64" t="s">
        <v>5967</v>
      </c>
      <c r="D2692" s="234" t="s">
        <v>119</v>
      </c>
      <c r="E2692" s="64" t="s">
        <v>1101</v>
      </c>
      <c r="F2692" s="64">
        <v>14</v>
      </c>
      <c r="G2692" s="64" t="s">
        <v>166</v>
      </c>
      <c r="H2692" s="233" t="s">
        <v>5889</v>
      </c>
      <c r="I2692" s="234" t="s">
        <v>166</v>
      </c>
      <c r="J2692" s="64" t="s">
        <v>1395</v>
      </c>
    </row>
    <row r="2693" spans="1:10" x14ac:dyDescent="0.25">
      <c r="A2693" s="64">
        <v>24210780</v>
      </c>
      <c r="B2693" s="233" t="s">
        <v>2221</v>
      </c>
      <c r="C2693" s="64" t="s">
        <v>5968</v>
      </c>
      <c r="D2693" s="234" t="s">
        <v>118</v>
      </c>
      <c r="E2693" s="64" t="s">
        <v>1820</v>
      </c>
      <c r="F2693" s="64">
        <v>14</v>
      </c>
      <c r="G2693" s="64" t="s">
        <v>166</v>
      </c>
      <c r="H2693" s="233" t="s">
        <v>5889</v>
      </c>
      <c r="I2693" s="234" t="s">
        <v>166</v>
      </c>
      <c r="J2693" s="64" t="s">
        <v>1395</v>
      </c>
    </row>
    <row r="2694" spans="1:10" x14ac:dyDescent="0.25">
      <c r="A2694" s="64">
        <v>24212006</v>
      </c>
      <c r="B2694" s="233" t="s">
        <v>5969</v>
      </c>
      <c r="C2694" s="64" t="s">
        <v>5970</v>
      </c>
      <c r="D2694" s="234" t="s">
        <v>118</v>
      </c>
      <c r="E2694" s="64" t="s">
        <v>3072</v>
      </c>
      <c r="F2694" s="64">
        <v>15</v>
      </c>
      <c r="G2694" s="64" t="s">
        <v>166</v>
      </c>
      <c r="H2694" s="233" t="s">
        <v>5889</v>
      </c>
      <c r="I2694" s="234" t="s">
        <v>166</v>
      </c>
      <c r="J2694" s="64" t="s">
        <v>1395</v>
      </c>
    </row>
    <row r="2695" spans="1:10" x14ac:dyDescent="0.25">
      <c r="A2695" s="64">
        <v>24247701</v>
      </c>
      <c r="B2695" s="233" t="s">
        <v>2511</v>
      </c>
      <c r="C2695" s="64" t="s">
        <v>5971</v>
      </c>
      <c r="D2695" s="234" t="s">
        <v>103</v>
      </c>
      <c r="E2695" s="64" t="s">
        <v>776</v>
      </c>
      <c r="F2695" s="64">
        <v>13</v>
      </c>
      <c r="G2695" s="64" t="s">
        <v>166</v>
      </c>
      <c r="H2695" s="233" t="s">
        <v>5889</v>
      </c>
      <c r="I2695" s="234" t="s">
        <v>166</v>
      </c>
      <c r="J2695" s="64" t="s">
        <v>331</v>
      </c>
    </row>
    <row r="2696" spans="1:10" x14ac:dyDescent="0.25">
      <c r="A2696" s="64">
        <v>24248331</v>
      </c>
      <c r="B2696" s="233" t="s">
        <v>5972</v>
      </c>
      <c r="C2696" s="64" t="s">
        <v>5973</v>
      </c>
      <c r="D2696" s="234" t="s">
        <v>104</v>
      </c>
      <c r="E2696" s="64" t="s">
        <v>5349</v>
      </c>
      <c r="F2696" s="64">
        <v>12</v>
      </c>
      <c r="G2696" s="64" t="s">
        <v>166</v>
      </c>
      <c r="H2696" s="233" t="s">
        <v>5889</v>
      </c>
      <c r="I2696" s="234" t="s">
        <v>166</v>
      </c>
      <c r="J2696" s="64" t="s">
        <v>331</v>
      </c>
    </row>
    <row r="2697" spans="1:10" x14ac:dyDescent="0.25">
      <c r="A2697" s="64">
        <v>24236724</v>
      </c>
      <c r="B2697" s="233" t="s">
        <v>5974</v>
      </c>
      <c r="C2697" s="64" t="s">
        <v>4863</v>
      </c>
      <c r="D2697" s="234" t="s">
        <v>104</v>
      </c>
      <c r="E2697" s="64" t="s">
        <v>2266</v>
      </c>
      <c r="F2697" s="64">
        <v>13</v>
      </c>
      <c r="G2697" s="64" t="s">
        <v>166</v>
      </c>
      <c r="H2697" s="233" t="s">
        <v>5889</v>
      </c>
      <c r="I2697" s="234" t="s">
        <v>166</v>
      </c>
      <c r="J2697" s="64" t="s">
        <v>331</v>
      </c>
    </row>
    <row r="2698" spans="1:10" x14ac:dyDescent="0.25">
      <c r="A2698" s="64">
        <v>24236725</v>
      </c>
      <c r="B2698" s="233" t="s">
        <v>5975</v>
      </c>
      <c r="C2698" s="64" t="s">
        <v>5976</v>
      </c>
      <c r="D2698" s="234" t="s">
        <v>104</v>
      </c>
      <c r="E2698" s="64" t="s">
        <v>2823</v>
      </c>
      <c r="F2698" s="64">
        <v>13</v>
      </c>
      <c r="G2698" s="64" t="s">
        <v>166</v>
      </c>
      <c r="H2698" s="233" t="s">
        <v>5889</v>
      </c>
      <c r="I2698" s="234" t="s">
        <v>166</v>
      </c>
      <c r="J2698" s="64" t="s">
        <v>331</v>
      </c>
    </row>
    <row r="2699" spans="1:10" x14ac:dyDescent="0.25">
      <c r="A2699" s="64">
        <v>24247910</v>
      </c>
      <c r="B2699" s="233" t="s">
        <v>444</v>
      </c>
      <c r="C2699" s="64" t="s">
        <v>5977</v>
      </c>
      <c r="D2699" s="234" t="s">
        <v>103</v>
      </c>
      <c r="E2699" s="64" t="s">
        <v>2187</v>
      </c>
      <c r="F2699" s="64">
        <v>13</v>
      </c>
      <c r="G2699" s="64" t="s">
        <v>166</v>
      </c>
      <c r="H2699" s="233" t="s">
        <v>5889</v>
      </c>
      <c r="I2699" s="234" t="s">
        <v>166</v>
      </c>
      <c r="J2699" s="64" t="s">
        <v>331</v>
      </c>
    </row>
    <row r="2700" spans="1:10" x14ac:dyDescent="0.25">
      <c r="A2700" s="64">
        <v>24247709</v>
      </c>
      <c r="B2700" s="233" t="s">
        <v>1704</v>
      </c>
      <c r="C2700" s="64" t="s">
        <v>5978</v>
      </c>
      <c r="D2700" s="234" t="s">
        <v>103</v>
      </c>
      <c r="E2700" s="64" t="s">
        <v>5979</v>
      </c>
      <c r="F2700" s="64">
        <v>12</v>
      </c>
      <c r="G2700" s="64" t="s">
        <v>166</v>
      </c>
      <c r="H2700" s="233" t="s">
        <v>5889</v>
      </c>
      <c r="I2700" s="234" t="s">
        <v>166</v>
      </c>
      <c r="J2700" s="64" t="s">
        <v>331</v>
      </c>
    </row>
    <row r="2701" spans="1:10" x14ac:dyDescent="0.25">
      <c r="A2701" s="64">
        <v>24247903</v>
      </c>
      <c r="B2701" s="233" t="s">
        <v>2136</v>
      </c>
      <c r="C2701" s="64" t="s">
        <v>5980</v>
      </c>
      <c r="D2701" s="234" t="s">
        <v>103</v>
      </c>
      <c r="E2701" s="64" t="s">
        <v>596</v>
      </c>
      <c r="F2701" s="64">
        <v>12</v>
      </c>
      <c r="G2701" s="64" t="s">
        <v>166</v>
      </c>
      <c r="H2701" s="233" t="s">
        <v>5889</v>
      </c>
      <c r="I2701" s="234" t="s">
        <v>166</v>
      </c>
      <c r="J2701" s="64" t="s">
        <v>331</v>
      </c>
    </row>
    <row r="2702" spans="1:10" x14ac:dyDescent="0.25">
      <c r="A2702" s="64">
        <v>24248600</v>
      </c>
      <c r="B2702" s="233" t="s">
        <v>5981</v>
      </c>
      <c r="C2702" s="64" t="s">
        <v>5982</v>
      </c>
      <c r="D2702" s="234" t="s">
        <v>118</v>
      </c>
      <c r="E2702" s="64" t="s">
        <v>2148</v>
      </c>
      <c r="F2702" s="64">
        <v>14</v>
      </c>
      <c r="G2702" s="64" t="s">
        <v>166</v>
      </c>
      <c r="H2702" s="233" t="s">
        <v>5889</v>
      </c>
      <c r="I2702" s="234" t="s">
        <v>166</v>
      </c>
      <c r="J2702" s="64" t="s">
        <v>788</v>
      </c>
    </row>
    <row r="2703" spans="1:10" x14ac:dyDescent="0.25">
      <c r="A2703" s="64">
        <v>24210779</v>
      </c>
      <c r="B2703" s="233" t="s">
        <v>5983</v>
      </c>
      <c r="C2703" s="64" t="s">
        <v>5984</v>
      </c>
      <c r="D2703" s="234" t="s">
        <v>118</v>
      </c>
      <c r="E2703" s="64" t="s">
        <v>1790</v>
      </c>
      <c r="F2703" s="64">
        <v>14</v>
      </c>
      <c r="G2703" s="64" t="s">
        <v>166</v>
      </c>
      <c r="H2703" s="233" t="s">
        <v>5889</v>
      </c>
      <c r="I2703" s="234" t="s">
        <v>166</v>
      </c>
      <c r="J2703" s="64" t="s">
        <v>1395</v>
      </c>
    </row>
    <row r="2704" spans="1:10" x14ac:dyDescent="0.25">
      <c r="A2704" s="64">
        <v>24222190</v>
      </c>
      <c r="B2704" s="233" t="s">
        <v>5985</v>
      </c>
      <c r="C2704" s="64" t="s">
        <v>5986</v>
      </c>
      <c r="D2704" s="234" t="s">
        <v>103</v>
      </c>
      <c r="E2704" s="64" t="s">
        <v>3069</v>
      </c>
      <c r="F2704" s="64">
        <v>13</v>
      </c>
      <c r="G2704" s="64" t="s">
        <v>166</v>
      </c>
      <c r="H2704" s="233" t="s">
        <v>5889</v>
      </c>
      <c r="I2704" s="234" t="s">
        <v>166</v>
      </c>
      <c r="J2704" s="64" t="s">
        <v>788</v>
      </c>
    </row>
    <row r="2705" spans="1:10" x14ac:dyDescent="0.25">
      <c r="A2705" s="64">
        <v>24248594</v>
      </c>
      <c r="B2705" s="233" t="s">
        <v>5987</v>
      </c>
      <c r="C2705" s="64" t="s">
        <v>1246</v>
      </c>
      <c r="D2705" s="234" t="s">
        <v>103</v>
      </c>
      <c r="E2705" s="64" t="s">
        <v>1150</v>
      </c>
      <c r="F2705" s="64">
        <v>11</v>
      </c>
      <c r="G2705" s="64" t="s">
        <v>166</v>
      </c>
      <c r="H2705" s="233" t="s">
        <v>5889</v>
      </c>
      <c r="I2705" s="234" t="s">
        <v>166</v>
      </c>
      <c r="J2705" s="64" t="s">
        <v>788</v>
      </c>
    </row>
    <row r="2706" spans="1:10" x14ac:dyDescent="0.25">
      <c r="A2706" s="64">
        <v>24210647</v>
      </c>
      <c r="B2706" s="233" t="s">
        <v>5988</v>
      </c>
      <c r="C2706" s="64" t="s">
        <v>4449</v>
      </c>
      <c r="D2706" s="234" t="s">
        <v>118</v>
      </c>
      <c r="E2706" s="64" t="s">
        <v>3385</v>
      </c>
      <c r="F2706" s="64">
        <v>14</v>
      </c>
      <c r="G2706" s="64" t="s">
        <v>166</v>
      </c>
      <c r="H2706" s="233" t="s">
        <v>5889</v>
      </c>
      <c r="I2706" s="234" t="s">
        <v>166</v>
      </c>
      <c r="J2706" s="64" t="s">
        <v>632</v>
      </c>
    </row>
    <row r="2707" spans="1:10" x14ac:dyDescent="0.25">
      <c r="A2707" s="64">
        <v>24249044</v>
      </c>
      <c r="B2707" s="233" t="s">
        <v>5989</v>
      </c>
      <c r="C2707" s="64" t="s">
        <v>485</v>
      </c>
      <c r="D2707" s="234" t="s">
        <v>103</v>
      </c>
      <c r="E2707" s="64" t="s">
        <v>1197</v>
      </c>
      <c r="F2707" s="64">
        <v>11</v>
      </c>
      <c r="G2707" s="64" t="s">
        <v>166</v>
      </c>
      <c r="H2707" s="233" t="s">
        <v>5990</v>
      </c>
      <c r="I2707" s="234" t="s">
        <v>166</v>
      </c>
      <c r="J2707" s="64" t="s">
        <v>5991</v>
      </c>
    </row>
    <row r="2708" spans="1:10" x14ac:dyDescent="0.25">
      <c r="A2708" s="64">
        <v>24233756</v>
      </c>
      <c r="B2708" s="233" t="s">
        <v>4396</v>
      </c>
      <c r="C2708" s="64" t="s">
        <v>525</v>
      </c>
      <c r="D2708" s="234" t="s">
        <v>104</v>
      </c>
      <c r="E2708" s="64" t="s">
        <v>2501</v>
      </c>
      <c r="F2708" s="64">
        <v>13</v>
      </c>
      <c r="G2708" s="64" t="s">
        <v>166</v>
      </c>
      <c r="H2708" s="233" t="s">
        <v>5990</v>
      </c>
      <c r="I2708" s="234" t="s">
        <v>166</v>
      </c>
      <c r="J2708" s="64" t="s">
        <v>5992</v>
      </c>
    </row>
    <row r="2709" spans="1:10" x14ac:dyDescent="0.25">
      <c r="A2709" s="64">
        <v>24249045</v>
      </c>
      <c r="B2709" s="233" t="s">
        <v>5993</v>
      </c>
      <c r="C2709" s="64" t="s">
        <v>5994</v>
      </c>
      <c r="D2709" s="234" t="s">
        <v>103</v>
      </c>
      <c r="E2709" s="64" t="s">
        <v>3259</v>
      </c>
      <c r="F2709" s="64">
        <v>11</v>
      </c>
      <c r="G2709" s="64" t="s">
        <v>166</v>
      </c>
      <c r="H2709" s="233" t="s">
        <v>5990</v>
      </c>
      <c r="I2709" s="234" t="s">
        <v>166</v>
      </c>
    </row>
    <row r="2710" spans="1:10" x14ac:dyDescent="0.25">
      <c r="A2710" s="64">
        <v>24239208</v>
      </c>
      <c r="B2710" s="233" t="s">
        <v>4246</v>
      </c>
      <c r="C2710" s="64" t="s">
        <v>5995</v>
      </c>
      <c r="D2710" s="234" t="s">
        <v>104</v>
      </c>
      <c r="E2710" s="64" t="s">
        <v>4988</v>
      </c>
      <c r="F2710" s="64">
        <v>13</v>
      </c>
      <c r="G2710" s="64" t="s">
        <v>166</v>
      </c>
      <c r="H2710" s="233" t="s">
        <v>5990</v>
      </c>
      <c r="I2710" s="234" t="s">
        <v>166</v>
      </c>
      <c r="J2710" s="64" t="s">
        <v>1897</v>
      </c>
    </row>
    <row r="2711" spans="1:10" x14ac:dyDescent="0.25">
      <c r="A2711" s="64">
        <v>24221438</v>
      </c>
      <c r="B2711" s="233" t="s">
        <v>5996</v>
      </c>
      <c r="C2711" s="64" t="s">
        <v>5997</v>
      </c>
      <c r="D2711" s="234" t="s">
        <v>119</v>
      </c>
      <c r="E2711" s="64" t="s">
        <v>3630</v>
      </c>
      <c r="F2711" s="64">
        <v>14</v>
      </c>
      <c r="G2711" s="64" t="s">
        <v>166</v>
      </c>
      <c r="H2711" s="233" t="s">
        <v>5990</v>
      </c>
      <c r="I2711" s="234" t="s">
        <v>166</v>
      </c>
      <c r="J2711" s="64" t="s">
        <v>5998</v>
      </c>
    </row>
    <row r="2712" spans="1:10" x14ac:dyDescent="0.25">
      <c r="A2712" s="64">
        <v>24249191</v>
      </c>
      <c r="B2712" s="233" t="s">
        <v>5999</v>
      </c>
      <c r="C2712" s="64" t="s">
        <v>6000</v>
      </c>
      <c r="D2712" s="234" t="s">
        <v>103</v>
      </c>
      <c r="E2712" s="64" t="s">
        <v>634</v>
      </c>
      <c r="F2712" s="64">
        <v>11</v>
      </c>
      <c r="G2712" s="64" t="s">
        <v>166</v>
      </c>
      <c r="H2712" s="233" t="s">
        <v>5990</v>
      </c>
      <c r="I2712" s="234" t="s">
        <v>166</v>
      </c>
      <c r="J2712" s="64" t="s">
        <v>6001</v>
      </c>
    </row>
    <row r="2713" spans="1:10" x14ac:dyDescent="0.25">
      <c r="A2713" s="64">
        <v>24249053</v>
      </c>
      <c r="B2713" s="233" t="s">
        <v>6002</v>
      </c>
      <c r="C2713" s="64" t="s">
        <v>6003</v>
      </c>
      <c r="D2713" s="234" t="s">
        <v>104</v>
      </c>
      <c r="E2713" s="64" t="s">
        <v>6004</v>
      </c>
      <c r="F2713" s="64">
        <v>12</v>
      </c>
      <c r="G2713" s="64" t="s">
        <v>166</v>
      </c>
      <c r="H2713" s="233" t="s">
        <v>5990</v>
      </c>
      <c r="I2713" s="234" t="s">
        <v>166</v>
      </c>
      <c r="J2713" s="64" t="s">
        <v>481</v>
      </c>
    </row>
    <row r="2714" spans="1:10" x14ac:dyDescent="0.25">
      <c r="A2714" s="64">
        <v>24233757</v>
      </c>
      <c r="B2714" s="233" t="s">
        <v>6005</v>
      </c>
      <c r="C2714" s="64" t="s">
        <v>521</v>
      </c>
      <c r="D2714" s="234" t="s">
        <v>104</v>
      </c>
      <c r="E2714" s="64" t="s">
        <v>6006</v>
      </c>
      <c r="F2714" s="64">
        <v>13</v>
      </c>
      <c r="G2714" s="64" t="s">
        <v>166</v>
      </c>
      <c r="H2714" s="233" t="s">
        <v>5990</v>
      </c>
      <c r="I2714" s="234" t="s">
        <v>2120</v>
      </c>
      <c r="J2714" s="64" t="s">
        <v>3894</v>
      </c>
    </row>
    <row r="2715" spans="1:10" x14ac:dyDescent="0.25">
      <c r="A2715" s="64">
        <v>24249054</v>
      </c>
      <c r="B2715" s="233" t="s">
        <v>6007</v>
      </c>
      <c r="C2715" s="64" t="s">
        <v>6008</v>
      </c>
      <c r="D2715" s="234" t="s">
        <v>104</v>
      </c>
      <c r="E2715" s="64" t="s">
        <v>3571</v>
      </c>
      <c r="F2715" s="64">
        <v>12</v>
      </c>
      <c r="G2715" s="64" t="s">
        <v>166</v>
      </c>
      <c r="H2715" s="233" t="s">
        <v>5990</v>
      </c>
      <c r="I2715" s="234" t="s">
        <v>166</v>
      </c>
      <c r="J2715" s="64" t="s">
        <v>481</v>
      </c>
    </row>
    <row r="2716" spans="1:10" x14ac:dyDescent="0.25">
      <c r="A2716" s="64">
        <v>24249060</v>
      </c>
      <c r="B2716" s="233" t="s">
        <v>6009</v>
      </c>
      <c r="C2716" s="64" t="s">
        <v>5009</v>
      </c>
      <c r="D2716" s="234" t="s">
        <v>103</v>
      </c>
      <c r="E2716" s="64" t="s">
        <v>4355</v>
      </c>
      <c r="F2716" s="64">
        <v>12</v>
      </c>
      <c r="G2716" s="64" t="s">
        <v>166</v>
      </c>
      <c r="H2716" s="233" t="s">
        <v>5990</v>
      </c>
      <c r="I2716" s="234" t="s">
        <v>166</v>
      </c>
      <c r="J2716" s="64" t="s">
        <v>2337</v>
      </c>
    </row>
    <row r="2717" spans="1:10" x14ac:dyDescent="0.25">
      <c r="A2717" s="64">
        <v>24248352</v>
      </c>
      <c r="B2717" s="233" t="s">
        <v>6010</v>
      </c>
      <c r="C2717" s="64" t="s">
        <v>6011</v>
      </c>
      <c r="D2717" s="234" t="s">
        <v>103</v>
      </c>
      <c r="E2717" s="64" t="s">
        <v>461</v>
      </c>
      <c r="F2717" s="64">
        <v>12</v>
      </c>
      <c r="G2717" s="64" t="s">
        <v>166</v>
      </c>
      <c r="H2717" s="233" t="s">
        <v>5990</v>
      </c>
      <c r="I2717" s="234" t="s">
        <v>166</v>
      </c>
      <c r="J2717" s="64" t="s">
        <v>1897</v>
      </c>
    </row>
    <row r="2718" spans="1:10" x14ac:dyDescent="0.25">
      <c r="A2718" s="64">
        <v>24249061</v>
      </c>
      <c r="B2718" s="233" t="s">
        <v>6012</v>
      </c>
      <c r="C2718" s="64" t="s">
        <v>6013</v>
      </c>
      <c r="D2718" s="234" t="s">
        <v>103</v>
      </c>
      <c r="E2718" s="64" t="s">
        <v>215</v>
      </c>
      <c r="F2718" s="64">
        <v>12</v>
      </c>
      <c r="G2718" s="64" t="s">
        <v>166</v>
      </c>
      <c r="H2718" s="233" t="s">
        <v>5990</v>
      </c>
      <c r="I2718" s="234" t="s">
        <v>166</v>
      </c>
      <c r="J2718" s="64" t="s">
        <v>2337</v>
      </c>
    </row>
    <row r="2719" spans="1:10" x14ac:dyDescent="0.25">
      <c r="A2719" s="64">
        <v>24249052</v>
      </c>
      <c r="B2719" s="233" t="s">
        <v>6014</v>
      </c>
      <c r="C2719" s="64" t="s">
        <v>6015</v>
      </c>
      <c r="D2719" s="234" t="s">
        <v>104</v>
      </c>
      <c r="E2719" s="64" t="s">
        <v>4835</v>
      </c>
      <c r="F2719" s="64">
        <v>12</v>
      </c>
      <c r="G2719" s="64" t="s">
        <v>166</v>
      </c>
      <c r="H2719" s="233" t="s">
        <v>5990</v>
      </c>
      <c r="I2719" s="234" t="s">
        <v>166</v>
      </c>
      <c r="J2719" s="64" t="s">
        <v>481</v>
      </c>
    </row>
    <row r="2720" spans="1:10" x14ac:dyDescent="0.25">
      <c r="A2720" s="64">
        <v>24220217</v>
      </c>
      <c r="B2720" s="233" t="s">
        <v>6016</v>
      </c>
      <c r="C2720" s="64" t="s">
        <v>1789</v>
      </c>
      <c r="D2720" s="234" t="s">
        <v>119</v>
      </c>
      <c r="E2720" s="64" t="s">
        <v>1503</v>
      </c>
      <c r="F2720" s="64">
        <v>14</v>
      </c>
      <c r="G2720" s="64" t="s">
        <v>166</v>
      </c>
      <c r="H2720" s="233" t="s">
        <v>5990</v>
      </c>
      <c r="I2720" s="234" t="s">
        <v>166</v>
      </c>
      <c r="J2720" s="64" t="s">
        <v>6017</v>
      </c>
    </row>
    <row r="2721" spans="1:10" x14ac:dyDescent="0.25">
      <c r="A2721" s="64">
        <v>24238269</v>
      </c>
      <c r="B2721" s="233" t="s">
        <v>6018</v>
      </c>
      <c r="C2721" s="64" t="s">
        <v>1734</v>
      </c>
      <c r="D2721" s="234" t="s">
        <v>104</v>
      </c>
      <c r="E2721" s="64" t="s">
        <v>1300</v>
      </c>
      <c r="F2721" s="64">
        <v>13</v>
      </c>
      <c r="G2721" s="64" t="s">
        <v>166</v>
      </c>
      <c r="H2721" s="233" t="s">
        <v>5990</v>
      </c>
      <c r="I2721" s="234" t="s">
        <v>166</v>
      </c>
      <c r="J2721" s="64" t="s">
        <v>5998</v>
      </c>
    </row>
    <row r="2722" spans="1:10" x14ac:dyDescent="0.25">
      <c r="A2722" s="64">
        <v>24222202</v>
      </c>
      <c r="B2722" s="233" t="s">
        <v>6019</v>
      </c>
      <c r="C2722" s="64" t="s">
        <v>3243</v>
      </c>
      <c r="D2722" s="234" t="s">
        <v>104</v>
      </c>
      <c r="E2722" s="64" t="s">
        <v>3069</v>
      </c>
      <c r="F2722" s="64">
        <v>13</v>
      </c>
      <c r="G2722" s="64" t="s">
        <v>166</v>
      </c>
      <c r="H2722" s="233" t="s">
        <v>5990</v>
      </c>
      <c r="I2722" s="234" t="s">
        <v>166</v>
      </c>
      <c r="J2722" s="64" t="s">
        <v>2337</v>
      </c>
    </row>
    <row r="2723" spans="1:10" x14ac:dyDescent="0.25">
      <c r="A2723" s="64">
        <v>24222049</v>
      </c>
      <c r="B2723" s="233" t="s">
        <v>6019</v>
      </c>
      <c r="C2723" s="64" t="s">
        <v>6020</v>
      </c>
      <c r="D2723" s="234" t="s">
        <v>119</v>
      </c>
      <c r="E2723" s="64" t="s">
        <v>5445</v>
      </c>
      <c r="F2723" s="64">
        <v>15</v>
      </c>
      <c r="G2723" s="64" t="s">
        <v>166</v>
      </c>
      <c r="H2723" s="233" t="s">
        <v>5990</v>
      </c>
      <c r="I2723" s="234" t="s">
        <v>2120</v>
      </c>
      <c r="J2723" s="64" t="s">
        <v>3427</v>
      </c>
    </row>
    <row r="2724" spans="1:10" x14ac:dyDescent="0.25">
      <c r="A2724" s="64">
        <v>24249046</v>
      </c>
      <c r="B2724" s="233" t="s">
        <v>6021</v>
      </c>
      <c r="C2724" s="64" t="s">
        <v>6022</v>
      </c>
      <c r="D2724" s="234" t="s">
        <v>103</v>
      </c>
      <c r="E2724" s="64" t="s">
        <v>5174</v>
      </c>
      <c r="F2724" s="64">
        <v>11</v>
      </c>
      <c r="G2724" s="64" t="s">
        <v>166</v>
      </c>
      <c r="H2724" s="233" t="s">
        <v>5990</v>
      </c>
      <c r="I2724" s="234" t="s">
        <v>166</v>
      </c>
      <c r="J2724" s="64" t="s">
        <v>5998</v>
      </c>
    </row>
    <row r="2725" spans="1:10" x14ac:dyDescent="0.25">
      <c r="A2725" s="64">
        <v>24222729</v>
      </c>
      <c r="B2725" s="233" t="s">
        <v>6019</v>
      </c>
      <c r="C2725" s="64" t="s">
        <v>6023</v>
      </c>
      <c r="D2725" s="234" t="s">
        <v>404</v>
      </c>
      <c r="E2725" s="64" t="s">
        <v>6024</v>
      </c>
      <c r="F2725" s="64">
        <v>15</v>
      </c>
      <c r="G2725" s="64" t="s">
        <v>166</v>
      </c>
      <c r="H2725" s="233" t="s">
        <v>5990</v>
      </c>
      <c r="I2725" s="234" t="s">
        <v>166</v>
      </c>
      <c r="J2725" s="64" t="s">
        <v>2337</v>
      </c>
    </row>
    <row r="2726" spans="1:10" x14ac:dyDescent="0.25">
      <c r="A2726" s="64">
        <v>24220272</v>
      </c>
      <c r="B2726" s="233" t="s">
        <v>1837</v>
      </c>
      <c r="C2726" s="64" t="s">
        <v>6025</v>
      </c>
      <c r="D2726" s="234" t="s">
        <v>104</v>
      </c>
      <c r="E2726" s="64" t="s">
        <v>2914</v>
      </c>
      <c r="F2726" s="64">
        <v>13</v>
      </c>
      <c r="G2726" s="64" t="s">
        <v>166</v>
      </c>
      <c r="H2726" s="233" t="s">
        <v>5990</v>
      </c>
      <c r="I2726" s="234" t="s">
        <v>166</v>
      </c>
      <c r="J2726" s="64" t="s">
        <v>6026</v>
      </c>
    </row>
    <row r="2727" spans="1:10" x14ac:dyDescent="0.25">
      <c r="A2727" s="64">
        <v>24222728</v>
      </c>
      <c r="B2727" s="233" t="s">
        <v>1380</v>
      </c>
      <c r="C2727" s="64" t="s">
        <v>6027</v>
      </c>
      <c r="D2727" s="234" t="s">
        <v>118</v>
      </c>
      <c r="E2727" s="64" t="s">
        <v>1735</v>
      </c>
      <c r="F2727" s="64">
        <v>14</v>
      </c>
      <c r="G2727" s="64" t="s">
        <v>166</v>
      </c>
      <c r="H2727" s="233" t="s">
        <v>5990</v>
      </c>
      <c r="I2727" s="234" t="s">
        <v>166</v>
      </c>
      <c r="J2727" s="64" t="s">
        <v>6028</v>
      </c>
    </row>
    <row r="2728" spans="1:10" x14ac:dyDescent="0.25">
      <c r="A2728" s="64">
        <v>24249051</v>
      </c>
      <c r="B2728" s="233" t="s">
        <v>6029</v>
      </c>
      <c r="C2728" s="64" t="s">
        <v>6030</v>
      </c>
      <c r="D2728" s="234" t="s">
        <v>104</v>
      </c>
      <c r="E2728" s="64" t="s">
        <v>304</v>
      </c>
      <c r="F2728" s="64">
        <v>12</v>
      </c>
      <c r="G2728" s="64" t="s">
        <v>166</v>
      </c>
      <c r="H2728" s="233" t="s">
        <v>5990</v>
      </c>
      <c r="I2728" s="234" t="s">
        <v>166</v>
      </c>
      <c r="J2728" s="64" t="s">
        <v>481</v>
      </c>
    </row>
    <row r="2729" spans="1:10" x14ac:dyDescent="0.25">
      <c r="A2729" s="64">
        <v>24249057</v>
      </c>
      <c r="B2729" s="233" t="s">
        <v>6031</v>
      </c>
      <c r="C2729" s="64" t="s">
        <v>2477</v>
      </c>
      <c r="D2729" s="234" t="s">
        <v>103</v>
      </c>
      <c r="E2729" s="64" t="s">
        <v>6032</v>
      </c>
      <c r="F2729" s="64">
        <v>11</v>
      </c>
      <c r="G2729" s="64" t="s">
        <v>166</v>
      </c>
      <c r="H2729" s="233" t="s">
        <v>5990</v>
      </c>
      <c r="I2729" s="234" t="s">
        <v>166</v>
      </c>
      <c r="J2729" s="64" t="s">
        <v>2337</v>
      </c>
    </row>
    <row r="2730" spans="1:10" x14ac:dyDescent="0.25">
      <c r="A2730" s="64">
        <v>24237308</v>
      </c>
      <c r="B2730" s="233" t="s">
        <v>6031</v>
      </c>
      <c r="C2730" s="64" t="s">
        <v>6033</v>
      </c>
      <c r="D2730" s="234" t="s">
        <v>104</v>
      </c>
      <c r="E2730" s="64" t="s">
        <v>6034</v>
      </c>
      <c r="F2730" s="64">
        <v>13</v>
      </c>
      <c r="G2730" s="64" t="s">
        <v>166</v>
      </c>
      <c r="H2730" s="233" t="s">
        <v>5990</v>
      </c>
      <c r="I2730" s="234" t="s">
        <v>166</v>
      </c>
      <c r="J2730" s="64" t="s">
        <v>5998</v>
      </c>
    </row>
    <row r="2731" spans="1:10" x14ac:dyDescent="0.25">
      <c r="A2731" s="64">
        <v>24222699</v>
      </c>
      <c r="B2731" s="233" t="s">
        <v>3460</v>
      </c>
      <c r="C2731" s="64" t="s">
        <v>6035</v>
      </c>
      <c r="D2731" s="234" t="s">
        <v>118</v>
      </c>
      <c r="E2731" s="64" t="s">
        <v>2603</v>
      </c>
      <c r="F2731" s="64">
        <v>14</v>
      </c>
      <c r="G2731" s="64" t="s">
        <v>166</v>
      </c>
      <c r="H2731" s="233" t="s">
        <v>5990</v>
      </c>
      <c r="I2731" s="234" t="s">
        <v>166</v>
      </c>
      <c r="J2731" s="64" t="s">
        <v>5998</v>
      </c>
    </row>
    <row r="2732" spans="1:10" x14ac:dyDescent="0.25">
      <c r="A2732" s="64">
        <v>24249058</v>
      </c>
      <c r="B2732" s="233" t="s">
        <v>6036</v>
      </c>
      <c r="C2732" s="64" t="s">
        <v>6037</v>
      </c>
      <c r="D2732" s="234" t="s">
        <v>118</v>
      </c>
      <c r="E2732" s="64" t="s">
        <v>6038</v>
      </c>
      <c r="F2732" s="64">
        <v>14</v>
      </c>
      <c r="G2732" s="64" t="s">
        <v>166</v>
      </c>
      <c r="H2732" s="233" t="s">
        <v>5990</v>
      </c>
      <c r="I2732" s="234" t="s">
        <v>166</v>
      </c>
      <c r="J2732" s="64" t="s">
        <v>2337</v>
      </c>
    </row>
    <row r="2733" spans="1:10" x14ac:dyDescent="0.25">
      <c r="A2733" s="64">
        <v>24248353</v>
      </c>
      <c r="B2733" s="233" t="s">
        <v>6039</v>
      </c>
      <c r="C2733" s="64" t="s">
        <v>6040</v>
      </c>
      <c r="D2733" s="234" t="s">
        <v>103</v>
      </c>
      <c r="E2733" s="64" t="s">
        <v>301</v>
      </c>
      <c r="F2733" s="64">
        <v>11</v>
      </c>
      <c r="G2733" s="64" t="s">
        <v>166</v>
      </c>
      <c r="H2733" s="233" t="s">
        <v>5990</v>
      </c>
      <c r="I2733" s="234" t="s">
        <v>166</v>
      </c>
      <c r="J2733" s="64" t="s">
        <v>1897</v>
      </c>
    </row>
    <row r="2734" spans="1:10" x14ac:dyDescent="0.25">
      <c r="A2734" s="64">
        <v>24239233</v>
      </c>
      <c r="B2734" s="233" t="s">
        <v>6041</v>
      </c>
      <c r="C2734" s="64" t="s">
        <v>4415</v>
      </c>
      <c r="D2734" s="234" t="s">
        <v>104</v>
      </c>
      <c r="E2734" s="64" t="s">
        <v>5498</v>
      </c>
      <c r="F2734" s="64">
        <v>13</v>
      </c>
      <c r="G2734" s="64" t="s">
        <v>166</v>
      </c>
      <c r="H2734" s="233" t="s">
        <v>5990</v>
      </c>
      <c r="I2734" s="234" t="s">
        <v>166</v>
      </c>
      <c r="J2734" s="64" t="s">
        <v>6017</v>
      </c>
    </row>
    <row r="2735" spans="1:10" x14ac:dyDescent="0.25">
      <c r="A2735" s="64">
        <v>24222020</v>
      </c>
      <c r="B2735" s="233" t="s">
        <v>6042</v>
      </c>
      <c r="C2735" s="64" t="s">
        <v>6043</v>
      </c>
      <c r="D2735" s="234" t="s">
        <v>104</v>
      </c>
      <c r="E2735" s="64" t="s">
        <v>1379</v>
      </c>
      <c r="F2735" s="64">
        <v>13</v>
      </c>
      <c r="G2735" s="64" t="s">
        <v>166</v>
      </c>
      <c r="H2735" s="233" t="s">
        <v>5990</v>
      </c>
      <c r="I2735" s="234" t="s">
        <v>166</v>
      </c>
      <c r="J2735" s="64" t="s">
        <v>469</v>
      </c>
    </row>
    <row r="2736" spans="1:10" x14ac:dyDescent="0.25">
      <c r="A2736" s="64">
        <v>24233730</v>
      </c>
      <c r="B2736" s="233" t="s">
        <v>6044</v>
      </c>
      <c r="C2736" s="64" t="s">
        <v>1199</v>
      </c>
      <c r="D2736" s="234" t="s">
        <v>104</v>
      </c>
      <c r="E2736" s="64" t="s">
        <v>2392</v>
      </c>
      <c r="F2736" s="64">
        <v>13</v>
      </c>
      <c r="G2736" s="64" t="s">
        <v>166</v>
      </c>
      <c r="H2736" s="233" t="s">
        <v>5990</v>
      </c>
      <c r="I2736" s="234" t="s">
        <v>166</v>
      </c>
      <c r="J2736" s="64" t="s">
        <v>5998</v>
      </c>
    </row>
    <row r="2737" spans="1:10" x14ac:dyDescent="0.25">
      <c r="A2737" s="64">
        <v>24249043</v>
      </c>
      <c r="B2737" s="233" t="s">
        <v>6045</v>
      </c>
      <c r="C2737" s="64" t="s">
        <v>6046</v>
      </c>
      <c r="D2737" s="234" t="s">
        <v>104</v>
      </c>
      <c r="E2737" s="64" t="s">
        <v>1570</v>
      </c>
      <c r="F2737" s="64">
        <v>12</v>
      </c>
      <c r="G2737" s="64" t="s">
        <v>166</v>
      </c>
      <c r="H2737" s="233" t="s">
        <v>5990</v>
      </c>
      <c r="I2737" s="234" t="s">
        <v>166</v>
      </c>
      <c r="J2737" s="64" t="s">
        <v>5992</v>
      </c>
    </row>
    <row r="2738" spans="1:10" x14ac:dyDescent="0.25">
      <c r="A2738" s="64">
        <v>24220270</v>
      </c>
      <c r="B2738" s="233" t="s">
        <v>6047</v>
      </c>
      <c r="C2738" s="64" t="s">
        <v>2732</v>
      </c>
      <c r="D2738" s="234" t="s">
        <v>119</v>
      </c>
      <c r="E2738" s="64" t="s">
        <v>1402</v>
      </c>
      <c r="F2738" s="64">
        <v>14</v>
      </c>
      <c r="G2738" s="64" t="s">
        <v>166</v>
      </c>
      <c r="H2738" s="233" t="s">
        <v>5990</v>
      </c>
      <c r="I2738" s="234" t="s">
        <v>166</v>
      </c>
      <c r="J2738" s="64" t="s">
        <v>1205</v>
      </c>
    </row>
    <row r="2739" spans="1:10" x14ac:dyDescent="0.25">
      <c r="A2739" s="64">
        <v>24233856</v>
      </c>
      <c r="B2739" s="233" t="s">
        <v>6048</v>
      </c>
      <c r="C2739" s="64" t="s">
        <v>6049</v>
      </c>
      <c r="D2739" s="234" t="s">
        <v>119</v>
      </c>
      <c r="E2739" s="64" t="s">
        <v>1609</v>
      </c>
      <c r="F2739" s="64">
        <v>14</v>
      </c>
      <c r="G2739" s="64" t="s">
        <v>166</v>
      </c>
      <c r="H2739" s="233" t="s">
        <v>5990</v>
      </c>
      <c r="I2739" s="234" t="s">
        <v>166</v>
      </c>
      <c r="J2739" s="64" t="s">
        <v>2337</v>
      </c>
    </row>
    <row r="2740" spans="1:10" x14ac:dyDescent="0.25">
      <c r="A2740" s="64">
        <v>24233876</v>
      </c>
      <c r="B2740" s="233" t="s">
        <v>6050</v>
      </c>
      <c r="C2740" s="64" t="s">
        <v>6051</v>
      </c>
      <c r="D2740" s="234" t="s">
        <v>104</v>
      </c>
      <c r="E2740" s="64" t="s">
        <v>6052</v>
      </c>
      <c r="F2740" s="64">
        <v>13</v>
      </c>
      <c r="G2740" s="64" t="s">
        <v>166</v>
      </c>
      <c r="H2740" s="233" t="s">
        <v>5990</v>
      </c>
      <c r="I2740" s="234" t="s">
        <v>166</v>
      </c>
      <c r="J2740" s="64" t="s">
        <v>4329</v>
      </c>
    </row>
    <row r="2741" spans="1:10" x14ac:dyDescent="0.25">
      <c r="A2741" s="64">
        <v>24249194</v>
      </c>
      <c r="B2741" s="233" t="s">
        <v>6053</v>
      </c>
      <c r="C2741" s="64" t="s">
        <v>501</v>
      </c>
      <c r="D2741" s="234" t="s">
        <v>104</v>
      </c>
      <c r="E2741" s="64" t="s">
        <v>1708</v>
      </c>
      <c r="F2741" s="64">
        <v>11</v>
      </c>
      <c r="G2741" s="64" t="s">
        <v>166</v>
      </c>
      <c r="H2741" s="233" t="s">
        <v>5990</v>
      </c>
      <c r="I2741" s="234" t="s">
        <v>166</v>
      </c>
      <c r="J2741" s="64" t="s">
        <v>6001</v>
      </c>
    </row>
    <row r="2742" spans="1:10" x14ac:dyDescent="0.25">
      <c r="A2742" s="64">
        <v>24222189</v>
      </c>
      <c r="B2742" s="233" t="s">
        <v>602</v>
      </c>
      <c r="C2742" s="64" t="s">
        <v>6054</v>
      </c>
      <c r="D2742" s="234" t="s">
        <v>118</v>
      </c>
      <c r="E2742" s="64" t="s">
        <v>1912</v>
      </c>
      <c r="F2742" s="64">
        <v>14</v>
      </c>
      <c r="G2742" s="64" t="s">
        <v>166</v>
      </c>
      <c r="H2742" s="233" t="s">
        <v>5990</v>
      </c>
      <c r="I2742" s="234" t="s">
        <v>166</v>
      </c>
      <c r="J2742" s="64" t="s">
        <v>2260</v>
      </c>
    </row>
    <row r="2743" spans="1:10" x14ac:dyDescent="0.25">
      <c r="A2743" s="64">
        <v>24233840</v>
      </c>
      <c r="B2743" s="233" t="s">
        <v>4306</v>
      </c>
      <c r="C2743" s="64" t="s">
        <v>6055</v>
      </c>
      <c r="D2743" s="234" t="s">
        <v>104</v>
      </c>
      <c r="E2743" s="64" t="s">
        <v>787</v>
      </c>
      <c r="F2743" s="64">
        <v>12</v>
      </c>
      <c r="G2743" s="64" t="s">
        <v>166</v>
      </c>
      <c r="H2743" s="233" t="s">
        <v>5990</v>
      </c>
      <c r="I2743" s="234" t="s">
        <v>166</v>
      </c>
      <c r="J2743" s="64" t="s">
        <v>6056</v>
      </c>
    </row>
    <row r="2744" spans="1:10" x14ac:dyDescent="0.25">
      <c r="A2744" s="64">
        <v>24210125</v>
      </c>
      <c r="B2744" s="233" t="s">
        <v>4918</v>
      </c>
      <c r="C2744" s="64" t="s">
        <v>3178</v>
      </c>
      <c r="D2744" s="234" t="s">
        <v>119</v>
      </c>
      <c r="E2744" s="64" t="s">
        <v>6057</v>
      </c>
      <c r="F2744" s="64">
        <v>15</v>
      </c>
      <c r="G2744" s="64" t="s">
        <v>166</v>
      </c>
      <c r="H2744" s="233" t="s">
        <v>5990</v>
      </c>
      <c r="I2744" s="234" t="s">
        <v>166</v>
      </c>
      <c r="J2744" s="64" t="s">
        <v>6058</v>
      </c>
    </row>
    <row r="2745" spans="1:10" x14ac:dyDescent="0.25">
      <c r="A2745" s="64">
        <v>24210543</v>
      </c>
      <c r="B2745" s="233" t="s">
        <v>6059</v>
      </c>
      <c r="C2745" s="64" t="s">
        <v>1918</v>
      </c>
      <c r="D2745" s="234" t="s">
        <v>118</v>
      </c>
      <c r="E2745" s="64" t="s">
        <v>685</v>
      </c>
      <c r="F2745" s="64">
        <v>15</v>
      </c>
      <c r="G2745" s="64" t="s">
        <v>166</v>
      </c>
      <c r="H2745" s="233" t="s">
        <v>5990</v>
      </c>
      <c r="I2745" s="234" t="s">
        <v>166</v>
      </c>
      <c r="J2745" s="64" t="s">
        <v>2307</v>
      </c>
    </row>
    <row r="2746" spans="1:10" x14ac:dyDescent="0.25">
      <c r="A2746" s="64">
        <v>24220666</v>
      </c>
      <c r="B2746" s="233" t="s">
        <v>6060</v>
      </c>
      <c r="C2746" s="64" t="s">
        <v>6061</v>
      </c>
      <c r="D2746" s="234" t="s">
        <v>119</v>
      </c>
      <c r="E2746" s="64" t="s">
        <v>2670</v>
      </c>
      <c r="F2746" s="64">
        <v>15</v>
      </c>
      <c r="G2746" s="64" t="s">
        <v>166</v>
      </c>
      <c r="H2746" s="233" t="s">
        <v>5990</v>
      </c>
      <c r="I2746" s="234" t="s">
        <v>166</v>
      </c>
      <c r="J2746" s="64" t="s">
        <v>6062</v>
      </c>
    </row>
    <row r="2747" spans="1:10" x14ac:dyDescent="0.25">
      <c r="A2747" s="64">
        <v>24237777</v>
      </c>
      <c r="B2747" s="233" t="s">
        <v>2731</v>
      </c>
      <c r="C2747" s="64" t="s">
        <v>6063</v>
      </c>
      <c r="D2747" s="234" t="s">
        <v>118</v>
      </c>
      <c r="E2747" s="64" t="s">
        <v>1592</v>
      </c>
      <c r="F2747" s="64">
        <v>15</v>
      </c>
      <c r="G2747" s="64" t="s">
        <v>166</v>
      </c>
      <c r="H2747" s="233" t="s">
        <v>5990</v>
      </c>
      <c r="I2747" s="234" t="s">
        <v>166</v>
      </c>
      <c r="J2747" s="64" t="s">
        <v>2337</v>
      </c>
    </row>
    <row r="2748" spans="1:10" x14ac:dyDescent="0.25">
      <c r="A2748" s="64">
        <v>24221344</v>
      </c>
      <c r="B2748" s="233" t="s">
        <v>6064</v>
      </c>
      <c r="C2748" s="64" t="s">
        <v>6065</v>
      </c>
      <c r="D2748" s="234" t="s">
        <v>119</v>
      </c>
      <c r="E2748" s="64" t="s">
        <v>1409</v>
      </c>
      <c r="F2748" s="64">
        <v>15</v>
      </c>
      <c r="G2748" s="64" t="s">
        <v>166</v>
      </c>
      <c r="H2748" s="233" t="s">
        <v>5990</v>
      </c>
      <c r="I2748" s="234" t="s">
        <v>166</v>
      </c>
      <c r="J2748" s="64" t="s">
        <v>5998</v>
      </c>
    </row>
    <row r="2749" spans="1:10" x14ac:dyDescent="0.25">
      <c r="A2749" s="64">
        <v>24249188</v>
      </c>
      <c r="B2749" s="233" t="s">
        <v>1970</v>
      </c>
      <c r="C2749" s="64" t="s">
        <v>6066</v>
      </c>
      <c r="D2749" s="234" t="s">
        <v>104</v>
      </c>
      <c r="E2749" s="64" t="s">
        <v>2230</v>
      </c>
      <c r="F2749" s="64">
        <v>12</v>
      </c>
      <c r="G2749" s="64" t="s">
        <v>166</v>
      </c>
      <c r="H2749" s="233" t="s">
        <v>5990</v>
      </c>
      <c r="I2749" s="234" t="s">
        <v>166</v>
      </c>
      <c r="J2749" s="64" t="s">
        <v>6001</v>
      </c>
    </row>
    <row r="2750" spans="1:10" x14ac:dyDescent="0.25">
      <c r="A2750" s="64">
        <v>24211033</v>
      </c>
      <c r="B2750" s="233" t="s">
        <v>4328</v>
      </c>
      <c r="C2750" s="64" t="s">
        <v>6067</v>
      </c>
      <c r="D2750" s="234" t="s">
        <v>118</v>
      </c>
      <c r="E2750" s="64" t="s">
        <v>2848</v>
      </c>
      <c r="F2750" s="64">
        <v>14</v>
      </c>
      <c r="G2750" s="64" t="s">
        <v>166</v>
      </c>
      <c r="H2750" s="233" t="s">
        <v>5990</v>
      </c>
      <c r="I2750" s="234" t="s">
        <v>166</v>
      </c>
      <c r="J2750" s="64" t="s">
        <v>814</v>
      </c>
    </row>
    <row r="2751" spans="1:10" x14ac:dyDescent="0.25">
      <c r="A2751" s="64">
        <v>24249193</v>
      </c>
      <c r="B2751" s="233" t="s">
        <v>6068</v>
      </c>
      <c r="C2751" s="64" t="s">
        <v>6069</v>
      </c>
      <c r="D2751" s="234" t="s">
        <v>103</v>
      </c>
      <c r="E2751" s="64" t="s">
        <v>3321</v>
      </c>
      <c r="F2751" s="64">
        <v>12</v>
      </c>
      <c r="G2751" s="64" t="s">
        <v>166</v>
      </c>
      <c r="H2751" s="233" t="s">
        <v>5990</v>
      </c>
      <c r="I2751" s="234" t="s">
        <v>166</v>
      </c>
      <c r="J2751" s="64" t="s">
        <v>6070</v>
      </c>
    </row>
    <row r="2752" spans="1:10" x14ac:dyDescent="0.25">
      <c r="A2752" s="64">
        <v>24249192</v>
      </c>
      <c r="B2752" s="233" t="s">
        <v>6071</v>
      </c>
      <c r="C2752" s="64" t="s">
        <v>6072</v>
      </c>
      <c r="D2752" s="234" t="s">
        <v>103</v>
      </c>
      <c r="E2752" s="64" t="s">
        <v>6073</v>
      </c>
      <c r="F2752" s="64">
        <v>13</v>
      </c>
      <c r="G2752" s="64" t="s">
        <v>166</v>
      </c>
      <c r="H2752" s="233" t="s">
        <v>5990</v>
      </c>
      <c r="I2752" s="234" t="s">
        <v>166</v>
      </c>
      <c r="J2752" s="64" t="s">
        <v>6070</v>
      </c>
    </row>
    <row r="2753" spans="1:10" x14ac:dyDescent="0.25">
      <c r="A2753" s="64">
        <v>24249170</v>
      </c>
      <c r="B2753" s="233" t="s">
        <v>6074</v>
      </c>
      <c r="C2753" s="64" t="s">
        <v>6075</v>
      </c>
      <c r="D2753" s="234" t="s">
        <v>103</v>
      </c>
      <c r="E2753" s="64" t="s">
        <v>193</v>
      </c>
      <c r="F2753" s="64">
        <v>11</v>
      </c>
      <c r="G2753" s="64" t="s">
        <v>166</v>
      </c>
      <c r="H2753" s="233" t="s">
        <v>5990</v>
      </c>
      <c r="I2753" s="234" t="s">
        <v>166</v>
      </c>
      <c r="J2753" s="64" t="s">
        <v>2337</v>
      </c>
    </row>
    <row r="2754" spans="1:10" x14ac:dyDescent="0.25">
      <c r="A2754" s="64">
        <v>24221062</v>
      </c>
      <c r="B2754" s="233" t="s">
        <v>6076</v>
      </c>
      <c r="C2754" s="64" t="s">
        <v>6077</v>
      </c>
      <c r="D2754" s="234" t="s">
        <v>404</v>
      </c>
      <c r="E2754" s="64" t="s">
        <v>6078</v>
      </c>
      <c r="F2754" s="64">
        <v>16</v>
      </c>
      <c r="G2754" s="64" t="s">
        <v>166</v>
      </c>
      <c r="H2754" s="233" t="s">
        <v>5990</v>
      </c>
      <c r="I2754" s="234" t="s">
        <v>166</v>
      </c>
      <c r="J2754" s="64" t="s">
        <v>2337</v>
      </c>
    </row>
    <row r="2755" spans="1:10" x14ac:dyDescent="0.25">
      <c r="A2755" s="64">
        <v>24211043</v>
      </c>
      <c r="B2755" s="233" t="s">
        <v>6079</v>
      </c>
      <c r="C2755" s="64" t="s">
        <v>860</v>
      </c>
      <c r="D2755" s="234" t="s">
        <v>119</v>
      </c>
      <c r="E2755" s="64" t="s">
        <v>1634</v>
      </c>
      <c r="F2755" s="64">
        <v>14</v>
      </c>
      <c r="G2755" s="64" t="s">
        <v>166</v>
      </c>
      <c r="H2755" s="233" t="s">
        <v>5990</v>
      </c>
      <c r="I2755" s="234" t="s">
        <v>166</v>
      </c>
      <c r="J2755" s="64" t="s">
        <v>4329</v>
      </c>
    </row>
    <row r="2756" spans="1:10" x14ac:dyDescent="0.25">
      <c r="A2756" s="64">
        <v>24249196</v>
      </c>
      <c r="B2756" s="233" t="s">
        <v>6080</v>
      </c>
      <c r="C2756" s="64" t="s">
        <v>2541</v>
      </c>
      <c r="D2756" s="234" t="s">
        <v>103</v>
      </c>
      <c r="E2756" s="64" t="s">
        <v>1197</v>
      </c>
      <c r="F2756" s="64">
        <v>11</v>
      </c>
      <c r="G2756" s="64" t="s">
        <v>166</v>
      </c>
      <c r="H2756" s="233" t="s">
        <v>5990</v>
      </c>
      <c r="I2756" s="234" t="s">
        <v>166</v>
      </c>
      <c r="J2756" s="64" t="s">
        <v>632</v>
      </c>
    </row>
    <row r="2757" spans="1:10" x14ac:dyDescent="0.25">
      <c r="A2757" s="64">
        <v>24221305</v>
      </c>
      <c r="B2757" s="233" t="s">
        <v>6081</v>
      </c>
      <c r="C2757" s="64" t="s">
        <v>2406</v>
      </c>
      <c r="D2757" s="234" t="s">
        <v>118</v>
      </c>
      <c r="E2757" s="64" t="s">
        <v>330</v>
      </c>
      <c r="F2757" s="64">
        <v>14</v>
      </c>
      <c r="G2757" s="64" t="s">
        <v>166</v>
      </c>
      <c r="H2757" s="233" t="s">
        <v>5990</v>
      </c>
      <c r="I2757" s="234" t="s">
        <v>166</v>
      </c>
      <c r="J2757" s="64" t="s">
        <v>2307</v>
      </c>
    </row>
    <row r="2758" spans="1:10" x14ac:dyDescent="0.25">
      <c r="A2758" s="64">
        <v>24249169</v>
      </c>
      <c r="B2758" s="233" t="s">
        <v>6082</v>
      </c>
      <c r="C2758" s="64" t="s">
        <v>6083</v>
      </c>
      <c r="D2758" s="234" t="s">
        <v>103</v>
      </c>
      <c r="E2758" s="64" t="s">
        <v>1876</v>
      </c>
      <c r="F2758" s="64">
        <v>11</v>
      </c>
      <c r="G2758" s="64" t="s">
        <v>166</v>
      </c>
      <c r="H2758" s="233" t="s">
        <v>5990</v>
      </c>
      <c r="I2758" s="234" t="s">
        <v>166</v>
      </c>
      <c r="J2758" s="64" t="s">
        <v>6084</v>
      </c>
    </row>
    <row r="2759" spans="1:10" x14ac:dyDescent="0.25">
      <c r="A2759" s="64">
        <v>24249048</v>
      </c>
      <c r="B2759" s="233" t="s">
        <v>6082</v>
      </c>
      <c r="C2759" s="64" t="s">
        <v>6085</v>
      </c>
      <c r="D2759" s="234" t="s">
        <v>104</v>
      </c>
      <c r="E2759" s="64" t="s">
        <v>1769</v>
      </c>
      <c r="F2759" s="64">
        <v>13</v>
      </c>
      <c r="G2759" s="64" t="s">
        <v>166</v>
      </c>
      <c r="H2759" s="233" t="s">
        <v>5990</v>
      </c>
      <c r="I2759" s="234" t="s">
        <v>166</v>
      </c>
      <c r="J2759" s="64" t="s">
        <v>3894</v>
      </c>
    </row>
    <row r="2760" spans="1:10" x14ac:dyDescent="0.25">
      <c r="A2760" s="64">
        <v>24238128</v>
      </c>
      <c r="B2760" s="233" t="s">
        <v>2012</v>
      </c>
      <c r="C2760" s="64" t="s">
        <v>1063</v>
      </c>
      <c r="D2760" s="234" t="s">
        <v>119</v>
      </c>
      <c r="E2760" s="64" t="s">
        <v>6086</v>
      </c>
      <c r="F2760" s="64">
        <v>15</v>
      </c>
      <c r="G2760" s="64" t="s">
        <v>166</v>
      </c>
      <c r="H2760" s="233" t="s">
        <v>5990</v>
      </c>
      <c r="I2760" s="234" t="s">
        <v>166</v>
      </c>
      <c r="J2760" s="64" t="s">
        <v>5998</v>
      </c>
    </row>
    <row r="2761" spans="1:10" x14ac:dyDescent="0.25">
      <c r="A2761" s="64">
        <v>24249047</v>
      </c>
      <c r="B2761" s="233" t="s">
        <v>6087</v>
      </c>
      <c r="C2761" s="64" t="s">
        <v>6088</v>
      </c>
      <c r="D2761" s="234" t="s">
        <v>104</v>
      </c>
      <c r="E2761" s="64" t="s">
        <v>5152</v>
      </c>
      <c r="F2761" s="64">
        <v>13</v>
      </c>
      <c r="G2761" s="64" t="s">
        <v>166</v>
      </c>
      <c r="H2761" s="233" t="s">
        <v>5990</v>
      </c>
      <c r="I2761" s="234" t="s">
        <v>166</v>
      </c>
      <c r="J2761" s="64" t="s">
        <v>3894</v>
      </c>
    </row>
    <row r="2762" spans="1:10" x14ac:dyDescent="0.25">
      <c r="A2762" s="64">
        <v>24211070</v>
      </c>
      <c r="B2762" s="233" t="s">
        <v>6089</v>
      </c>
      <c r="C2762" s="64" t="s">
        <v>1974</v>
      </c>
      <c r="D2762" s="234" t="s">
        <v>119</v>
      </c>
      <c r="E2762" s="64" t="s">
        <v>4010</v>
      </c>
      <c r="F2762" s="64">
        <v>14</v>
      </c>
      <c r="G2762" s="64" t="s">
        <v>166</v>
      </c>
      <c r="H2762" s="233" t="s">
        <v>5990</v>
      </c>
      <c r="I2762" s="234" t="s">
        <v>166</v>
      </c>
      <c r="J2762" s="64" t="s">
        <v>3427</v>
      </c>
    </row>
    <row r="2763" spans="1:10" x14ac:dyDescent="0.25">
      <c r="A2763" s="64">
        <v>24248358</v>
      </c>
      <c r="B2763" s="233" t="s">
        <v>6090</v>
      </c>
      <c r="C2763" s="64" t="s">
        <v>6091</v>
      </c>
      <c r="D2763" s="234" t="s">
        <v>118</v>
      </c>
      <c r="E2763" s="64" t="s">
        <v>1339</v>
      </c>
      <c r="F2763" s="64">
        <v>15</v>
      </c>
      <c r="G2763" s="64" t="s">
        <v>166</v>
      </c>
      <c r="H2763" s="233" t="s">
        <v>5990</v>
      </c>
      <c r="I2763" s="234" t="s">
        <v>166</v>
      </c>
      <c r="J2763" s="64" t="s">
        <v>601</v>
      </c>
    </row>
    <row r="2764" spans="1:10" x14ac:dyDescent="0.25">
      <c r="A2764" s="64">
        <v>24222026</v>
      </c>
      <c r="B2764" s="233" t="s">
        <v>6092</v>
      </c>
      <c r="C2764" s="64" t="s">
        <v>2099</v>
      </c>
      <c r="D2764" s="234" t="s">
        <v>119</v>
      </c>
      <c r="E2764" s="64" t="s">
        <v>1376</v>
      </c>
      <c r="F2764" s="64">
        <v>13</v>
      </c>
      <c r="G2764" s="64" t="s">
        <v>166</v>
      </c>
      <c r="H2764" s="233" t="s">
        <v>5990</v>
      </c>
      <c r="I2764" s="234" t="s">
        <v>166</v>
      </c>
      <c r="J2764" s="64" t="s">
        <v>3427</v>
      </c>
    </row>
    <row r="2765" spans="1:10" x14ac:dyDescent="0.25">
      <c r="A2765" s="64">
        <v>24249049</v>
      </c>
      <c r="B2765" s="233" t="s">
        <v>6093</v>
      </c>
      <c r="C2765" s="64" t="s">
        <v>6094</v>
      </c>
      <c r="D2765" s="234" t="s">
        <v>104</v>
      </c>
      <c r="E2765" s="64" t="s">
        <v>1515</v>
      </c>
      <c r="F2765" s="64">
        <v>12</v>
      </c>
      <c r="G2765" s="64" t="s">
        <v>166</v>
      </c>
      <c r="H2765" s="233" t="s">
        <v>5990</v>
      </c>
      <c r="I2765" s="234" t="s">
        <v>166</v>
      </c>
      <c r="J2765" s="64" t="s">
        <v>3894</v>
      </c>
    </row>
    <row r="2766" spans="1:10" x14ac:dyDescent="0.25">
      <c r="A2766" s="64">
        <v>24222005</v>
      </c>
      <c r="B2766" s="233" t="s">
        <v>1472</v>
      </c>
      <c r="C2766" s="64" t="s">
        <v>4585</v>
      </c>
      <c r="D2766" s="234" t="s">
        <v>119</v>
      </c>
      <c r="E2766" s="64" t="s">
        <v>2953</v>
      </c>
      <c r="F2766" s="64">
        <v>15</v>
      </c>
      <c r="G2766" s="64" t="s">
        <v>166</v>
      </c>
      <c r="H2766" s="233" t="s">
        <v>5990</v>
      </c>
      <c r="I2766" s="234" t="s">
        <v>166</v>
      </c>
      <c r="J2766" s="64" t="s">
        <v>2046</v>
      </c>
    </row>
    <row r="2767" spans="1:10" x14ac:dyDescent="0.25">
      <c r="A2767" s="64">
        <v>24220267</v>
      </c>
      <c r="B2767" s="233" t="s">
        <v>689</v>
      </c>
      <c r="C2767" s="64" t="s">
        <v>6095</v>
      </c>
      <c r="D2767" s="234" t="s">
        <v>119</v>
      </c>
      <c r="E2767" s="64" t="s">
        <v>1339</v>
      </c>
      <c r="F2767" s="64">
        <v>15</v>
      </c>
      <c r="G2767" s="64" t="s">
        <v>166</v>
      </c>
      <c r="H2767" s="233" t="s">
        <v>5990</v>
      </c>
      <c r="I2767" s="234" t="s">
        <v>166</v>
      </c>
      <c r="J2767" s="64" t="s">
        <v>6096</v>
      </c>
    </row>
    <row r="2768" spans="1:10" x14ac:dyDescent="0.25">
      <c r="A2768" s="64">
        <v>24249189</v>
      </c>
      <c r="B2768" s="233" t="s">
        <v>6097</v>
      </c>
      <c r="C2768" s="64" t="s">
        <v>6098</v>
      </c>
      <c r="D2768" s="234" t="s">
        <v>103</v>
      </c>
      <c r="E2768" s="64" t="s">
        <v>2073</v>
      </c>
      <c r="F2768" s="64">
        <v>12</v>
      </c>
      <c r="G2768" s="64" t="s">
        <v>166</v>
      </c>
      <c r="H2768" s="233" t="s">
        <v>5990</v>
      </c>
      <c r="I2768" s="234" t="s">
        <v>166</v>
      </c>
      <c r="J2768" s="64" t="s">
        <v>4944</v>
      </c>
    </row>
    <row r="2769" spans="1:10" x14ac:dyDescent="0.25">
      <c r="A2769" s="64">
        <v>24249195</v>
      </c>
      <c r="B2769" s="233" t="s">
        <v>6099</v>
      </c>
      <c r="C2769" s="64" t="s">
        <v>6100</v>
      </c>
      <c r="D2769" s="234" t="s">
        <v>104</v>
      </c>
      <c r="E2769" s="64" t="s">
        <v>5664</v>
      </c>
      <c r="F2769" s="64">
        <v>12</v>
      </c>
      <c r="G2769" s="64" t="s">
        <v>166</v>
      </c>
      <c r="H2769" s="233" t="s">
        <v>5990</v>
      </c>
      <c r="I2769" s="234" t="s">
        <v>166</v>
      </c>
      <c r="J2769" s="64" t="s">
        <v>6001</v>
      </c>
    </row>
    <row r="2770" spans="1:10" x14ac:dyDescent="0.25">
      <c r="A2770" s="64">
        <v>24249272</v>
      </c>
      <c r="B2770" s="233" t="s">
        <v>9030</v>
      </c>
      <c r="C2770" s="64" t="s">
        <v>9031</v>
      </c>
      <c r="D2770" s="234" t="s">
        <v>119</v>
      </c>
      <c r="E2770" s="64" t="s">
        <v>2987</v>
      </c>
      <c r="F2770" s="64">
        <v>14</v>
      </c>
      <c r="G2770" s="64" t="s">
        <v>166</v>
      </c>
      <c r="H2770" s="233" t="s">
        <v>5990</v>
      </c>
      <c r="I2770" s="234" t="s">
        <v>166</v>
      </c>
      <c r="J2770" s="64" t="s">
        <v>176</v>
      </c>
    </row>
    <row r="2771" spans="1:10" x14ac:dyDescent="0.25">
      <c r="A2771" s="64">
        <v>24249050</v>
      </c>
      <c r="B2771" s="233" t="s">
        <v>6101</v>
      </c>
      <c r="C2771" s="64" t="s">
        <v>6102</v>
      </c>
      <c r="D2771" s="234" t="s">
        <v>104</v>
      </c>
      <c r="E2771" s="64" t="s">
        <v>607</v>
      </c>
      <c r="F2771" s="64">
        <v>12</v>
      </c>
      <c r="G2771" s="64" t="s">
        <v>166</v>
      </c>
      <c r="H2771" s="233" t="s">
        <v>5990</v>
      </c>
      <c r="I2771" s="234" t="s">
        <v>166</v>
      </c>
      <c r="J2771" s="64" t="s">
        <v>481</v>
      </c>
    </row>
    <row r="2772" spans="1:10" x14ac:dyDescent="0.25">
      <c r="A2772" s="64">
        <v>24220266</v>
      </c>
      <c r="B2772" s="233" t="s">
        <v>6103</v>
      </c>
      <c r="C2772" s="64" t="s">
        <v>6104</v>
      </c>
      <c r="D2772" s="234" t="s">
        <v>104</v>
      </c>
      <c r="E2772" s="64" t="s">
        <v>6105</v>
      </c>
      <c r="F2772" s="64">
        <v>13</v>
      </c>
      <c r="G2772" s="64" t="s">
        <v>166</v>
      </c>
      <c r="H2772" s="233" t="s">
        <v>5990</v>
      </c>
      <c r="I2772" s="234" t="s">
        <v>166</v>
      </c>
      <c r="J2772" s="64" t="s">
        <v>6026</v>
      </c>
    </row>
    <row r="2773" spans="1:10" x14ac:dyDescent="0.25">
      <c r="A2773" s="64">
        <v>24220665</v>
      </c>
      <c r="B2773" s="233" t="s">
        <v>6106</v>
      </c>
      <c r="C2773" s="64" t="s">
        <v>2222</v>
      </c>
      <c r="D2773" s="234" t="s">
        <v>118</v>
      </c>
      <c r="E2773" s="64" t="s">
        <v>6107</v>
      </c>
      <c r="F2773" s="64">
        <v>14</v>
      </c>
      <c r="G2773" s="64" t="s">
        <v>166</v>
      </c>
      <c r="H2773" s="233" t="s">
        <v>5990</v>
      </c>
      <c r="I2773" s="234" t="s">
        <v>166</v>
      </c>
      <c r="J2773" s="64" t="s">
        <v>2307</v>
      </c>
    </row>
    <row r="2774" spans="1:10" x14ac:dyDescent="0.25">
      <c r="A2774" s="64">
        <v>24220968</v>
      </c>
      <c r="B2774" s="233" t="s">
        <v>6108</v>
      </c>
      <c r="C2774" s="64" t="s">
        <v>293</v>
      </c>
      <c r="D2774" s="234" t="s">
        <v>119</v>
      </c>
      <c r="E2774" s="64" t="s">
        <v>2292</v>
      </c>
      <c r="F2774" s="64">
        <v>15</v>
      </c>
      <c r="G2774" s="64" t="s">
        <v>166</v>
      </c>
      <c r="H2774" s="233" t="s">
        <v>5990</v>
      </c>
      <c r="I2774" s="234" t="s">
        <v>166</v>
      </c>
      <c r="J2774" s="64" t="s">
        <v>5998</v>
      </c>
    </row>
    <row r="2775" spans="1:10" x14ac:dyDescent="0.25">
      <c r="A2775" s="64">
        <v>24221162</v>
      </c>
      <c r="B2775" s="233" t="s">
        <v>1501</v>
      </c>
      <c r="C2775" s="64" t="s">
        <v>6109</v>
      </c>
      <c r="D2775" s="234" t="s">
        <v>103</v>
      </c>
      <c r="E2775" s="64" t="s">
        <v>1787</v>
      </c>
      <c r="F2775" s="64">
        <v>13</v>
      </c>
      <c r="G2775" s="64" t="s">
        <v>166</v>
      </c>
      <c r="H2775" s="233" t="s">
        <v>5990</v>
      </c>
      <c r="I2775" s="234" t="s">
        <v>166</v>
      </c>
      <c r="J2775" s="64" t="s">
        <v>2337</v>
      </c>
    </row>
    <row r="2776" spans="1:10" x14ac:dyDescent="0.25">
      <c r="A2776" s="64">
        <v>24210530</v>
      </c>
      <c r="B2776" s="233" t="s">
        <v>6110</v>
      </c>
      <c r="C2776" s="64" t="s">
        <v>6111</v>
      </c>
      <c r="D2776" s="234" t="s">
        <v>118</v>
      </c>
      <c r="E2776" s="64" t="s">
        <v>6112</v>
      </c>
      <c r="F2776" s="64">
        <v>15</v>
      </c>
      <c r="G2776" s="64" t="s">
        <v>166</v>
      </c>
      <c r="H2776" s="233" t="s">
        <v>5990</v>
      </c>
      <c r="I2776" s="234" t="s">
        <v>166</v>
      </c>
      <c r="J2776" s="64" t="s">
        <v>2337</v>
      </c>
    </row>
    <row r="2777" spans="1:10" x14ac:dyDescent="0.25">
      <c r="A2777" s="64">
        <v>24222054</v>
      </c>
      <c r="B2777" s="233" t="s">
        <v>4359</v>
      </c>
      <c r="C2777" s="64" t="s">
        <v>6100</v>
      </c>
      <c r="D2777" s="234" t="s">
        <v>104</v>
      </c>
      <c r="E2777" s="64" t="s">
        <v>2385</v>
      </c>
      <c r="F2777" s="64">
        <v>13</v>
      </c>
      <c r="G2777" s="64" t="s">
        <v>166</v>
      </c>
      <c r="H2777" s="233" t="s">
        <v>5990</v>
      </c>
      <c r="I2777" s="234" t="s">
        <v>166</v>
      </c>
      <c r="J2777" s="64" t="s">
        <v>1752</v>
      </c>
    </row>
    <row r="2778" spans="1:10" x14ac:dyDescent="0.25">
      <c r="A2778" s="64">
        <v>24233760</v>
      </c>
      <c r="B2778" s="233" t="s">
        <v>6113</v>
      </c>
      <c r="C2778" s="64" t="s">
        <v>628</v>
      </c>
      <c r="D2778" s="234" t="s">
        <v>119</v>
      </c>
      <c r="E2778" s="64" t="s">
        <v>901</v>
      </c>
      <c r="F2778" s="64">
        <v>14</v>
      </c>
      <c r="G2778" s="64" t="s">
        <v>166</v>
      </c>
      <c r="H2778" s="233" t="s">
        <v>5990</v>
      </c>
      <c r="I2778" s="234" t="s">
        <v>2120</v>
      </c>
      <c r="J2778" s="64" t="s">
        <v>5992</v>
      </c>
    </row>
    <row r="2779" spans="1:10" x14ac:dyDescent="0.25">
      <c r="A2779" s="64">
        <v>24212850</v>
      </c>
      <c r="B2779" s="233" t="s">
        <v>6114</v>
      </c>
      <c r="C2779" s="64" t="s">
        <v>6115</v>
      </c>
      <c r="D2779" s="234" t="s">
        <v>118</v>
      </c>
      <c r="E2779" s="64" t="s">
        <v>6116</v>
      </c>
      <c r="F2779" s="64">
        <v>15</v>
      </c>
      <c r="G2779" s="64" t="s">
        <v>166</v>
      </c>
      <c r="H2779" s="233" t="s">
        <v>5990</v>
      </c>
      <c r="I2779" s="234" t="s">
        <v>166</v>
      </c>
      <c r="J2779" s="64" t="s">
        <v>2307</v>
      </c>
    </row>
    <row r="2780" spans="1:10" x14ac:dyDescent="0.25">
      <c r="A2780" s="64">
        <v>24248936</v>
      </c>
      <c r="B2780" s="233" t="s">
        <v>917</v>
      </c>
      <c r="C2780" s="64" t="s">
        <v>1678</v>
      </c>
      <c r="D2780" s="234" t="s">
        <v>104</v>
      </c>
      <c r="E2780" s="64" t="s">
        <v>6117</v>
      </c>
      <c r="F2780" s="64">
        <v>5</v>
      </c>
      <c r="G2780" s="64" t="s">
        <v>166</v>
      </c>
      <c r="H2780" s="233" t="s">
        <v>5990</v>
      </c>
      <c r="I2780" s="234" t="s">
        <v>166</v>
      </c>
      <c r="J2780" s="64" t="s">
        <v>2337</v>
      </c>
    </row>
    <row r="2781" spans="1:10" x14ac:dyDescent="0.25">
      <c r="A2781" s="64">
        <v>24237312</v>
      </c>
      <c r="B2781" s="233" t="s">
        <v>6118</v>
      </c>
      <c r="C2781" s="64" t="s">
        <v>1539</v>
      </c>
      <c r="D2781" s="234" t="s">
        <v>103</v>
      </c>
      <c r="E2781" s="64" t="s">
        <v>1461</v>
      </c>
      <c r="F2781" s="64">
        <v>13</v>
      </c>
      <c r="G2781" s="64" t="s">
        <v>166</v>
      </c>
      <c r="H2781" s="233" t="s">
        <v>5990</v>
      </c>
      <c r="I2781" s="234" t="s">
        <v>166</v>
      </c>
      <c r="J2781" s="64" t="s">
        <v>2260</v>
      </c>
    </row>
    <row r="2782" spans="1:10" x14ac:dyDescent="0.25">
      <c r="A2782" s="64">
        <v>24248937</v>
      </c>
      <c r="B2782" s="233" t="s">
        <v>6119</v>
      </c>
      <c r="C2782" s="64" t="s">
        <v>2847</v>
      </c>
      <c r="D2782" s="234" t="s">
        <v>118</v>
      </c>
      <c r="E2782" s="64" t="s">
        <v>861</v>
      </c>
      <c r="F2782" s="64">
        <v>14</v>
      </c>
      <c r="G2782" s="64" t="s">
        <v>166</v>
      </c>
      <c r="H2782" s="233" t="s">
        <v>5990</v>
      </c>
      <c r="I2782" s="234" t="s">
        <v>166</v>
      </c>
      <c r="J2782" s="64" t="s">
        <v>2337</v>
      </c>
    </row>
    <row r="2783" spans="1:10" x14ac:dyDescent="0.25">
      <c r="A2783" s="64">
        <v>24248355</v>
      </c>
      <c r="B2783" s="233" t="s">
        <v>6120</v>
      </c>
      <c r="C2783" s="64" t="s">
        <v>6121</v>
      </c>
      <c r="D2783" s="234" t="s">
        <v>103</v>
      </c>
      <c r="E2783" s="64" t="s">
        <v>4586</v>
      </c>
      <c r="F2783" s="64">
        <v>12</v>
      </c>
      <c r="G2783" s="64" t="s">
        <v>166</v>
      </c>
      <c r="H2783" s="233" t="s">
        <v>5990</v>
      </c>
      <c r="I2783" s="234" t="s">
        <v>166</v>
      </c>
      <c r="J2783" s="64" t="s">
        <v>1897</v>
      </c>
    </row>
    <row r="2784" spans="1:10" x14ac:dyDescent="0.25">
      <c r="A2784" s="64">
        <v>24220264</v>
      </c>
      <c r="B2784" s="233" t="s">
        <v>6122</v>
      </c>
      <c r="C2784" s="64" t="s">
        <v>1152</v>
      </c>
      <c r="D2784" s="234" t="s">
        <v>119</v>
      </c>
      <c r="E2784" s="64" t="s">
        <v>1681</v>
      </c>
      <c r="F2784" s="64">
        <v>14</v>
      </c>
      <c r="G2784" s="64" t="s">
        <v>166</v>
      </c>
      <c r="H2784" s="233" t="s">
        <v>5990</v>
      </c>
      <c r="I2784" s="234" t="s">
        <v>166</v>
      </c>
      <c r="J2784" s="64" t="s">
        <v>6058</v>
      </c>
    </row>
    <row r="2785" spans="1:10" x14ac:dyDescent="0.25">
      <c r="A2785" s="64">
        <v>24248357</v>
      </c>
      <c r="B2785" s="233" t="s">
        <v>6123</v>
      </c>
      <c r="C2785" s="64" t="s">
        <v>6124</v>
      </c>
      <c r="D2785" s="234" t="s">
        <v>104</v>
      </c>
      <c r="E2785" s="64" t="s">
        <v>427</v>
      </c>
      <c r="F2785" s="64">
        <v>11</v>
      </c>
      <c r="G2785" s="64" t="s">
        <v>166</v>
      </c>
      <c r="H2785" s="233" t="s">
        <v>5990</v>
      </c>
      <c r="I2785" s="234" t="s">
        <v>166</v>
      </c>
      <c r="J2785" s="64" t="s">
        <v>601</v>
      </c>
    </row>
    <row r="2786" spans="1:10" x14ac:dyDescent="0.25">
      <c r="A2786" s="64">
        <v>24248938</v>
      </c>
      <c r="B2786" s="233" t="s">
        <v>6125</v>
      </c>
      <c r="C2786" s="64" t="s">
        <v>3732</v>
      </c>
      <c r="D2786" s="234" t="s">
        <v>119</v>
      </c>
      <c r="E2786" s="64" t="s">
        <v>6126</v>
      </c>
      <c r="F2786" s="64">
        <v>15</v>
      </c>
      <c r="G2786" s="64" t="s">
        <v>166</v>
      </c>
      <c r="H2786" s="233" t="s">
        <v>5990</v>
      </c>
      <c r="I2786" s="234" t="s">
        <v>166</v>
      </c>
      <c r="J2786" s="64" t="s">
        <v>2337</v>
      </c>
    </row>
    <row r="2787" spans="1:10" x14ac:dyDescent="0.25">
      <c r="A2787" s="64">
        <v>24248354</v>
      </c>
      <c r="B2787" s="233" t="s">
        <v>6127</v>
      </c>
      <c r="C2787" s="64" t="s">
        <v>3540</v>
      </c>
      <c r="D2787" s="234" t="s">
        <v>104</v>
      </c>
      <c r="E2787" s="64" t="s">
        <v>6128</v>
      </c>
      <c r="F2787" s="64">
        <v>12</v>
      </c>
      <c r="G2787" s="64" t="s">
        <v>166</v>
      </c>
      <c r="H2787" s="233" t="s">
        <v>5990</v>
      </c>
      <c r="I2787" s="234" t="s">
        <v>166</v>
      </c>
      <c r="J2787" s="64" t="s">
        <v>1897</v>
      </c>
    </row>
    <row r="2788" spans="1:10" x14ac:dyDescent="0.25">
      <c r="A2788" s="64">
        <v>24249190</v>
      </c>
      <c r="B2788" s="233" t="s">
        <v>6129</v>
      </c>
      <c r="C2788" s="64" t="s">
        <v>6130</v>
      </c>
      <c r="D2788" s="234" t="s">
        <v>104</v>
      </c>
      <c r="E2788" s="64" t="s">
        <v>3484</v>
      </c>
      <c r="F2788" s="64">
        <v>12</v>
      </c>
      <c r="G2788" s="64" t="s">
        <v>166</v>
      </c>
      <c r="H2788" s="233" t="s">
        <v>5990</v>
      </c>
      <c r="I2788" s="234" t="s">
        <v>166</v>
      </c>
      <c r="J2788" s="64" t="s">
        <v>1897</v>
      </c>
    </row>
    <row r="2789" spans="1:10" x14ac:dyDescent="0.25">
      <c r="A2789" s="64">
        <v>24220265</v>
      </c>
      <c r="B2789" s="233" t="s">
        <v>6131</v>
      </c>
      <c r="C2789" s="64" t="s">
        <v>6132</v>
      </c>
      <c r="D2789" s="234" t="s">
        <v>104</v>
      </c>
      <c r="E2789" s="64" t="s">
        <v>1262</v>
      </c>
      <c r="F2789" s="64">
        <v>13</v>
      </c>
      <c r="G2789" s="64" t="s">
        <v>166</v>
      </c>
      <c r="H2789" s="233" t="s">
        <v>5990</v>
      </c>
      <c r="I2789" s="234" t="s">
        <v>166</v>
      </c>
      <c r="J2789" s="64" t="s">
        <v>3685</v>
      </c>
    </row>
    <row r="2790" spans="1:10" x14ac:dyDescent="0.25">
      <c r="A2790" s="64">
        <v>24248356</v>
      </c>
      <c r="B2790" s="233" t="s">
        <v>2618</v>
      </c>
      <c r="C2790" s="64" t="s">
        <v>6133</v>
      </c>
      <c r="D2790" s="234" t="s">
        <v>119</v>
      </c>
      <c r="E2790" s="64" t="s">
        <v>2703</v>
      </c>
      <c r="F2790" s="64">
        <v>14</v>
      </c>
      <c r="G2790" s="64" t="s">
        <v>166</v>
      </c>
      <c r="H2790" s="233" t="s">
        <v>5990</v>
      </c>
      <c r="I2790" s="234" t="s">
        <v>166</v>
      </c>
      <c r="J2790" s="64" t="s">
        <v>601</v>
      </c>
    </row>
    <row r="2791" spans="1:10" x14ac:dyDescent="0.25">
      <c r="A2791" s="64">
        <v>24238270</v>
      </c>
      <c r="B2791" s="233" t="s">
        <v>3411</v>
      </c>
      <c r="C2791" s="64" t="s">
        <v>2678</v>
      </c>
      <c r="D2791" s="234" t="s">
        <v>104</v>
      </c>
      <c r="E2791" s="64" t="s">
        <v>3810</v>
      </c>
      <c r="F2791" s="64">
        <v>13</v>
      </c>
      <c r="G2791" s="64" t="s">
        <v>166</v>
      </c>
      <c r="H2791" s="233" t="s">
        <v>5990</v>
      </c>
      <c r="I2791" s="234" t="s">
        <v>166</v>
      </c>
      <c r="J2791" s="64" t="s">
        <v>5992</v>
      </c>
    </row>
    <row r="2792" spans="1:10" x14ac:dyDescent="0.25">
      <c r="A2792" s="64">
        <v>24249059</v>
      </c>
      <c r="B2792" s="233" t="s">
        <v>6134</v>
      </c>
      <c r="C2792" s="64" t="s">
        <v>6135</v>
      </c>
      <c r="D2792" s="234" t="s">
        <v>103</v>
      </c>
      <c r="E2792" s="64" t="s">
        <v>3858</v>
      </c>
      <c r="F2792" s="64">
        <v>11</v>
      </c>
      <c r="G2792" s="64" t="s">
        <v>166</v>
      </c>
      <c r="H2792" s="233" t="s">
        <v>5990</v>
      </c>
      <c r="I2792" s="234" t="s">
        <v>166</v>
      </c>
      <c r="J2792" s="64" t="s">
        <v>2337</v>
      </c>
    </row>
    <row r="2793" spans="1:10" x14ac:dyDescent="0.25">
      <c r="A2793" s="64">
        <v>24248606</v>
      </c>
      <c r="B2793" s="233" t="s">
        <v>6136</v>
      </c>
      <c r="C2793" s="64" t="s">
        <v>6137</v>
      </c>
      <c r="D2793" s="234" t="s">
        <v>118</v>
      </c>
      <c r="E2793" s="64" t="s">
        <v>1330</v>
      </c>
      <c r="F2793" s="64">
        <v>13</v>
      </c>
      <c r="G2793" s="64" t="s">
        <v>166</v>
      </c>
      <c r="H2793" s="233" t="s">
        <v>6138</v>
      </c>
      <c r="I2793" s="234" t="s">
        <v>166</v>
      </c>
      <c r="J2793" s="64" t="s">
        <v>469</v>
      </c>
    </row>
    <row r="2794" spans="1:10" x14ac:dyDescent="0.25">
      <c r="A2794" s="64">
        <v>24239118</v>
      </c>
      <c r="B2794" s="233" t="s">
        <v>6139</v>
      </c>
      <c r="C2794" s="64" t="s">
        <v>6140</v>
      </c>
      <c r="D2794" s="234" t="s">
        <v>104</v>
      </c>
      <c r="E2794" s="64" t="s">
        <v>468</v>
      </c>
      <c r="F2794" s="64">
        <v>12</v>
      </c>
      <c r="G2794" s="64" t="s">
        <v>166</v>
      </c>
      <c r="H2794" s="233" t="s">
        <v>6138</v>
      </c>
      <c r="I2794" s="234" t="s">
        <v>166</v>
      </c>
      <c r="J2794" s="64" t="s">
        <v>469</v>
      </c>
    </row>
    <row r="2795" spans="1:10" x14ac:dyDescent="0.25">
      <c r="A2795" s="64">
        <v>24248607</v>
      </c>
      <c r="B2795" s="233" t="s">
        <v>6141</v>
      </c>
      <c r="C2795" s="64" t="s">
        <v>6142</v>
      </c>
      <c r="D2795" s="234" t="s">
        <v>118</v>
      </c>
      <c r="E2795" s="64" t="s">
        <v>1503</v>
      </c>
      <c r="F2795" s="64">
        <v>14</v>
      </c>
      <c r="G2795" s="64" t="s">
        <v>166</v>
      </c>
      <c r="H2795" s="233" t="s">
        <v>6138</v>
      </c>
      <c r="I2795" s="234" t="s">
        <v>166</v>
      </c>
      <c r="J2795" s="64" t="s">
        <v>788</v>
      </c>
    </row>
    <row r="2796" spans="1:10" x14ac:dyDescent="0.25">
      <c r="A2796" s="64">
        <v>24248608</v>
      </c>
      <c r="B2796" s="233" t="s">
        <v>6143</v>
      </c>
      <c r="C2796" s="64" t="s">
        <v>2027</v>
      </c>
      <c r="D2796" s="234" t="s">
        <v>104</v>
      </c>
      <c r="E2796" s="64" t="s">
        <v>5200</v>
      </c>
      <c r="F2796" s="64">
        <v>13</v>
      </c>
      <c r="G2796" s="64" t="s">
        <v>166</v>
      </c>
      <c r="H2796" s="233" t="s">
        <v>6138</v>
      </c>
      <c r="I2796" s="234" t="s">
        <v>166</v>
      </c>
      <c r="J2796" s="64" t="s">
        <v>2257</v>
      </c>
    </row>
    <row r="2797" spans="1:10" x14ac:dyDescent="0.25">
      <c r="A2797" s="64">
        <v>24248567</v>
      </c>
      <c r="B2797" s="233" t="s">
        <v>6144</v>
      </c>
      <c r="C2797" s="64" t="s">
        <v>3889</v>
      </c>
      <c r="D2797" s="234" t="s">
        <v>104</v>
      </c>
      <c r="E2797" s="64" t="s">
        <v>1017</v>
      </c>
      <c r="F2797" s="64">
        <v>12</v>
      </c>
      <c r="G2797" s="64" t="s">
        <v>166</v>
      </c>
      <c r="H2797" s="233" t="s">
        <v>6138</v>
      </c>
      <c r="I2797" s="234" t="s">
        <v>166</v>
      </c>
      <c r="J2797" s="64" t="s">
        <v>469</v>
      </c>
    </row>
    <row r="2798" spans="1:10" x14ac:dyDescent="0.25">
      <c r="A2798" s="64">
        <v>24222076</v>
      </c>
      <c r="B2798" s="233" t="s">
        <v>5303</v>
      </c>
      <c r="C2798" s="64" t="s">
        <v>6145</v>
      </c>
      <c r="D2798" s="234" t="s">
        <v>104</v>
      </c>
      <c r="E2798" s="64" t="s">
        <v>1303</v>
      </c>
      <c r="F2798" s="64">
        <v>12</v>
      </c>
      <c r="G2798" s="64" t="s">
        <v>166</v>
      </c>
      <c r="H2798" s="233" t="s">
        <v>6138</v>
      </c>
      <c r="I2798" s="234" t="s">
        <v>166</v>
      </c>
      <c r="J2798" s="64" t="s">
        <v>6146</v>
      </c>
    </row>
    <row r="2799" spans="1:10" x14ac:dyDescent="0.25">
      <c r="A2799" s="64">
        <v>24233755</v>
      </c>
      <c r="B2799" s="233" t="s">
        <v>6147</v>
      </c>
      <c r="C2799" s="64" t="s">
        <v>6148</v>
      </c>
      <c r="D2799" s="234" t="s">
        <v>104</v>
      </c>
      <c r="E2799" s="64" t="s">
        <v>5940</v>
      </c>
      <c r="F2799" s="64">
        <v>12</v>
      </c>
      <c r="G2799" s="64" t="s">
        <v>166</v>
      </c>
      <c r="H2799" s="233" t="s">
        <v>6138</v>
      </c>
      <c r="I2799" s="234" t="s">
        <v>166</v>
      </c>
      <c r="J2799" s="64" t="s">
        <v>469</v>
      </c>
    </row>
    <row r="2800" spans="1:10" x14ac:dyDescent="0.25">
      <c r="A2800" s="64">
        <v>24248568</v>
      </c>
      <c r="B2800" s="233" t="s">
        <v>6149</v>
      </c>
      <c r="C2800" s="64" t="s">
        <v>6150</v>
      </c>
      <c r="D2800" s="234" t="s">
        <v>104</v>
      </c>
      <c r="E2800" s="64" t="s">
        <v>1937</v>
      </c>
      <c r="F2800" s="64">
        <v>12</v>
      </c>
      <c r="G2800" s="64" t="s">
        <v>166</v>
      </c>
      <c r="H2800" s="233" t="s">
        <v>6138</v>
      </c>
      <c r="I2800" s="234" t="s">
        <v>166</v>
      </c>
      <c r="J2800" s="64" t="s">
        <v>469</v>
      </c>
    </row>
    <row r="2801" spans="1:10" x14ac:dyDescent="0.25">
      <c r="A2801" s="64">
        <v>24239132</v>
      </c>
      <c r="B2801" s="233" t="s">
        <v>6151</v>
      </c>
      <c r="C2801" s="64" t="s">
        <v>6152</v>
      </c>
      <c r="D2801" s="234" t="s">
        <v>103</v>
      </c>
      <c r="E2801" s="64" t="s">
        <v>3878</v>
      </c>
      <c r="F2801" s="64">
        <v>13</v>
      </c>
      <c r="G2801" s="64" t="s">
        <v>166</v>
      </c>
      <c r="H2801" s="233" t="s">
        <v>6138</v>
      </c>
      <c r="I2801" s="234" t="s">
        <v>166</v>
      </c>
      <c r="J2801" s="64" t="s">
        <v>331</v>
      </c>
    </row>
    <row r="2802" spans="1:10" x14ac:dyDescent="0.25">
      <c r="A2802" s="64">
        <v>24248609</v>
      </c>
      <c r="B2802" s="233" t="s">
        <v>1874</v>
      </c>
      <c r="C2802" s="64" t="s">
        <v>6153</v>
      </c>
      <c r="D2802" s="234" t="s">
        <v>104</v>
      </c>
      <c r="E2802" s="64" t="s">
        <v>6154</v>
      </c>
      <c r="F2802" s="64">
        <v>12</v>
      </c>
      <c r="G2802" s="64" t="s">
        <v>166</v>
      </c>
      <c r="H2802" s="233" t="s">
        <v>6138</v>
      </c>
      <c r="I2802" s="234" t="s">
        <v>166</v>
      </c>
      <c r="J2802" s="64" t="s">
        <v>6155</v>
      </c>
    </row>
    <row r="2803" spans="1:10" x14ac:dyDescent="0.25">
      <c r="A2803" s="64">
        <v>24248610</v>
      </c>
      <c r="B2803" s="233" t="s">
        <v>4871</v>
      </c>
      <c r="C2803" s="64" t="s">
        <v>1734</v>
      </c>
      <c r="D2803" s="234" t="s">
        <v>104</v>
      </c>
      <c r="E2803" s="64" t="s">
        <v>6156</v>
      </c>
      <c r="F2803" s="64">
        <v>11</v>
      </c>
      <c r="G2803" s="64" t="s">
        <v>166</v>
      </c>
      <c r="H2803" s="233" t="s">
        <v>6138</v>
      </c>
      <c r="I2803" s="234" t="s">
        <v>166</v>
      </c>
      <c r="J2803" s="64" t="s">
        <v>2257</v>
      </c>
    </row>
    <row r="2804" spans="1:10" x14ac:dyDescent="0.25">
      <c r="A2804" s="64">
        <v>24239154</v>
      </c>
      <c r="B2804" s="233" t="s">
        <v>207</v>
      </c>
      <c r="C2804" s="64" t="s">
        <v>1801</v>
      </c>
      <c r="D2804" s="234" t="s">
        <v>104</v>
      </c>
      <c r="E2804" s="64" t="s">
        <v>6157</v>
      </c>
      <c r="F2804" s="64">
        <v>13</v>
      </c>
      <c r="G2804" s="64" t="s">
        <v>166</v>
      </c>
      <c r="H2804" s="233" t="s">
        <v>6138</v>
      </c>
      <c r="I2804" s="234" t="s">
        <v>166</v>
      </c>
      <c r="J2804" s="64" t="s">
        <v>6158</v>
      </c>
    </row>
    <row r="2805" spans="1:10" x14ac:dyDescent="0.25">
      <c r="A2805" s="64">
        <v>24222677</v>
      </c>
      <c r="B2805" s="233" t="s">
        <v>210</v>
      </c>
      <c r="C2805" s="64" t="s">
        <v>4375</v>
      </c>
      <c r="D2805" s="234" t="s">
        <v>119</v>
      </c>
      <c r="E2805" s="64" t="s">
        <v>4516</v>
      </c>
      <c r="F2805" s="64">
        <v>14</v>
      </c>
      <c r="G2805" s="64" t="s">
        <v>166</v>
      </c>
      <c r="H2805" s="233" t="s">
        <v>6138</v>
      </c>
      <c r="I2805" s="234" t="s">
        <v>166</v>
      </c>
      <c r="J2805" s="64" t="s">
        <v>6159</v>
      </c>
    </row>
    <row r="2806" spans="1:10" x14ac:dyDescent="0.25">
      <c r="A2806" s="64">
        <v>24239134</v>
      </c>
      <c r="B2806" s="233" t="s">
        <v>908</v>
      </c>
      <c r="C2806" s="64" t="s">
        <v>6160</v>
      </c>
      <c r="D2806" s="234" t="s">
        <v>103</v>
      </c>
      <c r="E2806" s="64" t="s">
        <v>5498</v>
      </c>
      <c r="F2806" s="64">
        <v>13</v>
      </c>
      <c r="G2806" s="64" t="s">
        <v>166</v>
      </c>
      <c r="H2806" s="233" t="s">
        <v>6138</v>
      </c>
      <c r="I2806" s="234" t="s">
        <v>166</v>
      </c>
      <c r="J2806" s="64" t="s">
        <v>1316</v>
      </c>
    </row>
    <row r="2807" spans="1:10" x14ac:dyDescent="0.25">
      <c r="A2807" s="64">
        <v>24222161</v>
      </c>
      <c r="B2807" s="233" t="s">
        <v>6161</v>
      </c>
      <c r="C2807" s="64" t="s">
        <v>2509</v>
      </c>
      <c r="D2807" s="234" t="s">
        <v>119</v>
      </c>
      <c r="E2807" s="64" t="s">
        <v>5569</v>
      </c>
      <c r="F2807" s="64">
        <v>13</v>
      </c>
      <c r="G2807" s="64" t="s">
        <v>166</v>
      </c>
      <c r="H2807" s="233" t="s">
        <v>6138</v>
      </c>
      <c r="I2807" s="234" t="s">
        <v>166</v>
      </c>
      <c r="J2807" s="64" t="s">
        <v>1340</v>
      </c>
    </row>
    <row r="2808" spans="1:10" x14ac:dyDescent="0.25">
      <c r="A2808" s="64">
        <v>24248611</v>
      </c>
      <c r="B2808" s="233" t="s">
        <v>6162</v>
      </c>
      <c r="C2808" s="64" t="s">
        <v>2106</v>
      </c>
      <c r="D2808" s="234" t="s">
        <v>103</v>
      </c>
      <c r="E2808" s="64" t="s">
        <v>6163</v>
      </c>
      <c r="F2808" s="64">
        <v>12</v>
      </c>
      <c r="G2808" s="64" t="s">
        <v>166</v>
      </c>
      <c r="H2808" s="233" t="s">
        <v>6138</v>
      </c>
      <c r="I2808" s="234" t="s">
        <v>166</v>
      </c>
      <c r="J2808" s="64" t="s">
        <v>2257</v>
      </c>
    </row>
    <row r="2809" spans="1:10" x14ac:dyDescent="0.25">
      <c r="A2809" s="64">
        <v>24239135</v>
      </c>
      <c r="B2809" s="233" t="s">
        <v>6164</v>
      </c>
      <c r="C2809" s="64" t="s">
        <v>6165</v>
      </c>
      <c r="D2809" s="234" t="s">
        <v>103</v>
      </c>
      <c r="E2809" s="64" t="s">
        <v>2516</v>
      </c>
      <c r="F2809" s="64">
        <v>12</v>
      </c>
      <c r="G2809" s="64" t="s">
        <v>166</v>
      </c>
      <c r="H2809" s="233" t="s">
        <v>6138</v>
      </c>
      <c r="I2809" s="234" t="s">
        <v>166</v>
      </c>
      <c r="J2809" s="64" t="s">
        <v>469</v>
      </c>
    </row>
    <row r="2810" spans="1:10" x14ac:dyDescent="0.25">
      <c r="A2810" s="64">
        <v>24248612</v>
      </c>
      <c r="B2810" s="233" t="s">
        <v>6166</v>
      </c>
      <c r="C2810" s="64" t="s">
        <v>5002</v>
      </c>
      <c r="D2810" s="234" t="s">
        <v>104</v>
      </c>
      <c r="E2810" s="64" t="s">
        <v>301</v>
      </c>
      <c r="F2810" s="64">
        <v>11</v>
      </c>
      <c r="G2810" s="64" t="s">
        <v>166</v>
      </c>
      <c r="H2810" s="233" t="s">
        <v>6138</v>
      </c>
      <c r="I2810" s="234" t="s">
        <v>166</v>
      </c>
      <c r="J2810" s="64" t="s">
        <v>331</v>
      </c>
    </row>
    <row r="2811" spans="1:10" x14ac:dyDescent="0.25">
      <c r="A2811" s="64">
        <v>24248613</v>
      </c>
      <c r="B2811" s="233" t="s">
        <v>6167</v>
      </c>
      <c r="C2811" s="64" t="s">
        <v>3381</v>
      </c>
      <c r="D2811" s="234" t="s">
        <v>104</v>
      </c>
      <c r="E2811" s="64" t="s">
        <v>6052</v>
      </c>
      <c r="F2811" s="64">
        <v>13</v>
      </c>
      <c r="G2811" s="64" t="s">
        <v>166</v>
      </c>
      <c r="H2811" s="233" t="s">
        <v>6138</v>
      </c>
      <c r="I2811" s="234" t="s">
        <v>166</v>
      </c>
      <c r="J2811" s="64" t="s">
        <v>2257</v>
      </c>
    </row>
    <row r="2812" spans="1:10" x14ac:dyDescent="0.25">
      <c r="A2812" s="64">
        <v>24222710</v>
      </c>
      <c r="B2812" s="233" t="s">
        <v>6168</v>
      </c>
      <c r="C2812" s="64" t="s">
        <v>5568</v>
      </c>
      <c r="D2812" s="234" t="s">
        <v>118</v>
      </c>
      <c r="E2812" s="64" t="s">
        <v>2148</v>
      </c>
      <c r="F2812" s="64">
        <v>14</v>
      </c>
      <c r="G2812" s="64" t="s">
        <v>166</v>
      </c>
      <c r="H2812" s="233" t="s">
        <v>6138</v>
      </c>
      <c r="I2812" s="234" t="s">
        <v>166</v>
      </c>
      <c r="J2812" s="64" t="s">
        <v>331</v>
      </c>
    </row>
    <row r="2813" spans="1:10" x14ac:dyDescent="0.25">
      <c r="A2813" s="64">
        <v>24233742</v>
      </c>
      <c r="B2813" s="233" t="s">
        <v>2796</v>
      </c>
      <c r="C2813" s="64" t="s">
        <v>1902</v>
      </c>
      <c r="D2813" s="234" t="s">
        <v>104</v>
      </c>
      <c r="E2813" s="64" t="s">
        <v>6169</v>
      </c>
      <c r="F2813" s="64">
        <v>13</v>
      </c>
      <c r="G2813" s="64" t="s">
        <v>166</v>
      </c>
      <c r="H2813" s="233" t="s">
        <v>6138</v>
      </c>
      <c r="I2813" s="234" t="s">
        <v>166</v>
      </c>
      <c r="J2813" s="64" t="s">
        <v>632</v>
      </c>
    </row>
    <row r="2814" spans="1:10" x14ac:dyDescent="0.25">
      <c r="A2814" s="64">
        <v>24248614</v>
      </c>
      <c r="B2814" s="233" t="s">
        <v>4003</v>
      </c>
      <c r="C2814" s="64" t="s">
        <v>6170</v>
      </c>
      <c r="D2814" s="234" t="s">
        <v>104</v>
      </c>
      <c r="E2814" s="64" t="s">
        <v>3541</v>
      </c>
      <c r="F2814" s="64">
        <v>12</v>
      </c>
      <c r="G2814" s="64" t="s">
        <v>166</v>
      </c>
      <c r="H2814" s="233" t="s">
        <v>6138</v>
      </c>
      <c r="I2814" s="234" t="s">
        <v>166</v>
      </c>
      <c r="J2814" s="64" t="s">
        <v>2257</v>
      </c>
    </row>
    <row r="2815" spans="1:10" x14ac:dyDescent="0.25">
      <c r="A2815" s="64">
        <v>24222094</v>
      </c>
      <c r="B2815" s="233" t="s">
        <v>6171</v>
      </c>
      <c r="C2815" s="64" t="s">
        <v>2465</v>
      </c>
      <c r="D2815" s="234" t="s">
        <v>119</v>
      </c>
      <c r="E2815" s="64" t="s">
        <v>4622</v>
      </c>
      <c r="F2815" s="64">
        <v>13</v>
      </c>
      <c r="G2815" s="64" t="s">
        <v>166</v>
      </c>
      <c r="H2815" s="233" t="s">
        <v>6138</v>
      </c>
      <c r="I2815" s="234" t="s">
        <v>166</v>
      </c>
      <c r="J2815" s="64" t="s">
        <v>331</v>
      </c>
    </row>
    <row r="2816" spans="1:10" x14ac:dyDescent="0.25">
      <c r="A2816" s="64">
        <v>24222688</v>
      </c>
      <c r="B2816" s="233" t="s">
        <v>6172</v>
      </c>
      <c r="C2816" s="64" t="s">
        <v>631</v>
      </c>
      <c r="D2816" s="234" t="s">
        <v>104</v>
      </c>
      <c r="E2816" s="64" t="s">
        <v>3042</v>
      </c>
      <c r="F2816" s="64">
        <v>13</v>
      </c>
      <c r="G2816" s="64" t="s">
        <v>166</v>
      </c>
      <c r="H2816" s="233" t="s">
        <v>6138</v>
      </c>
      <c r="I2816" s="234" t="s">
        <v>166</v>
      </c>
      <c r="J2816" s="64" t="s">
        <v>331</v>
      </c>
    </row>
    <row r="2817" spans="1:10" x14ac:dyDescent="0.25">
      <c r="A2817" s="64">
        <v>24233754</v>
      </c>
      <c r="B2817" s="233" t="s">
        <v>6173</v>
      </c>
      <c r="C2817" s="64" t="s">
        <v>6174</v>
      </c>
      <c r="D2817" s="234" t="s">
        <v>104</v>
      </c>
      <c r="E2817" s="64" t="s">
        <v>2346</v>
      </c>
      <c r="F2817" s="64">
        <v>13</v>
      </c>
      <c r="G2817" s="64" t="s">
        <v>166</v>
      </c>
      <c r="H2817" s="233" t="s">
        <v>6138</v>
      </c>
      <c r="I2817" s="234" t="s">
        <v>166</v>
      </c>
      <c r="J2817" s="64" t="s">
        <v>469</v>
      </c>
    </row>
    <row r="2818" spans="1:10" x14ac:dyDescent="0.25">
      <c r="A2818" s="64">
        <v>24239117</v>
      </c>
      <c r="B2818" s="233" t="s">
        <v>6175</v>
      </c>
      <c r="C2818" s="64" t="s">
        <v>6176</v>
      </c>
      <c r="D2818" s="234" t="s">
        <v>104</v>
      </c>
      <c r="E2818" s="64" t="s">
        <v>3564</v>
      </c>
      <c r="F2818" s="64">
        <v>12</v>
      </c>
      <c r="G2818" s="64" t="s">
        <v>166</v>
      </c>
      <c r="H2818" s="233" t="s">
        <v>6138</v>
      </c>
      <c r="I2818" s="234" t="s">
        <v>166</v>
      </c>
      <c r="J2818" s="64" t="s">
        <v>469</v>
      </c>
    </row>
    <row r="2819" spans="1:10" x14ac:dyDescent="0.25">
      <c r="A2819" s="64">
        <v>24248939</v>
      </c>
      <c r="B2819" s="233" t="s">
        <v>6177</v>
      </c>
      <c r="C2819" s="64" t="s">
        <v>6178</v>
      </c>
      <c r="D2819" s="234" t="s">
        <v>104</v>
      </c>
      <c r="E2819" s="64" t="s">
        <v>5358</v>
      </c>
      <c r="F2819" s="64">
        <v>12</v>
      </c>
      <c r="G2819" s="64" t="s">
        <v>166</v>
      </c>
      <c r="H2819" s="233" t="s">
        <v>6138</v>
      </c>
      <c r="I2819" s="234" t="s">
        <v>166</v>
      </c>
      <c r="J2819" s="64" t="s">
        <v>331</v>
      </c>
    </row>
    <row r="2820" spans="1:10" x14ac:dyDescent="0.25">
      <c r="A2820" s="64">
        <v>24233801</v>
      </c>
      <c r="B2820" s="233" t="s">
        <v>6179</v>
      </c>
      <c r="C2820" s="64" t="s">
        <v>1484</v>
      </c>
      <c r="D2820" s="234" t="s">
        <v>119</v>
      </c>
      <c r="E2820" s="64" t="s">
        <v>1516</v>
      </c>
      <c r="F2820" s="64">
        <v>14</v>
      </c>
      <c r="G2820" s="64" t="s">
        <v>166</v>
      </c>
      <c r="H2820" s="233" t="s">
        <v>6138</v>
      </c>
      <c r="I2820" s="234" t="s">
        <v>166</v>
      </c>
      <c r="J2820" s="64" t="s">
        <v>331</v>
      </c>
    </row>
    <row r="2821" spans="1:10" x14ac:dyDescent="0.25">
      <c r="A2821" s="64">
        <v>24239131</v>
      </c>
      <c r="B2821" s="233" t="s">
        <v>6180</v>
      </c>
      <c r="C2821" s="64" t="s">
        <v>866</v>
      </c>
      <c r="D2821" s="234" t="s">
        <v>103</v>
      </c>
      <c r="E2821" s="64" t="s">
        <v>6181</v>
      </c>
      <c r="F2821" s="64">
        <v>13</v>
      </c>
      <c r="G2821" s="64" t="s">
        <v>166</v>
      </c>
      <c r="H2821" s="233" t="s">
        <v>6138</v>
      </c>
      <c r="I2821" s="234" t="s">
        <v>166</v>
      </c>
      <c r="J2821" s="64" t="s">
        <v>1395</v>
      </c>
    </row>
    <row r="2822" spans="1:10" x14ac:dyDescent="0.25">
      <c r="A2822" s="64">
        <v>24248569</v>
      </c>
      <c r="B2822" s="233" t="s">
        <v>2657</v>
      </c>
      <c r="C2822" s="64" t="s">
        <v>6182</v>
      </c>
      <c r="D2822" s="234" t="s">
        <v>104</v>
      </c>
      <c r="E2822" s="64" t="s">
        <v>6183</v>
      </c>
      <c r="F2822" s="64">
        <v>12</v>
      </c>
      <c r="G2822" s="64" t="s">
        <v>166</v>
      </c>
      <c r="H2822" s="233" t="s">
        <v>6138</v>
      </c>
      <c r="I2822" s="234" t="s">
        <v>166</v>
      </c>
      <c r="J2822" s="64" t="s">
        <v>469</v>
      </c>
    </row>
    <row r="2823" spans="1:10" x14ac:dyDescent="0.25">
      <c r="A2823" s="64">
        <v>24248570</v>
      </c>
      <c r="B2823" s="233" t="s">
        <v>3515</v>
      </c>
      <c r="C2823" s="64" t="s">
        <v>6184</v>
      </c>
      <c r="D2823" s="234" t="s">
        <v>104</v>
      </c>
      <c r="E2823" s="64" t="s">
        <v>634</v>
      </c>
      <c r="F2823" s="64">
        <v>11</v>
      </c>
      <c r="G2823" s="64" t="s">
        <v>166</v>
      </c>
      <c r="H2823" s="233" t="s">
        <v>6138</v>
      </c>
      <c r="I2823" s="234" t="s">
        <v>166</v>
      </c>
      <c r="J2823" s="64" t="s">
        <v>6185</v>
      </c>
    </row>
    <row r="2824" spans="1:10" x14ac:dyDescent="0.25">
      <c r="A2824" s="64">
        <v>24248615</v>
      </c>
      <c r="B2824" s="233" t="s">
        <v>6186</v>
      </c>
      <c r="C2824" s="64" t="s">
        <v>6187</v>
      </c>
      <c r="D2824" s="234" t="s">
        <v>103</v>
      </c>
      <c r="E2824" s="64" t="s">
        <v>910</v>
      </c>
      <c r="F2824" s="64">
        <v>11</v>
      </c>
      <c r="G2824" s="64" t="s">
        <v>166</v>
      </c>
      <c r="H2824" s="233" t="s">
        <v>6138</v>
      </c>
      <c r="I2824" s="234" t="s">
        <v>166</v>
      </c>
    </row>
    <row r="2825" spans="1:10" x14ac:dyDescent="0.25">
      <c r="A2825" s="64">
        <v>24239239</v>
      </c>
      <c r="B2825" s="233" t="s">
        <v>6188</v>
      </c>
      <c r="C2825" s="64" t="s">
        <v>6189</v>
      </c>
      <c r="D2825" s="234" t="s">
        <v>103</v>
      </c>
      <c r="E2825" s="64" t="s">
        <v>4068</v>
      </c>
      <c r="F2825" s="64">
        <v>13</v>
      </c>
      <c r="G2825" s="64" t="s">
        <v>166</v>
      </c>
      <c r="H2825" s="233" t="s">
        <v>6138</v>
      </c>
      <c r="I2825" s="234" t="s">
        <v>166</v>
      </c>
      <c r="J2825" s="64" t="s">
        <v>331</v>
      </c>
    </row>
    <row r="2826" spans="1:10" x14ac:dyDescent="0.25">
      <c r="A2826" s="64">
        <v>24222159</v>
      </c>
      <c r="B2826" s="233" t="s">
        <v>6190</v>
      </c>
      <c r="C2826" s="64" t="s">
        <v>6191</v>
      </c>
      <c r="D2826" s="234" t="s">
        <v>118</v>
      </c>
      <c r="E2826" s="64" t="s">
        <v>2867</v>
      </c>
      <c r="F2826" s="64">
        <v>14</v>
      </c>
      <c r="G2826" s="64" t="s">
        <v>166</v>
      </c>
      <c r="H2826" s="233" t="s">
        <v>6138</v>
      </c>
      <c r="I2826" s="234" t="s">
        <v>166</v>
      </c>
      <c r="J2826" s="64" t="s">
        <v>469</v>
      </c>
    </row>
    <row r="2827" spans="1:10" x14ac:dyDescent="0.25">
      <c r="A2827" s="64">
        <v>24248616</v>
      </c>
      <c r="B2827" s="233" t="s">
        <v>2668</v>
      </c>
      <c r="C2827" s="64" t="s">
        <v>6192</v>
      </c>
      <c r="D2827" s="234" t="s">
        <v>103</v>
      </c>
      <c r="E2827" s="64" t="s">
        <v>1437</v>
      </c>
      <c r="F2827" s="64">
        <v>11</v>
      </c>
      <c r="G2827" s="64" t="s">
        <v>166</v>
      </c>
      <c r="H2827" s="233" t="s">
        <v>6138</v>
      </c>
      <c r="I2827" s="234" t="s">
        <v>166</v>
      </c>
      <c r="J2827" s="64" t="s">
        <v>331</v>
      </c>
    </row>
    <row r="2828" spans="1:10" x14ac:dyDescent="0.25">
      <c r="A2828" s="64">
        <v>24222152</v>
      </c>
      <c r="B2828" s="233" t="s">
        <v>6193</v>
      </c>
      <c r="C2828" s="64" t="s">
        <v>2229</v>
      </c>
      <c r="D2828" s="234" t="s">
        <v>103</v>
      </c>
      <c r="E2828" s="64" t="s">
        <v>3968</v>
      </c>
      <c r="F2828" s="64">
        <v>13</v>
      </c>
      <c r="G2828" s="64" t="s">
        <v>166</v>
      </c>
      <c r="H2828" s="233" t="s">
        <v>6138</v>
      </c>
      <c r="I2828" s="234" t="s">
        <v>166</v>
      </c>
      <c r="J2828" s="64" t="s">
        <v>331</v>
      </c>
    </row>
    <row r="2829" spans="1:10" x14ac:dyDescent="0.25">
      <c r="A2829" s="64">
        <v>24249218</v>
      </c>
      <c r="B2829" s="233" t="s">
        <v>698</v>
      </c>
      <c r="C2829" s="64" t="s">
        <v>6194</v>
      </c>
      <c r="D2829" s="234" t="s">
        <v>103</v>
      </c>
      <c r="E2829" s="64" t="s">
        <v>6195</v>
      </c>
      <c r="F2829" s="64">
        <v>3</v>
      </c>
      <c r="G2829" s="64" t="s">
        <v>166</v>
      </c>
      <c r="H2829" s="233" t="s">
        <v>6138</v>
      </c>
      <c r="I2829" s="234" t="s">
        <v>166</v>
      </c>
      <c r="J2829" s="64" t="s">
        <v>6159</v>
      </c>
    </row>
    <row r="2830" spans="1:10" x14ac:dyDescent="0.25">
      <c r="A2830" s="64">
        <v>24248617</v>
      </c>
      <c r="B2830" s="233" t="s">
        <v>6196</v>
      </c>
      <c r="C2830" s="64" t="s">
        <v>6197</v>
      </c>
      <c r="D2830" s="234" t="s">
        <v>103</v>
      </c>
      <c r="E2830" s="64" t="s">
        <v>3413</v>
      </c>
      <c r="F2830" s="64">
        <v>12</v>
      </c>
      <c r="G2830" s="64" t="s">
        <v>166</v>
      </c>
      <c r="H2830" s="233" t="s">
        <v>6138</v>
      </c>
      <c r="I2830" s="234" t="s">
        <v>166</v>
      </c>
      <c r="J2830" s="64" t="s">
        <v>3871</v>
      </c>
    </row>
    <row r="2831" spans="1:10" x14ac:dyDescent="0.25">
      <c r="A2831" s="64">
        <v>24248618</v>
      </c>
      <c r="B2831" s="233" t="s">
        <v>6198</v>
      </c>
      <c r="C2831" s="64" t="s">
        <v>2406</v>
      </c>
      <c r="D2831" s="234" t="s">
        <v>103</v>
      </c>
      <c r="E2831" s="64" t="s">
        <v>4124</v>
      </c>
      <c r="F2831" s="64">
        <v>12</v>
      </c>
      <c r="G2831" s="64" t="s">
        <v>166</v>
      </c>
      <c r="H2831" s="233" t="s">
        <v>6138</v>
      </c>
      <c r="I2831" s="234" t="s">
        <v>166</v>
      </c>
      <c r="J2831" s="64" t="s">
        <v>331</v>
      </c>
    </row>
    <row r="2832" spans="1:10" x14ac:dyDescent="0.25">
      <c r="A2832" s="64">
        <v>24222087</v>
      </c>
      <c r="B2832" s="233" t="s">
        <v>1517</v>
      </c>
      <c r="C2832" s="64" t="s">
        <v>3240</v>
      </c>
      <c r="D2832" s="234" t="s">
        <v>119</v>
      </c>
      <c r="E2832" s="64" t="s">
        <v>4692</v>
      </c>
      <c r="F2832" s="64">
        <v>14</v>
      </c>
      <c r="G2832" s="64" t="s">
        <v>166</v>
      </c>
      <c r="H2832" s="233" t="s">
        <v>6138</v>
      </c>
      <c r="I2832" s="234" t="s">
        <v>166</v>
      </c>
      <c r="J2832" s="64" t="s">
        <v>331</v>
      </c>
    </row>
    <row r="2833" spans="1:10" x14ac:dyDescent="0.25">
      <c r="A2833" s="64">
        <v>24239133</v>
      </c>
      <c r="B2833" s="233" t="s">
        <v>6199</v>
      </c>
      <c r="C2833" s="64" t="s">
        <v>293</v>
      </c>
      <c r="D2833" s="234" t="s">
        <v>104</v>
      </c>
      <c r="E2833" s="64" t="s">
        <v>5706</v>
      </c>
      <c r="F2833" s="64">
        <v>12</v>
      </c>
      <c r="G2833" s="64" t="s">
        <v>166</v>
      </c>
      <c r="H2833" s="233" t="s">
        <v>6138</v>
      </c>
      <c r="I2833" s="234" t="s">
        <v>166</v>
      </c>
      <c r="J2833" s="64" t="s">
        <v>2257</v>
      </c>
    </row>
    <row r="2834" spans="1:10" x14ac:dyDescent="0.25">
      <c r="A2834" s="64">
        <v>24248571</v>
      </c>
      <c r="B2834" s="233" t="s">
        <v>6200</v>
      </c>
      <c r="C2834" s="64" t="s">
        <v>6201</v>
      </c>
      <c r="D2834" s="234" t="s">
        <v>104</v>
      </c>
      <c r="E2834" s="64" t="s">
        <v>2183</v>
      </c>
      <c r="F2834" s="64">
        <v>13</v>
      </c>
      <c r="G2834" s="64" t="s">
        <v>166</v>
      </c>
      <c r="H2834" s="233" t="s">
        <v>6138</v>
      </c>
      <c r="I2834" s="234" t="s">
        <v>166</v>
      </c>
      <c r="J2834" s="64" t="s">
        <v>176</v>
      </c>
    </row>
    <row r="2835" spans="1:10" x14ac:dyDescent="0.25">
      <c r="A2835" s="64">
        <v>24233743</v>
      </c>
      <c r="B2835" s="233" t="s">
        <v>6202</v>
      </c>
      <c r="C2835" s="64" t="s">
        <v>6203</v>
      </c>
      <c r="D2835" s="234" t="s">
        <v>104</v>
      </c>
      <c r="E2835" s="64" t="s">
        <v>6204</v>
      </c>
      <c r="F2835" s="64">
        <v>13</v>
      </c>
      <c r="G2835" s="64" t="s">
        <v>166</v>
      </c>
      <c r="H2835" s="233" t="s">
        <v>6138</v>
      </c>
      <c r="I2835" s="234" t="s">
        <v>166</v>
      </c>
      <c r="J2835" s="64" t="s">
        <v>469</v>
      </c>
    </row>
    <row r="2836" spans="1:10" x14ac:dyDescent="0.25">
      <c r="A2836" s="64">
        <v>24248619</v>
      </c>
      <c r="B2836" s="233" t="s">
        <v>3580</v>
      </c>
      <c r="C2836" s="64" t="s">
        <v>434</v>
      </c>
      <c r="D2836" s="234" t="s">
        <v>103</v>
      </c>
      <c r="E2836" s="64" t="s">
        <v>5943</v>
      </c>
      <c r="F2836" s="64">
        <v>12</v>
      </c>
      <c r="G2836" s="64" t="s">
        <v>166</v>
      </c>
      <c r="H2836" s="233" t="s">
        <v>6138</v>
      </c>
      <c r="I2836" s="234" t="s">
        <v>166</v>
      </c>
      <c r="J2836" s="64" t="s">
        <v>331</v>
      </c>
    </row>
    <row r="2837" spans="1:10" x14ac:dyDescent="0.25">
      <c r="A2837" s="64">
        <v>24239116</v>
      </c>
      <c r="B2837" s="233" t="s">
        <v>5519</v>
      </c>
      <c r="C2837" s="64" t="s">
        <v>174</v>
      </c>
      <c r="D2837" s="234" t="s">
        <v>104</v>
      </c>
      <c r="E2837" s="64" t="s">
        <v>4917</v>
      </c>
      <c r="F2837" s="64">
        <v>13</v>
      </c>
      <c r="G2837" s="64" t="s">
        <v>166</v>
      </c>
      <c r="H2837" s="233" t="s">
        <v>6138</v>
      </c>
      <c r="I2837" s="234" t="s">
        <v>166</v>
      </c>
      <c r="J2837" s="64" t="s">
        <v>6205</v>
      </c>
    </row>
    <row r="2838" spans="1:10" x14ac:dyDescent="0.25">
      <c r="A2838" s="64">
        <v>24249219</v>
      </c>
      <c r="B2838" s="233" t="s">
        <v>6206</v>
      </c>
      <c r="C2838" s="64" t="s">
        <v>525</v>
      </c>
      <c r="D2838" s="234" t="s">
        <v>104</v>
      </c>
      <c r="E2838" s="64" t="s">
        <v>5480</v>
      </c>
      <c r="F2838" s="64">
        <v>12</v>
      </c>
      <c r="G2838" s="64" t="s">
        <v>166</v>
      </c>
      <c r="H2838" s="233" t="s">
        <v>6138</v>
      </c>
      <c r="I2838" s="234" t="s">
        <v>166</v>
      </c>
      <c r="J2838" s="64" t="s">
        <v>2111</v>
      </c>
    </row>
    <row r="2839" spans="1:10" x14ac:dyDescent="0.25">
      <c r="A2839" s="64">
        <v>24248620</v>
      </c>
      <c r="B2839" s="233" t="s">
        <v>6207</v>
      </c>
      <c r="C2839" s="64" t="s">
        <v>6208</v>
      </c>
      <c r="D2839" s="234" t="s">
        <v>104</v>
      </c>
      <c r="E2839" s="64" t="s">
        <v>4864</v>
      </c>
      <c r="F2839" s="64">
        <v>12</v>
      </c>
      <c r="G2839" s="64" t="s">
        <v>166</v>
      </c>
      <c r="H2839" s="233" t="s">
        <v>6138</v>
      </c>
      <c r="I2839" s="234" t="s">
        <v>166</v>
      </c>
      <c r="J2839" s="64" t="s">
        <v>331</v>
      </c>
    </row>
    <row r="2840" spans="1:10" x14ac:dyDescent="0.25">
      <c r="A2840" s="64">
        <v>24222235</v>
      </c>
      <c r="B2840" s="233" t="s">
        <v>6207</v>
      </c>
      <c r="C2840" s="64" t="s">
        <v>6209</v>
      </c>
      <c r="D2840" s="234" t="s">
        <v>119</v>
      </c>
      <c r="E2840" s="64" t="s">
        <v>3097</v>
      </c>
      <c r="F2840" s="64">
        <v>14</v>
      </c>
      <c r="G2840" s="64" t="s">
        <v>166</v>
      </c>
      <c r="H2840" s="233" t="s">
        <v>6138</v>
      </c>
      <c r="I2840" s="234" t="s">
        <v>166</v>
      </c>
      <c r="J2840" s="64" t="s">
        <v>331</v>
      </c>
    </row>
    <row r="2841" spans="1:10" x14ac:dyDescent="0.25">
      <c r="A2841" s="64">
        <v>24248621</v>
      </c>
      <c r="B2841" s="233" t="s">
        <v>6210</v>
      </c>
      <c r="C2841" s="64" t="s">
        <v>6211</v>
      </c>
      <c r="D2841" s="234" t="s">
        <v>103</v>
      </c>
      <c r="E2841" s="64" t="s">
        <v>6156</v>
      </c>
      <c r="F2841" s="64">
        <v>11</v>
      </c>
      <c r="G2841" s="64" t="s">
        <v>166</v>
      </c>
      <c r="H2841" s="233" t="s">
        <v>6138</v>
      </c>
      <c r="I2841" s="234" t="s">
        <v>166</v>
      </c>
      <c r="J2841" s="64" t="s">
        <v>3871</v>
      </c>
    </row>
    <row r="2842" spans="1:10" x14ac:dyDescent="0.25">
      <c r="A2842" s="64">
        <v>24248605</v>
      </c>
      <c r="B2842" s="233" t="s">
        <v>2114</v>
      </c>
      <c r="C2842" s="64" t="s">
        <v>6212</v>
      </c>
      <c r="D2842" s="234" t="s">
        <v>104</v>
      </c>
      <c r="E2842" s="64" t="s">
        <v>6105</v>
      </c>
      <c r="F2842" s="64">
        <v>13</v>
      </c>
      <c r="G2842" s="64" t="s">
        <v>166</v>
      </c>
      <c r="H2842" s="233" t="s">
        <v>6138</v>
      </c>
      <c r="I2842" s="234" t="s">
        <v>166</v>
      </c>
      <c r="J2842" s="64" t="s">
        <v>331</v>
      </c>
    </row>
    <row r="2843" spans="1:10" x14ac:dyDescent="0.25">
      <c r="A2843" s="64">
        <v>24248622</v>
      </c>
      <c r="B2843" s="233" t="s">
        <v>6213</v>
      </c>
      <c r="C2843" s="64" t="s">
        <v>2109</v>
      </c>
      <c r="D2843" s="234" t="s">
        <v>104</v>
      </c>
      <c r="E2843" s="64" t="s">
        <v>6214</v>
      </c>
      <c r="F2843" s="64">
        <v>12</v>
      </c>
      <c r="G2843" s="64" t="s">
        <v>166</v>
      </c>
      <c r="H2843" s="233" t="s">
        <v>6138</v>
      </c>
      <c r="I2843" s="234" t="s">
        <v>166</v>
      </c>
      <c r="J2843" s="64" t="s">
        <v>331</v>
      </c>
    </row>
    <row r="2844" spans="1:10" x14ac:dyDescent="0.25">
      <c r="A2844" s="64">
        <v>24248623</v>
      </c>
      <c r="B2844" s="233" t="s">
        <v>6215</v>
      </c>
      <c r="C2844" s="64" t="s">
        <v>3833</v>
      </c>
      <c r="D2844" s="234" t="s">
        <v>119</v>
      </c>
      <c r="E2844" s="64" t="s">
        <v>6216</v>
      </c>
      <c r="F2844" s="64">
        <v>14</v>
      </c>
      <c r="G2844" s="64" t="s">
        <v>166</v>
      </c>
      <c r="H2844" s="233" t="s">
        <v>6138</v>
      </c>
      <c r="I2844" s="234" t="s">
        <v>166</v>
      </c>
      <c r="J2844" s="64" t="s">
        <v>6217</v>
      </c>
    </row>
    <row r="2845" spans="1:10" x14ac:dyDescent="0.25">
      <c r="A2845" s="64">
        <v>24222695</v>
      </c>
      <c r="B2845" s="233" t="s">
        <v>6218</v>
      </c>
      <c r="C2845" s="64" t="s">
        <v>6219</v>
      </c>
      <c r="D2845" s="234" t="s">
        <v>119</v>
      </c>
      <c r="E2845" s="64" t="s">
        <v>2982</v>
      </c>
      <c r="F2845" s="64">
        <v>14</v>
      </c>
      <c r="G2845" s="64" t="s">
        <v>166</v>
      </c>
      <c r="H2845" s="233" t="s">
        <v>6138</v>
      </c>
      <c r="I2845" s="234" t="s">
        <v>166</v>
      </c>
      <c r="J2845" s="64" t="s">
        <v>6217</v>
      </c>
    </row>
    <row r="2846" spans="1:10" x14ac:dyDescent="0.25">
      <c r="A2846" s="64">
        <v>24248572</v>
      </c>
      <c r="B2846" s="233" t="s">
        <v>6220</v>
      </c>
      <c r="C2846" s="64" t="s">
        <v>2886</v>
      </c>
      <c r="D2846" s="234" t="s">
        <v>104</v>
      </c>
      <c r="E2846" s="64" t="s">
        <v>5480</v>
      </c>
      <c r="F2846" s="64">
        <v>12</v>
      </c>
      <c r="G2846" s="64" t="s">
        <v>166</v>
      </c>
      <c r="H2846" s="233" t="s">
        <v>6138</v>
      </c>
      <c r="I2846" s="234" t="s">
        <v>166</v>
      </c>
      <c r="J2846" s="64" t="s">
        <v>469</v>
      </c>
    </row>
    <row r="2847" spans="1:10" x14ac:dyDescent="0.25">
      <c r="A2847" s="64">
        <v>24248624</v>
      </c>
      <c r="B2847" s="233" t="s">
        <v>3047</v>
      </c>
      <c r="C2847" s="64" t="s">
        <v>6221</v>
      </c>
      <c r="D2847" s="234" t="s">
        <v>103</v>
      </c>
      <c r="E2847" s="64" t="s">
        <v>5174</v>
      </c>
      <c r="F2847" s="64">
        <v>11</v>
      </c>
      <c r="G2847" s="64" t="s">
        <v>166</v>
      </c>
      <c r="H2847" s="233" t="s">
        <v>6138</v>
      </c>
      <c r="I2847" s="234" t="s">
        <v>166</v>
      </c>
      <c r="J2847" s="64" t="s">
        <v>3861</v>
      </c>
    </row>
    <row r="2848" spans="1:10" x14ac:dyDescent="0.25">
      <c r="A2848" s="64">
        <v>24248625</v>
      </c>
      <c r="B2848" s="233" t="s">
        <v>6222</v>
      </c>
      <c r="C2848" s="64" t="s">
        <v>609</v>
      </c>
      <c r="D2848" s="234" t="s">
        <v>104</v>
      </c>
      <c r="E2848" s="64" t="s">
        <v>1219</v>
      </c>
      <c r="F2848" s="64">
        <v>13</v>
      </c>
      <c r="G2848" s="64" t="s">
        <v>166</v>
      </c>
      <c r="H2848" s="233" t="s">
        <v>6138</v>
      </c>
      <c r="I2848" s="234" t="s">
        <v>166</v>
      </c>
      <c r="J2848" s="64" t="s">
        <v>6223</v>
      </c>
    </row>
    <row r="2849" spans="1:10" x14ac:dyDescent="0.25">
      <c r="A2849" s="64">
        <v>24222218</v>
      </c>
      <c r="B2849" s="233" t="s">
        <v>6224</v>
      </c>
      <c r="C2849" s="64" t="s">
        <v>6225</v>
      </c>
      <c r="D2849" s="234" t="s">
        <v>103</v>
      </c>
      <c r="E2849" s="64" t="s">
        <v>6226</v>
      </c>
      <c r="F2849" s="64">
        <v>13</v>
      </c>
      <c r="G2849" s="64" t="s">
        <v>166</v>
      </c>
      <c r="H2849" s="233" t="s">
        <v>6138</v>
      </c>
      <c r="I2849" s="234" t="s">
        <v>166</v>
      </c>
      <c r="J2849" s="64" t="s">
        <v>331</v>
      </c>
    </row>
    <row r="2850" spans="1:10" x14ac:dyDescent="0.25">
      <c r="A2850" s="64">
        <v>24248573</v>
      </c>
      <c r="B2850" s="233" t="s">
        <v>5737</v>
      </c>
      <c r="C2850" s="64" t="s">
        <v>6227</v>
      </c>
      <c r="D2850" s="234" t="s">
        <v>104</v>
      </c>
      <c r="E2850" s="64" t="s">
        <v>5299</v>
      </c>
      <c r="F2850" s="64">
        <v>12</v>
      </c>
      <c r="G2850" s="64" t="s">
        <v>166</v>
      </c>
      <c r="H2850" s="233" t="s">
        <v>6138</v>
      </c>
      <c r="I2850" s="234" t="s">
        <v>166</v>
      </c>
      <c r="J2850" s="64" t="s">
        <v>469</v>
      </c>
    </row>
    <row r="2851" spans="1:10" x14ac:dyDescent="0.25">
      <c r="A2851" s="64">
        <v>24221800</v>
      </c>
      <c r="B2851" s="233" t="s">
        <v>4506</v>
      </c>
      <c r="C2851" s="64" t="s">
        <v>6228</v>
      </c>
      <c r="D2851" s="234" t="s">
        <v>118</v>
      </c>
      <c r="E2851" s="64" t="s">
        <v>2753</v>
      </c>
      <c r="F2851" s="64">
        <v>13</v>
      </c>
      <c r="G2851" s="64" t="s">
        <v>166</v>
      </c>
      <c r="H2851" s="233" t="s">
        <v>6229</v>
      </c>
      <c r="I2851" s="234" t="s">
        <v>166</v>
      </c>
      <c r="J2851" s="64" t="s">
        <v>443</v>
      </c>
    </row>
    <row r="2852" spans="1:10" x14ac:dyDescent="0.25">
      <c r="A2852" s="64">
        <v>24221796</v>
      </c>
      <c r="B2852" s="233" t="s">
        <v>4506</v>
      </c>
      <c r="C2852" s="64" t="s">
        <v>6230</v>
      </c>
      <c r="D2852" s="234" t="s">
        <v>118</v>
      </c>
      <c r="E2852" s="64" t="s">
        <v>6231</v>
      </c>
      <c r="F2852" s="64">
        <v>15</v>
      </c>
      <c r="G2852" s="64" t="s">
        <v>166</v>
      </c>
      <c r="H2852" s="233" t="s">
        <v>6229</v>
      </c>
      <c r="I2852" s="234" t="s">
        <v>166</v>
      </c>
      <c r="J2852" s="64" t="s">
        <v>443</v>
      </c>
    </row>
    <row r="2853" spans="1:10" x14ac:dyDescent="0.25">
      <c r="A2853" s="64">
        <v>24236933</v>
      </c>
      <c r="B2853" s="233" t="s">
        <v>4506</v>
      </c>
      <c r="C2853" s="64" t="s">
        <v>6232</v>
      </c>
      <c r="D2853" s="234" t="s">
        <v>103</v>
      </c>
      <c r="E2853" s="64" t="s">
        <v>2230</v>
      </c>
      <c r="F2853" s="64">
        <v>12</v>
      </c>
      <c r="G2853" s="64" t="s">
        <v>166</v>
      </c>
      <c r="H2853" s="233" t="s">
        <v>6229</v>
      </c>
      <c r="I2853" s="234" t="s">
        <v>166</v>
      </c>
      <c r="J2853" s="64" t="s">
        <v>6233</v>
      </c>
    </row>
    <row r="2854" spans="1:10" x14ac:dyDescent="0.25">
      <c r="A2854" s="64">
        <v>24248127</v>
      </c>
      <c r="B2854" s="233" t="s">
        <v>6234</v>
      </c>
      <c r="C2854" s="64" t="s">
        <v>6235</v>
      </c>
      <c r="D2854" s="234" t="s">
        <v>104</v>
      </c>
      <c r="E2854" s="64" t="s">
        <v>2371</v>
      </c>
      <c r="F2854" s="64">
        <v>12</v>
      </c>
      <c r="G2854" s="64" t="s">
        <v>166</v>
      </c>
      <c r="H2854" s="233" t="s">
        <v>6229</v>
      </c>
      <c r="I2854" s="234" t="s">
        <v>166</v>
      </c>
    </row>
    <row r="2855" spans="1:10" x14ac:dyDescent="0.25">
      <c r="A2855" s="64">
        <v>24248396</v>
      </c>
      <c r="B2855" s="233" t="s">
        <v>6234</v>
      </c>
      <c r="C2855" s="64" t="s">
        <v>6236</v>
      </c>
      <c r="D2855" s="234" t="s">
        <v>103</v>
      </c>
      <c r="E2855" s="64" t="s">
        <v>2371</v>
      </c>
      <c r="F2855" s="64">
        <v>12</v>
      </c>
      <c r="G2855" s="64" t="s">
        <v>166</v>
      </c>
      <c r="H2855" s="233" t="s">
        <v>6229</v>
      </c>
      <c r="I2855" s="234" t="s">
        <v>166</v>
      </c>
      <c r="J2855" s="64" t="s">
        <v>6237</v>
      </c>
    </row>
    <row r="2856" spans="1:10" x14ac:dyDescent="0.25">
      <c r="A2856" s="64">
        <v>24248126</v>
      </c>
      <c r="B2856" s="233" t="s">
        <v>6234</v>
      </c>
      <c r="C2856" s="64" t="s">
        <v>6238</v>
      </c>
      <c r="D2856" s="234" t="s">
        <v>103</v>
      </c>
      <c r="E2856" s="64" t="s">
        <v>3033</v>
      </c>
      <c r="F2856" s="64">
        <v>11</v>
      </c>
      <c r="G2856" s="64" t="s">
        <v>166</v>
      </c>
      <c r="H2856" s="233" t="s">
        <v>6229</v>
      </c>
      <c r="I2856" s="234" t="s">
        <v>166</v>
      </c>
      <c r="J2856" s="64" t="s">
        <v>4087</v>
      </c>
    </row>
    <row r="2857" spans="1:10" x14ac:dyDescent="0.25">
      <c r="A2857" s="64">
        <v>24221790</v>
      </c>
      <c r="B2857" s="233" t="s">
        <v>2166</v>
      </c>
      <c r="C2857" s="64" t="s">
        <v>6239</v>
      </c>
      <c r="D2857" s="234" t="s">
        <v>119</v>
      </c>
      <c r="E2857" s="64" t="s">
        <v>6240</v>
      </c>
      <c r="F2857" s="64">
        <v>14</v>
      </c>
      <c r="G2857" s="64" t="s">
        <v>166</v>
      </c>
      <c r="H2857" s="233" t="s">
        <v>6229</v>
      </c>
      <c r="I2857" s="234" t="s">
        <v>166</v>
      </c>
      <c r="J2857" s="64" t="s">
        <v>443</v>
      </c>
    </row>
    <row r="2858" spans="1:10" x14ac:dyDescent="0.25">
      <c r="A2858" s="64">
        <v>24236918</v>
      </c>
      <c r="B2858" s="233" t="s">
        <v>2716</v>
      </c>
      <c r="C2858" s="64" t="s">
        <v>6241</v>
      </c>
      <c r="D2858" s="234" t="s">
        <v>119</v>
      </c>
      <c r="E2858" s="64" t="s">
        <v>5141</v>
      </c>
      <c r="F2858" s="64">
        <v>14</v>
      </c>
      <c r="G2858" s="64" t="s">
        <v>166</v>
      </c>
      <c r="H2858" s="233" t="s">
        <v>6229</v>
      </c>
      <c r="I2858" s="234" t="s">
        <v>166</v>
      </c>
      <c r="J2858" s="64" t="s">
        <v>6242</v>
      </c>
    </row>
    <row r="2859" spans="1:10" x14ac:dyDescent="0.25">
      <c r="A2859" s="64">
        <v>24248125</v>
      </c>
      <c r="B2859" s="233" t="s">
        <v>6243</v>
      </c>
      <c r="C2859" s="64" t="s">
        <v>6244</v>
      </c>
      <c r="D2859" s="234" t="s">
        <v>118</v>
      </c>
      <c r="E2859" s="64" t="s">
        <v>5569</v>
      </c>
      <c r="F2859" s="64">
        <v>13</v>
      </c>
      <c r="G2859" s="64" t="s">
        <v>166</v>
      </c>
      <c r="H2859" s="233" t="s">
        <v>6229</v>
      </c>
      <c r="I2859" s="234" t="s">
        <v>166</v>
      </c>
      <c r="J2859" s="64" t="s">
        <v>4087</v>
      </c>
    </row>
    <row r="2860" spans="1:10" x14ac:dyDescent="0.25">
      <c r="A2860" s="64">
        <v>24221802</v>
      </c>
      <c r="B2860" s="233" t="s">
        <v>6245</v>
      </c>
      <c r="C2860" s="64" t="s">
        <v>6246</v>
      </c>
      <c r="D2860" s="234" t="s">
        <v>118</v>
      </c>
      <c r="E2860" s="64" t="s">
        <v>2614</v>
      </c>
      <c r="F2860" s="64">
        <v>14</v>
      </c>
      <c r="G2860" s="64" t="s">
        <v>166</v>
      </c>
      <c r="H2860" s="233" t="s">
        <v>6229</v>
      </c>
      <c r="I2860" s="234" t="s">
        <v>166</v>
      </c>
      <c r="J2860" s="64" t="s">
        <v>443</v>
      </c>
    </row>
    <row r="2861" spans="1:10" x14ac:dyDescent="0.25">
      <c r="A2861" s="64">
        <v>24236925</v>
      </c>
      <c r="B2861" s="233" t="s">
        <v>6247</v>
      </c>
      <c r="C2861" s="64" t="s">
        <v>3923</v>
      </c>
      <c r="D2861" s="234" t="s">
        <v>119</v>
      </c>
      <c r="E2861" s="64" t="s">
        <v>3823</v>
      </c>
      <c r="F2861" s="64">
        <v>15</v>
      </c>
      <c r="G2861" s="64" t="s">
        <v>166</v>
      </c>
      <c r="H2861" s="233" t="s">
        <v>6229</v>
      </c>
      <c r="I2861" s="234" t="s">
        <v>166</v>
      </c>
      <c r="J2861" s="64" t="s">
        <v>6248</v>
      </c>
    </row>
    <row r="2862" spans="1:10" x14ac:dyDescent="0.25">
      <c r="A2862" s="64">
        <v>24238075</v>
      </c>
      <c r="B2862" s="233" t="s">
        <v>4528</v>
      </c>
      <c r="C2862" s="64" t="s">
        <v>6249</v>
      </c>
      <c r="D2862" s="234" t="s">
        <v>119</v>
      </c>
      <c r="E2862" s="64" t="s">
        <v>6250</v>
      </c>
      <c r="F2862" s="64">
        <v>15</v>
      </c>
      <c r="G2862" s="64" t="s">
        <v>166</v>
      </c>
      <c r="H2862" s="233" t="s">
        <v>6229</v>
      </c>
      <c r="I2862" s="234" t="s">
        <v>166</v>
      </c>
      <c r="J2862" s="64" t="s">
        <v>6251</v>
      </c>
    </row>
    <row r="2863" spans="1:10" x14ac:dyDescent="0.25">
      <c r="A2863" s="64">
        <v>24210014</v>
      </c>
      <c r="B2863" s="233" t="s">
        <v>6252</v>
      </c>
      <c r="C2863" s="64" t="s">
        <v>1666</v>
      </c>
      <c r="D2863" s="234" t="s">
        <v>119</v>
      </c>
      <c r="E2863" s="64" t="s">
        <v>3072</v>
      </c>
      <c r="F2863" s="64">
        <v>15</v>
      </c>
      <c r="G2863" s="64" t="s">
        <v>166</v>
      </c>
      <c r="H2863" s="233" t="s">
        <v>6229</v>
      </c>
      <c r="I2863" s="234" t="s">
        <v>166</v>
      </c>
      <c r="J2863" s="64" t="s">
        <v>6233</v>
      </c>
    </row>
    <row r="2864" spans="1:10" x14ac:dyDescent="0.25">
      <c r="A2864" s="64">
        <v>24247839</v>
      </c>
      <c r="B2864" s="233" t="s">
        <v>6253</v>
      </c>
      <c r="C2864" s="64" t="s">
        <v>6254</v>
      </c>
      <c r="D2864" s="234" t="s">
        <v>103</v>
      </c>
      <c r="E2864" s="64" t="s">
        <v>6255</v>
      </c>
      <c r="F2864" s="64">
        <v>13</v>
      </c>
      <c r="G2864" s="64" t="s">
        <v>166</v>
      </c>
      <c r="H2864" s="233" t="s">
        <v>6229</v>
      </c>
      <c r="I2864" s="234" t="s">
        <v>166</v>
      </c>
      <c r="J2864" s="64" t="s">
        <v>6256</v>
      </c>
    </row>
    <row r="2865" spans="1:10" x14ac:dyDescent="0.25">
      <c r="A2865" s="64">
        <v>24221788</v>
      </c>
      <c r="B2865" s="233" t="s">
        <v>6149</v>
      </c>
      <c r="C2865" s="64" t="s">
        <v>6257</v>
      </c>
      <c r="D2865" s="234" t="s">
        <v>104</v>
      </c>
      <c r="E2865" s="64" t="s">
        <v>6258</v>
      </c>
      <c r="F2865" s="64">
        <v>13</v>
      </c>
      <c r="G2865" s="64" t="s">
        <v>166</v>
      </c>
      <c r="H2865" s="233" t="s">
        <v>6229</v>
      </c>
      <c r="I2865" s="234" t="s">
        <v>166</v>
      </c>
      <c r="J2865" s="64" t="s">
        <v>443</v>
      </c>
    </row>
    <row r="2866" spans="1:10" x14ac:dyDescent="0.25">
      <c r="A2866" s="64">
        <v>24238361</v>
      </c>
      <c r="B2866" s="233" t="s">
        <v>2335</v>
      </c>
      <c r="C2866" s="64" t="s">
        <v>6259</v>
      </c>
      <c r="D2866" s="234" t="s">
        <v>104</v>
      </c>
      <c r="E2866" s="64" t="s">
        <v>6260</v>
      </c>
      <c r="F2866" s="64">
        <v>13</v>
      </c>
      <c r="G2866" s="64" t="s">
        <v>166</v>
      </c>
      <c r="H2866" s="233" t="s">
        <v>6229</v>
      </c>
      <c r="I2866" s="234" t="s">
        <v>166</v>
      </c>
      <c r="J2866" s="64" t="s">
        <v>2725</v>
      </c>
    </row>
    <row r="2867" spans="1:10" x14ac:dyDescent="0.25">
      <c r="A2867" s="64">
        <v>24248129</v>
      </c>
      <c r="B2867" s="233" t="s">
        <v>2173</v>
      </c>
      <c r="C2867" s="64" t="s">
        <v>6261</v>
      </c>
      <c r="D2867" s="234" t="s">
        <v>103</v>
      </c>
      <c r="E2867" s="64" t="s">
        <v>1498</v>
      </c>
      <c r="F2867" s="64">
        <v>12</v>
      </c>
      <c r="G2867" s="64" t="s">
        <v>166</v>
      </c>
      <c r="H2867" s="233" t="s">
        <v>6229</v>
      </c>
      <c r="I2867" s="234" t="s">
        <v>166</v>
      </c>
      <c r="J2867" s="64" t="s">
        <v>368</v>
      </c>
    </row>
    <row r="2868" spans="1:10" x14ac:dyDescent="0.25">
      <c r="A2868" s="64">
        <v>24236923</v>
      </c>
      <c r="B2868" s="233" t="s">
        <v>2173</v>
      </c>
      <c r="C2868" s="64" t="s">
        <v>6262</v>
      </c>
      <c r="D2868" s="234" t="s">
        <v>104</v>
      </c>
      <c r="E2868" s="64" t="s">
        <v>5328</v>
      </c>
      <c r="F2868" s="64">
        <v>12</v>
      </c>
      <c r="G2868" s="64" t="s">
        <v>166</v>
      </c>
      <c r="H2868" s="233" t="s">
        <v>6229</v>
      </c>
      <c r="I2868" s="234" t="s">
        <v>166</v>
      </c>
      <c r="J2868" s="64" t="s">
        <v>5538</v>
      </c>
    </row>
    <row r="2869" spans="1:10" x14ac:dyDescent="0.25">
      <c r="A2869" s="64">
        <v>24248123</v>
      </c>
      <c r="B2869" s="233" t="s">
        <v>6263</v>
      </c>
      <c r="C2869" s="64" t="s">
        <v>6264</v>
      </c>
      <c r="D2869" s="234" t="s">
        <v>104</v>
      </c>
      <c r="E2869" s="64" t="s">
        <v>6265</v>
      </c>
      <c r="F2869" s="64">
        <v>13</v>
      </c>
      <c r="G2869" s="64" t="s">
        <v>166</v>
      </c>
      <c r="H2869" s="233" t="s">
        <v>6229</v>
      </c>
      <c r="I2869" s="234" t="s">
        <v>166</v>
      </c>
      <c r="J2869" s="64" t="s">
        <v>4087</v>
      </c>
    </row>
    <row r="2870" spans="1:10" x14ac:dyDescent="0.25">
      <c r="A2870" s="64">
        <v>24248124</v>
      </c>
      <c r="B2870" s="233" t="s">
        <v>6266</v>
      </c>
      <c r="C2870" s="64" t="s">
        <v>6267</v>
      </c>
      <c r="D2870" s="234" t="s">
        <v>103</v>
      </c>
      <c r="E2870" s="64" t="s">
        <v>2422</v>
      </c>
      <c r="F2870" s="64">
        <v>12</v>
      </c>
      <c r="G2870" s="64" t="s">
        <v>166</v>
      </c>
      <c r="H2870" s="233" t="s">
        <v>6229</v>
      </c>
      <c r="I2870" s="234" t="s">
        <v>166</v>
      </c>
      <c r="J2870" s="64" t="s">
        <v>368</v>
      </c>
    </row>
    <row r="2871" spans="1:10" x14ac:dyDescent="0.25">
      <c r="A2871" s="64">
        <v>24248132</v>
      </c>
      <c r="B2871" s="233" t="s">
        <v>6268</v>
      </c>
      <c r="C2871" s="64" t="s">
        <v>4774</v>
      </c>
      <c r="D2871" s="234" t="s">
        <v>104</v>
      </c>
      <c r="E2871" s="64" t="s">
        <v>1814</v>
      </c>
      <c r="F2871" s="64">
        <v>12</v>
      </c>
      <c r="G2871" s="64" t="s">
        <v>166</v>
      </c>
      <c r="H2871" s="233" t="s">
        <v>6229</v>
      </c>
      <c r="I2871" s="234" t="s">
        <v>166</v>
      </c>
      <c r="J2871" s="64" t="s">
        <v>4087</v>
      </c>
    </row>
    <row r="2872" spans="1:10" x14ac:dyDescent="0.25">
      <c r="A2872" s="64">
        <v>24237778</v>
      </c>
      <c r="B2872" s="233" t="s">
        <v>6269</v>
      </c>
      <c r="C2872" s="64" t="s">
        <v>6270</v>
      </c>
      <c r="D2872" s="234" t="s">
        <v>103</v>
      </c>
      <c r="E2872" s="64" t="s">
        <v>5542</v>
      </c>
      <c r="F2872" s="64">
        <v>13</v>
      </c>
      <c r="G2872" s="64" t="s">
        <v>166</v>
      </c>
      <c r="H2872" s="233" t="s">
        <v>6229</v>
      </c>
      <c r="I2872" s="234" t="s">
        <v>166</v>
      </c>
      <c r="J2872" s="64" t="s">
        <v>2725</v>
      </c>
    </row>
    <row r="2873" spans="1:10" x14ac:dyDescent="0.25">
      <c r="A2873" s="64">
        <v>24221787</v>
      </c>
      <c r="B2873" s="233" t="s">
        <v>6271</v>
      </c>
      <c r="C2873" s="64" t="s">
        <v>6272</v>
      </c>
      <c r="D2873" s="234" t="s">
        <v>104</v>
      </c>
      <c r="E2873" s="64" t="s">
        <v>1019</v>
      </c>
      <c r="F2873" s="64">
        <v>13</v>
      </c>
      <c r="G2873" s="64" t="s">
        <v>166</v>
      </c>
      <c r="H2873" s="233" t="s">
        <v>6229</v>
      </c>
      <c r="I2873" s="234" t="s">
        <v>166</v>
      </c>
      <c r="J2873" s="64" t="s">
        <v>443</v>
      </c>
    </row>
    <row r="2874" spans="1:10" x14ac:dyDescent="0.25">
      <c r="A2874" s="64">
        <v>24221789</v>
      </c>
      <c r="B2874" s="233" t="s">
        <v>6273</v>
      </c>
      <c r="C2874" s="64" t="s">
        <v>6274</v>
      </c>
      <c r="D2874" s="234" t="s">
        <v>104</v>
      </c>
      <c r="E2874" s="64" t="s">
        <v>3810</v>
      </c>
      <c r="F2874" s="64">
        <v>13</v>
      </c>
      <c r="G2874" s="64" t="s">
        <v>166</v>
      </c>
      <c r="H2874" s="233" t="s">
        <v>6229</v>
      </c>
      <c r="I2874" s="234" t="s">
        <v>166</v>
      </c>
      <c r="J2874" s="64" t="s">
        <v>443</v>
      </c>
    </row>
    <row r="2875" spans="1:10" x14ac:dyDescent="0.25">
      <c r="A2875" s="64">
        <v>24210734</v>
      </c>
      <c r="B2875" s="233" t="s">
        <v>3252</v>
      </c>
      <c r="C2875" s="64" t="s">
        <v>6275</v>
      </c>
      <c r="D2875" s="234" t="s">
        <v>118</v>
      </c>
      <c r="E2875" s="64" t="s">
        <v>6276</v>
      </c>
      <c r="F2875" s="64">
        <v>14</v>
      </c>
      <c r="G2875" s="64" t="s">
        <v>166</v>
      </c>
      <c r="H2875" s="233" t="s">
        <v>6229</v>
      </c>
      <c r="I2875" s="234" t="s">
        <v>166</v>
      </c>
      <c r="J2875" s="64" t="s">
        <v>443</v>
      </c>
    </row>
    <row r="2876" spans="1:10" x14ac:dyDescent="0.25">
      <c r="A2876" s="64">
        <v>24221799</v>
      </c>
      <c r="B2876" s="233" t="s">
        <v>6188</v>
      </c>
      <c r="C2876" s="64" t="s">
        <v>1443</v>
      </c>
      <c r="D2876" s="234" t="s">
        <v>118</v>
      </c>
      <c r="E2876" s="64" t="s">
        <v>4547</v>
      </c>
      <c r="F2876" s="64">
        <v>14</v>
      </c>
      <c r="G2876" s="64" t="s">
        <v>166</v>
      </c>
      <c r="H2876" s="233" t="s">
        <v>6229</v>
      </c>
      <c r="I2876" s="234" t="s">
        <v>166</v>
      </c>
      <c r="J2876" s="64" t="s">
        <v>443</v>
      </c>
    </row>
    <row r="2877" spans="1:10" x14ac:dyDescent="0.25">
      <c r="A2877" s="64">
        <v>24221795</v>
      </c>
      <c r="B2877" s="233" t="s">
        <v>6277</v>
      </c>
      <c r="C2877" s="64" t="s">
        <v>6278</v>
      </c>
      <c r="D2877" s="234" t="s">
        <v>118</v>
      </c>
      <c r="E2877" s="64" t="s">
        <v>1503</v>
      </c>
      <c r="F2877" s="64">
        <v>14</v>
      </c>
      <c r="G2877" s="64" t="s">
        <v>166</v>
      </c>
      <c r="H2877" s="233" t="s">
        <v>6229</v>
      </c>
      <c r="I2877" s="234" t="s">
        <v>166</v>
      </c>
      <c r="J2877" s="64" t="s">
        <v>6279</v>
      </c>
    </row>
    <row r="2878" spans="1:10" x14ac:dyDescent="0.25">
      <c r="A2878" s="64">
        <v>24221797</v>
      </c>
      <c r="B2878" s="233" t="s">
        <v>6280</v>
      </c>
      <c r="C2878" s="64" t="s">
        <v>419</v>
      </c>
      <c r="D2878" s="234" t="s">
        <v>118</v>
      </c>
      <c r="E2878" s="64" t="s">
        <v>6281</v>
      </c>
      <c r="F2878" s="64">
        <v>14</v>
      </c>
      <c r="G2878" s="64" t="s">
        <v>166</v>
      </c>
      <c r="H2878" s="233" t="s">
        <v>6229</v>
      </c>
      <c r="I2878" s="234" t="s">
        <v>166</v>
      </c>
      <c r="J2878" s="64" t="s">
        <v>443</v>
      </c>
    </row>
    <row r="2879" spans="1:10" x14ac:dyDescent="0.25">
      <c r="A2879" s="64">
        <v>24248120</v>
      </c>
      <c r="B2879" s="233" t="s">
        <v>6280</v>
      </c>
      <c r="C2879" s="64" t="s">
        <v>6282</v>
      </c>
      <c r="D2879" s="234" t="s">
        <v>103</v>
      </c>
      <c r="E2879" s="64" t="s">
        <v>588</v>
      </c>
      <c r="F2879" s="64">
        <v>12</v>
      </c>
      <c r="G2879" s="64" t="s">
        <v>166</v>
      </c>
      <c r="H2879" s="233" t="s">
        <v>6229</v>
      </c>
      <c r="I2879" s="234" t="s">
        <v>166</v>
      </c>
      <c r="J2879" s="64" t="s">
        <v>4087</v>
      </c>
    </row>
    <row r="2880" spans="1:10" x14ac:dyDescent="0.25">
      <c r="A2880" s="64">
        <v>24248940</v>
      </c>
      <c r="B2880" s="233" t="s">
        <v>6283</v>
      </c>
      <c r="C2880" s="64" t="s">
        <v>6284</v>
      </c>
      <c r="D2880" s="234" t="s">
        <v>104</v>
      </c>
      <c r="E2880" s="64" t="s">
        <v>3391</v>
      </c>
      <c r="F2880" s="64">
        <v>13</v>
      </c>
      <c r="G2880" s="64" t="s">
        <v>166</v>
      </c>
      <c r="H2880" s="233" t="s">
        <v>6229</v>
      </c>
      <c r="I2880" s="234" t="s">
        <v>166</v>
      </c>
      <c r="J2880" s="64" t="s">
        <v>2029</v>
      </c>
    </row>
    <row r="2881" spans="1:10" x14ac:dyDescent="0.25">
      <c r="A2881" s="64">
        <v>24221798</v>
      </c>
      <c r="B2881" s="233" t="s">
        <v>6285</v>
      </c>
      <c r="C2881" s="64" t="s">
        <v>6286</v>
      </c>
      <c r="D2881" s="234" t="s">
        <v>118</v>
      </c>
      <c r="E2881" s="64" t="s">
        <v>6287</v>
      </c>
      <c r="F2881" s="64">
        <v>13</v>
      </c>
      <c r="G2881" s="64" t="s">
        <v>166</v>
      </c>
      <c r="H2881" s="233" t="s">
        <v>6229</v>
      </c>
      <c r="I2881" s="234" t="s">
        <v>166</v>
      </c>
      <c r="J2881" s="64" t="s">
        <v>443</v>
      </c>
    </row>
    <row r="2882" spans="1:10" x14ac:dyDescent="0.25">
      <c r="A2882" s="64">
        <v>24247841</v>
      </c>
      <c r="B2882" s="233" t="s">
        <v>6285</v>
      </c>
      <c r="C2882" s="64" t="s">
        <v>6288</v>
      </c>
      <c r="D2882" s="234" t="s">
        <v>103</v>
      </c>
      <c r="E2882" s="64" t="s">
        <v>2466</v>
      </c>
      <c r="F2882" s="64">
        <v>12</v>
      </c>
      <c r="G2882" s="64" t="s">
        <v>166</v>
      </c>
      <c r="H2882" s="233" t="s">
        <v>6229</v>
      </c>
      <c r="I2882" s="234" t="s">
        <v>166</v>
      </c>
      <c r="J2882" s="64" t="s">
        <v>6237</v>
      </c>
    </row>
    <row r="2883" spans="1:10" x14ac:dyDescent="0.25">
      <c r="A2883" s="64">
        <v>24221793</v>
      </c>
      <c r="B2883" s="233" t="s">
        <v>6289</v>
      </c>
      <c r="C2883" s="64" t="s">
        <v>6290</v>
      </c>
      <c r="D2883" s="234" t="s">
        <v>104</v>
      </c>
      <c r="E2883" s="64" t="s">
        <v>3802</v>
      </c>
      <c r="F2883" s="64">
        <v>13</v>
      </c>
      <c r="G2883" s="64" t="s">
        <v>166</v>
      </c>
      <c r="H2883" s="233" t="s">
        <v>6229</v>
      </c>
      <c r="I2883" s="234" t="s">
        <v>166</v>
      </c>
      <c r="J2883" s="64" t="s">
        <v>443</v>
      </c>
    </row>
    <row r="2884" spans="1:10" x14ac:dyDescent="0.25">
      <c r="A2884" s="64">
        <v>24221823</v>
      </c>
      <c r="B2884" s="233" t="s">
        <v>2876</v>
      </c>
      <c r="C2884" s="64" t="s">
        <v>6291</v>
      </c>
      <c r="D2884" s="234" t="s">
        <v>119</v>
      </c>
      <c r="E2884" s="64" t="s">
        <v>2088</v>
      </c>
      <c r="F2884" s="64">
        <v>14</v>
      </c>
      <c r="G2884" s="64" t="s">
        <v>166</v>
      </c>
      <c r="H2884" s="233" t="s">
        <v>6229</v>
      </c>
      <c r="I2884" s="234" t="s">
        <v>166</v>
      </c>
      <c r="J2884" s="64" t="s">
        <v>6237</v>
      </c>
    </row>
    <row r="2885" spans="1:10" x14ac:dyDescent="0.25">
      <c r="A2885" s="64">
        <v>24248121</v>
      </c>
      <c r="B2885" s="233" t="s">
        <v>2876</v>
      </c>
      <c r="C2885" s="64" t="s">
        <v>6292</v>
      </c>
      <c r="D2885" s="234" t="s">
        <v>104</v>
      </c>
      <c r="E2885" s="64" t="s">
        <v>6293</v>
      </c>
      <c r="F2885" s="64">
        <v>11</v>
      </c>
      <c r="G2885" s="64" t="s">
        <v>166</v>
      </c>
      <c r="H2885" s="233" t="s">
        <v>6229</v>
      </c>
      <c r="I2885" s="234" t="s">
        <v>166</v>
      </c>
      <c r="J2885" s="64" t="s">
        <v>4087</v>
      </c>
    </row>
    <row r="2886" spans="1:10" x14ac:dyDescent="0.25">
      <c r="A2886" s="64">
        <v>24247840</v>
      </c>
      <c r="B2886" s="233" t="s">
        <v>771</v>
      </c>
      <c r="C2886" s="64" t="s">
        <v>6294</v>
      </c>
      <c r="D2886" s="234" t="s">
        <v>103</v>
      </c>
      <c r="E2886" s="64" t="s">
        <v>3629</v>
      </c>
      <c r="F2886" s="64">
        <v>12</v>
      </c>
      <c r="G2886" s="64" t="s">
        <v>166</v>
      </c>
      <c r="H2886" s="233" t="s">
        <v>6229</v>
      </c>
      <c r="I2886" s="234" t="s">
        <v>166</v>
      </c>
      <c r="J2886" s="64" t="s">
        <v>6237</v>
      </c>
    </row>
    <row r="2887" spans="1:10" x14ac:dyDescent="0.25">
      <c r="A2887" s="64">
        <v>24248130</v>
      </c>
      <c r="B2887" s="233" t="s">
        <v>771</v>
      </c>
      <c r="C2887" s="64" t="s">
        <v>6295</v>
      </c>
      <c r="D2887" s="234" t="s">
        <v>104</v>
      </c>
      <c r="E2887" s="64" t="s">
        <v>6296</v>
      </c>
      <c r="F2887" s="64">
        <v>11</v>
      </c>
      <c r="G2887" s="64" t="s">
        <v>166</v>
      </c>
      <c r="H2887" s="233" t="s">
        <v>6229</v>
      </c>
      <c r="I2887" s="234" t="s">
        <v>166</v>
      </c>
      <c r="J2887" s="64" t="s">
        <v>368</v>
      </c>
    </row>
    <row r="2888" spans="1:10" x14ac:dyDescent="0.25">
      <c r="A2888" s="64">
        <v>24248128</v>
      </c>
      <c r="B2888" s="233" t="s">
        <v>771</v>
      </c>
      <c r="C2888" s="64" t="s">
        <v>6297</v>
      </c>
      <c r="D2888" s="234" t="s">
        <v>118</v>
      </c>
      <c r="E2888" s="64" t="s">
        <v>2842</v>
      </c>
      <c r="F2888" s="64">
        <v>14</v>
      </c>
      <c r="G2888" s="64" t="s">
        <v>166</v>
      </c>
      <c r="H2888" s="233" t="s">
        <v>6229</v>
      </c>
      <c r="I2888" s="234" t="s">
        <v>166</v>
      </c>
    </row>
    <row r="2889" spans="1:10" x14ac:dyDescent="0.25">
      <c r="A2889" s="64">
        <v>24211001</v>
      </c>
      <c r="B2889" s="233" t="s">
        <v>1577</v>
      </c>
      <c r="C2889" s="64" t="s">
        <v>6298</v>
      </c>
      <c r="D2889" s="234" t="s">
        <v>119</v>
      </c>
      <c r="E2889" s="64" t="s">
        <v>1790</v>
      </c>
      <c r="F2889" s="64">
        <v>14</v>
      </c>
      <c r="G2889" s="64" t="s">
        <v>166</v>
      </c>
      <c r="H2889" s="233" t="s">
        <v>6229</v>
      </c>
      <c r="I2889" s="234" t="s">
        <v>166</v>
      </c>
      <c r="J2889" s="64" t="s">
        <v>6299</v>
      </c>
    </row>
    <row r="2890" spans="1:10" x14ac:dyDescent="0.25">
      <c r="A2890" s="64">
        <v>24221803</v>
      </c>
      <c r="B2890" s="233" t="s">
        <v>1577</v>
      </c>
      <c r="C2890" s="64" t="s">
        <v>6300</v>
      </c>
      <c r="D2890" s="234" t="s">
        <v>118</v>
      </c>
      <c r="E2890" s="64" t="s">
        <v>6301</v>
      </c>
      <c r="F2890" s="64">
        <v>14</v>
      </c>
      <c r="G2890" s="64" t="s">
        <v>166</v>
      </c>
      <c r="H2890" s="233" t="s">
        <v>6229</v>
      </c>
      <c r="I2890" s="234" t="s">
        <v>166</v>
      </c>
      <c r="J2890" s="64" t="s">
        <v>6279</v>
      </c>
    </row>
    <row r="2891" spans="1:10" x14ac:dyDescent="0.25">
      <c r="A2891" s="64">
        <v>24248122</v>
      </c>
      <c r="B2891" s="233" t="s">
        <v>2251</v>
      </c>
      <c r="C2891" s="64" t="s">
        <v>6302</v>
      </c>
      <c r="D2891" s="234" t="s">
        <v>104</v>
      </c>
      <c r="E2891" s="64" t="s">
        <v>2967</v>
      </c>
      <c r="F2891" s="64">
        <v>12</v>
      </c>
      <c r="G2891" s="64" t="s">
        <v>166</v>
      </c>
      <c r="H2891" s="233" t="s">
        <v>6229</v>
      </c>
      <c r="I2891" s="234" t="s">
        <v>166</v>
      </c>
      <c r="J2891" s="64" t="s">
        <v>4087</v>
      </c>
    </row>
    <row r="2892" spans="1:10" x14ac:dyDescent="0.25">
      <c r="A2892" s="64">
        <v>24221792</v>
      </c>
      <c r="B2892" s="233" t="s">
        <v>6303</v>
      </c>
      <c r="C2892" s="64" t="s">
        <v>6304</v>
      </c>
      <c r="D2892" s="234" t="s">
        <v>119</v>
      </c>
      <c r="E2892" s="64" t="s">
        <v>3696</v>
      </c>
      <c r="F2892" s="64">
        <v>14</v>
      </c>
      <c r="G2892" s="64" t="s">
        <v>166</v>
      </c>
      <c r="H2892" s="233" t="s">
        <v>6229</v>
      </c>
      <c r="I2892" s="234" t="s">
        <v>166</v>
      </c>
      <c r="J2892" s="64" t="s">
        <v>443</v>
      </c>
    </row>
    <row r="2893" spans="1:10" x14ac:dyDescent="0.25">
      <c r="A2893" s="64">
        <v>24238360</v>
      </c>
      <c r="B2893" s="233" t="s">
        <v>1598</v>
      </c>
      <c r="C2893" s="64" t="s">
        <v>6305</v>
      </c>
      <c r="D2893" s="234" t="s">
        <v>118</v>
      </c>
      <c r="E2893" s="64" t="s">
        <v>4077</v>
      </c>
      <c r="F2893" s="64">
        <v>15</v>
      </c>
      <c r="G2893" s="64" t="s">
        <v>166</v>
      </c>
      <c r="H2893" s="233" t="s">
        <v>6229</v>
      </c>
      <c r="I2893" s="234" t="s">
        <v>166</v>
      </c>
      <c r="J2893" s="64" t="s">
        <v>2725</v>
      </c>
    </row>
    <row r="2894" spans="1:10" x14ac:dyDescent="0.25">
      <c r="A2894" s="64">
        <v>24237779</v>
      </c>
      <c r="B2894" s="233" t="s">
        <v>6306</v>
      </c>
      <c r="C2894" s="64" t="s">
        <v>6307</v>
      </c>
      <c r="D2894" s="234" t="s">
        <v>119</v>
      </c>
      <c r="E2894" s="64" t="s">
        <v>3887</v>
      </c>
      <c r="F2894" s="64">
        <v>14</v>
      </c>
      <c r="G2894" s="64" t="s">
        <v>166</v>
      </c>
      <c r="H2894" s="233" t="s">
        <v>6229</v>
      </c>
      <c r="I2894" s="234" t="s">
        <v>166</v>
      </c>
      <c r="J2894" s="64" t="s">
        <v>2725</v>
      </c>
    </row>
    <row r="2895" spans="1:10" x14ac:dyDescent="0.25">
      <c r="A2895" s="64">
        <v>24222404</v>
      </c>
      <c r="B2895" s="233" t="s">
        <v>1308</v>
      </c>
      <c r="C2895" s="64" t="s">
        <v>6308</v>
      </c>
      <c r="D2895" s="234" t="s">
        <v>118</v>
      </c>
      <c r="E2895" s="64" t="s">
        <v>1360</v>
      </c>
      <c r="F2895" s="64">
        <v>14</v>
      </c>
      <c r="G2895" s="64" t="s">
        <v>166</v>
      </c>
      <c r="H2895" s="233" t="s">
        <v>6309</v>
      </c>
      <c r="I2895" s="234" t="s">
        <v>166</v>
      </c>
      <c r="J2895" s="64" t="s">
        <v>3685</v>
      </c>
    </row>
    <row r="2896" spans="1:10" x14ac:dyDescent="0.25">
      <c r="A2896" s="64">
        <v>24247516</v>
      </c>
      <c r="B2896" s="233" t="s">
        <v>6310</v>
      </c>
      <c r="C2896" s="64" t="s">
        <v>6311</v>
      </c>
      <c r="D2896" s="234" t="s">
        <v>104</v>
      </c>
      <c r="E2896" s="64" t="s">
        <v>5284</v>
      </c>
      <c r="F2896" s="64">
        <v>11</v>
      </c>
      <c r="G2896" s="64" t="s">
        <v>166</v>
      </c>
      <c r="H2896" s="233" t="s">
        <v>6309</v>
      </c>
      <c r="I2896" s="234" t="s">
        <v>166</v>
      </c>
    </row>
    <row r="2897" spans="1:10" x14ac:dyDescent="0.25">
      <c r="A2897" s="64">
        <v>24248941</v>
      </c>
      <c r="B2897" s="233" t="s">
        <v>1201</v>
      </c>
      <c r="C2897" s="64" t="s">
        <v>6312</v>
      </c>
      <c r="D2897" s="234" t="s">
        <v>103</v>
      </c>
      <c r="E2897" s="64" t="s">
        <v>6313</v>
      </c>
      <c r="F2897" s="64">
        <v>13</v>
      </c>
      <c r="G2897" s="64" t="s">
        <v>166</v>
      </c>
      <c r="H2897" s="233" t="s">
        <v>6309</v>
      </c>
      <c r="I2897" s="234" t="s">
        <v>166</v>
      </c>
    </row>
    <row r="2898" spans="1:10" x14ac:dyDescent="0.25">
      <c r="A2898" s="64">
        <v>24247518</v>
      </c>
      <c r="B2898" s="233" t="s">
        <v>6314</v>
      </c>
      <c r="C2898" s="64" t="s">
        <v>6315</v>
      </c>
      <c r="D2898" s="234" t="s">
        <v>103</v>
      </c>
      <c r="E2898" s="64" t="s">
        <v>3413</v>
      </c>
      <c r="F2898" s="64">
        <v>12</v>
      </c>
      <c r="G2898" s="64" t="s">
        <v>166</v>
      </c>
      <c r="H2898" s="233" t="s">
        <v>6309</v>
      </c>
      <c r="I2898" s="234" t="s">
        <v>166</v>
      </c>
    </row>
    <row r="2899" spans="1:10" x14ac:dyDescent="0.25">
      <c r="A2899" s="64">
        <v>24247519</v>
      </c>
      <c r="B2899" s="233" t="s">
        <v>6316</v>
      </c>
      <c r="C2899" s="64" t="s">
        <v>6317</v>
      </c>
      <c r="D2899" s="234" t="s">
        <v>103</v>
      </c>
      <c r="E2899" s="64" t="s">
        <v>341</v>
      </c>
      <c r="F2899" s="64">
        <v>12</v>
      </c>
      <c r="G2899" s="64" t="s">
        <v>166</v>
      </c>
      <c r="H2899" s="233" t="s">
        <v>6309</v>
      </c>
      <c r="I2899" s="234" t="s">
        <v>166</v>
      </c>
    </row>
    <row r="2900" spans="1:10" x14ac:dyDescent="0.25">
      <c r="A2900" s="64">
        <v>24247525</v>
      </c>
      <c r="B2900" s="233" t="s">
        <v>6318</v>
      </c>
      <c r="C2900" s="64" t="s">
        <v>6319</v>
      </c>
      <c r="D2900" s="234" t="s">
        <v>103</v>
      </c>
      <c r="E2900" s="64" t="s">
        <v>2262</v>
      </c>
      <c r="F2900" s="64">
        <v>11</v>
      </c>
      <c r="G2900" s="64" t="s">
        <v>166</v>
      </c>
      <c r="H2900" s="233" t="s">
        <v>6309</v>
      </c>
      <c r="I2900" s="234" t="s">
        <v>166</v>
      </c>
    </row>
    <row r="2901" spans="1:10" x14ac:dyDescent="0.25">
      <c r="A2901" s="64">
        <v>24221069</v>
      </c>
      <c r="B2901" s="233" t="s">
        <v>6320</v>
      </c>
      <c r="C2901" s="64" t="s">
        <v>6321</v>
      </c>
      <c r="D2901" s="234" t="s">
        <v>118</v>
      </c>
      <c r="E2901" s="64" t="s">
        <v>6322</v>
      </c>
      <c r="F2901" s="64">
        <v>14</v>
      </c>
      <c r="G2901" s="64" t="s">
        <v>166</v>
      </c>
      <c r="H2901" s="233" t="s">
        <v>6309</v>
      </c>
      <c r="I2901" s="234" t="s">
        <v>166</v>
      </c>
      <c r="J2901" s="64" t="s">
        <v>2307</v>
      </c>
    </row>
    <row r="2902" spans="1:10" x14ac:dyDescent="0.25">
      <c r="A2902" s="64">
        <v>24248942</v>
      </c>
      <c r="B2902" s="233" t="s">
        <v>6323</v>
      </c>
      <c r="C2902" s="64" t="s">
        <v>3848</v>
      </c>
      <c r="D2902" s="234" t="s">
        <v>103</v>
      </c>
      <c r="E2902" s="64" t="s">
        <v>3897</v>
      </c>
      <c r="F2902" s="64">
        <v>11</v>
      </c>
      <c r="G2902" s="64" t="s">
        <v>166</v>
      </c>
      <c r="H2902" s="233" t="s">
        <v>6309</v>
      </c>
      <c r="I2902" s="234" t="s">
        <v>166</v>
      </c>
    </row>
    <row r="2903" spans="1:10" x14ac:dyDescent="0.25">
      <c r="A2903" s="64">
        <v>24247734</v>
      </c>
      <c r="B2903" s="233" t="s">
        <v>5571</v>
      </c>
      <c r="C2903" s="64" t="s">
        <v>3493</v>
      </c>
      <c r="D2903" s="234" t="s">
        <v>103</v>
      </c>
      <c r="E2903" s="64" t="s">
        <v>3009</v>
      </c>
      <c r="F2903" s="64">
        <v>13</v>
      </c>
      <c r="G2903" s="64" t="s">
        <v>166</v>
      </c>
      <c r="H2903" s="233" t="s">
        <v>6309</v>
      </c>
      <c r="I2903" s="234" t="s">
        <v>166</v>
      </c>
    </row>
    <row r="2904" spans="1:10" x14ac:dyDescent="0.25">
      <c r="A2904" s="64">
        <v>24247520</v>
      </c>
      <c r="B2904" s="233" t="s">
        <v>6324</v>
      </c>
      <c r="C2904" s="64" t="s">
        <v>6325</v>
      </c>
      <c r="D2904" s="234" t="s">
        <v>104</v>
      </c>
      <c r="E2904" s="64" t="s">
        <v>427</v>
      </c>
      <c r="F2904" s="64">
        <v>11</v>
      </c>
      <c r="G2904" s="64" t="s">
        <v>166</v>
      </c>
      <c r="H2904" s="233" t="s">
        <v>6309</v>
      </c>
      <c r="I2904" s="234" t="s">
        <v>166</v>
      </c>
    </row>
    <row r="2905" spans="1:10" x14ac:dyDescent="0.25">
      <c r="A2905" s="64">
        <v>24220985</v>
      </c>
      <c r="B2905" s="233" t="s">
        <v>6326</v>
      </c>
      <c r="C2905" s="64" t="s">
        <v>6327</v>
      </c>
      <c r="D2905" s="234" t="s">
        <v>103</v>
      </c>
      <c r="E2905" s="64" t="s">
        <v>2151</v>
      </c>
      <c r="F2905" s="64">
        <v>13</v>
      </c>
      <c r="G2905" s="64" t="s">
        <v>166</v>
      </c>
      <c r="H2905" s="233" t="s">
        <v>6309</v>
      </c>
      <c r="I2905" s="234" t="s">
        <v>166</v>
      </c>
      <c r="J2905" s="64" t="s">
        <v>814</v>
      </c>
    </row>
    <row r="2906" spans="1:10" x14ac:dyDescent="0.25">
      <c r="A2906" s="64">
        <v>24211040</v>
      </c>
      <c r="B2906" s="233" t="s">
        <v>6328</v>
      </c>
      <c r="C2906" s="64" t="s">
        <v>6329</v>
      </c>
      <c r="D2906" s="234" t="s">
        <v>118</v>
      </c>
      <c r="E2906" s="64" t="s">
        <v>6330</v>
      </c>
      <c r="F2906" s="64">
        <v>14</v>
      </c>
      <c r="G2906" s="64" t="s">
        <v>166</v>
      </c>
      <c r="H2906" s="233" t="s">
        <v>6309</v>
      </c>
      <c r="I2906" s="234" t="s">
        <v>166</v>
      </c>
      <c r="J2906" s="64" t="s">
        <v>5423</v>
      </c>
    </row>
    <row r="2907" spans="1:10" x14ac:dyDescent="0.25">
      <c r="A2907" s="64">
        <v>24220983</v>
      </c>
      <c r="B2907" s="233" t="s">
        <v>5893</v>
      </c>
      <c r="C2907" s="64" t="s">
        <v>3084</v>
      </c>
      <c r="D2907" s="234" t="s">
        <v>119</v>
      </c>
      <c r="E2907" s="64" t="s">
        <v>1252</v>
      </c>
      <c r="F2907" s="64">
        <v>14</v>
      </c>
      <c r="G2907" s="64" t="s">
        <v>166</v>
      </c>
      <c r="H2907" s="233" t="s">
        <v>6309</v>
      </c>
      <c r="I2907" s="234" t="s">
        <v>166</v>
      </c>
      <c r="J2907" s="64" t="s">
        <v>3685</v>
      </c>
    </row>
    <row r="2908" spans="1:10" x14ac:dyDescent="0.25">
      <c r="A2908" s="64">
        <v>24247534</v>
      </c>
      <c r="B2908" s="233" t="s">
        <v>6331</v>
      </c>
      <c r="C2908" s="64" t="s">
        <v>6332</v>
      </c>
      <c r="D2908" s="234" t="s">
        <v>103</v>
      </c>
      <c r="E2908" s="64" t="s">
        <v>2023</v>
      </c>
      <c r="F2908" s="64">
        <v>11</v>
      </c>
      <c r="G2908" s="64" t="s">
        <v>166</v>
      </c>
      <c r="H2908" s="233" t="s">
        <v>6309</v>
      </c>
      <c r="I2908" s="234" t="s">
        <v>166</v>
      </c>
    </row>
    <row r="2909" spans="1:10" x14ac:dyDescent="0.25">
      <c r="A2909" s="64">
        <v>24247835</v>
      </c>
      <c r="B2909" s="233" t="s">
        <v>6333</v>
      </c>
      <c r="C2909" s="64" t="s">
        <v>6334</v>
      </c>
      <c r="D2909" s="234" t="s">
        <v>104</v>
      </c>
      <c r="E2909" s="64" t="s">
        <v>378</v>
      </c>
      <c r="F2909" s="64">
        <v>12</v>
      </c>
      <c r="G2909" s="64" t="s">
        <v>166</v>
      </c>
      <c r="H2909" s="233" t="s">
        <v>6309</v>
      </c>
      <c r="I2909" s="234" t="s">
        <v>166</v>
      </c>
    </row>
    <row r="2910" spans="1:10" x14ac:dyDescent="0.25">
      <c r="A2910" s="64">
        <v>24237885</v>
      </c>
      <c r="B2910" s="233" t="s">
        <v>6010</v>
      </c>
      <c r="C2910" s="64" t="s">
        <v>6335</v>
      </c>
      <c r="D2910" s="234" t="s">
        <v>104</v>
      </c>
      <c r="E2910" s="64" t="s">
        <v>3069</v>
      </c>
      <c r="F2910" s="64">
        <v>13</v>
      </c>
      <c r="G2910" s="64" t="s">
        <v>166</v>
      </c>
      <c r="H2910" s="233" t="s">
        <v>6309</v>
      </c>
      <c r="I2910" s="234" t="s">
        <v>166</v>
      </c>
      <c r="J2910" s="64" t="s">
        <v>3751</v>
      </c>
    </row>
    <row r="2911" spans="1:10" x14ac:dyDescent="0.25">
      <c r="A2911" s="64">
        <v>24248101</v>
      </c>
      <c r="B2911" s="233" t="s">
        <v>6336</v>
      </c>
      <c r="C2911" s="64" t="s">
        <v>6337</v>
      </c>
      <c r="D2911" s="234" t="s">
        <v>104</v>
      </c>
      <c r="E2911" s="64" t="s">
        <v>2439</v>
      </c>
      <c r="F2911" s="64">
        <v>11</v>
      </c>
      <c r="G2911" s="64" t="s">
        <v>166</v>
      </c>
      <c r="H2911" s="233" t="s">
        <v>6309</v>
      </c>
      <c r="I2911" s="234" t="s">
        <v>166</v>
      </c>
    </row>
    <row r="2912" spans="1:10" x14ac:dyDescent="0.25">
      <c r="A2912" s="64">
        <v>24220316</v>
      </c>
      <c r="B2912" s="233" t="s">
        <v>6338</v>
      </c>
      <c r="C2912" s="64" t="s">
        <v>6339</v>
      </c>
      <c r="D2912" s="234" t="s">
        <v>118</v>
      </c>
      <c r="E2912" s="64" t="s">
        <v>6340</v>
      </c>
      <c r="F2912" s="64">
        <v>15</v>
      </c>
      <c r="G2912" s="64" t="s">
        <v>166</v>
      </c>
      <c r="H2912" s="233" t="s">
        <v>6309</v>
      </c>
      <c r="I2912" s="234" t="s">
        <v>166</v>
      </c>
      <c r="J2912" s="64" t="s">
        <v>3739</v>
      </c>
    </row>
    <row r="2913" spans="1:10" x14ac:dyDescent="0.25">
      <c r="A2913" s="64">
        <v>24247814</v>
      </c>
      <c r="B2913" s="233" t="s">
        <v>6341</v>
      </c>
      <c r="C2913" s="64" t="s">
        <v>6342</v>
      </c>
      <c r="D2913" s="234" t="s">
        <v>104</v>
      </c>
      <c r="E2913" s="64" t="s">
        <v>2762</v>
      </c>
      <c r="F2913" s="64">
        <v>13</v>
      </c>
      <c r="G2913" s="64" t="s">
        <v>166</v>
      </c>
      <c r="H2913" s="233" t="s">
        <v>6309</v>
      </c>
      <c r="I2913" s="234" t="s">
        <v>166</v>
      </c>
    </row>
    <row r="2914" spans="1:10" x14ac:dyDescent="0.25">
      <c r="A2914" s="64">
        <v>24220847</v>
      </c>
      <c r="B2914" s="233" t="s">
        <v>6341</v>
      </c>
      <c r="C2914" s="64" t="s">
        <v>1747</v>
      </c>
      <c r="D2914" s="234" t="s">
        <v>104</v>
      </c>
      <c r="E2914" s="64" t="s">
        <v>2762</v>
      </c>
      <c r="F2914" s="64">
        <v>13</v>
      </c>
      <c r="G2914" s="64" t="s">
        <v>166</v>
      </c>
      <c r="H2914" s="233" t="s">
        <v>6309</v>
      </c>
      <c r="I2914" s="234" t="s">
        <v>166</v>
      </c>
      <c r="J2914" s="64" t="s">
        <v>1205</v>
      </c>
    </row>
    <row r="2915" spans="1:10" x14ac:dyDescent="0.25">
      <c r="A2915" s="64">
        <v>24222719</v>
      </c>
      <c r="B2915" s="233" t="s">
        <v>6343</v>
      </c>
      <c r="C2915" s="64" t="s">
        <v>6344</v>
      </c>
      <c r="D2915" s="234" t="s">
        <v>119</v>
      </c>
      <c r="E2915" s="64" t="s">
        <v>4032</v>
      </c>
      <c r="F2915" s="64">
        <v>14</v>
      </c>
      <c r="G2915" s="64" t="s">
        <v>166</v>
      </c>
      <c r="H2915" s="233" t="s">
        <v>6309</v>
      </c>
      <c r="I2915" s="234" t="s">
        <v>166</v>
      </c>
      <c r="J2915" s="64" t="s">
        <v>3685</v>
      </c>
    </row>
    <row r="2916" spans="1:10" x14ac:dyDescent="0.25">
      <c r="A2916" s="64">
        <v>24222564</v>
      </c>
      <c r="B2916" s="233" t="s">
        <v>6345</v>
      </c>
      <c r="C2916" s="64" t="s">
        <v>6346</v>
      </c>
      <c r="D2916" s="234" t="s">
        <v>119</v>
      </c>
      <c r="E2916" s="64" t="s">
        <v>4327</v>
      </c>
      <c r="F2916" s="64">
        <v>14</v>
      </c>
      <c r="G2916" s="64" t="s">
        <v>166</v>
      </c>
      <c r="H2916" s="233" t="s">
        <v>6309</v>
      </c>
      <c r="I2916" s="234" t="s">
        <v>166</v>
      </c>
      <c r="J2916" s="64" t="s">
        <v>3427</v>
      </c>
    </row>
    <row r="2917" spans="1:10" x14ac:dyDescent="0.25">
      <c r="A2917" s="64">
        <v>24212870</v>
      </c>
      <c r="B2917" s="233" t="s">
        <v>6347</v>
      </c>
      <c r="C2917" s="64" t="s">
        <v>1126</v>
      </c>
      <c r="D2917" s="234" t="s">
        <v>119</v>
      </c>
      <c r="E2917" s="64" t="s">
        <v>6348</v>
      </c>
      <c r="F2917" s="64">
        <v>14</v>
      </c>
      <c r="G2917" s="64" t="s">
        <v>166</v>
      </c>
      <c r="H2917" s="233" t="s">
        <v>6309</v>
      </c>
      <c r="I2917" s="234" t="s">
        <v>166</v>
      </c>
      <c r="J2917" s="64" t="s">
        <v>3685</v>
      </c>
    </row>
    <row r="2918" spans="1:10" x14ac:dyDescent="0.25">
      <c r="A2918" s="64">
        <v>24222628</v>
      </c>
      <c r="B2918" s="233" t="s">
        <v>6349</v>
      </c>
      <c r="C2918" s="64" t="s">
        <v>6350</v>
      </c>
      <c r="D2918" s="234" t="s">
        <v>119</v>
      </c>
      <c r="E2918" s="64" t="s">
        <v>6351</v>
      </c>
      <c r="F2918" s="64">
        <v>14</v>
      </c>
      <c r="G2918" s="64" t="s">
        <v>166</v>
      </c>
      <c r="H2918" s="233" t="s">
        <v>6309</v>
      </c>
      <c r="I2918" s="234" t="s">
        <v>166</v>
      </c>
      <c r="J2918" s="64" t="s">
        <v>3685</v>
      </c>
    </row>
    <row r="2919" spans="1:10" x14ac:dyDescent="0.25">
      <c r="A2919" s="64">
        <v>24247521</v>
      </c>
      <c r="B2919" s="233" t="s">
        <v>6349</v>
      </c>
      <c r="C2919" s="64" t="s">
        <v>6352</v>
      </c>
      <c r="D2919" s="234" t="s">
        <v>103</v>
      </c>
      <c r="E2919" s="64" t="s">
        <v>562</v>
      </c>
      <c r="F2919" s="64">
        <v>12</v>
      </c>
      <c r="G2919" s="64" t="s">
        <v>166</v>
      </c>
      <c r="H2919" s="233" t="s">
        <v>6309</v>
      </c>
      <c r="I2919" s="234" t="s">
        <v>166</v>
      </c>
    </row>
    <row r="2920" spans="1:10" x14ac:dyDescent="0.25">
      <c r="A2920" s="64">
        <v>24233637</v>
      </c>
      <c r="B2920" s="233" t="s">
        <v>1229</v>
      </c>
      <c r="C2920" s="64" t="s">
        <v>5730</v>
      </c>
      <c r="D2920" s="234" t="s">
        <v>103</v>
      </c>
      <c r="E2920" s="64" t="s">
        <v>4838</v>
      </c>
      <c r="F2920" s="64">
        <v>12</v>
      </c>
      <c r="G2920" s="64" t="s">
        <v>166</v>
      </c>
      <c r="H2920" s="233" t="s">
        <v>6309</v>
      </c>
      <c r="I2920" s="234" t="s">
        <v>166</v>
      </c>
      <c r="J2920" s="64" t="s">
        <v>5315</v>
      </c>
    </row>
    <row r="2921" spans="1:10" x14ac:dyDescent="0.25">
      <c r="A2921" s="64">
        <v>24247529</v>
      </c>
      <c r="B2921" s="233" t="s">
        <v>6353</v>
      </c>
      <c r="C2921" s="64" t="s">
        <v>6354</v>
      </c>
      <c r="D2921" s="234" t="s">
        <v>104</v>
      </c>
      <c r="E2921" s="64" t="s">
        <v>486</v>
      </c>
      <c r="F2921" s="64">
        <v>13</v>
      </c>
      <c r="G2921" s="64" t="s">
        <v>166</v>
      </c>
      <c r="H2921" s="233" t="s">
        <v>6309</v>
      </c>
      <c r="I2921" s="234" t="s">
        <v>166</v>
      </c>
    </row>
    <row r="2922" spans="1:10" x14ac:dyDescent="0.25">
      <c r="A2922" s="64">
        <v>24247735</v>
      </c>
      <c r="B2922" s="233" t="s">
        <v>4298</v>
      </c>
      <c r="C2922" s="64" t="s">
        <v>6355</v>
      </c>
      <c r="D2922" s="234" t="s">
        <v>103</v>
      </c>
      <c r="E2922" s="64" t="s">
        <v>5036</v>
      </c>
      <c r="F2922" s="64">
        <v>13</v>
      </c>
      <c r="G2922" s="64" t="s">
        <v>166</v>
      </c>
      <c r="H2922" s="233" t="s">
        <v>6309</v>
      </c>
      <c r="I2922" s="234" t="s">
        <v>166</v>
      </c>
    </row>
    <row r="2923" spans="1:10" x14ac:dyDescent="0.25">
      <c r="A2923" s="64">
        <v>24248943</v>
      </c>
      <c r="B2923" s="233" t="s">
        <v>6356</v>
      </c>
      <c r="C2923" s="64" t="s">
        <v>6357</v>
      </c>
      <c r="D2923" s="234" t="s">
        <v>103</v>
      </c>
      <c r="E2923" s="64" t="s">
        <v>1787</v>
      </c>
      <c r="F2923" s="64">
        <v>13</v>
      </c>
      <c r="G2923" s="64" t="s">
        <v>166</v>
      </c>
      <c r="H2923" s="233" t="s">
        <v>6309</v>
      </c>
      <c r="I2923" s="234" t="s">
        <v>166</v>
      </c>
    </row>
    <row r="2924" spans="1:10" x14ac:dyDescent="0.25">
      <c r="A2924" s="64">
        <v>24211109</v>
      </c>
      <c r="B2924" s="233" t="s">
        <v>6358</v>
      </c>
      <c r="C2924" s="64" t="s">
        <v>6359</v>
      </c>
      <c r="D2924" s="234" t="s">
        <v>119</v>
      </c>
      <c r="E2924" s="64" t="s">
        <v>2878</v>
      </c>
      <c r="F2924" s="64">
        <v>15</v>
      </c>
      <c r="G2924" s="64" t="s">
        <v>166</v>
      </c>
      <c r="H2924" s="233" t="s">
        <v>6309</v>
      </c>
      <c r="I2924" s="234" t="s">
        <v>166</v>
      </c>
      <c r="J2924" s="64" t="s">
        <v>6360</v>
      </c>
    </row>
    <row r="2925" spans="1:10" x14ac:dyDescent="0.25">
      <c r="A2925" s="64">
        <v>24247532</v>
      </c>
      <c r="B2925" s="233" t="s">
        <v>6361</v>
      </c>
      <c r="C2925" s="64" t="s">
        <v>6362</v>
      </c>
      <c r="D2925" s="234" t="s">
        <v>103</v>
      </c>
      <c r="E2925" s="64" t="s">
        <v>6105</v>
      </c>
      <c r="F2925" s="64">
        <v>13</v>
      </c>
      <c r="G2925" s="64" t="s">
        <v>166</v>
      </c>
      <c r="H2925" s="233" t="s">
        <v>6309</v>
      </c>
      <c r="I2925" s="234" t="s">
        <v>166</v>
      </c>
    </row>
    <row r="2926" spans="1:10" x14ac:dyDescent="0.25">
      <c r="A2926" s="64">
        <v>24248944</v>
      </c>
      <c r="B2926" s="233" t="s">
        <v>6363</v>
      </c>
      <c r="C2926" s="64" t="s">
        <v>6364</v>
      </c>
      <c r="D2926" s="234" t="s">
        <v>103</v>
      </c>
      <c r="E2926" s="64" t="s">
        <v>3263</v>
      </c>
      <c r="F2926" s="64">
        <v>13</v>
      </c>
      <c r="G2926" s="64" t="s">
        <v>166</v>
      </c>
      <c r="H2926" s="233" t="s">
        <v>6309</v>
      </c>
      <c r="I2926" s="234" t="s">
        <v>166</v>
      </c>
    </row>
    <row r="2927" spans="1:10" x14ac:dyDescent="0.25">
      <c r="A2927" s="64">
        <v>24222634</v>
      </c>
      <c r="B2927" s="233" t="s">
        <v>6365</v>
      </c>
      <c r="C2927" s="64" t="s">
        <v>6366</v>
      </c>
      <c r="D2927" s="234" t="s">
        <v>119</v>
      </c>
      <c r="E2927" s="64" t="s">
        <v>5141</v>
      </c>
      <c r="F2927" s="64">
        <v>14</v>
      </c>
      <c r="G2927" s="64" t="s">
        <v>166</v>
      </c>
      <c r="H2927" s="233" t="s">
        <v>6309</v>
      </c>
      <c r="I2927" s="234" t="s">
        <v>166</v>
      </c>
      <c r="J2927" s="64" t="s">
        <v>6360</v>
      </c>
    </row>
    <row r="2928" spans="1:10" x14ac:dyDescent="0.25">
      <c r="A2928" s="64">
        <v>24222542</v>
      </c>
      <c r="B2928" s="233" t="s">
        <v>6367</v>
      </c>
      <c r="C2928" s="64" t="s">
        <v>6368</v>
      </c>
      <c r="D2928" s="234" t="s">
        <v>118</v>
      </c>
      <c r="E2928" s="64" t="s">
        <v>4153</v>
      </c>
      <c r="F2928" s="64">
        <v>14</v>
      </c>
      <c r="G2928" s="64" t="s">
        <v>166</v>
      </c>
      <c r="H2928" s="233" t="s">
        <v>6309</v>
      </c>
      <c r="I2928" s="234" t="s">
        <v>166</v>
      </c>
      <c r="J2928" s="64" t="s">
        <v>6369</v>
      </c>
    </row>
    <row r="2929" spans="1:10" x14ac:dyDescent="0.25">
      <c r="A2929" s="64">
        <v>24222568</v>
      </c>
      <c r="B2929" s="233" t="s">
        <v>6370</v>
      </c>
      <c r="C2929" s="64" t="s">
        <v>6371</v>
      </c>
      <c r="D2929" s="234" t="s">
        <v>118</v>
      </c>
      <c r="E2929" s="64" t="s">
        <v>417</v>
      </c>
      <c r="F2929" s="64">
        <v>14</v>
      </c>
      <c r="G2929" s="64" t="s">
        <v>166</v>
      </c>
      <c r="H2929" s="233" t="s">
        <v>6309</v>
      </c>
      <c r="I2929" s="234" t="s">
        <v>166</v>
      </c>
      <c r="J2929" s="64" t="s">
        <v>6372</v>
      </c>
    </row>
    <row r="2930" spans="1:10" x14ac:dyDescent="0.25">
      <c r="A2930" s="64">
        <v>24247522</v>
      </c>
      <c r="B2930" s="233" t="s">
        <v>6370</v>
      </c>
      <c r="C2930" s="64" t="s">
        <v>6373</v>
      </c>
      <c r="D2930" s="234" t="s">
        <v>103</v>
      </c>
      <c r="E2930" s="64" t="s">
        <v>226</v>
      </c>
      <c r="F2930" s="64">
        <v>12</v>
      </c>
      <c r="G2930" s="64" t="s">
        <v>166</v>
      </c>
      <c r="H2930" s="233" t="s">
        <v>6309</v>
      </c>
      <c r="I2930" s="234" t="s">
        <v>166</v>
      </c>
    </row>
    <row r="2931" spans="1:10" x14ac:dyDescent="0.25">
      <c r="A2931" s="64">
        <v>24247523</v>
      </c>
      <c r="B2931" s="233" t="s">
        <v>6374</v>
      </c>
      <c r="C2931" s="64" t="s">
        <v>5072</v>
      </c>
      <c r="D2931" s="234" t="s">
        <v>103</v>
      </c>
      <c r="E2931" s="64" t="s">
        <v>3577</v>
      </c>
      <c r="F2931" s="64">
        <v>11</v>
      </c>
      <c r="G2931" s="64" t="s">
        <v>166</v>
      </c>
      <c r="H2931" s="233" t="s">
        <v>6309</v>
      </c>
      <c r="I2931" s="234" t="s">
        <v>166</v>
      </c>
    </row>
    <row r="2932" spans="1:10" x14ac:dyDescent="0.25">
      <c r="A2932" s="64">
        <v>24222541</v>
      </c>
      <c r="B2932" s="233" t="s">
        <v>6374</v>
      </c>
      <c r="C2932" s="64" t="s">
        <v>702</v>
      </c>
      <c r="D2932" s="234" t="s">
        <v>118</v>
      </c>
      <c r="E2932" s="64" t="s">
        <v>197</v>
      </c>
      <c r="F2932" s="64">
        <v>14</v>
      </c>
      <c r="G2932" s="64" t="s">
        <v>166</v>
      </c>
      <c r="H2932" s="233" t="s">
        <v>6309</v>
      </c>
      <c r="I2932" s="234" t="s">
        <v>166</v>
      </c>
      <c r="J2932" s="64" t="s">
        <v>6375</v>
      </c>
    </row>
    <row r="2933" spans="1:10" x14ac:dyDescent="0.25">
      <c r="A2933" s="64">
        <v>24221068</v>
      </c>
      <c r="B2933" s="233" t="s">
        <v>6376</v>
      </c>
      <c r="C2933" s="64" t="s">
        <v>6377</v>
      </c>
      <c r="D2933" s="234" t="s">
        <v>103</v>
      </c>
      <c r="E2933" s="64" t="s">
        <v>6378</v>
      </c>
      <c r="F2933" s="64">
        <v>13</v>
      </c>
      <c r="G2933" s="64" t="s">
        <v>166</v>
      </c>
      <c r="H2933" s="233" t="s">
        <v>6309</v>
      </c>
      <c r="I2933" s="234" t="s">
        <v>166</v>
      </c>
      <c r="J2933" s="64" t="s">
        <v>2307</v>
      </c>
    </row>
    <row r="2934" spans="1:10" x14ac:dyDescent="0.25">
      <c r="A2934" s="64">
        <v>24247657</v>
      </c>
      <c r="B2934" s="233" t="s">
        <v>4337</v>
      </c>
      <c r="C2934" s="64" t="s">
        <v>6379</v>
      </c>
      <c r="D2934" s="234" t="s">
        <v>104</v>
      </c>
      <c r="E2934" s="64" t="s">
        <v>6380</v>
      </c>
      <c r="F2934" s="64">
        <v>12</v>
      </c>
      <c r="G2934" s="64" t="s">
        <v>166</v>
      </c>
      <c r="H2934" s="233" t="s">
        <v>6309</v>
      </c>
      <c r="I2934" s="234" t="s">
        <v>166</v>
      </c>
    </row>
    <row r="2935" spans="1:10" x14ac:dyDescent="0.25">
      <c r="A2935" s="64">
        <v>24212861</v>
      </c>
      <c r="B2935" s="233" t="s">
        <v>4337</v>
      </c>
      <c r="C2935" s="64" t="s">
        <v>1613</v>
      </c>
      <c r="D2935" s="234" t="s">
        <v>119</v>
      </c>
      <c r="E2935" s="64" t="s">
        <v>1477</v>
      </c>
      <c r="F2935" s="64">
        <v>15</v>
      </c>
      <c r="G2935" s="64" t="s">
        <v>166</v>
      </c>
      <c r="H2935" s="233" t="s">
        <v>6309</v>
      </c>
      <c r="I2935" s="234" t="s">
        <v>166</v>
      </c>
      <c r="J2935" s="64" t="s">
        <v>469</v>
      </c>
    </row>
    <row r="2936" spans="1:10" x14ac:dyDescent="0.25">
      <c r="A2936" s="64">
        <v>24237886</v>
      </c>
      <c r="B2936" s="233" t="s">
        <v>6381</v>
      </c>
      <c r="C2936" s="64" t="s">
        <v>6382</v>
      </c>
      <c r="D2936" s="234" t="s">
        <v>103</v>
      </c>
      <c r="E2936" s="64" t="s">
        <v>6383</v>
      </c>
      <c r="F2936" s="64">
        <v>13</v>
      </c>
      <c r="G2936" s="64" t="s">
        <v>166</v>
      </c>
      <c r="H2936" s="233" t="s">
        <v>6309</v>
      </c>
      <c r="I2936" s="234" t="s">
        <v>166</v>
      </c>
      <c r="J2936" s="64" t="s">
        <v>3751</v>
      </c>
    </row>
    <row r="2937" spans="1:10" x14ac:dyDescent="0.25">
      <c r="A2937" s="64">
        <v>24247528</v>
      </c>
      <c r="B2937" s="233" t="s">
        <v>6381</v>
      </c>
      <c r="C2937" s="64" t="s">
        <v>6384</v>
      </c>
      <c r="D2937" s="234" t="s">
        <v>104</v>
      </c>
      <c r="E2937" s="64" t="s">
        <v>607</v>
      </c>
      <c r="F2937" s="64">
        <v>12</v>
      </c>
      <c r="G2937" s="64" t="s">
        <v>166</v>
      </c>
      <c r="H2937" s="233" t="s">
        <v>6309</v>
      </c>
      <c r="I2937" s="234" t="s">
        <v>166</v>
      </c>
    </row>
    <row r="2938" spans="1:10" x14ac:dyDescent="0.25">
      <c r="A2938" s="64">
        <v>24247524</v>
      </c>
      <c r="B2938" s="233" t="s">
        <v>6381</v>
      </c>
      <c r="C2938" s="64" t="s">
        <v>6385</v>
      </c>
      <c r="D2938" s="234" t="s">
        <v>103</v>
      </c>
      <c r="E2938" s="64" t="s">
        <v>304</v>
      </c>
      <c r="F2938" s="64">
        <v>12</v>
      </c>
      <c r="G2938" s="64" t="s">
        <v>166</v>
      </c>
      <c r="H2938" s="233" t="s">
        <v>6309</v>
      </c>
      <c r="I2938" s="234" t="s">
        <v>166</v>
      </c>
    </row>
    <row r="2939" spans="1:10" x14ac:dyDescent="0.25">
      <c r="A2939" s="64">
        <v>24247531</v>
      </c>
      <c r="B2939" s="233" t="s">
        <v>6386</v>
      </c>
      <c r="C2939" s="64" t="s">
        <v>6387</v>
      </c>
      <c r="D2939" s="234" t="s">
        <v>119</v>
      </c>
      <c r="E2939" s="64" t="s">
        <v>3766</v>
      </c>
      <c r="F2939" s="64">
        <v>14</v>
      </c>
      <c r="G2939" s="64" t="s">
        <v>166</v>
      </c>
      <c r="H2939" s="233" t="s">
        <v>6309</v>
      </c>
      <c r="I2939" s="234" t="s">
        <v>166</v>
      </c>
    </row>
    <row r="2940" spans="1:10" x14ac:dyDescent="0.25">
      <c r="A2940" s="64">
        <v>24237345</v>
      </c>
      <c r="B2940" s="233" t="s">
        <v>6388</v>
      </c>
      <c r="C2940" s="64" t="s">
        <v>1273</v>
      </c>
      <c r="D2940" s="234" t="s">
        <v>104</v>
      </c>
      <c r="E2940" s="64" t="s">
        <v>6389</v>
      </c>
      <c r="F2940" s="64">
        <v>13</v>
      </c>
      <c r="G2940" s="64" t="s">
        <v>166</v>
      </c>
      <c r="H2940" s="233" t="s">
        <v>6309</v>
      </c>
      <c r="I2940" s="234" t="s">
        <v>166</v>
      </c>
      <c r="J2940" s="64" t="s">
        <v>469</v>
      </c>
    </row>
    <row r="2941" spans="1:10" x14ac:dyDescent="0.25">
      <c r="A2941" s="64">
        <v>24248945</v>
      </c>
      <c r="B2941" s="233" t="s">
        <v>1260</v>
      </c>
      <c r="C2941" s="64" t="s">
        <v>6390</v>
      </c>
      <c r="D2941" s="234" t="s">
        <v>103</v>
      </c>
      <c r="E2941" s="64" t="s">
        <v>2095</v>
      </c>
      <c r="F2941" s="64">
        <v>11</v>
      </c>
      <c r="G2941" s="64" t="s">
        <v>166</v>
      </c>
      <c r="H2941" s="233" t="s">
        <v>6309</v>
      </c>
      <c r="I2941" s="234" t="s">
        <v>166</v>
      </c>
    </row>
    <row r="2942" spans="1:10" x14ac:dyDescent="0.25">
      <c r="A2942" s="64">
        <v>24239201</v>
      </c>
      <c r="B2942" s="233" t="s">
        <v>4343</v>
      </c>
      <c r="C2942" s="64" t="s">
        <v>6391</v>
      </c>
      <c r="D2942" s="234" t="s">
        <v>119</v>
      </c>
      <c r="E2942" s="64" t="s">
        <v>6392</v>
      </c>
      <c r="F2942" s="64">
        <v>13</v>
      </c>
      <c r="G2942" s="64" t="s">
        <v>166</v>
      </c>
      <c r="H2942" s="233" t="s">
        <v>6309</v>
      </c>
      <c r="I2942" s="234" t="s">
        <v>166</v>
      </c>
      <c r="J2942" s="64" t="s">
        <v>469</v>
      </c>
    </row>
    <row r="2943" spans="1:10" x14ac:dyDescent="0.25">
      <c r="A2943" s="64">
        <v>24247527</v>
      </c>
      <c r="B2943" s="233" t="s">
        <v>4343</v>
      </c>
      <c r="C2943" s="64" t="s">
        <v>4173</v>
      </c>
      <c r="D2943" s="234" t="s">
        <v>104</v>
      </c>
      <c r="E2943" s="64" t="s">
        <v>982</v>
      </c>
      <c r="F2943" s="64">
        <v>12</v>
      </c>
      <c r="G2943" s="64" t="s">
        <v>166</v>
      </c>
      <c r="H2943" s="233" t="s">
        <v>6309</v>
      </c>
      <c r="I2943" s="234" t="s">
        <v>166</v>
      </c>
    </row>
    <row r="2944" spans="1:10" x14ac:dyDescent="0.25">
      <c r="A2944" s="64">
        <v>24248182</v>
      </c>
      <c r="B2944" s="233" t="s">
        <v>6393</v>
      </c>
      <c r="C2944" s="64" t="s">
        <v>6394</v>
      </c>
      <c r="D2944" s="234" t="s">
        <v>103</v>
      </c>
      <c r="E2944" s="64" t="s">
        <v>6395</v>
      </c>
      <c r="F2944" s="64">
        <v>13</v>
      </c>
      <c r="G2944" s="64" t="s">
        <v>166</v>
      </c>
      <c r="H2944" s="233" t="s">
        <v>6309</v>
      </c>
      <c r="I2944" s="234" t="s">
        <v>166</v>
      </c>
    </row>
    <row r="2945" spans="1:10" x14ac:dyDescent="0.25">
      <c r="A2945" s="64">
        <v>24247526</v>
      </c>
      <c r="B2945" s="233" t="s">
        <v>6396</v>
      </c>
      <c r="C2945" s="64" t="s">
        <v>6315</v>
      </c>
      <c r="D2945" s="234" t="s">
        <v>103</v>
      </c>
      <c r="E2945" s="64" t="s">
        <v>882</v>
      </c>
      <c r="F2945" s="64">
        <v>12</v>
      </c>
      <c r="G2945" s="64" t="s">
        <v>166</v>
      </c>
      <c r="H2945" s="233" t="s">
        <v>6309</v>
      </c>
      <c r="I2945" s="234" t="s">
        <v>166</v>
      </c>
    </row>
    <row r="2946" spans="1:10" x14ac:dyDescent="0.25">
      <c r="A2946" s="64">
        <v>24237332</v>
      </c>
      <c r="B2946" s="233" t="s">
        <v>6397</v>
      </c>
      <c r="C2946" s="64" t="s">
        <v>6398</v>
      </c>
      <c r="D2946" s="234" t="s">
        <v>104</v>
      </c>
      <c r="E2946" s="64" t="s">
        <v>486</v>
      </c>
      <c r="F2946" s="64">
        <v>13</v>
      </c>
      <c r="G2946" s="64" t="s">
        <v>166</v>
      </c>
      <c r="H2946" s="233" t="s">
        <v>6309</v>
      </c>
      <c r="I2946" s="234" t="s">
        <v>166</v>
      </c>
      <c r="J2946" s="64" t="s">
        <v>469</v>
      </c>
    </row>
    <row r="2947" spans="1:10" x14ac:dyDescent="0.25">
      <c r="A2947" s="64">
        <v>24247970</v>
      </c>
      <c r="B2947" s="233" t="s">
        <v>6397</v>
      </c>
      <c r="C2947" s="64" t="s">
        <v>6399</v>
      </c>
      <c r="D2947" s="234" t="s">
        <v>104</v>
      </c>
      <c r="E2947" s="64" t="s">
        <v>3627</v>
      </c>
      <c r="F2947" s="64">
        <v>11</v>
      </c>
      <c r="G2947" s="64" t="s">
        <v>166</v>
      </c>
      <c r="H2947" s="233" t="s">
        <v>6309</v>
      </c>
      <c r="I2947" s="234" t="s">
        <v>166</v>
      </c>
    </row>
    <row r="2948" spans="1:10" x14ac:dyDescent="0.25">
      <c r="A2948" s="64">
        <v>24222627</v>
      </c>
      <c r="B2948" s="233" t="s">
        <v>6400</v>
      </c>
      <c r="C2948" s="64" t="s">
        <v>5178</v>
      </c>
      <c r="D2948" s="234" t="s">
        <v>118</v>
      </c>
      <c r="E2948" s="64" t="s">
        <v>3072</v>
      </c>
      <c r="F2948" s="64">
        <v>15</v>
      </c>
      <c r="G2948" s="64" t="s">
        <v>166</v>
      </c>
      <c r="H2948" s="233" t="s">
        <v>6309</v>
      </c>
      <c r="I2948" s="234" t="s">
        <v>166</v>
      </c>
      <c r="J2948" s="64" t="s">
        <v>5398</v>
      </c>
    </row>
    <row r="2949" spans="1:10" x14ac:dyDescent="0.25">
      <c r="A2949" s="64">
        <v>24248118</v>
      </c>
      <c r="B2949" s="233" t="s">
        <v>5687</v>
      </c>
      <c r="C2949" s="64" t="s">
        <v>3316</v>
      </c>
      <c r="D2949" s="234" t="s">
        <v>104</v>
      </c>
      <c r="E2949" s="64" t="s">
        <v>1192</v>
      </c>
      <c r="F2949" s="64">
        <v>11</v>
      </c>
      <c r="G2949" s="64" t="s">
        <v>166</v>
      </c>
      <c r="H2949" s="233" t="s">
        <v>6309</v>
      </c>
      <c r="I2949" s="234" t="s">
        <v>166</v>
      </c>
    </row>
    <row r="2950" spans="1:10" x14ac:dyDescent="0.25">
      <c r="A2950" s="64">
        <v>24237887</v>
      </c>
      <c r="B2950" s="233" t="s">
        <v>6401</v>
      </c>
      <c r="C2950" s="64" t="s">
        <v>6402</v>
      </c>
      <c r="D2950" s="234" t="s">
        <v>103</v>
      </c>
      <c r="E2950" s="64" t="s">
        <v>2062</v>
      </c>
      <c r="F2950" s="64">
        <v>12</v>
      </c>
      <c r="G2950" s="64" t="s">
        <v>166</v>
      </c>
      <c r="H2950" s="233" t="s">
        <v>6309</v>
      </c>
      <c r="I2950" s="234" t="s">
        <v>166</v>
      </c>
      <c r="J2950" s="64" t="s">
        <v>3791</v>
      </c>
    </row>
    <row r="2951" spans="1:10" x14ac:dyDescent="0.25">
      <c r="A2951" s="64">
        <v>24238080</v>
      </c>
      <c r="B2951" s="233" t="s">
        <v>6401</v>
      </c>
      <c r="C2951" s="64" t="s">
        <v>6403</v>
      </c>
      <c r="D2951" s="234" t="s">
        <v>103</v>
      </c>
      <c r="E2951" s="64" t="s">
        <v>2062</v>
      </c>
      <c r="F2951" s="64">
        <v>12</v>
      </c>
      <c r="G2951" s="64" t="s">
        <v>166</v>
      </c>
      <c r="H2951" s="233" t="s">
        <v>6309</v>
      </c>
      <c r="I2951" s="234" t="s">
        <v>166</v>
      </c>
      <c r="J2951" s="64" t="s">
        <v>3751</v>
      </c>
    </row>
    <row r="2952" spans="1:10" x14ac:dyDescent="0.25">
      <c r="A2952" s="64">
        <v>24238351</v>
      </c>
      <c r="B2952" s="233" t="s">
        <v>3943</v>
      </c>
      <c r="C2952" s="64" t="s">
        <v>6404</v>
      </c>
      <c r="D2952" s="234" t="s">
        <v>104</v>
      </c>
      <c r="E2952" s="64" t="s">
        <v>396</v>
      </c>
      <c r="F2952" s="64">
        <v>12</v>
      </c>
      <c r="G2952" s="64" t="s">
        <v>166</v>
      </c>
      <c r="H2952" s="233" t="s">
        <v>6309</v>
      </c>
      <c r="I2952" s="234" t="s">
        <v>166</v>
      </c>
      <c r="J2952" s="64" t="s">
        <v>3894</v>
      </c>
    </row>
    <row r="2953" spans="1:10" x14ac:dyDescent="0.25">
      <c r="A2953" s="64">
        <v>24222631</v>
      </c>
      <c r="B2953" s="233" t="s">
        <v>6405</v>
      </c>
      <c r="C2953" s="64" t="s">
        <v>3710</v>
      </c>
      <c r="D2953" s="234" t="s">
        <v>104</v>
      </c>
      <c r="E2953" s="64" t="s">
        <v>1185</v>
      </c>
      <c r="F2953" s="64">
        <v>13</v>
      </c>
      <c r="G2953" s="64" t="s">
        <v>166</v>
      </c>
      <c r="H2953" s="233" t="s">
        <v>6309</v>
      </c>
      <c r="I2953" s="234" t="s">
        <v>166</v>
      </c>
      <c r="J2953" s="64" t="s">
        <v>469</v>
      </c>
    </row>
    <row r="2954" spans="1:10" x14ac:dyDescent="0.25">
      <c r="A2954" s="64">
        <v>24248601</v>
      </c>
      <c r="B2954" s="233" t="s">
        <v>6406</v>
      </c>
      <c r="C2954" s="64" t="s">
        <v>6407</v>
      </c>
      <c r="D2954" s="234" t="s">
        <v>103</v>
      </c>
      <c r="E2954" s="64" t="s">
        <v>2008</v>
      </c>
      <c r="F2954" s="64">
        <v>13</v>
      </c>
      <c r="G2954" s="64" t="s">
        <v>166</v>
      </c>
      <c r="H2954" s="233" t="s">
        <v>6309</v>
      </c>
      <c r="I2954" s="234" t="s">
        <v>166</v>
      </c>
    </row>
    <row r="2955" spans="1:10" x14ac:dyDescent="0.25">
      <c r="A2955" s="64">
        <v>24247656</v>
      </c>
      <c r="B2955" s="233" t="s">
        <v>6408</v>
      </c>
      <c r="C2955" s="64" t="s">
        <v>6409</v>
      </c>
      <c r="D2955" s="234" t="s">
        <v>103</v>
      </c>
      <c r="E2955" s="64" t="s">
        <v>2076</v>
      </c>
      <c r="F2955" s="64">
        <v>11</v>
      </c>
      <c r="G2955" s="64" t="s">
        <v>166</v>
      </c>
      <c r="H2955" s="233" t="s">
        <v>6309</v>
      </c>
      <c r="I2955" s="234" t="s">
        <v>166</v>
      </c>
    </row>
    <row r="2956" spans="1:10" x14ac:dyDescent="0.25">
      <c r="A2956" s="64">
        <v>24247892</v>
      </c>
      <c r="B2956" s="233" t="s">
        <v>6410</v>
      </c>
      <c r="C2956" s="64" t="s">
        <v>6411</v>
      </c>
      <c r="D2956" s="234" t="s">
        <v>103</v>
      </c>
      <c r="E2956" s="64" t="s">
        <v>5855</v>
      </c>
      <c r="F2956" s="64">
        <v>11</v>
      </c>
      <c r="G2956" s="64" t="s">
        <v>166</v>
      </c>
      <c r="H2956" s="233" t="s">
        <v>6309</v>
      </c>
      <c r="I2956" s="234" t="s">
        <v>166</v>
      </c>
    </row>
    <row r="2957" spans="1:10" x14ac:dyDescent="0.25">
      <c r="A2957" s="64">
        <v>24210551</v>
      </c>
      <c r="B2957" s="233" t="s">
        <v>6412</v>
      </c>
      <c r="C2957" s="64" t="s">
        <v>6413</v>
      </c>
      <c r="D2957" s="234" t="s">
        <v>119</v>
      </c>
      <c r="E2957" s="64" t="s">
        <v>3725</v>
      </c>
      <c r="F2957" s="64">
        <v>15</v>
      </c>
      <c r="G2957" s="64" t="s">
        <v>166</v>
      </c>
      <c r="H2957" s="233" t="s">
        <v>6309</v>
      </c>
      <c r="I2957" s="234" t="s">
        <v>166</v>
      </c>
      <c r="J2957" s="64" t="s">
        <v>2307</v>
      </c>
    </row>
    <row r="2958" spans="1:10" x14ac:dyDescent="0.25">
      <c r="A2958" s="64">
        <v>24247533</v>
      </c>
      <c r="B2958" s="233" t="s">
        <v>6414</v>
      </c>
      <c r="C2958" s="64" t="s">
        <v>6415</v>
      </c>
      <c r="D2958" s="234" t="s">
        <v>104</v>
      </c>
      <c r="E2958" s="64" t="s">
        <v>2082</v>
      </c>
      <c r="F2958" s="64">
        <v>13</v>
      </c>
      <c r="G2958" s="64" t="s">
        <v>166</v>
      </c>
      <c r="H2958" s="233" t="s">
        <v>6309</v>
      </c>
      <c r="I2958" s="234" t="s">
        <v>166</v>
      </c>
    </row>
    <row r="2959" spans="1:10" x14ac:dyDescent="0.25">
      <c r="A2959" s="64">
        <v>24248946</v>
      </c>
      <c r="B2959" s="233" t="s">
        <v>6416</v>
      </c>
      <c r="C2959" s="64" t="s">
        <v>4002</v>
      </c>
      <c r="D2959" s="234" t="s">
        <v>103</v>
      </c>
      <c r="E2959" s="64" t="s">
        <v>596</v>
      </c>
      <c r="F2959" s="64">
        <v>12</v>
      </c>
      <c r="G2959" s="64" t="s">
        <v>166</v>
      </c>
      <c r="H2959" s="233" t="s">
        <v>6309</v>
      </c>
      <c r="I2959" s="234" t="s">
        <v>166</v>
      </c>
    </row>
    <row r="2960" spans="1:10" x14ac:dyDescent="0.25">
      <c r="A2960" s="64">
        <v>24247733</v>
      </c>
      <c r="B2960" s="233" t="s">
        <v>6417</v>
      </c>
      <c r="C2960" s="64" t="s">
        <v>5192</v>
      </c>
      <c r="D2960" s="234" t="s">
        <v>118</v>
      </c>
      <c r="E2960" s="64" t="s">
        <v>1070</v>
      </c>
      <c r="F2960" s="64">
        <v>14</v>
      </c>
      <c r="G2960" s="64" t="s">
        <v>166</v>
      </c>
      <c r="H2960" s="233" t="s">
        <v>6309</v>
      </c>
      <c r="I2960" s="234" t="s">
        <v>166</v>
      </c>
    </row>
    <row r="2961" spans="1:10" x14ac:dyDescent="0.25">
      <c r="A2961" s="64">
        <v>24248181</v>
      </c>
      <c r="B2961" s="233" t="s">
        <v>3953</v>
      </c>
      <c r="C2961" s="64" t="s">
        <v>6418</v>
      </c>
      <c r="D2961" s="234" t="s">
        <v>118</v>
      </c>
      <c r="E2961" s="64" t="s">
        <v>6419</v>
      </c>
      <c r="F2961" s="64">
        <v>13</v>
      </c>
      <c r="G2961" s="64" t="s">
        <v>166</v>
      </c>
      <c r="H2961" s="233" t="s">
        <v>6309</v>
      </c>
      <c r="I2961" s="234" t="s">
        <v>166</v>
      </c>
    </row>
    <row r="2962" spans="1:10" x14ac:dyDescent="0.25">
      <c r="A2962" s="64">
        <v>24239198</v>
      </c>
      <c r="B2962" s="233" t="s">
        <v>6420</v>
      </c>
      <c r="C2962" s="64" t="s">
        <v>3860</v>
      </c>
      <c r="D2962" s="234" t="s">
        <v>119</v>
      </c>
      <c r="E2962" s="64" t="s">
        <v>6421</v>
      </c>
      <c r="F2962" s="64">
        <v>14</v>
      </c>
      <c r="G2962" s="64" t="s">
        <v>166</v>
      </c>
      <c r="H2962" s="233" t="s">
        <v>6309</v>
      </c>
      <c r="I2962" s="234" t="s">
        <v>166</v>
      </c>
      <c r="J2962" s="64" t="s">
        <v>6062</v>
      </c>
    </row>
    <row r="2963" spans="1:10" x14ac:dyDescent="0.25">
      <c r="A2963" s="64">
        <v>24212015</v>
      </c>
      <c r="B2963" s="233" t="s">
        <v>6422</v>
      </c>
      <c r="C2963" s="64" t="s">
        <v>6423</v>
      </c>
      <c r="D2963" s="234" t="s">
        <v>119</v>
      </c>
      <c r="E2963" s="64" t="s">
        <v>6424</v>
      </c>
      <c r="F2963" s="64">
        <v>15</v>
      </c>
      <c r="G2963" s="64" t="s">
        <v>166</v>
      </c>
      <c r="H2963" s="233" t="s">
        <v>6309</v>
      </c>
      <c r="I2963" s="234" t="s">
        <v>166</v>
      </c>
      <c r="J2963" s="64" t="s">
        <v>6425</v>
      </c>
    </row>
    <row r="2964" spans="1:10" x14ac:dyDescent="0.25">
      <c r="A2964" s="64">
        <v>24248947</v>
      </c>
      <c r="B2964" s="233" t="s">
        <v>6426</v>
      </c>
      <c r="C2964" s="64" t="s">
        <v>6427</v>
      </c>
      <c r="D2964" s="234" t="s">
        <v>118</v>
      </c>
      <c r="E2964" s="64" t="s">
        <v>1500</v>
      </c>
      <c r="F2964" s="64">
        <v>14</v>
      </c>
      <c r="G2964" s="64" t="s">
        <v>166</v>
      </c>
      <c r="H2964" s="233" t="s">
        <v>6309</v>
      </c>
      <c r="I2964" s="234" t="s">
        <v>166</v>
      </c>
    </row>
    <row r="2965" spans="1:10" x14ac:dyDescent="0.25">
      <c r="A2965" s="64">
        <v>24222626</v>
      </c>
      <c r="B2965" s="233" t="s">
        <v>2083</v>
      </c>
      <c r="C2965" s="64" t="s">
        <v>6428</v>
      </c>
      <c r="D2965" s="234" t="s">
        <v>119</v>
      </c>
      <c r="E2965" s="64" t="s">
        <v>3451</v>
      </c>
      <c r="F2965" s="64">
        <v>14</v>
      </c>
      <c r="G2965" s="64" t="s">
        <v>166</v>
      </c>
      <c r="H2965" s="233" t="s">
        <v>6309</v>
      </c>
      <c r="I2965" s="234" t="s">
        <v>166</v>
      </c>
      <c r="J2965" s="64" t="s">
        <v>469</v>
      </c>
    </row>
    <row r="2966" spans="1:10" x14ac:dyDescent="0.25">
      <c r="A2966" s="64">
        <v>24247691</v>
      </c>
      <c r="B2966" s="233" t="s">
        <v>1530</v>
      </c>
      <c r="C2966" s="64" t="s">
        <v>6429</v>
      </c>
      <c r="D2966" s="234" t="s">
        <v>103</v>
      </c>
      <c r="E2966" s="64" t="s">
        <v>2028</v>
      </c>
      <c r="F2966" s="64">
        <v>11</v>
      </c>
      <c r="G2966" s="64" t="s">
        <v>166</v>
      </c>
      <c r="H2966" s="233" t="s">
        <v>6309</v>
      </c>
      <c r="I2966" s="234" t="s">
        <v>166</v>
      </c>
    </row>
    <row r="2967" spans="1:10" x14ac:dyDescent="0.25">
      <c r="A2967" s="64">
        <v>24247530</v>
      </c>
      <c r="B2967" s="233" t="s">
        <v>6430</v>
      </c>
      <c r="C2967" s="64" t="s">
        <v>6431</v>
      </c>
      <c r="D2967" s="234" t="s">
        <v>103</v>
      </c>
      <c r="E2967" s="64" t="s">
        <v>1787</v>
      </c>
      <c r="F2967" s="64">
        <v>13</v>
      </c>
      <c r="G2967" s="64" t="s">
        <v>166</v>
      </c>
      <c r="H2967" s="233" t="s">
        <v>6309</v>
      </c>
      <c r="I2967" s="234" t="s">
        <v>166</v>
      </c>
    </row>
    <row r="2968" spans="1:10" x14ac:dyDescent="0.25">
      <c r="A2968" s="64">
        <v>24238417</v>
      </c>
      <c r="B2968" s="233" t="s">
        <v>6432</v>
      </c>
      <c r="C2968" s="64" t="s">
        <v>464</v>
      </c>
      <c r="D2968" s="234" t="s">
        <v>404</v>
      </c>
      <c r="E2968" s="64" t="s">
        <v>6433</v>
      </c>
      <c r="F2968" s="64">
        <v>15</v>
      </c>
      <c r="G2968" s="64" t="s">
        <v>166</v>
      </c>
      <c r="H2968" s="233" t="s">
        <v>6309</v>
      </c>
      <c r="I2968" s="234" t="s">
        <v>166</v>
      </c>
      <c r="J2968" s="64" t="s">
        <v>469</v>
      </c>
    </row>
    <row r="2969" spans="1:10" x14ac:dyDescent="0.25">
      <c r="A2969" s="64">
        <v>24222600</v>
      </c>
      <c r="B2969" s="233" t="s">
        <v>6434</v>
      </c>
      <c r="C2969" s="64" t="s">
        <v>1872</v>
      </c>
      <c r="D2969" s="234" t="s">
        <v>104</v>
      </c>
      <c r="E2969" s="64" t="s">
        <v>1262</v>
      </c>
      <c r="F2969" s="64">
        <v>13</v>
      </c>
      <c r="G2969" s="64" t="s">
        <v>166</v>
      </c>
      <c r="H2969" s="233" t="s">
        <v>6309</v>
      </c>
      <c r="I2969" s="234" t="s">
        <v>166</v>
      </c>
      <c r="J2969" s="64" t="s">
        <v>3427</v>
      </c>
    </row>
    <row r="2970" spans="1:10" x14ac:dyDescent="0.25">
      <c r="A2970" s="64">
        <v>24221402</v>
      </c>
      <c r="B2970" s="233" t="s">
        <v>6435</v>
      </c>
      <c r="C2970" s="64" t="s">
        <v>6436</v>
      </c>
      <c r="D2970" s="234" t="s">
        <v>118</v>
      </c>
      <c r="E2970" s="64" t="s">
        <v>4030</v>
      </c>
      <c r="F2970" s="64">
        <v>15</v>
      </c>
      <c r="G2970" s="64" t="s">
        <v>166</v>
      </c>
      <c r="H2970" s="233" t="s">
        <v>6309</v>
      </c>
      <c r="I2970" s="234" t="s">
        <v>166</v>
      </c>
      <c r="J2970" s="64" t="s">
        <v>3744</v>
      </c>
    </row>
    <row r="2971" spans="1:10" x14ac:dyDescent="0.25">
      <c r="A2971" s="64">
        <v>24237326</v>
      </c>
      <c r="B2971" s="233" t="s">
        <v>2129</v>
      </c>
      <c r="C2971" s="64" t="s">
        <v>672</v>
      </c>
      <c r="D2971" s="234" t="s">
        <v>119</v>
      </c>
      <c r="E2971" s="64" t="s">
        <v>2997</v>
      </c>
      <c r="F2971" s="64">
        <v>15</v>
      </c>
      <c r="G2971" s="64" t="s">
        <v>166</v>
      </c>
      <c r="H2971" s="233" t="s">
        <v>6309</v>
      </c>
      <c r="I2971" s="234" t="s">
        <v>166</v>
      </c>
      <c r="J2971" s="64" t="s">
        <v>3427</v>
      </c>
    </row>
    <row r="2972" spans="1:10" x14ac:dyDescent="0.25">
      <c r="A2972" s="64">
        <v>24249066</v>
      </c>
      <c r="B2972" s="233" t="s">
        <v>6437</v>
      </c>
      <c r="C2972" s="64" t="s">
        <v>5588</v>
      </c>
      <c r="D2972" s="234" t="s">
        <v>104</v>
      </c>
      <c r="E2972" s="64" t="s">
        <v>6438</v>
      </c>
      <c r="F2972" s="64">
        <v>11</v>
      </c>
      <c r="G2972" s="64" t="s">
        <v>166</v>
      </c>
      <c r="H2972" s="233" t="s">
        <v>6309</v>
      </c>
      <c r="I2972" s="234" t="s">
        <v>166</v>
      </c>
    </row>
    <row r="2973" spans="1:10" x14ac:dyDescent="0.25">
      <c r="A2973" s="64">
        <v>24247535</v>
      </c>
      <c r="B2973" s="233" t="s">
        <v>6439</v>
      </c>
      <c r="C2973" s="64" t="s">
        <v>6440</v>
      </c>
      <c r="D2973" s="234" t="s">
        <v>104</v>
      </c>
      <c r="E2973" s="64" t="s">
        <v>435</v>
      </c>
      <c r="F2973" s="64">
        <v>12</v>
      </c>
      <c r="G2973" s="64" t="s">
        <v>166</v>
      </c>
      <c r="H2973" s="233" t="s">
        <v>6309</v>
      </c>
      <c r="I2973" s="234" t="s">
        <v>166</v>
      </c>
    </row>
    <row r="2974" spans="1:10" x14ac:dyDescent="0.25">
      <c r="A2974" s="64">
        <v>24248119</v>
      </c>
      <c r="B2974" s="233" t="s">
        <v>3066</v>
      </c>
      <c r="C2974" s="64" t="s">
        <v>3152</v>
      </c>
      <c r="D2974" s="234" t="s">
        <v>104</v>
      </c>
      <c r="E2974" s="64" t="s">
        <v>3541</v>
      </c>
      <c r="F2974" s="64">
        <v>12</v>
      </c>
      <c r="G2974" s="64" t="s">
        <v>166</v>
      </c>
      <c r="H2974" s="233" t="s">
        <v>6309</v>
      </c>
      <c r="I2974" s="234" t="s">
        <v>166</v>
      </c>
    </row>
    <row r="2975" spans="1:10" x14ac:dyDescent="0.25">
      <c r="A2975" s="64">
        <v>24222629</v>
      </c>
      <c r="B2975" s="233" t="s">
        <v>6441</v>
      </c>
      <c r="C2975" s="64" t="s">
        <v>4451</v>
      </c>
      <c r="D2975" s="234" t="s">
        <v>104</v>
      </c>
      <c r="E2975" s="64" t="s">
        <v>6052</v>
      </c>
      <c r="F2975" s="64">
        <v>13</v>
      </c>
      <c r="G2975" s="64" t="s">
        <v>166</v>
      </c>
      <c r="H2975" s="233" t="s">
        <v>6309</v>
      </c>
      <c r="I2975" s="234" t="s">
        <v>166</v>
      </c>
      <c r="J2975" s="64" t="s">
        <v>469</v>
      </c>
    </row>
    <row r="2976" spans="1:10" x14ac:dyDescent="0.25">
      <c r="A2976" s="64">
        <v>24239227</v>
      </c>
      <c r="B2976" s="233" t="s">
        <v>4246</v>
      </c>
      <c r="C2976" s="64" t="s">
        <v>6209</v>
      </c>
      <c r="D2976" s="234" t="s">
        <v>119</v>
      </c>
      <c r="E2976" s="64" t="s">
        <v>2829</v>
      </c>
      <c r="F2976" s="64">
        <v>13</v>
      </c>
      <c r="G2976" s="64" t="s">
        <v>166</v>
      </c>
      <c r="H2976" s="233" t="s">
        <v>6442</v>
      </c>
      <c r="I2976" s="234" t="s">
        <v>166</v>
      </c>
      <c r="J2976" s="64" t="s">
        <v>176</v>
      </c>
    </row>
    <row r="2977" spans="1:10" x14ac:dyDescent="0.25">
      <c r="A2977" s="64">
        <v>24233668</v>
      </c>
      <c r="B2977" s="233" t="s">
        <v>9090</v>
      </c>
      <c r="C2977" s="64" t="s">
        <v>9091</v>
      </c>
      <c r="D2977" s="234" t="s">
        <v>118</v>
      </c>
      <c r="E2977" s="64" t="s">
        <v>4207</v>
      </c>
      <c r="F2977" s="64">
        <v>13</v>
      </c>
      <c r="G2977" s="64" t="s">
        <v>166</v>
      </c>
      <c r="H2977" s="233" t="s">
        <v>6442</v>
      </c>
      <c r="I2977" s="234" t="s">
        <v>166</v>
      </c>
      <c r="J2977" s="64" t="s">
        <v>262</v>
      </c>
    </row>
    <row r="2978" spans="1:10" x14ac:dyDescent="0.25">
      <c r="A2978" s="64">
        <v>24249311</v>
      </c>
      <c r="B2978" s="233" t="s">
        <v>9032</v>
      </c>
      <c r="C2978" s="64" t="s">
        <v>9033</v>
      </c>
      <c r="D2978" s="234" t="s">
        <v>104</v>
      </c>
      <c r="E2978" s="64" t="s">
        <v>9034</v>
      </c>
      <c r="F2978" s="64">
        <v>12</v>
      </c>
      <c r="G2978" s="64" t="s">
        <v>166</v>
      </c>
      <c r="H2978" s="233" t="s">
        <v>6442</v>
      </c>
      <c r="I2978" s="234" t="s">
        <v>166</v>
      </c>
      <c r="J2978" s="64" t="s">
        <v>176</v>
      </c>
    </row>
    <row r="2979" spans="1:10" x14ac:dyDescent="0.25">
      <c r="A2979" s="64">
        <v>24212877</v>
      </c>
      <c r="B2979" s="233" t="s">
        <v>9032</v>
      </c>
      <c r="C2979" s="64" t="s">
        <v>4491</v>
      </c>
      <c r="D2979" s="234" t="s">
        <v>118</v>
      </c>
      <c r="E2979" s="64" t="s">
        <v>9035</v>
      </c>
      <c r="F2979" s="64">
        <v>14</v>
      </c>
      <c r="G2979" s="64" t="s">
        <v>166</v>
      </c>
      <c r="H2979" s="233" t="s">
        <v>6442</v>
      </c>
      <c r="I2979" s="234" t="s">
        <v>166</v>
      </c>
      <c r="J2979" s="64" t="s">
        <v>180</v>
      </c>
    </row>
    <row r="2980" spans="1:10" x14ac:dyDescent="0.25">
      <c r="A2980" s="64">
        <v>24249253</v>
      </c>
      <c r="B2980" s="233" t="s">
        <v>9036</v>
      </c>
      <c r="C2980" s="64" t="s">
        <v>4326</v>
      </c>
      <c r="D2980" s="234" t="s">
        <v>104</v>
      </c>
      <c r="E2980" s="64" t="s">
        <v>2020</v>
      </c>
      <c r="F2980" s="64">
        <v>11</v>
      </c>
      <c r="G2980" s="64" t="s">
        <v>166</v>
      </c>
      <c r="H2980" s="233" t="s">
        <v>6442</v>
      </c>
      <c r="I2980" s="234" t="s">
        <v>166</v>
      </c>
      <c r="J2980" s="64" t="s">
        <v>4236</v>
      </c>
    </row>
    <row r="2981" spans="1:10" x14ac:dyDescent="0.25">
      <c r="A2981" s="64">
        <v>24249249</v>
      </c>
      <c r="B2981" s="233" t="s">
        <v>7104</v>
      </c>
      <c r="C2981" s="64" t="s">
        <v>9037</v>
      </c>
      <c r="D2981" s="234" t="s">
        <v>118</v>
      </c>
      <c r="E2981" s="64" t="s">
        <v>3104</v>
      </c>
      <c r="F2981" s="64">
        <v>15</v>
      </c>
      <c r="G2981" s="64" t="s">
        <v>166</v>
      </c>
      <c r="H2981" s="233" t="s">
        <v>6442</v>
      </c>
      <c r="I2981" s="234" t="s">
        <v>166</v>
      </c>
      <c r="J2981" s="64" t="s">
        <v>180</v>
      </c>
    </row>
    <row r="2982" spans="1:10" x14ac:dyDescent="0.25">
      <c r="A2982" s="64">
        <v>24249308</v>
      </c>
      <c r="B2982" s="233" t="s">
        <v>9038</v>
      </c>
      <c r="C2982" s="64" t="s">
        <v>9039</v>
      </c>
      <c r="D2982" s="234" t="s">
        <v>104</v>
      </c>
      <c r="E2982" s="64" t="s">
        <v>1192</v>
      </c>
      <c r="F2982" s="64">
        <v>11</v>
      </c>
      <c r="G2982" s="64" t="s">
        <v>166</v>
      </c>
      <c r="H2982" s="233" t="s">
        <v>6442</v>
      </c>
      <c r="I2982" s="234" t="s">
        <v>166</v>
      </c>
      <c r="J2982" s="64" t="s">
        <v>176</v>
      </c>
    </row>
    <row r="2983" spans="1:10" x14ac:dyDescent="0.25">
      <c r="A2983" s="64">
        <v>24222145</v>
      </c>
      <c r="B2983" s="233" t="s">
        <v>9038</v>
      </c>
      <c r="C2983" s="64" t="s">
        <v>3215</v>
      </c>
      <c r="D2983" s="234" t="s">
        <v>104</v>
      </c>
      <c r="E2983" s="64" t="s">
        <v>1646</v>
      </c>
      <c r="F2983" s="64">
        <v>13</v>
      </c>
      <c r="G2983" s="64" t="s">
        <v>166</v>
      </c>
      <c r="H2983" s="233" t="s">
        <v>6442</v>
      </c>
      <c r="I2983" s="234" t="s">
        <v>166</v>
      </c>
      <c r="J2983" s="64" t="s">
        <v>176</v>
      </c>
    </row>
    <row r="2984" spans="1:10" x14ac:dyDescent="0.25">
      <c r="A2984" s="64">
        <v>24249247</v>
      </c>
      <c r="B2984" s="233" t="s">
        <v>3333</v>
      </c>
      <c r="C2984" s="64" t="s">
        <v>9040</v>
      </c>
      <c r="D2984" s="234" t="s">
        <v>118</v>
      </c>
      <c r="E2984" s="64" t="s">
        <v>6107</v>
      </c>
      <c r="F2984" s="64">
        <v>14</v>
      </c>
      <c r="G2984" s="64" t="s">
        <v>166</v>
      </c>
      <c r="H2984" s="233" t="s">
        <v>6442</v>
      </c>
      <c r="I2984" s="234" t="s">
        <v>166</v>
      </c>
      <c r="J2984" s="64" t="s">
        <v>180</v>
      </c>
    </row>
    <row r="2985" spans="1:10" x14ac:dyDescent="0.25">
      <c r="A2985" s="64">
        <v>24249319</v>
      </c>
      <c r="B2985" s="233" t="s">
        <v>9092</v>
      </c>
      <c r="C2985" s="64" t="s">
        <v>9093</v>
      </c>
      <c r="D2985" s="234" t="s">
        <v>103</v>
      </c>
      <c r="E2985" s="64" t="s">
        <v>1946</v>
      </c>
      <c r="F2985" s="64">
        <v>13</v>
      </c>
      <c r="G2985" s="64" t="s">
        <v>166</v>
      </c>
      <c r="H2985" s="233" t="s">
        <v>6442</v>
      </c>
      <c r="I2985" s="234" t="s">
        <v>166</v>
      </c>
      <c r="J2985" s="64" t="s">
        <v>262</v>
      </c>
    </row>
    <row r="2986" spans="1:10" x14ac:dyDescent="0.25">
      <c r="A2986" s="64">
        <v>24249317</v>
      </c>
      <c r="B2986" s="233" t="s">
        <v>9094</v>
      </c>
      <c r="C2986" s="64" t="s">
        <v>9095</v>
      </c>
      <c r="D2986" s="234" t="s">
        <v>103</v>
      </c>
      <c r="E2986" s="64" t="s">
        <v>1404</v>
      </c>
      <c r="F2986" s="64">
        <v>12</v>
      </c>
      <c r="G2986" s="64" t="s">
        <v>166</v>
      </c>
      <c r="H2986" s="233" t="s">
        <v>6442</v>
      </c>
      <c r="I2986" s="234" t="s">
        <v>166</v>
      </c>
      <c r="J2986" s="64" t="s">
        <v>262</v>
      </c>
    </row>
    <row r="2987" spans="1:10" x14ac:dyDescent="0.25">
      <c r="A2987" s="64">
        <v>24249246</v>
      </c>
      <c r="B2987" s="233" t="s">
        <v>7627</v>
      </c>
      <c r="C2987" s="64" t="s">
        <v>9041</v>
      </c>
      <c r="D2987" s="234" t="s">
        <v>119</v>
      </c>
      <c r="E2987" s="64" t="s">
        <v>9042</v>
      </c>
      <c r="F2987" s="64">
        <v>14</v>
      </c>
      <c r="G2987" s="64" t="s">
        <v>166</v>
      </c>
      <c r="H2987" s="233" t="s">
        <v>6442</v>
      </c>
      <c r="I2987" s="234" t="s">
        <v>166</v>
      </c>
      <c r="J2987" s="64" t="s">
        <v>180</v>
      </c>
    </row>
    <row r="2988" spans="1:10" x14ac:dyDescent="0.25">
      <c r="A2988" s="64">
        <v>24211030</v>
      </c>
      <c r="B2988" s="233" t="s">
        <v>9096</v>
      </c>
      <c r="C2988" s="64" t="s">
        <v>8765</v>
      </c>
      <c r="D2988" s="234" t="s">
        <v>118</v>
      </c>
      <c r="E2988" s="64" t="s">
        <v>9097</v>
      </c>
      <c r="F2988" s="64">
        <v>14</v>
      </c>
      <c r="G2988" s="64" t="s">
        <v>166</v>
      </c>
      <c r="H2988" s="233" t="s">
        <v>6442</v>
      </c>
      <c r="I2988" s="234" t="s">
        <v>166</v>
      </c>
      <c r="J2988" s="64" t="s">
        <v>4177</v>
      </c>
    </row>
    <row r="2989" spans="1:10" x14ac:dyDescent="0.25">
      <c r="A2989" s="64">
        <v>24249073</v>
      </c>
      <c r="B2989" s="233" t="s">
        <v>6443</v>
      </c>
      <c r="C2989" s="64" t="s">
        <v>6444</v>
      </c>
      <c r="D2989" s="234" t="s">
        <v>104</v>
      </c>
      <c r="E2989" s="64" t="s">
        <v>5174</v>
      </c>
      <c r="F2989" s="64">
        <v>11</v>
      </c>
      <c r="G2989" s="64" t="s">
        <v>166</v>
      </c>
      <c r="H2989" s="233" t="s">
        <v>6442</v>
      </c>
      <c r="I2989" s="234" t="s">
        <v>166</v>
      </c>
      <c r="J2989" s="64" t="s">
        <v>176</v>
      </c>
    </row>
    <row r="2990" spans="1:10" x14ac:dyDescent="0.25">
      <c r="A2990" s="64">
        <v>24249321</v>
      </c>
      <c r="B2990" s="233" t="s">
        <v>9098</v>
      </c>
      <c r="C2990" s="64" t="s">
        <v>9099</v>
      </c>
      <c r="D2990" s="234" t="s">
        <v>103</v>
      </c>
      <c r="E2990" s="64" t="s">
        <v>707</v>
      </c>
      <c r="F2990" s="64">
        <v>12</v>
      </c>
      <c r="G2990" s="64" t="s">
        <v>166</v>
      </c>
      <c r="H2990" s="233" t="s">
        <v>6442</v>
      </c>
      <c r="I2990" s="234" t="s">
        <v>166</v>
      </c>
      <c r="J2990" s="64" t="s">
        <v>262</v>
      </c>
    </row>
    <row r="2991" spans="1:10" x14ac:dyDescent="0.25">
      <c r="A2991" s="64">
        <v>24249259</v>
      </c>
      <c r="B2991" s="233" t="s">
        <v>9043</v>
      </c>
      <c r="C2991" s="64" t="s">
        <v>1955</v>
      </c>
      <c r="D2991" s="234" t="s">
        <v>103</v>
      </c>
      <c r="E2991" s="64" t="s">
        <v>3356</v>
      </c>
      <c r="F2991" s="64">
        <v>13</v>
      </c>
      <c r="G2991" s="64" t="s">
        <v>166</v>
      </c>
      <c r="H2991" s="233" t="s">
        <v>6442</v>
      </c>
      <c r="I2991" s="234" t="s">
        <v>166</v>
      </c>
      <c r="J2991" s="64" t="s">
        <v>4236</v>
      </c>
    </row>
    <row r="2992" spans="1:10" x14ac:dyDescent="0.25">
      <c r="A2992" s="64">
        <v>24222000</v>
      </c>
      <c r="B2992" s="233" t="s">
        <v>6445</v>
      </c>
      <c r="C2992" s="64" t="s">
        <v>1152</v>
      </c>
      <c r="D2992" s="234" t="s">
        <v>104</v>
      </c>
      <c r="E2992" s="64" t="s">
        <v>6446</v>
      </c>
      <c r="F2992" s="64">
        <v>13</v>
      </c>
      <c r="G2992" s="64" t="s">
        <v>166</v>
      </c>
      <c r="H2992" s="233" t="s">
        <v>6442</v>
      </c>
      <c r="I2992" s="234" t="s">
        <v>166</v>
      </c>
      <c r="J2992" s="64" t="s">
        <v>180</v>
      </c>
    </row>
    <row r="2993" spans="1:10" x14ac:dyDescent="0.25">
      <c r="A2993" s="64">
        <v>24249077</v>
      </c>
      <c r="B2993" s="233" t="s">
        <v>6447</v>
      </c>
      <c r="C2993" s="64" t="s">
        <v>293</v>
      </c>
      <c r="D2993" s="234" t="s">
        <v>104</v>
      </c>
      <c r="E2993" s="64" t="s">
        <v>4586</v>
      </c>
      <c r="F2993" s="64">
        <v>12</v>
      </c>
      <c r="G2993" s="64" t="s">
        <v>166</v>
      </c>
      <c r="H2993" s="233" t="s">
        <v>6442</v>
      </c>
      <c r="I2993" s="234" t="s">
        <v>166</v>
      </c>
      <c r="J2993" s="64" t="s">
        <v>176</v>
      </c>
    </row>
    <row r="2994" spans="1:10" x14ac:dyDescent="0.25">
      <c r="A2994" s="64">
        <v>24249250</v>
      </c>
      <c r="B2994" s="233" t="s">
        <v>9044</v>
      </c>
      <c r="C2994" s="64" t="s">
        <v>9045</v>
      </c>
      <c r="D2994" s="234" t="s">
        <v>118</v>
      </c>
      <c r="E2994" s="64" t="s">
        <v>5194</v>
      </c>
      <c r="F2994" s="64">
        <v>15</v>
      </c>
      <c r="G2994" s="64" t="s">
        <v>166</v>
      </c>
      <c r="H2994" s="233" t="s">
        <v>6442</v>
      </c>
      <c r="I2994" s="234" t="s">
        <v>166</v>
      </c>
      <c r="J2994" s="64" t="s">
        <v>180</v>
      </c>
    </row>
    <row r="2995" spans="1:10" x14ac:dyDescent="0.25">
      <c r="A2995" s="64">
        <v>24249078</v>
      </c>
      <c r="B2995" s="233" t="s">
        <v>6448</v>
      </c>
      <c r="C2995" s="64" t="s">
        <v>2509</v>
      </c>
      <c r="D2995" s="234" t="s">
        <v>104</v>
      </c>
      <c r="E2995" s="64" t="s">
        <v>2385</v>
      </c>
      <c r="F2995" s="64">
        <v>13</v>
      </c>
      <c r="G2995" s="64" t="s">
        <v>166</v>
      </c>
      <c r="H2995" s="233" t="s">
        <v>6442</v>
      </c>
      <c r="I2995" s="234" t="s">
        <v>166</v>
      </c>
      <c r="J2995" s="64" t="s">
        <v>176</v>
      </c>
    </row>
    <row r="2996" spans="1:10" x14ac:dyDescent="0.25">
      <c r="A2996" s="64">
        <v>24249401</v>
      </c>
      <c r="B2996" s="233" t="s">
        <v>564</v>
      </c>
      <c r="C2996" s="64" t="s">
        <v>2179</v>
      </c>
      <c r="D2996" s="234" t="s">
        <v>103</v>
      </c>
      <c r="E2996" s="64" t="s">
        <v>2708</v>
      </c>
      <c r="F2996" s="64">
        <v>11</v>
      </c>
      <c r="G2996" s="64" t="s">
        <v>166</v>
      </c>
      <c r="H2996" s="233" t="s">
        <v>6442</v>
      </c>
      <c r="I2996" s="234" t="s">
        <v>166</v>
      </c>
      <c r="J2996" s="64" t="s">
        <v>4236</v>
      </c>
    </row>
    <row r="2997" spans="1:10" x14ac:dyDescent="0.25">
      <c r="A2997" s="64">
        <v>24222072</v>
      </c>
      <c r="B2997" s="233" t="s">
        <v>9100</v>
      </c>
      <c r="C2997" s="64" t="s">
        <v>9101</v>
      </c>
      <c r="D2997" s="234" t="s">
        <v>103</v>
      </c>
      <c r="E2997" s="64" t="s">
        <v>3878</v>
      </c>
      <c r="F2997" s="64">
        <v>13</v>
      </c>
      <c r="G2997" s="64" t="s">
        <v>166</v>
      </c>
      <c r="H2997" s="233" t="s">
        <v>6442</v>
      </c>
      <c r="I2997" s="234" t="s">
        <v>166</v>
      </c>
      <c r="J2997" s="64" t="s">
        <v>4177</v>
      </c>
    </row>
    <row r="2998" spans="1:10" x14ac:dyDescent="0.25">
      <c r="A2998" s="64">
        <v>24249244</v>
      </c>
      <c r="B2998" s="233" t="s">
        <v>9046</v>
      </c>
      <c r="C2998" s="64" t="s">
        <v>9047</v>
      </c>
      <c r="D2998" s="234" t="s">
        <v>119</v>
      </c>
      <c r="E2998" s="64" t="s">
        <v>7890</v>
      </c>
      <c r="F2998" s="64">
        <v>15</v>
      </c>
      <c r="G2998" s="64" t="s">
        <v>166</v>
      </c>
      <c r="H2998" s="233" t="s">
        <v>6442</v>
      </c>
      <c r="I2998" s="234" t="s">
        <v>166</v>
      </c>
      <c r="J2998" s="64" t="s">
        <v>180</v>
      </c>
    </row>
    <row r="2999" spans="1:10" x14ac:dyDescent="0.25">
      <c r="A2999" s="64">
        <v>24249254</v>
      </c>
      <c r="B2999" s="233" t="s">
        <v>1423</v>
      </c>
      <c r="C2999" s="64" t="s">
        <v>9048</v>
      </c>
      <c r="D2999" s="234" t="s">
        <v>103</v>
      </c>
      <c r="E2999" s="64" t="s">
        <v>848</v>
      </c>
      <c r="F2999" s="64">
        <v>12</v>
      </c>
      <c r="G2999" s="64" t="s">
        <v>166</v>
      </c>
      <c r="H2999" s="233" t="s">
        <v>6442</v>
      </c>
      <c r="I2999" s="234" t="s">
        <v>166</v>
      </c>
      <c r="J2999" s="64" t="s">
        <v>4236</v>
      </c>
    </row>
    <row r="3000" spans="1:10" x14ac:dyDescent="0.25">
      <c r="A3000" s="64">
        <v>24233883</v>
      </c>
      <c r="B3000" s="233" t="s">
        <v>6449</v>
      </c>
      <c r="C3000" s="64" t="s">
        <v>4451</v>
      </c>
      <c r="D3000" s="234" t="s">
        <v>104</v>
      </c>
      <c r="E3000" s="64" t="s">
        <v>2346</v>
      </c>
      <c r="F3000" s="64">
        <v>13</v>
      </c>
      <c r="G3000" s="64" t="s">
        <v>166</v>
      </c>
      <c r="H3000" s="233" t="s">
        <v>6442</v>
      </c>
      <c r="I3000" s="234" t="s">
        <v>166</v>
      </c>
      <c r="J3000" s="64" t="s">
        <v>176</v>
      </c>
    </row>
    <row r="3001" spans="1:10" x14ac:dyDescent="0.25">
      <c r="A3001" s="64">
        <v>24233729</v>
      </c>
      <c r="B3001" s="233" t="s">
        <v>9049</v>
      </c>
      <c r="C3001" s="64" t="s">
        <v>2684</v>
      </c>
      <c r="D3001" s="234" t="s">
        <v>104</v>
      </c>
      <c r="E3001" s="64" t="s">
        <v>2852</v>
      </c>
      <c r="F3001" s="64">
        <v>13</v>
      </c>
      <c r="G3001" s="64" t="s">
        <v>166</v>
      </c>
      <c r="H3001" s="233" t="s">
        <v>6442</v>
      </c>
      <c r="I3001" s="234" t="s">
        <v>166</v>
      </c>
      <c r="J3001" s="64" t="s">
        <v>4236</v>
      </c>
    </row>
    <row r="3002" spans="1:10" x14ac:dyDescent="0.25">
      <c r="A3002" s="64">
        <v>24249245</v>
      </c>
      <c r="B3002" s="233" t="s">
        <v>4003</v>
      </c>
      <c r="C3002" s="64" t="s">
        <v>9050</v>
      </c>
      <c r="D3002" s="234" t="s">
        <v>118</v>
      </c>
      <c r="E3002" s="64" t="s">
        <v>2776</v>
      </c>
      <c r="F3002" s="64">
        <v>15</v>
      </c>
      <c r="G3002" s="64" t="s">
        <v>166</v>
      </c>
      <c r="H3002" s="233" t="s">
        <v>6442</v>
      </c>
      <c r="I3002" s="234" t="s">
        <v>166</v>
      </c>
      <c r="J3002" s="64" t="s">
        <v>180</v>
      </c>
    </row>
    <row r="3003" spans="1:10" x14ac:dyDescent="0.25">
      <c r="A3003" s="64">
        <v>24239247</v>
      </c>
      <c r="B3003" s="233" t="s">
        <v>9102</v>
      </c>
      <c r="C3003" s="64" t="s">
        <v>9103</v>
      </c>
      <c r="D3003" s="234" t="s">
        <v>103</v>
      </c>
      <c r="E3003" s="64" t="s">
        <v>1461</v>
      </c>
      <c r="F3003" s="64">
        <v>13</v>
      </c>
      <c r="G3003" s="64" t="s">
        <v>166</v>
      </c>
      <c r="H3003" s="233" t="s">
        <v>6442</v>
      </c>
      <c r="I3003" s="234" t="s">
        <v>166</v>
      </c>
      <c r="J3003" s="64" t="s">
        <v>4177</v>
      </c>
    </row>
    <row r="3004" spans="1:10" x14ac:dyDescent="0.25">
      <c r="A3004" s="64">
        <v>24233681</v>
      </c>
      <c r="B3004" s="233" t="s">
        <v>9051</v>
      </c>
      <c r="C3004" s="64" t="s">
        <v>5846</v>
      </c>
      <c r="D3004" s="234" t="s">
        <v>104</v>
      </c>
      <c r="E3004" s="64" t="s">
        <v>5617</v>
      </c>
      <c r="F3004" s="64">
        <v>12</v>
      </c>
      <c r="G3004" s="64" t="s">
        <v>166</v>
      </c>
      <c r="H3004" s="233" t="s">
        <v>6442</v>
      </c>
      <c r="I3004" s="234" t="s">
        <v>166</v>
      </c>
      <c r="J3004" s="64" t="s">
        <v>176</v>
      </c>
    </row>
    <row r="3005" spans="1:10" x14ac:dyDescent="0.25">
      <c r="A3005" s="64">
        <v>24239246</v>
      </c>
      <c r="B3005" s="233" t="s">
        <v>6450</v>
      </c>
      <c r="C3005" s="64" t="s">
        <v>1087</v>
      </c>
      <c r="D3005" s="234" t="s">
        <v>104</v>
      </c>
      <c r="E3005" s="64" t="s">
        <v>2536</v>
      </c>
      <c r="F3005" s="64">
        <v>13</v>
      </c>
      <c r="G3005" s="64" t="s">
        <v>166</v>
      </c>
      <c r="H3005" s="233" t="s">
        <v>6442</v>
      </c>
      <c r="I3005" s="234" t="s">
        <v>166</v>
      </c>
      <c r="J3005" s="64" t="s">
        <v>818</v>
      </c>
    </row>
    <row r="3006" spans="1:10" x14ac:dyDescent="0.25">
      <c r="A3006" s="64">
        <v>24222737</v>
      </c>
      <c r="B3006" s="233" t="s">
        <v>9052</v>
      </c>
      <c r="C3006" s="64" t="s">
        <v>9007</v>
      </c>
      <c r="D3006" s="234" t="s">
        <v>119</v>
      </c>
      <c r="E3006" s="64" t="s">
        <v>5179</v>
      </c>
      <c r="F3006" s="64">
        <v>14</v>
      </c>
      <c r="G3006" s="64" t="s">
        <v>166</v>
      </c>
      <c r="H3006" s="233" t="s">
        <v>6442</v>
      </c>
      <c r="I3006" s="234" t="s">
        <v>166</v>
      </c>
      <c r="J3006" s="64" t="s">
        <v>4236</v>
      </c>
    </row>
    <row r="3007" spans="1:10" x14ac:dyDescent="0.25">
      <c r="A3007" s="64">
        <v>24222102</v>
      </c>
      <c r="B3007" s="233" t="s">
        <v>9104</v>
      </c>
      <c r="C3007" s="64" t="s">
        <v>1860</v>
      </c>
      <c r="D3007" s="234" t="s">
        <v>118</v>
      </c>
      <c r="E3007" s="64" t="s">
        <v>9105</v>
      </c>
      <c r="F3007" s="64">
        <v>14</v>
      </c>
      <c r="G3007" s="64" t="s">
        <v>166</v>
      </c>
      <c r="H3007" s="233" t="s">
        <v>6442</v>
      </c>
      <c r="I3007" s="234" t="s">
        <v>166</v>
      </c>
      <c r="J3007" s="64" t="s">
        <v>4177</v>
      </c>
    </row>
    <row r="3008" spans="1:10" x14ac:dyDescent="0.25">
      <c r="A3008" s="64">
        <v>24222724</v>
      </c>
      <c r="B3008" s="233" t="s">
        <v>6451</v>
      </c>
      <c r="C3008" s="64" t="s">
        <v>3215</v>
      </c>
      <c r="D3008" s="234" t="s">
        <v>104</v>
      </c>
      <c r="E3008" s="64" t="s">
        <v>1427</v>
      </c>
      <c r="F3008" s="64">
        <v>13</v>
      </c>
      <c r="G3008" s="64" t="s">
        <v>166</v>
      </c>
      <c r="H3008" s="233" t="s">
        <v>6442</v>
      </c>
      <c r="I3008" s="234" t="s">
        <v>166</v>
      </c>
      <c r="J3008" s="64" t="s">
        <v>176</v>
      </c>
    </row>
    <row r="3009" spans="1:10" x14ac:dyDescent="0.25">
      <c r="A3009" s="64">
        <v>24249071</v>
      </c>
      <c r="B3009" s="233" t="s">
        <v>6452</v>
      </c>
      <c r="C3009" s="64" t="s">
        <v>6453</v>
      </c>
      <c r="D3009" s="234" t="s">
        <v>104</v>
      </c>
      <c r="E3009" s="64" t="s">
        <v>1731</v>
      </c>
      <c r="F3009" s="64">
        <v>11</v>
      </c>
      <c r="G3009" s="64" t="s">
        <v>166</v>
      </c>
      <c r="H3009" s="233" t="s">
        <v>6442</v>
      </c>
      <c r="I3009" s="234" t="s">
        <v>166</v>
      </c>
      <c r="J3009" s="64" t="s">
        <v>176</v>
      </c>
    </row>
    <row r="3010" spans="1:10" x14ac:dyDescent="0.25">
      <c r="A3010" s="64">
        <v>24249316</v>
      </c>
      <c r="B3010" s="233" t="s">
        <v>9106</v>
      </c>
      <c r="C3010" s="64" t="s">
        <v>9107</v>
      </c>
      <c r="D3010" s="234" t="s">
        <v>103</v>
      </c>
      <c r="E3010" s="64" t="s">
        <v>2411</v>
      </c>
      <c r="F3010" s="64">
        <v>12</v>
      </c>
      <c r="G3010" s="64" t="s">
        <v>166</v>
      </c>
      <c r="H3010" s="233" t="s">
        <v>6442</v>
      </c>
      <c r="I3010" s="234" t="s">
        <v>166</v>
      </c>
      <c r="J3010" s="64" t="s">
        <v>262</v>
      </c>
    </row>
    <row r="3011" spans="1:10" x14ac:dyDescent="0.25">
      <c r="A3011" s="64">
        <v>24249323</v>
      </c>
      <c r="B3011" s="233" t="s">
        <v>9106</v>
      </c>
      <c r="C3011" s="64" t="s">
        <v>9108</v>
      </c>
      <c r="D3011" s="234" t="s">
        <v>103</v>
      </c>
      <c r="E3011" s="64" t="s">
        <v>2411</v>
      </c>
      <c r="F3011" s="64">
        <v>12</v>
      </c>
      <c r="G3011" s="64" t="s">
        <v>166</v>
      </c>
      <c r="H3011" s="233" t="s">
        <v>6442</v>
      </c>
      <c r="I3011" s="234" t="s">
        <v>166</v>
      </c>
      <c r="J3011" s="64" t="s">
        <v>262</v>
      </c>
    </row>
    <row r="3012" spans="1:10" x14ac:dyDescent="0.25">
      <c r="A3012" s="64">
        <v>24248649</v>
      </c>
      <c r="B3012" s="233" t="s">
        <v>6454</v>
      </c>
      <c r="C3012" s="64" t="s">
        <v>6455</v>
      </c>
      <c r="D3012" s="234" t="s">
        <v>103</v>
      </c>
      <c r="E3012" s="64" t="s">
        <v>1769</v>
      </c>
      <c r="F3012" s="64">
        <v>13</v>
      </c>
      <c r="G3012" s="64" t="s">
        <v>166</v>
      </c>
      <c r="H3012" s="233" t="s">
        <v>6442</v>
      </c>
      <c r="I3012" s="234" t="s">
        <v>166</v>
      </c>
      <c r="J3012" s="64" t="s">
        <v>180</v>
      </c>
    </row>
    <row r="3013" spans="1:10" x14ac:dyDescent="0.25">
      <c r="A3013" s="64">
        <v>24212879</v>
      </c>
      <c r="B3013" s="233" t="s">
        <v>9109</v>
      </c>
      <c r="C3013" s="64" t="s">
        <v>9110</v>
      </c>
      <c r="D3013" s="234" t="s">
        <v>118</v>
      </c>
      <c r="E3013" s="64" t="s">
        <v>9111</v>
      </c>
      <c r="F3013" s="64">
        <v>14</v>
      </c>
      <c r="G3013" s="64" t="s">
        <v>166</v>
      </c>
      <c r="H3013" s="233" t="s">
        <v>6442</v>
      </c>
      <c r="I3013" s="234" t="s">
        <v>166</v>
      </c>
      <c r="J3013" s="64" t="s">
        <v>4177</v>
      </c>
    </row>
    <row r="3014" spans="1:10" x14ac:dyDescent="0.25">
      <c r="A3014" s="64">
        <v>24233680</v>
      </c>
      <c r="B3014" s="233" t="s">
        <v>3570</v>
      </c>
      <c r="C3014" s="64" t="s">
        <v>2969</v>
      </c>
      <c r="D3014" s="234" t="s">
        <v>119</v>
      </c>
      <c r="E3014" s="64" t="s">
        <v>4430</v>
      </c>
      <c r="F3014" s="64">
        <v>14</v>
      </c>
      <c r="G3014" s="64" t="s">
        <v>166</v>
      </c>
      <c r="H3014" s="233" t="s">
        <v>6442</v>
      </c>
      <c r="I3014" s="234" t="s">
        <v>166</v>
      </c>
      <c r="J3014" s="64" t="s">
        <v>4236</v>
      </c>
    </row>
    <row r="3015" spans="1:10" x14ac:dyDescent="0.25">
      <c r="A3015" s="64">
        <v>24249262</v>
      </c>
      <c r="B3015" s="233" t="s">
        <v>9053</v>
      </c>
      <c r="C3015" s="64" t="s">
        <v>2509</v>
      </c>
      <c r="D3015" s="234" t="s">
        <v>104</v>
      </c>
      <c r="E3015" s="64" t="s">
        <v>5689</v>
      </c>
      <c r="F3015" s="64">
        <v>11</v>
      </c>
      <c r="G3015" s="64" t="s">
        <v>166</v>
      </c>
      <c r="H3015" s="233" t="s">
        <v>6442</v>
      </c>
      <c r="I3015" s="234" t="s">
        <v>166</v>
      </c>
      <c r="J3015" s="64" t="s">
        <v>4236</v>
      </c>
    </row>
    <row r="3016" spans="1:10" x14ac:dyDescent="0.25">
      <c r="A3016" s="64">
        <v>24249079</v>
      </c>
      <c r="B3016" s="233" t="s">
        <v>6456</v>
      </c>
      <c r="C3016" s="64" t="s">
        <v>6457</v>
      </c>
      <c r="D3016" s="234" t="s">
        <v>119</v>
      </c>
      <c r="E3016" s="64" t="s">
        <v>6458</v>
      </c>
      <c r="F3016" s="64">
        <v>14</v>
      </c>
      <c r="G3016" s="64" t="s">
        <v>166</v>
      </c>
      <c r="H3016" s="233" t="s">
        <v>6442</v>
      </c>
      <c r="I3016" s="234" t="s">
        <v>166</v>
      </c>
      <c r="J3016" s="64" t="s">
        <v>176</v>
      </c>
    </row>
    <row r="3017" spans="1:10" x14ac:dyDescent="0.25">
      <c r="A3017" s="64">
        <v>24249072</v>
      </c>
      <c r="B3017" s="233" t="s">
        <v>6459</v>
      </c>
      <c r="C3017" s="64" t="s">
        <v>6460</v>
      </c>
      <c r="D3017" s="234" t="s">
        <v>104</v>
      </c>
      <c r="E3017" s="64" t="s">
        <v>6461</v>
      </c>
      <c r="F3017" s="64">
        <v>10</v>
      </c>
      <c r="G3017" s="64" t="s">
        <v>166</v>
      </c>
      <c r="H3017" s="233" t="s">
        <v>6442</v>
      </c>
      <c r="I3017" s="234" t="s">
        <v>166</v>
      </c>
      <c r="J3017" s="64" t="s">
        <v>176</v>
      </c>
    </row>
    <row r="3018" spans="1:10" x14ac:dyDescent="0.25">
      <c r="A3018" s="64">
        <v>24222730</v>
      </c>
      <c r="B3018" s="233" t="s">
        <v>9054</v>
      </c>
      <c r="C3018" s="64" t="s">
        <v>706</v>
      </c>
      <c r="D3018" s="234" t="s">
        <v>119</v>
      </c>
      <c r="E3018" s="64" t="s">
        <v>3696</v>
      </c>
      <c r="F3018" s="64">
        <v>14</v>
      </c>
      <c r="G3018" s="64" t="s">
        <v>166</v>
      </c>
      <c r="H3018" s="233" t="s">
        <v>6442</v>
      </c>
      <c r="I3018" s="234" t="s">
        <v>166</v>
      </c>
      <c r="J3018" s="64" t="s">
        <v>4236</v>
      </c>
    </row>
    <row r="3019" spans="1:10" x14ac:dyDescent="0.25">
      <c r="A3019" s="64">
        <v>24239245</v>
      </c>
      <c r="B3019" s="233" t="s">
        <v>9112</v>
      </c>
      <c r="C3019" s="64" t="s">
        <v>9113</v>
      </c>
      <c r="D3019" s="234" t="s">
        <v>118</v>
      </c>
      <c r="E3019" s="64" t="s">
        <v>1980</v>
      </c>
      <c r="F3019" s="64">
        <v>14</v>
      </c>
      <c r="G3019" s="64" t="s">
        <v>166</v>
      </c>
      <c r="H3019" s="233" t="s">
        <v>6442</v>
      </c>
      <c r="I3019" s="234" t="s">
        <v>166</v>
      </c>
      <c r="J3019" s="64" t="s">
        <v>4177</v>
      </c>
    </row>
    <row r="3020" spans="1:10" x14ac:dyDescent="0.25">
      <c r="A3020" s="64">
        <v>24249318</v>
      </c>
      <c r="B3020" s="233" t="s">
        <v>9114</v>
      </c>
      <c r="C3020" s="64" t="s">
        <v>9115</v>
      </c>
      <c r="D3020" s="234" t="s">
        <v>118</v>
      </c>
      <c r="E3020" s="64" t="s">
        <v>2614</v>
      </c>
      <c r="F3020" s="64">
        <v>14</v>
      </c>
      <c r="G3020" s="64" t="s">
        <v>166</v>
      </c>
      <c r="H3020" s="233" t="s">
        <v>6442</v>
      </c>
      <c r="I3020" s="234" t="s">
        <v>166</v>
      </c>
      <c r="J3020" s="64" t="s">
        <v>262</v>
      </c>
    </row>
    <row r="3021" spans="1:10" x14ac:dyDescent="0.25">
      <c r="A3021" s="64">
        <v>24222007</v>
      </c>
      <c r="B3021" s="233" t="s">
        <v>738</v>
      </c>
      <c r="C3021" s="64" t="s">
        <v>1117</v>
      </c>
      <c r="D3021" s="234" t="s">
        <v>104</v>
      </c>
      <c r="E3021" s="64" t="s">
        <v>5877</v>
      </c>
      <c r="F3021" s="64">
        <v>13</v>
      </c>
      <c r="G3021" s="64" t="s">
        <v>166</v>
      </c>
      <c r="H3021" s="233" t="s">
        <v>6442</v>
      </c>
      <c r="I3021" s="234" t="s">
        <v>166</v>
      </c>
      <c r="J3021" s="64" t="s">
        <v>4236</v>
      </c>
    </row>
    <row r="3022" spans="1:10" x14ac:dyDescent="0.25">
      <c r="A3022" s="64">
        <v>24233865</v>
      </c>
      <c r="B3022" s="233" t="s">
        <v>6462</v>
      </c>
      <c r="C3022" s="64" t="s">
        <v>2995</v>
      </c>
      <c r="D3022" s="234" t="s">
        <v>104</v>
      </c>
      <c r="E3022" s="64" t="s">
        <v>6463</v>
      </c>
      <c r="F3022" s="64">
        <v>12</v>
      </c>
      <c r="G3022" s="64" t="s">
        <v>166</v>
      </c>
      <c r="H3022" s="233" t="s">
        <v>6442</v>
      </c>
      <c r="I3022" s="234" t="s">
        <v>166</v>
      </c>
      <c r="J3022" s="64" t="s">
        <v>176</v>
      </c>
    </row>
    <row r="3023" spans="1:10" x14ac:dyDescent="0.25">
      <c r="A3023" s="64">
        <v>24222117</v>
      </c>
      <c r="B3023" s="233" t="s">
        <v>6464</v>
      </c>
      <c r="C3023" s="64" t="s">
        <v>6465</v>
      </c>
      <c r="D3023" s="234" t="s">
        <v>119</v>
      </c>
      <c r="E3023" s="64" t="s">
        <v>6466</v>
      </c>
      <c r="F3023" s="64">
        <v>14</v>
      </c>
      <c r="G3023" s="64" t="s">
        <v>166</v>
      </c>
      <c r="H3023" s="233" t="s">
        <v>6442</v>
      </c>
      <c r="I3023" s="234" t="s">
        <v>166</v>
      </c>
      <c r="J3023" s="64" t="s">
        <v>180</v>
      </c>
    </row>
    <row r="3024" spans="1:10" x14ac:dyDescent="0.25">
      <c r="A3024" s="64">
        <v>24249261</v>
      </c>
      <c r="B3024" s="233" t="s">
        <v>9055</v>
      </c>
      <c r="C3024" s="64" t="s">
        <v>2509</v>
      </c>
      <c r="D3024" s="234" t="s">
        <v>104</v>
      </c>
      <c r="E3024" s="64" t="s">
        <v>9056</v>
      </c>
      <c r="F3024" s="64">
        <v>11</v>
      </c>
      <c r="G3024" s="64" t="s">
        <v>166</v>
      </c>
      <c r="H3024" s="233" t="s">
        <v>6442</v>
      </c>
      <c r="I3024" s="234" t="s">
        <v>166</v>
      </c>
      <c r="J3024" s="64" t="s">
        <v>4236</v>
      </c>
    </row>
    <row r="3025" spans="1:10" x14ac:dyDescent="0.25">
      <c r="A3025" s="64">
        <v>24233866</v>
      </c>
      <c r="B3025" s="233" t="s">
        <v>8139</v>
      </c>
      <c r="C3025" s="64" t="s">
        <v>9057</v>
      </c>
      <c r="D3025" s="234" t="s">
        <v>104</v>
      </c>
      <c r="E3025" s="64" t="s">
        <v>1094</v>
      </c>
      <c r="F3025" s="64">
        <v>12</v>
      </c>
      <c r="G3025" s="64" t="s">
        <v>166</v>
      </c>
      <c r="H3025" s="233" t="s">
        <v>6442</v>
      </c>
      <c r="I3025" s="234" t="s">
        <v>166</v>
      </c>
      <c r="J3025" s="64" t="s">
        <v>176</v>
      </c>
    </row>
    <row r="3026" spans="1:10" x14ac:dyDescent="0.25">
      <c r="A3026" s="64">
        <v>24248650</v>
      </c>
      <c r="B3026" s="233" t="s">
        <v>6467</v>
      </c>
      <c r="C3026" s="64" t="s">
        <v>6468</v>
      </c>
      <c r="D3026" s="234" t="s">
        <v>118</v>
      </c>
      <c r="E3026" s="64" t="s">
        <v>5264</v>
      </c>
      <c r="F3026" s="64">
        <v>15</v>
      </c>
      <c r="G3026" s="64" t="s">
        <v>166</v>
      </c>
      <c r="H3026" s="233" t="s">
        <v>6442</v>
      </c>
      <c r="I3026" s="234" t="s">
        <v>166</v>
      </c>
      <c r="J3026" s="64" t="s">
        <v>180</v>
      </c>
    </row>
    <row r="3027" spans="1:10" x14ac:dyDescent="0.25">
      <c r="A3027" s="64">
        <v>24249255</v>
      </c>
      <c r="B3027" s="233" t="s">
        <v>5051</v>
      </c>
      <c r="C3027" s="64" t="s">
        <v>9058</v>
      </c>
      <c r="D3027" s="234" t="s">
        <v>103</v>
      </c>
      <c r="E3027" s="64" t="s">
        <v>942</v>
      </c>
      <c r="F3027" s="64">
        <v>12</v>
      </c>
      <c r="G3027" s="64" t="s">
        <v>166</v>
      </c>
      <c r="H3027" s="233" t="s">
        <v>6442</v>
      </c>
      <c r="I3027" s="234" t="s">
        <v>166</v>
      </c>
      <c r="J3027" s="64" t="s">
        <v>4236</v>
      </c>
    </row>
    <row r="3028" spans="1:10" x14ac:dyDescent="0.25">
      <c r="A3028" s="64">
        <v>24249221</v>
      </c>
      <c r="B3028" s="233" t="s">
        <v>6469</v>
      </c>
      <c r="C3028" s="64" t="s">
        <v>6470</v>
      </c>
      <c r="D3028" s="234" t="s">
        <v>104</v>
      </c>
      <c r="E3028" s="64" t="s">
        <v>992</v>
      </c>
      <c r="F3028" s="64">
        <v>11</v>
      </c>
      <c r="G3028" s="64" t="s">
        <v>166</v>
      </c>
      <c r="H3028" s="233" t="s">
        <v>6442</v>
      </c>
      <c r="I3028" s="234" t="s">
        <v>166</v>
      </c>
      <c r="J3028" s="64" t="s">
        <v>176</v>
      </c>
    </row>
    <row r="3029" spans="1:10" x14ac:dyDescent="0.25">
      <c r="A3029" s="64">
        <v>24239243</v>
      </c>
      <c r="B3029" s="233" t="s">
        <v>6469</v>
      </c>
      <c r="C3029" s="64" t="s">
        <v>6471</v>
      </c>
      <c r="D3029" s="234" t="s">
        <v>103</v>
      </c>
      <c r="E3029" s="64" t="s">
        <v>6472</v>
      </c>
      <c r="F3029" s="64">
        <v>13</v>
      </c>
      <c r="G3029" s="64" t="s">
        <v>166</v>
      </c>
      <c r="H3029" s="233" t="s">
        <v>6442</v>
      </c>
      <c r="I3029" s="234" t="s">
        <v>166</v>
      </c>
      <c r="J3029" s="64" t="s">
        <v>180</v>
      </c>
    </row>
    <row r="3030" spans="1:10" x14ac:dyDescent="0.25">
      <c r="A3030" s="64">
        <v>24222169</v>
      </c>
      <c r="B3030" s="233" t="s">
        <v>6473</v>
      </c>
      <c r="C3030" s="64" t="s">
        <v>6474</v>
      </c>
      <c r="D3030" s="234" t="s">
        <v>118</v>
      </c>
      <c r="E3030" s="64" t="s">
        <v>4214</v>
      </c>
      <c r="F3030" s="64">
        <v>14</v>
      </c>
      <c r="G3030" s="64" t="s">
        <v>166</v>
      </c>
      <c r="H3030" s="233" t="s">
        <v>6442</v>
      </c>
      <c r="I3030" s="234" t="s">
        <v>166</v>
      </c>
      <c r="J3030" s="64" t="s">
        <v>180</v>
      </c>
    </row>
    <row r="3031" spans="1:10" x14ac:dyDescent="0.25">
      <c r="A3031" s="64">
        <v>24236968</v>
      </c>
      <c r="B3031" s="233" t="s">
        <v>1619</v>
      </c>
      <c r="C3031" s="64" t="s">
        <v>2472</v>
      </c>
      <c r="D3031" s="234" t="s">
        <v>104</v>
      </c>
      <c r="E3031" s="64" t="s">
        <v>3004</v>
      </c>
      <c r="F3031" s="64">
        <v>12</v>
      </c>
      <c r="G3031" s="64" t="s">
        <v>166</v>
      </c>
      <c r="H3031" s="233" t="s">
        <v>6475</v>
      </c>
      <c r="I3031" s="234" t="s">
        <v>166</v>
      </c>
      <c r="J3031" s="64" t="s">
        <v>6476</v>
      </c>
    </row>
    <row r="3032" spans="1:10" x14ac:dyDescent="0.25">
      <c r="A3032" s="64">
        <v>24221746</v>
      </c>
      <c r="B3032" s="233" t="s">
        <v>6477</v>
      </c>
      <c r="C3032" s="64" t="s">
        <v>6478</v>
      </c>
      <c r="D3032" s="234" t="s">
        <v>103</v>
      </c>
      <c r="E3032" s="64" t="s">
        <v>1219</v>
      </c>
      <c r="F3032" s="64">
        <v>13</v>
      </c>
      <c r="G3032" s="64" t="s">
        <v>166</v>
      </c>
      <c r="H3032" s="233" t="s">
        <v>6475</v>
      </c>
      <c r="I3032" s="234" t="s">
        <v>166</v>
      </c>
      <c r="J3032" s="64" t="s">
        <v>6479</v>
      </c>
    </row>
    <row r="3033" spans="1:10" x14ac:dyDescent="0.25">
      <c r="A3033" s="64">
        <v>24233696</v>
      </c>
      <c r="B3033" s="233" t="s">
        <v>514</v>
      </c>
      <c r="C3033" s="64" t="s">
        <v>6480</v>
      </c>
      <c r="D3033" s="234" t="s">
        <v>103</v>
      </c>
      <c r="E3033" s="64" t="s">
        <v>6481</v>
      </c>
      <c r="F3033" s="64">
        <v>13</v>
      </c>
      <c r="G3033" s="64" t="s">
        <v>166</v>
      </c>
      <c r="H3033" s="233" t="s">
        <v>6475</v>
      </c>
      <c r="I3033" s="234" t="s">
        <v>2120</v>
      </c>
      <c r="J3033" s="64" t="s">
        <v>6476</v>
      </c>
    </row>
    <row r="3034" spans="1:10" x14ac:dyDescent="0.25">
      <c r="A3034" s="64">
        <v>24245716</v>
      </c>
      <c r="B3034" s="233" t="s">
        <v>6482</v>
      </c>
      <c r="C3034" s="64" t="s">
        <v>6483</v>
      </c>
      <c r="D3034" s="234" t="s">
        <v>103</v>
      </c>
      <c r="E3034" s="64" t="s">
        <v>265</v>
      </c>
      <c r="F3034" s="64">
        <v>11</v>
      </c>
      <c r="G3034" s="64" t="s">
        <v>166</v>
      </c>
      <c r="H3034" s="233" t="s">
        <v>6475</v>
      </c>
      <c r="I3034" s="234" t="s">
        <v>166</v>
      </c>
      <c r="J3034" s="64" t="s">
        <v>3972</v>
      </c>
    </row>
    <row r="3035" spans="1:10" x14ac:dyDescent="0.25">
      <c r="A3035" s="64">
        <v>24248437</v>
      </c>
      <c r="B3035" s="233" t="s">
        <v>6482</v>
      </c>
      <c r="C3035" s="64" t="s">
        <v>5362</v>
      </c>
      <c r="D3035" s="234" t="s">
        <v>104</v>
      </c>
      <c r="E3035" s="64" t="s">
        <v>2409</v>
      </c>
      <c r="F3035" s="64">
        <v>11</v>
      </c>
      <c r="G3035" s="64" t="s">
        <v>166</v>
      </c>
      <c r="H3035" s="233" t="s">
        <v>6475</v>
      </c>
      <c r="I3035" s="234" t="s">
        <v>166</v>
      </c>
      <c r="J3035" s="64" t="s">
        <v>6476</v>
      </c>
    </row>
    <row r="3036" spans="1:10" x14ac:dyDescent="0.25">
      <c r="A3036" s="64">
        <v>24248574</v>
      </c>
      <c r="B3036" s="233" t="s">
        <v>2638</v>
      </c>
      <c r="C3036" s="64" t="s">
        <v>891</v>
      </c>
      <c r="D3036" s="234" t="s">
        <v>104</v>
      </c>
      <c r="E3036" s="64" t="s">
        <v>6484</v>
      </c>
      <c r="F3036" s="64">
        <v>11</v>
      </c>
      <c r="G3036" s="64" t="s">
        <v>166</v>
      </c>
      <c r="H3036" s="233" t="s">
        <v>6475</v>
      </c>
      <c r="I3036" s="234" t="s">
        <v>166</v>
      </c>
      <c r="J3036" s="64" t="s">
        <v>6476</v>
      </c>
    </row>
    <row r="3037" spans="1:10" x14ac:dyDescent="0.25">
      <c r="A3037" s="64">
        <v>24249134</v>
      </c>
      <c r="B3037" s="233" t="s">
        <v>6485</v>
      </c>
      <c r="C3037" s="64" t="s">
        <v>5944</v>
      </c>
      <c r="D3037" s="234" t="s">
        <v>104</v>
      </c>
      <c r="E3037" s="64" t="s">
        <v>3371</v>
      </c>
      <c r="F3037" s="64">
        <v>12</v>
      </c>
      <c r="G3037" s="64" t="s">
        <v>166</v>
      </c>
      <c r="H3037" s="233" t="s">
        <v>6475</v>
      </c>
      <c r="I3037" s="234" t="s">
        <v>166</v>
      </c>
      <c r="J3037" s="64" t="s">
        <v>1736</v>
      </c>
    </row>
    <row r="3038" spans="1:10" x14ac:dyDescent="0.25">
      <c r="A3038" s="64">
        <v>24221546</v>
      </c>
      <c r="B3038" s="233" t="s">
        <v>853</v>
      </c>
      <c r="C3038" s="64" t="s">
        <v>4375</v>
      </c>
      <c r="D3038" s="234" t="s">
        <v>119</v>
      </c>
      <c r="E3038" s="64" t="s">
        <v>3890</v>
      </c>
      <c r="F3038" s="64">
        <v>14</v>
      </c>
      <c r="G3038" s="64" t="s">
        <v>166</v>
      </c>
      <c r="H3038" s="233" t="s">
        <v>6475</v>
      </c>
      <c r="I3038" s="234" t="s">
        <v>166</v>
      </c>
      <c r="J3038" s="64" t="s">
        <v>172</v>
      </c>
    </row>
    <row r="3039" spans="1:10" x14ac:dyDescent="0.25">
      <c r="A3039" s="64">
        <v>24245724</v>
      </c>
      <c r="B3039" s="233" t="s">
        <v>853</v>
      </c>
      <c r="C3039" s="64" t="s">
        <v>6486</v>
      </c>
      <c r="D3039" s="234" t="s">
        <v>104</v>
      </c>
      <c r="E3039" s="64" t="s">
        <v>1296</v>
      </c>
      <c r="F3039" s="64">
        <v>12</v>
      </c>
      <c r="G3039" s="64" t="s">
        <v>166</v>
      </c>
      <c r="H3039" s="233" t="s">
        <v>6475</v>
      </c>
      <c r="I3039" s="234" t="s">
        <v>166</v>
      </c>
      <c r="J3039" s="64" t="s">
        <v>6476</v>
      </c>
    </row>
    <row r="3040" spans="1:10" x14ac:dyDescent="0.25">
      <c r="A3040" s="64">
        <v>24249224</v>
      </c>
      <c r="B3040" s="233" t="s">
        <v>1389</v>
      </c>
      <c r="C3040" s="64" t="s">
        <v>6487</v>
      </c>
      <c r="D3040" s="234" t="s">
        <v>104</v>
      </c>
      <c r="E3040" s="64" t="s">
        <v>6006</v>
      </c>
      <c r="F3040" s="64">
        <v>13</v>
      </c>
      <c r="G3040" s="64" t="s">
        <v>166</v>
      </c>
      <c r="H3040" s="233" t="s">
        <v>6475</v>
      </c>
      <c r="I3040" s="234" t="s">
        <v>166</v>
      </c>
      <c r="J3040" s="64" t="s">
        <v>1736</v>
      </c>
    </row>
    <row r="3041" spans="1:10" x14ac:dyDescent="0.25">
      <c r="A3041" s="64">
        <v>24236985</v>
      </c>
      <c r="B3041" s="233" t="s">
        <v>1389</v>
      </c>
      <c r="C3041" s="64" t="s">
        <v>6488</v>
      </c>
      <c r="D3041" s="234" t="s">
        <v>104</v>
      </c>
      <c r="E3041" s="64" t="s">
        <v>6489</v>
      </c>
      <c r="F3041" s="64">
        <v>13</v>
      </c>
      <c r="G3041" s="64" t="s">
        <v>166</v>
      </c>
      <c r="H3041" s="233" t="s">
        <v>6475</v>
      </c>
      <c r="I3041" s="234" t="s">
        <v>166</v>
      </c>
      <c r="J3041" s="64" t="s">
        <v>6476</v>
      </c>
    </row>
    <row r="3042" spans="1:10" x14ac:dyDescent="0.25">
      <c r="A3042" s="64">
        <v>24245725</v>
      </c>
      <c r="B3042" s="233" t="s">
        <v>199</v>
      </c>
      <c r="C3042" s="64" t="s">
        <v>6490</v>
      </c>
      <c r="D3042" s="234" t="s">
        <v>103</v>
      </c>
      <c r="E3042" s="64" t="s">
        <v>882</v>
      </c>
      <c r="F3042" s="64">
        <v>12</v>
      </c>
      <c r="G3042" s="64" t="s">
        <v>166</v>
      </c>
      <c r="H3042" s="233" t="s">
        <v>6475</v>
      </c>
      <c r="I3042" s="234" t="s">
        <v>166</v>
      </c>
      <c r="J3042" s="64" t="s">
        <v>6476</v>
      </c>
    </row>
    <row r="3043" spans="1:10" x14ac:dyDescent="0.25">
      <c r="A3043" s="64">
        <v>24222207</v>
      </c>
      <c r="B3043" s="233" t="s">
        <v>6491</v>
      </c>
      <c r="C3043" s="64" t="s">
        <v>1077</v>
      </c>
      <c r="D3043" s="234" t="s">
        <v>118</v>
      </c>
      <c r="E3043" s="64" t="s">
        <v>3657</v>
      </c>
      <c r="F3043" s="64">
        <v>14</v>
      </c>
      <c r="G3043" s="64" t="s">
        <v>166</v>
      </c>
      <c r="H3043" s="233" t="s">
        <v>6475</v>
      </c>
      <c r="I3043" s="234" t="s">
        <v>2120</v>
      </c>
      <c r="J3043" s="64" t="s">
        <v>6476</v>
      </c>
    </row>
    <row r="3044" spans="1:10" x14ac:dyDescent="0.25">
      <c r="A3044" s="64">
        <v>24245741</v>
      </c>
      <c r="B3044" s="233" t="s">
        <v>5756</v>
      </c>
      <c r="C3044" s="64" t="s">
        <v>6492</v>
      </c>
      <c r="D3044" s="234" t="s">
        <v>657</v>
      </c>
      <c r="E3044" s="64" t="s">
        <v>2973</v>
      </c>
      <c r="F3044" s="64">
        <v>15</v>
      </c>
      <c r="G3044" s="64" t="s">
        <v>166</v>
      </c>
      <c r="H3044" s="233" t="s">
        <v>6475</v>
      </c>
      <c r="I3044" s="234" t="s">
        <v>166</v>
      </c>
      <c r="J3044" s="64" t="s">
        <v>6476</v>
      </c>
    </row>
    <row r="3045" spans="1:10" x14ac:dyDescent="0.25">
      <c r="A3045" s="64">
        <v>24236970</v>
      </c>
      <c r="B3045" s="233" t="s">
        <v>5756</v>
      </c>
      <c r="C3045" s="64" t="s">
        <v>6493</v>
      </c>
      <c r="D3045" s="234" t="s">
        <v>104</v>
      </c>
      <c r="E3045" s="64" t="s">
        <v>5358</v>
      </c>
      <c r="F3045" s="64">
        <v>12</v>
      </c>
      <c r="G3045" s="64" t="s">
        <v>166</v>
      </c>
      <c r="H3045" s="233" t="s">
        <v>6475</v>
      </c>
      <c r="I3045" s="234" t="s">
        <v>166</v>
      </c>
      <c r="J3045" s="64" t="s">
        <v>6476</v>
      </c>
    </row>
    <row r="3046" spans="1:10" x14ac:dyDescent="0.25">
      <c r="A3046" s="64">
        <v>24222090</v>
      </c>
      <c r="B3046" s="233" t="s">
        <v>6494</v>
      </c>
      <c r="C3046" s="64" t="s">
        <v>9059</v>
      </c>
      <c r="D3046" s="234" t="s">
        <v>119</v>
      </c>
      <c r="E3046" s="64" t="s">
        <v>1592</v>
      </c>
      <c r="F3046" s="64">
        <v>15</v>
      </c>
      <c r="G3046" s="64" t="s">
        <v>166</v>
      </c>
      <c r="H3046" s="233" t="s">
        <v>6475</v>
      </c>
      <c r="I3046" s="234" t="s">
        <v>166</v>
      </c>
      <c r="J3046" s="64" t="s">
        <v>6479</v>
      </c>
    </row>
    <row r="3047" spans="1:10" x14ac:dyDescent="0.25">
      <c r="A3047" s="64">
        <v>24210834</v>
      </c>
      <c r="B3047" s="233" t="s">
        <v>6494</v>
      </c>
      <c r="C3047" s="64" t="s">
        <v>6495</v>
      </c>
      <c r="D3047" s="234" t="s">
        <v>118</v>
      </c>
      <c r="E3047" s="64" t="s">
        <v>1771</v>
      </c>
      <c r="F3047" s="64">
        <v>14</v>
      </c>
      <c r="G3047" s="64" t="s">
        <v>166</v>
      </c>
      <c r="H3047" s="233" t="s">
        <v>6475</v>
      </c>
      <c r="I3047" s="234" t="s">
        <v>166</v>
      </c>
      <c r="J3047" s="64" t="s">
        <v>6496</v>
      </c>
    </row>
    <row r="3048" spans="1:10" x14ac:dyDescent="0.25">
      <c r="A3048" s="64">
        <v>24245726</v>
      </c>
      <c r="B3048" s="233" t="s">
        <v>3347</v>
      </c>
      <c r="C3048" s="64" t="s">
        <v>6497</v>
      </c>
      <c r="D3048" s="234" t="s">
        <v>104</v>
      </c>
      <c r="E3048" s="64" t="s">
        <v>626</v>
      </c>
      <c r="F3048" s="64">
        <v>11</v>
      </c>
      <c r="G3048" s="64" t="s">
        <v>166</v>
      </c>
      <c r="H3048" s="233" t="s">
        <v>6475</v>
      </c>
      <c r="I3048" s="234" t="s">
        <v>166</v>
      </c>
      <c r="J3048" s="64" t="s">
        <v>6476</v>
      </c>
    </row>
    <row r="3049" spans="1:10" x14ac:dyDescent="0.25">
      <c r="A3049" s="64">
        <v>24248438</v>
      </c>
      <c r="B3049" s="233" t="s">
        <v>3347</v>
      </c>
      <c r="C3049" s="64" t="s">
        <v>6498</v>
      </c>
      <c r="D3049" s="234" t="s">
        <v>103</v>
      </c>
      <c r="E3049" s="64" t="s">
        <v>288</v>
      </c>
      <c r="F3049" s="64">
        <v>11</v>
      </c>
      <c r="G3049" s="64" t="s">
        <v>166</v>
      </c>
      <c r="H3049" s="233" t="s">
        <v>6475</v>
      </c>
      <c r="I3049" s="234" t="s">
        <v>166</v>
      </c>
      <c r="J3049" s="64" t="s">
        <v>3972</v>
      </c>
    </row>
    <row r="3050" spans="1:10" x14ac:dyDescent="0.25">
      <c r="A3050" s="64">
        <v>24222333</v>
      </c>
      <c r="B3050" s="233" t="s">
        <v>2642</v>
      </c>
      <c r="C3050" s="64" t="s">
        <v>6499</v>
      </c>
      <c r="D3050" s="234" t="s">
        <v>118</v>
      </c>
      <c r="E3050" s="64" t="s">
        <v>4573</v>
      </c>
      <c r="F3050" s="64">
        <v>13</v>
      </c>
      <c r="G3050" s="64" t="s">
        <v>166</v>
      </c>
      <c r="H3050" s="233" t="s">
        <v>6475</v>
      </c>
      <c r="I3050" s="234" t="s">
        <v>166</v>
      </c>
      <c r="J3050" s="64" t="s">
        <v>6476</v>
      </c>
    </row>
    <row r="3051" spans="1:10" x14ac:dyDescent="0.25">
      <c r="A3051" s="64">
        <v>24202821</v>
      </c>
      <c r="B3051" s="233" t="s">
        <v>2642</v>
      </c>
      <c r="C3051" s="64" t="s">
        <v>6487</v>
      </c>
      <c r="D3051" s="234" t="s">
        <v>119</v>
      </c>
      <c r="E3051" s="64" t="s">
        <v>6240</v>
      </c>
      <c r="F3051" s="64">
        <v>14</v>
      </c>
      <c r="G3051" s="64" t="s">
        <v>166</v>
      </c>
      <c r="H3051" s="233" t="s">
        <v>6475</v>
      </c>
      <c r="I3051" s="234" t="s">
        <v>166</v>
      </c>
      <c r="J3051" s="64" t="s">
        <v>6476</v>
      </c>
    </row>
    <row r="3052" spans="1:10" x14ac:dyDescent="0.25">
      <c r="A3052" s="64">
        <v>24248948</v>
      </c>
      <c r="B3052" s="233" t="s">
        <v>6500</v>
      </c>
      <c r="C3052" s="64" t="s">
        <v>6501</v>
      </c>
      <c r="D3052" s="234" t="s">
        <v>104</v>
      </c>
      <c r="E3052" s="64" t="s">
        <v>5480</v>
      </c>
      <c r="F3052" s="64">
        <v>12</v>
      </c>
      <c r="G3052" s="64" t="s">
        <v>166</v>
      </c>
      <c r="H3052" s="233" t="s">
        <v>6475</v>
      </c>
      <c r="I3052" s="234" t="s">
        <v>166</v>
      </c>
      <c r="J3052" s="64" t="s">
        <v>6476</v>
      </c>
    </row>
    <row r="3053" spans="1:10" x14ac:dyDescent="0.25">
      <c r="A3053" s="64">
        <v>24210824</v>
      </c>
      <c r="B3053" s="233" t="s">
        <v>6502</v>
      </c>
      <c r="C3053" s="64" t="s">
        <v>6503</v>
      </c>
      <c r="D3053" s="234" t="s">
        <v>118</v>
      </c>
      <c r="E3053" s="64" t="s">
        <v>6504</v>
      </c>
      <c r="F3053" s="64">
        <v>14</v>
      </c>
      <c r="G3053" s="64" t="s">
        <v>166</v>
      </c>
      <c r="H3053" s="233" t="s">
        <v>6475</v>
      </c>
      <c r="I3053" s="234" t="s">
        <v>166</v>
      </c>
      <c r="J3053" s="64" t="s">
        <v>6479</v>
      </c>
    </row>
    <row r="3054" spans="1:10" x14ac:dyDescent="0.25">
      <c r="A3054" s="64">
        <v>24245727</v>
      </c>
      <c r="B3054" s="233" t="s">
        <v>6502</v>
      </c>
      <c r="C3054" s="64" t="s">
        <v>6505</v>
      </c>
      <c r="D3054" s="234" t="s">
        <v>104</v>
      </c>
      <c r="E3054" s="64" t="s">
        <v>930</v>
      </c>
      <c r="F3054" s="64">
        <v>11</v>
      </c>
      <c r="G3054" s="64" t="s">
        <v>166</v>
      </c>
      <c r="H3054" s="233" t="s">
        <v>6475</v>
      </c>
      <c r="I3054" s="234" t="s">
        <v>166</v>
      </c>
      <c r="J3054" s="64" t="s">
        <v>6476</v>
      </c>
    </row>
    <row r="3055" spans="1:10" x14ac:dyDescent="0.25">
      <c r="A3055" s="64">
        <v>24245717</v>
      </c>
      <c r="B3055" s="233" t="s">
        <v>2379</v>
      </c>
      <c r="C3055" s="64" t="s">
        <v>2969</v>
      </c>
      <c r="D3055" s="234" t="s">
        <v>104</v>
      </c>
      <c r="E3055" s="64" t="s">
        <v>3204</v>
      </c>
      <c r="F3055" s="64">
        <v>11</v>
      </c>
      <c r="G3055" s="64" t="s">
        <v>166</v>
      </c>
      <c r="H3055" s="233" t="s">
        <v>6475</v>
      </c>
      <c r="I3055" s="234" t="s">
        <v>166</v>
      </c>
      <c r="J3055" s="64" t="s">
        <v>3972</v>
      </c>
    </row>
    <row r="3056" spans="1:10" x14ac:dyDescent="0.25">
      <c r="A3056" s="64">
        <v>24248439</v>
      </c>
      <c r="B3056" s="233" t="s">
        <v>2379</v>
      </c>
      <c r="C3056" s="64" t="s">
        <v>6506</v>
      </c>
      <c r="D3056" s="234" t="s">
        <v>103</v>
      </c>
      <c r="E3056" s="64" t="s">
        <v>3924</v>
      </c>
      <c r="F3056" s="64">
        <v>11</v>
      </c>
      <c r="G3056" s="64" t="s">
        <v>166</v>
      </c>
      <c r="H3056" s="233" t="s">
        <v>6475</v>
      </c>
      <c r="I3056" s="234" t="s">
        <v>166</v>
      </c>
      <c r="J3056" s="64" t="s">
        <v>6476</v>
      </c>
    </row>
    <row r="3057" spans="1:10" x14ac:dyDescent="0.25">
      <c r="A3057" s="64">
        <v>24248575</v>
      </c>
      <c r="B3057" s="233" t="s">
        <v>2379</v>
      </c>
      <c r="C3057" s="64" t="s">
        <v>6507</v>
      </c>
      <c r="D3057" s="234" t="s">
        <v>103</v>
      </c>
      <c r="E3057" s="64" t="s">
        <v>6508</v>
      </c>
      <c r="F3057" s="64">
        <v>11</v>
      </c>
      <c r="G3057" s="64" t="s">
        <v>166</v>
      </c>
      <c r="H3057" s="233" t="s">
        <v>6475</v>
      </c>
      <c r="I3057" s="234" t="s">
        <v>166</v>
      </c>
      <c r="J3057" s="64" t="s">
        <v>6476</v>
      </c>
    </row>
    <row r="3058" spans="1:10" x14ac:dyDescent="0.25">
      <c r="A3058" s="64">
        <v>24247655</v>
      </c>
      <c r="B3058" s="233" t="s">
        <v>5644</v>
      </c>
      <c r="C3058" s="64" t="s">
        <v>6509</v>
      </c>
      <c r="D3058" s="234" t="s">
        <v>104</v>
      </c>
      <c r="E3058" s="64" t="s">
        <v>1671</v>
      </c>
      <c r="F3058" s="64">
        <v>12</v>
      </c>
      <c r="G3058" s="64" t="s">
        <v>166</v>
      </c>
      <c r="H3058" s="233" t="s">
        <v>6475</v>
      </c>
      <c r="I3058" s="234" t="s">
        <v>166</v>
      </c>
      <c r="J3058" s="64" t="s">
        <v>6476</v>
      </c>
    </row>
    <row r="3059" spans="1:10" x14ac:dyDescent="0.25">
      <c r="A3059" s="64">
        <v>24236973</v>
      </c>
      <c r="B3059" s="233" t="s">
        <v>6510</v>
      </c>
      <c r="C3059" s="64" t="s">
        <v>6511</v>
      </c>
      <c r="D3059" s="234" t="s">
        <v>104</v>
      </c>
      <c r="E3059" s="64" t="s">
        <v>2187</v>
      </c>
      <c r="F3059" s="64">
        <v>13</v>
      </c>
      <c r="G3059" s="64" t="s">
        <v>166</v>
      </c>
      <c r="H3059" s="233" t="s">
        <v>6475</v>
      </c>
      <c r="I3059" s="234" t="s">
        <v>166</v>
      </c>
      <c r="J3059" s="64" t="s">
        <v>6476</v>
      </c>
    </row>
    <row r="3060" spans="1:10" x14ac:dyDescent="0.25">
      <c r="A3060" s="64">
        <v>24211263</v>
      </c>
      <c r="B3060" s="233" t="s">
        <v>6512</v>
      </c>
      <c r="C3060" s="64" t="s">
        <v>6513</v>
      </c>
      <c r="D3060" s="234" t="s">
        <v>119</v>
      </c>
      <c r="E3060" s="64" t="s">
        <v>1961</v>
      </c>
      <c r="F3060" s="64">
        <v>14</v>
      </c>
      <c r="G3060" s="64" t="s">
        <v>166</v>
      </c>
      <c r="H3060" s="233" t="s">
        <v>6475</v>
      </c>
      <c r="I3060" s="234" t="s">
        <v>166</v>
      </c>
      <c r="J3060" s="64" t="s">
        <v>3972</v>
      </c>
    </row>
    <row r="3061" spans="1:10" x14ac:dyDescent="0.25">
      <c r="A3061" s="64">
        <v>24236974</v>
      </c>
      <c r="B3061" s="233" t="s">
        <v>6514</v>
      </c>
      <c r="C3061" s="64" t="s">
        <v>5815</v>
      </c>
      <c r="D3061" s="234" t="s">
        <v>118</v>
      </c>
      <c r="E3061" s="64" t="s">
        <v>2429</v>
      </c>
      <c r="F3061" s="64">
        <v>14</v>
      </c>
      <c r="G3061" s="64" t="s">
        <v>166</v>
      </c>
      <c r="H3061" s="233" t="s">
        <v>6475</v>
      </c>
      <c r="I3061" s="234" t="s">
        <v>166</v>
      </c>
      <c r="J3061" s="64" t="s">
        <v>6476</v>
      </c>
    </row>
    <row r="3062" spans="1:10" x14ac:dyDescent="0.25">
      <c r="A3062" s="64">
        <v>24222230</v>
      </c>
      <c r="B3062" s="233" t="s">
        <v>6515</v>
      </c>
      <c r="C3062" s="64" t="s">
        <v>419</v>
      </c>
      <c r="D3062" s="234" t="s">
        <v>118</v>
      </c>
      <c r="E3062" s="64" t="s">
        <v>2953</v>
      </c>
      <c r="F3062" s="64">
        <v>15</v>
      </c>
      <c r="G3062" s="64" t="s">
        <v>166</v>
      </c>
      <c r="H3062" s="233" t="s">
        <v>6475</v>
      </c>
      <c r="I3062" s="234" t="s">
        <v>166</v>
      </c>
      <c r="J3062" s="64" t="s">
        <v>6496</v>
      </c>
    </row>
    <row r="3063" spans="1:10" x14ac:dyDescent="0.25">
      <c r="A3063" s="64">
        <v>24247777</v>
      </c>
      <c r="B3063" s="233" t="s">
        <v>6515</v>
      </c>
      <c r="C3063" s="64" t="s">
        <v>6516</v>
      </c>
      <c r="D3063" s="234" t="s">
        <v>104</v>
      </c>
      <c r="E3063" s="64" t="s">
        <v>2020</v>
      </c>
      <c r="F3063" s="64">
        <v>11</v>
      </c>
      <c r="G3063" s="64" t="s">
        <v>166</v>
      </c>
      <c r="H3063" s="233" t="s">
        <v>6475</v>
      </c>
      <c r="I3063" s="234" t="s">
        <v>166</v>
      </c>
      <c r="J3063" s="64" t="s">
        <v>6476</v>
      </c>
    </row>
    <row r="3064" spans="1:10" x14ac:dyDescent="0.25">
      <c r="A3064" s="64">
        <v>24233678</v>
      </c>
      <c r="B3064" s="233" t="s">
        <v>276</v>
      </c>
      <c r="C3064" s="64" t="s">
        <v>9060</v>
      </c>
      <c r="D3064" s="234" t="s">
        <v>119</v>
      </c>
      <c r="E3064" s="64" t="s">
        <v>8888</v>
      </c>
      <c r="F3064" s="64">
        <v>15</v>
      </c>
      <c r="G3064" s="64" t="s">
        <v>166</v>
      </c>
      <c r="H3064" s="233" t="s">
        <v>6475</v>
      </c>
      <c r="I3064" s="234" t="s">
        <v>166</v>
      </c>
      <c r="J3064" s="64" t="s">
        <v>3972</v>
      </c>
    </row>
    <row r="3065" spans="1:10" x14ac:dyDescent="0.25">
      <c r="A3065" s="64">
        <v>24245737</v>
      </c>
      <c r="B3065" s="233" t="s">
        <v>6517</v>
      </c>
      <c r="C3065" s="64" t="s">
        <v>6518</v>
      </c>
      <c r="D3065" s="234" t="s">
        <v>104</v>
      </c>
      <c r="E3065" s="64" t="s">
        <v>6519</v>
      </c>
      <c r="F3065" s="64">
        <v>12</v>
      </c>
      <c r="G3065" s="64" t="s">
        <v>166</v>
      </c>
      <c r="H3065" s="233" t="s">
        <v>6475</v>
      </c>
      <c r="I3065" s="234" t="s">
        <v>166</v>
      </c>
      <c r="J3065" s="64" t="s">
        <v>6476</v>
      </c>
    </row>
    <row r="3066" spans="1:10" x14ac:dyDescent="0.25">
      <c r="A3066" s="64">
        <v>24248949</v>
      </c>
      <c r="B3066" s="233" t="s">
        <v>6517</v>
      </c>
      <c r="C3066" s="64" t="s">
        <v>6520</v>
      </c>
      <c r="D3066" s="234" t="s">
        <v>103</v>
      </c>
      <c r="E3066" s="64" t="s">
        <v>6521</v>
      </c>
      <c r="F3066" s="64">
        <v>13</v>
      </c>
      <c r="G3066" s="64" t="s">
        <v>166</v>
      </c>
      <c r="H3066" s="233" t="s">
        <v>6475</v>
      </c>
      <c r="I3066" s="234" t="s">
        <v>166</v>
      </c>
      <c r="J3066" s="64" t="s">
        <v>6476</v>
      </c>
    </row>
    <row r="3067" spans="1:10" x14ac:dyDescent="0.25">
      <c r="A3067" s="64">
        <v>24236986</v>
      </c>
      <c r="B3067" s="233" t="s">
        <v>6517</v>
      </c>
      <c r="C3067" s="64" t="s">
        <v>6522</v>
      </c>
      <c r="D3067" s="234" t="s">
        <v>103</v>
      </c>
      <c r="E3067" s="64" t="s">
        <v>3506</v>
      </c>
      <c r="F3067" s="64">
        <v>13</v>
      </c>
      <c r="G3067" s="64" t="s">
        <v>166</v>
      </c>
      <c r="H3067" s="233" t="s">
        <v>6475</v>
      </c>
      <c r="I3067" s="234" t="s">
        <v>166</v>
      </c>
      <c r="J3067" s="64" t="s">
        <v>6476</v>
      </c>
    </row>
    <row r="3068" spans="1:10" x14ac:dyDescent="0.25">
      <c r="A3068" s="64">
        <v>24222733</v>
      </c>
      <c r="B3068" s="233" t="s">
        <v>6517</v>
      </c>
      <c r="C3068" s="64" t="s">
        <v>9061</v>
      </c>
      <c r="D3068" s="234" t="s">
        <v>118</v>
      </c>
      <c r="E3068" s="64" t="s">
        <v>1983</v>
      </c>
      <c r="F3068" s="64">
        <v>14</v>
      </c>
      <c r="G3068" s="64" t="s">
        <v>166</v>
      </c>
      <c r="H3068" s="233" t="s">
        <v>6475</v>
      </c>
      <c r="I3068" s="234" t="s">
        <v>166</v>
      </c>
      <c r="J3068" s="64" t="s">
        <v>6479</v>
      </c>
    </row>
    <row r="3069" spans="1:10" x14ac:dyDescent="0.25">
      <c r="A3069" s="64">
        <v>24221726</v>
      </c>
      <c r="B3069" s="233" t="s">
        <v>6523</v>
      </c>
      <c r="C3069" s="64" t="s">
        <v>6524</v>
      </c>
      <c r="D3069" s="234" t="s">
        <v>119</v>
      </c>
      <c r="E3069" s="64" t="s">
        <v>6525</v>
      </c>
      <c r="F3069" s="64">
        <v>15</v>
      </c>
      <c r="G3069" s="64" t="s">
        <v>166</v>
      </c>
      <c r="H3069" s="233" t="s">
        <v>6475</v>
      </c>
      <c r="I3069" s="234" t="s">
        <v>166</v>
      </c>
      <c r="J3069" s="64" t="s">
        <v>443</v>
      </c>
    </row>
    <row r="3070" spans="1:10" x14ac:dyDescent="0.25">
      <c r="A3070" s="64">
        <v>24249133</v>
      </c>
      <c r="B3070" s="233" t="s">
        <v>1489</v>
      </c>
      <c r="C3070" s="64" t="s">
        <v>6526</v>
      </c>
      <c r="D3070" s="234" t="s">
        <v>103</v>
      </c>
      <c r="E3070" s="64" t="s">
        <v>641</v>
      </c>
      <c r="F3070" s="64">
        <v>12</v>
      </c>
      <c r="G3070" s="64" t="s">
        <v>166</v>
      </c>
      <c r="H3070" s="233" t="s">
        <v>6475</v>
      </c>
      <c r="I3070" s="234" t="s">
        <v>166</v>
      </c>
      <c r="J3070" s="64" t="s">
        <v>1736</v>
      </c>
    </row>
    <row r="3071" spans="1:10" x14ac:dyDescent="0.25">
      <c r="A3071" s="64">
        <v>24245739</v>
      </c>
      <c r="B3071" s="233" t="s">
        <v>3943</v>
      </c>
      <c r="C3071" s="64" t="s">
        <v>3956</v>
      </c>
      <c r="D3071" s="234" t="s">
        <v>103</v>
      </c>
      <c r="E3071" s="64" t="s">
        <v>787</v>
      </c>
      <c r="F3071" s="64">
        <v>12</v>
      </c>
      <c r="G3071" s="64" t="s">
        <v>166</v>
      </c>
      <c r="H3071" s="233" t="s">
        <v>6475</v>
      </c>
      <c r="I3071" s="234" t="s">
        <v>166</v>
      </c>
      <c r="J3071" s="64" t="s">
        <v>6476</v>
      </c>
    </row>
    <row r="3072" spans="1:10" x14ac:dyDescent="0.25">
      <c r="A3072" s="64">
        <v>24245718</v>
      </c>
      <c r="B3072" s="233" t="s">
        <v>4647</v>
      </c>
      <c r="C3072" s="64" t="s">
        <v>6527</v>
      </c>
      <c r="D3072" s="234" t="s">
        <v>104</v>
      </c>
      <c r="E3072" s="64" t="s">
        <v>6528</v>
      </c>
      <c r="F3072" s="64">
        <v>10</v>
      </c>
      <c r="G3072" s="64" t="s">
        <v>166</v>
      </c>
      <c r="H3072" s="233" t="s">
        <v>6475</v>
      </c>
      <c r="I3072" s="234" t="s">
        <v>166</v>
      </c>
      <c r="J3072" s="64" t="s">
        <v>6476</v>
      </c>
    </row>
    <row r="3073" spans="1:10" x14ac:dyDescent="0.25">
      <c r="A3073" s="64">
        <v>24249231</v>
      </c>
      <c r="B3073" s="233" t="s">
        <v>6529</v>
      </c>
      <c r="C3073" s="64" t="s">
        <v>6530</v>
      </c>
      <c r="D3073" s="234" t="s">
        <v>104</v>
      </c>
      <c r="E3073" s="64" t="s">
        <v>6531</v>
      </c>
      <c r="G3073" s="64" t="s">
        <v>166</v>
      </c>
      <c r="H3073" s="233" t="s">
        <v>6475</v>
      </c>
      <c r="I3073" s="234" t="s">
        <v>166</v>
      </c>
      <c r="J3073" s="64" t="s">
        <v>1736</v>
      </c>
    </row>
    <row r="3074" spans="1:10" x14ac:dyDescent="0.25">
      <c r="A3074" s="64">
        <v>24211236</v>
      </c>
      <c r="B3074" s="233" t="s">
        <v>6529</v>
      </c>
      <c r="C3074" s="64" t="s">
        <v>2159</v>
      </c>
      <c r="D3074" s="234" t="s">
        <v>404</v>
      </c>
      <c r="E3074" s="64" t="s">
        <v>4018</v>
      </c>
      <c r="F3074" s="64">
        <v>16</v>
      </c>
      <c r="G3074" s="64" t="s">
        <v>166</v>
      </c>
      <c r="H3074" s="233" t="s">
        <v>6475</v>
      </c>
      <c r="I3074" s="234" t="s">
        <v>2120</v>
      </c>
      <c r="J3074" s="64" t="s">
        <v>6476</v>
      </c>
    </row>
    <row r="3075" spans="1:10" x14ac:dyDescent="0.25">
      <c r="A3075" s="64">
        <v>24245728</v>
      </c>
      <c r="B3075" s="233" t="s">
        <v>4019</v>
      </c>
      <c r="C3075" s="64" t="s">
        <v>6532</v>
      </c>
      <c r="D3075" s="234" t="s">
        <v>104</v>
      </c>
      <c r="E3075" s="64" t="s">
        <v>1281</v>
      </c>
      <c r="F3075" s="64">
        <v>12</v>
      </c>
      <c r="G3075" s="64" t="s">
        <v>166</v>
      </c>
      <c r="H3075" s="233" t="s">
        <v>6475</v>
      </c>
      <c r="I3075" s="234" t="s">
        <v>166</v>
      </c>
      <c r="J3075" s="64" t="s">
        <v>6476</v>
      </c>
    </row>
    <row r="3076" spans="1:10" x14ac:dyDescent="0.25">
      <c r="A3076" s="64">
        <v>24211237</v>
      </c>
      <c r="B3076" s="233" t="s">
        <v>344</v>
      </c>
      <c r="C3076" s="64" t="s">
        <v>6533</v>
      </c>
      <c r="D3076" s="234" t="s">
        <v>119</v>
      </c>
      <c r="E3076" s="64" t="s">
        <v>1866</v>
      </c>
      <c r="F3076" s="64">
        <v>14</v>
      </c>
      <c r="G3076" s="64" t="s">
        <v>166</v>
      </c>
      <c r="H3076" s="233" t="s">
        <v>6475</v>
      </c>
      <c r="I3076" s="234" t="s">
        <v>166</v>
      </c>
      <c r="J3076" s="64" t="s">
        <v>6476</v>
      </c>
    </row>
    <row r="3077" spans="1:10" x14ac:dyDescent="0.25">
      <c r="A3077" s="64">
        <v>24236783</v>
      </c>
      <c r="B3077" s="233" t="s">
        <v>436</v>
      </c>
      <c r="C3077" s="64" t="s">
        <v>6534</v>
      </c>
      <c r="D3077" s="234" t="s">
        <v>104</v>
      </c>
      <c r="E3077" s="64" t="s">
        <v>6535</v>
      </c>
      <c r="F3077" s="64">
        <v>13</v>
      </c>
      <c r="G3077" s="64" t="s">
        <v>166</v>
      </c>
      <c r="H3077" s="233" t="s">
        <v>6475</v>
      </c>
      <c r="I3077" s="234" t="s">
        <v>166</v>
      </c>
      <c r="J3077" s="64" t="s">
        <v>3972</v>
      </c>
    </row>
    <row r="3078" spans="1:10" x14ac:dyDescent="0.25">
      <c r="A3078" s="64">
        <v>24233697</v>
      </c>
      <c r="B3078" s="233" t="s">
        <v>746</v>
      </c>
      <c r="C3078" s="64" t="s">
        <v>6536</v>
      </c>
      <c r="D3078" s="234" t="s">
        <v>104</v>
      </c>
      <c r="E3078" s="64" t="s">
        <v>5480</v>
      </c>
      <c r="F3078" s="64">
        <v>12</v>
      </c>
      <c r="G3078" s="64" t="s">
        <v>166</v>
      </c>
      <c r="H3078" s="233" t="s">
        <v>6475</v>
      </c>
      <c r="I3078" s="234" t="s">
        <v>166</v>
      </c>
      <c r="J3078" s="64" t="s">
        <v>6476</v>
      </c>
    </row>
    <row r="3079" spans="1:10" x14ac:dyDescent="0.25">
      <c r="A3079" s="64">
        <v>24245719</v>
      </c>
      <c r="B3079" s="233" t="s">
        <v>6537</v>
      </c>
      <c r="C3079" s="64" t="s">
        <v>5320</v>
      </c>
      <c r="D3079" s="234" t="s">
        <v>104</v>
      </c>
      <c r="E3079" s="64" t="s">
        <v>1075</v>
      </c>
      <c r="F3079" s="64">
        <v>11</v>
      </c>
      <c r="G3079" s="64" t="s">
        <v>166</v>
      </c>
      <c r="H3079" s="233" t="s">
        <v>6475</v>
      </c>
      <c r="I3079" s="234" t="s">
        <v>166</v>
      </c>
      <c r="J3079" s="64" t="s">
        <v>6476</v>
      </c>
    </row>
    <row r="3080" spans="1:10" x14ac:dyDescent="0.25">
      <c r="A3080" s="64">
        <v>24245738</v>
      </c>
      <c r="B3080" s="233" t="s">
        <v>6537</v>
      </c>
      <c r="C3080" s="64" t="s">
        <v>6538</v>
      </c>
      <c r="D3080" s="234" t="s">
        <v>104</v>
      </c>
      <c r="E3080" s="64" t="s">
        <v>6539</v>
      </c>
      <c r="F3080" s="64">
        <v>12</v>
      </c>
      <c r="G3080" s="64" t="s">
        <v>166</v>
      </c>
      <c r="H3080" s="233" t="s">
        <v>6475</v>
      </c>
      <c r="I3080" s="234" t="s">
        <v>166</v>
      </c>
      <c r="J3080" s="64" t="s">
        <v>6540</v>
      </c>
    </row>
    <row r="3081" spans="1:10" x14ac:dyDescent="0.25">
      <c r="A3081" s="64">
        <v>24245740</v>
      </c>
      <c r="B3081" s="233" t="s">
        <v>6537</v>
      </c>
      <c r="C3081" s="64" t="s">
        <v>6537</v>
      </c>
      <c r="D3081" s="234" t="s">
        <v>104</v>
      </c>
      <c r="E3081" s="64" t="s">
        <v>2414</v>
      </c>
      <c r="F3081" s="64">
        <v>12</v>
      </c>
      <c r="G3081" s="64" t="s">
        <v>166</v>
      </c>
      <c r="H3081" s="233" t="s">
        <v>6475</v>
      </c>
      <c r="I3081" s="234" t="s">
        <v>166</v>
      </c>
      <c r="J3081" s="64" t="s">
        <v>6476</v>
      </c>
    </row>
    <row r="3082" spans="1:10" x14ac:dyDescent="0.25">
      <c r="A3082" s="64">
        <v>24222689</v>
      </c>
      <c r="B3082" s="233" t="s">
        <v>1547</v>
      </c>
      <c r="C3082" s="64" t="s">
        <v>6541</v>
      </c>
      <c r="D3082" s="234" t="s">
        <v>103</v>
      </c>
      <c r="E3082" s="64" t="s">
        <v>2074</v>
      </c>
      <c r="F3082" s="64">
        <v>13</v>
      </c>
      <c r="G3082" s="64" t="s">
        <v>166</v>
      </c>
      <c r="H3082" s="233" t="s">
        <v>6475</v>
      </c>
      <c r="I3082" s="234" t="s">
        <v>166</v>
      </c>
      <c r="J3082" s="64" t="s">
        <v>6496</v>
      </c>
    </row>
    <row r="3083" spans="1:10" x14ac:dyDescent="0.25">
      <c r="A3083" s="64">
        <v>24247763</v>
      </c>
      <c r="B3083" s="233" t="s">
        <v>6542</v>
      </c>
      <c r="C3083" s="64" t="s">
        <v>6543</v>
      </c>
      <c r="D3083" s="234" t="s">
        <v>104</v>
      </c>
      <c r="E3083" s="64" t="s">
        <v>2882</v>
      </c>
      <c r="F3083" s="64">
        <v>11</v>
      </c>
      <c r="G3083" s="64" t="s">
        <v>166</v>
      </c>
      <c r="H3083" s="233" t="s">
        <v>6475</v>
      </c>
      <c r="I3083" s="234" t="s">
        <v>166</v>
      </c>
      <c r="J3083" s="64" t="s">
        <v>6476</v>
      </c>
    </row>
    <row r="3084" spans="1:10" x14ac:dyDescent="0.25">
      <c r="A3084" s="64">
        <v>24236988</v>
      </c>
      <c r="B3084" s="233" t="s">
        <v>6544</v>
      </c>
      <c r="C3084" s="64" t="s">
        <v>6545</v>
      </c>
      <c r="D3084" s="234" t="s">
        <v>103</v>
      </c>
      <c r="E3084" s="64" t="s">
        <v>6546</v>
      </c>
      <c r="F3084" s="64">
        <v>13</v>
      </c>
      <c r="G3084" s="64" t="s">
        <v>166</v>
      </c>
      <c r="H3084" s="233" t="s">
        <v>6475</v>
      </c>
      <c r="I3084" s="234" t="s">
        <v>166</v>
      </c>
      <c r="J3084" s="64" t="s">
        <v>6476</v>
      </c>
    </row>
    <row r="3085" spans="1:10" x14ac:dyDescent="0.25">
      <c r="A3085" s="64">
        <v>24222069</v>
      </c>
      <c r="B3085" s="233" t="s">
        <v>4025</v>
      </c>
      <c r="C3085" s="64" t="s">
        <v>6547</v>
      </c>
      <c r="D3085" s="234" t="s">
        <v>119</v>
      </c>
      <c r="E3085" s="64" t="s">
        <v>3097</v>
      </c>
      <c r="F3085" s="64">
        <v>14</v>
      </c>
      <c r="G3085" s="64" t="s">
        <v>166</v>
      </c>
      <c r="H3085" s="233" t="s">
        <v>6475</v>
      </c>
      <c r="I3085" s="234" t="s">
        <v>166</v>
      </c>
      <c r="J3085" s="64" t="s">
        <v>6496</v>
      </c>
    </row>
    <row r="3086" spans="1:10" x14ac:dyDescent="0.25">
      <c r="A3086" s="64">
        <v>24236989</v>
      </c>
      <c r="B3086" s="233" t="s">
        <v>4025</v>
      </c>
      <c r="C3086" s="64" t="s">
        <v>6548</v>
      </c>
      <c r="D3086" s="234" t="s">
        <v>104</v>
      </c>
      <c r="E3086" s="64" t="s">
        <v>1061</v>
      </c>
      <c r="F3086" s="64">
        <v>13</v>
      </c>
      <c r="G3086" s="64" t="s">
        <v>166</v>
      </c>
      <c r="H3086" s="233" t="s">
        <v>6475</v>
      </c>
      <c r="I3086" s="234" t="s">
        <v>166</v>
      </c>
      <c r="J3086" s="64" t="s">
        <v>6476</v>
      </c>
    </row>
    <row r="3087" spans="1:10" x14ac:dyDescent="0.25">
      <c r="A3087" s="64">
        <v>24222330</v>
      </c>
      <c r="B3087" s="233" t="s">
        <v>4025</v>
      </c>
      <c r="C3087" s="64" t="s">
        <v>2884</v>
      </c>
      <c r="D3087" s="234" t="s">
        <v>118</v>
      </c>
      <c r="E3087" s="64" t="s">
        <v>610</v>
      </c>
      <c r="F3087" s="64">
        <v>14</v>
      </c>
      <c r="G3087" s="64" t="s">
        <v>166</v>
      </c>
      <c r="H3087" s="233" t="s">
        <v>6475</v>
      </c>
      <c r="I3087" s="234" t="s">
        <v>166</v>
      </c>
      <c r="J3087" s="64" t="s">
        <v>6476</v>
      </c>
    </row>
    <row r="3088" spans="1:10" x14ac:dyDescent="0.25">
      <c r="A3088" s="64">
        <v>24222128</v>
      </c>
      <c r="B3088" s="233" t="s">
        <v>4377</v>
      </c>
      <c r="C3088" s="64" t="s">
        <v>333</v>
      </c>
      <c r="D3088" s="234" t="s">
        <v>119</v>
      </c>
      <c r="E3088" s="64" t="s">
        <v>3143</v>
      </c>
      <c r="F3088" s="64">
        <v>15</v>
      </c>
      <c r="G3088" s="64" t="s">
        <v>166</v>
      </c>
      <c r="H3088" s="233" t="s">
        <v>6475</v>
      </c>
      <c r="I3088" s="234" t="s">
        <v>2120</v>
      </c>
      <c r="J3088" s="64" t="s">
        <v>6479</v>
      </c>
    </row>
    <row r="3089" spans="1:10" x14ac:dyDescent="0.25">
      <c r="A3089" s="64">
        <v>24248156</v>
      </c>
      <c r="B3089" s="233" t="s">
        <v>6549</v>
      </c>
      <c r="C3089" s="64" t="s">
        <v>6550</v>
      </c>
      <c r="D3089" s="234" t="s">
        <v>103</v>
      </c>
      <c r="E3089" s="64" t="s">
        <v>6551</v>
      </c>
      <c r="F3089" s="64">
        <v>11</v>
      </c>
      <c r="G3089" s="64" t="s">
        <v>166</v>
      </c>
      <c r="H3089" s="233" t="s">
        <v>6475</v>
      </c>
      <c r="I3089" s="234" t="s">
        <v>166</v>
      </c>
      <c r="J3089" s="64" t="s">
        <v>3972</v>
      </c>
    </row>
    <row r="3090" spans="1:10" x14ac:dyDescent="0.25">
      <c r="A3090" s="64">
        <v>24211205</v>
      </c>
      <c r="B3090" s="233" t="s">
        <v>2876</v>
      </c>
      <c r="C3090" s="64" t="s">
        <v>6552</v>
      </c>
      <c r="D3090" s="234" t="s">
        <v>118</v>
      </c>
      <c r="E3090" s="64" t="s">
        <v>3823</v>
      </c>
      <c r="F3090" s="64">
        <v>15</v>
      </c>
      <c r="G3090" s="64" t="s">
        <v>166</v>
      </c>
      <c r="H3090" s="233" t="s">
        <v>6475</v>
      </c>
      <c r="I3090" s="234" t="s">
        <v>166</v>
      </c>
      <c r="J3090" s="64" t="s">
        <v>6553</v>
      </c>
    </row>
    <row r="3091" spans="1:10" x14ac:dyDescent="0.25">
      <c r="A3091" s="64">
        <v>24212871</v>
      </c>
      <c r="B3091" s="233" t="s">
        <v>2876</v>
      </c>
      <c r="C3091" s="64" t="s">
        <v>2285</v>
      </c>
      <c r="D3091" s="234" t="s">
        <v>119</v>
      </c>
      <c r="E3091" s="64" t="s">
        <v>186</v>
      </c>
      <c r="F3091" s="64">
        <v>15</v>
      </c>
      <c r="G3091" s="64" t="s">
        <v>166</v>
      </c>
      <c r="H3091" s="233" t="s">
        <v>6475</v>
      </c>
      <c r="I3091" s="234" t="s">
        <v>2120</v>
      </c>
      <c r="J3091" s="64" t="s">
        <v>6496</v>
      </c>
    </row>
    <row r="3092" spans="1:10" x14ac:dyDescent="0.25">
      <c r="A3092" s="64">
        <v>24221565</v>
      </c>
      <c r="B3092" s="233" t="s">
        <v>6554</v>
      </c>
      <c r="C3092" s="64" t="s">
        <v>2790</v>
      </c>
      <c r="D3092" s="234" t="s">
        <v>104</v>
      </c>
      <c r="E3092" s="64" t="s">
        <v>2626</v>
      </c>
      <c r="F3092" s="64">
        <v>13</v>
      </c>
      <c r="G3092" s="64" t="s">
        <v>166</v>
      </c>
      <c r="H3092" s="233" t="s">
        <v>6475</v>
      </c>
      <c r="I3092" s="234" t="s">
        <v>166</v>
      </c>
      <c r="J3092" s="64" t="s">
        <v>6479</v>
      </c>
    </row>
    <row r="3093" spans="1:10" x14ac:dyDescent="0.25">
      <c r="A3093" s="64">
        <v>24247556</v>
      </c>
      <c r="B3093" s="233" t="s">
        <v>6554</v>
      </c>
      <c r="C3093" s="64" t="s">
        <v>4969</v>
      </c>
      <c r="D3093" s="234" t="s">
        <v>104</v>
      </c>
      <c r="E3093" s="64" t="s">
        <v>2626</v>
      </c>
      <c r="F3093" s="64">
        <v>13</v>
      </c>
      <c r="G3093" s="64" t="s">
        <v>166</v>
      </c>
      <c r="H3093" s="233" t="s">
        <v>6475</v>
      </c>
      <c r="I3093" s="234" t="s">
        <v>166</v>
      </c>
      <c r="J3093" s="64" t="s">
        <v>6476</v>
      </c>
    </row>
    <row r="3094" spans="1:10" x14ac:dyDescent="0.25">
      <c r="A3094" s="64">
        <v>24245720</v>
      </c>
      <c r="B3094" s="233" t="s">
        <v>6555</v>
      </c>
      <c r="C3094" s="64" t="s">
        <v>6556</v>
      </c>
      <c r="D3094" s="234" t="s">
        <v>103</v>
      </c>
      <c r="E3094" s="64" t="s">
        <v>413</v>
      </c>
      <c r="F3094" s="64">
        <v>11</v>
      </c>
      <c r="G3094" s="64" t="s">
        <v>166</v>
      </c>
      <c r="H3094" s="233" t="s">
        <v>6475</v>
      </c>
      <c r="I3094" s="234" t="s">
        <v>166</v>
      </c>
      <c r="J3094" s="64" t="s">
        <v>6476</v>
      </c>
    </row>
    <row r="3095" spans="1:10" x14ac:dyDescent="0.25">
      <c r="A3095" s="64">
        <v>24236980</v>
      </c>
      <c r="B3095" s="233" t="s">
        <v>4031</v>
      </c>
      <c r="C3095" s="64" t="s">
        <v>6557</v>
      </c>
      <c r="D3095" s="234" t="s">
        <v>104</v>
      </c>
      <c r="E3095" s="64" t="s">
        <v>1296</v>
      </c>
      <c r="F3095" s="64">
        <v>12</v>
      </c>
      <c r="G3095" s="64" t="s">
        <v>166</v>
      </c>
      <c r="H3095" s="233" t="s">
        <v>6475</v>
      </c>
      <c r="I3095" s="234" t="s">
        <v>166</v>
      </c>
      <c r="J3095" s="64" t="s">
        <v>6476</v>
      </c>
    </row>
    <row r="3096" spans="1:10" x14ac:dyDescent="0.25">
      <c r="A3096" s="64">
        <v>24238368</v>
      </c>
      <c r="B3096" s="233" t="s">
        <v>4031</v>
      </c>
      <c r="C3096" s="64" t="s">
        <v>6558</v>
      </c>
      <c r="D3096" s="234" t="s">
        <v>104</v>
      </c>
      <c r="E3096" s="64" t="s">
        <v>1296</v>
      </c>
      <c r="F3096" s="64">
        <v>12</v>
      </c>
      <c r="G3096" s="64" t="s">
        <v>166</v>
      </c>
      <c r="H3096" s="233" t="s">
        <v>6475</v>
      </c>
      <c r="I3096" s="234" t="s">
        <v>166</v>
      </c>
      <c r="J3096" s="64" t="s">
        <v>6476</v>
      </c>
    </row>
    <row r="3097" spans="1:10" x14ac:dyDescent="0.25">
      <c r="A3097" s="64">
        <v>24245729</v>
      </c>
      <c r="B3097" s="233" t="s">
        <v>6559</v>
      </c>
      <c r="C3097" s="64" t="s">
        <v>6560</v>
      </c>
      <c r="D3097" s="234" t="s">
        <v>104</v>
      </c>
      <c r="E3097" s="64" t="s">
        <v>301</v>
      </c>
      <c r="F3097" s="64">
        <v>11</v>
      </c>
      <c r="G3097" s="64" t="s">
        <v>166</v>
      </c>
      <c r="H3097" s="233" t="s">
        <v>6475</v>
      </c>
      <c r="I3097" s="234" t="s">
        <v>166</v>
      </c>
      <c r="J3097" s="64" t="s">
        <v>6476</v>
      </c>
    </row>
    <row r="3098" spans="1:10" x14ac:dyDescent="0.25">
      <c r="A3098" s="64">
        <v>24211026</v>
      </c>
      <c r="B3098" s="233" t="s">
        <v>6561</v>
      </c>
      <c r="C3098" s="64" t="s">
        <v>2781</v>
      </c>
      <c r="D3098" s="234" t="s">
        <v>119</v>
      </c>
      <c r="E3098" s="64" t="s">
        <v>6562</v>
      </c>
      <c r="F3098" s="64">
        <v>15</v>
      </c>
      <c r="G3098" s="64" t="s">
        <v>166</v>
      </c>
      <c r="H3098" s="233" t="s">
        <v>6475</v>
      </c>
      <c r="I3098" s="234" t="s">
        <v>2120</v>
      </c>
      <c r="J3098" s="64" t="s">
        <v>6496</v>
      </c>
    </row>
    <row r="3099" spans="1:10" x14ac:dyDescent="0.25">
      <c r="A3099" s="64">
        <v>24233699</v>
      </c>
      <c r="B3099" s="233" t="s">
        <v>6561</v>
      </c>
      <c r="C3099" s="64" t="s">
        <v>6563</v>
      </c>
      <c r="D3099" s="234" t="s">
        <v>104</v>
      </c>
      <c r="E3099" s="64" t="s">
        <v>3506</v>
      </c>
      <c r="F3099" s="64">
        <v>13</v>
      </c>
      <c r="G3099" s="64" t="s">
        <v>166</v>
      </c>
      <c r="H3099" s="233" t="s">
        <v>6475</v>
      </c>
      <c r="I3099" s="234" t="s">
        <v>166</v>
      </c>
      <c r="J3099" s="64" t="s">
        <v>6476</v>
      </c>
    </row>
    <row r="3100" spans="1:10" x14ac:dyDescent="0.25">
      <c r="A3100" s="64">
        <v>24222222</v>
      </c>
      <c r="B3100" s="233" t="s">
        <v>9062</v>
      </c>
      <c r="C3100" s="64" t="s">
        <v>9063</v>
      </c>
      <c r="D3100" s="234" t="s">
        <v>118</v>
      </c>
      <c r="E3100" s="64" t="s">
        <v>3716</v>
      </c>
      <c r="F3100" s="64">
        <v>14</v>
      </c>
      <c r="G3100" s="64" t="s">
        <v>166</v>
      </c>
      <c r="H3100" s="233" t="s">
        <v>6475</v>
      </c>
      <c r="I3100" s="234" t="s">
        <v>2120</v>
      </c>
      <c r="J3100" s="64" t="s">
        <v>6496</v>
      </c>
    </row>
    <row r="3101" spans="1:10" x14ac:dyDescent="0.25">
      <c r="A3101" s="64">
        <v>24245721</v>
      </c>
      <c r="B3101" s="233" t="s">
        <v>6564</v>
      </c>
      <c r="C3101" s="64" t="s">
        <v>6565</v>
      </c>
      <c r="D3101" s="234" t="s">
        <v>104</v>
      </c>
      <c r="E3101" s="64" t="s">
        <v>2381</v>
      </c>
      <c r="F3101" s="64">
        <v>12</v>
      </c>
      <c r="G3101" s="64" t="s">
        <v>166</v>
      </c>
      <c r="H3101" s="233" t="s">
        <v>6475</v>
      </c>
      <c r="I3101" s="234" t="s">
        <v>166</v>
      </c>
      <c r="J3101" s="64" t="s">
        <v>6476</v>
      </c>
    </row>
    <row r="3102" spans="1:10" x14ac:dyDescent="0.25">
      <c r="A3102" s="64">
        <v>24247633</v>
      </c>
      <c r="B3102" s="233" t="s">
        <v>6564</v>
      </c>
      <c r="C3102" s="64" t="s">
        <v>6566</v>
      </c>
      <c r="D3102" s="234" t="s">
        <v>104</v>
      </c>
      <c r="E3102" s="64" t="s">
        <v>807</v>
      </c>
      <c r="F3102" s="64">
        <v>12</v>
      </c>
      <c r="G3102" s="64" t="s">
        <v>166</v>
      </c>
      <c r="H3102" s="233" t="s">
        <v>6475</v>
      </c>
      <c r="I3102" s="234" t="s">
        <v>166</v>
      </c>
      <c r="J3102" s="64" t="s">
        <v>206</v>
      </c>
    </row>
    <row r="3103" spans="1:10" x14ac:dyDescent="0.25">
      <c r="A3103" s="64">
        <v>24249223</v>
      </c>
      <c r="B3103" s="233" t="s">
        <v>2543</v>
      </c>
      <c r="C3103" s="64" t="s">
        <v>2544</v>
      </c>
      <c r="D3103" s="234" t="s">
        <v>104</v>
      </c>
      <c r="E3103" s="64" t="s">
        <v>2545</v>
      </c>
      <c r="F3103" s="64">
        <v>12</v>
      </c>
      <c r="G3103" s="64" t="s">
        <v>166</v>
      </c>
      <c r="H3103" s="233" t="s">
        <v>6475</v>
      </c>
      <c r="I3103" s="234" t="s">
        <v>166</v>
      </c>
      <c r="J3103" s="64" t="s">
        <v>1736</v>
      </c>
    </row>
    <row r="3104" spans="1:10" x14ac:dyDescent="0.25">
      <c r="A3104" s="64">
        <v>24245722</v>
      </c>
      <c r="B3104" s="233" t="s">
        <v>6224</v>
      </c>
      <c r="C3104" s="64" t="s">
        <v>6567</v>
      </c>
      <c r="D3104" s="234" t="s">
        <v>104</v>
      </c>
      <c r="E3104" s="64" t="s">
        <v>1315</v>
      </c>
      <c r="F3104" s="64">
        <v>11</v>
      </c>
      <c r="G3104" s="64" t="s">
        <v>166</v>
      </c>
      <c r="H3104" s="233" t="s">
        <v>6475</v>
      </c>
      <c r="I3104" s="234" t="s">
        <v>166</v>
      </c>
      <c r="J3104" s="64" t="s">
        <v>6476</v>
      </c>
    </row>
    <row r="3105" spans="1:10" x14ac:dyDescent="0.25">
      <c r="A3105" s="64">
        <v>24247778</v>
      </c>
      <c r="B3105" s="233" t="s">
        <v>6568</v>
      </c>
      <c r="C3105" s="64" t="s">
        <v>2918</v>
      </c>
      <c r="D3105" s="234" t="s">
        <v>118</v>
      </c>
      <c r="E3105" s="64" t="s">
        <v>2429</v>
      </c>
      <c r="F3105" s="64">
        <v>14</v>
      </c>
      <c r="G3105" s="64" t="s">
        <v>166</v>
      </c>
      <c r="H3105" s="233" t="s">
        <v>6475</v>
      </c>
      <c r="I3105" s="234" t="s">
        <v>166</v>
      </c>
      <c r="J3105" s="64" t="s">
        <v>6476</v>
      </c>
    </row>
    <row r="3106" spans="1:10" x14ac:dyDescent="0.25">
      <c r="A3106" s="64">
        <v>24239240</v>
      </c>
      <c r="B3106" s="233" t="s">
        <v>6569</v>
      </c>
      <c r="C3106" s="64" t="s">
        <v>6570</v>
      </c>
      <c r="D3106" s="234" t="s">
        <v>104</v>
      </c>
      <c r="E3106" s="64" t="s">
        <v>6571</v>
      </c>
      <c r="F3106" s="64">
        <v>13</v>
      </c>
      <c r="G3106" s="64" t="s">
        <v>166</v>
      </c>
      <c r="H3106" s="233" t="s">
        <v>6475</v>
      </c>
      <c r="I3106" s="234" t="s">
        <v>166</v>
      </c>
      <c r="J3106" s="64" t="s">
        <v>176</v>
      </c>
    </row>
    <row r="3107" spans="1:10" x14ac:dyDescent="0.25">
      <c r="A3107" s="64">
        <v>24220688</v>
      </c>
      <c r="B3107" s="233" t="s">
        <v>6572</v>
      </c>
      <c r="C3107" s="64" t="s">
        <v>5585</v>
      </c>
      <c r="D3107" s="234" t="s">
        <v>119</v>
      </c>
      <c r="E3107" s="64" t="s">
        <v>4891</v>
      </c>
      <c r="F3107" s="64">
        <v>13</v>
      </c>
      <c r="G3107" s="64" t="s">
        <v>166</v>
      </c>
      <c r="H3107" s="233" t="s">
        <v>6475</v>
      </c>
      <c r="I3107" s="234" t="s">
        <v>166</v>
      </c>
      <c r="J3107" s="64" t="s">
        <v>6479</v>
      </c>
    </row>
    <row r="3108" spans="1:10" x14ac:dyDescent="0.25">
      <c r="A3108" s="64">
        <v>24210823</v>
      </c>
      <c r="B3108" s="233" t="s">
        <v>6572</v>
      </c>
      <c r="C3108" s="64" t="s">
        <v>709</v>
      </c>
      <c r="D3108" s="234" t="s">
        <v>118</v>
      </c>
      <c r="E3108" s="64" t="s">
        <v>6573</v>
      </c>
      <c r="F3108" s="64">
        <v>15</v>
      </c>
      <c r="G3108" s="64" t="s">
        <v>166</v>
      </c>
      <c r="H3108" s="233" t="s">
        <v>6475</v>
      </c>
      <c r="I3108" s="234" t="s">
        <v>166</v>
      </c>
      <c r="J3108" s="64" t="s">
        <v>6479</v>
      </c>
    </row>
    <row r="3109" spans="1:10" x14ac:dyDescent="0.25">
      <c r="A3109" s="64">
        <v>24249286</v>
      </c>
      <c r="B3109" s="233" t="s">
        <v>8612</v>
      </c>
      <c r="C3109" s="64" t="s">
        <v>9064</v>
      </c>
      <c r="D3109" s="234" t="s">
        <v>119</v>
      </c>
      <c r="E3109" s="64" t="s">
        <v>9065</v>
      </c>
      <c r="F3109" s="64">
        <v>14</v>
      </c>
      <c r="G3109" s="64" t="s">
        <v>166</v>
      </c>
      <c r="H3109" s="233" t="s">
        <v>6475</v>
      </c>
      <c r="I3109" s="234" t="s">
        <v>166</v>
      </c>
      <c r="J3109" s="64" t="s">
        <v>4720</v>
      </c>
    </row>
    <row r="3110" spans="1:10" x14ac:dyDescent="0.25">
      <c r="A3110" s="64">
        <v>24236982</v>
      </c>
      <c r="B3110" s="233" t="s">
        <v>1195</v>
      </c>
      <c r="C3110" s="64" t="s">
        <v>6574</v>
      </c>
      <c r="D3110" s="234" t="s">
        <v>103</v>
      </c>
      <c r="E3110" s="64" t="s">
        <v>317</v>
      </c>
      <c r="F3110" s="64">
        <v>13</v>
      </c>
      <c r="G3110" s="64" t="s">
        <v>166</v>
      </c>
      <c r="H3110" s="233" t="s">
        <v>6475</v>
      </c>
      <c r="I3110" s="234" t="s">
        <v>166</v>
      </c>
      <c r="J3110" s="64" t="s">
        <v>6476</v>
      </c>
    </row>
    <row r="3111" spans="1:10" x14ac:dyDescent="0.25">
      <c r="A3111" s="64">
        <v>24245723</v>
      </c>
      <c r="B3111" s="233" t="s">
        <v>1195</v>
      </c>
      <c r="C3111" s="64" t="s">
        <v>6575</v>
      </c>
      <c r="D3111" s="234" t="s">
        <v>104</v>
      </c>
      <c r="E3111" s="64" t="s">
        <v>3201</v>
      </c>
      <c r="F3111" s="64">
        <v>11</v>
      </c>
      <c r="G3111" s="64" t="s">
        <v>166</v>
      </c>
      <c r="H3111" s="233" t="s">
        <v>6475</v>
      </c>
      <c r="I3111" s="234" t="s">
        <v>166</v>
      </c>
      <c r="J3111" s="64" t="s">
        <v>6576</v>
      </c>
    </row>
    <row r="3112" spans="1:10" x14ac:dyDescent="0.25">
      <c r="A3112" s="64">
        <v>24245742</v>
      </c>
      <c r="B3112" s="233" t="s">
        <v>1195</v>
      </c>
      <c r="C3112" s="64" t="s">
        <v>5449</v>
      </c>
      <c r="D3112" s="234" t="s">
        <v>119</v>
      </c>
      <c r="E3112" s="64" t="s">
        <v>2674</v>
      </c>
      <c r="F3112" s="64">
        <v>14</v>
      </c>
      <c r="G3112" s="64" t="s">
        <v>166</v>
      </c>
      <c r="H3112" s="233" t="s">
        <v>6475</v>
      </c>
      <c r="I3112" s="234" t="s">
        <v>166</v>
      </c>
      <c r="J3112" s="64" t="s">
        <v>6476</v>
      </c>
    </row>
    <row r="3113" spans="1:10" x14ac:dyDescent="0.25">
      <c r="A3113" s="64">
        <v>24249167</v>
      </c>
      <c r="B3113" s="233" t="s">
        <v>1195</v>
      </c>
      <c r="C3113" s="64" t="s">
        <v>6577</v>
      </c>
      <c r="D3113" s="234" t="s">
        <v>103</v>
      </c>
      <c r="E3113" s="64" t="s">
        <v>1925</v>
      </c>
      <c r="F3113" s="64">
        <v>11</v>
      </c>
      <c r="G3113" s="64" t="s">
        <v>166</v>
      </c>
      <c r="H3113" s="233" t="s">
        <v>6475</v>
      </c>
      <c r="I3113" s="234" t="s">
        <v>166</v>
      </c>
      <c r="J3113" s="64" t="s">
        <v>1736</v>
      </c>
    </row>
    <row r="3114" spans="1:10" x14ac:dyDescent="0.25">
      <c r="A3114" s="64">
        <v>24202834</v>
      </c>
      <c r="B3114" s="233" t="s">
        <v>1195</v>
      </c>
      <c r="C3114" s="64" t="s">
        <v>6578</v>
      </c>
      <c r="D3114" s="234" t="s">
        <v>119</v>
      </c>
      <c r="E3114" s="64" t="s">
        <v>4057</v>
      </c>
      <c r="F3114" s="64">
        <v>13</v>
      </c>
      <c r="G3114" s="64" t="s">
        <v>166</v>
      </c>
      <c r="H3114" s="233" t="s">
        <v>6475</v>
      </c>
      <c r="I3114" s="234" t="s">
        <v>166</v>
      </c>
      <c r="J3114" s="64" t="s">
        <v>6476</v>
      </c>
    </row>
    <row r="3115" spans="1:10" x14ac:dyDescent="0.25">
      <c r="A3115" s="64">
        <v>24245730</v>
      </c>
      <c r="B3115" s="233" t="s">
        <v>2546</v>
      </c>
      <c r="C3115" s="64" t="s">
        <v>6579</v>
      </c>
      <c r="D3115" s="234" t="s">
        <v>104</v>
      </c>
      <c r="E3115" s="64" t="s">
        <v>5343</v>
      </c>
      <c r="F3115" s="64">
        <v>11</v>
      </c>
      <c r="G3115" s="64" t="s">
        <v>166</v>
      </c>
      <c r="H3115" s="233" t="s">
        <v>6475</v>
      </c>
      <c r="I3115" s="234" t="s">
        <v>166</v>
      </c>
      <c r="J3115" s="64" t="s">
        <v>6476</v>
      </c>
    </row>
    <row r="3116" spans="1:10" x14ac:dyDescent="0.25">
      <c r="A3116" s="64">
        <v>24249294</v>
      </c>
      <c r="B3116" s="233" t="s">
        <v>9066</v>
      </c>
      <c r="C3116" s="64" t="s">
        <v>609</v>
      </c>
      <c r="D3116" s="234" t="s">
        <v>119</v>
      </c>
      <c r="E3116" s="64" t="s">
        <v>6710</v>
      </c>
      <c r="F3116" s="64">
        <v>15</v>
      </c>
      <c r="G3116" s="64" t="s">
        <v>166</v>
      </c>
      <c r="H3116" s="233" t="s">
        <v>6475</v>
      </c>
      <c r="I3116" s="234" t="s">
        <v>166</v>
      </c>
      <c r="J3116" s="64" t="s">
        <v>279</v>
      </c>
    </row>
    <row r="3117" spans="1:10" x14ac:dyDescent="0.25">
      <c r="A3117" s="64">
        <v>24222624</v>
      </c>
      <c r="B3117" s="233" t="s">
        <v>1323</v>
      </c>
      <c r="C3117" s="64" t="s">
        <v>3419</v>
      </c>
      <c r="D3117" s="234" t="s">
        <v>119</v>
      </c>
      <c r="E3117" s="64" t="s">
        <v>3361</v>
      </c>
      <c r="F3117" s="64">
        <v>14</v>
      </c>
      <c r="G3117" s="64" t="s">
        <v>166</v>
      </c>
      <c r="H3117" s="233" t="s">
        <v>6580</v>
      </c>
      <c r="I3117" s="234" t="s">
        <v>166</v>
      </c>
      <c r="J3117" s="64" t="s">
        <v>2247</v>
      </c>
    </row>
    <row r="3118" spans="1:10" x14ac:dyDescent="0.25">
      <c r="A3118" s="64">
        <v>24245803</v>
      </c>
      <c r="B3118" s="233" t="s">
        <v>1753</v>
      </c>
      <c r="C3118" s="64" t="s">
        <v>6581</v>
      </c>
      <c r="D3118" s="234" t="s">
        <v>103</v>
      </c>
      <c r="E3118" s="64" t="s">
        <v>1870</v>
      </c>
      <c r="F3118" s="64">
        <v>12</v>
      </c>
      <c r="G3118" s="64" t="s">
        <v>166</v>
      </c>
      <c r="H3118" s="233" t="s">
        <v>6580</v>
      </c>
      <c r="I3118" s="234" t="s">
        <v>166</v>
      </c>
      <c r="J3118" s="64" t="s">
        <v>3979</v>
      </c>
    </row>
    <row r="3119" spans="1:10" x14ac:dyDescent="0.25">
      <c r="A3119" s="64">
        <v>24245696</v>
      </c>
      <c r="B3119" s="233" t="s">
        <v>1753</v>
      </c>
      <c r="C3119" s="64" t="s">
        <v>1907</v>
      </c>
      <c r="D3119" s="234" t="s">
        <v>103</v>
      </c>
      <c r="E3119" s="64" t="s">
        <v>2451</v>
      </c>
      <c r="F3119" s="64">
        <v>12</v>
      </c>
      <c r="G3119" s="64" t="s">
        <v>166</v>
      </c>
      <c r="H3119" s="233" t="s">
        <v>6580</v>
      </c>
      <c r="I3119" s="234" t="s">
        <v>166</v>
      </c>
      <c r="J3119" s="64" t="s">
        <v>3979</v>
      </c>
    </row>
    <row r="3120" spans="1:10" x14ac:dyDescent="0.25">
      <c r="A3120" s="64">
        <v>24221219</v>
      </c>
      <c r="B3120" s="233" t="s">
        <v>1323</v>
      </c>
      <c r="C3120" s="64" t="s">
        <v>3186</v>
      </c>
      <c r="D3120" s="234" t="s">
        <v>119</v>
      </c>
      <c r="E3120" s="64" t="s">
        <v>2892</v>
      </c>
      <c r="F3120" s="64">
        <v>14</v>
      </c>
      <c r="G3120" s="64" t="s">
        <v>166</v>
      </c>
      <c r="H3120" s="233" t="s">
        <v>6580</v>
      </c>
      <c r="I3120" s="234" t="s">
        <v>166</v>
      </c>
      <c r="J3120" s="64" t="s">
        <v>2247</v>
      </c>
    </row>
    <row r="3121" spans="1:10" x14ac:dyDescent="0.25">
      <c r="A3121" s="64">
        <v>24222180</v>
      </c>
      <c r="B3121" s="233" t="s">
        <v>1323</v>
      </c>
      <c r="C3121" s="64" t="s">
        <v>2868</v>
      </c>
      <c r="D3121" s="234" t="s">
        <v>118</v>
      </c>
      <c r="E3121" s="64" t="s">
        <v>6582</v>
      </c>
      <c r="F3121" s="64">
        <v>14</v>
      </c>
      <c r="G3121" s="64" t="s">
        <v>166</v>
      </c>
      <c r="H3121" s="233" t="s">
        <v>6580</v>
      </c>
      <c r="I3121" s="234" t="s">
        <v>166</v>
      </c>
      <c r="J3121" s="64" t="s">
        <v>3979</v>
      </c>
    </row>
    <row r="3122" spans="1:10" x14ac:dyDescent="0.25">
      <c r="A3122" s="64">
        <v>24236766</v>
      </c>
      <c r="B3122" s="233" t="s">
        <v>1753</v>
      </c>
      <c r="C3122" s="64" t="s">
        <v>628</v>
      </c>
      <c r="D3122" s="234" t="s">
        <v>104</v>
      </c>
      <c r="E3122" s="64" t="s">
        <v>268</v>
      </c>
      <c r="F3122" s="64">
        <v>13</v>
      </c>
      <c r="G3122" s="64" t="s">
        <v>166</v>
      </c>
      <c r="H3122" s="233" t="s">
        <v>6580</v>
      </c>
      <c r="I3122" s="234" t="s">
        <v>166</v>
      </c>
      <c r="J3122" s="64" t="s">
        <v>481</v>
      </c>
    </row>
    <row r="3123" spans="1:10" x14ac:dyDescent="0.25">
      <c r="A3123" s="64">
        <v>24245597</v>
      </c>
      <c r="B3123" s="233" t="s">
        <v>6583</v>
      </c>
      <c r="C3123" s="64" t="s">
        <v>380</v>
      </c>
      <c r="D3123" s="234" t="s">
        <v>104</v>
      </c>
      <c r="E3123" s="64" t="s">
        <v>5493</v>
      </c>
      <c r="F3123" s="64">
        <v>11</v>
      </c>
      <c r="G3123" s="64" t="s">
        <v>166</v>
      </c>
      <c r="H3123" s="233" t="s">
        <v>6580</v>
      </c>
      <c r="I3123" s="234" t="s">
        <v>166</v>
      </c>
      <c r="J3123" s="64" t="s">
        <v>3979</v>
      </c>
    </row>
    <row r="3124" spans="1:10" x14ac:dyDescent="0.25">
      <c r="A3124" s="64">
        <v>24220140</v>
      </c>
      <c r="B3124" s="233" t="s">
        <v>2630</v>
      </c>
      <c r="C3124" s="64" t="s">
        <v>6584</v>
      </c>
      <c r="D3124" s="234" t="s">
        <v>103</v>
      </c>
      <c r="E3124" s="64" t="s">
        <v>2119</v>
      </c>
      <c r="F3124" s="64">
        <v>13</v>
      </c>
      <c r="G3124" s="64" t="s">
        <v>166</v>
      </c>
      <c r="H3124" s="233" t="s">
        <v>6580</v>
      </c>
      <c r="I3124" s="234" t="s">
        <v>166</v>
      </c>
      <c r="J3124" s="64" t="s">
        <v>2247</v>
      </c>
    </row>
    <row r="3125" spans="1:10" x14ac:dyDescent="0.25">
      <c r="A3125" s="64">
        <v>24245603</v>
      </c>
      <c r="B3125" s="233" t="s">
        <v>6585</v>
      </c>
      <c r="C3125" s="64" t="s">
        <v>718</v>
      </c>
      <c r="D3125" s="234" t="s">
        <v>104</v>
      </c>
      <c r="E3125" s="64" t="s">
        <v>3019</v>
      </c>
      <c r="F3125" s="64">
        <v>13</v>
      </c>
      <c r="G3125" s="64" t="s">
        <v>166</v>
      </c>
      <c r="H3125" s="233" t="s">
        <v>6580</v>
      </c>
      <c r="I3125" s="234" t="s">
        <v>166</v>
      </c>
      <c r="J3125" s="64" t="s">
        <v>6586</v>
      </c>
    </row>
    <row r="3126" spans="1:10" x14ac:dyDescent="0.25">
      <c r="A3126" s="64">
        <v>24221809</v>
      </c>
      <c r="B3126" s="233" t="s">
        <v>6587</v>
      </c>
      <c r="C3126" s="64" t="s">
        <v>6478</v>
      </c>
      <c r="D3126" s="234" t="s">
        <v>118</v>
      </c>
      <c r="E3126" s="64" t="s">
        <v>3849</v>
      </c>
      <c r="F3126" s="64">
        <v>14</v>
      </c>
      <c r="G3126" s="64" t="s">
        <v>166</v>
      </c>
      <c r="H3126" s="233" t="s">
        <v>6580</v>
      </c>
      <c r="I3126" s="234" t="s">
        <v>166</v>
      </c>
      <c r="J3126" s="64" t="s">
        <v>2247</v>
      </c>
    </row>
    <row r="3127" spans="1:10" x14ac:dyDescent="0.25">
      <c r="A3127" s="64">
        <v>24247837</v>
      </c>
      <c r="B3127" s="233" t="s">
        <v>6588</v>
      </c>
      <c r="C3127" s="64" t="s">
        <v>1801</v>
      </c>
      <c r="D3127" s="234" t="s">
        <v>104</v>
      </c>
      <c r="E3127" s="64" t="s">
        <v>3302</v>
      </c>
      <c r="F3127" s="64">
        <v>12</v>
      </c>
      <c r="G3127" s="64" t="s">
        <v>166</v>
      </c>
      <c r="H3127" s="233" t="s">
        <v>6580</v>
      </c>
      <c r="I3127" s="234" t="s">
        <v>166</v>
      </c>
      <c r="J3127" s="64" t="s">
        <v>3979</v>
      </c>
    </row>
    <row r="3128" spans="1:10" x14ac:dyDescent="0.25">
      <c r="A3128" s="64">
        <v>24222046</v>
      </c>
      <c r="B3128" s="233" t="s">
        <v>1389</v>
      </c>
      <c r="C3128" s="64" t="s">
        <v>2847</v>
      </c>
      <c r="D3128" s="234" t="s">
        <v>118</v>
      </c>
      <c r="E3128" s="64" t="s">
        <v>791</v>
      </c>
      <c r="F3128" s="64">
        <v>14</v>
      </c>
      <c r="G3128" s="64" t="s">
        <v>166</v>
      </c>
      <c r="H3128" s="233" t="s">
        <v>6580</v>
      </c>
      <c r="I3128" s="234" t="s">
        <v>166</v>
      </c>
      <c r="J3128" s="64" t="s">
        <v>1395</v>
      </c>
    </row>
    <row r="3129" spans="1:10" x14ac:dyDescent="0.25">
      <c r="A3129" s="64">
        <v>24211110</v>
      </c>
      <c r="B3129" s="233" t="s">
        <v>1389</v>
      </c>
      <c r="C3129" s="64" t="s">
        <v>4340</v>
      </c>
      <c r="D3129" s="234" t="s">
        <v>119</v>
      </c>
      <c r="E3129" s="64" t="s">
        <v>1592</v>
      </c>
      <c r="F3129" s="64">
        <v>15</v>
      </c>
      <c r="G3129" s="64" t="s">
        <v>166</v>
      </c>
      <c r="H3129" s="233" t="s">
        <v>6580</v>
      </c>
      <c r="I3129" s="234" t="s">
        <v>166</v>
      </c>
      <c r="J3129" s="64" t="s">
        <v>3979</v>
      </c>
    </row>
    <row r="3130" spans="1:10" x14ac:dyDescent="0.25">
      <c r="A3130" s="64">
        <v>24245802</v>
      </c>
      <c r="B3130" s="233" t="s">
        <v>6589</v>
      </c>
      <c r="C3130" s="64" t="s">
        <v>6590</v>
      </c>
      <c r="D3130" s="234" t="s">
        <v>103</v>
      </c>
      <c r="E3130" s="64" t="s">
        <v>3438</v>
      </c>
      <c r="F3130" s="64">
        <v>11</v>
      </c>
      <c r="G3130" s="64" t="s">
        <v>166</v>
      </c>
      <c r="H3130" s="233" t="s">
        <v>6580</v>
      </c>
      <c r="I3130" s="234" t="s">
        <v>166</v>
      </c>
      <c r="J3130" s="64" t="s">
        <v>3979</v>
      </c>
    </row>
    <row r="3131" spans="1:10" x14ac:dyDescent="0.25">
      <c r="A3131" s="64">
        <v>24222332</v>
      </c>
      <c r="B3131" s="233" t="s">
        <v>6591</v>
      </c>
      <c r="C3131" s="64" t="s">
        <v>5637</v>
      </c>
      <c r="D3131" s="234" t="s">
        <v>118</v>
      </c>
      <c r="E3131" s="64" t="s">
        <v>1693</v>
      </c>
      <c r="F3131" s="64">
        <v>14</v>
      </c>
      <c r="G3131" s="64" t="s">
        <v>166</v>
      </c>
      <c r="H3131" s="233" t="s">
        <v>6580</v>
      </c>
      <c r="I3131" s="234" t="s">
        <v>166</v>
      </c>
      <c r="J3131" s="64" t="s">
        <v>6476</v>
      </c>
    </row>
    <row r="3132" spans="1:10" x14ac:dyDescent="0.25">
      <c r="A3132" s="64">
        <v>24210908</v>
      </c>
      <c r="B3132" s="233" t="s">
        <v>1890</v>
      </c>
      <c r="C3132" s="64" t="s">
        <v>2179</v>
      </c>
      <c r="D3132" s="234" t="s">
        <v>657</v>
      </c>
      <c r="E3132" s="64" t="s">
        <v>6592</v>
      </c>
      <c r="F3132" s="64">
        <v>16</v>
      </c>
      <c r="G3132" s="64" t="s">
        <v>166</v>
      </c>
      <c r="H3132" s="233" t="s">
        <v>6580</v>
      </c>
      <c r="I3132" s="234" t="s">
        <v>166</v>
      </c>
      <c r="J3132" s="64" t="s">
        <v>3979</v>
      </c>
    </row>
    <row r="3133" spans="1:10" x14ac:dyDescent="0.25">
      <c r="A3133" s="64">
        <v>24210907</v>
      </c>
      <c r="B3133" s="233" t="s">
        <v>1890</v>
      </c>
      <c r="C3133" s="64" t="s">
        <v>6593</v>
      </c>
      <c r="D3133" s="234" t="s">
        <v>404</v>
      </c>
      <c r="E3133" s="64" t="s">
        <v>6592</v>
      </c>
      <c r="F3133" s="64">
        <v>16</v>
      </c>
      <c r="G3133" s="64" t="s">
        <v>166</v>
      </c>
      <c r="H3133" s="233" t="s">
        <v>6580</v>
      </c>
      <c r="I3133" s="234" t="s">
        <v>166</v>
      </c>
      <c r="J3133" s="64" t="s">
        <v>3979</v>
      </c>
    </row>
    <row r="3134" spans="1:10" x14ac:dyDescent="0.25">
      <c r="A3134" s="64">
        <v>24245590</v>
      </c>
      <c r="B3134" s="233" t="s">
        <v>916</v>
      </c>
      <c r="C3134" s="64" t="s">
        <v>6594</v>
      </c>
      <c r="D3134" s="234" t="s">
        <v>119</v>
      </c>
      <c r="E3134" s="64" t="s">
        <v>2718</v>
      </c>
      <c r="F3134" s="64">
        <v>14</v>
      </c>
      <c r="G3134" s="64" t="s">
        <v>166</v>
      </c>
      <c r="H3134" s="233" t="s">
        <v>6580</v>
      </c>
      <c r="I3134" s="234" t="s">
        <v>166</v>
      </c>
    </row>
    <row r="3135" spans="1:10" x14ac:dyDescent="0.25">
      <c r="A3135" s="64">
        <v>24245804</v>
      </c>
      <c r="B3135" s="233" t="s">
        <v>6595</v>
      </c>
      <c r="C3135" s="64" t="s">
        <v>6596</v>
      </c>
      <c r="D3135" s="234" t="s">
        <v>103</v>
      </c>
      <c r="E3135" s="64" t="s">
        <v>3577</v>
      </c>
      <c r="F3135" s="64">
        <v>11</v>
      </c>
      <c r="G3135" s="64" t="s">
        <v>166</v>
      </c>
      <c r="H3135" s="233" t="s">
        <v>6580</v>
      </c>
      <c r="I3135" s="234" t="s">
        <v>166</v>
      </c>
      <c r="J3135" s="64" t="s">
        <v>3979</v>
      </c>
    </row>
    <row r="3136" spans="1:10" x14ac:dyDescent="0.25">
      <c r="A3136" s="64">
        <v>24220908</v>
      </c>
      <c r="B3136" s="233" t="s">
        <v>6597</v>
      </c>
      <c r="C3136" s="64" t="s">
        <v>6598</v>
      </c>
      <c r="D3136" s="234" t="s">
        <v>119</v>
      </c>
      <c r="E3136" s="64" t="s">
        <v>5412</v>
      </c>
      <c r="F3136" s="64">
        <v>14</v>
      </c>
      <c r="G3136" s="64" t="s">
        <v>166</v>
      </c>
      <c r="H3136" s="233" t="s">
        <v>6580</v>
      </c>
      <c r="I3136" s="234" t="s">
        <v>166</v>
      </c>
      <c r="J3136" s="64" t="s">
        <v>6599</v>
      </c>
    </row>
    <row r="3137" spans="1:10" x14ac:dyDescent="0.25">
      <c r="A3137" s="64">
        <v>24245589</v>
      </c>
      <c r="B3137" s="233" t="s">
        <v>6600</v>
      </c>
      <c r="C3137" s="64" t="s">
        <v>1636</v>
      </c>
      <c r="D3137" s="234" t="s">
        <v>119</v>
      </c>
      <c r="E3137" s="64" t="s">
        <v>2997</v>
      </c>
      <c r="F3137" s="64">
        <v>15</v>
      </c>
      <c r="G3137" s="64" t="s">
        <v>166</v>
      </c>
      <c r="H3137" s="233" t="s">
        <v>6580</v>
      </c>
      <c r="I3137" s="234" t="s">
        <v>166</v>
      </c>
      <c r="J3137" s="64" t="s">
        <v>2247</v>
      </c>
    </row>
    <row r="3138" spans="1:10" x14ac:dyDescent="0.25">
      <c r="A3138" s="64">
        <v>24220909</v>
      </c>
      <c r="B3138" s="233" t="s">
        <v>6601</v>
      </c>
      <c r="C3138" s="64" t="s">
        <v>2903</v>
      </c>
      <c r="D3138" s="234" t="s">
        <v>119</v>
      </c>
      <c r="E3138" s="64" t="s">
        <v>1557</v>
      </c>
      <c r="F3138" s="64">
        <v>13</v>
      </c>
      <c r="G3138" s="64" t="s">
        <v>166</v>
      </c>
      <c r="H3138" s="233" t="s">
        <v>6580</v>
      </c>
      <c r="I3138" s="234" t="s">
        <v>166</v>
      </c>
      <c r="J3138" s="64" t="s">
        <v>6599</v>
      </c>
    </row>
    <row r="3139" spans="1:10" x14ac:dyDescent="0.25">
      <c r="A3139" s="64">
        <v>24221216</v>
      </c>
      <c r="B3139" s="233" t="s">
        <v>6602</v>
      </c>
      <c r="C3139" s="64" t="s">
        <v>1904</v>
      </c>
      <c r="D3139" s="234" t="s">
        <v>119</v>
      </c>
      <c r="E3139" s="64" t="s">
        <v>5133</v>
      </c>
      <c r="F3139" s="64">
        <v>13</v>
      </c>
      <c r="G3139" s="64" t="s">
        <v>166</v>
      </c>
      <c r="H3139" s="233" t="s">
        <v>6580</v>
      </c>
      <c r="I3139" s="234" t="s">
        <v>166</v>
      </c>
      <c r="J3139" s="64" t="s">
        <v>2247</v>
      </c>
    </row>
    <row r="3140" spans="1:10" x14ac:dyDescent="0.25">
      <c r="A3140" s="64">
        <v>24245707</v>
      </c>
      <c r="B3140" s="233" t="s">
        <v>6603</v>
      </c>
      <c r="C3140" s="64" t="s">
        <v>6604</v>
      </c>
      <c r="D3140" s="234" t="s">
        <v>103</v>
      </c>
      <c r="E3140" s="64" t="s">
        <v>1718</v>
      </c>
      <c r="F3140" s="64">
        <v>12</v>
      </c>
      <c r="G3140" s="64" t="s">
        <v>166</v>
      </c>
      <c r="H3140" s="233" t="s">
        <v>6580</v>
      </c>
      <c r="I3140" s="234" t="s">
        <v>166</v>
      </c>
      <c r="J3140" s="64" t="s">
        <v>3979</v>
      </c>
    </row>
    <row r="3141" spans="1:10" x14ac:dyDescent="0.25">
      <c r="A3141" s="64">
        <v>24210056</v>
      </c>
      <c r="B3141" s="233" t="s">
        <v>6502</v>
      </c>
      <c r="C3141" s="64" t="s">
        <v>6063</v>
      </c>
      <c r="D3141" s="234" t="s">
        <v>118</v>
      </c>
      <c r="E3141" s="64" t="s">
        <v>574</v>
      </c>
      <c r="F3141" s="64">
        <v>15</v>
      </c>
      <c r="G3141" s="64" t="s">
        <v>166</v>
      </c>
      <c r="H3141" s="233" t="s">
        <v>6580</v>
      </c>
      <c r="I3141" s="234" t="s">
        <v>166</v>
      </c>
      <c r="J3141" s="64" t="s">
        <v>3979</v>
      </c>
    </row>
    <row r="3142" spans="1:10" x14ac:dyDescent="0.25">
      <c r="A3142" s="64">
        <v>24233858</v>
      </c>
      <c r="B3142" s="233" t="s">
        <v>6502</v>
      </c>
      <c r="C3142" s="64" t="s">
        <v>6605</v>
      </c>
      <c r="D3142" s="234" t="s">
        <v>103</v>
      </c>
      <c r="E3142" s="64" t="s">
        <v>5955</v>
      </c>
      <c r="F3142" s="64">
        <v>13</v>
      </c>
      <c r="G3142" s="64" t="s">
        <v>166</v>
      </c>
      <c r="H3142" s="233" t="s">
        <v>6580</v>
      </c>
      <c r="I3142" s="234" t="s">
        <v>166</v>
      </c>
      <c r="J3142" s="64" t="s">
        <v>1346</v>
      </c>
    </row>
    <row r="3143" spans="1:10" x14ac:dyDescent="0.25">
      <c r="A3143" s="64">
        <v>24238409</v>
      </c>
      <c r="B3143" s="233" t="s">
        <v>6606</v>
      </c>
      <c r="C3143" s="64" t="s">
        <v>6607</v>
      </c>
      <c r="D3143" s="234" t="s">
        <v>119</v>
      </c>
      <c r="E3143" s="64" t="s">
        <v>2246</v>
      </c>
      <c r="F3143" s="64">
        <v>15</v>
      </c>
      <c r="G3143" s="64" t="s">
        <v>166</v>
      </c>
      <c r="H3143" s="233" t="s">
        <v>6580</v>
      </c>
      <c r="I3143" s="234" t="s">
        <v>166</v>
      </c>
    </row>
    <row r="3144" spans="1:10" x14ac:dyDescent="0.25">
      <c r="A3144" s="64">
        <v>24245591</v>
      </c>
      <c r="B3144" s="233" t="s">
        <v>6606</v>
      </c>
      <c r="C3144" s="64" t="s">
        <v>4080</v>
      </c>
      <c r="D3144" s="234" t="s">
        <v>103</v>
      </c>
      <c r="E3144" s="64" t="s">
        <v>607</v>
      </c>
      <c r="F3144" s="64">
        <v>12</v>
      </c>
      <c r="G3144" s="64" t="s">
        <v>166</v>
      </c>
      <c r="H3144" s="233" t="s">
        <v>6580</v>
      </c>
      <c r="I3144" s="234" t="s">
        <v>166</v>
      </c>
      <c r="J3144" s="64" t="s">
        <v>3979</v>
      </c>
    </row>
    <row r="3145" spans="1:10" x14ac:dyDescent="0.25">
      <c r="A3145" s="64">
        <v>24212636</v>
      </c>
      <c r="B3145" s="233" t="s">
        <v>6502</v>
      </c>
      <c r="C3145" s="64" t="s">
        <v>6608</v>
      </c>
      <c r="D3145" s="234" t="s">
        <v>118</v>
      </c>
      <c r="E3145" s="64" t="s">
        <v>921</v>
      </c>
      <c r="F3145" s="64">
        <v>14</v>
      </c>
      <c r="G3145" s="64" t="s">
        <v>166</v>
      </c>
      <c r="H3145" s="233" t="s">
        <v>6580</v>
      </c>
      <c r="I3145" s="234" t="s">
        <v>166</v>
      </c>
      <c r="J3145" s="64" t="s">
        <v>2247</v>
      </c>
    </row>
    <row r="3146" spans="1:10" x14ac:dyDescent="0.25">
      <c r="A3146" s="64">
        <v>24247823</v>
      </c>
      <c r="B3146" s="233" t="s">
        <v>6606</v>
      </c>
      <c r="C3146" s="64" t="s">
        <v>6609</v>
      </c>
      <c r="D3146" s="234" t="s">
        <v>104</v>
      </c>
      <c r="E3146" s="64" t="s">
        <v>532</v>
      </c>
      <c r="F3146" s="64">
        <v>13</v>
      </c>
      <c r="G3146" s="64" t="s">
        <v>166</v>
      </c>
      <c r="H3146" s="233" t="s">
        <v>6580</v>
      </c>
      <c r="I3146" s="234" t="s">
        <v>166</v>
      </c>
      <c r="J3146" s="64" t="s">
        <v>3979</v>
      </c>
    </row>
    <row r="3147" spans="1:10" x14ac:dyDescent="0.25">
      <c r="A3147" s="64">
        <v>24221222</v>
      </c>
      <c r="B3147" s="233" t="s">
        <v>2379</v>
      </c>
      <c r="C3147" s="64" t="s">
        <v>2853</v>
      </c>
      <c r="D3147" s="234" t="s">
        <v>119</v>
      </c>
      <c r="E3147" s="64" t="s">
        <v>4572</v>
      </c>
      <c r="F3147" s="64">
        <v>14</v>
      </c>
      <c r="G3147" s="64" t="s">
        <v>166</v>
      </c>
      <c r="H3147" s="233" t="s">
        <v>6580</v>
      </c>
      <c r="I3147" s="234" t="s">
        <v>166</v>
      </c>
      <c r="J3147" s="64" t="s">
        <v>2247</v>
      </c>
    </row>
    <row r="3148" spans="1:10" x14ac:dyDescent="0.25">
      <c r="A3148" s="64">
        <v>24245598</v>
      </c>
      <c r="B3148" s="233" t="s">
        <v>3997</v>
      </c>
      <c r="C3148" s="64" t="s">
        <v>5002</v>
      </c>
      <c r="D3148" s="234" t="s">
        <v>104</v>
      </c>
      <c r="E3148" s="64" t="s">
        <v>3870</v>
      </c>
      <c r="F3148" s="64">
        <v>12</v>
      </c>
      <c r="G3148" s="64" t="s">
        <v>166</v>
      </c>
      <c r="H3148" s="233" t="s">
        <v>6580</v>
      </c>
      <c r="I3148" s="234" t="s">
        <v>166</v>
      </c>
      <c r="J3148" s="64" t="s">
        <v>2247</v>
      </c>
    </row>
    <row r="3149" spans="1:10" x14ac:dyDescent="0.25">
      <c r="A3149" s="64">
        <v>24245595</v>
      </c>
      <c r="B3149" s="233" t="s">
        <v>6610</v>
      </c>
      <c r="C3149" s="64" t="s">
        <v>2981</v>
      </c>
      <c r="D3149" s="234" t="s">
        <v>103</v>
      </c>
      <c r="E3149" s="64" t="s">
        <v>6611</v>
      </c>
      <c r="F3149" s="64">
        <v>11</v>
      </c>
      <c r="G3149" s="64" t="s">
        <v>166</v>
      </c>
      <c r="H3149" s="233" t="s">
        <v>6580</v>
      </c>
      <c r="I3149" s="234" t="s">
        <v>166</v>
      </c>
      <c r="J3149" s="64" t="s">
        <v>3979</v>
      </c>
    </row>
    <row r="3150" spans="1:10" x14ac:dyDescent="0.25">
      <c r="A3150" s="64">
        <v>24248334</v>
      </c>
      <c r="B3150" s="233" t="s">
        <v>6612</v>
      </c>
      <c r="C3150" s="64" t="s">
        <v>6613</v>
      </c>
      <c r="D3150" s="234" t="s">
        <v>103</v>
      </c>
      <c r="E3150" s="64" t="s">
        <v>1385</v>
      </c>
      <c r="F3150" s="64">
        <v>12</v>
      </c>
      <c r="G3150" s="64" t="s">
        <v>166</v>
      </c>
      <c r="H3150" s="233" t="s">
        <v>6580</v>
      </c>
      <c r="I3150" s="234" t="s">
        <v>166</v>
      </c>
    </row>
    <row r="3151" spans="1:10" x14ac:dyDescent="0.25">
      <c r="A3151" s="64">
        <v>24236761</v>
      </c>
      <c r="B3151" s="233" t="s">
        <v>6614</v>
      </c>
      <c r="C3151" s="64" t="s">
        <v>6182</v>
      </c>
      <c r="D3151" s="234" t="s">
        <v>104</v>
      </c>
      <c r="E3151" s="64" t="s">
        <v>3495</v>
      </c>
      <c r="F3151" s="64">
        <v>13</v>
      </c>
      <c r="G3151" s="64" t="s">
        <v>166</v>
      </c>
      <c r="H3151" s="233" t="s">
        <v>6580</v>
      </c>
      <c r="I3151" s="234" t="s">
        <v>166</v>
      </c>
      <c r="J3151" s="64" t="s">
        <v>481</v>
      </c>
    </row>
    <row r="3152" spans="1:10" x14ac:dyDescent="0.25">
      <c r="A3152" s="64">
        <v>24245808</v>
      </c>
      <c r="B3152" s="233" t="s">
        <v>6615</v>
      </c>
      <c r="C3152" s="64" t="s">
        <v>6616</v>
      </c>
      <c r="D3152" s="234" t="s">
        <v>103</v>
      </c>
      <c r="E3152" s="64" t="s">
        <v>5813</v>
      </c>
      <c r="F3152" s="64">
        <v>13</v>
      </c>
      <c r="G3152" s="64" t="s">
        <v>166</v>
      </c>
      <c r="H3152" s="233" t="s">
        <v>6580</v>
      </c>
      <c r="I3152" s="234" t="s">
        <v>166</v>
      </c>
      <c r="J3152" s="64" t="s">
        <v>3979</v>
      </c>
    </row>
    <row r="3153" spans="1:10" x14ac:dyDescent="0.25">
      <c r="A3153" s="64">
        <v>24245809</v>
      </c>
      <c r="B3153" s="233" t="s">
        <v>6615</v>
      </c>
      <c r="C3153" s="64" t="s">
        <v>6617</v>
      </c>
      <c r="D3153" s="234" t="s">
        <v>103</v>
      </c>
      <c r="E3153" s="64" t="s">
        <v>2374</v>
      </c>
      <c r="F3153" s="64">
        <v>13</v>
      </c>
      <c r="G3153" s="64" t="s">
        <v>166</v>
      </c>
      <c r="H3153" s="233" t="s">
        <v>6580</v>
      </c>
      <c r="I3153" s="234" t="s">
        <v>166</v>
      </c>
      <c r="J3153" s="64" t="s">
        <v>6599</v>
      </c>
    </row>
    <row r="3154" spans="1:10" x14ac:dyDescent="0.25">
      <c r="A3154" s="64">
        <v>24245697</v>
      </c>
      <c r="B3154" s="233" t="s">
        <v>6618</v>
      </c>
      <c r="C3154" s="64" t="s">
        <v>3152</v>
      </c>
      <c r="D3154" s="234" t="s">
        <v>404</v>
      </c>
      <c r="E3154" s="64" t="s">
        <v>6619</v>
      </c>
      <c r="F3154" s="64">
        <v>16</v>
      </c>
      <c r="G3154" s="64" t="s">
        <v>166</v>
      </c>
      <c r="H3154" s="233" t="s">
        <v>6580</v>
      </c>
      <c r="I3154" s="234" t="s">
        <v>166</v>
      </c>
      <c r="J3154" s="64" t="s">
        <v>3979</v>
      </c>
    </row>
    <row r="3155" spans="1:10" x14ac:dyDescent="0.25">
      <c r="A3155" s="64">
        <v>24221808</v>
      </c>
      <c r="B3155" s="233" t="s">
        <v>6515</v>
      </c>
      <c r="C3155" s="64" t="s">
        <v>1645</v>
      </c>
      <c r="D3155" s="234" t="s">
        <v>103</v>
      </c>
      <c r="E3155" s="64" t="s">
        <v>4120</v>
      </c>
      <c r="F3155" s="64">
        <v>13</v>
      </c>
      <c r="G3155" s="64" t="s">
        <v>166</v>
      </c>
      <c r="H3155" s="233" t="s">
        <v>6580</v>
      </c>
      <c r="I3155" s="234" t="s">
        <v>166</v>
      </c>
      <c r="J3155" s="64" t="s">
        <v>3979</v>
      </c>
    </row>
    <row r="3156" spans="1:10" x14ac:dyDescent="0.25">
      <c r="A3156" s="64">
        <v>24236762</v>
      </c>
      <c r="B3156" s="233" t="s">
        <v>6620</v>
      </c>
      <c r="C3156" s="64" t="s">
        <v>6621</v>
      </c>
      <c r="D3156" s="234" t="s">
        <v>103</v>
      </c>
      <c r="E3156" s="64" t="s">
        <v>3867</v>
      </c>
      <c r="F3156" s="64">
        <v>13</v>
      </c>
      <c r="G3156" s="64" t="s">
        <v>166</v>
      </c>
      <c r="H3156" s="233" t="s">
        <v>6580</v>
      </c>
      <c r="I3156" s="234" t="s">
        <v>166</v>
      </c>
    </row>
    <row r="3157" spans="1:10" x14ac:dyDescent="0.25">
      <c r="A3157" s="64">
        <v>24245600</v>
      </c>
      <c r="B3157" s="233" t="s">
        <v>6620</v>
      </c>
      <c r="C3157" s="64" t="s">
        <v>628</v>
      </c>
      <c r="D3157" s="234" t="s">
        <v>104</v>
      </c>
      <c r="E3157" s="64" t="s">
        <v>1731</v>
      </c>
      <c r="F3157" s="64">
        <v>11</v>
      </c>
      <c r="G3157" s="64" t="s">
        <v>166</v>
      </c>
      <c r="H3157" s="233" t="s">
        <v>6580</v>
      </c>
      <c r="I3157" s="234" t="s">
        <v>166</v>
      </c>
      <c r="J3157" s="64" t="s">
        <v>3979</v>
      </c>
    </row>
    <row r="3158" spans="1:10" x14ac:dyDescent="0.25">
      <c r="A3158" s="64">
        <v>24245592</v>
      </c>
      <c r="B3158" s="233" t="s">
        <v>3819</v>
      </c>
      <c r="C3158" s="64" t="s">
        <v>2606</v>
      </c>
      <c r="D3158" s="234" t="s">
        <v>103</v>
      </c>
      <c r="E3158" s="64" t="s">
        <v>1200</v>
      </c>
      <c r="F3158" s="64">
        <v>12</v>
      </c>
      <c r="G3158" s="64" t="s">
        <v>166</v>
      </c>
      <c r="H3158" s="233" t="s">
        <v>6580</v>
      </c>
      <c r="I3158" s="234" t="s">
        <v>166</v>
      </c>
      <c r="J3158" s="64" t="s">
        <v>3979</v>
      </c>
    </row>
    <row r="3159" spans="1:10" x14ac:dyDescent="0.25">
      <c r="A3159" s="64">
        <v>24212865</v>
      </c>
      <c r="B3159" s="233" t="s">
        <v>1496</v>
      </c>
      <c r="C3159" s="64" t="s">
        <v>1350</v>
      </c>
      <c r="D3159" s="234" t="s">
        <v>118</v>
      </c>
      <c r="E3159" s="64" t="s">
        <v>6622</v>
      </c>
      <c r="F3159" s="64">
        <v>15</v>
      </c>
      <c r="G3159" s="64" t="s">
        <v>166</v>
      </c>
      <c r="H3159" s="233" t="s">
        <v>6580</v>
      </c>
      <c r="I3159" s="234" t="s">
        <v>166</v>
      </c>
      <c r="J3159" s="64" t="s">
        <v>2247</v>
      </c>
    </row>
    <row r="3160" spans="1:10" x14ac:dyDescent="0.25">
      <c r="A3160" s="64">
        <v>24221810</v>
      </c>
      <c r="B3160" s="233" t="s">
        <v>6623</v>
      </c>
      <c r="C3160" s="64" t="s">
        <v>5703</v>
      </c>
      <c r="D3160" s="234" t="s">
        <v>103</v>
      </c>
      <c r="E3160" s="64" t="s">
        <v>6624</v>
      </c>
      <c r="F3160" s="64">
        <v>13</v>
      </c>
      <c r="G3160" s="64" t="s">
        <v>166</v>
      </c>
      <c r="H3160" s="233" t="s">
        <v>6580</v>
      </c>
      <c r="I3160" s="234" t="s">
        <v>166</v>
      </c>
      <c r="J3160" s="64" t="s">
        <v>2247</v>
      </c>
    </row>
    <row r="3161" spans="1:10" x14ac:dyDescent="0.25">
      <c r="A3161" s="64">
        <v>24236773</v>
      </c>
      <c r="B3161" s="233" t="s">
        <v>6625</v>
      </c>
      <c r="C3161" s="64" t="s">
        <v>2150</v>
      </c>
      <c r="D3161" s="234" t="s">
        <v>119</v>
      </c>
      <c r="E3161" s="64" t="s">
        <v>4171</v>
      </c>
      <c r="F3161" s="64">
        <v>14</v>
      </c>
      <c r="G3161" s="64" t="s">
        <v>166</v>
      </c>
      <c r="H3161" s="233" t="s">
        <v>6580</v>
      </c>
      <c r="I3161" s="234" t="s">
        <v>166</v>
      </c>
      <c r="J3161" s="64" t="s">
        <v>481</v>
      </c>
    </row>
    <row r="3162" spans="1:10" x14ac:dyDescent="0.25">
      <c r="A3162" s="64">
        <v>24221872</v>
      </c>
      <c r="B3162" s="233" t="s">
        <v>4647</v>
      </c>
      <c r="C3162" s="64" t="s">
        <v>6626</v>
      </c>
      <c r="D3162" s="234" t="s">
        <v>119</v>
      </c>
      <c r="E3162" s="64" t="s">
        <v>4345</v>
      </c>
      <c r="F3162" s="64">
        <v>15</v>
      </c>
      <c r="G3162" s="64" t="s">
        <v>166</v>
      </c>
      <c r="H3162" s="233" t="s">
        <v>6580</v>
      </c>
      <c r="I3162" s="234" t="s">
        <v>166</v>
      </c>
      <c r="J3162" s="64" t="s">
        <v>3979</v>
      </c>
    </row>
    <row r="3163" spans="1:10" x14ac:dyDescent="0.25">
      <c r="A3163" s="64">
        <v>24220511</v>
      </c>
      <c r="B3163" s="233" t="s">
        <v>6627</v>
      </c>
      <c r="C3163" s="64" t="s">
        <v>3051</v>
      </c>
      <c r="D3163" s="234" t="s">
        <v>119</v>
      </c>
      <c r="E3163" s="64" t="s">
        <v>3887</v>
      </c>
      <c r="F3163" s="64">
        <v>14</v>
      </c>
      <c r="G3163" s="64" t="s">
        <v>166</v>
      </c>
      <c r="H3163" s="233" t="s">
        <v>6580</v>
      </c>
      <c r="I3163" s="234" t="s">
        <v>166</v>
      </c>
      <c r="J3163" s="64" t="s">
        <v>5315</v>
      </c>
    </row>
    <row r="3164" spans="1:10" x14ac:dyDescent="0.25">
      <c r="A3164" s="64">
        <v>24245612</v>
      </c>
      <c r="B3164" s="233" t="s">
        <v>6628</v>
      </c>
      <c r="C3164" s="64" t="s">
        <v>6629</v>
      </c>
      <c r="D3164" s="234" t="s">
        <v>104</v>
      </c>
      <c r="E3164" s="64" t="s">
        <v>5313</v>
      </c>
      <c r="F3164" s="64">
        <v>11</v>
      </c>
      <c r="G3164" s="64" t="s">
        <v>166</v>
      </c>
      <c r="H3164" s="233" t="s">
        <v>6580</v>
      </c>
      <c r="I3164" s="234" t="s">
        <v>166</v>
      </c>
      <c r="J3164" s="64" t="s">
        <v>3979</v>
      </c>
    </row>
    <row r="3165" spans="1:10" x14ac:dyDescent="0.25">
      <c r="A3165" s="64">
        <v>24247672</v>
      </c>
      <c r="B3165" s="233" t="s">
        <v>6630</v>
      </c>
      <c r="C3165" s="64" t="s">
        <v>1306</v>
      </c>
      <c r="D3165" s="234" t="s">
        <v>103</v>
      </c>
      <c r="E3165" s="64" t="s">
        <v>6631</v>
      </c>
      <c r="F3165" s="64">
        <v>13</v>
      </c>
      <c r="G3165" s="64" t="s">
        <v>166</v>
      </c>
      <c r="H3165" s="233" t="s">
        <v>6580</v>
      </c>
      <c r="I3165" s="234" t="s">
        <v>166</v>
      </c>
      <c r="J3165" s="64" t="s">
        <v>3979</v>
      </c>
    </row>
    <row r="3166" spans="1:10" x14ac:dyDescent="0.25">
      <c r="A3166" s="64">
        <v>24222623</v>
      </c>
      <c r="B3166" s="233" t="s">
        <v>6632</v>
      </c>
      <c r="C3166" s="64" t="s">
        <v>6633</v>
      </c>
      <c r="D3166" s="234" t="s">
        <v>119</v>
      </c>
      <c r="E3166" s="64" t="s">
        <v>6634</v>
      </c>
      <c r="F3166" s="64">
        <v>15</v>
      </c>
      <c r="G3166" s="64" t="s">
        <v>166</v>
      </c>
      <c r="H3166" s="233" t="s">
        <v>6580</v>
      </c>
      <c r="I3166" s="234" t="s">
        <v>166</v>
      </c>
      <c r="J3166" s="64" t="s">
        <v>2247</v>
      </c>
    </row>
    <row r="3167" spans="1:10" x14ac:dyDescent="0.25">
      <c r="A3167" s="64">
        <v>24249094</v>
      </c>
      <c r="B3167" s="233" t="s">
        <v>6635</v>
      </c>
      <c r="C3167" s="64" t="s">
        <v>4895</v>
      </c>
      <c r="D3167" s="234" t="s">
        <v>103</v>
      </c>
      <c r="E3167" s="64" t="s">
        <v>6004</v>
      </c>
      <c r="F3167" s="64">
        <v>12</v>
      </c>
      <c r="G3167" s="64" t="s">
        <v>166</v>
      </c>
      <c r="H3167" s="233" t="s">
        <v>6580</v>
      </c>
      <c r="I3167" s="234" t="s">
        <v>166</v>
      </c>
    </row>
    <row r="3168" spans="1:10" x14ac:dyDescent="0.25">
      <c r="A3168" s="64">
        <v>24212842</v>
      </c>
      <c r="B3168" s="233" t="s">
        <v>4668</v>
      </c>
      <c r="C3168" s="64" t="s">
        <v>6636</v>
      </c>
      <c r="D3168" s="234" t="s">
        <v>119</v>
      </c>
      <c r="E3168" s="64" t="s">
        <v>5807</v>
      </c>
      <c r="F3168" s="64">
        <v>15</v>
      </c>
      <c r="G3168" s="64" t="s">
        <v>166</v>
      </c>
      <c r="H3168" s="233" t="s">
        <v>6580</v>
      </c>
      <c r="I3168" s="234" t="s">
        <v>166</v>
      </c>
      <c r="J3168" s="64" t="s">
        <v>3979</v>
      </c>
    </row>
    <row r="3169" spans="1:10" x14ac:dyDescent="0.25">
      <c r="A3169" s="64">
        <v>24236774</v>
      </c>
      <c r="B3169" s="233" t="s">
        <v>6637</v>
      </c>
      <c r="C3169" s="64" t="s">
        <v>3588</v>
      </c>
      <c r="D3169" s="234" t="s">
        <v>103</v>
      </c>
      <c r="E3169" s="64" t="s">
        <v>2183</v>
      </c>
      <c r="F3169" s="64">
        <v>13</v>
      </c>
      <c r="G3169" s="64" t="s">
        <v>166</v>
      </c>
      <c r="H3169" s="233" t="s">
        <v>6580</v>
      </c>
      <c r="I3169" s="234" t="s">
        <v>166</v>
      </c>
      <c r="J3169" s="64" t="s">
        <v>2247</v>
      </c>
    </row>
    <row r="3170" spans="1:10" x14ac:dyDescent="0.25">
      <c r="A3170" s="64">
        <v>24236763</v>
      </c>
      <c r="B3170" s="233" t="s">
        <v>6637</v>
      </c>
      <c r="C3170" s="64" t="s">
        <v>6638</v>
      </c>
      <c r="D3170" s="234" t="s">
        <v>104</v>
      </c>
      <c r="E3170" s="64" t="s">
        <v>420</v>
      </c>
      <c r="F3170" s="64">
        <v>12</v>
      </c>
      <c r="G3170" s="64" t="s">
        <v>166</v>
      </c>
      <c r="H3170" s="233" t="s">
        <v>6580</v>
      </c>
      <c r="I3170" s="234" t="s">
        <v>166</v>
      </c>
      <c r="J3170" s="64" t="s">
        <v>481</v>
      </c>
    </row>
    <row r="3171" spans="1:10" x14ac:dyDescent="0.25">
      <c r="A3171" s="64">
        <v>24236775</v>
      </c>
      <c r="B3171" s="233" t="s">
        <v>6639</v>
      </c>
      <c r="C3171" s="64" t="s">
        <v>6640</v>
      </c>
      <c r="D3171" s="234" t="s">
        <v>103</v>
      </c>
      <c r="E3171" s="64" t="s">
        <v>6641</v>
      </c>
      <c r="F3171" s="64">
        <v>12</v>
      </c>
      <c r="G3171" s="64" t="s">
        <v>166</v>
      </c>
      <c r="H3171" s="233" t="s">
        <v>6580</v>
      </c>
      <c r="I3171" s="234" t="s">
        <v>166</v>
      </c>
      <c r="J3171" s="64" t="s">
        <v>3979</v>
      </c>
    </row>
    <row r="3172" spans="1:10" x14ac:dyDescent="0.25">
      <c r="A3172" s="64">
        <v>24222563</v>
      </c>
      <c r="B3172" s="233" t="s">
        <v>6555</v>
      </c>
      <c r="C3172" s="64" t="s">
        <v>2773</v>
      </c>
      <c r="D3172" s="234" t="s">
        <v>119</v>
      </c>
      <c r="E3172" s="64" t="s">
        <v>5457</v>
      </c>
      <c r="F3172" s="64">
        <v>15</v>
      </c>
      <c r="G3172" s="64" t="s">
        <v>166</v>
      </c>
      <c r="H3172" s="233" t="s">
        <v>6580</v>
      </c>
      <c r="I3172" s="234" t="s">
        <v>166</v>
      </c>
      <c r="J3172" s="64" t="s">
        <v>3979</v>
      </c>
    </row>
    <row r="3173" spans="1:10" x14ac:dyDescent="0.25">
      <c r="A3173" s="64">
        <v>24221217</v>
      </c>
      <c r="B3173" s="233" t="s">
        <v>6555</v>
      </c>
      <c r="C3173" s="64" t="s">
        <v>6182</v>
      </c>
      <c r="D3173" s="234" t="s">
        <v>104</v>
      </c>
      <c r="E3173" s="64" t="s">
        <v>1461</v>
      </c>
      <c r="F3173" s="64">
        <v>13</v>
      </c>
      <c r="G3173" s="64" t="s">
        <v>166</v>
      </c>
      <c r="H3173" s="233" t="s">
        <v>6580</v>
      </c>
      <c r="I3173" s="234" t="s">
        <v>166</v>
      </c>
      <c r="J3173" s="64" t="s">
        <v>2247</v>
      </c>
    </row>
    <row r="3174" spans="1:10" x14ac:dyDescent="0.25">
      <c r="A3174" s="64">
        <v>24210538</v>
      </c>
      <c r="B3174" s="233" t="s">
        <v>6555</v>
      </c>
      <c r="C3174" s="64" t="s">
        <v>3975</v>
      </c>
      <c r="D3174" s="234" t="s">
        <v>119</v>
      </c>
      <c r="E3174" s="64" t="s">
        <v>6351</v>
      </c>
      <c r="F3174" s="64">
        <v>14</v>
      </c>
      <c r="G3174" s="64" t="s">
        <v>166</v>
      </c>
      <c r="H3174" s="233" t="s">
        <v>6580</v>
      </c>
      <c r="I3174" s="234" t="s">
        <v>166</v>
      </c>
      <c r="J3174" s="64" t="s">
        <v>3427</v>
      </c>
    </row>
    <row r="3175" spans="1:10" x14ac:dyDescent="0.25">
      <c r="A3175" s="64">
        <v>24236776</v>
      </c>
      <c r="B3175" s="233" t="s">
        <v>6642</v>
      </c>
      <c r="C3175" s="64" t="s">
        <v>552</v>
      </c>
      <c r="D3175" s="234" t="s">
        <v>103</v>
      </c>
      <c r="E3175" s="64" t="s">
        <v>1014</v>
      </c>
      <c r="F3175" s="64">
        <v>13</v>
      </c>
      <c r="G3175" s="64" t="s">
        <v>166</v>
      </c>
      <c r="H3175" s="233" t="s">
        <v>6580</v>
      </c>
      <c r="I3175" s="234" t="s">
        <v>166</v>
      </c>
      <c r="J3175" s="64" t="s">
        <v>3979</v>
      </c>
    </row>
    <row r="3176" spans="1:10" x14ac:dyDescent="0.25">
      <c r="A3176" s="64">
        <v>24221218</v>
      </c>
      <c r="B3176" s="233" t="s">
        <v>767</v>
      </c>
      <c r="C3176" s="64" t="s">
        <v>1202</v>
      </c>
      <c r="D3176" s="234" t="s">
        <v>119</v>
      </c>
      <c r="E3176" s="64" t="s">
        <v>6643</v>
      </c>
      <c r="F3176" s="64">
        <v>15</v>
      </c>
      <c r="G3176" s="64" t="s">
        <v>166</v>
      </c>
      <c r="H3176" s="233" t="s">
        <v>6580</v>
      </c>
      <c r="I3176" s="234" t="s">
        <v>166</v>
      </c>
      <c r="J3176" s="64" t="s">
        <v>2247</v>
      </c>
    </row>
    <row r="3177" spans="1:10" x14ac:dyDescent="0.25">
      <c r="A3177" s="64">
        <v>24220026</v>
      </c>
      <c r="B3177" s="233" t="s">
        <v>767</v>
      </c>
      <c r="C3177" s="64" t="s">
        <v>6644</v>
      </c>
      <c r="D3177" s="234" t="s">
        <v>119</v>
      </c>
      <c r="E3177" s="64" t="s">
        <v>5504</v>
      </c>
      <c r="F3177" s="64">
        <v>14</v>
      </c>
      <c r="G3177" s="64" t="s">
        <v>166</v>
      </c>
      <c r="H3177" s="233" t="s">
        <v>6580</v>
      </c>
      <c r="I3177" s="234" t="s">
        <v>166</v>
      </c>
      <c r="J3177" s="64" t="s">
        <v>2247</v>
      </c>
    </row>
    <row r="3178" spans="1:10" x14ac:dyDescent="0.25">
      <c r="A3178" s="64">
        <v>24233676</v>
      </c>
      <c r="B3178" s="233" t="s">
        <v>768</v>
      </c>
      <c r="C3178" s="64" t="s">
        <v>6503</v>
      </c>
      <c r="D3178" s="234" t="s">
        <v>103</v>
      </c>
      <c r="E3178" s="64" t="s">
        <v>1371</v>
      </c>
      <c r="F3178" s="64">
        <v>12</v>
      </c>
      <c r="G3178" s="64" t="s">
        <v>166</v>
      </c>
      <c r="H3178" s="233" t="s">
        <v>6580</v>
      </c>
      <c r="I3178" s="234" t="s">
        <v>166</v>
      </c>
    </row>
    <row r="3179" spans="1:10" x14ac:dyDescent="0.25">
      <c r="A3179" s="64">
        <v>24220509</v>
      </c>
      <c r="B3179" s="233" t="s">
        <v>767</v>
      </c>
      <c r="C3179" s="64" t="s">
        <v>531</v>
      </c>
      <c r="D3179" s="234" t="s">
        <v>119</v>
      </c>
      <c r="E3179" s="64" t="s">
        <v>1238</v>
      </c>
      <c r="F3179" s="64">
        <v>15</v>
      </c>
      <c r="G3179" s="64" t="s">
        <v>166</v>
      </c>
      <c r="H3179" s="233" t="s">
        <v>6580</v>
      </c>
      <c r="I3179" s="234" t="s">
        <v>166</v>
      </c>
      <c r="J3179" s="64" t="s">
        <v>5315</v>
      </c>
    </row>
    <row r="3180" spans="1:10" x14ac:dyDescent="0.25">
      <c r="A3180" s="64">
        <v>24245594</v>
      </c>
      <c r="B3180" s="233" t="s">
        <v>2537</v>
      </c>
      <c r="C3180" s="64" t="s">
        <v>4038</v>
      </c>
      <c r="D3180" s="234" t="s">
        <v>103</v>
      </c>
      <c r="E3180" s="64" t="s">
        <v>268</v>
      </c>
      <c r="F3180" s="64">
        <v>13</v>
      </c>
      <c r="G3180" s="64" t="s">
        <v>166</v>
      </c>
      <c r="H3180" s="233" t="s">
        <v>6580</v>
      </c>
      <c r="I3180" s="234" t="s">
        <v>166</v>
      </c>
      <c r="J3180" s="64" t="s">
        <v>3979</v>
      </c>
    </row>
    <row r="3181" spans="1:10" x14ac:dyDescent="0.25">
      <c r="A3181" s="64">
        <v>24236777</v>
      </c>
      <c r="B3181" s="233" t="s">
        <v>6645</v>
      </c>
      <c r="C3181" s="64" t="s">
        <v>6646</v>
      </c>
      <c r="D3181" s="234" t="s">
        <v>104</v>
      </c>
      <c r="E3181" s="64" t="s">
        <v>1769</v>
      </c>
      <c r="F3181" s="64">
        <v>13</v>
      </c>
      <c r="G3181" s="64" t="s">
        <v>166</v>
      </c>
      <c r="H3181" s="233" t="s">
        <v>6580</v>
      </c>
      <c r="I3181" s="234" t="s">
        <v>166</v>
      </c>
      <c r="J3181" s="64" t="s">
        <v>481</v>
      </c>
    </row>
    <row r="3182" spans="1:10" x14ac:dyDescent="0.25">
      <c r="A3182" s="64">
        <v>24236778</v>
      </c>
      <c r="B3182" s="233" t="s">
        <v>6645</v>
      </c>
      <c r="C3182" s="64" t="s">
        <v>6647</v>
      </c>
      <c r="D3182" s="234" t="s">
        <v>104</v>
      </c>
      <c r="E3182" s="64" t="s">
        <v>6648</v>
      </c>
      <c r="F3182" s="64">
        <v>12</v>
      </c>
      <c r="G3182" s="64" t="s">
        <v>166</v>
      </c>
      <c r="H3182" s="233" t="s">
        <v>6580</v>
      </c>
      <c r="I3182" s="234" t="s">
        <v>166</v>
      </c>
      <c r="J3182" s="64" t="s">
        <v>481</v>
      </c>
    </row>
    <row r="3183" spans="1:10" x14ac:dyDescent="0.25">
      <c r="A3183" s="64">
        <v>24237739</v>
      </c>
      <c r="B3183" s="233" t="s">
        <v>6649</v>
      </c>
      <c r="C3183" s="64" t="s">
        <v>6650</v>
      </c>
      <c r="D3183" s="234" t="s">
        <v>118</v>
      </c>
      <c r="E3183" s="64" t="s">
        <v>6651</v>
      </c>
      <c r="F3183" s="64">
        <v>14</v>
      </c>
      <c r="G3183" s="64" t="s">
        <v>166</v>
      </c>
      <c r="H3183" s="233" t="s">
        <v>6580</v>
      </c>
      <c r="I3183" s="234" t="s">
        <v>166</v>
      </c>
      <c r="J3183" s="64" t="s">
        <v>2247</v>
      </c>
    </row>
    <row r="3184" spans="1:10" x14ac:dyDescent="0.25">
      <c r="A3184" s="64">
        <v>24236779</v>
      </c>
      <c r="B3184" s="233" t="s">
        <v>6652</v>
      </c>
      <c r="C3184" s="64" t="s">
        <v>6653</v>
      </c>
      <c r="D3184" s="234" t="s">
        <v>103</v>
      </c>
      <c r="E3184" s="64" t="s">
        <v>913</v>
      </c>
      <c r="F3184" s="64">
        <v>12</v>
      </c>
      <c r="G3184" s="64" t="s">
        <v>166</v>
      </c>
      <c r="H3184" s="233" t="s">
        <v>6580</v>
      </c>
      <c r="I3184" s="234" t="s">
        <v>166</v>
      </c>
      <c r="J3184" s="64" t="s">
        <v>2247</v>
      </c>
    </row>
    <row r="3185" spans="1:10" x14ac:dyDescent="0.25">
      <c r="A3185" s="64">
        <v>24245601</v>
      </c>
      <c r="B3185" s="233" t="s">
        <v>1706</v>
      </c>
      <c r="C3185" s="64" t="s">
        <v>606</v>
      </c>
      <c r="D3185" s="234" t="s">
        <v>104</v>
      </c>
      <c r="E3185" s="64" t="s">
        <v>205</v>
      </c>
      <c r="F3185" s="64">
        <v>12</v>
      </c>
      <c r="G3185" s="64" t="s">
        <v>166</v>
      </c>
      <c r="H3185" s="233" t="s">
        <v>6580</v>
      </c>
      <c r="I3185" s="234" t="s">
        <v>166</v>
      </c>
      <c r="J3185" s="64" t="s">
        <v>3979</v>
      </c>
    </row>
    <row r="3186" spans="1:10" x14ac:dyDescent="0.25">
      <c r="A3186" s="64">
        <v>24210728</v>
      </c>
      <c r="B3186" s="233" t="s">
        <v>369</v>
      </c>
      <c r="C3186" s="64" t="s">
        <v>6654</v>
      </c>
      <c r="D3186" s="234" t="s">
        <v>118</v>
      </c>
      <c r="E3186" s="64" t="s">
        <v>4540</v>
      </c>
      <c r="F3186" s="64">
        <v>14</v>
      </c>
      <c r="G3186" s="64" t="s">
        <v>166</v>
      </c>
      <c r="H3186" s="233" t="s">
        <v>6580</v>
      </c>
      <c r="I3186" s="234" t="s">
        <v>166</v>
      </c>
      <c r="J3186" s="64" t="s">
        <v>2247</v>
      </c>
    </row>
    <row r="3187" spans="1:10" x14ac:dyDescent="0.25">
      <c r="A3187" s="64">
        <v>24210727</v>
      </c>
      <c r="B3187" s="233" t="s">
        <v>6655</v>
      </c>
      <c r="C3187" s="64" t="s">
        <v>419</v>
      </c>
      <c r="D3187" s="234" t="s">
        <v>118</v>
      </c>
      <c r="E3187" s="64" t="s">
        <v>2520</v>
      </c>
      <c r="F3187" s="64">
        <v>14</v>
      </c>
      <c r="G3187" s="64" t="s">
        <v>166</v>
      </c>
      <c r="H3187" s="233" t="s">
        <v>6580</v>
      </c>
      <c r="I3187" s="234" t="s">
        <v>166</v>
      </c>
      <c r="J3187" s="64" t="s">
        <v>2247</v>
      </c>
    </row>
    <row r="3188" spans="1:10" x14ac:dyDescent="0.25">
      <c r="A3188" s="64">
        <v>24220900</v>
      </c>
      <c r="B3188" s="233" t="s">
        <v>4037</v>
      </c>
      <c r="C3188" s="64" t="s">
        <v>2179</v>
      </c>
      <c r="D3188" s="234" t="s">
        <v>118</v>
      </c>
      <c r="E3188" s="64" t="s">
        <v>2045</v>
      </c>
      <c r="F3188" s="64">
        <v>14</v>
      </c>
      <c r="G3188" s="64" t="s">
        <v>166</v>
      </c>
      <c r="H3188" s="233" t="s">
        <v>6580</v>
      </c>
      <c r="I3188" s="234" t="s">
        <v>166</v>
      </c>
      <c r="J3188" s="64" t="s">
        <v>3979</v>
      </c>
    </row>
    <row r="3189" spans="1:10" x14ac:dyDescent="0.25">
      <c r="A3189" s="64">
        <v>24247600</v>
      </c>
      <c r="B3189" s="233" t="s">
        <v>6656</v>
      </c>
      <c r="C3189" s="64" t="s">
        <v>917</v>
      </c>
      <c r="D3189" s="234" t="s">
        <v>104</v>
      </c>
      <c r="E3189" s="64" t="s">
        <v>1524</v>
      </c>
      <c r="F3189" s="64">
        <v>11</v>
      </c>
      <c r="G3189" s="64" t="s">
        <v>166</v>
      </c>
      <c r="H3189" s="233" t="s">
        <v>6580</v>
      </c>
      <c r="I3189" s="234" t="s">
        <v>166</v>
      </c>
      <c r="J3189" s="64" t="s">
        <v>3979</v>
      </c>
    </row>
    <row r="3190" spans="1:10" x14ac:dyDescent="0.25">
      <c r="A3190" s="64">
        <v>24221806</v>
      </c>
      <c r="B3190" s="233" t="s">
        <v>4039</v>
      </c>
      <c r="C3190" s="64" t="s">
        <v>6657</v>
      </c>
      <c r="D3190" s="234" t="s">
        <v>118</v>
      </c>
      <c r="E3190" s="64" t="s">
        <v>5412</v>
      </c>
      <c r="F3190" s="64">
        <v>14</v>
      </c>
      <c r="G3190" s="64" t="s">
        <v>166</v>
      </c>
      <c r="H3190" s="233" t="s">
        <v>6580</v>
      </c>
      <c r="I3190" s="234" t="s">
        <v>166</v>
      </c>
      <c r="J3190" s="64" t="s">
        <v>3979</v>
      </c>
    </row>
    <row r="3191" spans="1:10" x14ac:dyDescent="0.25">
      <c r="A3191" s="64">
        <v>24245602</v>
      </c>
      <c r="B3191" s="233" t="s">
        <v>4043</v>
      </c>
      <c r="C3191" s="64" t="s">
        <v>178</v>
      </c>
      <c r="D3191" s="234" t="s">
        <v>104</v>
      </c>
      <c r="E3191" s="64" t="s">
        <v>294</v>
      </c>
      <c r="F3191" s="64">
        <v>12</v>
      </c>
      <c r="G3191" s="64" t="s">
        <v>166</v>
      </c>
      <c r="H3191" s="233" t="s">
        <v>6580</v>
      </c>
      <c r="I3191" s="234" t="s">
        <v>166</v>
      </c>
      <c r="J3191" s="64" t="s">
        <v>3979</v>
      </c>
    </row>
    <row r="3192" spans="1:10" x14ac:dyDescent="0.25">
      <c r="A3192" s="64">
        <v>24221873</v>
      </c>
      <c r="B3192" s="233" t="s">
        <v>3730</v>
      </c>
      <c r="C3192" s="64" t="s">
        <v>6658</v>
      </c>
      <c r="D3192" s="234" t="s">
        <v>119</v>
      </c>
      <c r="E3192" s="64" t="s">
        <v>4633</v>
      </c>
      <c r="F3192" s="64">
        <v>15</v>
      </c>
      <c r="G3192" s="64" t="s">
        <v>166</v>
      </c>
      <c r="H3192" s="233" t="s">
        <v>6580</v>
      </c>
      <c r="I3192" s="234" t="s">
        <v>166</v>
      </c>
      <c r="J3192" s="64" t="s">
        <v>2247</v>
      </c>
    </row>
    <row r="3193" spans="1:10" x14ac:dyDescent="0.25">
      <c r="A3193" s="64">
        <v>24245596</v>
      </c>
      <c r="B3193" s="233" t="s">
        <v>6659</v>
      </c>
      <c r="C3193" s="64" t="s">
        <v>2979</v>
      </c>
      <c r="D3193" s="234" t="s">
        <v>103</v>
      </c>
      <c r="E3193" s="64" t="s">
        <v>3033</v>
      </c>
      <c r="F3193" s="64">
        <v>11</v>
      </c>
      <c r="G3193" s="64" t="s">
        <v>166</v>
      </c>
      <c r="H3193" s="233" t="s">
        <v>6580</v>
      </c>
      <c r="I3193" s="234" t="s">
        <v>166</v>
      </c>
      <c r="J3193" s="64" t="s">
        <v>6586</v>
      </c>
    </row>
    <row r="3194" spans="1:10" x14ac:dyDescent="0.25">
      <c r="A3194" s="64">
        <v>24247822</v>
      </c>
      <c r="B3194" s="233" t="s">
        <v>6660</v>
      </c>
      <c r="C3194" s="64" t="s">
        <v>479</v>
      </c>
      <c r="D3194" s="234" t="s">
        <v>104</v>
      </c>
      <c r="E3194" s="64" t="s">
        <v>5313</v>
      </c>
      <c r="F3194" s="64">
        <v>11</v>
      </c>
      <c r="G3194" s="64" t="s">
        <v>166</v>
      </c>
      <c r="H3194" s="233" t="s">
        <v>6580</v>
      </c>
      <c r="I3194" s="234" t="s">
        <v>166</v>
      </c>
      <c r="J3194" s="64" t="s">
        <v>3979</v>
      </c>
    </row>
    <row r="3195" spans="1:10" x14ac:dyDescent="0.25">
      <c r="A3195" s="64">
        <v>24210725</v>
      </c>
      <c r="B3195" s="233" t="s">
        <v>4058</v>
      </c>
      <c r="C3195" s="64" t="s">
        <v>6661</v>
      </c>
      <c r="D3195" s="234" t="s">
        <v>118</v>
      </c>
      <c r="E3195" s="64" t="s">
        <v>6662</v>
      </c>
      <c r="F3195" s="64">
        <v>15</v>
      </c>
      <c r="G3195" s="64" t="s">
        <v>166</v>
      </c>
      <c r="H3195" s="233" t="s">
        <v>6580</v>
      </c>
      <c r="I3195" s="234" t="s">
        <v>166</v>
      </c>
      <c r="J3195" s="64" t="s">
        <v>2247</v>
      </c>
    </row>
    <row r="3196" spans="1:10" x14ac:dyDescent="0.25">
      <c r="A3196" s="64">
        <v>24245693</v>
      </c>
      <c r="B3196" s="233" t="s">
        <v>4058</v>
      </c>
      <c r="C3196" s="64" t="s">
        <v>6663</v>
      </c>
      <c r="D3196" s="234" t="s">
        <v>103</v>
      </c>
      <c r="E3196" s="64" t="s">
        <v>212</v>
      </c>
      <c r="F3196" s="64">
        <v>11</v>
      </c>
      <c r="G3196" s="64" t="s">
        <v>166</v>
      </c>
      <c r="H3196" s="233" t="s">
        <v>6580</v>
      </c>
      <c r="I3196" s="234" t="s">
        <v>166</v>
      </c>
      <c r="J3196" s="64" t="s">
        <v>279</v>
      </c>
    </row>
    <row r="3197" spans="1:10" x14ac:dyDescent="0.25">
      <c r="A3197" s="64">
        <v>24245593</v>
      </c>
      <c r="B3197" s="233" t="s">
        <v>1713</v>
      </c>
      <c r="C3197" s="64" t="s">
        <v>6664</v>
      </c>
      <c r="D3197" s="234" t="s">
        <v>103</v>
      </c>
      <c r="E3197" s="64" t="s">
        <v>5284</v>
      </c>
      <c r="F3197" s="64">
        <v>11</v>
      </c>
      <c r="G3197" s="64" t="s">
        <v>166</v>
      </c>
      <c r="H3197" s="233" t="s">
        <v>6580</v>
      </c>
      <c r="I3197" s="234" t="s">
        <v>166</v>
      </c>
      <c r="J3197" s="64" t="s">
        <v>2247</v>
      </c>
    </row>
    <row r="3198" spans="1:10" x14ac:dyDescent="0.25">
      <c r="A3198" s="64">
        <v>24236764</v>
      </c>
      <c r="B3198" s="233" t="s">
        <v>4066</v>
      </c>
      <c r="C3198" s="64" t="s">
        <v>6665</v>
      </c>
      <c r="D3198" s="234" t="s">
        <v>103</v>
      </c>
      <c r="E3198" s="64" t="s">
        <v>3788</v>
      </c>
      <c r="F3198" s="64">
        <v>13</v>
      </c>
      <c r="G3198" s="64" t="s">
        <v>166</v>
      </c>
      <c r="H3198" s="233" t="s">
        <v>6580</v>
      </c>
      <c r="I3198" s="234" t="s">
        <v>166</v>
      </c>
      <c r="J3198" s="64" t="s">
        <v>331</v>
      </c>
    </row>
    <row r="3199" spans="1:10" x14ac:dyDescent="0.25">
      <c r="A3199" s="64">
        <v>24210724</v>
      </c>
      <c r="B3199" s="233" t="s">
        <v>2546</v>
      </c>
      <c r="C3199" s="64" t="s">
        <v>6666</v>
      </c>
      <c r="D3199" s="234" t="s">
        <v>118</v>
      </c>
      <c r="E3199" s="64" t="s">
        <v>6667</v>
      </c>
      <c r="F3199" s="64">
        <v>14</v>
      </c>
      <c r="G3199" s="64" t="s">
        <v>166</v>
      </c>
      <c r="H3199" s="233" t="s">
        <v>6580</v>
      </c>
      <c r="I3199" s="234" t="s">
        <v>166</v>
      </c>
      <c r="J3199" s="64" t="s">
        <v>2247</v>
      </c>
    </row>
    <row r="3200" spans="1:10" x14ac:dyDescent="0.25">
      <c r="A3200" s="64">
        <v>24245599</v>
      </c>
      <c r="B3200" s="233" t="s">
        <v>6668</v>
      </c>
      <c r="C3200" s="64" t="s">
        <v>479</v>
      </c>
      <c r="D3200" s="234" t="s">
        <v>104</v>
      </c>
      <c r="E3200" s="64" t="s">
        <v>2402</v>
      </c>
      <c r="F3200" s="64">
        <v>12</v>
      </c>
      <c r="G3200" s="64" t="s">
        <v>166</v>
      </c>
      <c r="H3200" s="233" t="s">
        <v>6580</v>
      </c>
      <c r="I3200" s="234" t="s">
        <v>166</v>
      </c>
      <c r="J3200" s="64" t="s">
        <v>3979</v>
      </c>
    </row>
    <row r="3201" spans="1:10" x14ac:dyDescent="0.25">
      <c r="A3201" s="64">
        <v>24248377</v>
      </c>
      <c r="B3201" s="233" t="s">
        <v>6669</v>
      </c>
      <c r="C3201" s="64" t="s">
        <v>6670</v>
      </c>
      <c r="D3201" s="234" t="s">
        <v>104</v>
      </c>
      <c r="E3201" s="64" t="s">
        <v>6163</v>
      </c>
      <c r="F3201" s="64">
        <v>12</v>
      </c>
      <c r="G3201" s="64" t="s">
        <v>166</v>
      </c>
      <c r="H3201" s="233" t="s">
        <v>6671</v>
      </c>
      <c r="I3201" s="234" t="s">
        <v>166</v>
      </c>
      <c r="J3201" s="64" t="s">
        <v>469</v>
      </c>
    </row>
    <row r="3202" spans="1:10" x14ac:dyDescent="0.25">
      <c r="A3202" s="64">
        <v>24237394</v>
      </c>
      <c r="B3202" s="233" t="s">
        <v>6672</v>
      </c>
      <c r="C3202" s="64" t="s">
        <v>6673</v>
      </c>
      <c r="D3202" s="234" t="s">
        <v>118</v>
      </c>
      <c r="E3202" s="64" t="s">
        <v>6674</v>
      </c>
      <c r="F3202" s="64">
        <v>14</v>
      </c>
      <c r="G3202" s="64" t="s">
        <v>166</v>
      </c>
      <c r="H3202" s="233" t="s">
        <v>6671</v>
      </c>
      <c r="I3202" s="234" t="s">
        <v>166</v>
      </c>
      <c r="J3202" s="64" t="s">
        <v>469</v>
      </c>
    </row>
    <row r="3203" spans="1:10" x14ac:dyDescent="0.25">
      <c r="A3203" s="64">
        <v>24247585</v>
      </c>
      <c r="B3203" s="233" t="s">
        <v>5128</v>
      </c>
      <c r="C3203" s="64" t="s">
        <v>6675</v>
      </c>
      <c r="D3203" s="234" t="s">
        <v>104</v>
      </c>
      <c r="E3203" s="64" t="s">
        <v>6484</v>
      </c>
      <c r="F3203" s="64">
        <v>11</v>
      </c>
      <c r="G3203" s="64" t="s">
        <v>166</v>
      </c>
      <c r="H3203" s="233" t="s">
        <v>6671</v>
      </c>
      <c r="I3203" s="234" t="s">
        <v>166</v>
      </c>
      <c r="J3203" s="64" t="s">
        <v>6676</v>
      </c>
    </row>
    <row r="3204" spans="1:10" x14ac:dyDescent="0.25">
      <c r="A3204" s="64">
        <v>24237477</v>
      </c>
      <c r="B3204" s="233" t="s">
        <v>5128</v>
      </c>
      <c r="C3204" s="64" t="s">
        <v>6677</v>
      </c>
      <c r="D3204" s="234" t="s">
        <v>104</v>
      </c>
      <c r="E3204" s="64" t="s">
        <v>408</v>
      </c>
      <c r="F3204" s="64">
        <v>13</v>
      </c>
      <c r="G3204" s="64" t="s">
        <v>166</v>
      </c>
      <c r="H3204" s="233" t="s">
        <v>6671</v>
      </c>
      <c r="I3204" s="234" t="s">
        <v>166</v>
      </c>
      <c r="J3204" s="64" t="s">
        <v>6678</v>
      </c>
    </row>
    <row r="3205" spans="1:10" x14ac:dyDescent="0.25">
      <c r="A3205" s="64">
        <v>24220704</v>
      </c>
      <c r="B3205" s="233" t="s">
        <v>1334</v>
      </c>
      <c r="C3205" s="64" t="s">
        <v>6679</v>
      </c>
      <c r="D3205" s="234" t="s">
        <v>118</v>
      </c>
      <c r="E3205" s="64" t="s">
        <v>2276</v>
      </c>
      <c r="F3205" s="64">
        <v>14</v>
      </c>
      <c r="G3205" s="64" t="s">
        <v>166</v>
      </c>
      <c r="H3205" s="233" t="s">
        <v>6671</v>
      </c>
      <c r="I3205" s="234" t="s">
        <v>166</v>
      </c>
      <c r="J3205" s="64" t="s">
        <v>1412</v>
      </c>
    </row>
    <row r="3206" spans="1:10" x14ac:dyDescent="0.25">
      <c r="A3206" s="64">
        <v>24248374</v>
      </c>
      <c r="B3206" s="233" t="s">
        <v>6680</v>
      </c>
      <c r="C3206" s="64" t="s">
        <v>6681</v>
      </c>
      <c r="D3206" s="234" t="s">
        <v>103</v>
      </c>
      <c r="E3206" s="64" t="s">
        <v>522</v>
      </c>
      <c r="F3206" s="64">
        <v>11</v>
      </c>
      <c r="G3206" s="64" t="s">
        <v>166</v>
      </c>
      <c r="H3206" s="233" t="s">
        <v>6671</v>
      </c>
      <c r="I3206" s="234" t="s">
        <v>166</v>
      </c>
      <c r="J3206" s="64" t="s">
        <v>6682</v>
      </c>
    </row>
    <row r="3207" spans="1:10" x14ac:dyDescent="0.25">
      <c r="A3207" s="64">
        <v>24247666</v>
      </c>
      <c r="B3207" s="233" t="s">
        <v>6680</v>
      </c>
      <c r="C3207" s="64" t="s">
        <v>6683</v>
      </c>
      <c r="D3207" s="234" t="s">
        <v>103</v>
      </c>
      <c r="E3207" s="64" t="s">
        <v>522</v>
      </c>
      <c r="F3207" s="64">
        <v>11</v>
      </c>
      <c r="G3207" s="64" t="s">
        <v>166</v>
      </c>
      <c r="H3207" s="233" t="s">
        <v>6671</v>
      </c>
      <c r="I3207" s="234" t="s">
        <v>166</v>
      </c>
      <c r="J3207" s="64" t="s">
        <v>632</v>
      </c>
    </row>
    <row r="3208" spans="1:10" x14ac:dyDescent="0.25">
      <c r="A3208" s="64">
        <v>24247671</v>
      </c>
      <c r="B3208" s="233" t="s">
        <v>6684</v>
      </c>
      <c r="C3208" s="64" t="s">
        <v>2598</v>
      </c>
      <c r="D3208" s="234" t="s">
        <v>119</v>
      </c>
      <c r="E3208" s="64" t="s">
        <v>6685</v>
      </c>
      <c r="F3208" s="64">
        <v>14</v>
      </c>
      <c r="G3208" s="64" t="s">
        <v>166</v>
      </c>
      <c r="H3208" s="233" t="s">
        <v>6671</v>
      </c>
      <c r="I3208" s="234" t="s">
        <v>166</v>
      </c>
      <c r="J3208" s="64" t="s">
        <v>469</v>
      </c>
    </row>
    <row r="3209" spans="1:10" x14ac:dyDescent="0.25">
      <c r="A3209" s="64">
        <v>24237482</v>
      </c>
      <c r="B3209" s="233" t="s">
        <v>6686</v>
      </c>
      <c r="C3209" s="64" t="s">
        <v>6687</v>
      </c>
      <c r="D3209" s="234" t="s">
        <v>104</v>
      </c>
      <c r="E3209" s="64" t="s">
        <v>2804</v>
      </c>
      <c r="F3209" s="64">
        <v>13</v>
      </c>
      <c r="G3209" s="64" t="s">
        <v>166</v>
      </c>
      <c r="H3209" s="233" t="s">
        <v>6671</v>
      </c>
      <c r="I3209" s="234" t="s">
        <v>166</v>
      </c>
      <c r="J3209" s="64" t="s">
        <v>469</v>
      </c>
    </row>
    <row r="3210" spans="1:10" x14ac:dyDescent="0.25">
      <c r="A3210" s="64">
        <v>24247574</v>
      </c>
      <c r="B3210" s="233" t="s">
        <v>6688</v>
      </c>
      <c r="C3210" s="64" t="s">
        <v>2598</v>
      </c>
      <c r="D3210" s="234" t="s">
        <v>104</v>
      </c>
      <c r="E3210" s="64" t="s">
        <v>3254</v>
      </c>
      <c r="F3210" s="64">
        <v>12</v>
      </c>
      <c r="G3210" s="64" t="s">
        <v>166</v>
      </c>
      <c r="H3210" s="233" t="s">
        <v>6671</v>
      </c>
      <c r="I3210" s="234" t="s">
        <v>166</v>
      </c>
      <c r="J3210" s="64" t="s">
        <v>469</v>
      </c>
    </row>
    <row r="3211" spans="1:10" x14ac:dyDescent="0.25">
      <c r="A3211" s="64">
        <v>24238340</v>
      </c>
      <c r="B3211" s="233" t="s">
        <v>6688</v>
      </c>
      <c r="C3211" s="64" t="s">
        <v>6689</v>
      </c>
      <c r="D3211" s="234" t="s">
        <v>104</v>
      </c>
      <c r="E3211" s="64" t="s">
        <v>1646</v>
      </c>
      <c r="F3211" s="64">
        <v>13</v>
      </c>
      <c r="G3211" s="64" t="s">
        <v>166</v>
      </c>
      <c r="H3211" s="233" t="s">
        <v>6671</v>
      </c>
      <c r="I3211" s="234" t="s">
        <v>166</v>
      </c>
      <c r="J3211" s="64" t="s">
        <v>469</v>
      </c>
    </row>
    <row r="3212" spans="1:10" x14ac:dyDescent="0.25">
      <c r="A3212" s="64">
        <v>24247575</v>
      </c>
      <c r="B3212" s="233" t="s">
        <v>6688</v>
      </c>
      <c r="C3212" s="64" t="s">
        <v>6690</v>
      </c>
      <c r="D3212" s="234" t="s">
        <v>103</v>
      </c>
      <c r="E3212" s="64" t="s">
        <v>1058</v>
      </c>
      <c r="F3212" s="64">
        <v>12</v>
      </c>
      <c r="G3212" s="64" t="s">
        <v>166</v>
      </c>
      <c r="H3212" s="233" t="s">
        <v>6671</v>
      </c>
      <c r="I3212" s="234" t="s">
        <v>166</v>
      </c>
      <c r="J3212" s="64" t="s">
        <v>469</v>
      </c>
    </row>
    <row r="3213" spans="1:10" x14ac:dyDescent="0.25">
      <c r="A3213" s="64">
        <v>24210391</v>
      </c>
      <c r="B3213" s="233" t="s">
        <v>6691</v>
      </c>
      <c r="C3213" s="64" t="s">
        <v>2298</v>
      </c>
      <c r="D3213" s="234" t="s">
        <v>119</v>
      </c>
      <c r="E3213" s="64" t="s">
        <v>6692</v>
      </c>
      <c r="F3213" s="64">
        <v>14</v>
      </c>
      <c r="G3213" s="64" t="s">
        <v>166</v>
      </c>
      <c r="H3213" s="233" t="s">
        <v>6671</v>
      </c>
      <c r="I3213" s="234" t="s">
        <v>166</v>
      </c>
      <c r="J3213" s="64" t="s">
        <v>469</v>
      </c>
    </row>
    <row r="3214" spans="1:10" x14ac:dyDescent="0.25">
      <c r="A3214" s="64">
        <v>24211039</v>
      </c>
      <c r="B3214" s="233" t="s">
        <v>6693</v>
      </c>
      <c r="C3214" s="64" t="s">
        <v>6694</v>
      </c>
      <c r="D3214" s="234" t="s">
        <v>119</v>
      </c>
      <c r="E3214" s="64" t="s">
        <v>1820</v>
      </c>
      <c r="F3214" s="64">
        <v>14</v>
      </c>
      <c r="G3214" s="64" t="s">
        <v>166</v>
      </c>
      <c r="H3214" s="233" t="s">
        <v>6671</v>
      </c>
      <c r="I3214" s="234" t="s">
        <v>166</v>
      </c>
      <c r="J3214" s="64" t="s">
        <v>469</v>
      </c>
    </row>
    <row r="3215" spans="1:10" x14ac:dyDescent="0.25">
      <c r="A3215" s="64">
        <v>24248950</v>
      </c>
      <c r="B3215" s="233" t="s">
        <v>6695</v>
      </c>
      <c r="C3215" s="64" t="s">
        <v>6696</v>
      </c>
      <c r="D3215" s="234" t="s">
        <v>104</v>
      </c>
      <c r="E3215" s="64" t="s">
        <v>1491</v>
      </c>
      <c r="F3215" s="64">
        <v>12</v>
      </c>
      <c r="G3215" s="64" t="s">
        <v>166</v>
      </c>
      <c r="H3215" s="233" t="s">
        <v>6671</v>
      </c>
      <c r="I3215" s="234" t="s">
        <v>166</v>
      </c>
      <c r="J3215" s="64" t="s">
        <v>632</v>
      </c>
    </row>
    <row r="3216" spans="1:10" x14ac:dyDescent="0.25">
      <c r="A3216" s="64">
        <v>24210276</v>
      </c>
      <c r="B3216" s="233" t="s">
        <v>6482</v>
      </c>
      <c r="C3216" s="64" t="s">
        <v>6697</v>
      </c>
      <c r="D3216" s="234" t="s">
        <v>119</v>
      </c>
      <c r="E3216" s="64" t="s">
        <v>2813</v>
      </c>
      <c r="F3216" s="64">
        <v>15</v>
      </c>
      <c r="G3216" s="64" t="s">
        <v>166</v>
      </c>
      <c r="H3216" s="233" t="s">
        <v>6671</v>
      </c>
      <c r="I3216" s="234" t="s">
        <v>166</v>
      </c>
      <c r="J3216" s="64" t="s">
        <v>6698</v>
      </c>
    </row>
    <row r="3217" spans="1:10" x14ac:dyDescent="0.25">
      <c r="A3217" s="64">
        <v>24247586</v>
      </c>
      <c r="B3217" s="233" t="s">
        <v>6699</v>
      </c>
      <c r="C3217" s="64" t="s">
        <v>6700</v>
      </c>
      <c r="D3217" s="234" t="s">
        <v>104</v>
      </c>
      <c r="E3217" s="64" t="s">
        <v>3308</v>
      </c>
      <c r="F3217" s="64">
        <v>11</v>
      </c>
      <c r="G3217" s="64" t="s">
        <v>166</v>
      </c>
      <c r="H3217" s="233" t="s">
        <v>6671</v>
      </c>
      <c r="I3217" s="234" t="s">
        <v>166</v>
      </c>
      <c r="J3217" s="64" t="s">
        <v>6676</v>
      </c>
    </row>
    <row r="3218" spans="1:10" x14ac:dyDescent="0.25">
      <c r="A3218" s="64">
        <v>24237489</v>
      </c>
      <c r="B3218" s="233" t="s">
        <v>6701</v>
      </c>
      <c r="C3218" s="64" t="s">
        <v>6702</v>
      </c>
      <c r="D3218" s="234" t="s">
        <v>119</v>
      </c>
      <c r="E3218" s="64" t="s">
        <v>6703</v>
      </c>
      <c r="F3218" s="64">
        <v>15</v>
      </c>
      <c r="G3218" s="64" t="s">
        <v>166</v>
      </c>
      <c r="H3218" s="233" t="s">
        <v>6671</v>
      </c>
      <c r="I3218" s="234" t="s">
        <v>166</v>
      </c>
      <c r="J3218" s="64" t="s">
        <v>6704</v>
      </c>
    </row>
    <row r="3219" spans="1:10" x14ac:dyDescent="0.25">
      <c r="A3219" s="64">
        <v>24220698</v>
      </c>
      <c r="B3219" s="233" t="s">
        <v>6705</v>
      </c>
      <c r="C3219" s="64" t="s">
        <v>6706</v>
      </c>
      <c r="D3219" s="234" t="s">
        <v>104</v>
      </c>
      <c r="E3219" s="64" t="s">
        <v>3867</v>
      </c>
      <c r="F3219" s="64">
        <v>13</v>
      </c>
      <c r="G3219" s="64" t="s">
        <v>166</v>
      </c>
      <c r="H3219" s="233" t="s">
        <v>6671</v>
      </c>
      <c r="I3219" s="234" t="s">
        <v>166</v>
      </c>
      <c r="J3219" s="64" t="s">
        <v>1412</v>
      </c>
    </row>
    <row r="3220" spans="1:10" x14ac:dyDescent="0.25">
      <c r="A3220" s="64">
        <v>24247587</v>
      </c>
      <c r="B3220" s="233" t="s">
        <v>4094</v>
      </c>
      <c r="C3220" s="64" t="s">
        <v>6707</v>
      </c>
      <c r="D3220" s="234" t="s">
        <v>104</v>
      </c>
      <c r="E3220" s="64" t="s">
        <v>5855</v>
      </c>
      <c r="F3220" s="64">
        <v>11</v>
      </c>
      <c r="G3220" s="64" t="s">
        <v>166</v>
      </c>
      <c r="H3220" s="233" t="s">
        <v>6671</v>
      </c>
      <c r="I3220" s="234" t="s">
        <v>166</v>
      </c>
      <c r="J3220" s="64" t="s">
        <v>469</v>
      </c>
    </row>
    <row r="3221" spans="1:10" x14ac:dyDescent="0.25">
      <c r="A3221" s="64">
        <v>24247588</v>
      </c>
      <c r="B3221" s="233" t="s">
        <v>4094</v>
      </c>
      <c r="C3221" s="64" t="s">
        <v>6708</v>
      </c>
      <c r="D3221" s="234" t="s">
        <v>104</v>
      </c>
      <c r="E3221" s="64" t="s">
        <v>6709</v>
      </c>
      <c r="F3221" s="64">
        <v>12</v>
      </c>
      <c r="G3221" s="64" t="s">
        <v>166</v>
      </c>
      <c r="H3221" s="233" t="s">
        <v>6671</v>
      </c>
      <c r="I3221" s="234" t="s">
        <v>166</v>
      </c>
      <c r="J3221" s="64" t="s">
        <v>6678</v>
      </c>
    </row>
    <row r="3222" spans="1:10" x14ac:dyDescent="0.25">
      <c r="A3222" s="64">
        <v>24248375</v>
      </c>
      <c r="B3222" s="233" t="s">
        <v>5303</v>
      </c>
      <c r="C3222" s="64" t="s">
        <v>3032</v>
      </c>
      <c r="D3222" s="234" t="s">
        <v>103</v>
      </c>
      <c r="E3222" s="64" t="s">
        <v>979</v>
      </c>
      <c r="F3222" s="64">
        <v>11</v>
      </c>
      <c r="G3222" s="64" t="s">
        <v>166</v>
      </c>
      <c r="H3222" s="233" t="s">
        <v>6671</v>
      </c>
      <c r="I3222" s="234" t="s">
        <v>166</v>
      </c>
      <c r="J3222" s="64" t="s">
        <v>6676</v>
      </c>
    </row>
    <row r="3223" spans="1:10" x14ac:dyDescent="0.25">
      <c r="A3223" s="64">
        <v>24210007</v>
      </c>
      <c r="B3223" s="233" t="s">
        <v>826</v>
      </c>
      <c r="C3223" s="64" t="s">
        <v>6478</v>
      </c>
      <c r="D3223" s="234" t="s">
        <v>118</v>
      </c>
      <c r="E3223" s="64" t="s">
        <v>6710</v>
      </c>
      <c r="F3223" s="64">
        <v>15</v>
      </c>
      <c r="G3223" s="64" t="s">
        <v>166</v>
      </c>
      <c r="H3223" s="233" t="s">
        <v>6671</v>
      </c>
      <c r="I3223" s="234" t="s">
        <v>166</v>
      </c>
      <c r="J3223" s="64" t="s">
        <v>1331</v>
      </c>
    </row>
    <row r="3224" spans="1:10" x14ac:dyDescent="0.25">
      <c r="A3224" s="64">
        <v>24220702</v>
      </c>
      <c r="B3224" s="233" t="s">
        <v>3447</v>
      </c>
      <c r="C3224" s="64" t="s">
        <v>2509</v>
      </c>
      <c r="D3224" s="234" t="s">
        <v>119</v>
      </c>
      <c r="E3224" s="64" t="s">
        <v>424</v>
      </c>
      <c r="F3224" s="64">
        <v>14</v>
      </c>
      <c r="G3224" s="64" t="s">
        <v>166</v>
      </c>
      <c r="H3224" s="233" t="s">
        <v>6671</v>
      </c>
      <c r="I3224" s="234" t="s">
        <v>166</v>
      </c>
      <c r="J3224" s="64" t="s">
        <v>1412</v>
      </c>
    </row>
    <row r="3225" spans="1:10" x14ac:dyDescent="0.25">
      <c r="A3225" s="64">
        <v>24210231</v>
      </c>
      <c r="B3225" s="233" t="s">
        <v>6711</v>
      </c>
      <c r="C3225" s="64" t="s">
        <v>6712</v>
      </c>
      <c r="D3225" s="234" t="s">
        <v>119</v>
      </c>
      <c r="E3225" s="64" t="s">
        <v>6713</v>
      </c>
      <c r="F3225" s="64">
        <v>15</v>
      </c>
      <c r="G3225" s="64" t="s">
        <v>166</v>
      </c>
      <c r="H3225" s="233" t="s">
        <v>6671</v>
      </c>
      <c r="I3225" s="234" t="s">
        <v>166</v>
      </c>
      <c r="J3225" s="64" t="s">
        <v>597</v>
      </c>
    </row>
    <row r="3226" spans="1:10" x14ac:dyDescent="0.25">
      <c r="A3226" s="64">
        <v>24247576</v>
      </c>
      <c r="B3226" s="233" t="s">
        <v>6714</v>
      </c>
      <c r="C3226" s="64" t="s">
        <v>6715</v>
      </c>
      <c r="D3226" s="234" t="s">
        <v>104</v>
      </c>
      <c r="E3226" s="64" t="s">
        <v>807</v>
      </c>
      <c r="F3226" s="64">
        <v>12</v>
      </c>
      <c r="G3226" s="64" t="s">
        <v>166</v>
      </c>
      <c r="H3226" s="233" t="s">
        <v>6671</v>
      </c>
      <c r="I3226" s="234" t="s">
        <v>166</v>
      </c>
      <c r="J3226" s="64" t="s">
        <v>597</v>
      </c>
    </row>
    <row r="3227" spans="1:10" x14ac:dyDescent="0.25">
      <c r="A3227" s="64">
        <v>24247577</v>
      </c>
      <c r="B3227" s="233" t="s">
        <v>6714</v>
      </c>
      <c r="C3227" s="64" t="s">
        <v>479</v>
      </c>
      <c r="D3227" s="234" t="s">
        <v>104</v>
      </c>
      <c r="E3227" s="64" t="s">
        <v>2839</v>
      </c>
      <c r="F3227" s="64">
        <v>11</v>
      </c>
      <c r="G3227" s="64" t="s">
        <v>166</v>
      </c>
      <c r="H3227" s="233" t="s">
        <v>6671</v>
      </c>
      <c r="I3227" s="234" t="s">
        <v>166</v>
      </c>
      <c r="J3227" s="64" t="s">
        <v>597</v>
      </c>
    </row>
    <row r="3228" spans="1:10" x14ac:dyDescent="0.25">
      <c r="A3228" s="64">
        <v>24210277</v>
      </c>
      <c r="B3228" s="233" t="s">
        <v>6714</v>
      </c>
      <c r="C3228" s="64" t="s">
        <v>1484</v>
      </c>
      <c r="D3228" s="234" t="s">
        <v>119</v>
      </c>
      <c r="E3228" s="64" t="s">
        <v>5193</v>
      </c>
      <c r="F3228" s="64">
        <v>14</v>
      </c>
      <c r="G3228" s="64" t="s">
        <v>166</v>
      </c>
      <c r="H3228" s="233" t="s">
        <v>6671</v>
      </c>
      <c r="I3228" s="234" t="s">
        <v>166</v>
      </c>
      <c r="J3228" s="64" t="s">
        <v>469</v>
      </c>
    </row>
    <row r="3229" spans="1:10" x14ac:dyDescent="0.25">
      <c r="A3229" s="64">
        <v>24237366</v>
      </c>
      <c r="B3229" s="233" t="s">
        <v>3874</v>
      </c>
      <c r="C3229" s="64" t="s">
        <v>6716</v>
      </c>
      <c r="D3229" s="234" t="s">
        <v>104</v>
      </c>
      <c r="E3229" s="64" t="s">
        <v>3351</v>
      </c>
      <c r="F3229" s="64">
        <v>12</v>
      </c>
      <c r="G3229" s="64" t="s">
        <v>166</v>
      </c>
      <c r="H3229" s="233" t="s">
        <v>6671</v>
      </c>
      <c r="I3229" s="234" t="s">
        <v>166</v>
      </c>
      <c r="J3229" s="64" t="s">
        <v>6678</v>
      </c>
    </row>
    <row r="3230" spans="1:10" x14ac:dyDescent="0.25">
      <c r="A3230" s="64">
        <v>24248545</v>
      </c>
      <c r="B3230" s="233" t="s">
        <v>6717</v>
      </c>
      <c r="C3230" s="64" t="s">
        <v>3105</v>
      </c>
      <c r="D3230" s="234" t="s">
        <v>103</v>
      </c>
      <c r="E3230" s="64" t="s">
        <v>6718</v>
      </c>
      <c r="F3230" s="64">
        <v>11</v>
      </c>
      <c r="G3230" s="64" t="s">
        <v>166</v>
      </c>
      <c r="H3230" s="233" t="s">
        <v>6671</v>
      </c>
      <c r="I3230" s="234" t="s">
        <v>166</v>
      </c>
      <c r="J3230" s="64" t="s">
        <v>6676</v>
      </c>
    </row>
    <row r="3231" spans="1:10" x14ac:dyDescent="0.25">
      <c r="A3231" s="64">
        <v>24247589</v>
      </c>
      <c r="B3231" s="233" t="s">
        <v>6717</v>
      </c>
      <c r="C3231" s="64" t="s">
        <v>6719</v>
      </c>
      <c r="D3231" s="234" t="s">
        <v>103</v>
      </c>
      <c r="E3231" s="64" t="s">
        <v>4120</v>
      </c>
      <c r="F3231" s="64">
        <v>13</v>
      </c>
      <c r="G3231" s="64" t="s">
        <v>166</v>
      </c>
      <c r="H3231" s="233" t="s">
        <v>6671</v>
      </c>
      <c r="I3231" s="234" t="s">
        <v>166</v>
      </c>
      <c r="J3231" s="64" t="s">
        <v>6676</v>
      </c>
    </row>
    <row r="3232" spans="1:10" x14ac:dyDescent="0.25">
      <c r="A3232" s="64">
        <v>24247578</v>
      </c>
      <c r="B3232" s="233" t="s">
        <v>6720</v>
      </c>
      <c r="C3232" s="64" t="s">
        <v>6721</v>
      </c>
      <c r="D3232" s="234" t="s">
        <v>104</v>
      </c>
      <c r="E3232" s="64" t="s">
        <v>2023</v>
      </c>
      <c r="F3232" s="64">
        <v>11</v>
      </c>
      <c r="G3232" s="64" t="s">
        <v>166</v>
      </c>
      <c r="H3232" s="233" t="s">
        <v>6671</v>
      </c>
      <c r="I3232" s="234" t="s">
        <v>166</v>
      </c>
      <c r="J3232" s="64" t="s">
        <v>597</v>
      </c>
    </row>
    <row r="3233" spans="1:10" x14ac:dyDescent="0.25">
      <c r="A3233" s="64">
        <v>24247667</v>
      </c>
      <c r="B3233" s="233" t="s">
        <v>851</v>
      </c>
      <c r="C3233" s="64" t="s">
        <v>178</v>
      </c>
      <c r="D3233" s="234" t="s">
        <v>104</v>
      </c>
      <c r="E3233" s="64" t="s">
        <v>5358</v>
      </c>
      <c r="F3233" s="64">
        <v>12</v>
      </c>
      <c r="G3233" s="64" t="s">
        <v>166</v>
      </c>
      <c r="H3233" s="233" t="s">
        <v>6671</v>
      </c>
      <c r="I3233" s="234" t="s">
        <v>166</v>
      </c>
      <c r="J3233" s="64" t="s">
        <v>597</v>
      </c>
    </row>
    <row r="3234" spans="1:10" x14ac:dyDescent="0.25">
      <c r="A3234" s="64">
        <v>24233737</v>
      </c>
      <c r="B3234" s="233" t="s">
        <v>6722</v>
      </c>
      <c r="C3234" s="64" t="s">
        <v>4438</v>
      </c>
      <c r="D3234" s="234" t="s">
        <v>104</v>
      </c>
      <c r="E3234" s="64" t="s">
        <v>5706</v>
      </c>
      <c r="F3234" s="64">
        <v>12</v>
      </c>
      <c r="G3234" s="64" t="s">
        <v>166</v>
      </c>
      <c r="H3234" s="233" t="s">
        <v>6671</v>
      </c>
      <c r="I3234" s="234" t="s">
        <v>166</v>
      </c>
      <c r="J3234" s="64" t="s">
        <v>469</v>
      </c>
    </row>
    <row r="3235" spans="1:10" x14ac:dyDescent="0.25">
      <c r="A3235" s="64">
        <v>24237479</v>
      </c>
      <c r="B3235" s="233" t="s">
        <v>6722</v>
      </c>
      <c r="C3235" s="64" t="s">
        <v>6723</v>
      </c>
      <c r="D3235" s="234" t="s">
        <v>104</v>
      </c>
      <c r="E3235" s="64" t="s">
        <v>2484</v>
      </c>
      <c r="F3235" s="64">
        <v>13</v>
      </c>
      <c r="G3235" s="64" t="s">
        <v>166</v>
      </c>
      <c r="H3235" s="233" t="s">
        <v>6671</v>
      </c>
      <c r="I3235" s="234" t="s">
        <v>166</v>
      </c>
      <c r="J3235" s="64" t="s">
        <v>4236</v>
      </c>
    </row>
    <row r="3236" spans="1:10" x14ac:dyDescent="0.25">
      <c r="A3236" s="64">
        <v>24248547</v>
      </c>
      <c r="B3236" s="233" t="s">
        <v>6722</v>
      </c>
      <c r="C3236" s="64" t="s">
        <v>525</v>
      </c>
      <c r="D3236" s="234" t="s">
        <v>104</v>
      </c>
      <c r="E3236" s="64" t="s">
        <v>6724</v>
      </c>
      <c r="F3236" s="64">
        <v>11</v>
      </c>
      <c r="G3236" s="64" t="s">
        <v>166</v>
      </c>
      <c r="H3236" s="233" t="s">
        <v>6671</v>
      </c>
      <c r="I3236" s="234" t="s">
        <v>166</v>
      </c>
      <c r="J3236" s="64" t="s">
        <v>279</v>
      </c>
    </row>
    <row r="3237" spans="1:10" x14ac:dyDescent="0.25">
      <c r="A3237" s="64">
        <v>24233778</v>
      </c>
      <c r="B3237" s="233" t="s">
        <v>6725</v>
      </c>
      <c r="C3237" s="64" t="s">
        <v>6726</v>
      </c>
      <c r="D3237" s="234" t="s">
        <v>104</v>
      </c>
      <c r="E3237" s="64" t="s">
        <v>4120</v>
      </c>
      <c r="F3237" s="64">
        <v>13</v>
      </c>
      <c r="G3237" s="64" t="s">
        <v>166</v>
      </c>
      <c r="H3237" s="233" t="s">
        <v>6671</v>
      </c>
      <c r="I3237" s="234" t="s">
        <v>166</v>
      </c>
      <c r="J3237" s="64" t="s">
        <v>469</v>
      </c>
    </row>
    <row r="3238" spans="1:10" x14ac:dyDescent="0.25">
      <c r="A3238" s="64">
        <v>24247599</v>
      </c>
      <c r="B3238" s="233" t="s">
        <v>6727</v>
      </c>
      <c r="C3238" s="64" t="s">
        <v>6728</v>
      </c>
      <c r="D3238" s="234" t="s">
        <v>119</v>
      </c>
      <c r="E3238" s="64" t="s">
        <v>6729</v>
      </c>
      <c r="F3238" s="64">
        <v>14</v>
      </c>
      <c r="G3238" s="64" t="s">
        <v>166</v>
      </c>
      <c r="H3238" s="233" t="s">
        <v>6671</v>
      </c>
      <c r="I3238" s="234" t="s">
        <v>166</v>
      </c>
      <c r="J3238" s="64" t="s">
        <v>632</v>
      </c>
    </row>
    <row r="3239" spans="1:10" x14ac:dyDescent="0.25">
      <c r="A3239" s="64">
        <v>24220002</v>
      </c>
      <c r="B3239" s="233" t="s">
        <v>6730</v>
      </c>
      <c r="C3239" s="64" t="s">
        <v>6731</v>
      </c>
      <c r="D3239" s="234" t="s">
        <v>104</v>
      </c>
      <c r="E3239" s="64" t="s">
        <v>3394</v>
      </c>
      <c r="F3239" s="64">
        <v>13</v>
      </c>
      <c r="G3239" s="64" t="s">
        <v>166</v>
      </c>
      <c r="H3239" s="233" t="s">
        <v>6671</v>
      </c>
      <c r="I3239" s="234" t="s">
        <v>166</v>
      </c>
      <c r="J3239" s="64" t="s">
        <v>3557</v>
      </c>
    </row>
    <row r="3240" spans="1:10" x14ac:dyDescent="0.25">
      <c r="A3240" s="64">
        <v>24237687</v>
      </c>
      <c r="B3240" s="233" t="s">
        <v>6730</v>
      </c>
      <c r="C3240" s="64" t="s">
        <v>6732</v>
      </c>
      <c r="D3240" s="234" t="s">
        <v>103</v>
      </c>
      <c r="E3240" s="64" t="s">
        <v>2187</v>
      </c>
      <c r="F3240" s="64">
        <v>13</v>
      </c>
      <c r="G3240" s="64" t="s">
        <v>166</v>
      </c>
      <c r="H3240" s="233" t="s">
        <v>6671</v>
      </c>
      <c r="I3240" s="234" t="s">
        <v>166</v>
      </c>
      <c r="J3240" s="64" t="s">
        <v>469</v>
      </c>
    </row>
    <row r="3241" spans="1:10" x14ac:dyDescent="0.25">
      <c r="A3241" s="64">
        <v>24210225</v>
      </c>
      <c r="B3241" s="233" t="s">
        <v>6733</v>
      </c>
      <c r="C3241" s="64" t="s">
        <v>6734</v>
      </c>
      <c r="D3241" s="234" t="s">
        <v>118</v>
      </c>
      <c r="E3241" s="64" t="s">
        <v>6735</v>
      </c>
      <c r="F3241" s="64">
        <v>15</v>
      </c>
      <c r="G3241" s="64" t="s">
        <v>166</v>
      </c>
      <c r="H3241" s="233" t="s">
        <v>6671</v>
      </c>
      <c r="I3241" s="234" t="s">
        <v>166</v>
      </c>
      <c r="J3241" s="64" t="s">
        <v>469</v>
      </c>
    </row>
    <row r="3242" spans="1:10" x14ac:dyDescent="0.25">
      <c r="A3242" s="64">
        <v>24221346</v>
      </c>
      <c r="B3242" s="233" t="s">
        <v>6733</v>
      </c>
      <c r="C3242" s="64" t="s">
        <v>6736</v>
      </c>
      <c r="D3242" s="234" t="s">
        <v>118</v>
      </c>
      <c r="E3242" s="64" t="s">
        <v>1602</v>
      </c>
      <c r="F3242" s="64">
        <v>14</v>
      </c>
      <c r="G3242" s="64" t="s">
        <v>166</v>
      </c>
      <c r="H3242" s="233" t="s">
        <v>6671</v>
      </c>
      <c r="I3242" s="234" t="s">
        <v>166</v>
      </c>
      <c r="J3242" s="64" t="s">
        <v>469</v>
      </c>
    </row>
    <row r="3243" spans="1:10" x14ac:dyDescent="0.25">
      <c r="A3243" s="64">
        <v>24221416</v>
      </c>
      <c r="B3243" s="233" t="s">
        <v>6733</v>
      </c>
      <c r="C3243" s="64" t="s">
        <v>2275</v>
      </c>
      <c r="D3243" s="234" t="s">
        <v>118</v>
      </c>
      <c r="E3243" s="64" t="s">
        <v>3074</v>
      </c>
      <c r="F3243" s="64">
        <v>14</v>
      </c>
      <c r="G3243" s="64" t="s">
        <v>166</v>
      </c>
      <c r="H3243" s="233" t="s">
        <v>6671</v>
      </c>
      <c r="I3243" s="234" t="s">
        <v>166</v>
      </c>
      <c r="J3243" s="64" t="s">
        <v>469</v>
      </c>
    </row>
    <row r="3244" spans="1:10" x14ac:dyDescent="0.25">
      <c r="A3244" s="64">
        <v>24210558</v>
      </c>
      <c r="B3244" s="233" t="s">
        <v>6733</v>
      </c>
      <c r="C3244" s="64" t="s">
        <v>3381</v>
      </c>
      <c r="D3244" s="234" t="s">
        <v>119</v>
      </c>
      <c r="E3244" s="64" t="s">
        <v>6737</v>
      </c>
      <c r="F3244" s="64">
        <v>15</v>
      </c>
      <c r="G3244" s="64" t="s">
        <v>166</v>
      </c>
      <c r="H3244" s="233" t="s">
        <v>6671</v>
      </c>
      <c r="I3244" s="234" t="s">
        <v>166</v>
      </c>
      <c r="J3244" s="64" t="s">
        <v>6678</v>
      </c>
    </row>
    <row r="3245" spans="1:10" x14ac:dyDescent="0.25">
      <c r="A3245" s="64">
        <v>24222276</v>
      </c>
      <c r="B3245" s="233" t="s">
        <v>6733</v>
      </c>
      <c r="C3245" s="64" t="s">
        <v>6738</v>
      </c>
      <c r="D3245" s="234" t="s">
        <v>119</v>
      </c>
      <c r="E3245" s="64" t="s">
        <v>1847</v>
      </c>
      <c r="F3245" s="64">
        <v>14</v>
      </c>
      <c r="G3245" s="64" t="s">
        <v>166</v>
      </c>
      <c r="H3245" s="233" t="s">
        <v>6671</v>
      </c>
      <c r="I3245" s="234" t="s">
        <v>166</v>
      </c>
      <c r="J3245" s="64" t="s">
        <v>725</v>
      </c>
    </row>
    <row r="3246" spans="1:10" x14ac:dyDescent="0.25">
      <c r="A3246" s="64">
        <v>24211137</v>
      </c>
      <c r="B3246" s="233" t="s">
        <v>6733</v>
      </c>
      <c r="C3246" s="64" t="s">
        <v>4239</v>
      </c>
      <c r="D3246" s="234" t="s">
        <v>404</v>
      </c>
      <c r="E3246" s="64" t="s">
        <v>6739</v>
      </c>
      <c r="F3246" s="64">
        <v>15</v>
      </c>
      <c r="G3246" s="64" t="s">
        <v>166</v>
      </c>
      <c r="H3246" s="233" t="s">
        <v>6671</v>
      </c>
      <c r="I3246" s="234" t="s">
        <v>166</v>
      </c>
      <c r="J3246" s="64" t="s">
        <v>469</v>
      </c>
    </row>
    <row r="3247" spans="1:10" x14ac:dyDescent="0.25">
      <c r="A3247" s="64">
        <v>24247590</v>
      </c>
      <c r="B3247" s="233" t="s">
        <v>6740</v>
      </c>
      <c r="C3247" s="64" t="s">
        <v>2943</v>
      </c>
      <c r="D3247" s="234" t="s">
        <v>104</v>
      </c>
      <c r="E3247" s="64" t="s">
        <v>6718</v>
      </c>
      <c r="F3247" s="64">
        <v>11</v>
      </c>
      <c r="G3247" s="64" t="s">
        <v>166</v>
      </c>
      <c r="H3247" s="233" t="s">
        <v>6671</v>
      </c>
      <c r="I3247" s="234" t="s">
        <v>166</v>
      </c>
      <c r="J3247" s="64" t="s">
        <v>6678</v>
      </c>
    </row>
    <row r="3248" spans="1:10" x14ac:dyDescent="0.25">
      <c r="A3248" s="64">
        <v>24222070</v>
      </c>
      <c r="B3248" s="233" t="s">
        <v>6741</v>
      </c>
      <c r="C3248" s="64" t="s">
        <v>1199</v>
      </c>
      <c r="D3248" s="234" t="s">
        <v>119</v>
      </c>
      <c r="E3248" s="64" t="s">
        <v>6742</v>
      </c>
      <c r="F3248" s="64">
        <v>15</v>
      </c>
      <c r="G3248" s="64" t="s">
        <v>166</v>
      </c>
      <c r="H3248" s="233" t="s">
        <v>6671</v>
      </c>
      <c r="I3248" s="234" t="s">
        <v>166</v>
      </c>
      <c r="J3248" s="64" t="s">
        <v>6743</v>
      </c>
    </row>
    <row r="3249" spans="1:10" x14ac:dyDescent="0.25">
      <c r="A3249" s="64">
        <v>24247649</v>
      </c>
      <c r="B3249" s="233" t="s">
        <v>6744</v>
      </c>
      <c r="C3249" s="64" t="s">
        <v>6373</v>
      </c>
      <c r="D3249" s="234" t="s">
        <v>103</v>
      </c>
      <c r="E3249" s="64" t="s">
        <v>2020</v>
      </c>
      <c r="F3249" s="64">
        <v>11</v>
      </c>
      <c r="G3249" s="64" t="s">
        <v>166</v>
      </c>
      <c r="H3249" s="233" t="s">
        <v>6671</v>
      </c>
      <c r="I3249" s="234" t="s">
        <v>166</v>
      </c>
      <c r="J3249" s="64" t="s">
        <v>632</v>
      </c>
    </row>
    <row r="3250" spans="1:10" x14ac:dyDescent="0.25">
      <c r="A3250" s="64">
        <v>24237565</v>
      </c>
      <c r="B3250" s="233" t="s">
        <v>6164</v>
      </c>
      <c r="C3250" s="64" t="s">
        <v>6745</v>
      </c>
      <c r="D3250" s="234" t="s">
        <v>104</v>
      </c>
      <c r="E3250" s="64" t="s">
        <v>3019</v>
      </c>
      <c r="F3250" s="64">
        <v>13</v>
      </c>
      <c r="G3250" s="64" t="s">
        <v>166</v>
      </c>
      <c r="H3250" s="233" t="s">
        <v>6671</v>
      </c>
      <c r="I3250" s="234" t="s">
        <v>166</v>
      </c>
      <c r="J3250" s="64" t="s">
        <v>597</v>
      </c>
    </row>
    <row r="3251" spans="1:10" x14ac:dyDescent="0.25">
      <c r="A3251" s="64">
        <v>24247579</v>
      </c>
      <c r="B3251" s="233" t="s">
        <v>6746</v>
      </c>
      <c r="C3251" s="64" t="s">
        <v>6747</v>
      </c>
      <c r="D3251" s="234" t="s">
        <v>104</v>
      </c>
      <c r="E3251" s="64" t="s">
        <v>5157</v>
      </c>
      <c r="F3251" s="64">
        <v>11</v>
      </c>
      <c r="G3251" s="64" t="s">
        <v>166</v>
      </c>
      <c r="H3251" s="233" t="s">
        <v>6671</v>
      </c>
      <c r="I3251" s="234" t="s">
        <v>166</v>
      </c>
      <c r="J3251" s="64" t="s">
        <v>469</v>
      </c>
    </row>
    <row r="3252" spans="1:10" x14ac:dyDescent="0.25">
      <c r="A3252" s="64">
        <v>24220416</v>
      </c>
      <c r="B3252" s="233" t="s">
        <v>6748</v>
      </c>
      <c r="C3252" s="64" t="s">
        <v>6749</v>
      </c>
      <c r="D3252" s="234" t="s">
        <v>119</v>
      </c>
      <c r="E3252" s="64" t="s">
        <v>2646</v>
      </c>
      <c r="F3252" s="64">
        <v>14</v>
      </c>
      <c r="G3252" s="64" t="s">
        <v>166</v>
      </c>
      <c r="H3252" s="233" t="s">
        <v>6671</v>
      </c>
      <c r="I3252" s="234" t="s">
        <v>166</v>
      </c>
      <c r="J3252" s="64" t="s">
        <v>469</v>
      </c>
    </row>
    <row r="3253" spans="1:10" x14ac:dyDescent="0.25">
      <c r="A3253" s="64">
        <v>24220403</v>
      </c>
      <c r="B3253" s="233" t="s">
        <v>934</v>
      </c>
      <c r="C3253" s="64" t="s">
        <v>6750</v>
      </c>
      <c r="D3253" s="234" t="s">
        <v>104</v>
      </c>
      <c r="E3253" s="64" t="s">
        <v>2985</v>
      </c>
      <c r="F3253" s="64">
        <v>13</v>
      </c>
      <c r="G3253" s="64" t="s">
        <v>166</v>
      </c>
      <c r="H3253" s="233" t="s">
        <v>6671</v>
      </c>
      <c r="I3253" s="234" t="s">
        <v>166</v>
      </c>
      <c r="J3253" s="64" t="s">
        <v>469</v>
      </c>
    </row>
    <row r="3254" spans="1:10" x14ac:dyDescent="0.25">
      <c r="A3254" s="64">
        <v>24210281</v>
      </c>
      <c r="B3254" s="233" t="s">
        <v>937</v>
      </c>
      <c r="C3254" s="64" t="s">
        <v>6751</v>
      </c>
      <c r="D3254" s="234" t="s">
        <v>118</v>
      </c>
      <c r="E3254" s="64" t="s">
        <v>6752</v>
      </c>
      <c r="F3254" s="64">
        <v>14</v>
      </c>
      <c r="G3254" s="64" t="s">
        <v>166</v>
      </c>
      <c r="H3254" s="233" t="s">
        <v>6671</v>
      </c>
      <c r="I3254" s="234" t="s">
        <v>166</v>
      </c>
      <c r="J3254" s="64" t="s">
        <v>4236</v>
      </c>
    </row>
    <row r="3255" spans="1:10" x14ac:dyDescent="0.25">
      <c r="A3255" s="64">
        <v>24237481</v>
      </c>
      <c r="B3255" s="233" t="s">
        <v>6753</v>
      </c>
      <c r="C3255" s="64" t="s">
        <v>6754</v>
      </c>
      <c r="D3255" s="234" t="s">
        <v>118</v>
      </c>
      <c r="E3255" s="64" t="s">
        <v>4566</v>
      </c>
      <c r="F3255" s="64">
        <v>14</v>
      </c>
      <c r="G3255" s="64" t="s">
        <v>166</v>
      </c>
      <c r="H3255" s="233" t="s">
        <v>6671</v>
      </c>
      <c r="I3255" s="234" t="s">
        <v>166</v>
      </c>
      <c r="J3255" s="64" t="s">
        <v>469</v>
      </c>
    </row>
    <row r="3256" spans="1:10" x14ac:dyDescent="0.25">
      <c r="A3256" s="64">
        <v>24237483</v>
      </c>
      <c r="B3256" s="233" t="s">
        <v>6753</v>
      </c>
      <c r="C3256" s="64" t="s">
        <v>3873</v>
      </c>
      <c r="D3256" s="234" t="s">
        <v>104</v>
      </c>
      <c r="E3256" s="64" t="s">
        <v>2168</v>
      </c>
      <c r="F3256" s="64">
        <v>12</v>
      </c>
      <c r="G3256" s="64" t="s">
        <v>166</v>
      </c>
      <c r="H3256" s="233" t="s">
        <v>6671</v>
      </c>
      <c r="I3256" s="234" t="s">
        <v>166</v>
      </c>
      <c r="J3256" s="64" t="s">
        <v>6755</v>
      </c>
    </row>
    <row r="3257" spans="1:10" x14ac:dyDescent="0.25">
      <c r="A3257" s="64">
        <v>24233736</v>
      </c>
      <c r="B3257" s="233" t="s">
        <v>6756</v>
      </c>
      <c r="C3257" s="64" t="s">
        <v>6757</v>
      </c>
      <c r="D3257" s="234" t="s">
        <v>104</v>
      </c>
      <c r="E3257" s="64" t="s">
        <v>2536</v>
      </c>
      <c r="F3257" s="64">
        <v>13</v>
      </c>
      <c r="G3257" s="64" t="s">
        <v>166</v>
      </c>
      <c r="H3257" s="233" t="s">
        <v>6671</v>
      </c>
      <c r="I3257" s="234" t="s">
        <v>166</v>
      </c>
      <c r="J3257" s="64" t="s">
        <v>469</v>
      </c>
    </row>
    <row r="3258" spans="1:10" x14ac:dyDescent="0.25">
      <c r="A3258" s="64">
        <v>24247650</v>
      </c>
      <c r="B3258" s="233" t="s">
        <v>2570</v>
      </c>
      <c r="C3258" s="64" t="s">
        <v>6758</v>
      </c>
      <c r="D3258" s="234" t="s">
        <v>103</v>
      </c>
      <c r="E3258" s="64" t="s">
        <v>189</v>
      </c>
      <c r="F3258" s="64">
        <v>12</v>
      </c>
      <c r="G3258" s="64" t="s">
        <v>166</v>
      </c>
      <c r="H3258" s="233" t="s">
        <v>6671</v>
      </c>
      <c r="I3258" s="234" t="s">
        <v>166</v>
      </c>
      <c r="J3258" s="64" t="s">
        <v>632</v>
      </c>
    </row>
    <row r="3259" spans="1:10" x14ac:dyDescent="0.25">
      <c r="A3259" s="64">
        <v>24239237</v>
      </c>
      <c r="B3259" s="233" t="s">
        <v>5646</v>
      </c>
      <c r="C3259" s="64" t="s">
        <v>6759</v>
      </c>
      <c r="D3259" s="234" t="s">
        <v>118</v>
      </c>
      <c r="E3259" s="64" t="s">
        <v>6760</v>
      </c>
      <c r="F3259" s="64">
        <v>15</v>
      </c>
      <c r="G3259" s="64" t="s">
        <v>166</v>
      </c>
      <c r="H3259" s="233" t="s">
        <v>6671</v>
      </c>
      <c r="I3259" s="234" t="s">
        <v>166</v>
      </c>
      <c r="J3259" s="64" t="s">
        <v>6761</v>
      </c>
    </row>
    <row r="3260" spans="1:10" x14ac:dyDescent="0.25">
      <c r="A3260" s="64">
        <v>24247596</v>
      </c>
      <c r="B3260" s="233" t="s">
        <v>6762</v>
      </c>
      <c r="C3260" s="64" t="s">
        <v>6763</v>
      </c>
      <c r="D3260" s="234" t="s">
        <v>103</v>
      </c>
      <c r="E3260" s="64" t="s">
        <v>4712</v>
      </c>
      <c r="F3260" s="64">
        <v>13</v>
      </c>
      <c r="G3260" s="64" t="s">
        <v>166</v>
      </c>
      <c r="H3260" s="233" t="s">
        <v>6671</v>
      </c>
      <c r="I3260" s="234" t="s">
        <v>166</v>
      </c>
      <c r="J3260" s="64" t="s">
        <v>632</v>
      </c>
    </row>
    <row r="3261" spans="1:10" x14ac:dyDescent="0.25">
      <c r="A3261" s="64">
        <v>24247591</v>
      </c>
      <c r="B3261" s="233" t="s">
        <v>6764</v>
      </c>
      <c r="C3261" s="64" t="s">
        <v>6765</v>
      </c>
      <c r="D3261" s="234" t="s">
        <v>104</v>
      </c>
      <c r="E3261" s="64" t="s">
        <v>585</v>
      </c>
      <c r="F3261" s="64">
        <v>12</v>
      </c>
      <c r="G3261" s="64" t="s">
        <v>166</v>
      </c>
      <c r="H3261" s="233" t="s">
        <v>6671</v>
      </c>
      <c r="I3261" s="234" t="s">
        <v>166</v>
      </c>
      <c r="J3261" s="64" t="s">
        <v>6676</v>
      </c>
    </row>
    <row r="3262" spans="1:10" x14ac:dyDescent="0.25">
      <c r="A3262" s="64">
        <v>24237373</v>
      </c>
      <c r="B3262" s="233" t="s">
        <v>6766</v>
      </c>
      <c r="C3262" s="64" t="s">
        <v>6767</v>
      </c>
      <c r="D3262" s="234" t="s">
        <v>104</v>
      </c>
      <c r="E3262" s="64" t="s">
        <v>2722</v>
      </c>
      <c r="F3262" s="64">
        <v>13</v>
      </c>
      <c r="G3262" s="64" t="s">
        <v>166</v>
      </c>
      <c r="H3262" s="233" t="s">
        <v>6671</v>
      </c>
      <c r="I3262" s="234" t="s">
        <v>166</v>
      </c>
      <c r="J3262" s="64" t="s">
        <v>597</v>
      </c>
    </row>
    <row r="3263" spans="1:10" x14ac:dyDescent="0.25">
      <c r="A3263" s="64">
        <v>24237374</v>
      </c>
      <c r="B3263" s="233" t="s">
        <v>6768</v>
      </c>
      <c r="C3263" s="64" t="s">
        <v>2509</v>
      </c>
      <c r="D3263" s="234" t="s">
        <v>104</v>
      </c>
      <c r="E3263" s="64" t="s">
        <v>6769</v>
      </c>
      <c r="F3263" s="64">
        <v>13</v>
      </c>
      <c r="G3263" s="64" t="s">
        <v>166</v>
      </c>
      <c r="H3263" s="233" t="s">
        <v>6671</v>
      </c>
      <c r="I3263" s="234" t="s">
        <v>166</v>
      </c>
      <c r="J3263" s="64" t="s">
        <v>6770</v>
      </c>
    </row>
    <row r="3264" spans="1:10" x14ac:dyDescent="0.25">
      <c r="A3264" s="64">
        <v>24248378</v>
      </c>
      <c r="B3264" s="233" t="s">
        <v>6771</v>
      </c>
      <c r="C3264" s="64" t="s">
        <v>1375</v>
      </c>
      <c r="D3264" s="234" t="s">
        <v>103</v>
      </c>
      <c r="E3264" s="64" t="s">
        <v>2309</v>
      </c>
      <c r="F3264" s="64">
        <v>12</v>
      </c>
      <c r="G3264" s="64" t="s">
        <v>166</v>
      </c>
      <c r="H3264" s="233" t="s">
        <v>6671</v>
      </c>
      <c r="I3264" s="234" t="s">
        <v>166</v>
      </c>
      <c r="J3264" s="64" t="s">
        <v>632</v>
      </c>
    </row>
    <row r="3265" spans="1:10" x14ac:dyDescent="0.25">
      <c r="A3265" s="64">
        <v>24247597</v>
      </c>
      <c r="B3265" s="233" t="s">
        <v>636</v>
      </c>
      <c r="C3265" s="64" t="s">
        <v>6772</v>
      </c>
      <c r="D3265" s="234" t="s">
        <v>119</v>
      </c>
      <c r="E3265" s="64" t="s">
        <v>766</v>
      </c>
      <c r="F3265" s="64">
        <v>14</v>
      </c>
      <c r="G3265" s="64" t="s">
        <v>166</v>
      </c>
      <c r="H3265" s="233" t="s">
        <v>6671</v>
      </c>
      <c r="I3265" s="234" t="s">
        <v>166</v>
      </c>
      <c r="J3265" s="64" t="s">
        <v>6755</v>
      </c>
    </row>
    <row r="3266" spans="1:10" x14ac:dyDescent="0.25">
      <c r="A3266" s="64">
        <v>24222143</v>
      </c>
      <c r="B3266" s="233" t="s">
        <v>6773</v>
      </c>
      <c r="C3266" s="64" t="s">
        <v>3724</v>
      </c>
      <c r="D3266" s="234" t="s">
        <v>119</v>
      </c>
      <c r="E3266" s="64" t="s">
        <v>1961</v>
      </c>
      <c r="F3266" s="64">
        <v>14</v>
      </c>
      <c r="G3266" s="64" t="s">
        <v>166</v>
      </c>
      <c r="H3266" s="233" t="s">
        <v>6671</v>
      </c>
      <c r="I3266" s="234" t="s">
        <v>166</v>
      </c>
      <c r="J3266" s="64" t="s">
        <v>3557</v>
      </c>
    </row>
    <row r="3267" spans="1:10" x14ac:dyDescent="0.25">
      <c r="A3267" s="64">
        <v>24247665</v>
      </c>
      <c r="B3267" s="233" t="s">
        <v>5404</v>
      </c>
      <c r="C3267" s="64" t="s">
        <v>6774</v>
      </c>
      <c r="D3267" s="234" t="s">
        <v>119</v>
      </c>
      <c r="E3267" s="64" t="s">
        <v>3077</v>
      </c>
      <c r="F3267" s="64">
        <v>14</v>
      </c>
      <c r="G3267" s="64" t="s">
        <v>166</v>
      </c>
      <c r="H3267" s="233" t="s">
        <v>6671</v>
      </c>
      <c r="I3267" s="234" t="s">
        <v>166</v>
      </c>
      <c r="J3267" s="64" t="s">
        <v>6755</v>
      </c>
    </row>
    <row r="3268" spans="1:10" x14ac:dyDescent="0.25">
      <c r="A3268" s="64">
        <v>24210857</v>
      </c>
      <c r="B3268" s="233" t="s">
        <v>6775</v>
      </c>
      <c r="C3268" s="64" t="s">
        <v>3022</v>
      </c>
      <c r="D3268" s="234" t="s">
        <v>119</v>
      </c>
      <c r="E3268" s="64" t="s">
        <v>6776</v>
      </c>
      <c r="F3268" s="64">
        <v>14</v>
      </c>
      <c r="G3268" s="64" t="s">
        <v>166</v>
      </c>
      <c r="H3268" s="233" t="s">
        <v>6671</v>
      </c>
      <c r="I3268" s="234" t="s">
        <v>166</v>
      </c>
      <c r="J3268" s="64" t="s">
        <v>1412</v>
      </c>
    </row>
    <row r="3269" spans="1:10" x14ac:dyDescent="0.25">
      <c r="A3269" s="64">
        <v>24247717</v>
      </c>
      <c r="B3269" s="233" t="s">
        <v>6777</v>
      </c>
      <c r="C3269" s="64" t="s">
        <v>1476</v>
      </c>
      <c r="D3269" s="234" t="s">
        <v>119</v>
      </c>
      <c r="E3269" s="64" t="s">
        <v>6778</v>
      </c>
      <c r="F3269" s="64">
        <v>15</v>
      </c>
      <c r="G3269" s="64" t="s">
        <v>166</v>
      </c>
      <c r="H3269" s="233" t="s">
        <v>6671</v>
      </c>
      <c r="I3269" s="234" t="s">
        <v>166</v>
      </c>
      <c r="J3269" s="64" t="s">
        <v>632</v>
      </c>
    </row>
    <row r="3270" spans="1:10" x14ac:dyDescent="0.25">
      <c r="A3270" s="64">
        <v>24237484</v>
      </c>
      <c r="B3270" s="233" t="s">
        <v>6779</v>
      </c>
      <c r="C3270" s="64" t="s">
        <v>631</v>
      </c>
      <c r="D3270" s="234" t="s">
        <v>119</v>
      </c>
      <c r="E3270" s="64" t="s">
        <v>3657</v>
      </c>
      <c r="F3270" s="64">
        <v>14</v>
      </c>
      <c r="G3270" s="64" t="s">
        <v>166</v>
      </c>
      <c r="H3270" s="233" t="s">
        <v>6671</v>
      </c>
      <c r="I3270" s="234" t="s">
        <v>166</v>
      </c>
      <c r="J3270" s="64" t="s">
        <v>725</v>
      </c>
    </row>
    <row r="3271" spans="1:10" x14ac:dyDescent="0.25">
      <c r="A3271" s="64">
        <v>24247668</v>
      </c>
      <c r="B3271" s="233" t="s">
        <v>6780</v>
      </c>
      <c r="C3271" s="64" t="s">
        <v>6781</v>
      </c>
      <c r="D3271" s="234" t="s">
        <v>104</v>
      </c>
      <c r="E3271" s="64" t="s">
        <v>1637</v>
      </c>
      <c r="F3271" s="64">
        <v>12</v>
      </c>
      <c r="G3271" s="64" t="s">
        <v>166</v>
      </c>
      <c r="H3271" s="233" t="s">
        <v>6671</v>
      </c>
      <c r="I3271" s="234" t="s">
        <v>166</v>
      </c>
      <c r="J3271" s="64" t="s">
        <v>469</v>
      </c>
    </row>
    <row r="3272" spans="1:10" x14ac:dyDescent="0.25">
      <c r="A3272" s="64">
        <v>24220703</v>
      </c>
      <c r="B3272" s="233" t="s">
        <v>6782</v>
      </c>
      <c r="C3272" s="64" t="s">
        <v>3827</v>
      </c>
      <c r="D3272" s="234" t="s">
        <v>118</v>
      </c>
      <c r="E3272" s="64" t="s">
        <v>3049</v>
      </c>
      <c r="F3272" s="64">
        <v>15</v>
      </c>
      <c r="G3272" s="64" t="s">
        <v>166</v>
      </c>
      <c r="H3272" s="233" t="s">
        <v>6671</v>
      </c>
      <c r="I3272" s="234" t="s">
        <v>166</v>
      </c>
      <c r="J3272" s="64" t="s">
        <v>6783</v>
      </c>
    </row>
    <row r="3273" spans="1:10" x14ac:dyDescent="0.25">
      <c r="A3273" s="64">
        <v>24247669</v>
      </c>
      <c r="B3273" s="233" t="s">
        <v>6784</v>
      </c>
      <c r="C3273" s="64" t="s">
        <v>1584</v>
      </c>
      <c r="D3273" s="234" t="s">
        <v>104</v>
      </c>
      <c r="E3273" s="64" t="s">
        <v>6785</v>
      </c>
      <c r="F3273" s="64">
        <v>12</v>
      </c>
      <c r="G3273" s="64" t="s">
        <v>166</v>
      </c>
      <c r="H3273" s="233" t="s">
        <v>6671</v>
      </c>
      <c r="I3273" s="234" t="s">
        <v>166</v>
      </c>
      <c r="J3273" s="64" t="s">
        <v>469</v>
      </c>
    </row>
    <row r="3274" spans="1:10" x14ac:dyDescent="0.25">
      <c r="A3274" s="64">
        <v>24247594</v>
      </c>
      <c r="B3274" s="233" t="s">
        <v>3538</v>
      </c>
      <c r="C3274" s="64" t="s">
        <v>6786</v>
      </c>
      <c r="D3274" s="234" t="s">
        <v>104</v>
      </c>
      <c r="E3274" s="64" t="s">
        <v>285</v>
      </c>
      <c r="F3274" s="64">
        <v>12</v>
      </c>
      <c r="G3274" s="64" t="s">
        <v>166</v>
      </c>
      <c r="H3274" s="233" t="s">
        <v>6671</v>
      </c>
      <c r="I3274" s="234" t="s">
        <v>166</v>
      </c>
      <c r="J3274" s="64" t="s">
        <v>632</v>
      </c>
    </row>
    <row r="3275" spans="1:10" x14ac:dyDescent="0.25">
      <c r="A3275" s="64">
        <v>24237376</v>
      </c>
      <c r="B3275" s="233" t="s">
        <v>6787</v>
      </c>
      <c r="C3275" s="64" t="s">
        <v>4242</v>
      </c>
      <c r="D3275" s="234" t="s">
        <v>104</v>
      </c>
      <c r="E3275" s="64" t="s">
        <v>1488</v>
      </c>
      <c r="F3275" s="64">
        <v>12</v>
      </c>
      <c r="G3275" s="64" t="s">
        <v>166</v>
      </c>
      <c r="H3275" s="233" t="s">
        <v>6671</v>
      </c>
      <c r="I3275" s="234" t="s">
        <v>166</v>
      </c>
      <c r="J3275" s="64" t="s">
        <v>6678</v>
      </c>
    </row>
    <row r="3276" spans="1:10" x14ac:dyDescent="0.25">
      <c r="A3276" s="64">
        <v>24247580</v>
      </c>
      <c r="B3276" s="233" t="s">
        <v>6788</v>
      </c>
      <c r="C3276" s="64" t="s">
        <v>6789</v>
      </c>
      <c r="D3276" s="234" t="s">
        <v>103</v>
      </c>
      <c r="E3276" s="64" t="s">
        <v>1104</v>
      </c>
      <c r="F3276" s="64">
        <v>11</v>
      </c>
      <c r="G3276" s="64" t="s">
        <v>166</v>
      </c>
      <c r="H3276" s="233" t="s">
        <v>6671</v>
      </c>
      <c r="I3276" s="234" t="s">
        <v>166</v>
      </c>
      <c r="J3276" s="64" t="s">
        <v>4236</v>
      </c>
    </row>
    <row r="3277" spans="1:10" x14ac:dyDescent="0.25">
      <c r="A3277" s="64">
        <v>24247670</v>
      </c>
      <c r="B3277" s="233" t="s">
        <v>3552</v>
      </c>
      <c r="C3277" s="64" t="s">
        <v>3848</v>
      </c>
      <c r="D3277" s="234" t="s">
        <v>103</v>
      </c>
      <c r="E3277" s="64" t="s">
        <v>6521</v>
      </c>
      <c r="F3277" s="64">
        <v>13</v>
      </c>
      <c r="G3277" s="64" t="s">
        <v>166</v>
      </c>
      <c r="H3277" s="233" t="s">
        <v>6671</v>
      </c>
      <c r="I3277" s="234" t="s">
        <v>166</v>
      </c>
      <c r="J3277" s="64" t="s">
        <v>469</v>
      </c>
    </row>
    <row r="3278" spans="1:10" x14ac:dyDescent="0.25">
      <c r="A3278" s="64">
        <v>24237485</v>
      </c>
      <c r="B3278" s="233" t="s">
        <v>6790</v>
      </c>
      <c r="C3278" s="64" t="s">
        <v>3990</v>
      </c>
      <c r="D3278" s="234" t="s">
        <v>103</v>
      </c>
      <c r="E3278" s="64" t="s">
        <v>5498</v>
      </c>
      <c r="F3278" s="64">
        <v>13</v>
      </c>
      <c r="G3278" s="64" t="s">
        <v>166</v>
      </c>
      <c r="H3278" s="233" t="s">
        <v>6671</v>
      </c>
      <c r="I3278" s="234" t="s">
        <v>166</v>
      </c>
      <c r="J3278" s="64" t="s">
        <v>1412</v>
      </c>
    </row>
    <row r="3279" spans="1:10" x14ac:dyDescent="0.25">
      <c r="A3279" s="64">
        <v>24247598</v>
      </c>
      <c r="B3279" s="233" t="s">
        <v>5472</v>
      </c>
      <c r="C3279" s="64" t="s">
        <v>6791</v>
      </c>
      <c r="D3279" s="234" t="s">
        <v>103</v>
      </c>
      <c r="E3279" s="64" t="s">
        <v>6792</v>
      </c>
      <c r="F3279" s="64">
        <v>13</v>
      </c>
      <c r="G3279" s="64" t="s">
        <v>166</v>
      </c>
      <c r="H3279" s="233" t="s">
        <v>6671</v>
      </c>
      <c r="I3279" s="234" t="s">
        <v>166</v>
      </c>
      <c r="J3279" s="64" t="s">
        <v>632</v>
      </c>
    </row>
    <row r="3280" spans="1:10" x14ac:dyDescent="0.25">
      <c r="A3280" s="64">
        <v>24247581</v>
      </c>
      <c r="B3280" s="233" t="s">
        <v>6793</v>
      </c>
      <c r="C3280" s="64" t="s">
        <v>3240</v>
      </c>
      <c r="D3280" s="234" t="s">
        <v>104</v>
      </c>
      <c r="E3280" s="64" t="s">
        <v>5343</v>
      </c>
      <c r="F3280" s="64">
        <v>11</v>
      </c>
      <c r="G3280" s="64" t="s">
        <v>166</v>
      </c>
      <c r="H3280" s="233" t="s">
        <v>6671</v>
      </c>
      <c r="I3280" s="234" t="s">
        <v>166</v>
      </c>
      <c r="J3280" s="64" t="s">
        <v>597</v>
      </c>
    </row>
    <row r="3281" spans="1:10" x14ac:dyDescent="0.25">
      <c r="A3281" s="64">
        <v>24247718</v>
      </c>
      <c r="B3281" s="233" t="s">
        <v>6794</v>
      </c>
      <c r="C3281" s="64" t="s">
        <v>6795</v>
      </c>
      <c r="D3281" s="234" t="s">
        <v>119</v>
      </c>
      <c r="E3281" s="64" t="s">
        <v>4153</v>
      </c>
      <c r="F3281" s="64">
        <v>14</v>
      </c>
      <c r="G3281" s="64" t="s">
        <v>166</v>
      </c>
      <c r="H3281" s="233" t="s">
        <v>6671</v>
      </c>
      <c r="I3281" s="234" t="s">
        <v>166</v>
      </c>
      <c r="J3281" s="64" t="s">
        <v>6704</v>
      </c>
    </row>
    <row r="3282" spans="1:10" x14ac:dyDescent="0.25">
      <c r="A3282" s="64">
        <v>24247584</v>
      </c>
      <c r="B3282" s="233" t="s">
        <v>6796</v>
      </c>
      <c r="C3282" s="64" t="s">
        <v>3973</v>
      </c>
      <c r="D3282" s="234" t="s">
        <v>103</v>
      </c>
      <c r="E3282" s="64" t="s">
        <v>5627</v>
      </c>
      <c r="F3282" s="64">
        <v>12</v>
      </c>
      <c r="G3282" s="64" t="s">
        <v>166</v>
      </c>
      <c r="H3282" s="233" t="s">
        <v>6671</v>
      </c>
      <c r="I3282" s="234" t="s">
        <v>166</v>
      </c>
      <c r="J3282" s="64" t="s">
        <v>632</v>
      </c>
    </row>
    <row r="3283" spans="1:10" x14ac:dyDescent="0.25">
      <c r="A3283" s="64">
        <v>24247582</v>
      </c>
      <c r="B3283" s="233" t="s">
        <v>6797</v>
      </c>
      <c r="C3283" s="64" t="s">
        <v>1830</v>
      </c>
      <c r="D3283" s="234" t="s">
        <v>104</v>
      </c>
      <c r="E3283" s="64" t="s">
        <v>1207</v>
      </c>
      <c r="F3283" s="64">
        <v>11</v>
      </c>
      <c r="G3283" s="64" t="s">
        <v>166</v>
      </c>
      <c r="H3283" s="233" t="s">
        <v>6671</v>
      </c>
      <c r="I3283" s="234" t="s">
        <v>166</v>
      </c>
      <c r="J3283" s="64" t="s">
        <v>6682</v>
      </c>
    </row>
    <row r="3284" spans="1:10" x14ac:dyDescent="0.25">
      <c r="A3284" s="64">
        <v>24237564</v>
      </c>
      <c r="B3284" s="233" t="s">
        <v>6797</v>
      </c>
      <c r="C3284" s="64" t="s">
        <v>6798</v>
      </c>
      <c r="D3284" s="234" t="s">
        <v>104</v>
      </c>
      <c r="E3284" s="64" t="s">
        <v>2581</v>
      </c>
      <c r="F3284" s="64">
        <v>12</v>
      </c>
      <c r="G3284" s="64" t="s">
        <v>166</v>
      </c>
      <c r="H3284" s="233" t="s">
        <v>6671</v>
      </c>
      <c r="I3284" s="234" t="s">
        <v>166</v>
      </c>
      <c r="J3284" s="64" t="s">
        <v>6682</v>
      </c>
    </row>
    <row r="3285" spans="1:10" x14ac:dyDescent="0.25">
      <c r="A3285" s="64">
        <v>24237369</v>
      </c>
      <c r="B3285" s="233" t="s">
        <v>6799</v>
      </c>
      <c r="C3285" s="64" t="s">
        <v>6800</v>
      </c>
      <c r="D3285" s="234" t="s">
        <v>103</v>
      </c>
      <c r="E3285" s="64" t="s">
        <v>5700</v>
      </c>
      <c r="F3285" s="64">
        <v>13</v>
      </c>
      <c r="G3285" s="64" t="s">
        <v>166</v>
      </c>
      <c r="H3285" s="233" t="s">
        <v>6671</v>
      </c>
      <c r="I3285" s="234" t="s">
        <v>166</v>
      </c>
      <c r="J3285" s="64" t="s">
        <v>1412</v>
      </c>
    </row>
    <row r="3286" spans="1:10" x14ac:dyDescent="0.25">
      <c r="A3286" s="64">
        <v>24222658</v>
      </c>
      <c r="B3286" s="233" t="s">
        <v>6801</v>
      </c>
      <c r="C3286" s="64" t="s">
        <v>2320</v>
      </c>
      <c r="D3286" s="234" t="s">
        <v>119</v>
      </c>
      <c r="E3286" s="64" t="s">
        <v>5060</v>
      </c>
      <c r="F3286" s="64">
        <v>13</v>
      </c>
      <c r="G3286" s="64" t="s">
        <v>166</v>
      </c>
      <c r="H3286" s="233" t="s">
        <v>6671</v>
      </c>
      <c r="I3286" s="234" t="s">
        <v>166</v>
      </c>
      <c r="J3286" s="64" t="s">
        <v>6802</v>
      </c>
    </row>
    <row r="3287" spans="1:10" x14ac:dyDescent="0.25">
      <c r="A3287" s="64">
        <v>24248951</v>
      </c>
      <c r="B3287" s="233" t="s">
        <v>6803</v>
      </c>
      <c r="C3287" s="64" t="s">
        <v>6804</v>
      </c>
      <c r="D3287" s="234" t="s">
        <v>104</v>
      </c>
      <c r="E3287" s="64" t="s">
        <v>1022</v>
      </c>
      <c r="F3287" s="64">
        <v>11</v>
      </c>
      <c r="G3287" s="64" t="s">
        <v>166</v>
      </c>
      <c r="H3287" s="233" t="s">
        <v>6671</v>
      </c>
      <c r="I3287" s="234" t="s">
        <v>166</v>
      </c>
      <c r="J3287" s="64" t="s">
        <v>597</v>
      </c>
    </row>
    <row r="3288" spans="1:10" x14ac:dyDescent="0.25">
      <c r="A3288" s="64">
        <v>24222742</v>
      </c>
      <c r="B3288" s="233" t="s">
        <v>6803</v>
      </c>
      <c r="C3288" s="64" t="s">
        <v>9155</v>
      </c>
      <c r="D3288" s="234" t="s">
        <v>103</v>
      </c>
      <c r="E3288" s="64" t="s">
        <v>4098</v>
      </c>
      <c r="F3288" s="64">
        <v>13</v>
      </c>
      <c r="G3288" s="64" t="s">
        <v>166</v>
      </c>
      <c r="H3288" s="233" t="s">
        <v>6671</v>
      </c>
      <c r="I3288" s="234" t="s">
        <v>166</v>
      </c>
      <c r="J3288" s="64" t="s">
        <v>469</v>
      </c>
    </row>
    <row r="3289" spans="1:10" x14ac:dyDescent="0.25">
      <c r="A3289" s="64">
        <v>24247595</v>
      </c>
      <c r="B3289" s="233" t="s">
        <v>6803</v>
      </c>
      <c r="C3289" s="64" t="s">
        <v>6805</v>
      </c>
      <c r="D3289" s="234" t="s">
        <v>103</v>
      </c>
      <c r="E3289" s="64" t="s">
        <v>6806</v>
      </c>
      <c r="F3289" s="64">
        <v>11</v>
      </c>
      <c r="G3289" s="64" t="s">
        <v>166</v>
      </c>
      <c r="H3289" s="233" t="s">
        <v>6671</v>
      </c>
      <c r="I3289" s="234" t="s">
        <v>166</v>
      </c>
      <c r="J3289" s="64" t="s">
        <v>481</v>
      </c>
    </row>
    <row r="3290" spans="1:10" x14ac:dyDescent="0.25">
      <c r="A3290" s="64">
        <v>24210257</v>
      </c>
      <c r="B3290" s="233" t="s">
        <v>6807</v>
      </c>
      <c r="C3290" s="64" t="s">
        <v>5233</v>
      </c>
      <c r="D3290" s="234" t="s">
        <v>118</v>
      </c>
      <c r="E3290" s="64" t="s">
        <v>1866</v>
      </c>
      <c r="F3290" s="64">
        <v>14</v>
      </c>
      <c r="G3290" s="64" t="s">
        <v>166</v>
      </c>
      <c r="H3290" s="233" t="s">
        <v>6671</v>
      </c>
      <c r="I3290" s="234" t="s">
        <v>166</v>
      </c>
      <c r="J3290" s="64" t="s">
        <v>6678</v>
      </c>
    </row>
    <row r="3291" spans="1:10" x14ac:dyDescent="0.25">
      <c r="A3291" s="64">
        <v>24210177</v>
      </c>
      <c r="B3291" s="233" t="s">
        <v>6808</v>
      </c>
      <c r="C3291" s="64" t="s">
        <v>6809</v>
      </c>
      <c r="D3291" s="234" t="s">
        <v>119</v>
      </c>
      <c r="E3291" s="64" t="s">
        <v>3991</v>
      </c>
      <c r="F3291" s="64">
        <v>15</v>
      </c>
      <c r="G3291" s="64" t="s">
        <v>166</v>
      </c>
      <c r="H3291" s="233" t="s">
        <v>6671</v>
      </c>
      <c r="I3291" s="234" t="s">
        <v>166</v>
      </c>
      <c r="J3291" s="64" t="s">
        <v>6678</v>
      </c>
    </row>
    <row r="3292" spans="1:10" x14ac:dyDescent="0.25">
      <c r="A3292" s="64">
        <v>24247592</v>
      </c>
      <c r="B3292" s="233" t="s">
        <v>1130</v>
      </c>
      <c r="C3292" s="64" t="s">
        <v>6810</v>
      </c>
      <c r="D3292" s="234" t="s">
        <v>103</v>
      </c>
      <c r="E3292" s="64" t="s">
        <v>392</v>
      </c>
      <c r="F3292" s="64">
        <v>12</v>
      </c>
      <c r="G3292" s="64" t="s">
        <v>166</v>
      </c>
      <c r="H3292" s="233" t="s">
        <v>6671</v>
      </c>
      <c r="I3292" s="234" t="s">
        <v>166</v>
      </c>
      <c r="J3292" s="64" t="s">
        <v>597</v>
      </c>
    </row>
    <row r="3293" spans="1:10" x14ac:dyDescent="0.25">
      <c r="A3293" s="64">
        <v>24247593</v>
      </c>
      <c r="B3293" s="233" t="s">
        <v>1130</v>
      </c>
      <c r="C3293" s="64" t="s">
        <v>6811</v>
      </c>
      <c r="D3293" s="234" t="s">
        <v>104</v>
      </c>
      <c r="E3293" s="64" t="s">
        <v>5324</v>
      </c>
      <c r="F3293" s="64">
        <v>11</v>
      </c>
      <c r="G3293" s="64" t="s">
        <v>166</v>
      </c>
      <c r="H3293" s="233" t="s">
        <v>6671</v>
      </c>
      <c r="I3293" s="234" t="s">
        <v>166</v>
      </c>
      <c r="J3293" s="64" t="s">
        <v>6755</v>
      </c>
    </row>
    <row r="3294" spans="1:10" x14ac:dyDescent="0.25">
      <c r="A3294" s="64">
        <v>24211092</v>
      </c>
      <c r="B3294" s="233" t="s">
        <v>1130</v>
      </c>
      <c r="C3294" s="64" t="s">
        <v>6812</v>
      </c>
      <c r="D3294" s="234" t="s">
        <v>119</v>
      </c>
      <c r="E3294" s="64" t="s">
        <v>6424</v>
      </c>
      <c r="F3294" s="64">
        <v>15</v>
      </c>
      <c r="G3294" s="64" t="s">
        <v>166</v>
      </c>
      <c r="H3294" s="233" t="s">
        <v>6671</v>
      </c>
      <c r="I3294" s="234" t="s">
        <v>166</v>
      </c>
      <c r="J3294" s="64" t="s">
        <v>597</v>
      </c>
    </row>
    <row r="3295" spans="1:10" x14ac:dyDescent="0.25">
      <c r="A3295" s="64">
        <v>24222040</v>
      </c>
      <c r="B3295" s="233" t="s">
        <v>1130</v>
      </c>
      <c r="C3295" s="64" t="s">
        <v>6813</v>
      </c>
      <c r="D3295" s="234" t="s">
        <v>119</v>
      </c>
      <c r="E3295" s="64" t="s">
        <v>2206</v>
      </c>
      <c r="F3295" s="64">
        <v>13</v>
      </c>
      <c r="G3295" s="64" t="s">
        <v>166</v>
      </c>
      <c r="H3295" s="233" t="s">
        <v>6671</v>
      </c>
      <c r="I3295" s="234" t="s">
        <v>166</v>
      </c>
      <c r="J3295" s="64" t="s">
        <v>6814</v>
      </c>
    </row>
    <row r="3296" spans="1:10" x14ac:dyDescent="0.25">
      <c r="A3296" s="64">
        <v>24248376</v>
      </c>
      <c r="B3296" s="233" t="s">
        <v>1130</v>
      </c>
      <c r="C3296" s="64" t="s">
        <v>6069</v>
      </c>
      <c r="D3296" s="234" t="s">
        <v>103</v>
      </c>
      <c r="E3296" s="64" t="s">
        <v>596</v>
      </c>
      <c r="F3296" s="64">
        <v>12</v>
      </c>
      <c r="G3296" s="64" t="s">
        <v>166</v>
      </c>
      <c r="H3296" s="233" t="s">
        <v>6671</v>
      </c>
      <c r="I3296" s="234" t="s">
        <v>166</v>
      </c>
      <c r="J3296" s="64" t="s">
        <v>632</v>
      </c>
    </row>
    <row r="3297" spans="1:10" x14ac:dyDescent="0.25">
      <c r="A3297" s="64">
        <v>24247716</v>
      </c>
      <c r="B3297" s="233" t="s">
        <v>1130</v>
      </c>
      <c r="C3297" s="64" t="s">
        <v>6815</v>
      </c>
      <c r="D3297" s="234" t="s">
        <v>103</v>
      </c>
      <c r="E3297" s="64" t="s">
        <v>3893</v>
      </c>
      <c r="F3297" s="64">
        <v>12</v>
      </c>
      <c r="G3297" s="64" t="s">
        <v>166</v>
      </c>
      <c r="H3297" s="233" t="s">
        <v>6671</v>
      </c>
      <c r="I3297" s="234" t="s">
        <v>166</v>
      </c>
      <c r="J3297" s="64" t="s">
        <v>335</v>
      </c>
    </row>
    <row r="3298" spans="1:10" x14ac:dyDescent="0.25">
      <c r="A3298" s="64">
        <v>24237395</v>
      </c>
      <c r="B3298" s="233" t="s">
        <v>1130</v>
      </c>
      <c r="C3298" s="64" t="s">
        <v>6816</v>
      </c>
      <c r="D3298" s="234" t="s">
        <v>404</v>
      </c>
      <c r="E3298" s="64" t="s">
        <v>1511</v>
      </c>
      <c r="F3298" s="64">
        <v>16</v>
      </c>
      <c r="G3298" s="64" t="s">
        <v>166</v>
      </c>
      <c r="H3298" s="233" t="s">
        <v>6671</v>
      </c>
      <c r="I3298" s="234" t="s">
        <v>166</v>
      </c>
      <c r="J3298" s="64" t="s">
        <v>6817</v>
      </c>
    </row>
    <row r="3299" spans="1:10" x14ac:dyDescent="0.25">
      <c r="A3299" s="64">
        <v>24247583</v>
      </c>
      <c r="B3299" s="233" t="s">
        <v>1171</v>
      </c>
      <c r="C3299" s="64" t="s">
        <v>6818</v>
      </c>
      <c r="D3299" s="234" t="s">
        <v>103</v>
      </c>
      <c r="E3299" s="64" t="s">
        <v>783</v>
      </c>
      <c r="F3299" s="64">
        <v>12</v>
      </c>
      <c r="G3299" s="64" t="s">
        <v>166</v>
      </c>
      <c r="H3299" s="233" t="s">
        <v>6671</v>
      </c>
      <c r="I3299" s="234" t="s">
        <v>166</v>
      </c>
      <c r="J3299" s="64" t="s">
        <v>469</v>
      </c>
    </row>
    <row r="3300" spans="1:10" x14ac:dyDescent="0.25">
      <c r="A3300" s="64">
        <v>24210258</v>
      </c>
      <c r="B3300" s="233" t="s">
        <v>6819</v>
      </c>
      <c r="C3300" s="64" t="s">
        <v>6820</v>
      </c>
      <c r="D3300" s="234" t="s">
        <v>404</v>
      </c>
      <c r="E3300" s="64" t="s">
        <v>6821</v>
      </c>
      <c r="F3300" s="64">
        <v>16</v>
      </c>
      <c r="G3300" s="64" t="s">
        <v>166</v>
      </c>
      <c r="H3300" s="233" t="s">
        <v>6671</v>
      </c>
      <c r="I3300" s="234" t="s">
        <v>166</v>
      </c>
      <c r="J3300" s="64" t="s">
        <v>6783</v>
      </c>
    </row>
    <row r="3301" spans="1:10" x14ac:dyDescent="0.25">
      <c r="A3301" s="64">
        <v>24220354</v>
      </c>
      <c r="B3301" s="233" t="s">
        <v>6822</v>
      </c>
      <c r="C3301" s="64" t="s">
        <v>3579</v>
      </c>
      <c r="D3301" s="234" t="s">
        <v>119</v>
      </c>
      <c r="E3301" s="64" t="s">
        <v>1330</v>
      </c>
      <c r="F3301" s="64">
        <v>13</v>
      </c>
      <c r="G3301" s="64" t="s">
        <v>166</v>
      </c>
      <c r="H3301" s="233" t="s">
        <v>6671</v>
      </c>
      <c r="I3301" s="234" t="s">
        <v>166</v>
      </c>
      <c r="J3301" s="64" t="s">
        <v>469</v>
      </c>
    </row>
    <row r="3302" spans="1:10" x14ac:dyDescent="0.25">
      <c r="A3302" s="64">
        <v>24248379</v>
      </c>
      <c r="B3302" s="233" t="s">
        <v>6822</v>
      </c>
      <c r="C3302" s="64" t="s">
        <v>6823</v>
      </c>
      <c r="D3302" s="234" t="s">
        <v>103</v>
      </c>
      <c r="E3302" s="64" t="s">
        <v>553</v>
      </c>
      <c r="F3302" s="64">
        <v>11</v>
      </c>
      <c r="G3302" s="64" t="s">
        <v>166</v>
      </c>
      <c r="H3302" s="233" t="s">
        <v>6671</v>
      </c>
      <c r="I3302" s="234" t="s">
        <v>166</v>
      </c>
      <c r="J3302" s="64" t="s">
        <v>597</v>
      </c>
    </row>
    <row r="3303" spans="1:10" x14ac:dyDescent="0.25">
      <c r="A3303" s="64">
        <v>24237487</v>
      </c>
      <c r="B3303" s="233" t="s">
        <v>2890</v>
      </c>
      <c r="C3303" s="64" t="s">
        <v>6824</v>
      </c>
      <c r="D3303" s="234" t="s">
        <v>119</v>
      </c>
      <c r="E3303" s="64" t="s">
        <v>2837</v>
      </c>
      <c r="F3303" s="64">
        <v>14</v>
      </c>
      <c r="G3303" s="64" t="s">
        <v>166</v>
      </c>
      <c r="H3303" s="233" t="s">
        <v>6671</v>
      </c>
      <c r="I3303" s="234" t="s">
        <v>166</v>
      </c>
      <c r="J3303" s="64" t="s">
        <v>469</v>
      </c>
    </row>
    <row r="3304" spans="1:10" x14ac:dyDescent="0.25">
      <c r="A3304" s="64">
        <v>24222275</v>
      </c>
      <c r="B3304" s="233" t="s">
        <v>454</v>
      </c>
      <c r="C3304" s="64" t="s">
        <v>6825</v>
      </c>
      <c r="D3304" s="234" t="s">
        <v>104</v>
      </c>
      <c r="E3304" s="64" t="s">
        <v>453</v>
      </c>
      <c r="F3304" s="64">
        <v>13</v>
      </c>
      <c r="G3304" s="64" t="s">
        <v>166</v>
      </c>
      <c r="H3304" s="233" t="s">
        <v>6671</v>
      </c>
      <c r="I3304" s="234" t="s">
        <v>166</v>
      </c>
      <c r="J3304" s="64" t="s">
        <v>6682</v>
      </c>
    </row>
    <row r="3305" spans="1:10" x14ac:dyDescent="0.25">
      <c r="A3305" s="64">
        <v>24248324</v>
      </c>
      <c r="B3305" s="233" t="s">
        <v>6826</v>
      </c>
      <c r="C3305" s="64" t="s">
        <v>6827</v>
      </c>
      <c r="D3305" s="234" t="s">
        <v>103</v>
      </c>
      <c r="E3305" s="64" t="s">
        <v>4487</v>
      </c>
      <c r="F3305" s="64">
        <v>11</v>
      </c>
      <c r="G3305" s="64" t="s">
        <v>166</v>
      </c>
      <c r="H3305" s="233" t="s">
        <v>6828</v>
      </c>
      <c r="I3305" s="234" t="s">
        <v>166</v>
      </c>
      <c r="J3305" s="64" t="s">
        <v>2257</v>
      </c>
    </row>
    <row r="3306" spans="1:10" x14ac:dyDescent="0.25">
      <c r="A3306" s="64">
        <v>24233900</v>
      </c>
      <c r="B3306" s="233" t="s">
        <v>6829</v>
      </c>
      <c r="C3306" s="64" t="s">
        <v>4375</v>
      </c>
      <c r="D3306" s="234" t="s">
        <v>104</v>
      </c>
      <c r="E3306" s="64" t="s">
        <v>2584</v>
      </c>
      <c r="F3306" s="64">
        <v>12</v>
      </c>
      <c r="G3306" s="64" t="s">
        <v>166</v>
      </c>
      <c r="H3306" s="233" t="s">
        <v>6828</v>
      </c>
      <c r="I3306" s="234" t="s">
        <v>166</v>
      </c>
      <c r="J3306" s="64" t="s">
        <v>2133</v>
      </c>
    </row>
    <row r="3307" spans="1:10" x14ac:dyDescent="0.25">
      <c r="A3307" s="64">
        <v>24211032</v>
      </c>
      <c r="B3307" s="233" t="s">
        <v>6830</v>
      </c>
      <c r="C3307" s="64" t="s">
        <v>4498</v>
      </c>
      <c r="D3307" s="234" t="s">
        <v>119</v>
      </c>
      <c r="E3307" s="64" t="s">
        <v>4183</v>
      </c>
      <c r="F3307" s="64">
        <v>15</v>
      </c>
      <c r="G3307" s="64" t="s">
        <v>166</v>
      </c>
      <c r="H3307" s="233" t="s">
        <v>6828</v>
      </c>
      <c r="I3307" s="234" t="s">
        <v>166</v>
      </c>
      <c r="J3307" s="64" t="s">
        <v>2493</v>
      </c>
    </row>
    <row r="3308" spans="1:10" x14ac:dyDescent="0.25">
      <c r="A3308" s="64">
        <v>24222153</v>
      </c>
      <c r="B3308" s="233" t="s">
        <v>6831</v>
      </c>
      <c r="C3308" s="64" t="s">
        <v>6832</v>
      </c>
      <c r="D3308" s="234" t="s">
        <v>119</v>
      </c>
      <c r="E3308" s="64" t="s">
        <v>6833</v>
      </c>
      <c r="F3308" s="64">
        <v>14</v>
      </c>
      <c r="G3308" s="64" t="s">
        <v>166</v>
      </c>
      <c r="H3308" s="233" t="s">
        <v>6828</v>
      </c>
      <c r="I3308" s="234" t="s">
        <v>166</v>
      </c>
      <c r="J3308" s="64" t="s">
        <v>2257</v>
      </c>
    </row>
    <row r="3309" spans="1:10" x14ac:dyDescent="0.25">
      <c r="A3309" s="64">
        <v>24238056</v>
      </c>
      <c r="B3309" s="233" t="s">
        <v>6834</v>
      </c>
      <c r="C3309" s="64" t="s">
        <v>3428</v>
      </c>
      <c r="D3309" s="234" t="s">
        <v>119</v>
      </c>
      <c r="E3309" s="64" t="s">
        <v>3841</v>
      </c>
      <c r="F3309" s="64">
        <v>14</v>
      </c>
      <c r="G3309" s="64" t="s">
        <v>166</v>
      </c>
      <c r="H3309" s="233" t="s">
        <v>6828</v>
      </c>
      <c r="I3309" s="234" t="s">
        <v>166</v>
      </c>
      <c r="J3309" s="64" t="s">
        <v>1784</v>
      </c>
    </row>
    <row r="3310" spans="1:10" x14ac:dyDescent="0.25">
      <c r="A3310" s="64">
        <v>24220798</v>
      </c>
      <c r="B3310" s="233" t="s">
        <v>6835</v>
      </c>
      <c r="C3310" s="64" t="s">
        <v>1816</v>
      </c>
      <c r="D3310" s="234" t="s">
        <v>103</v>
      </c>
      <c r="E3310" s="64" t="s">
        <v>1839</v>
      </c>
      <c r="F3310" s="64">
        <v>13</v>
      </c>
      <c r="G3310" s="64" t="s">
        <v>166</v>
      </c>
      <c r="H3310" s="233" t="s">
        <v>6828</v>
      </c>
      <c r="I3310" s="234" t="s">
        <v>166</v>
      </c>
      <c r="J3310" s="64" t="s">
        <v>3670</v>
      </c>
    </row>
    <row r="3311" spans="1:10" x14ac:dyDescent="0.25">
      <c r="A3311" s="64">
        <v>24238071</v>
      </c>
      <c r="B3311" s="233" t="s">
        <v>6836</v>
      </c>
      <c r="C3311" s="64" t="s">
        <v>670</v>
      </c>
      <c r="D3311" s="234" t="s">
        <v>103</v>
      </c>
      <c r="E3311" s="64" t="s">
        <v>2324</v>
      </c>
      <c r="F3311" s="64">
        <v>12</v>
      </c>
      <c r="G3311" s="64" t="s">
        <v>166</v>
      </c>
      <c r="H3311" s="233" t="s">
        <v>6828</v>
      </c>
      <c r="I3311" s="234" t="s">
        <v>166</v>
      </c>
      <c r="J3311" s="64" t="s">
        <v>1630</v>
      </c>
    </row>
    <row r="3312" spans="1:10" x14ac:dyDescent="0.25">
      <c r="A3312" s="64">
        <v>24220809</v>
      </c>
      <c r="B3312" s="233" t="s">
        <v>6837</v>
      </c>
      <c r="C3312" s="64" t="s">
        <v>324</v>
      </c>
      <c r="D3312" s="234" t="s">
        <v>119</v>
      </c>
      <c r="E3312" s="64" t="s">
        <v>3097</v>
      </c>
      <c r="F3312" s="64">
        <v>14</v>
      </c>
      <c r="G3312" s="64" t="s">
        <v>166</v>
      </c>
      <c r="H3312" s="233" t="s">
        <v>6828</v>
      </c>
      <c r="I3312" s="234" t="s">
        <v>166</v>
      </c>
      <c r="J3312" s="64" t="s">
        <v>6838</v>
      </c>
    </row>
    <row r="3313" spans="1:10" x14ac:dyDescent="0.25">
      <c r="A3313" s="64">
        <v>24248267</v>
      </c>
      <c r="B3313" s="233" t="s">
        <v>6839</v>
      </c>
      <c r="C3313" s="64" t="s">
        <v>6840</v>
      </c>
      <c r="D3313" s="234" t="s">
        <v>104</v>
      </c>
      <c r="E3313" s="64" t="s">
        <v>4648</v>
      </c>
      <c r="F3313" s="64">
        <v>11</v>
      </c>
      <c r="G3313" s="64" t="s">
        <v>166</v>
      </c>
      <c r="H3313" s="233" t="s">
        <v>6828</v>
      </c>
      <c r="I3313" s="234" t="s">
        <v>166</v>
      </c>
      <c r="J3313" s="64" t="s">
        <v>4744</v>
      </c>
    </row>
    <row r="3314" spans="1:10" x14ac:dyDescent="0.25">
      <c r="A3314" s="64">
        <v>24248316</v>
      </c>
      <c r="B3314" s="233" t="s">
        <v>6841</v>
      </c>
      <c r="C3314" s="64" t="s">
        <v>3860</v>
      </c>
      <c r="D3314" s="234" t="s">
        <v>104</v>
      </c>
      <c r="E3314" s="64" t="s">
        <v>1718</v>
      </c>
      <c r="F3314" s="64">
        <v>12</v>
      </c>
      <c r="G3314" s="64" t="s">
        <v>166</v>
      </c>
      <c r="H3314" s="233" t="s">
        <v>6828</v>
      </c>
      <c r="I3314" s="234" t="s">
        <v>166</v>
      </c>
      <c r="J3314" s="64" t="s">
        <v>2257</v>
      </c>
    </row>
    <row r="3315" spans="1:10" x14ac:dyDescent="0.25">
      <c r="A3315" s="64">
        <v>24248416</v>
      </c>
      <c r="B3315" s="233" t="s">
        <v>6842</v>
      </c>
      <c r="C3315" s="64" t="s">
        <v>5004</v>
      </c>
      <c r="D3315" s="234" t="s">
        <v>104</v>
      </c>
      <c r="E3315" s="64" t="s">
        <v>697</v>
      </c>
      <c r="F3315" s="64">
        <v>12</v>
      </c>
      <c r="G3315" s="64" t="s">
        <v>166</v>
      </c>
      <c r="H3315" s="233" t="s">
        <v>6828</v>
      </c>
      <c r="I3315" s="234" t="s">
        <v>166</v>
      </c>
      <c r="J3315" s="64" t="s">
        <v>1732</v>
      </c>
    </row>
    <row r="3316" spans="1:10" x14ac:dyDescent="0.25">
      <c r="A3316" s="64">
        <v>24248284</v>
      </c>
      <c r="B3316" s="233" t="s">
        <v>6843</v>
      </c>
      <c r="C3316" s="64" t="s">
        <v>6844</v>
      </c>
      <c r="D3316" s="234" t="s">
        <v>104</v>
      </c>
      <c r="E3316" s="64" t="s">
        <v>1075</v>
      </c>
      <c r="F3316" s="64">
        <v>11</v>
      </c>
      <c r="G3316" s="64" t="s">
        <v>166</v>
      </c>
      <c r="H3316" s="233" t="s">
        <v>6828</v>
      </c>
      <c r="I3316" s="234" t="s">
        <v>166</v>
      </c>
      <c r="J3316" s="64" t="s">
        <v>1630</v>
      </c>
    </row>
    <row r="3317" spans="1:10" x14ac:dyDescent="0.25">
      <c r="A3317" s="64">
        <v>24248418</v>
      </c>
      <c r="B3317" s="233" t="s">
        <v>6845</v>
      </c>
      <c r="C3317" s="64" t="s">
        <v>479</v>
      </c>
      <c r="D3317" s="234" t="s">
        <v>104</v>
      </c>
      <c r="E3317" s="64" t="s">
        <v>1287</v>
      </c>
      <c r="F3317" s="64">
        <v>11</v>
      </c>
      <c r="G3317" s="64" t="s">
        <v>166</v>
      </c>
      <c r="H3317" s="233" t="s">
        <v>6828</v>
      </c>
      <c r="I3317" s="234" t="s">
        <v>166</v>
      </c>
      <c r="J3317" s="64" t="s">
        <v>1732</v>
      </c>
    </row>
    <row r="3318" spans="1:10" x14ac:dyDescent="0.25">
      <c r="A3318" s="64">
        <v>24248278</v>
      </c>
      <c r="B3318" s="233" t="s">
        <v>6846</v>
      </c>
      <c r="C3318" s="64" t="s">
        <v>3088</v>
      </c>
      <c r="D3318" s="234" t="s">
        <v>104</v>
      </c>
      <c r="E3318" s="64" t="s">
        <v>1284</v>
      </c>
      <c r="F3318" s="64">
        <v>11</v>
      </c>
      <c r="G3318" s="64" t="s">
        <v>166</v>
      </c>
      <c r="H3318" s="233" t="s">
        <v>6828</v>
      </c>
      <c r="I3318" s="234" t="s">
        <v>166</v>
      </c>
      <c r="J3318" s="64" t="s">
        <v>1784</v>
      </c>
    </row>
    <row r="3319" spans="1:10" x14ac:dyDescent="0.25">
      <c r="A3319" s="64">
        <v>24220064</v>
      </c>
      <c r="B3319" s="233" t="s">
        <v>6847</v>
      </c>
      <c r="C3319" s="64" t="s">
        <v>4407</v>
      </c>
      <c r="D3319" s="234" t="s">
        <v>103</v>
      </c>
      <c r="E3319" s="64" t="s">
        <v>6258</v>
      </c>
      <c r="F3319" s="64">
        <v>13</v>
      </c>
      <c r="G3319" s="64" t="s">
        <v>166</v>
      </c>
      <c r="H3319" s="233" t="s">
        <v>6828</v>
      </c>
      <c r="I3319" s="234" t="s">
        <v>166</v>
      </c>
      <c r="J3319" s="64" t="s">
        <v>814</v>
      </c>
    </row>
    <row r="3320" spans="1:10" x14ac:dyDescent="0.25">
      <c r="A3320" s="64">
        <v>24248421</v>
      </c>
      <c r="B3320" s="233" t="s">
        <v>6848</v>
      </c>
      <c r="C3320" s="64" t="s">
        <v>6849</v>
      </c>
      <c r="D3320" s="234" t="s">
        <v>103</v>
      </c>
      <c r="E3320" s="64" t="s">
        <v>6850</v>
      </c>
      <c r="F3320" s="64">
        <v>11</v>
      </c>
      <c r="G3320" s="64" t="s">
        <v>166</v>
      </c>
      <c r="H3320" s="233" t="s">
        <v>6828</v>
      </c>
      <c r="I3320" s="234" t="s">
        <v>166</v>
      </c>
      <c r="J3320" s="64" t="s">
        <v>331</v>
      </c>
    </row>
    <row r="3321" spans="1:10" x14ac:dyDescent="0.25">
      <c r="A3321" s="64">
        <v>24238640</v>
      </c>
      <c r="B3321" s="233" t="s">
        <v>6851</v>
      </c>
      <c r="C3321" s="64" t="s">
        <v>3088</v>
      </c>
      <c r="D3321" s="234" t="s">
        <v>104</v>
      </c>
      <c r="E3321" s="64" t="s">
        <v>945</v>
      </c>
      <c r="F3321" s="64">
        <v>12</v>
      </c>
      <c r="G3321" s="64" t="s">
        <v>166</v>
      </c>
      <c r="H3321" s="233" t="s">
        <v>6828</v>
      </c>
      <c r="I3321" s="234" t="s">
        <v>166</v>
      </c>
      <c r="J3321" s="64" t="s">
        <v>1630</v>
      </c>
    </row>
    <row r="3322" spans="1:10" x14ac:dyDescent="0.25">
      <c r="A3322" s="64">
        <v>24248952</v>
      </c>
      <c r="B3322" s="233" t="s">
        <v>6852</v>
      </c>
      <c r="C3322" s="64" t="s">
        <v>5456</v>
      </c>
      <c r="D3322" s="234" t="s">
        <v>118</v>
      </c>
      <c r="E3322" s="64" t="s">
        <v>2123</v>
      </c>
      <c r="F3322" s="64">
        <v>15</v>
      </c>
      <c r="G3322" s="64" t="s">
        <v>166</v>
      </c>
      <c r="H3322" s="233" t="s">
        <v>6828</v>
      </c>
      <c r="I3322" s="234" t="s">
        <v>166</v>
      </c>
      <c r="J3322" s="64" t="s">
        <v>4662</v>
      </c>
    </row>
    <row r="3323" spans="1:10" x14ac:dyDescent="0.25">
      <c r="A3323" s="64">
        <v>24249394</v>
      </c>
      <c r="B3323" s="233" t="s">
        <v>6852</v>
      </c>
      <c r="C3323" s="64" t="s">
        <v>5637</v>
      </c>
      <c r="D3323" s="234" t="s">
        <v>103</v>
      </c>
      <c r="E3323" s="64" t="s">
        <v>9219</v>
      </c>
      <c r="F3323" s="64">
        <v>10</v>
      </c>
      <c r="G3323" s="64" t="s">
        <v>166</v>
      </c>
      <c r="H3323" s="233" t="s">
        <v>6828</v>
      </c>
      <c r="I3323" s="234" t="s">
        <v>166</v>
      </c>
      <c r="J3323" s="64" t="s">
        <v>9220</v>
      </c>
    </row>
    <row r="3324" spans="1:10" x14ac:dyDescent="0.25">
      <c r="A3324" s="64">
        <v>24248311</v>
      </c>
      <c r="B3324" s="233" t="s">
        <v>552</v>
      </c>
      <c r="C3324" s="64" t="s">
        <v>6853</v>
      </c>
      <c r="D3324" s="234" t="s">
        <v>118</v>
      </c>
      <c r="E3324" s="64" t="s">
        <v>2208</v>
      </c>
      <c r="F3324" s="64">
        <v>14</v>
      </c>
      <c r="G3324" s="64" t="s">
        <v>166</v>
      </c>
      <c r="H3324" s="233" t="s">
        <v>6828</v>
      </c>
      <c r="I3324" s="234" t="s">
        <v>166</v>
      </c>
      <c r="J3324" s="64" t="s">
        <v>814</v>
      </c>
    </row>
    <row r="3325" spans="1:10" x14ac:dyDescent="0.25">
      <c r="A3325" s="64">
        <v>24238632</v>
      </c>
      <c r="B3325" s="233" t="s">
        <v>6854</v>
      </c>
      <c r="C3325" s="64" t="s">
        <v>6855</v>
      </c>
      <c r="D3325" s="234" t="s">
        <v>104</v>
      </c>
      <c r="E3325" s="64" t="s">
        <v>545</v>
      </c>
      <c r="F3325" s="64">
        <v>12</v>
      </c>
      <c r="G3325" s="64" t="s">
        <v>166</v>
      </c>
      <c r="H3325" s="233" t="s">
        <v>6828</v>
      </c>
      <c r="I3325" s="234" t="s">
        <v>166</v>
      </c>
      <c r="J3325" s="64" t="s">
        <v>814</v>
      </c>
    </row>
    <row r="3326" spans="1:10" x14ac:dyDescent="0.25">
      <c r="A3326" s="64">
        <v>24248292</v>
      </c>
      <c r="B3326" s="233" t="s">
        <v>6856</v>
      </c>
      <c r="C3326" s="64" t="s">
        <v>3540</v>
      </c>
      <c r="D3326" s="234" t="s">
        <v>104</v>
      </c>
      <c r="E3326" s="64" t="s">
        <v>4617</v>
      </c>
      <c r="F3326" s="64">
        <v>12</v>
      </c>
      <c r="G3326" s="64" t="s">
        <v>166</v>
      </c>
      <c r="H3326" s="233" t="s">
        <v>6828</v>
      </c>
      <c r="I3326" s="234" t="s">
        <v>166</v>
      </c>
      <c r="J3326" s="64" t="s">
        <v>632</v>
      </c>
    </row>
    <row r="3327" spans="1:10" x14ac:dyDescent="0.25">
      <c r="A3327" s="64">
        <v>24248405</v>
      </c>
      <c r="B3327" s="233" t="s">
        <v>6857</v>
      </c>
      <c r="C3327" s="64" t="s">
        <v>324</v>
      </c>
      <c r="D3327" s="234" t="s">
        <v>119</v>
      </c>
      <c r="E3327" s="64" t="s">
        <v>6858</v>
      </c>
      <c r="F3327" s="64">
        <v>13</v>
      </c>
      <c r="G3327" s="64" t="s">
        <v>166</v>
      </c>
      <c r="H3327" s="233" t="s">
        <v>6828</v>
      </c>
      <c r="I3327" s="234" t="s">
        <v>166</v>
      </c>
      <c r="J3327" s="64" t="s">
        <v>1732</v>
      </c>
    </row>
    <row r="3328" spans="1:10" x14ac:dyDescent="0.25">
      <c r="A3328" s="64">
        <v>24221854</v>
      </c>
      <c r="B3328" s="233" t="s">
        <v>6859</v>
      </c>
      <c r="C3328" s="64" t="s">
        <v>868</v>
      </c>
      <c r="D3328" s="234" t="s">
        <v>103</v>
      </c>
      <c r="E3328" s="64" t="s">
        <v>6860</v>
      </c>
      <c r="F3328" s="64">
        <v>13</v>
      </c>
      <c r="G3328" s="64" t="s">
        <v>166</v>
      </c>
      <c r="H3328" s="233" t="s">
        <v>6828</v>
      </c>
      <c r="I3328" s="234" t="s">
        <v>166</v>
      </c>
      <c r="J3328" s="64" t="s">
        <v>1889</v>
      </c>
    </row>
    <row r="3329" spans="1:10" x14ac:dyDescent="0.25">
      <c r="A3329" s="64">
        <v>24248423</v>
      </c>
      <c r="B3329" s="233" t="s">
        <v>6861</v>
      </c>
      <c r="C3329" s="64" t="s">
        <v>3168</v>
      </c>
      <c r="D3329" s="234" t="s">
        <v>104</v>
      </c>
      <c r="E3329" s="64" t="s">
        <v>5438</v>
      </c>
      <c r="F3329" s="64">
        <v>12</v>
      </c>
      <c r="G3329" s="64" t="s">
        <v>166</v>
      </c>
      <c r="H3329" s="233" t="s">
        <v>6828</v>
      </c>
      <c r="I3329" s="234" t="s">
        <v>166</v>
      </c>
      <c r="J3329" s="64" t="s">
        <v>1732</v>
      </c>
    </row>
    <row r="3330" spans="1:10" x14ac:dyDescent="0.25">
      <c r="A3330" s="64">
        <v>24222683</v>
      </c>
      <c r="B3330" s="233" t="s">
        <v>6862</v>
      </c>
      <c r="C3330" s="64" t="s">
        <v>6863</v>
      </c>
      <c r="D3330" s="234" t="s">
        <v>119</v>
      </c>
      <c r="E3330" s="64" t="s">
        <v>3630</v>
      </c>
      <c r="F3330" s="64">
        <v>14</v>
      </c>
      <c r="G3330" s="64" t="s">
        <v>166</v>
      </c>
      <c r="H3330" s="233" t="s">
        <v>6828</v>
      </c>
      <c r="I3330" s="234" t="s">
        <v>166</v>
      </c>
      <c r="J3330" s="64" t="s">
        <v>6146</v>
      </c>
    </row>
    <row r="3331" spans="1:10" x14ac:dyDescent="0.25">
      <c r="A3331" s="64">
        <v>24248271</v>
      </c>
      <c r="B3331" s="233" t="s">
        <v>6864</v>
      </c>
      <c r="C3331" s="64" t="s">
        <v>6865</v>
      </c>
      <c r="D3331" s="234" t="s">
        <v>104</v>
      </c>
      <c r="E3331" s="64" t="s">
        <v>3226</v>
      </c>
      <c r="F3331" s="64">
        <v>11</v>
      </c>
      <c r="G3331" s="64" t="s">
        <v>166</v>
      </c>
      <c r="H3331" s="233" t="s">
        <v>6828</v>
      </c>
      <c r="I3331" s="234" t="s">
        <v>166</v>
      </c>
      <c r="J3331" s="64" t="s">
        <v>2289</v>
      </c>
    </row>
    <row r="3332" spans="1:10" x14ac:dyDescent="0.25">
      <c r="A3332" s="64">
        <v>24248419</v>
      </c>
      <c r="B3332" s="233" t="s">
        <v>6866</v>
      </c>
      <c r="C3332" s="64" t="s">
        <v>6867</v>
      </c>
      <c r="D3332" s="234" t="s">
        <v>103</v>
      </c>
      <c r="E3332" s="64" t="s">
        <v>671</v>
      </c>
      <c r="F3332" s="64">
        <v>11</v>
      </c>
      <c r="G3332" s="64" t="s">
        <v>166</v>
      </c>
      <c r="H3332" s="233" t="s">
        <v>6828</v>
      </c>
      <c r="I3332" s="234" t="s">
        <v>166</v>
      </c>
      <c r="J3332" s="64" t="s">
        <v>2257</v>
      </c>
    </row>
    <row r="3333" spans="1:10" x14ac:dyDescent="0.25">
      <c r="A3333" s="64">
        <v>24222079</v>
      </c>
      <c r="B3333" s="233" t="s">
        <v>6868</v>
      </c>
      <c r="C3333" s="64" t="s">
        <v>2868</v>
      </c>
      <c r="D3333" s="234" t="s">
        <v>103</v>
      </c>
      <c r="E3333" s="64" t="s">
        <v>6869</v>
      </c>
      <c r="F3333" s="64">
        <v>13</v>
      </c>
      <c r="G3333" s="64" t="s">
        <v>166</v>
      </c>
      <c r="H3333" s="233" t="s">
        <v>6828</v>
      </c>
      <c r="I3333" s="234" t="s">
        <v>166</v>
      </c>
      <c r="J3333" s="64" t="s">
        <v>814</v>
      </c>
    </row>
    <row r="3334" spans="1:10" x14ac:dyDescent="0.25">
      <c r="A3334" s="64">
        <v>24239016</v>
      </c>
      <c r="B3334" s="233" t="s">
        <v>6870</v>
      </c>
      <c r="C3334" s="64" t="s">
        <v>6871</v>
      </c>
      <c r="D3334" s="234" t="s">
        <v>103</v>
      </c>
      <c r="E3334" s="64" t="s">
        <v>4068</v>
      </c>
      <c r="F3334" s="64">
        <v>13</v>
      </c>
      <c r="G3334" s="64" t="s">
        <v>166</v>
      </c>
      <c r="H3334" s="233" t="s">
        <v>6828</v>
      </c>
      <c r="I3334" s="234" t="s">
        <v>166</v>
      </c>
      <c r="J3334" s="64" t="s">
        <v>3670</v>
      </c>
    </row>
    <row r="3335" spans="1:10" x14ac:dyDescent="0.25">
      <c r="A3335" s="64">
        <v>24220804</v>
      </c>
      <c r="B3335" s="233" t="s">
        <v>6872</v>
      </c>
      <c r="C3335" s="64" t="s">
        <v>6873</v>
      </c>
      <c r="D3335" s="234" t="s">
        <v>118</v>
      </c>
      <c r="E3335" s="64" t="s">
        <v>6874</v>
      </c>
      <c r="F3335" s="64">
        <v>15</v>
      </c>
      <c r="G3335" s="64" t="s">
        <v>166</v>
      </c>
      <c r="H3335" s="233" t="s">
        <v>6828</v>
      </c>
      <c r="I3335" s="234" t="s">
        <v>166</v>
      </c>
      <c r="J3335" s="64" t="s">
        <v>1799</v>
      </c>
    </row>
    <row r="3336" spans="1:10" x14ac:dyDescent="0.25">
      <c r="A3336" s="64">
        <v>24248414</v>
      </c>
      <c r="B3336" s="233" t="s">
        <v>6875</v>
      </c>
      <c r="C3336" s="64" t="s">
        <v>4696</v>
      </c>
      <c r="D3336" s="234" t="s">
        <v>103</v>
      </c>
      <c r="E3336" s="64" t="s">
        <v>3302</v>
      </c>
      <c r="F3336" s="64">
        <v>12</v>
      </c>
      <c r="G3336" s="64" t="s">
        <v>166</v>
      </c>
      <c r="H3336" s="233" t="s">
        <v>6828</v>
      </c>
      <c r="I3336" s="234" t="s">
        <v>166</v>
      </c>
      <c r="J3336" s="64" t="s">
        <v>279</v>
      </c>
    </row>
    <row r="3337" spans="1:10" x14ac:dyDescent="0.25">
      <c r="A3337" s="64">
        <v>24248300</v>
      </c>
      <c r="B3337" s="233" t="s">
        <v>6876</v>
      </c>
      <c r="C3337" s="64" t="s">
        <v>485</v>
      </c>
      <c r="D3337" s="234" t="s">
        <v>103</v>
      </c>
      <c r="E3337" s="64" t="s">
        <v>5913</v>
      </c>
      <c r="F3337" s="64">
        <v>11</v>
      </c>
      <c r="G3337" s="64" t="s">
        <v>166</v>
      </c>
      <c r="H3337" s="233" t="s">
        <v>6828</v>
      </c>
      <c r="I3337" s="234" t="s">
        <v>166</v>
      </c>
      <c r="J3337" s="64" t="s">
        <v>814</v>
      </c>
    </row>
    <row r="3338" spans="1:10" x14ac:dyDescent="0.25">
      <c r="A3338" s="64">
        <v>24248325</v>
      </c>
      <c r="B3338" s="233" t="s">
        <v>6877</v>
      </c>
      <c r="C3338" s="64" t="s">
        <v>6878</v>
      </c>
      <c r="D3338" s="234" t="s">
        <v>104</v>
      </c>
      <c r="E3338" s="64" t="s">
        <v>2839</v>
      </c>
      <c r="F3338" s="64">
        <v>11</v>
      </c>
      <c r="G3338" s="64" t="s">
        <v>166</v>
      </c>
      <c r="H3338" s="233" t="s">
        <v>6828</v>
      </c>
      <c r="I3338" s="234" t="s">
        <v>166</v>
      </c>
      <c r="J3338" s="64" t="s">
        <v>6879</v>
      </c>
    </row>
    <row r="3339" spans="1:10" x14ac:dyDescent="0.25">
      <c r="A3339" s="64">
        <v>24248953</v>
      </c>
      <c r="B3339" s="233" t="s">
        <v>6880</v>
      </c>
      <c r="C3339" s="64" t="s">
        <v>6881</v>
      </c>
      <c r="D3339" s="234" t="s">
        <v>104</v>
      </c>
      <c r="E3339" s="64" t="s">
        <v>4932</v>
      </c>
      <c r="F3339" s="64">
        <v>12</v>
      </c>
      <c r="G3339" s="64" t="s">
        <v>166</v>
      </c>
      <c r="H3339" s="233" t="s">
        <v>6828</v>
      </c>
      <c r="I3339" s="234" t="s">
        <v>166</v>
      </c>
      <c r="J3339" s="64" t="s">
        <v>331</v>
      </c>
    </row>
    <row r="3340" spans="1:10" x14ac:dyDescent="0.25">
      <c r="A3340" s="64">
        <v>24248404</v>
      </c>
      <c r="B3340" s="233" t="s">
        <v>6882</v>
      </c>
      <c r="C3340" s="64" t="s">
        <v>3279</v>
      </c>
      <c r="D3340" s="234" t="s">
        <v>104</v>
      </c>
      <c r="E3340" s="64" t="s">
        <v>6883</v>
      </c>
      <c r="F3340" s="64">
        <v>11</v>
      </c>
      <c r="G3340" s="64" t="s">
        <v>166</v>
      </c>
      <c r="H3340" s="233" t="s">
        <v>6828</v>
      </c>
      <c r="I3340" s="234" t="s">
        <v>166</v>
      </c>
      <c r="J3340" s="64" t="s">
        <v>1732</v>
      </c>
    </row>
    <row r="3341" spans="1:10" x14ac:dyDescent="0.25">
      <c r="A3341" s="64">
        <v>24233863</v>
      </c>
      <c r="B3341" s="233" t="s">
        <v>6884</v>
      </c>
      <c r="C3341" s="64" t="s">
        <v>531</v>
      </c>
      <c r="D3341" s="234" t="s">
        <v>104</v>
      </c>
      <c r="E3341" s="64" t="s">
        <v>1388</v>
      </c>
      <c r="F3341" s="64">
        <v>12</v>
      </c>
      <c r="G3341" s="64" t="s">
        <v>166</v>
      </c>
      <c r="H3341" s="233" t="s">
        <v>6828</v>
      </c>
      <c r="I3341" s="234" t="s">
        <v>166</v>
      </c>
      <c r="J3341" s="64" t="s">
        <v>814</v>
      </c>
    </row>
    <row r="3342" spans="1:10" x14ac:dyDescent="0.25">
      <c r="A3342" s="64">
        <v>24222203</v>
      </c>
      <c r="B3342" s="233" t="s">
        <v>6885</v>
      </c>
      <c r="C3342" s="64" t="s">
        <v>2406</v>
      </c>
      <c r="D3342" s="234" t="s">
        <v>118</v>
      </c>
      <c r="E3342" s="64" t="s">
        <v>5569</v>
      </c>
      <c r="F3342" s="64">
        <v>13</v>
      </c>
      <c r="G3342" s="64" t="s">
        <v>166</v>
      </c>
      <c r="H3342" s="233" t="s">
        <v>6828</v>
      </c>
      <c r="I3342" s="234" t="s">
        <v>166</v>
      </c>
      <c r="J3342" s="64" t="s">
        <v>6886</v>
      </c>
    </row>
    <row r="3343" spans="1:10" x14ac:dyDescent="0.25">
      <c r="A3343" s="64">
        <v>24248279</v>
      </c>
      <c r="B3343" s="233" t="s">
        <v>6887</v>
      </c>
      <c r="C3343" s="64" t="s">
        <v>606</v>
      </c>
      <c r="D3343" s="234" t="s">
        <v>104</v>
      </c>
      <c r="E3343" s="64" t="s">
        <v>607</v>
      </c>
      <c r="F3343" s="64">
        <v>12</v>
      </c>
      <c r="G3343" s="64" t="s">
        <v>166</v>
      </c>
      <c r="H3343" s="233" t="s">
        <v>6828</v>
      </c>
      <c r="I3343" s="234" t="s">
        <v>166</v>
      </c>
      <c r="J3343" s="64" t="s">
        <v>814</v>
      </c>
    </row>
    <row r="3344" spans="1:10" x14ac:dyDescent="0.25">
      <c r="A3344" s="64">
        <v>24239144</v>
      </c>
      <c r="B3344" s="233" t="s">
        <v>6888</v>
      </c>
      <c r="C3344" s="64" t="s">
        <v>6889</v>
      </c>
      <c r="D3344" s="234" t="s">
        <v>104</v>
      </c>
      <c r="E3344" s="64" t="s">
        <v>841</v>
      </c>
      <c r="F3344" s="64">
        <v>13</v>
      </c>
      <c r="G3344" s="64" t="s">
        <v>166</v>
      </c>
      <c r="H3344" s="233" t="s">
        <v>6828</v>
      </c>
      <c r="I3344" s="234" t="s">
        <v>166</v>
      </c>
      <c r="J3344" s="64" t="s">
        <v>6890</v>
      </c>
    </row>
    <row r="3345" spans="1:10" x14ac:dyDescent="0.25">
      <c r="A3345" s="64">
        <v>24210757</v>
      </c>
      <c r="B3345" s="233" t="s">
        <v>6891</v>
      </c>
      <c r="C3345" s="64" t="s">
        <v>4775</v>
      </c>
      <c r="D3345" s="234" t="s">
        <v>119</v>
      </c>
      <c r="E3345" s="64" t="s">
        <v>2682</v>
      </c>
      <c r="F3345" s="64">
        <v>14</v>
      </c>
      <c r="G3345" s="64" t="s">
        <v>166</v>
      </c>
      <c r="H3345" s="233" t="s">
        <v>6828</v>
      </c>
      <c r="I3345" s="234" t="s">
        <v>166</v>
      </c>
      <c r="J3345" s="64" t="s">
        <v>6892</v>
      </c>
    </row>
    <row r="3346" spans="1:10" x14ac:dyDescent="0.25">
      <c r="A3346" s="64">
        <v>24238074</v>
      </c>
      <c r="B3346" s="233" t="s">
        <v>6893</v>
      </c>
      <c r="C3346" s="64" t="s">
        <v>555</v>
      </c>
      <c r="D3346" s="234" t="s">
        <v>104</v>
      </c>
      <c r="E3346" s="64" t="s">
        <v>2020</v>
      </c>
      <c r="F3346" s="64">
        <v>11</v>
      </c>
      <c r="G3346" s="64" t="s">
        <v>166</v>
      </c>
      <c r="H3346" s="233" t="s">
        <v>6828</v>
      </c>
      <c r="I3346" s="234" t="s">
        <v>166</v>
      </c>
      <c r="J3346" s="64" t="s">
        <v>1752</v>
      </c>
    </row>
    <row r="3347" spans="1:10" x14ac:dyDescent="0.25">
      <c r="A3347" s="64">
        <v>24237780</v>
      </c>
      <c r="B3347" s="233" t="s">
        <v>6894</v>
      </c>
      <c r="C3347" s="64" t="s">
        <v>4495</v>
      </c>
      <c r="D3347" s="234" t="s">
        <v>104</v>
      </c>
      <c r="E3347" s="64" t="s">
        <v>4543</v>
      </c>
      <c r="F3347" s="64">
        <v>13</v>
      </c>
      <c r="G3347" s="64" t="s">
        <v>166</v>
      </c>
      <c r="H3347" s="233" t="s">
        <v>6828</v>
      </c>
      <c r="I3347" s="234" t="s">
        <v>166</v>
      </c>
      <c r="J3347" s="64" t="s">
        <v>1630</v>
      </c>
    </row>
    <row r="3348" spans="1:10" x14ac:dyDescent="0.25">
      <c r="A3348" s="64">
        <v>24248276</v>
      </c>
      <c r="B3348" s="233" t="s">
        <v>6894</v>
      </c>
      <c r="C3348" s="64" t="s">
        <v>702</v>
      </c>
      <c r="D3348" s="234" t="s">
        <v>103</v>
      </c>
      <c r="E3348" s="64" t="s">
        <v>6895</v>
      </c>
      <c r="F3348" s="64">
        <v>11</v>
      </c>
      <c r="G3348" s="64" t="s">
        <v>166</v>
      </c>
      <c r="H3348" s="233" t="s">
        <v>6828</v>
      </c>
      <c r="I3348" s="234" t="s">
        <v>166</v>
      </c>
      <c r="J3348" s="64" t="s">
        <v>814</v>
      </c>
    </row>
    <row r="3349" spans="1:10" x14ac:dyDescent="0.25">
      <c r="A3349" s="64">
        <v>24248954</v>
      </c>
      <c r="B3349" s="233" t="s">
        <v>6896</v>
      </c>
      <c r="C3349" s="64" t="s">
        <v>6897</v>
      </c>
      <c r="D3349" s="234" t="s">
        <v>103</v>
      </c>
      <c r="E3349" s="64" t="s">
        <v>5343</v>
      </c>
      <c r="F3349" s="64">
        <v>11</v>
      </c>
      <c r="G3349" s="64" t="s">
        <v>166</v>
      </c>
      <c r="H3349" s="233" t="s">
        <v>6828</v>
      </c>
      <c r="I3349" s="234" t="s">
        <v>166</v>
      </c>
      <c r="J3349" s="64" t="s">
        <v>6879</v>
      </c>
    </row>
    <row r="3350" spans="1:10" x14ac:dyDescent="0.25">
      <c r="A3350" s="64">
        <v>24220808</v>
      </c>
      <c r="B3350" s="233" t="s">
        <v>6264</v>
      </c>
      <c r="C3350" s="64" t="s">
        <v>812</v>
      </c>
      <c r="D3350" s="234" t="s">
        <v>118</v>
      </c>
      <c r="E3350" s="64" t="s">
        <v>1415</v>
      </c>
      <c r="F3350" s="64">
        <v>14</v>
      </c>
      <c r="G3350" s="64" t="s">
        <v>166</v>
      </c>
      <c r="H3350" s="233" t="s">
        <v>6828</v>
      </c>
      <c r="I3350" s="234" t="s">
        <v>166</v>
      </c>
      <c r="J3350" s="64" t="s">
        <v>814</v>
      </c>
    </row>
    <row r="3351" spans="1:10" x14ac:dyDescent="0.25">
      <c r="A3351" s="64">
        <v>24236582</v>
      </c>
      <c r="B3351" s="233" t="s">
        <v>6898</v>
      </c>
      <c r="C3351" s="64" t="s">
        <v>5297</v>
      </c>
      <c r="D3351" s="234" t="s">
        <v>104</v>
      </c>
      <c r="E3351" s="64" t="s">
        <v>1404</v>
      </c>
      <c r="F3351" s="64">
        <v>12</v>
      </c>
      <c r="G3351" s="64" t="s">
        <v>166</v>
      </c>
      <c r="H3351" s="233" t="s">
        <v>6828</v>
      </c>
      <c r="I3351" s="234" t="s">
        <v>166</v>
      </c>
      <c r="J3351" s="64" t="s">
        <v>176</v>
      </c>
    </row>
    <row r="3352" spans="1:10" x14ac:dyDescent="0.25">
      <c r="A3352" s="64">
        <v>24248420</v>
      </c>
      <c r="B3352" s="233" t="s">
        <v>6899</v>
      </c>
      <c r="C3352" s="64" t="s">
        <v>1355</v>
      </c>
      <c r="D3352" s="234" t="s">
        <v>103</v>
      </c>
      <c r="E3352" s="64" t="s">
        <v>745</v>
      </c>
      <c r="F3352" s="64">
        <v>12</v>
      </c>
      <c r="G3352" s="64" t="s">
        <v>166</v>
      </c>
      <c r="H3352" s="233" t="s">
        <v>6828</v>
      </c>
      <c r="I3352" s="234" t="s">
        <v>166</v>
      </c>
      <c r="J3352" s="64" t="s">
        <v>279</v>
      </c>
    </row>
    <row r="3353" spans="1:10" x14ac:dyDescent="0.25">
      <c r="A3353" s="64">
        <v>24248319</v>
      </c>
      <c r="B3353" s="233" t="s">
        <v>6900</v>
      </c>
      <c r="C3353" s="64" t="s">
        <v>1803</v>
      </c>
      <c r="D3353" s="234" t="s">
        <v>103</v>
      </c>
      <c r="E3353" s="64" t="s">
        <v>2507</v>
      </c>
      <c r="F3353" s="64">
        <v>11</v>
      </c>
      <c r="G3353" s="64" t="s">
        <v>166</v>
      </c>
      <c r="H3353" s="233" t="s">
        <v>6828</v>
      </c>
      <c r="I3353" s="234" t="s">
        <v>166</v>
      </c>
      <c r="J3353" s="64" t="s">
        <v>814</v>
      </c>
    </row>
    <row r="3354" spans="1:10" x14ac:dyDescent="0.25">
      <c r="A3354" s="64">
        <v>24248413</v>
      </c>
      <c r="B3354" s="233" t="s">
        <v>6901</v>
      </c>
      <c r="C3354" s="64" t="s">
        <v>3048</v>
      </c>
      <c r="D3354" s="234" t="s">
        <v>104</v>
      </c>
      <c r="E3354" s="64" t="s">
        <v>6073</v>
      </c>
      <c r="F3354" s="64">
        <v>13</v>
      </c>
      <c r="G3354" s="64" t="s">
        <v>166</v>
      </c>
      <c r="H3354" s="233" t="s">
        <v>6828</v>
      </c>
      <c r="I3354" s="234" t="s">
        <v>166</v>
      </c>
      <c r="J3354" s="64" t="s">
        <v>331</v>
      </c>
    </row>
    <row r="3355" spans="1:10" x14ac:dyDescent="0.25">
      <c r="A3355" s="64">
        <v>24222137</v>
      </c>
      <c r="B3355" s="233" t="s">
        <v>6902</v>
      </c>
      <c r="C3355" s="64" t="s">
        <v>452</v>
      </c>
      <c r="D3355" s="234" t="s">
        <v>104</v>
      </c>
      <c r="E3355" s="64" t="s">
        <v>1529</v>
      </c>
      <c r="F3355" s="64">
        <v>13</v>
      </c>
      <c r="G3355" s="64" t="s">
        <v>166</v>
      </c>
      <c r="H3355" s="233" t="s">
        <v>6828</v>
      </c>
      <c r="I3355" s="234" t="s">
        <v>166</v>
      </c>
      <c r="J3355" s="64" t="s">
        <v>6903</v>
      </c>
    </row>
    <row r="3356" spans="1:10" x14ac:dyDescent="0.25">
      <c r="A3356" s="64">
        <v>24248282</v>
      </c>
      <c r="B3356" s="233" t="s">
        <v>6904</v>
      </c>
      <c r="C3356" s="64" t="s">
        <v>6905</v>
      </c>
      <c r="D3356" s="234" t="s">
        <v>104</v>
      </c>
      <c r="E3356" s="64" t="s">
        <v>1473</v>
      </c>
      <c r="F3356" s="64">
        <v>12</v>
      </c>
      <c r="G3356" s="64" t="s">
        <v>166</v>
      </c>
      <c r="H3356" s="233" t="s">
        <v>6828</v>
      </c>
      <c r="I3356" s="234" t="s">
        <v>166</v>
      </c>
      <c r="J3356" s="64" t="s">
        <v>6879</v>
      </c>
    </row>
    <row r="3357" spans="1:10" x14ac:dyDescent="0.25">
      <c r="A3357" s="64">
        <v>24248313</v>
      </c>
      <c r="B3357" s="233" t="s">
        <v>6906</v>
      </c>
      <c r="C3357" s="64" t="s">
        <v>6585</v>
      </c>
      <c r="D3357" s="234" t="s">
        <v>104</v>
      </c>
      <c r="E3357" s="64" t="s">
        <v>301</v>
      </c>
      <c r="F3357" s="64">
        <v>11</v>
      </c>
      <c r="G3357" s="64" t="s">
        <v>166</v>
      </c>
      <c r="H3357" s="233" t="s">
        <v>6828</v>
      </c>
      <c r="I3357" s="234" t="s">
        <v>166</v>
      </c>
      <c r="J3357" s="64" t="s">
        <v>1867</v>
      </c>
    </row>
    <row r="3358" spans="1:10" x14ac:dyDescent="0.25">
      <c r="A3358" s="64">
        <v>24248401</v>
      </c>
      <c r="B3358" s="233" t="s">
        <v>6907</v>
      </c>
      <c r="C3358" s="64" t="s">
        <v>709</v>
      </c>
      <c r="D3358" s="234" t="s">
        <v>118</v>
      </c>
      <c r="E3358" s="64" t="s">
        <v>1169</v>
      </c>
      <c r="F3358" s="64">
        <v>14</v>
      </c>
      <c r="G3358" s="64" t="s">
        <v>166</v>
      </c>
      <c r="H3358" s="233" t="s">
        <v>6828</v>
      </c>
      <c r="I3358" s="234" t="s">
        <v>166</v>
      </c>
      <c r="J3358" s="64" t="s">
        <v>2059</v>
      </c>
    </row>
    <row r="3359" spans="1:10" x14ac:dyDescent="0.25">
      <c r="A3359" s="64">
        <v>24248402</v>
      </c>
      <c r="B3359" s="233" t="s">
        <v>6908</v>
      </c>
      <c r="C3359" s="64" t="s">
        <v>6909</v>
      </c>
      <c r="D3359" s="234" t="s">
        <v>103</v>
      </c>
      <c r="E3359" s="64" t="s">
        <v>1755</v>
      </c>
      <c r="F3359" s="64">
        <v>11</v>
      </c>
      <c r="G3359" s="64" t="s">
        <v>166</v>
      </c>
      <c r="H3359" s="233" t="s">
        <v>6828</v>
      </c>
      <c r="I3359" s="234" t="s">
        <v>166</v>
      </c>
      <c r="J3359" s="64" t="s">
        <v>1732</v>
      </c>
    </row>
    <row r="3360" spans="1:10" x14ac:dyDescent="0.25">
      <c r="A3360" s="64">
        <v>24222718</v>
      </c>
      <c r="B3360" s="233" t="s">
        <v>6910</v>
      </c>
      <c r="C3360" s="64" t="s">
        <v>2406</v>
      </c>
      <c r="D3360" s="234" t="s">
        <v>103</v>
      </c>
      <c r="E3360" s="64" t="s">
        <v>1227</v>
      </c>
      <c r="F3360" s="64">
        <v>13</v>
      </c>
      <c r="G3360" s="64" t="s">
        <v>166</v>
      </c>
      <c r="H3360" s="233" t="s">
        <v>6828</v>
      </c>
      <c r="I3360" s="234" t="s">
        <v>166</v>
      </c>
      <c r="J3360" s="64" t="s">
        <v>6886</v>
      </c>
    </row>
    <row r="3361" spans="1:10" x14ac:dyDescent="0.25">
      <c r="A3361" s="64">
        <v>24248417</v>
      </c>
      <c r="B3361" s="233" t="s">
        <v>4328</v>
      </c>
      <c r="C3361" s="64" t="s">
        <v>6911</v>
      </c>
      <c r="D3361" s="234" t="s">
        <v>103</v>
      </c>
      <c r="E3361" s="64" t="s">
        <v>1284</v>
      </c>
      <c r="F3361" s="64">
        <v>11</v>
      </c>
      <c r="G3361" s="64" t="s">
        <v>166</v>
      </c>
      <c r="H3361" s="233" t="s">
        <v>6828</v>
      </c>
      <c r="I3361" s="234" t="s">
        <v>166</v>
      </c>
      <c r="J3361" s="64" t="s">
        <v>814</v>
      </c>
    </row>
    <row r="3362" spans="1:10" x14ac:dyDescent="0.25">
      <c r="A3362" s="64">
        <v>24249393</v>
      </c>
      <c r="B3362" s="233" t="s">
        <v>8542</v>
      </c>
      <c r="C3362" s="64" t="s">
        <v>709</v>
      </c>
      <c r="D3362" s="234" t="s">
        <v>103</v>
      </c>
      <c r="E3362" s="64" t="s">
        <v>413</v>
      </c>
      <c r="F3362" s="64">
        <v>11</v>
      </c>
      <c r="G3362" s="64" t="s">
        <v>166</v>
      </c>
      <c r="H3362" s="233" t="s">
        <v>6828</v>
      </c>
      <c r="I3362" s="234" t="s">
        <v>166</v>
      </c>
      <c r="J3362" s="64" t="s">
        <v>635</v>
      </c>
    </row>
    <row r="3363" spans="1:10" x14ac:dyDescent="0.25">
      <c r="A3363" s="64">
        <v>24248497</v>
      </c>
      <c r="B3363" s="233" t="s">
        <v>6912</v>
      </c>
      <c r="C3363" s="64" t="s">
        <v>5178</v>
      </c>
      <c r="D3363" s="234" t="s">
        <v>103</v>
      </c>
      <c r="E3363" s="64" t="s">
        <v>1296</v>
      </c>
      <c r="F3363" s="64">
        <v>12</v>
      </c>
      <c r="G3363" s="64" t="s">
        <v>166</v>
      </c>
      <c r="H3363" s="233" t="s">
        <v>6828</v>
      </c>
      <c r="I3363" s="234" t="s">
        <v>166</v>
      </c>
      <c r="J3363" s="64" t="s">
        <v>2307</v>
      </c>
    </row>
    <row r="3364" spans="1:10" x14ac:dyDescent="0.25">
      <c r="A3364" s="64">
        <v>24248406</v>
      </c>
      <c r="B3364" s="233" t="s">
        <v>6913</v>
      </c>
      <c r="C3364" s="64" t="s">
        <v>6914</v>
      </c>
      <c r="D3364" s="234" t="s">
        <v>104</v>
      </c>
      <c r="E3364" s="64" t="s">
        <v>3541</v>
      </c>
      <c r="F3364" s="64">
        <v>12</v>
      </c>
      <c r="G3364" s="64" t="s">
        <v>166</v>
      </c>
      <c r="H3364" s="233" t="s">
        <v>6828</v>
      </c>
      <c r="I3364" s="234" t="s">
        <v>166</v>
      </c>
      <c r="J3364" s="64" t="s">
        <v>1732</v>
      </c>
    </row>
    <row r="3365" spans="1:10" x14ac:dyDescent="0.25">
      <c r="A3365" s="64">
        <v>24248291</v>
      </c>
      <c r="B3365" s="233" t="s">
        <v>6915</v>
      </c>
      <c r="C3365" s="64" t="s">
        <v>2125</v>
      </c>
      <c r="D3365" s="234" t="s">
        <v>119</v>
      </c>
      <c r="E3365" s="64" t="s">
        <v>3045</v>
      </c>
      <c r="F3365" s="64">
        <v>14</v>
      </c>
      <c r="G3365" s="64" t="s">
        <v>166</v>
      </c>
      <c r="H3365" s="233" t="s">
        <v>6828</v>
      </c>
      <c r="I3365" s="234" t="s">
        <v>166</v>
      </c>
      <c r="J3365" s="64" t="s">
        <v>1732</v>
      </c>
    </row>
    <row r="3366" spans="1:10" x14ac:dyDescent="0.25">
      <c r="A3366" s="64">
        <v>24248281</v>
      </c>
      <c r="B3366" s="233" t="s">
        <v>6916</v>
      </c>
      <c r="C3366" s="64" t="s">
        <v>4823</v>
      </c>
      <c r="D3366" s="234" t="s">
        <v>103</v>
      </c>
      <c r="E3366" s="64" t="s">
        <v>476</v>
      </c>
      <c r="F3366" s="64">
        <v>12</v>
      </c>
      <c r="G3366" s="64" t="s">
        <v>166</v>
      </c>
      <c r="H3366" s="233" t="s">
        <v>6828</v>
      </c>
      <c r="I3366" s="234" t="s">
        <v>166</v>
      </c>
      <c r="J3366" s="64" t="s">
        <v>632</v>
      </c>
    </row>
    <row r="3367" spans="1:10" x14ac:dyDescent="0.25">
      <c r="A3367" s="64">
        <v>24238060</v>
      </c>
      <c r="B3367" s="233" t="s">
        <v>6917</v>
      </c>
      <c r="C3367" s="64" t="s">
        <v>4500</v>
      </c>
      <c r="D3367" s="234" t="s">
        <v>118</v>
      </c>
      <c r="E3367" s="64" t="s">
        <v>1565</v>
      </c>
      <c r="F3367" s="64">
        <v>13</v>
      </c>
      <c r="G3367" s="64" t="s">
        <v>166</v>
      </c>
      <c r="H3367" s="233" t="s">
        <v>6828</v>
      </c>
      <c r="I3367" s="234" t="s">
        <v>166</v>
      </c>
      <c r="J3367" s="64" t="s">
        <v>814</v>
      </c>
    </row>
    <row r="3368" spans="1:10" x14ac:dyDescent="0.25">
      <c r="A3368" s="64">
        <v>24237444</v>
      </c>
      <c r="B3368" s="233" t="s">
        <v>6918</v>
      </c>
      <c r="C3368" s="64" t="s">
        <v>3428</v>
      </c>
      <c r="D3368" s="234" t="s">
        <v>119</v>
      </c>
      <c r="E3368" s="64" t="s">
        <v>2429</v>
      </c>
      <c r="F3368" s="64">
        <v>14</v>
      </c>
      <c r="G3368" s="64" t="s">
        <v>166</v>
      </c>
      <c r="H3368" s="233" t="s">
        <v>6828</v>
      </c>
      <c r="I3368" s="234" t="s">
        <v>166</v>
      </c>
      <c r="J3368" s="64" t="s">
        <v>2289</v>
      </c>
    </row>
    <row r="3369" spans="1:10" x14ac:dyDescent="0.25">
      <c r="A3369" s="64">
        <v>24222075</v>
      </c>
      <c r="B3369" s="233" t="s">
        <v>6919</v>
      </c>
      <c r="C3369" s="64" t="s">
        <v>1255</v>
      </c>
      <c r="D3369" s="234" t="s">
        <v>119</v>
      </c>
      <c r="E3369" s="64" t="s">
        <v>4205</v>
      </c>
      <c r="F3369" s="64">
        <v>14</v>
      </c>
      <c r="G3369" s="64" t="s">
        <v>166</v>
      </c>
      <c r="H3369" s="233" t="s">
        <v>6828</v>
      </c>
      <c r="I3369" s="234" t="s">
        <v>166</v>
      </c>
      <c r="J3369" s="64" t="s">
        <v>814</v>
      </c>
    </row>
    <row r="3370" spans="1:10" x14ac:dyDescent="0.25">
      <c r="A3370" s="64">
        <v>24248307</v>
      </c>
      <c r="B3370" s="233" t="s">
        <v>6920</v>
      </c>
      <c r="C3370" s="64" t="s">
        <v>2868</v>
      </c>
      <c r="D3370" s="234" t="s">
        <v>103</v>
      </c>
      <c r="E3370" s="64" t="s">
        <v>691</v>
      </c>
      <c r="F3370" s="64">
        <v>11</v>
      </c>
      <c r="G3370" s="64" t="s">
        <v>166</v>
      </c>
      <c r="H3370" s="233" t="s">
        <v>6828</v>
      </c>
      <c r="I3370" s="234" t="s">
        <v>166</v>
      </c>
      <c r="J3370" s="64" t="s">
        <v>814</v>
      </c>
    </row>
    <row r="3371" spans="1:10" x14ac:dyDescent="0.25">
      <c r="A3371" s="64">
        <v>24248269</v>
      </c>
      <c r="B3371" s="233" t="s">
        <v>6920</v>
      </c>
      <c r="C3371" s="64" t="s">
        <v>5009</v>
      </c>
      <c r="D3371" s="234" t="s">
        <v>103</v>
      </c>
      <c r="E3371" s="64" t="s">
        <v>4521</v>
      </c>
      <c r="F3371" s="64">
        <v>13</v>
      </c>
      <c r="G3371" s="64" t="s">
        <v>166</v>
      </c>
      <c r="H3371" s="233" t="s">
        <v>6828</v>
      </c>
      <c r="I3371" s="234" t="s">
        <v>166</v>
      </c>
      <c r="J3371" s="64" t="s">
        <v>2046</v>
      </c>
    </row>
    <row r="3372" spans="1:10" x14ac:dyDescent="0.25">
      <c r="A3372" s="64">
        <v>24248287</v>
      </c>
      <c r="B3372" s="233" t="s">
        <v>6921</v>
      </c>
      <c r="C3372" s="64" t="s">
        <v>4133</v>
      </c>
      <c r="D3372" s="234" t="s">
        <v>103</v>
      </c>
      <c r="E3372" s="64" t="s">
        <v>483</v>
      </c>
      <c r="F3372" s="64">
        <v>12</v>
      </c>
      <c r="G3372" s="64" t="s">
        <v>166</v>
      </c>
      <c r="H3372" s="233" t="s">
        <v>6828</v>
      </c>
      <c r="I3372" s="234" t="s">
        <v>166</v>
      </c>
      <c r="J3372" s="64" t="s">
        <v>1630</v>
      </c>
    </row>
    <row r="3373" spans="1:10" x14ac:dyDescent="0.25">
      <c r="A3373" s="64">
        <v>24238068</v>
      </c>
      <c r="B3373" s="233" t="s">
        <v>6922</v>
      </c>
      <c r="C3373" s="64" t="s">
        <v>724</v>
      </c>
      <c r="D3373" s="234" t="s">
        <v>104</v>
      </c>
      <c r="E3373" s="64" t="s">
        <v>6255</v>
      </c>
      <c r="F3373" s="64">
        <v>13</v>
      </c>
      <c r="G3373" s="64" t="s">
        <v>166</v>
      </c>
      <c r="H3373" s="233" t="s">
        <v>6828</v>
      </c>
      <c r="I3373" s="234" t="s">
        <v>166</v>
      </c>
      <c r="J3373" s="64" t="s">
        <v>1630</v>
      </c>
    </row>
    <row r="3374" spans="1:10" x14ac:dyDescent="0.25">
      <c r="A3374" s="64">
        <v>24248285</v>
      </c>
      <c r="B3374" s="233" t="s">
        <v>667</v>
      </c>
      <c r="C3374" s="64" t="s">
        <v>1830</v>
      </c>
      <c r="D3374" s="234" t="s">
        <v>104</v>
      </c>
      <c r="E3374" s="64" t="s">
        <v>710</v>
      </c>
      <c r="F3374" s="64">
        <v>11</v>
      </c>
      <c r="G3374" s="64" t="s">
        <v>166</v>
      </c>
      <c r="H3374" s="233" t="s">
        <v>6828</v>
      </c>
      <c r="I3374" s="234" t="s">
        <v>166</v>
      </c>
      <c r="J3374" s="64" t="s">
        <v>1630</v>
      </c>
    </row>
    <row r="3375" spans="1:10" x14ac:dyDescent="0.25">
      <c r="A3375" s="64">
        <v>24248320</v>
      </c>
      <c r="B3375" s="233" t="s">
        <v>3866</v>
      </c>
      <c r="C3375" s="64" t="s">
        <v>4407</v>
      </c>
      <c r="D3375" s="234" t="s">
        <v>103</v>
      </c>
      <c r="E3375" s="64" t="s">
        <v>212</v>
      </c>
      <c r="F3375" s="64">
        <v>11</v>
      </c>
      <c r="G3375" s="64" t="s">
        <v>166</v>
      </c>
      <c r="H3375" s="233" t="s">
        <v>6828</v>
      </c>
      <c r="I3375" s="234" t="s">
        <v>166</v>
      </c>
      <c r="J3375" s="64" t="s">
        <v>331</v>
      </c>
    </row>
    <row r="3376" spans="1:10" x14ac:dyDescent="0.25">
      <c r="A3376" s="64">
        <v>24238055</v>
      </c>
      <c r="B3376" s="233" t="s">
        <v>6923</v>
      </c>
      <c r="C3376" s="64" t="s">
        <v>6924</v>
      </c>
      <c r="D3376" s="234" t="s">
        <v>104</v>
      </c>
      <c r="E3376" s="64" t="s">
        <v>6925</v>
      </c>
      <c r="F3376" s="64">
        <v>11</v>
      </c>
      <c r="G3376" s="64" t="s">
        <v>166</v>
      </c>
      <c r="H3376" s="233" t="s">
        <v>6828</v>
      </c>
      <c r="I3376" s="234" t="s">
        <v>166</v>
      </c>
      <c r="J3376" s="64" t="s">
        <v>1867</v>
      </c>
    </row>
    <row r="3377" spans="1:10" x14ac:dyDescent="0.25">
      <c r="A3377" s="64">
        <v>24248403</v>
      </c>
      <c r="B3377" s="233" t="s">
        <v>6926</v>
      </c>
      <c r="C3377" s="64" t="s">
        <v>718</v>
      </c>
      <c r="D3377" s="234" t="s">
        <v>104</v>
      </c>
      <c r="E3377" s="64" t="s">
        <v>662</v>
      </c>
      <c r="F3377" s="64">
        <v>12</v>
      </c>
      <c r="G3377" s="64" t="s">
        <v>166</v>
      </c>
      <c r="H3377" s="233" t="s">
        <v>6828</v>
      </c>
      <c r="I3377" s="234" t="s">
        <v>166</v>
      </c>
      <c r="J3377" s="64" t="s">
        <v>1732</v>
      </c>
    </row>
    <row r="3378" spans="1:10" x14ac:dyDescent="0.25">
      <c r="A3378" s="64">
        <v>24248293</v>
      </c>
      <c r="B3378" s="233" t="s">
        <v>6927</v>
      </c>
      <c r="C3378" s="64" t="s">
        <v>6928</v>
      </c>
      <c r="D3378" s="234" t="s">
        <v>104</v>
      </c>
      <c r="E3378" s="64" t="s">
        <v>2913</v>
      </c>
      <c r="F3378" s="64">
        <v>12</v>
      </c>
      <c r="G3378" s="64" t="s">
        <v>166</v>
      </c>
      <c r="H3378" s="233" t="s">
        <v>6828</v>
      </c>
      <c r="I3378" s="234" t="s">
        <v>166</v>
      </c>
      <c r="J3378" s="64" t="s">
        <v>331</v>
      </c>
    </row>
    <row r="3379" spans="1:10" x14ac:dyDescent="0.25">
      <c r="A3379" s="64">
        <v>24248298</v>
      </c>
      <c r="B3379" s="233" t="s">
        <v>6929</v>
      </c>
      <c r="C3379" s="64" t="s">
        <v>6930</v>
      </c>
      <c r="D3379" s="234" t="s">
        <v>118</v>
      </c>
      <c r="E3379" s="64" t="s">
        <v>2045</v>
      </c>
      <c r="F3379" s="64">
        <v>14</v>
      </c>
      <c r="G3379" s="64" t="s">
        <v>166</v>
      </c>
      <c r="H3379" s="233" t="s">
        <v>6828</v>
      </c>
      <c r="I3379" s="234" t="s">
        <v>166</v>
      </c>
      <c r="J3379" s="64" t="s">
        <v>814</v>
      </c>
    </row>
    <row r="3380" spans="1:10" x14ac:dyDescent="0.25">
      <c r="A3380" s="64">
        <v>24238057</v>
      </c>
      <c r="B3380" s="233" t="s">
        <v>6931</v>
      </c>
      <c r="C3380" s="64" t="s">
        <v>6932</v>
      </c>
      <c r="D3380" s="234" t="s">
        <v>103</v>
      </c>
      <c r="E3380" s="64" t="s">
        <v>617</v>
      </c>
      <c r="F3380" s="64">
        <v>13</v>
      </c>
      <c r="G3380" s="64" t="s">
        <v>166</v>
      </c>
      <c r="H3380" s="233" t="s">
        <v>6828</v>
      </c>
      <c r="I3380" s="234" t="s">
        <v>166</v>
      </c>
      <c r="J3380" s="64" t="s">
        <v>262</v>
      </c>
    </row>
    <row r="3381" spans="1:10" x14ac:dyDescent="0.25">
      <c r="A3381" s="64">
        <v>24222653</v>
      </c>
      <c r="B3381" s="233" t="s">
        <v>6933</v>
      </c>
      <c r="C3381" s="64" t="s">
        <v>2752</v>
      </c>
      <c r="D3381" s="234" t="s">
        <v>119</v>
      </c>
      <c r="E3381" s="64" t="s">
        <v>6934</v>
      </c>
      <c r="F3381" s="64">
        <v>13</v>
      </c>
      <c r="G3381" s="64" t="s">
        <v>166</v>
      </c>
      <c r="H3381" s="233" t="s">
        <v>6828</v>
      </c>
      <c r="I3381" s="234" t="s">
        <v>166</v>
      </c>
      <c r="J3381" s="64" t="s">
        <v>6935</v>
      </c>
    </row>
    <row r="3382" spans="1:10" x14ac:dyDescent="0.25">
      <c r="A3382" s="64">
        <v>24248400</v>
      </c>
      <c r="B3382" s="233" t="s">
        <v>6936</v>
      </c>
      <c r="C3382" s="64" t="s">
        <v>6937</v>
      </c>
      <c r="D3382" s="234" t="s">
        <v>104</v>
      </c>
      <c r="E3382" s="64" t="s">
        <v>5295</v>
      </c>
      <c r="F3382" s="64">
        <v>10</v>
      </c>
      <c r="G3382" s="64" t="s">
        <v>166</v>
      </c>
      <c r="H3382" s="233" t="s">
        <v>6828</v>
      </c>
      <c r="I3382" s="234" t="s">
        <v>166</v>
      </c>
      <c r="J3382" s="64" t="s">
        <v>1732</v>
      </c>
    </row>
    <row r="3383" spans="1:10" x14ac:dyDescent="0.25">
      <c r="A3383" s="64">
        <v>24239010</v>
      </c>
      <c r="B3383" s="233" t="s">
        <v>6938</v>
      </c>
      <c r="C3383" s="64" t="s">
        <v>1808</v>
      </c>
      <c r="D3383" s="234" t="s">
        <v>104</v>
      </c>
      <c r="E3383" s="64" t="s">
        <v>1842</v>
      </c>
      <c r="F3383" s="64">
        <v>12</v>
      </c>
      <c r="G3383" s="64" t="s">
        <v>166</v>
      </c>
      <c r="H3383" s="233" t="s">
        <v>6828</v>
      </c>
      <c r="I3383" s="234" t="s">
        <v>166</v>
      </c>
      <c r="J3383" s="64" t="s">
        <v>1630</v>
      </c>
    </row>
    <row r="3384" spans="1:10" x14ac:dyDescent="0.25">
      <c r="A3384" s="64">
        <v>24248422</v>
      </c>
      <c r="B3384" s="233" t="s">
        <v>6939</v>
      </c>
      <c r="C3384" s="64" t="s">
        <v>6940</v>
      </c>
      <c r="D3384" s="234" t="s">
        <v>103</v>
      </c>
      <c r="E3384" s="64" t="s">
        <v>2309</v>
      </c>
      <c r="F3384" s="64">
        <v>12</v>
      </c>
      <c r="G3384" s="64" t="s">
        <v>166</v>
      </c>
      <c r="H3384" s="233" t="s">
        <v>6828</v>
      </c>
      <c r="I3384" s="234" t="s">
        <v>166</v>
      </c>
      <c r="J3384" s="64" t="s">
        <v>6941</v>
      </c>
    </row>
    <row r="3385" spans="1:10" x14ac:dyDescent="0.25">
      <c r="A3385" s="64">
        <v>24248290</v>
      </c>
      <c r="B3385" s="233" t="s">
        <v>6942</v>
      </c>
      <c r="C3385" s="64" t="s">
        <v>6943</v>
      </c>
      <c r="D3385" s="234" t="s">
        <v>118</v>
      </c>
      <c r="E3385" s="64" t="s">
        <v>3585</v>
      </c>
      <c r="F3385" s="64">
        <v>13</v>
      </c>
      <c r="G3385" s="64" t="s">
        <v>166</v>
      </c>
      <c r="H3385" s="233" t="s">
        <v>6828</v>
      </c>
      <c r="I3385" s="234" t="s">
        <v>166</v>
      </c>
      <c r="J3385" s="64" t="s">
        <v>2046</v>
      </c>
    </row>
    <row r="3386" spans="1:10" x14ac:dyDescent="0.25">
      <c r="A3386" s="64">
        <v>24222199</v>
      </c>
      <c r="B3386" s="233" t="s">
        <v>6944</v>
      </c>
      <c r="C3386" s="64" t="s">
        <v>555</v>
      </c>
      <c r="D3386" s="234" t="s">
        <v>104</v>
      </c>
      <c r="E3386" s="64" t="s">
        <v>2978</v>
      </c>
      <c r="F3386" s="64">
        <v>13</v>
      </c>
      <c r="G3386" s="64" t="s">
        <v>166</v>
      </c>
      <c r="H3386" s="233" t="s">
        <v>6828</v>
      </c>
      <c r="I3386" s="234" t="s">
        <v>166</v>
      </c>
      <c r="J3386" s="64" t="s">
        <v>6935</v>
      </c>
    </row>
    <row r="3387" spans="1:10" x14ac:dyDescent="0.25">
      <c r="A3387" s="64">
        <v>24237443</v>
      </c>
      <c r="B3387" s="233" t="s">
        <v>6945</v>
      </c>
      <c r="C3387" s="64" t="s">
        <v>2541</v>
      </c>
      <c r="D3387" s="234" t="s">
        <v>103</v>
      </c>
      <c r="E3387" s="64" t="s">
        <v>999</v>
      </c>
      <c r="F3387" s="64">
        <v>12</v>
      </c>
      <c r="G3387" s="64" t="s">
        <v>166</v>
      </c>
      <c r="H3387" s="233" t="s">
        <v>6828</v>
      </c>
      <c r="I3387" s="234" t="s">
        <v>166</v>
      </c>
      <c r="J3387" s="64" t="s">
        <v>1630</v>
      </c>
    </row>
    <row r="3388" spans="1:10" x14ac:dyDescent="0.25">
      <c r="A3388" s="64">
        <v>24233811</v>
      </c>
      <c r="B3388" s="233" t="s">
        <v>6946</v>
      </c>
      <c r="C3388" s="64" t="s">
        <v>6947</v>
      </c>
      <c r="D3388" s="234" t="s">
        <v>119</v>
      </c>
      <c r="E3388" s="64" t="s">
        <v>1609</v>
      </c>
      <c r="F3388" s="64">
        <v>14</v>
      </c>
      <c r="G3388" s="64" t="s">
        <v>166</v>
      </c>
      <c r="H3388" s="233" t="s">
        <v>6828</v>
      </c>
      <c r="I3388" s="234" t="s">
        <v>166</v>
      </c>
      <c r="J3388" s="64" t="s">
        <v>632</v>
      </c>
    </row>
    <row r="3389" spans="1:10" x14ac:dyDescent="0.25">
      <c r="A3389" s="64">
        <v>24249395</v>
      </c>
      <c r="B3389" s="233" t="s">
        <v>9221</v>
      </c>
      <c r="C3389" s="64" t="s">
        <v>9222</v>
      </c>
      <c r="D3389" s="234" t="s">
        <v>103</v>
      </c>
      <c r="E3389" s="64" t="s">
        <v>2309</v>
      </c>
      <c r="F3389" s="64">
        <v>12</v>
      </c>
      <c r="G3389" s="64" t="s">
        <v>166</v>
      </c>
      <c r="H3389" s="233" t="s">
        <v>6828</v>
      </c>
      <c r="I3389" s="234" t="s">
        <v>166</v>
      </c>
      <c r="J3389" s="64" t="s">
        <v>1723</v>
      </c>
    </row>
    <row r="3390" spans="1:10" x14ac:dyDescent="0.25">
      <c r="A3390" s="64">
        <v>24248280</v>
      </c>
      <c r="B3390" s="233" t="s">
        <v>6948</v>
      </c>
      <c r="C3390" s="64" t="s">
        <v>6949</v>
      </c>
      <c r="D3390" s="234" t="s">
        <v>103</v>
      </c>
      <c r="E3390" s="64" t="s">
        <v>4416</v>
      </c>
      <c r="F3390" s="64">
        <v>12</v>
      </c>
      <c r="G3390" s="64" t="s">
        <v>166</v>
      </c>
      <c r="H3390" s="233" t="s">
        <v>6828</v>
      </c>
      <c r="I3390" s="234" t="s">
        <v>166</v>
      </c>
      <c r="J3390" s="64" t="s">
        <v>2257</v>
      </c>
    </row>
    <row r="3391" spans="1:10" x14ac:dyDescent="0.25">
      <c r="A3391" s="64">
        <v>24239009</v>
      </c>
      <c r="B3391" s="233" t="s">
        <v>6950</v>
      </c>
      <c r="C3391" s="64" t="s">
        <v>674</v>
      </c>
      <c r="D3391" s="234" t="s">
        <v>118</v>
      </c>
      <c r="E3391" s="64" t="s">
        <v>869</v>
      </c>
      <c r="F3391" s="64">
        <v>14</v>
      </c>
      <c r="G3391" s="64" t="s">
        <v>166</v>
      </c>
      <c r="H3391" s="233" t="s">
        <v>6828</v>
      </c>
      <c r="I3391" s="234" t="s">
        <v>166</v>
      </c>
      <c r="J3391" s="64" t="s">
        <v>814</v>
      </c>
    </row>
    <row r="3392" spans="1:10" x14ac:dyDescent="0.25">
      <c r="A3392" s="64">
        <v>24248299</v>
      </c>
      <c r="B3392" s="233" t="s">
        <v>6950</v>
      </c>
      <c r="C3392" s="64" t="s">
        <v>6342</v>
      </c>
      <c r="D3392" s="234" t="s">
        <v>104</v>
      </c>
      <c r="E3392" s="64" t="s">
        <v>5069</v>
      </c>
      <c r="F3392" s="64">
        <v>11</v>
      </c>
      <c r="G3392" s="64" t="s">
        <v>166</v>
      </c>
      <c r="H3392" s="233" t="s">
        <v>6828</v>
      </c>
      <c r="I3392" s="234" t="s">
        <v>166</v>
      </c>
      <c r="J3392" s="64" t="s">
        <v>632</v>
      </c>
    </row>
    <row r="3393" spans="1:10" x14ac:dyDescent="0.25">
      <c r="A3393" s="64">
        <v>24239004</v>
      </c>
      <c r="B3393" s="233" t="s">
        <v>6951</v>
      </c>
      <c r="C3393" s="64" t="s">
        <v>1629</v>
      </c>
      <c r="D3393" s="234" t="s">
        <v>104</v>
      </c>
      <c r="E3393" s="64" t="s">
        <v>6952</v>
      </c>
      <c r="F3393" s="64">
        <v>11</v>
      </c>
      <c r="G3393" s="64" t="s">
        <v>166</v>
      </c>
      <c r="H3393" s="233" t="s">
        <v>6828</v>
      </c>
      <c r="I3393" s="234" t="s">
        <v>166</v>
      </c>
      <c r="J3393" s="64" t="s">
        <v>632</v>
      </c>
    </row>
    <row r="3394" spans="1:10" x14ac:dyDescent="0.25">
      <c r="A3394" s="64">
        <v>24248415</v>
      </c>
      <c r="B3394" s="233" t="s">
        <v>6953</v>
      </c>
      <c r="C3394" s="64" t="s">
        <v>6954</v>
      </c>
      <c r="D3394" s="234" t="s">
        <v>104</v>
      </c>
      <c r="E3394" s="64" t="s">
        <v>2020</v>
      </c>
      <c r="F3394" s="64">
        <v>11</v>
      </c>
      <c r="G3394" s="64" t="s">
        <v>166</v>
      </c>
      <c r="H3394" s="233" t="s">
        <v>6828</v>
      </c>
      <c r="I3394" s="234" t="s">
        <v>166</v>
      </c>
      <c r="J3394" s="64" t="s">
        <v>6955</v>
      </c>
    </row>
    <row r="3395" spans="1:10" x14ac:dyDescent="0.25">
      <c r="A3395" s="64">
        <v>24248321</v>
      </c>
      <c r="B3395" s="233" t="s">
        <v>2251</v>
      </c>
      <c r="C3395" s="64" t="s">
        <v>6956</v>
      </c>
      <c r="D3395" s="234" t="s">
        <v>103</v>
      </c>
      <c r="E3395" s="64" t="s">
        <v>3514</v>
      </c>
      <c r="F3395" s="64">
        <v>12</v>
      </c>
      <c r="G3395" s="64" t="s">
        <v>166</v>
      </c>
      <c r="H3395" s="233" t="s">
        <v>6828</v>
      </c>
      <c r="I3395" s="234" t="s">
        <v>166</v>
      </c>
      <c r="J3395" s="64" t="s">
        <v>2257</v>
      </c>
    </row>
    <row r="3396" spans="1:10" x14ac:dyDescent="0.25">
      <c r="A3396" s="64">
        <v>24222220</v>
      </c>
      <c r="B3396" s="233" t="s">
        <v>4221</v>
      </c>
      <c r="C3396" s="64" t="s">
        <v>6957</v>
      </c>
      <c r="D3396" s="234" t="s">
        <v>118</v>
      </c>
      <c r="E3396" s="64" t="s">
        <v>4235</v>
      </c>
      <c r="F3396" s="64">
        <v>15</v>
      </c>
      <c r="G3396" s="64" t="s">
        <v>166</v>
      </c>
      <c r="H3396" s="233" t="s">
        <v>6828</v>
      </c>
      <c r="I3396" s="234" t="s">
        <v>166</v>
      </c>
      <c r="J3396" s="64" t="s">
        <v>6958</v>
      </c>
    </row>
    <row r="3397" spans="1:10" x14ac:dyDescent="0.25">
      <c r="A3397" s="64">
        <v>24248955</v>
      </c>
      <c r="B3397" s="233" t="s">
        <v>6959</v>
      </c>
      <c r="C3397" s="64" t="s">
        <v>6960</v>
      </c>
      <c r="D3397" s="234" t="s">
        <v>103</v>
      </c>
      <c r="E3397" s="64" t="s">
        <v>5700</v>
      </c>
      <c r="F3397" s="64">
        <v>13</v>
      </c>
      <c r="G3397" s="64" t="s">
        <v>166</v>
      </c>
      <c r="H3397" s="233" t="s">
        <v>6828</v>
      </c>
      <c r="I3397" s="234" t="s">
        <v>166</v>
      </c>
      <c r="J3397" s="64" t="s">
        <v>6961</v>
      </c>
    </row>
    <row r="3398" spans="1:10" x14ac:dyDescent="0.25">
      <c r="A3398" s="64">
        <v>24245846</v>
      </c>
      <c r="B3398" s="233" t="s">
        <v>3418</v>
      </c>
      <c r="C3398" s="64" t="s">
        <v>6962</v>
      </c>
      <c r="D3398" s="234" t="s">
        <v>104</v>
      </c>
      <c r="E3398" s="64" t="s">
        <v>6293</v>
      </c>
      <c r="F3398" s="64">
        <v>11</v>
      </c>
      <c r="G3398" s="64" t="s">
        <v>166</v>
      </c>
      <c r="H3398" s="233" t="s">
        <v>6963</v>
      </c>
      <c r="I3398" s="234" t="s">
        <v>166</v>
      </c>
      <c r="J3398" s="64" t="s">
        <v>6964</v>
      </c>
    </row>
    <row r="3399" spans="1:10" x14ac:dyDescent="0.25">
      <c r="A3399" s="64">
        <v>24210872</v>
      </c>
      <c r="B3399" s="233" t="s">
        <v>5795</v>
      </c>
      <c r="C3399" s="64" t="s">
        <v>6965</v>
      </c>
      <c r="D3399" s="234" t="s">
        <v>119</v>
      </c>
      <c r="E3399" s="64" t="s">
        <v>4453</v>
      </c>
      <c r="F3399" s="64">
        <v>14</v>
      </c>
      <c r="G3399" s="64" t="s">
        <v>166</v>
      </c>
      <c r="H3399" s="233" t="s">
        <v>6963</v>
      </c>
      <c r="I3399" s="234" t="s">
        <v>166</v>
      </c>
      <c r="J3399" s="64" t="s">
        <v>5550</v>
      </c>
    </row>
    <row r="3400" spans="1:10" x14ac:dyDescent="0.25">
      <c r="A3400" s="64">
        <v>24247817</v>
      </c>
      <c r="B3400" s="233" t="s">
        <v>6966</v>
      </c>
      <c r="C3400" s="64" t="s">
        <v>6967</v>
      </c>
      <c r="D3400" s="234" t="s">
        <v>119</v>
      </c>
      <c r="E3400" s="64" t="s">
        <v>2286</v>
      </c>
      <c r="F3400" s="64">
        <v>15</v>
      </c>
      <c r="G3400" s="64" t="s">
        <v>166</v>
      </c>
      <c r="H3400" s="233" t="s">
        <v>6963</v>
      </c>
      <c r="I3400" s="234" t="s">
        <v>166</v>
      </c>
      <c r="J3400" s="64" t="s">
        <v>3427</v>
      </c>
    </row>
    <row r="3401" spans="1:10" x14ac:dyDescent="0.25">
      <c r="A3401" s="64">
        <v>24247434</v>
      </c>
      <c r="B3401" s="233" t="s">
        <v>5260</v>
      </c>
      <c r="C3401" s="64" t="s">
        <v>1175</v>
      </c>
      <c r="D3401" s="234" t="s">
        <v>103</v>
      </c>
      <c r="E3401" s="64" t="s">
        <v>982</v>
      </c>
      <c r="F3401" s="64">
        <v>12</v>
      </c>
      <c r="G3401" s="64" t="s">
        <v>166</v>
      </c>
      <c r="H3401" s="233" t="s">
        <v>6963</v>
      </c>
      <c r="I3401" s="234" t="s">
        <v>166</v>
      </c>
      <c r="J3401" s="64" t="s">
        <v>3894</v>
      </c>
    </row>
    <row r="3402" spans="1:10" x14ac:dyDescent="0.25">
      <c r="A3402" s="64">
        <v>24245845</v>
      </c>
      <c r="B3402" s="233" t="s">
        <v>6316</v>
      </c>
      <c r="C3402" s="64" t="s">
        <v>6968</v>
      </c>
      <c r="D3402" s="234" t="s">
        <v>103</v>
      </c>
      <c r="E3402" s="64" t="s">
        <v>3413</v>
      </c>
      <c r="F3402" s="64">
        <v>12</v>
      </c>
      <c r="G3402" s="64" t="s">
        <v>166</v>
      </c>
      <c r="H3402" s="233" t="s">
        <v>6963</v>
      </c>
      <c r="I3402" s="234" t="s">
        <v>166</v>
      </c>
      <c r="J3402" s="64" t="s">
        <v>6969</v>
      </c>
    </row>
    <row r="3403" spans="1:10" x14ac:dyDescent="0.25">
      <c r="A3403" s="64">
        <v>24247852</v>
      </c>
      <c r="B3403" s="233" t="s">
        <v>6970</v>
      </c>
      <c r="C3403" s="64" t="s">
        <v>1131</v>
      </c>
      <c r="D3403" s="234" t="s">
        <v>104</v>
      </c>
      <c r="E3403" s="64" t="s">
        <v>334</v>
      </c>
      <c r="F3403" s="64">
        <v>12</v>
      </c>
      <c r="G3403" s="64" t="s">
        <v>166</v>
      </c>
      <c r="H3403" s="233" t="s">
        <v>6963</v>
      </c>
      <c r="I3403" s="234" t="s">
        <v>166</v>
      </c>
      <c r="J3403" s="64" t="s">
        <v>3427</v>
      </c>
    </row>
    <row r="3404" spans="1:10" x14ac:dyDescent="0.25">
      <c r="A3404" s="64">
        <v>24247652</v>
      </c>
      <c r="B3404" s="233" t="s">
        <v>6971</v>
      </c>
      <c r="C3404" s="64" t="s">
        <v>6972</v>
      </c>
      <c r="D3404" s="234" t="s">
        <v>657</v>
      </c>
      <c r="E3404" s="64" t="s">
        <v>6973</v>
      </c>
      <c r="F3404" s="64">
        <v>15</v>
      </c>
      <c r="G3404" s="64" t="s">
        <v>166</v>
      </c>
      <c r="H3404" s="233" t="s">
        <v>6963</v>
      </c>
      <c r="I3404" s="234" t="s">
        <v>166</v>
      </c>
      <c r="J3404" s="64" t="s">
        <v>3372</v>
      </c>
    </row>
    <row r="3405" spans="1:10" x14ac:dyDescent="0.25">
      <c r="A3405" s="64">
        <v>24248477</v>
      </c>
      <c r="B3405" s="233" t="s">
        <v>5893</v>
      </c>
      <c r="C3405" s="64" t="s">
        <v>6974</v>
      </c>
      <c r="D3405" s="234" t="s">
        <v>104</v>
      </c>
      <c r="E3405" s="64" t="s">
        <v>1942</v>
      </c>
      <c r="F3405" s="64">
        <v>12</v>
      </c>
      <c r="G3405" s="64" t="s">
        <v>166</v>
      </c>
      <c r="H3405" s="233" t="s">
        <v>6963</v>
      </c>
      <c r="I3405" s="234" t="s">
        <v>166</v>
      </c>
      <c r="J3405" s="64" t="s">
        <v>6975</v>
      </c>
    </row>
    <row r="3406" spans="1:10" x14ac:dyDescent="0.25">
      <c r="A3406" s="64">
        <v>24233784</v>
      </c>
      <c r="B3406" s="233" t="s">
        <v>819</v>
      </c>
      <c r="C3406" s="64" t="s">
        <v>6976</v>
      </c>
      <c r="D3406" s="234" t="s">
        <v>103</v>
      </c>
      <c r="E3406" s="64" t="s">
        <v>2051</v>
      </c>
      <c r="F3406" s="64">
        <v>13</v>
      </c>
      <c r="G3406" s="64" t="s">
        <v>166</v>
      </c>
      <c r="H3406" s="233" t="s">
        <v>6963</v>
      </c>
      <c r="I3406" s="234" t="s">
        <v>166</v>
      </c>
      <c r="J3406" s="64" t="s">
        <v>2307</v>
      </c>
    </row>
    <row r="3407" spans="1:10" x14ac:dyDescent="0.25">
      <c r="A3407" s="64">
        <v>24248579</v>
      </c>
      <c r="B3407" s="233" t="s">
        <v>6977</v>
      </c>
      <c r="C3407" s="64" t="s">
        <v>6978</v>
      </c>
      <c r="D3407" s="234" t="s">
        <v>103</v>
      </c>
      <c r="E3407" s="64" t="s">
        <v>2584</v>
      </c>
      <c r="F3407" s="64">
        <v>12</v>
      </c>
      <c r="G3407" s="64" t="s">
        <v>166</v>
      </c>
      <c r="H3407" s="233" t="s">
        <v>6963</v>
      </c>
      <c r="I3407" s="234" t="s">
        <v>166</v>
      </c>
      <c r="J3407" s="64" t="s">
        <v>2046</v>
      </c>
    </row>
    <row r="3408" spans="1:10" x14ac:dyDescent="0.25">
      <c r="A3408" s="64">
        <v>24238798</v>
      </c>
      <c r="B3408" s="233" t="s">
        <v>6979</v>
      </c>
      <c r="C3408" s="64" t="s">
        <v>6943</v>
      </c>
      <c r="D3408" s="234" t="s">
        <v>103</v>
      </c>
      <c r="E3408" s="64" t="s">
        <v>1356</v>
      </c>
      <c r="F3408" s="64">
        <v>12</v>
      </c>
      <c r="G3408" s="64" t="s">
        <v>166</v>
      </c>
      <c r="H3408" s="233" t="s">
        <v>6963</v>
      </c>
      <c r="I3408" s="234" t="s">
        <v>166</v>
      </c>
      <c r="J3408" s="64" t="s">
        <v>2470</v>
      </c>
    </row>
    <row r="3409" spans="1:10" x14ac:dyDescent="0.25">
      <c r="A3409" s="64">
        <v>24233779</v>
      </c>
      <c r="B3409" s="233" t="s">
        <v>862</v>
      </c>
      <c r="C3409" s="64" t="s">
        <v>6980</v>
      </c>
      <c r="D3409" s="234" t="s">
        <v>657</v>
      </c>
      <c r="E3409" s="64" t="s">
        <v>6981</v>
      </c>
      <c r="F3409" s="64">
        <v>16</v>
      </c>
      <c r="G3409" s="64" t="s">
        <v>166</v>
      </c>
      <c r="H3409" s="233" t="s">
        <v>6963</v>
      </c>
      <c r="I3409" s="234" t="s">
        <v>166</v>
      </c>
      <c r="J3409" s="64" t="s">
        <v>2337</v>
      </c>
    </row>
    <row r="3410" spans="1:10" x14ac:dyDescent="0.25">
      <c r="A3410" s="64">
        <v>24220621</v>
      </c>
      <c r="B3410" s="233" t="s">
        <v>6982</v>
      </c>
      <c r="C3410" s="64" t="s">
        <v>2781</v>
      </c>
      <c r="D3410" s="234" t="s">
        <v>119</v>
      </c>
      <c r="E3410" s="64" t="s">
        <v>3026</v>
      </c>
      <c r="F3410" s="64">
        <v>14</v>
      </c>
      <c r="G3410" s="64" t="s">
        <v>166</v>
      </c>
      <c r="H3410" s="233" t="s">
        <v>6963</v>
      </c>
      <c r="I3410" s="234" t="s">
        <v>166</v>
      </c>
      <c r="J3410" s="64" t="s">
        <v>3751</v>
      </c>
    </row>
    <row r="3411" spans="1:10" x14ac:dyDescent="0.25">
      <c r="A3411" s="64">
        <v>24237186</v>
      </c>
      <c r="B3411" s="233" t="s">
        <v>891</v>
      </c>
      <c r="C3411" s="64" t="s">
        <v>6983</v>
      </c>
      <c r="D3411" s="234" t="s">
        <v>119</v>
      </c>
      <c r="E3411" s="64" t="s">
        <v>2798</v>
      </c>
      <c r="F3411" s="64">
        <v>13</v>
      </c>
      <c r="G3411" s="64" t="s">
        <v>166</v>
      </c>
      <c r="H3411" s="233" t="s">
        <v>6963</v>
      </c>
      <c r="I3411" s="234" t="s">
        <v>166</v>
      </c>
      <c r="J3411" s="64" t="s">
        <v>469</v>
      </c>
    </row>
    <row r="3412" spans="1:10" x14ac:dyDescent="0.25">
      <c r="A3412" s="64">
        <v>24238799</v>
      </c>
      <c r="B3412" s="233" t="s">
        <v>6984</v>
      </c>
      <c r="C3412" s="64" t="s">
        <v>2602</v>
      </c>
      <c r="D3412" s="234" t="s">
        <v>104</v>
      </c>
      <c r="E3412" s="64" t="s">
        <v>5700</v>
      </c>
      <c r="F3412" s="64">
        <v>13</v>
      </c>
      <c r="G3412" s="64" t="s">
        <v>166</v>
      </c>
      <c r="H3412" s="233" t="s">
        <v>6963</v>
      </c>
      <c r="I3412" s="234" t="s">
        <v>166</v>
      </c>
      <c r="J3412" s="64" t="s">
        <v>2470</v>
      </c>
    </row>
    <row r="3413" spans="1:10" x14ac:dyDescent="0.25">
      <c r="A3413" s="64">
        <v>24247819</v>
      </c>
      <c r="B3413" s="233" t="s">
        <v>6985</v>
      </c>
      <c r="C3413" s="64" t="s">
        <v>6986</v>
      </c>
      <c r="D3413" s="234" t="s">
        <v>119</v>
      </c>
      <c r="E3413" s="64" t="s">
        <v>1056</v>
      </c>
      <c r="F3413" s="64">
        <v>14</v>
      </c>
      <c r="G3413" s="64" t="s">
        <v>166</v>
      </c>
      <c r="H3413" s="233" t="s">
        <v>6963</v>
      </c>
      <c r="I3413" s="234" t="s">
        <v>166</v>
      </c>
      <c r="J3413" s="64" t="s">
        <v>3427</v>
      </c>
    </row>
    <row r="3414" spans="1:10" x14ac:dyDescent="0.25">
      <c r="A3414" s="64">
        <v>24236966</v>
      </c>
      <c r="B3414" s="233" t="s">
        <v>6985</v>
      </c>
      <c r="C3414" s="64" t="s">
        <v>706</v>
      </c>
      <c r="D3414" s="234" t="s">
        <v>104</v>
      </c>
      <c r="E3414" s="64" t="s">
        <v>2346</v>
      </c>
      <c r="F3414" s="64">
        <v>13</v>
      </c>
      <c r="G3414" s="64" t="s">
        <v>166</v>
      </c>
      <c r="H3414" s="233" t="s">
        <v>6963</v>
      </c>
      <c r="I3414" s="234" t="s">
        <v>166</v>
      </c>
      <c r="J3414" s="64" t="s">
        <v>5388</v>
      </c>
    </row>
    <row r="3415" spans="1:10" x14ac:dyDescent="0.25">
      <c r="A3415" s="64">
        <v>24247853</v>
      </c>
      <c r="B3415" s="233" t="s">
        <v>6985</v>
      </c>
      <c r="C3415" s="64" t="s">
        <v>6987</v>
      </c>
      <c r="D3415" s="234" t="s">
        <v>104</v>
      </c>
      <c r="E3415" s="64" t="s">
        <v>3261</v>
      </c>
      <c r="F3415" s="64">
        <v>11</v>
      </c>
      <c r="G3415" s="64" t="s">
        <v>166</v>
      </c>
      <c r="H3415" s="233" t="s">
        <v>6963</v>
      </c>
      <c r="I3415" s="234" t="s">
        <v>166</v>
      </c>
      <c r="J3415" s="64" t="s">
        <v>3427</v>
      </c>
    </row>
    <row r="3416" spans="1:10" x14ac:dyDescent="0.25">
      <c r="A3416" s="64">
        <v>24247435</v>
      </c>
      <c r="B3416" s="233" t="s">
        <v>6985</v>
      </c>
      <c r="C3416" s="64" t="s">
        <v>6988</v>
      </c>
      <c r="D3416" s="234" t="s">
        <v>103</v>
      </c>
      <c r="E3416" s="64" t="s">
        <v>4589</v>
      </c>
      <c r="F3416" s="64">
        <v>13</v>
      </c>
      <c r="G3416" s="64" t="s">
        <v>166</v>
      </c>
      <c r="H3416" s="233" t="s">
        <v>6963</v>
      </c>
      <c r="I3416" s="234" t="s">
        <v>166</v>
      </c>
      <c r="J3416" s="64" t="s">
        <v>3894</v>
      </c>
    </row>
    <row r="3417" spans="1:10" x14ac:dyDescent="0.25">
      <c r="A3417" s="64">
        <v>24210537</v>
      </c>
      <c r="B3417" s="233" t="s">
        <v>6985</v>
      </c>
      <c r="C3417" s="64" t="s">
        <v>6989</v>
      </c>
      <c r="D3417" s="234" t="s">
        <v>118</v>
      </c>
      <c r="E3417" s="64" t="s">
        <v>4425</v>
      </c>
      <c r="F3417" s="64">
        <v>14</v>
      </c>
      <c r="G3417" s="64" t="s">
        <v>166</v>
      </c>
      <c r="H3417" s="233" t="s">
        <v>6963</v>
      </c>
      <c r="I3417" s="234" t="s">
        <v>166</v>
      </c>
      <c r="J3417" s="64" t="s">
        <v>3362</v>
      </c>
    </row>
    <row r="3418" spans="1:10" x14ac:dyDescent="0.25">
      <c r="A3418" s="64">
        <v>24247815</v>
      </c>
      <c r="B3418" s="233" t="s">
        <v>6985</v>
      </c>
      <c r="C3418" s="64" t="s">
        <v>6990</v>
      </c>
      <c r="D3418" s="234" t="s">
        <v>103</v>
      </c>
      <c r="E3418" s="64" t="s">
        <v>4285</v>
      </c>
      <c r="F3418" s="64">
        <v>11</v>
      </c>
      <c r="G3418" s="64" t="s">
        <v>166</v>
      </c>
      <c r="H3418" s="233" t="s">
        <v>6963</v>
      </c>
      <c r="I3418" s="234" t="s">
        <v>166</v>
      </c>
      <c r="J3418" s="64" t="s">
        <v>3427</v>
      </c>
    </row>
    <row r="3419" spans="1:10" x14ac:dyDescent="0.25">
      <c r="A3419" s="64">
        <v>24220526</v>
      </c>
      <c r="B3419" s="233" t="s">
        <v>6991</v>
      </c>
      <c r="C3419" s="64" t="s">
        <v>6992</v>
      </c>
      <c r="D3419" s="234" t="s">
        <v>118</v>
      </c>
      <c r="E3419" s="64" t="s">
        <v>417</v>
      </c>
      <c r="F3419" s="64">
        <v>14</v>
      </c>
      <c r="G3419" s="64" t="s">
        <v>166</v>
      </c>
      <c r="H3419" s="233" t="s">
        <v>6963</v>
      </c>
      <c r="I3419" s="234" t="s">
        <v>166</v>
      </c>
      <c r="J3419" s="64" t="s">
        <v>6993</v>
      </c>
    </row>
    <row r="3420" spans="1:10" x14ac:dyDescent="0.25">
      <c r="A3420" s="64">
        <v>24236735</v>
      </c>
      <c r="B3420" s="233" t="s">
        <v>6050</v>
      </c>
      <c r="C3420" s="64" t="s">
        <v>6994</v>
      </c>
      <c r="D3420" s="234" t="s">
        <v>104</v>
      </c>
      <c r="E3420" s="64" t="s">
        <v>2513</v>
      </c>
      <c r="F3420" s="64">
        <v>12</v>
      </c>
      <c r="G3420" s="64" t="s">
        <v>166</v>
      </c>
      <c r="H3420" s="233" t="s">
        <v>6963</v>
      </c>
      <c r="I3420" s="234" t="s">
        <v>166</v>
      </c>
      <c r="J3420" s="64" t="s">
        <v>4162</v>
      </c>
    </row>
    <row r="3421" spans="1:10" x14ac:dyDescent="0.25">
      <c r="A3421" s="64">
        <v>24222617</v>
      </c>
      <c r="B3421" s="233" t="s">
        <v>6995</v>
      </c>
      <c r="C3421" s="64" t="s">
        <v>6996</v>
      </c>
      <c r="D3421" s="234" t="s">
        <v>119</v>
      </c>
      <c r="E3421" s="64" t="s">
        <v>6997</v>
      </c>
      <c r="F3421" s="64">
        <v>15</v>
      </c>
      <c r="G3421" s="64" t="s">
        <v>166</v>
      </c>
      <c r="H3421" s="233" t="s">
        <v>6963</v>
      </c>
      <c r="I3421" s="234" t="s">
        <v>166</v>
      </c>
      <c r="J3421" s="64" t="s">
        <v>4162</v>
      </c>
    </row>
    <row r="3422" spans="1:10" x14ac:dyDescent="0.25">
      <c r="A3422" s="64">
        <v>24222616</v>
      </c>
      <c r="B3422" s="233" t="s">
        <v>6995</v>
      </c>
      <c r="C3422" s="64" t="s">
        <v>6998</v>
      </c>
      <c r="D3422" s="234" t="s">
        <v>119</v>
      </c>
      <c r="E3422" s="64" t="s">
        <v>6997</v>
      </c>
      <c r="F3422" s="64">
        <v>15</v>
      </c>
      <c r="G3422" s="64" t="s">
        <v>166</v>
      </c>
      <c r="H3422" s="233" t="s">
        <v>6963</v>
      </c>
      <c r="I3422" s="234" t="s">
        <v>166</v>
      </c>
      <c r="J3422" s="64" t="s">
        <v>4162</v>
      </c>
    </row>
    <row r="3423" spans="1:10" x14ac:dyDescent="0.25">
      <c r="A3423" s="64">
        <v>24222595</v>
      </c>
      <c r="B3423" s="233" t="s">
        <v>6999</v>
      </c>
      <c r="C3423" s="64" t="s">
        <v>7000</v>
      </c>
      <c r="D3423" s="234" t="s">
        <v>104</v>
      </c>
      <c r="E3423" s="64" t="s">
        <v>7001</v>
      </c>
      <c r="F3423" s="64">
        <v>13</v>
      </c>
      <c r="G3423" s="64" t="s">
        <v>166</v>
      </c>
      <c r="H3423" s="233" t="s">
        <v>6963</v>
      </c>
      <c r="I3423" s="234" t="s">
        <v>166</v>
      </c>
      <c r="J3423" s="64" t="s">
        <v>4162</v>
      </c>
    </row>
    <row r="3424" spans="1:10" x14ac:dyDescent="0.25">
      <c r="A3424" s="64">
        <v>24245841</v>
      </c>
      <c r="B3424" s="233" t="s">
        <v>7002</v>
      </c>
      <c r="C3424" s="64" t="s">
        <v>7003</v>
      </c>
      <c r="D3424" s="234" t="s">
        <v>104</v>
      </c>
      <c r="E3424" s="64" t="s">
        <v>2262</v>
      </c>
      <c r="F3424" s="64">
        <v>11</v>
      </c>
      <c r="G3424" s="64" t="s">
        <v>166</v>
      </c>
      <c r="H3424" s="233" t="s">
        <v>6963</v>
      </c>
      <c r="I3424" s="234" t="s">
        <v>166</v>
      </c>
      <c r="J3424" s="64" t="s">
        <v>5231</v>
      </c>
    </row>
    <row r="3425" spans="1:10" x14ac:dyDescent="0.25">
      <c r="A3425" s="64">
        <v>24238797</v>
      </c>
      <c r="B3425" s="233" t="s">
        <v>7004</v>
      </c>
      <c r="C3425" s="64" t="s">
        <v>6943</v>
      </c>
      <c r="D3425" s="234" t="s">
        <v>103</v>
      </c>
      <c r="E3425" s="64" t="s">
        <v>5349</v>
      </c>
      <c r="F3425" s="64">
        <v>12</v>
      </c>
      <c r="G3425" s="64" t="s">
        <v>166</v>
      </c>
      <c r="H3425" s="233" t="s">
        <v>6963</v>
      </c>
      <c r="I3425" s="234" t="s">
        <v>166</v>
      </c>
      <c r="J3425" s="64" t="s">
        <v>2470</v>
      </c>
    </row>
    <row r="3426" spans="1:10" x14ac:dyDescent="0.25">
      <c r="A3426" s="64">
        <v>24233777</v>
      </c>
      <c r="B3426" s="233" t="s">
        <v>7005</v>
      </c>
      <c r="C3426" s="64" t="s">
        <v>7006</v>
      </c>
      <c r="D3426" s="234" t="s">
        <v>103</v>
      </c>
      <c r="E3426" s="64" t="s">
        <v>2074</v>
      </c>
      <c r="F3426" s="64">
        <v>13</v>
      </c>
      <c r="G3426" s="64" t="s">
        <v>166</v>
      </c>
      <c r="H3426" s="233" t="s">
        <v>6963</v>
      </c>
      <c r="I3426" s="234" t="s">
        <v>166</v>
      </c>
      <c r="J3426" s="64" t="s">
        <v>2337</v>
      </c>
    </row>
    <row r="3427" spans="1:10" x14ac:dyDescent="0.25">
      <c r="A3427" s="64">
        <v>24239137</v>
      </c>
      <c r="B3427" s="233" t="s">
        <v>7007</v>
      </c>
      <c r="C3427" s="64" t="s">
        <v>7008</v>
      </c>
      <c r="D3427" s="234" t="s">
        <v>103</v>
      </c>
      <c r="E3427" s="64" t="s">
        <v>4770</v>
      </c>
      <c r="F3427" s="64">
        <v>13</v>
      </c>
      <c r="G3427" s="64" t="s">
        <v>166</v>
      </c>
      <c r="H3427" s="233" t="s">
        <v>6963</v>
      </c>
      <c r="I3427" s="234" t="s">
        <v>166</v>
      </c>
      <c r="J3427" s="64" t="s">
        <v>814</v>
      </c>
    </row>
    <row r="3428" spans="1:10" x14ac:dyDescent="0.25">
      <c r="A3428" s="64">
        <v>24222597</v>
      </c>
      <c r="B3428" s="233" t="s">
        <v>3496</v>
      </c>
      <c r="C3428" s="64" t="s">
        <v>724</v>
      </c>
      <c r="D3428" s="234" t="s">
        <v>119</v>
      </c>
      <c r="E3428" s="64" t="s">
        <v>5352</v>
      </c>
      <c r="F3428" s="64">
        <v>14</v>
      </c>
      <c r="G3428" s="64" t="s">
        <v>166</v>
      </c>
      <c r="H3428" s="233" t="s">
        <v>6963</v>
      </c>
      <c r="I3428" s="234" t="s">
        <v>166</v>
      </c>
      <c r="J3428" s="64" t="s">
        <v>5388</v>
      </c>
    </row>
    <row r="3429" spans="1:10" x14ac:dyDescent="0.25">
      <c r="A3429" s="64">
        <v>24237537</v>
      </c>
      <c r="B3429" s="233" t="s">
        <v>7009</v>
      </c>
      <c r="C3429" s="64" t="s">
        <v>4375</v>
      </c>
      <c r="D3429" s="234" t="s">
        <v>104</v>
      </c>
      <c r="E3429" s="64" t="s">
        <v>2711</v>
      </c>
      <c r="F3429" s="64">
        <v>12</v>
      </c>
      <c r="G3429" s="64" t="s">
        <v>166</v>
      </c>
      <c r="H3429" s="233" t="s">
        <v>6963</v>
      </c>
      <c r="I3429" s="234" t="s">
        <v>166</v>
      </c>
      <c r="J3429" s="64" t="s">
        <v>2337</v>
      </c>
    </row>
    <row r="3430" spans="1:10" x14ac:dyDescent="0.25">
      <c r="A3430" s="64">
        <v>24245843</v>
      </c>
      <c r="B3430" s="233" t="s">
        <v>4614</v>
      </c>
      <c r="C3430" s="64" t="s">
        <v>7010</v>
      </c>
      <c r="D3430" s="234" t="s">
        <v>104</v>
      </c>
      <c r="E3430" s="64" t="s">
        <v>2315</v>
      </c>
      <c r="F3430" s="64">
        <v>12</v>
      </c>
      <c r="G3430" s="64" t="s">
        <v>166</v>
      </c>
      <c r="H3430" s="233" t="s">
        <v>6963</v>
      </c>
      <c r="I3430" s="234" t="s">
        <v>166</v>
      </c>
      <c r="J3430" s="64" t="s">
        <v>3894</v>
      </c>
    </row>
    <row r="3431" spans="1:10" x14ac:dyDescent="0.25">
      <c r="A3431" s="64">
        <v>24245844</v>
      </c>
      <c r="B3431" s="233" t="s">
        <v>4614</v>
      </c>
      <c r="C3431" s="64" t="s">
        <v>7011</v>
      </c>
      <c r="D3431" s="234" t="s">
        <v>103</v>
      </c>
      <c r="E3431" s="64" t="s">
        <v>7012</v>
      </c>
      <c r="F3431" s="64">
        <v>11</v>
      </c>
      <c r="G3431" s="64" t="s">
        <v>166</v>
      </c>
      <c r="H3431" s="233" t="s">
        <v>6963</v>
      </c>
      <c r="I3431" s="234" t="s">
        <v>166</v>
      </c>
      <c r="J3431" s="64" t="s">
        <v>6969</v>
      </c>
    </row>
    <row r="3432" spans="1:10" x14ac:dyDescent="0.25">
      <c r="A3432" s="64">
        <v>24238805</v>
      </c>
      <c r="B3432" s="233" t="s">
        <v>7013</v>
      </c>
      <c r="C3432" s="64" t="s">
        <v>7014</v>
      </c>
      <c r="D3432" s="234" t="s">
        <v>118</v>
      </c>
      <c r="E3432" s="64" t="s">
        <v>6776</v>
      </c>
      <c r="F3432" s="64">
        <v>14</v>
      </c>
      <c r="G3432" s="64" t="s">
        <v>166</v>
      </c>
      <c r="H3432" s="233" t="s">
        <v>6963</v>
      </c>
      <c r="I3432" s="234" t="s">
        <v>166</v>
      </c>
      <c r="J3432" s="64" t="s">
        <v>949</v>
      </c>
    </row>
    <row r="3433" spans="1:10" x14ac:dyDescent="0.25">
      <c r="A3433" s="64">
        <v>24248141</v>
      </c>
      <c r="B3433" s="233" t="s">
        <v>4614</v>
      </c>
      <c r="C3433" s="64" t="s">
        <v>7015</v>
      </c>
      <c r="D3433" s="234" t="s">
        <v>103</v>
      </c>
      <c r="E3433" s="64" t="s">
        <v>3477</v>
      </c>
      <c r="F3433" s="64">
        <v>13</v>
      </c>
      <c r="G3433" s="64" t="s">
        <v>166</v>
      </c>
      <c r="H3433" s="233" t="s">
        <v>6963</v>
      </c>
      <c r="I3433" s="234" t="s">
        <v>166</v>
      </c>
      <c r="J3433" s="64" t="s">
        <v>2337</v>
      </c>
    </row>
    <row r="3434" spans="1:10" x14ac:dyDescent="0.25">
      <c r="A3434" s="64">
        <v>24247436</v>
      </c>
      <c r="B3434" s="233" t="s">
        <v>7016</v>
      </c>
      <c r="C3434" s="64" t="s">
        <v>7017</v>
      </c>
      <c r="D3434" s="234" t="s">
        <v>104</v>
      </c>
      <c r="E3434" s="64" t="s">
        <v>311</v>
      </c>
      <c r="F3434" s="64">
        <v>11</v>
      </c>
      <c r="G3434" s="64" t="s">
        <v>166</v>
      </c>
      <c r="H3434" s="233" t="s">
        <v>6963</v>
      </c>
      <c r="I3434" s="234" t="s">
        <v>166</v>
      </c>
      <c r="J3434" s="64" t="s">
        <v>3894</v>
      </c>
    </row>
    <row r="3435" spans="1:10" x14ac:dyDescent="0.25">
      <c r="A3435" s="64">
        <v>24221711</v>
      </c>
      <c r="B3435" s="233" t="s">
        <v>7016</v>
      </c>
      <c r="C3435" s="64" t="s">
        <v>7018</v>
      </c>
      <c r="D3435" s="234" t="s">
        <v>119</v>
      </c>
      <c r="E3435" s="64" t="s">
        <v>3469</v>
      </c>
      <c r="F3435" s="64">
        <v>14</v>
      </c>
      <c r="G3435" s="64" t="s">
        <v>166</v>
      </c>
      <c r="H3435" s="233" t="s">
        <v>6963</v>
      </c>
      <c r="I3435" s="234" t="s">
        <v>166</v>
      </c>
      <c r="J3435" s="64" t="s">
        <v>3894</v>
      </c>
    </row>
    <row r="3436" spans="1:10" x14ac:dyDescent="0.25">
      <c r="A3436" s="64">
        <v>24236737</v>
      </c>
      <c r="B3436" s="233" t="s">
        <v>7019</v>
      </c>
      <c r="C3436" s="64" t="s">
        <v>7020</v>
      </c>
      <c r="D3436" s="234" t="s">
        <v>104</v>
      </c>
      <c r="E3436" s="64" t="s">
        <v>6463</v>
      </c>
      <c r="F3436" s="64">
        <v>12</v>
      </c>
      <c r="G3436" s="64" t="s">
        <v>166</v>
      </c>
      <c r="H3436" s="233" t="s">
        <v>6963</v>
      </c>
      <c r="I3436" s="234" t="s">
        <v>166</v>
      </c>
      <c r="J3436" s="64" t="s">
        <v>5388</v>
      </c>
    </row>
    <row r="3437" spans="1:10" x14ac:dyDescent="0.25">
      <c r="A3437" s="64">
        <v>24222590</v>
      </c>
      <c r="B3437" s="233" t="s">
        <v>7021</v>
      </c>
      <c r="C3437" s="64" t="s">
        <v>7022</v>
      </c>
      <c r="D3437" s="234" t="s">
        <v>104</v>
      </c>
      <c r="E3437" s="64" t="s">
        <v>4521</v>
      </c>
      <c r="F3437" s="64">
        <v>13</v>
      </c>
      <c r="G3437" s="64" t="s">
        <v>166</v>
      </c>
      <c r="H3437" s="233" t="s">
        <v>6963</v>
      </c>
      <c r="I3437" s="234" t="s">
        <v>166</v>
      </c>
      <c r="J3437" s="64" t="s">
        <v>5388</v>
      </c>
    </row>
    <row r="3438" spans="1:10" x14ac:dyDescent="0.25">
      <c r="A3438" s="64">
        <v>24245842</v>
      </c>
      <c r="B3438" s="233" t="s">
        <v>7023</v>
      </c>
      <c r="C3438" s="64" t="s">
        <v>7024</v>
      </c>
      <c r="D3438" s="234" t="s">
        <v>103</v>
      </c>
      <c r="E3438" s="64" t="s">
        <v>3504</v>
      </c>
      <c r="F3438" s="64">
        <v>12</v>
      </c>
      <c r="G3438" s="64" t="s">
        <v>166</v>
      </c>
      <c r="H3438" s="233" t="s">
        <v>6963</v>
      </c>
      <c r="I3438" s="234" t="s">
        <v>166</v>
      </c>
      <c r="J3438" s="64" t="s">
        <v>7025</v>
      </c>
    </row>
    <row r="3439" spans="1:10" x14ac:dyDescent="0.25">
      <c r="A3439" s="64">
        <v>24247437</v>
      </c>
      <c r="B3439" s="233" t="s">
        <v>2427</v>
      </c>
      <c r="C3439" s="64" t="s">
        <v>7026</v>
      </c>
      <c r="D3439" s="234" t="s">
        <v>104</v>
      </c>
      <c r="E3439" s="64" t="s">
        <v>3477</v>
      </c>
      <c r="F3439" s="64">
        <v>13</v>
      </c>
      <c r="G3439" s="64" t="s">
        <v>166</v>
      </c>
      <c r="H3439" s="233" t="s">
        <v>6963</v>
      </c>
      <c r="I3439" s="234" t="s">
        <v>166</v>
      </c>
      <c r="J3439" s="64" t="s">
        <v>7027</v>
      </c>
    </row>
    <row r="3440" spans="1:10" x14ac:dyDescent="0.25">
      <c r="A3440" s="64">
        <v>24222594</v>
      </c>
      <c r="B3440" s="233" t="s">
        <v>7028</v>
      </c>
      <c r="C3440" s="64" t="s">
        <v>4363</v>
      </c>
      <c r="D3440" s="234" t="s">
        <v>118</v>
      </c>
      <c r="E3440" s="64" t="s">
        <v>5133</v>
      </c>
      <c r="F3440" s="64">
        <v>13</v>
      </c>
      <c r="G3440" s="64" t="s">
        <v>166</v>
      </c>
      <c r="H3440" s="233" t="s">
        <v>6963</v>
      </c>
      <c r="I3440" s="234" t="s">
        <v>166</v>
      </c>
      <c r="J3440" s="64" t="s">
        <v>3714</v>
      </c>
    </row>
    <row r="3441" spans="1:10" x14ac:dyDescent="0.25">
      <c r="A3441" s="64">
        <v>24222593</v>
      </c>
      <c r="B3441" s="233" t="s">
        <v>7028</v>
      </c>
      <c r="C3441" s="64" t="s">
        <v>2735</v>
      </c>
      <c r="D3441" s="234" t="s">
        <v>119</v>
      </c>
      <c r="E3441" s="64" t="s">
        <v>7029</v>
      </c>
      <c r="F3441" s="64">
        <v>14</v>
      </c>
      <c r="G3441" s="64" t="s">
        <v>166</v>
      </c>
      <c r="H3441" s="233" t="s">
        <v>6963</v>
      </c>
      <c r="I3441" s="234" t="s">
        <v>166</v>
      </c>
      <c r="J3441" s="64" t="s">
        <v>4162</v>
      </c>
    </row>
    <row r="3442" spans="1:10" x14ac:dyDescent="0.25">
      <c r="A3442" s="64">
        <v>24247438</v>
      </c>
      <c r="B3442" s="233" t="s">
        <v>410</v>
      </c>
      <c r="C3442" s="64" t="s">
        <v>7030</v>
      </c>
      <c r="D3442" s="234" t="s">
        <v>104</v>
      </c>
      <c r="E3442" s="64" t="s">
        <v>4503</v>
      </c>
      <c r="F3442" s="64">
        <v>13</v>
      </c>
      <c r="G3442" s="64" t="s">
        <v>166</v>
      </c>
      <c r="H3442" s="233" t="s">
        <v>6963</v>
      </c>
      <c r="I3442" s="234" t="s">
        <v>166</v>
      </c>
      <c r="J3442" s="64" t="s">
        <v>3894</v>
      </c>
    </row>
    <row r="3443" spans="1:10" x14ac:dyDescent="0.25">
      <c r="A3443" s="64">
        <v>24247439</v>
      </c>
      <c r="B3443" s="233" t="s">
        <v>410</v>
      </c>
      <c r="C3443" s="64" t="s">
        <v>7031</v>
      </c>
      <c r="D3443" s="234" t="s">
        <v>104</v>
      </c>
      <c r="E3443" s="64" t="s">
        <v>1287</v>
      </c>
      <c r="F3443" s="64">
        <v>11</v>
      </c>
      <c r="G3443" s="64" t="s">
        <v>166</v>
      </c>
      <c r="H3443" s="233" t="s">
        <v>6963</v>
      </c>
      <c r="I3443" s="234" t="s">
        <v>166</v>
      </c>
      <c r="J3443" s="64" t="s">
        <v>3894</v>
      </c>
    </row>
    <row r="3444" spans="1:10" x14ac:dyDescent="0.25">
      <c r="A3444" s="64">
        <v>24237895</v>
      </c>
      <c r="B3444" s="233" t="s">
        <v>4343</v>
      </c>
      <c r="C3444" s="64" t="s">
        <v>5944</v>
      </c>
      <c r="D3444" s="234" t="s">
        <v>104</v>
      </c>
      <c r="E3444" s="64" t="s">
        <v>2523</v>
      </c>
      <c r="F3444" s="64">
        <v>13</v>
      </c>
      <c r="G3444" s="64" t="s">
        <v>166</v>
      </c>
      <c r="H3444" s="233" t="s">
        <v>6963</v>
      </c>
      <c r="I3444" s="234" t="s">
        <v>166</v>
      </c>
      <c r="J3444" s="64" t="s">
        <v>4162</v>
      </c>
    </row>
    <row r="3445" spans="1:10" x14ac:dyDescent="0.25">
      <c r="A3445" s="64">
        <v>24212863</v>
      </c>
      <c r="B3445" s="233" t="s">
        <v>7032</v>
      </c>
      <c r="C3445" s="64" t="s">
        <v>1730</v>
      </c>
      <c r="D3445" s="234" t="s">
        <v>119</v>
      </c>
      <c r="E3445" s="64" t="s">
        <v>186</v>
      </c>
      <c r="F3445" s="64">
        <v>15</v>
      </c>
      <c r="G3445" s="64" t="s">
        <v>166</v>
      </c>
      <c r="H3445" s="233" t="s">
        <v>6963</v>
      </c>
      <c r="I3445" s="234" t="s">
        <v>166</v>
      </c>
      <c r="J3445" s="64" t="s">
        <v>481</v>
      </c>
    </row>
    <row r="3446" spans="1:10" x14ac:dyDescent="0.25">
      <c r="A3446" s="64">
        <v>24247816</v>
      </c>
      <c r="B3446" s="233" t="s">
        <v>5189</v>
      </c>
      <c r="C3446" s="64" t="s">
        <v>7033</v>
      </c>
      <c r="D3446" s="234" t="s">
        <v>104</v>
      </c>
      <c r="E3446" s="64" t="s">
        <v>1075</v>
      </c>
      <c r="F3446" s="64">
        <v>11</v>
      </c>
      <c r="G3446" s="64" t="s">
        <v>166</v>
      </c>
      <c r="H3446" s="233" t="s">
        <v>6963</v>
      </c>
      <c r="I3446" s="234" t="s">
        <v>166</v>
      </c>
      <c r="J3446" s="64" t="s">
        <v>3427</v>
      </c>
    </row>
    <row r="3447" spans="1:10" x14ac:dyDescent="0.25">
      <c r="A3447" s="64">
        <v>24245840</v>
      </c>
      <c r="B3447" s="233" t="s">
        <v>7034</v>
      </c>
      <c r="C3447" s="64" t="s">
        <v>972</v>
      </c>
      <c r="D3447" s="234" t="s">
        <v>103</v>
      </c>
      <c r="E3447" s="64" t="s">
        <v>3520</v>
      </c>
      <c r="F3447" s="64">
        <v>11</v>
      </c>
      <c r="G3447" s="64" t="s">
        <v>166</v>
      </c>
      <c r="H3447" s="233" t="s">
        <v>6963</v>
      </c>
      <c r="I3447" s="234" t="s">
        <v>166</v>
      </c>
      <c r="J3447" s="64" t="s">
        <v>7035</v>
      </c>
    </row>
    <row r="3448" spans="1:10" x14ac:dyDescent="0.25">
      <c r="A3448" s="64">
        <v>24210040</v>
      </c>
      <c r="B3448" s="233" t="s">
        <v>7034</v>
      </c>
      <c r="C3448" s="64" t="s">
        <v>7036</v>
      </c>
      <c r="D3448" s="234" t="s">
        <v>119</v>
      </c>
      <c r="E3448" s="64" t="s">
        <v>7037</v>
      </c>
      <c r="F3448" s="64">
        <v>15</v>
      </c>
      <c r="G3448" s="64" t="s">
        <v>166</v>
      </c>
      <c r="H3448" s="233" t="s">
        <v>6963</v>
      </c>
      <c r="I3448" s="234" t="s">
        <v>166</v>
      </c>
      <c r="J3448" s="64" t="s">
        <v>3894</v>
      </c>
    </row>
    <row r="3449" spans="1:10" x14ac:dyDescent="0.25">
      <c r="A3449" s="64">
        <v>24247818</v>
      </c>
      <c r="B3449" s="233" t="s">
        <v>7038</v>
      </c>
      <c r="C3449" s="64" t="s">
        <v>5973</v>
      </c>
      <c r="D3449" s="234" t="s">
        <v>104</v>
      </c>
      <c r="E3449" s="64" t="s">
        <v>734</v>
      </c>
      <c r="F3449" s="64">
        <v>11</v>
      </c>
      <c r="G3449" s="64" t="s">
        <v>166</v>
      </c>
      <c r="H3449" s="233" t="s">
        <v>6963</v>
      </c>
      <c r="I3449" s="234" t="s">
        <v>166</v>
      </c>
      <c r="J3449" s="64" t="s">
        <v>3427</v>
      </c>
    </row>
    <row r="3450" spans="1:10" x14ac:dyDescent="0.25">
      <c r="A3450" s="64">
        <v>24222596</v>
      </c>
      <c r="B3450" s="233" t="s">
        <v>7038</v>
      </c>
      <c r="C3450" s="64" t="s">
        <v>7039</v>
      </c>
      <c r="D3450" s="234" t="s">
        <v>118</v>
      </c>
      <c r="E3450" s="64" t="s">
        <v>3045</v>
      </c>
      <c r="F3450" s="64">
        <v>14</v>
      </c>
      <c r="G3450" s="64" t="s">
        <v>166</v>
      </c>
      <c r="H3450" s="233" t="s">
        <v>6963</v>
      </c>
      <c r="I3450" s="234" t="s">
        <v>166</v>
      </c>
      <c r="J3450" s="64" t="s">
        <v>3714</v>
      </c>
    </row>
    <row r="3451" spans="1:10" x14ac:dyDescent="0.25">
      <c r="A3451" s="64">
        <v>24245839</v>
      </c>
      <c r="B3451" s="233" t="s">
        <v>6414</v>
      </c>
      <c r="C3451" s="64" t="s">
        <v>838</v>
      </c>
      <c r="D3451" s="234" t="s">
        <v>104</v>
      </c>
      <c r="E3451" s="64" t="s">
        <v>7040</v>
      </c>
      <c r="F3451" s="64">
        <v>11</v>
      </c>
      <c r="G3451" s="64" t="s">
        <v>166</v>
      </c>
      <c r="H3451" s="233" t="s">
        <v>6963</v>
      </c>
      <c r="I3451" s="234" t="s">
        <v>166</v>
      </c>
      <c r="J3451" s="64" t="s">
        <v>481</v>
      </c>
    </row>
    <row r="3452" spans="1:10" x14ac:dyDescent="0.25">
      <c r="A3452" s="64">
        <v>24222591</v>
      </c>
      <c r="B3452" s="233" t="s">
        <v>7041</v>
      </c>
      <c r="C3452" s="64" t="s">
        <v>7042</v>
      </c>
      <c r="D3452" s="234" t="s">
        <v>103</v>
      </c>
      <c r="E3452" s="64" t="s">
        <v>2914</v>
      </c>
      <c r="F3452" s="64">
        <v>13</v>
      </c>
      <c r="G3452" s="64" t="s">
        <v>166</v>
      </c>
      <c r="H3452" s="233" t="s">
        <v>6963</v>
      </c>
      <c r="I3452" s="234" t="s">
        <v>166</v>
      </c>
      <c r="J3452" s="64" t="s">
        <v>7043</v>
      </c>
    </row>
    <row r="3453" spans="1:10" x14ac:dyDescent="0.25">
      <c r="A3453" s="64">
        <v>24239138</v>
      </c>
      <c r="B3453" s="233" t="s">
        <v>7044</v>
      </c>
      <c r="C3453" s="64" t="s">
        <v>7045</v>
      </c>
      <c r="D3453" s="234" t="s">
        <v>103</v>
      </c>
      <c r="E3453" s="64" t="s">
        <v>6181</v>
      </c>
      <c r="F3453" s="64">
        <v>13</v>
      </c>
      <c r="G3453" s="64" t="s">
        <v>166</v>
      </c>
      <c r="H3453" s="233" t="s">
        <v>6963</v>
      </c>
      <c r="I3453" s="234" t="s">
        <v>166</v>
      </c>
      <c r="J3453" s="64" t="s">
        <v>2307</v>
      </c>
    </row>
    <row r="3454" spans="1:10" x14ac:dyDescent="0.25">
      <c r="A3454" s="64">
        <v>24221912</v>
      </c>
      <c r="B3454" s="233" t="s">
        <v>7046</v>
      </c>
      <c r="C3454" s="64" t="s">
        <v>7047</v>
      </c>
      <c r="D3454" s="234" t="s">
        <v>119</v>
      </c>
      <c r="E3454" s="64" t="s">
        <v>1594</v>
      </c>
      <c r="F3454" s="64">
        <v>14</v>
      </c>
      <c r="G3454" s="64" t="s">
        <v>166</v>
      </c>
      <c r="H3454" s="233" t="s">
        <v>6963</v>
      </c>
      <c r="I3454" s="234" t="s">
        <v>166</v>
      </c>
      <c r="J3454" s="64" t="s">
        <v>387</v>
      </c>
    </row>
    <row r="3455" spans="1:10" x14ac:dyDescent="0.25">
      <c r="A3455" s="64">
        <v>24248476</v>
      </c>
      <c r="B3455" s="233" t="s">
        <v>7046</v>
      </c>
      <c r="C3455" s="64" t="s">
        <v>7048</v>
      </c>
      <c r="D3455" s="234" t="s">
        <v>103</v>
      </c>
      <c r="E3455" s="64" t="s">
        <v>7049</v>
      </c>
      <c r="F3455" s="64">
        <v>11</v>
      </c>
      <c r="G3455" s="64" t="s">
        <v>166</v>
      </c>
      <c r="H3455" s="233" t="s">
        <v>6963</v>
      </c>
      <c r="I3455" s="234" t="s">
        <v>166</v>
      </c>
      <c r="J3455" s="64" t="s">
        <v>7050</v>
      </c>
    </row>
    <row r="3456" spans="1:10" x14ac:dyDescent="0.25">
      <c r="A3456" s="64">
        <v>24236732</v>
      </c>
      <c r="B3456" s="233" t="s">
        <v>7046</v>
      </c>
      <c r="C3456" s="64" t="s">
        <v>4055</v>
      </c>
      <c r="D3456" s="234" t="s">
        <v>104</v>
      </c>
      <c r="E3456" s="64" t="s">
        <v>6169</v>
      </c>
      <c r="F3456" s="64">
        <v>13</v>
      </c>
      <c r="G3456" s="64" t="s">
        <v>166</v>
      </c>
      <c r="H3456" s="233" t="s">
        <v>6963</v>
      </c>
      <c r="I3456" s="234" t="s">
        <v>166</v>
      </c>
      <c r="J3456" s="64" t="s">
        <v>6062</v>
      </c>
    </row>
    <row r="3457" spans="1:10" x14ac:dyDescent="0.25">
      <c r="A3457" s="64">
        <v>24212859</v>
      </c>
      <c r="B3457" s="233" t="s">
        <v>7051</v>
      </c>
      <c r="C3457" s="64" t="s">
        <v>7052</v>
      </c>
      <c r="D3457" s="234" t="s">
        <v>118</v>
      </c>
      <c r="E3457" s="64" t="s">
        <v>2768</v>
      </c>
      <c r="F3457" s="64">
        <v>14</v>
      </c>
      <c r="G3457" s="64" t="s">
        <v>166</v>
      </c>
      <c r="H3457" s="233" t="s">
        <v>6963</v>
      </c>
      <c r="I3457" s="234" t="s">
        <v>166</v>
      </c>
      <c r="J3457" s="64" t="s">
        <v>1312</v>
      </c>
    </row>
    <row r="3458" spans="1:10" x14ac:dyDescent="0.25">
      <c r="A3458" s="64">
        <v>24236734</v>
      </c>
      <c r="B3458" s="233" t="s">
        <v>7051</v>
      </c>
      <c r="C3458" s="64" t="s">
        <v>7053</v>
      </c>
      <c r="D3458" s="234" t="s">
        <v>104</v>
      </c>
      <c r="E3458" s="64" t="s">
        <v>4108</v>
      </c>
      <c r="F3458" s="64">
        <v>13</v>
      </c>
      <c r="G3458" s="64" t="s">
        <v>166</v>
      </c>
      <c r="H3458" s="233" t="s">
        <v>6963</v>
      </c>
      <c r="I3458" s="234" t="s">
        <v>166</v>
      </c>
      <c r="J3458" s="64" t="s">
        <v>4162</v>
      </c>
    </row>
    <row r="3459" spans="1:10" x14ac:dyDescent="0.25">
      <c r="A3459" s="64">
        <v>24248140</v>
      </c>
      <c r="B3459" s="233" t="s">
        <v>7051</v>
      </c>
      <c r="C3459" s="64" t="s">
        <v>3079</v>
      </c>
      <c r="D3459" s="234" t="s">
        <v>103</v>
      </c>
      <c r="E3459" s="64" t="s">
        <v>7054</v>
      </c>
      <c r="F3459" s="64">
        <v>12</v>
      </c>
      <c r="G3459" s="64" t="s">
        <v>166</v>
      </c>
      <c r="H3459" s="233" t="s">
        <v>6963</v>
      </c>
      <c r="I3459" s="234" t="s">
        <v>166</v>
      </c>
      <c r="J3459" s="64" t="s">
        <v>2337</v>
      </c>
    </row>
    <row r="3460" spans="1:10" x14ac:dyDescent="0.25">
      <c r="A3460" s="64">
        <v>24237767</v>
      </c>
      <c r="B3460" s="233" t="s">
        <v>4668</v>
      </c>
      <c r="C3460" s="64" t="s">
        <v>7055</v>
      </c>
      <c r="D3460" s="234" t="s">
        <v>118</v>
      </c>
      <c r="E3460" s="64" t="s">
        <v>7056</v>
      </c>
      <c r="F3460" s="64">
        <v>14</v>
      </c>
      <c r="G3460" s="64" t="s">
        <v>166</v>
      </c>
      <c r="H3460" s="233" t="s">
        <v>6963</v>
      </c>
      <c r="I3460" s="234" t="s">
        <v>166</v>
      </c>
      <c r="J3460" s="64" t="s">
        <v>2337</v>
      </c>
    </row>
    <row r="3461" spans="1:10" x14ac:dyDescent="0.25">
      <c r="A3461" s="64">
        <v>24222598</v>
      </c>
      <c r="B3461" s="233" t="s">
        <v>7057</v>
      </c>
      <c r="C3461" s="64" t="s">
        <v>7058</v>
      </c>
      <c r="D3461" s="234" t="s">
        <v>118</v>
      </c>
      <c r="E3461" s="64" t="s">
        <v>3137</v>
      </c>
      <c r="F3461" s="64">
        <v>14</v>
      </c>
      <c r="G3461" s="64" t="s">
        <v>166</v>
      </c>
      <c r="H3461" s="233" t="s">
        <v>6963</v>
      </c>
      <c r="I3461" s="234" t="s">
        <v>166</v>
      </c>
      <c r="J3461" s="64" t="s">
        <v>3714</v>
      </c>
    </row>
    <row r="3462" spans="1:10" x14ac:dyDescent="0.25">
      <c r="A3462" s="64">
        <v>24212864</v>
      </c>
      <c r="B3462" s="233" t="s">
        <v>7059</v>
      </c>
      <c r="C3462" s="64" t="s">
        <v>7060</v>
      </c>
      <c r="D3462" s="234" t="s">
        <v>119</v>
      </c>
      <c r="E3462" s="64" t="s">
        <v>7061</v>
      </c>
      <c r="F3462" s="64">
        <v>15</v>
      </c>
      <c r="G3462" s="64" t="s">
        <v>166</v>
      </c>
      <c r="H3462" s="233" t="s">
        <v>6963</v>
      </c>
      <c r="I3462" s="234" t="s">
        <v>166</v>
      </c>
      <c r="J3462" s="64" t="s">
        <v>6062</v>
      </c>
    </row>
    <row r="3463" spans="1:10" x14ac:dyDescent="0.25">
      <c r="A3463" s="64">
        <v>24222052</v>
      </c>
      <c r="B3463" s="233" t="s">
        <v>7059</v>
      </c>
      <c r="C3463" s="64" t="s">
        <v>1063</v>
      </c>
      <c r="D3463" s="234" t="s">
        <v>119</v>
      </c>
      <c r="E3463" s="64" t="s">
        <v>3137</v>
      </c>
      <c r="F3463" s="64">
        <v>14</v>
      </c>
      <c r="G3463" s="64" t="s">
        <v>166</v>
      </c>
      <c r="H3463" s="233" t="s">
        <v>6963</v>
      </c>
      <c r="I3463" s="234" t="s">
        <v>166</v>
      </c>
      <c r="J3463" s="64" t="s">
        <v>2758</v>
      </c>
    </row>
    <row r="3464" spans="1:10" x14ac:dyDescent="0.25">
      <c r="A3464" s="64">
        <v>24248540</v>
      </c>
      <c r="B3464" s="233" t="s">
        <v>4708</v>
      </c>
      <c r="C3464" s="64" t="s">
        <v>7062</v>
      </c>
      <c r="D3464" s="234" t="s">
        <v>103</v>
      </c>
      <c r="E3464" s="64" t="s">
        <v>1822</v>
      </c>
      <c r="F3464" s="64">
        <v>12</v>
      </c>
      <c r="G3464" s="64" t="s">
        <v>166</v>
      </c>
      <c r="H3464" s="233" t="s">
        <v>7063</v>
      </c>
      <c r="I3464" s="234" t="s">
        <v>166</v>
      </c>
      <c r="J3464" s="64" t="s">
        <v>469</v>
      </c>
    </row>
    <row r="3465" spans="1:10" x14ac:dyDescent="0.25">
      <c r="A3465" s="64">
        <v>24239253</v>
      </c>
      <c r="B3465" s="233" t="s">
        <v>4708</v>
      </c>
      <c r="C3465" s="64" t="s">
        <v>4449</v>
      </c>
      <c r="D3465" s="234" t="s">
        <v>103</v>
      </c>
      <c r="E3465" s="64" t="s">
        <v>810</v>
      </c>
      <c r="F3465" s="64">
        <v>12</v>
      </c>
      <c r="G3465" s="64" t="s">
        <v>166</v>
      </c>
      <c r="H3465" s="233" t="s">
        <v>7063</v>
      </c>
      <c r="I3465" s="234" t="s">
        <v>2120</v>
      </c>
      <c r="J3465" s="64" t="s">
        <v>9223</v>
      </c>
    </row>
    <row r="3466" spans="1:10" x14ac:dyDescent="0.25">
      <c r="A3466" s="64">
        <v>24248564</v>
      </c>
      <c r="B3466" s="233" t="s">
        <v>7064</v>
      </c>
      <c r="C3466" s="64" t="s">
        <v>7065</v>
      </c>
      <c r="D3466" s="234" t="s">
        <v>103</v>
      </c>
      <c r="E3466" s="64" t="s">
        <v>327</v>
      </c>
      <c r="F3466" s="64">
        <v>12</v>
      </c>
      <c r="G3466" s="64" t="s">
        <v>166</v>
      </c>
      <c r="H3466" s="233" t="s">
        <v>7063</v>
      </c>
      <c r="I3466" s="234" t="s">
        <v>166</v>
      </c>
      <c r="J3466" s="64" t="s">
        <v>469</v>
      </c>
    </row>
    <row r="3467" spans="1:10" x14ac:dyDescent="0.25">
      <c r="A3467" s="64">
        <v>24248524</v>
      </c>
      <c r="B3467" s="233" t="s">
        <v>7064</v>
      </c>
      <c r="C3467" s="64" t="s">
        <v>7066</v>
      </c>
      <c r="D3467" s="234" t="s">
        <v>103</v>
      </c>
      <c r="E3467" s="64" t="s">
        <v>2584</v>
      </c>
      <c r="F3467" s="64">
        <v>12</v>
      </c>
      <c r="G3467" s="64" t="s">
        <v>166</v>
      </c>
      <c r="H3467" s="233" t="s">
        <v>7063</v>
      </c>
      <c r="I3467" s="234" t="s">
        <v>166</v>
      </c>
      <c r="J3467" s="64" t="s">
        <v>469</v>
      </c>
    </row>
    <row r="3468" spans="1:10" x14ac:dyDescent="0.25">
      <c r="A3468" s="64">
        <v>24248531</v>
      </c>
      <c r="B3468" s="233" t="s">
        <v>466</v>
      </c>
      <c r="C3468" s="64" t="s">
        <v>7067</v>
      </c>
      <c r="D3468" s="234" t="s">
        <v>104</v>
      </c>
      <c r="E3468" s="64" t="s">
        <v>253</v>
      </c>
      <c r="F3468" s="64">
        <v>12</v>
      </c>
      <c r="G3468" s="64" t="s">
        <v>166</v>
      </c>
      <c r="H3468" s="233" t="s">
        <v>7063</v>
      </c>
      <c r="I3468" s="234" t="s">
        <v>166</v>
      </c>
      <c r="J3468" s="64" t="s">
        <v>469</v>
      </c>
    </row>
    <row r="3469" spans="1:10" x14ac:dyDescent="0.25">
      <c r="A3469" s="64">
        <v>24248529</v>
      </c>
      <c r="B3469" s="233" t="s">
        <v>466</v>
      </c>
      <c r="C3469" s="64" t="s">
        <v>7068</v>
      </c>
      <c r="D3469" s="234" t="s">
        <v>104</v>
      </c>
      <c r="E3469" s="64" t="s">
        <v>1262</v>
      </c>
      <c r="F3469" s="64">
        <v>13</v>
      </c>
      <c r="G3469" s="64" t="s">
        <v>166</v>
      </c>
      <c r="H3469" s="233" t="s">
        <v>7063</v>
      </c>
      <c r="I3469" s="234" t="s">
        <v>166</v>
      </c>
      <c r="J3469" s="64" t="s">
        <v>469</v>
      </c>
    </row>
    <row r="3470" spans="1:10" x14ac:dyDescent="0.25">
      <c r="A3470" s="64">
        <v>24248526</v>
      </c>
      <c r="B3470" s="233" t="s">
        <v>7069</v>
      </c>
      <c r="C3470" s="64" t="s">
        <v>7070</v>
      </c>
      <c r="D3470" s="234" t="s">
        <v>103</v>
      </c>
      <c r="E3470" s="64" t="s">
        <v>2236</v>
      </c>
      <c r="F3470" s="64">
        <v>13</v>
      </c>
      <c r="G3470" s="64" t="s">
        <v>166</v>
      </c>
      <c r="H3470" s="233" t="s">
        <v>7063</v>
      </c>
      <c r="I3470" s="234" t="s">
        <v>166</v>
      </c>
      <c r="J3470" s="64" t="s">
        <v>469</v>
      </c>
    </row>
    <row r="3471" spans="1:10" x14ac:dyDescent="0.25">
      <c r="A3471" s="64">
        <v>24248538</v>
      </c>
      <c r="B3471" s="233" t="s">
        <v>7071</v>
      </c>
      <c r="C3471" s="64" t="s">
        <v>3117</v>
      </c>
      <c r="D3471" s="234" t="s">
        <v>104</v>
      </c>
      <c r="E3471" s="64" t="s">
        <v>728</v>
      </c>
      <c r="F3471" s="64">
        <v>12</v>
      </c>
      <c r="G3471" s="64" t="s">
        <v>166</v>
      </c>
      <c r="H3471" s="233" t="s">
        <v>7063</v>
      </c>
      <c r="I3471" s="234" t="s">
        <v>166</v>
      </c>
      <c r="J3471" s="64" t="s">
        <v>469</v>
      </c>
    </row>
    <row r="3472" spans="1:10" x14ac:dyDescent="0.25">
      <c r="A3472" s="64">
        <v>24248530</v>
      </c>
      <c r="B3472" s="233" t="s">
        <v>7072</v>
      </c>
      <c r="C3472" s="64" t="s">
        <v>6488</v>
      </c>
      <c r="D3472" s="234" t="s">
        <v>104</v>
      </c>
      <c r="E3472" s="64" t="s">
        <v>844</v>
      </c>
      <c r="F3472" s="64">
        <v>12</v>
      </c>
      <c r="G3472" s="64" t="s">
        <v>166</v>
      </c>
      <c r="H3472" s="233" t="s">
        <v>7063</v>
      </c>
      <c r="I3472" s="234" t="s">
        <v>166</v>
      </c>
      <c r="J3472" s="64" t="s">
        <v>469</v>
      </c>
    </row>
    <row r="3473" spans="1:10" x14ac:dyDescent="0.25">
      <c r="A3473" s="64">
        <v>24248536</v>
      </c>
      <c r="B3473" s="233" t="s">
        <v>7073</v>
      </c>
      <c r="C3473" s="64" t="s">
        <v>7074</v>
      </c>
      <c r="D3473" s="234" t="s">
        <v>104</v>
      </c>
      <c r="E3473" s="64" t="s">
        <v>2967</v>
      </c>
      <c r="F3473" s="64">
        <v>12</v>
      </c>
      <c r="G3473" s="64" t="s">
        <v>166</v>
      </c>
      <c r="H3473" s="233" t="s">
        <v>7063</v>
      </c>
      <c r="I3473" s="234" t="s">
        <v>166</v>
      </c>
      <c r="J3473" s="64" t="s">
        <v>469</v>
      </c>
    </row>
    <row r="3474" spans="1:10" x14ac:dyDescent="0.25">
      <c r="A3474" s="64">
        <v>24248532</v>
      </c>
      <c r="B3474" s="233" t="s">
        <v>7075</v>
      </c>
      <c r="C3474" s="64" t="s">
        <v>3108</v>
      </c>
      <c r="D3474" s="234" t="s">
        <v>104</v>
      </c>
      <c r="E3474" s="64" t="s">
        <v>4883</v>
      </c>
      <c r="F3474" s="64">
        <v>12</v>
      </c>
      <c r="G3474" s="64" t="s">
        <v>166</v>
      </c>
      <c r="H3474" s="233" t="s">
        <v>7063</v>
      </c>
      <c r="I3474" s="234" t="s">
        <v>166</v>
      </c>
      <c r="J3474" s="64" t="s">
        <v>469</v>
      </c>
    </row>
    <row r="3475" spans="1:10" x14ac:dyDescent="0.25">
      <c r="A3475" s="64">
        <v>24248525</v>
      </c>
      <c r="B3475" s="233" t="s">
        <v>3467</v>
      </c>
      <c r="C3475" s="64" t="s">
        <v>7076</v>
      </c>
      <c r="D3475" s="234" t="s">
        <v>103</v>
      </c>
      <c r="E3475" s="64" t="s">
        <v>1008</v>
      </c>
      <c r="F3475" s="64">
        <v>12</v>
      </c>
      <c r="G3475" s="64" t="s">
        <v>166</v>
      </c>
      <c r="H3475" s="233" t="s">
        <v>7063</v>
      </c>
      <c r="I3475" s="234" t="s">
        <v>166</v>
      </c>
      <c r="J3475" s="64" t="s">
        <v>469</v>
      </c>
    </row>
    <row r="3476" spans="1:10" x14ac:dyDescent="0.25">
      <c r="A3476" s="64">
        <v>24248527</v>
      </c>
      <c r="B3476" s="233" t="s">
        <v>2194</v>
      </c>
      <c r="C3476" s="64" t="s">
        <v>7077</v>
      </c>
      <c r="D3476" s="234" t="s">
        <v>104</v>
      </c>
      <c r="E3476" s="64" t="s">
        <v>529</v>
      </c>
      <c r="F3476" s="64">
        <v>12</v>
      </c>
      <c r="G3476" s="64" t="s">
        <v>166</v>
      </c>
      <c r="H3476" s="233" t="s">
        <v>7063</v>
      </c>
      <c r="I3476" s="234" t="s">
        <v>166</v>
      </c>
      <c r="J3476" s="64" t="s">
        <v>469</v>
      </c>
    </row>
    <row r="3477" spans="1:10" x14ac:dyDescent="0.25">
      <c r="A3477" s="64">
        <v>24248565</v>
      </c>
      <c r="B3477" s="233" t="s">
        <v>2194</v>
      </c>
      <c r="C3477" s="64" t="s">
        <v>7078</v>
      </c>
      <c r="D3477" s="234" t="s">
        <v>103</v>
      </c>
      <c r="E3477" s="64" t="s">
        <v>3094</v>
      </c>
      <c r="F3477" s="64">
        <v>12</v>
      </c>
      <c r="G3477" s="64" t="s">
        <v>166</v>
      </c>
      <c r="H3477" s="233" t="s">
        <v>7063</v>
      </c>
      <c r="I3477" s="234" t="s">
        <v>166</v>
      </c>
      <c r="J3477" s="64" t="s">
        <v>469</v>
      </c>
    </row>
    <row r="3478" spans="1:10" x14ac:dyDescent="0.25">
      <c r="A3478" s="64">
        <v>24248539</v>
      </c>
      <c r="B3478" s="233" t="s">
        <v>2194</v>
      </c>
      <c r="C3478" s="64" t="s">
        <v>9224</v>
      </c>
      <c r="D3478" s="234" t="s">
        <v>103</v>
      </c>
      <c r="E3478" s="64" t="s">
        <v>1129</v>
      </c>
      <c r="F3478" s="64">
        <v>12</v>
      </c>
      <c r="G3478" s="64" t="s">
        <v>166</v>
      </c>
      <c r="H3478" s="233" t="s">
        <v>7063</v>
      </c>
      <c r="I3478" s="234" t="s">
        <v>166</v>
      </c>
      <c r="J3478" s="64" t="s">
        <v>469</v>
      </c>
    </row>
    <row r="3479" spans="1:10" x14ac:dyDescent="0.25">
      <c r="A3479" s="64">
        <v>24233749</v>
      </c>
      <c r="B3479" s="233" t="s">
        <v>7079</v>
      </c>
      <c r="C3479" s="64" t="s">
        <v>7080</v>
      </c>
      <c r="D3479" s="234" t="s">
        <v>104</v>
      </c>
      <c r="E3479" s="64" t="s">
        <v>4723</v>
      </c>
      <c r="F3479" s="64">
        <v>12</v>
      </c>
      <c r="G3479" s="64" t="s">
        <v>166</v>
      </c>
      <c r="H3479" s="233" t="s">
        <v>7063</v>
      </c>
      <c r="I3479" s="234" t="s">
        <v>166</v>
      </c>
      <c r="J3479" s="64" t="s">
        <v>1441</v>
      </c>
    </row>
    <row r="3480" spans="1:10" x14ac:dyDescent="0.25">
      <c r="A3480" s="64">
        <v>24248535</v>
      </c>
      <c r="B3480" s="233" t="s">
        <v>1029</v>
      </c>
      <c r="C3480" s="64" t="s">
        <v>4581</v>
      </c>
      <c r="D3480" s="234" t="s">
        <v>104</v>
      </c>
      <c r="E3480" s="64" t="s">
        <v>226</v>
      </c>
      <c r="F3480" s="64">
        <v>12</v>
      </c>
      <c r="G3480" s="64" t="s">
        <v>166</v>
      </c>
      <c r="H3480" s="233" t="s">
        <v>7063</v>
      </c>
      <c r="I3480" s="234" t="s">
        <v>166</v>
      </c>
      <c r="J3480" s="64" t="s">
        <v>469</v>
      </c>
    </row>
    <row r="3481" spans="1:10" x14ac:dyDescent="0.25">
      <c r="A3481" s="64">
        <v>24248533</v>
      </c>
      <c r="B3481" s="233" t="s">
        <v>5435</v>
      </c>
      <c r="C3481" s="64" t="s">
        <v>2968</v>
      </c>
      <c r="D3481" s="234" t="s">
        <v>104</v>
      </c>
      <c r="E3481" s="64" t="s">
        <v>1112</v>
      </c>
      <c r="F3481" s="64">
        <v>13</v>
      </c>
      <c r="G3481" s="64" t="s">
        <v>166</v>
      </c>
      <c r="H3481" s="233" t="s">
        <v>7063</v>
      </c>
      <c r="I3481" s="234" t="s">
        <v>166</v>
      </c>
      <c r="J3481" s="64" t="s">
        <v>469</v>
      </c>
    </row>
    <row r="3482" spans="1:10" x14ac:dyDescent="0.25">
      <c r="A3482" s="64">
        <v>24248534</v>
      </c>
      <c r="B3482" s="233" t="s">
        <v>7081</v>
      </c>
      <c r="C3482" s="64" t="s">
        <v>7074</v>
      </c>
      <c r="D3482" s="234" t="s">
        <v>104</v>
      </c>
      <c r="E3482" s="64" t="s">
        <v>596</v>
      </c>
      <c r="F3482" s="64">
        <v>12</v>
      </c>
      <c r="G3482" s="64" t="s">
        <v>166</v>
      </c>
      <c r="H3482" s="233" t="s">
        <v>7063</v>
      </c>
      <c r="I3482" s="234" t="s">
        <v>166</v>
      </c>
      <c r="J3482" s="64" t="s">
        <v>469</v>
      </c>
    </row>
    <row r="3483" spans="1:10" x14ac:dyDescent="0.25">
      <c r="A3483" s="64">
        <v>24248537</v>
      </c>
      <c r="B3483" s="233" t="s">
        <v>2223</v>
      </c>
      <c r="C3483" s="64" t="s">
        <v>6578</v>
      </c>
      <c r="D3483" s="234" t="s">
        <v>104</v>
      </c>
      <c r="E3483" s="64" t="s">
        <v>472</v>
      </c>
      <c r="F3483" s="64">
        <v>11</v>
      </c>
      <c r="G3483" s="64" t="s">
        <v>166</v>
      </c>
      <c r="H3483" s="233" t="s">
        <v>7063</v>
      </c>
      <c r="I3483" s="234" t="s">
        <v>166</v>
      </c>
      <c r="J3483" s="64" t="s">
        <v>469</v>
      </c>
    </row>
    <row r="3484" spans="1:10" x14ac:dyDescent="0.25">
      <c r="A3484" s="64">
        <v>24220185</v>
      </c>
      <c r="B3484" s="233" t="s">
        <v>4237</v>
      </c>
      <c r="C3484" s="64" t="s">
        <v>293</v>
      </c>
      <c r="D3484" s="234" t="s">
        <v>104</v>
      </c>
      <c r="E3484" s="64" t="s">
        <v>1433</v>
      </c>
      <c r="F3484" s="64">
        <v>13</v>
      </c>
      <c r="G3484" s="64" t="s">
        <v>166</v>
      </c>
      <c r="H3484" s="233" t="s">
        <v>7082</v>
      </c>
      <c r="I3484" s="234" t="s">
        <v>166</v>
      </c>
      <c r="J3484" s="64" t="s">
        <v>1312</v>
      </c>
    </row>
    <row r="3485" spans="1:10" x14ac:dyDescent="0.25">
      <c r="A3485" s="64">
        <v>24222741</v>
      </c>
      <c r="B3485" s="233" t="s">
        <v>4237</v>
      </c>
      <c r="C3485" s="64" t="s">
        <v>5510</v>
      </c>
      <c r="D3485" s="234" t="s">
        <v>103</v>
      </c>
      <c r="E3485" s="64" t="s">
        <v>6073</v>
      </c>
      <c r="F3485" s="64">
        <v>13</v>
      </c>
      <c r="G3485" s="64" t="s">
        <v>166</v>
      </c>
      <c r="H3485" s="233" t="s">
        <v>7082</v>
      </c>
      <c r="I3485" s="234" t="s">
        <v>166</v>
      </c>
      <c r="J3485" s="64" t="s">
        <v>7800</v>
      </c>
    </row>
    <row r="3486" spans="1:10" x14ac:dyDescent="0.25">
      <c r="A3486" s="64">
        <v>24222018</v>
      </c>
      <c r="B3486" s="233" t="s">
        <v>1724</v>
      </c>
      <c r="C3486" s="64" t="s">
        <v>9139</v>
      </c>
      <c r="D3486" s="234" t="s">
        <v>119</v>
      </c>
      <c r="E3486" s="64" t="s">
        <v>5816</v>
      </c>
      <c r="F3486" s="64">
        <v>13</v>
      </c>
      <c r="G3486" s="64" t="s">
        <v>166</v>
      </c>
      <c r="H3486" s="233" t="s">
        <v>7082</v>
      </c>
      <c r="I3486" s="234" t="s">
        <v>166</v>
      </c>
      <c r="J3486" s="64" t="s">
        <v>1319</v>
      </c>
    </row>
    <row r="3487" spans="1:10" x14ac:dyDescent="0.25">
      <c r="A3487" s="64">
        <v>24233807</v>
      </c>
      <c r="B3487" s="233" t="s">
        <v>7083</v>
      </c>
      <c r="C3487" s="64" t="s">
        <v>7084</v>
      </c>
      <c r="D3487" s="234" t="s">
        <v>104</v>
      </c>
      <c r="E3487" s="64" t="s">
        <v>6183</v>
      </c>
      <c r="F3487" s="64">
        <v>12</v>
      </c>
      <c r="G3487" s="64" t="s">
        <v>166</v>
      </c>
      <c r="H3487" s="233" t="s">
        <v>7082</v>
      </c>
      <c r="I3487" s="234" t="s">
        <v>166</v>
      </c>
      <c r="J3487" s="64" t="s">
        <v>3171</v>
      </c>
    </row>
    <row r="3488" spans="1:10" x14ac:dyDescent="0.25">
      <c r="A3488" s="64">
        <v>24247602</v>
      </c>
      <c r="B3488" s="233" t="s">
        <v>7083</v>
      </c>
      <c r="C3488" s="64" t="s">
        <v>412</v>
      </c>
      <c r="D3488" s="234" t="s">
        <v>104</v>
      </c>
      <c r="E3488" s="64" t="s">
        <v>1437</v>
      </c>
      <c r="F3488" s="64">
        <v>11</v>
      </c>
      <c r="G3488" s="64" t="s">
        <v>166</v>
      </c>
      <c r="H3488" s="233" t="s">
        <v>7082</v>
      </c>
      <c r="I3488" s="234" t="s">
        <v>166</v>
      </c>
      <c r="J3488" s="64" t="s">
        <v>6026</v>
      </c>
    </row>
    <row r="3489" spans="1:10" x14ac:dyDescent="0.25">
      <c r="A3489" s="64">
        <v>24237288</v>
      </c>
      <c r="B3489" s="233" t="s">
        <v>7085</v>
      </c>
      <c r="C3489" s="64" t="s">
        <v>7086</v>
      </c>
      <c r="D3489" s="234" t="s">
        <v>104</v>
      </c>
      <c r="E3489" s="64" t="s">
        <v>3194</v>
      </c>
      <c r="F3489" s="64">
        <v>12</v>
      </c>
      <c r="G3489" s="64" t="s">
        <v>166</v>
      </c>
      <c r="H3489" s="233" t="s">
        <v>7082</v>
      </c>
      <c r="I3489" s="234" t="s">
        <v>166</v>
      </c>
      <c r="J3489" s="64" t="s">
        <v>3685</v>
      </c>
    </row>
    <row r="3490" spans="1:10" x14ac:dyDescent="0.25">
      <c r="A3490" s="64">
        <v>24210109</v>
      </c>
      <c r="B3490" s="233" t="s">
        <v>7085</v>
      </c>
      <c r="C3490" s="64" t="s">
        <v>7087</v>
      </c>
      <c r="D3490" s="234" t="s">
        <v>118</v>
      </c>
      <c r="E3490" s="64" t="s">
        <v>2031</v>
      </c>
      <c r="F3490" s="64">
        <v>15</v>
      </c>
      <c r="G3490" s="64" t="s">
        <v>166</v>
      </c>
      <c r="H3490" s="233" t="s">
        <v>7082</v>
      </c>
      <c r="I3490" s="234" t="s">
        <v>166</v>
      </c>
      <c r="J3490" s="64" t="s">
        <v>3171</v>
      </c>
    </row>
    <row r="3491" spans="1:10" x14ac:dyDescent="0.25">
      <c r="A3491" s="64">
        <v>24222047</v>
      </c>
      <c r="B3491" s="233" t="s">
        <v>9140</v>
      </c>
      <c r="C3491" s="64" t="s">
        <v>9141</v>
      </c>
      <c r="D3491" s="234" t="s">
        <v>118</v>
      </c>
      <c r="E3491" s="64" t="s">
        <v>1203</v>
      </c>
      <c r="F3491" s="64">
        <v>15</v>
      </c>
      <c r="G3491" s="64" t="s">
        <v>166</v>
      </c>
      <c r="H3491" s="233" t="s">
        <v>7082</v>
      </c>
      <c r="I3491" s="234" t="s">
        <v>166</v>
      </c>
      <c r="J3491" s="64" t="s">
        <v>206</v>
      </c>
    </row>
    <row r="3492" spans="1:10" x14ac:dyDescent="0.25">
      <c r="A3492" s="64">
        <v>24249328</v>
      </c>
      <c r="B3492" s="233" t="s">
        <v>9142</v>
      </c>
      <c r="C3492" s="64" t="s">
        <v>9143</v>
      </c>
      <c r="D3492" s="234" t="s">
        <v>103</v>
      </c>
      <c r="E3492" s="64" t="s">
        <v>4648</v>
      </c>
      <c r="F3492" s="64">
        <v>11</v>
      </c>
      <c r="G3492" s="64" t="s">
        <v>166</v>
      </c>
      <c r="H3492" s="233" t="s">
        <v>7082</v>
      </c>
      <c r="I3492" s="234" t="s">
        <v>166</v>
      </c>
      <c r="J3492" s="64" t="s">
        <v>1412</v>
      </c>
    </row>
    <row r="3493" spans="1:10" x14ac:dyDescent="0.25">
      <c r="A3493" s="64">
        <v>24220697</v>
      </c>
      <c r="B3493" s="233" t="s">
        <v>7088</v>
      </c>
      <c r="C3493" s="64" t="s">
        <v>7089</v>
      </c>
      <c r="D3493" s="234" t="s">
        <v>118</v>
      </c>
      <c r="E3493" s="64" t="s">
        <v>7090</v>
      </c>
      <c r="F3493" s="64">
        <v>15</v>
      </c>
      <c r="G3493" s="64" t="s">
        <v>166</v>
      </c>
      <c r="H3493" s="233" t="s">
        <v>7082</v>
      </c>
      <c r="I3493" s="234" t="s">
        <v>166</v>
      </c>
      <c r="J3493" s="64" t="s">
        <v>2742</v>
      </c>
    </row>
    <row r="3494" spans="1:10" x14ac:dyDescent="0.25">
      <c r="A3494" s="64">
        <v>24220618</v>
      </c>
      <c r="B3494" s="233" t="s">
        <v>7091</v>
      </c>
      <c r="C3494" s="64" t="s">
        <v>2903</v>
      </c>
      <c r="D3494" s="234" t="s">
        <v>119</v>
      </c>
      <c r="E3494" s="64" t="s">
        <v>604</v>
      </c>
      <c r="F3494" s="64">
        <v>14</v>
      </c>
      <c r="G3494" s="64" t="s">
        <v>166</v>
      </c>
      <c r="H3494" s="233" t="s">
        <v>7082</v>
      </c>
      <c r="I3494" s="234" t="s">
        <v>166</v>
      </c>
      <c r="J3494" s="64" t="s">
        <v>3751</v>
      </c>
    </row>
    <row r="3495" spans="1:10" x14ac:dyDescent="0.25">
      <c r="A3495" s="64">
        <v>24222744</v>
      </c>
      <c r="B3495" s="233" t="s">
        <v>3505</v>
      </c>
      <c r="C3495" s="64" t="s">
        <v>9225</v>
      </c>
      <c r="D3495" s="234" t="s">
        <v>119</v>
      </c>
      <c r="E3495" s="64" t="s">
        <v>3657</v>
      </c>
      <c r="F3495" s="64">
        <v>14</v>
      </c>
      <c r="G3495" s="64" t="s">
        <v>166</v>
      </c>
      <c r="H3495" s="233" t="s">
        <v>7082</v>
      </c>
      <c r="I3495" s="234" t="s">
        <v>166</v>
      </c>
      <c r="J3495" s="64" t="s">
        <v>1312</v>
      </c>
    </row>
    <row r="3496" spans="1:10" x14ac:dyDescent="0.25">
      <c r="A3496" s="64">
        <v>24211027</v>
      </c>
      <c r="B3496" s="233" t="s">
        <v>9144</v>
      </c>
      <c r="C3496" s="64" t="s">
        <v>1613</v>
      </c>
      <c r="D3496" s="234" t="s">
        <v>119</v>
      </c>
      <c r="E3496" s="64" t="s">
        <v>2848</v>
      </c>
      <c r="F3496" s="64">
        <v>14</v>
      </c>
      <c r="G3496" s="64" t="s">
        <v>166</v>
      </c>
      <c r="H3496" s="233" t="s">
        <v>7082</v>
      </c>
      <c r="I3496" s="234" t="s">
        <v>166</v>
      </c>
      <c r="J3496" s="64" t="s">
        <v>176</v>
      </c>
    </row>
    <row r="3497" spans="1:10" x14ac:dyDescent="0.25">
      <c r="A3497" s="64">
        <v>24245702</v>
      </c>
      <c r="B3497" s="233" t="s">
        <v>7092</v>
      </c>
      <c r="C3497" s="64" t="s">
        <v>3186</v>
      </c>
      <c r="D3497" s="234" t="s">
        <v>104</v>
      </c>
      <c r="E3497" s="64" t="s">
        <v>1639</v>
      </c>
      <c r="F3497" s="64">
        <v>12</v>
      </c>
      <c r="G3497" s="64" t="s">
        <v>166</v>
      </c>
      <c r="H3497" s="233" t="s">
        <v>7082</v>
      </c>
      <c r="I3497" s="234" t="s">
        <v>166</v>
      </c>
      <c r="J3497" s="64" t="s">
        <v>1316</v>
      </c>
    </row>
    <row r="3498" spans="1:10" x14ac:dyDescent="0.25">
      <c r="A3498" s="64">
        <v>24238837</v>
      </c>
      <c r="B3498" s="233" t="s">
        <v>1029</v>
      </c>
      <c r="C3498" s="64" t="s">
        <v>1362</v>
      </c>
      <c r="D3498" s="234" t="s">
        <v>104</v>
      </c>
      <c r="E3498" s="64" t="s">
        <v>2808</v>
      </c>
      <c r="F3498" s="64">
        <v>13</v>
      </c>
      <c r="G3498" s="64" t="s">
        <v>166</v>
      </c>
      <c r="H3498" s="233" t="s">
        <v>7082</v>
      </c>
      <c r="I3498" s="234" t="s">
        <v>166</v>
      </c>
      <c r="J3498" s="64" t="s">
        <v>469</v>
      </c>
    </row>
    <row r="3499" spans="1:10" x14ac:dyDescent="0.25">
      <c r="A3499" s="64">
        <v>24222740</v>
      </c>
      <c r="B3499" s="233" t="s">
        <v>1029</v>
      </c>
      <c r="C3499" s="64" t="s">
        <v>9145</v>
      </c>
      <c r="D3499" s="234" t="s">
        <v>103</v>
      </c>
      <c r="E3499" s="64" t="s">
        <v>2187</v>
      </c>
      <c r="F3499" s="64">
        <v>13</v>
      </c>
      <c r="G3499" s="64" t="s">
        <v>166</v>
      </c>
      <c r="H3499" s="233" t="s">
        <v>7082</v>
      </c>
      <c r="I3499" s="234" t="s">
        <v>166</v>
      </c>
      <c r="J3499" s="64" t="s">
        <v>1441</v>
      </c>
    </row>
    <row r="3500" spans="1:10" x14ac:dyDescent="0.25">
      <c r="A3500" s="64">
        <v>24210271</v>
      </c>
      <c r="B3500" s="233" t="s">
        <v>1029</v>
      </c>
      <c r="C3500" s="64" t="s">
        <v>7093</v>
      </c>
      <c r="D3500" s="234" t="s">
        <v>118</v>
      </c>
      <c r="E3500" s="64" t="s">
        <v>3630</v>
      </c>
      <c r="F3500" s="64">
        <v>14</v>
      </c>
      <c r="G3500" s="64" t="s">
        <v>166</v>
      </c>
      <c r="H3500" s="233" t="s">
        <v>7082</v>
      </c>
      <c r="I3500" s="234" t="s">
        <v>166</v>
      </c>
      <c r="J3500" s="64" t="s">
        <v>2772</v>
      </c>
    </row>
    <row r="3501" spans="1:10" x14ac:dyDescent="0.25">
      <c r="A3501" s="64">
        <v>24220177</v>
      </c>
      <c r="B3501" s="233" t="s">
        <v>7094</v>
      </c>
      <c r="C3501" s="64" t="s">
        <v>7095</v>
      </c>
      <c r="D3501" s="234" t="s">
        <v>119</v>
      </c>
      <c r="E3501" s="64" t="s">
        <v>6250</v>
      </c>
      <c r="F3501" s="64">
        <v>15</v>
      </c>
      <c r="G3501" s="64" t="s">
        <v>166</v>
      </c>
      <c r="H3501" s="233" t="s">
        <v>7082</v>
      </c>
      <c r="I3501" s="234" t="s">
        <v>166</v>
      </c>
      <c r="J3501" s="64" t="s">
        <v>1312</v>
      </c>
    </row>
    <row r="3502" spans="1:10" x14ac:dyDescent="0.25">
      <c r="A3502" s="64">
        <v>24249372</v>
      </c>
      <c r="B3502" s="233" t="s">
        <v>9167</v>
      </c>
      <c r="C3502" s="64" t="s">
        <v>9226</v>
      </c>
      <c r="D3502" s="234" t="s">
        <v>103</v>
      </c>
      <c r="E3502" s="64" t="s">
        <v>1437</v>
      </c>
      <c r="F3502" s="64">
        <v>11</v>
      </c>
      <c r="G3502" s="64" t="s">
        <v>166</v>
      </c>
      <c r="H3502" s="233" t="s">
        <v>7082</v>
      </c>
      <c r="I3502" s="234" t="s">
        <v>166</v>
      </c>
      <c r="J3502" s="64" t="s">
        <v>1736</v>
      </c>
    </row>
    <row r="3503" spans="1:10" x14ac:dyDescent="0.25">
      <c r="A3503" s="64">
        <v>24249330</v>
      </c>
      <c r="B3503" s="233" t="s">
        <v>9146</v>
      </c>
      <c r="C3503" s="64" t="s">
        <v>9147</v>
      </c>
      <c r="D3503" s="234" t="s">
        <v>118</v>
      </c>
      <c r="E3503" s="64" t="s">
        <v>9148</v>
      </c>
      <c r="F3503" s="64">
        <v>14</v>
      </c>
      <c r="G3503" s="64" t="s">
        <v>166</v>
      </c>
      <c r="H3503" s="233" t="s">
        <v>7082</v>
      </c>
      <c r="I3503" s="234" t="s">
        <v>166</v>
      </c>
      <c r="J3503" s="64" t="s">
        <v>1412</v>
      </c>
    </row>
    <row r="3504" spans="1:10" x14ac:dyDescent="0.25">
      <c r="A3504" s="64">
        <v>24222017</v>
      </c>
      <c r="B3504" s="233" t="s">
        <v>9149</v>
      </c>
      <c r="C3504" s="64" t="s">
        <v>3300</v>
      </c>
      <c r="D3504" s="234" t="s">
        <v>104</v>
      </c>
      <c r="E3504" s="64" t="s">
        <v>2008</v>
      </c>
      <c r="F3504" s="64">
        <v>13</v>
      </c>
      <c r="G3504" s="64" t="s">
        <v>166</v>
      </c>
      <c r="H3504" s="233" t="s">
        <v>7082</v>
      </c>
      <c r="I3504" s="234" t="s">
        <v>166</v>
      </c>
      <c r="J3504" s="64" t="s">
        <v>331</v>
      </c>
    </row>
    <row r="3505" spans="1:10" x14ac:dyDescent="0.25">
      <c r="A3505" s="64">
        <v>24220176</v>
      </c>
      <c r="B3505" s="233" t="s">
        <v>7096</v>
      </c>
      <c r="C3505" s="64" t="s">
        <v>5577</v>
      </c>
      <c r="D3505" s="234" t="s">
        <v>118</v>
      </c>
      <c r="E3505" s="64" t="s">
        <v>7097</v>
      </c>
      <c r="F3505" s="64">
        <v>13</v>
      </c>
      <c r="G3505" s="64" t="s">
        <v>166</v>
      </c>
      <c r="H3505" s="233" t="s">
        <v>7082</v>
      </c>
      <c r="I3505" s="234" t="s">
        <v>166</v>
      </c>
      <c r="J3505" s="64" t="s">
        <v>409</v>
      </c>
    </row>
    <row r="3506" spans="1:10" x14ac:dyDescent="0.25">
      <c r="A3506" s="64">
        <v>24212868</v>
      </c>
      <c r="B3506" s="233" t="s">
        <v>7098</v>
      </c>
      <c r="C3506" s="64" t="s">
        <v>1887</v>
      </c>
      <c r="D3506" s="234" t="s">
        <v>119</v>
      </c>
      <c r="E3506" s="64" t="s">
        <v>7099</v>
      </c>
      <c r="F3506" s="64">
        <v>15</v>
      </c>
      <c r="G3506" s="64" t="s">
        <v>166</v>
      </c>
      <c r="H3506" s="233" t="s">
        <v>7082</v>
      </c>
      <c r="I3506" s="234" t="s">
        <v>166</v>
      </c>
      <c r="J3506" s="64" t="s">
        <v>409</v>
      </c>
    </row>
    <row r="3507" spans="1:10" x14ac:dyDescent="0.25">
      <c r="A3507" s="64">
        <v>24233747</v>
      </c>
      <c r="B3507" s="233" t="s">
        <v>9150</v>
      </c>
      <c r="C3507" s="64" t="s">
        <v>7467</v>
      </c>
      <c r="D3507" s="234" t="s">
        <v>103</v>
      </c>
      <c r="E3507" s="64" t="s">
        <v>3321</v>
      </c>
      <c r="F3507" s="64">
        <v>12</v>
      </c>
      <c r="G3507" s="64" t="s">
        <v>166</v>
      </c>
      <c r="H3507" s="233" t="s">
        <v>7082</v>
      </c>
      <c r="I3507" s="234" t="s">
        <v>166</v>
      </c>
      <c r="J3507" s="64" t="s">
        <v>3815</v>
      </c>
    </row>
    <row r="3508" spans="1:10" x14ac:dyDescent="0.25">
      <c r="A3508" s="64">
        <v>24248107</v>
      </c>
      <c r="B3508" s="233" t="s">
        <v>5128</v>
      </c>
      <c r="C3508" s="64" t="s">
        <v>7100</v>
      </c>
      <c r="D3508" s="234" t="s">
        <v>103</v>
      </c>
      <c r="E3508" s="64" t="s">
        <v>7101</v>
      </c>
      <c r="F3508" s="64">
        <v>12</v>
      </c>
      <c r="G3508" s="64" t="s">
        <v>166</v>
      </c>
      <c r="H3508" s="233" t="s">
        <v>7102</v>
      </c>
      <c r="I3508" s="234" t="s">
        <v>166</v>
      </c>
      <c r="J3508" s="64" t="s">
        <v>387</v>
      </c>
    </row>
    <row r="3509" spans="1:10" x14ac:dyDescent="0.25">
      <c r="A3509" s="64">
        <v>24248105</v>
      </c>
      <c r="B3509" s="233" t="s">
        <v>5128</v>
      </c>
      <c r="C3509" s="64" t="s">
        <v>7103</v>
      </c>
      <c r="D3509" s="234" t="s">
        <v>103</v>
      </c>
      <c r="E3509" s="64" t="s">
        <v>1129</v>
      </c>
      <c r="F3509" s="64">
        <v>12</v>
      </c>
      <c r="G3509" s="64" t="s">
        <v>166</v>
      </c>
      <c r="H3509" s="233" t="s">
        <v>7102</v>
      </c>
      <c r="I3509" s="234" t="s">
        <v>166</v>
      </c>
      <c r="J3509" s="64" t="s">
        <v>387</v>
      </c>
    </row>
    <row r="3510" spans="1:10" x14ac:dyDescent="0.25">
      <c r="A3510" s="64">
        <v>24248106</v>
      </c>
      <c r="B3510" s="233" t="s">
        <v>7104</v>
      </c>
      <c r="C3510" s="64" t="s">
        <v>7105</v>
      </c>
      <c r="D3510" s="234" t="s">
        <v>103</v>
      </c>
      <c r="E3510" s="64" t="s">
        <v>294</v>
      </c>
      <c r="F3510" s="64">
        <v>12</v>
      </c>
      <c r="G3510" s="64" t="s">
        <v>166</v>
      </c>
      <c r="H3510" s="233" t="s">
        <v>7102</v>
      </c>
      <c r="I3510" s="234" t="s">
        <v>166</v>
      </c>
      <c r="J3510" s="64" t="s">
        <v>7106</v>
      </c>
    </row>
    <row r="3511" spans="1:10" x14ac:dyDescent="0.25">
      <c r="A3511" s="64">
        <v>24239197</v>
      </c>
      <c r="B3511" s="233" t="s">
        <v>7107</v>
      </c>
      <c r="C3511" s="64" t="s">
        <v>7108</v>
      </c>
      <c r="D3511" s="234" t="s">
        <v>104</v>
      </c>
      <c r="E3511" s="64" t="s">
        <v>1025</v>
      </c>
      <c r="F3511" s="64">
        <v>13</v>
      </c>
      <c r="G3511" s="64" t="s">
        <v>166</v>
      </c>
      <c r="H3511" s="233" t="s">
        <v>7102</v>
      </c>
      <c r="I3511" s="234" t="s">
        <v>166</v>
      </c>
      <c r="J3511" s="64" t="s">
        <v>4814</v>
      </c>
    </row>
    <row r="3512" spans="1:10" x14ac:dyDescent="0.25">
      <c r="A3512" s="64">
        <v>24237287</v>
      </c>
      <c r="B3512" s="233" t="s">
        <v>7109</v>
      </c>
      <c r="C3512" s="64" t="s">
        <v>3284</v>
      </c>
      <c r="D3512" s="234" t="s">
        <v>104</v>
      </c>
      <c r="E3512" s="64" t="s">
        <v>2730</v>
      </c>
      <c r="F3512" s="64">
        <v>13</v>
      </c>
      <c r="G3512" s="64" t="s">
        <v>166</v>
      </c>
      <c r="H3512" s="233" t="s">
        <v>7102</v>
      </c>
      <c r="I3512" s="234" t="s">
        <v>166</v>
      </c>
      <c r="J3512" s="64" t="s">
        <v>3362</v>
      </c>
    </row>
    <row r="3513" spans="1:10" x14ac:dyDescent="0.25">
      <c r="A3513" s="64">
        <v>24248114</v>
      </c>
      <c r="B3513" s="233" t="s">
        <v>3645</v>
      </c>
      <c r="C3513" s="64" t="s">
        <v>7110</v>
      </c>
      <c r="D3513" s="234" t="s">
        <v>103</v>
      </c>
      <c r="E3513" s="64" t="s">
        <v>7111</v>
      </c>
      <c r="F3513" s="64">
        <v>11</v>
      </c>
      <c r="G3513" s="64" t="s">
        <v>166</v>
      </c>
      <c r="H3513" s="233" t="s">
        <v>7102</v>
      </c>
      <c r="I3513" s="234" t="s">
        <v>166</v>
      </c>
      <c r="J3513" s="64" t="s">
        <v>397</v>
      </c>
    </row>
    <row r="3514" spans="1:10" x14ac:dyDescent="0.25">
      <c r="A3514" s="64">
        <v>24220891</v>
      </c>
      <c r="B3514" s="233" t="s">
        <v>7112</v>
      </c>
      <c r="C3514" s="64" t="s">
        <v>706</v>
      </c>
      <c r="D3514" s="234" t="s">
        <v>119</v>
      </c>
      <c r="E3514" s="64" t="s">
        <v>3585</v>
      </c>
      <c r="F3514" s="64">
        <v>13</v>
      </c>
      <c r="G3514" s="64" t="s">
        <v>166</v>
      </c>
      <c r="H3514" s="233" t="s">
        <v>7102</v>
      </c>
      <c r="I3514" s="234" t="s">
        <v>166</v>
      </c>
      <c r="J3514" s="64" t="s">
        <v>7113</v>
      </c>
    </row>
    <row r="3515" spans="1:10" x14ac:dyDescent="0.25">
      <c r="A3515" s="64">
        <v>24248112</v>
      </c>
      <c r="B3515" s="233" t="s">
        <v>580</v>
      </c>
      <c r="C3515" s="64" t="s">
        <v>7114</v>
      </c>
      <c r="D3515" s="234" t="s">
        <v>104</v>
      </c>
      <c r="E3515" s="64" t="s">
        <v>2005</v>
      </c>
      <c r="F3515" s="64">
        <v>12</v>
      </c>
      <c r="G3515" s="64" t="s">
        <v>166</v>
      </c>
      <c r="H3515" s="233" t="s">
        <v>7102</v>
      </c>
      <c r="I3515" s="234" t="s">
        <v>166</v>
      </c>
      <c r="J3515" s="64" t="s">
        <v>397</v>
      </c>
    </row>
    <row r="3516" spans="1:10" x14ac:dyDescent="0.25">
      <c r="A3516" s="64">
        <v>24248111</v>
      </c>
      <c r="B3516" s="233" t="s">
        <v>580</v>
      </c>
      <c r="C3516" s="64" t="s">
        <v>7115</v>
      </c>
      <c r="D3516" s="234" t="s">
        <v>103</v>
      </c>
      <c r="E3516" s="64" t="s">
        <v>7116</v>
      </c>
      <c r="F3516" s="64">
        <v>11</v>
      </c>
      <c r="G3516" s="64" t="s">
        <v>166</v>
      </c>
      <c r="H3516" s="233" t="s">
        <v>7102</v>
      </c>
      <c r="I3516" s="234" t="s">
        <v>166</v>
      </c>
      <c r="J3516" s="64" t="s">
        <v>397</v>
      </c>
    </row>
    <row r="3517" spans="1:10" x14ac:dyDescent="0.25">
      <c r="A3517" s="64">
        <v>24248115</v>
      </c>
      <c r="B3517" s="233" t="s">
        <v>7117</v>
      </c>
      <c r="C3517" s="64" t="s">
        <v>7118</v>
      </c>
      <c r="D3517" s="234" t="s">
        <v>104</v>
      </c>
      <c r="E3517" s="64" t="s">
        <v>1017</v>
      </c>
      <c r="F3517" s="64">
        <v>12</v>
      </c>
      <c r="G3517" s="64" t="s">
        <v>166</v>
      </c>
      <c r="H3517" s="233" t="s">
        <v>7102</v>
      </c>
      <c r="I3517" s="234" t="s">
        <v>166</v>
      </c>
      <c r="J3517" s="64" t="s">
        <v>397</v>
      </c>
    </row>
    <row r="3518" spans="1:10" x14ac:dyDescent="0.25">
      <c r="A3518" s="64">
        <v>24248113</v>
      </c>
      <c r="B3518" s="233" t="s">
        <v>5209</v>
      </c>
      <c r="C3518" s="64" t="s">
        <v>1510</v>
      </c>
      <c r="D3518" s="234" t="s">
        <v>103</v>
      </c>
      <c r="E3518" s="64" t="s">
        <v>1028</v>
      </c>
      <c r="F3518" s="64">
        <v>12</v>
      </c>
      <c r="G3518" s="64" t="s">
        <v>166</v>
      </c>
      <c r="H3518" s="233" t="s">
        <v>7102</v>
      </c>
      <c r="I3518" s="234" t="s">
        <v>166</v>
      </c>
      <c r="J3518" s="64" t="s">
        <v>397</v>
      </c>
    </row>
    <row r="3519" spans="1:10" x14ac:dyDescent="0.25">
      <c r="A3519" s="64">
        <v>24248110</v>
      </c>
      <c r="B3519" s="233" t="s">
        <v>3686</v>
      </c>
      <c r="C3519" s="64" t="s">
        <v>4500</v>
      </c>
      <c r="D3519" s="234" t="s">
        <v>103</v>
      </c>
      <c r="E3519" s="64" t="s">
        <v>2916</v>
      </c>
      <c r="F3519" s="64">
        <v>11</v>
      </c>
      <c r="G3519" s="64" t="s">
        <v>166</v>
      </c>
      <c r="H3519" s="233" t="s">
        <v>7102</v>
      </c>
      <c r="I3519" s="234" t="s">
        <v>166</v>
      </c>
      <c r="J3519" s="64" t="s">
        <v>397</v>
      </c>
    </row>
    <row r="3520" spans="1:10" x14ac:dyDescent="0.25">
      <c r="A3520" s="64">
        <v>24248109</v>
      </c>
      <c r="B3520" s="233" t="s">
        <v>3686</v>
      </c>
      <c r="C3520" s="64" t="s">
        <v>7119</v>
      </c>
      <c r="D3520" s="234" t="s">
        <v>104</v>
      </c>
      <c r="E3520" s="64" t="s">
        <v>942</v>
      </c>
      <c r="F3520" s="64">
        <v>12</v>
      </c>
      <c r="G3520" s="64" t="s">
        <v>166</v>
      </c>
      <c r="H3520" s="233" t="s">
        <v>7102</v>
      </c>
      <c r="I3520" s="234" t="s">
        <v>166</v>
      </c>
      <c r="J3520" s="64" t="s">
        <v>397</v>
      </c>
    </row>
    <row r="3521" spans="1:10" x14ac:dyDescent="0.25">
      <c r="A3521" s="64">
        <v>24248108</v>
      </c>
      <c r="B3521" s="233" t="s">
        <v>7120</v>
      </c>
      <c r="C3521" s="64" t="s">
        <v>7121</v>
      </c>
      <c r="D3521" s="234" t="s">
        <v>104</v>
      </c>
      <c r="E3521" s="64" t="s">
        <v>4817</v>
      </c>
      <c r="F3521" s="64">
        <v>11</v>
      </c>
      <c r="G3521" s="64" t="s">
        <v>166</v>
      </c>
      <c r="H3521" s="233" t="s">
        <v>7102</v>
      </c>
      <c r="I3521" s="234" t="s">
        <v>166</v>
      </c>
      <c r="J3521" s="64" t="s">
        <v>3171</v>
      </c>
    </row>
    <row r="3522" spans="1:10" x14ac:dyDescent="0.25">
      <c r="A3522" s="64">
        <v>24238356</v>
      </c>
      <c r="B3522" s="233" t="s">
        <v>7122</v>
      </c>
      <c r="C3522" s="64" t="s">
        <v>7123</v>
      </c>
      <c r="D3522" s="234" t="s">
        <v>103</v>
      </c>
      <c r="E3522" s="64" t="s">
        <v>4794</v>
      </c>
      <c r="F3522" s="64">
        <v>12</v>
      </c>
      <c r="G3522" s="64" t="s">
        <v>166</v>
      </c>
      <c r="H3522" s="233" t="s">
        <v>7102</v>
      </c>
      <c r="I3522" s="234" t="s">
        <v>166</v>
      </c>
      <c r="J3522" s="64" t="s">
        <v>7124</v>
      </c>
    </row>
    <row r="3523" spans="1:10" x14ac:dyDescent="0.25">
      <c r="A3523" s="64">
        <v>24210695</v>
      </c>
      <c r="B3523" s="233" t="s">
        <v>7122</v>
      </c>
      <c r="C3523" s="64" t="s">
        <v>7125</v>
      </c>
      <c r="D3523" s="234" t="s">
        <v>119</v>
      </c>
      <c r="E3523" s="64" t="s">
        <v>5382</v>
      </c>
      <c r="F3523" s="64">
        <v>14</v>
      </c>
      <c r="G3523" s="64" t="s">
        <v>166</v>
      </c>
      <c r="H3523" s="233" t="s">
        <v>7102</v>
      </c>
      <c r="I3523" s="234" t="s">
        <v>166</v>
      </c>
      <c r="J3523" s="64" t="s">
        <v>7126</v>
      </c>
    </row>
    <row r="3524" spans="1:10" x14ac:dyDescent="0.25">
      <c r="A3524" s="64">
        <v>24210411</v>
      </c>
      <c r="B3524" s="233" t="s">
        <v>7127</v>
      </c>
      <c r="C3524" s="64" t="s">
        <v>1730</v>
      </c>
      <c r="D3524" s="234" t="s">
        <v>119</v>
      </c>
      <c r="E3524" s="64" t="s">
        <v>3143</v>
      </c>
      <c r="F3524" s="64">
        <v>15</v>
      </c>
      <c r="G3524" s="64" t="s">
        <v>166</v>
      </c>
      <c r="H3524" s="233" t="s">
        <v>7102</v>
      </c>
      <c r="I3524" s="234" t="s">
        <v>166</v>
      </c>
      <c r="J3524" s="64" t="s">
        <v>7128</v>
      </c>
    </row>
    <row r="3525" spans="1:10" x14ac:dyDescent="0.25">
      <c r="A3525" s="64">
        <v>24248500</v>
      </c>
      <c r="B3525" s="233" t="s">
        <v>5544</v>
      </c>
      <c r="C3525" s="64" t="s">
        <v>7129</v>
      </c>
      <c r="D3525" s="234" t="s">
        <v>103</v>
      </c>
      <c r="E3525" s="64" t="s">
        <v>824</v>
      </c>
      <c r="F3525" s="64">
        <v>12</v>
      </c>
      <c r="G3525" s="64" t="s">
        <v>166</v>
      </c>
      <c r="H3525" s="233" t="s">
        <v>7102</v>
      </c>
      <c r="I3525" s="234" t="s">
        <v>166</v>
      </c>
      <c r="J3525" s="64" t="s">
        <v>2337</v>
      </c>
    </row>
    <row r="3526" spans="1:10" x14ac:dyDescent="0.25">
      <c r="A3526" s="64">
        <v>24212824</v>
      </c>
      <c r="B3526" s="233" t="s">
        <v>7130</v>
      </c>
      <c r="C3526" s="64" t="s">
        <v>1246</v>
      </c>
      <c r="D3526" s="234" t="s">
        <v>118</v>
      </c>
      <c r="E3526" s="64" t="s">
        <v>7131</v>
      </c>
      <c r="F3526" s="64">
        <v>14</v>
      </c>
      <c r="G3526" s="64" t="s">
        <v>166</v>
      </c>
      <c r="H3526" s="233" t="s">
        <v>7132</v>
      </c>
      <c r="I3526" s="234" t="s">
        <v>166</v>
      </c>
      <c r="J3526" s="64" t="s">
        <v>7133</v>
      </c>
    </row>
    <row r="3527" spans="1:10" x14ac:dyDescent="0.25">
      <c r="A3527" s="64">
        <v>24212843</v>
      </c>
      <c r="B3527" s="233" t="s">
        <v>7134</v>
      </c>
      <c r="C3527" s="64" t="s">
        <v>324</v>
      </c>
      <c r="D3527" s="234" t="s">
        <v>119</v>
      </c>
      <c r="E3527" s="64" t="s">
        <v>3838</v>
      </c>
      <c r="F3527" s="64">
        <v>15</v>
      </c>
      <c r="G3527" s="64" t="s">
        <v>166</v>
      </c>
      <c r="H3527" s="233" t="s">
        <v>7132</v>
      </c>
      <c r="I3527" s="234" t="s">
        <v>166</v>
      </c>
      <c r="J3527" s="64" t="s">
        <v>1205</v>
      </c>
    </row>
    <row r="3528" spans="1:10" x14ac:dyDescent="0.25">
      <c r="A3528" s="64">
        <v>24248956</v>
      </c>
      <c r="B3528" s="233" t="s">
        <v>7134</v>
      </c>
      <c r="C3528" s="64" t="s">
        <v>7135</v>
      </c>
      <c r="D3528" s="234" t="s">
        <v>103</v>
      </c>
      <c r="E3528" s="64" t="s">
        <v>979</v>
      </c>
      <c r="F3528" s="64">
        <v>11</v>
      </c>
      <c r="G3528" s="64" t="s">
        <v>166</v>
      </c>
      <c r="H3528" s="233" t="s">
        <v>7132</v>
      </c>
      <c r="I3528" s="234" t="s">
        <v>166</v>
      </c>
      <c r="J3528" s="64" t="s">
        <v>1205</v>
      </c>
    </row>
    <row r="3529" spans="1:10" x14ac:dyDescent="0.25">
      <c r="A3529" s="64">
        <v>24211087</v>
      </c>
      <c r="B3529" s="233" t="s">
        <v>7136</v>
      </c>
      <c r="C3529" s="64" t="s">
        <v>2244</v>
      </c>
      <c r="D3529" s="234" t="s">
        <v>118</v>
      </c>
      <c r="E3529" s="64" t="s">
        <v>1519</v>
      </c>
      <c r="F3529" s="64">
        <v>14</v>
      </c>
      <c r="G3529" s="64" t="s">
        <v>166</v>
      </c>
      <c r="H3529" s="233" t="s">
        <v>7132</v>
      </c>
      <c r="I3529" s="234" t="s">
        <v>166</v>
      </c>
      <c r="J3529" s="64" t="s">
        <v>1235</v>
      </c>
    </row>
    <row r="3530" spans="1:10" x14ac:dyDescent="0.25">
      <c r="A3530" s="64">
        <v>24245541</v>
      </c>
      <c r="B3530" s="233" t="s">
        <v>7136</v>
      </c>
      <c r="C3530" s="64" t="s">
        <v>7137</v>
      </c>
      <c r="D3530" s="234" t="s">
        <v>104</v>
      </c>
      <c r="E3530" s="64" t="s">
        <v>2916</v>
      </c>
      <c r="F3530" s="64">
        <v>11</v>
      </c>
      <c r="G3530" s="64" t="s">
        <v>166</v>
      </c>
      <c r="H3530" s="233" t="s">
        <v>7132</v>
      </c>
      <c r="I3530" s="234" t="s">
        <v>166</v>
      </c>
      <c r="J3530" s="64" t="s">
        <v>7138</v>
      </c>
    </row>
    <row r="3531" spans="1:10" x14ac:dyDescent="0.25">
      <c r="A3531" s="64">
        <v>24221474</v>
      </c>
      <c r="B3531" s="233" t="s">
        <v>7139</v>
      </c>
      <c r="C3531" s="64" t="s">
        <v>7140</v>
      </c>
      <c r="D3531" s="234" t="s">
        <v>104</v>
      </c>
      <c r="E3531" s="64" t="s">
        <v>7141</v>
      </c>
      <c r="F3531" s="64">
        <v>13</v>
      </c>
      <c r="G3531" s="64" t="s">
        <v>166</v>
      </c>
      <c r="H3531" s="233" t="s">
        <v>7132</v>
      </c>
      <c r="I3531" s="234" t="s">
        <v>166</v>
      </c>
      <c r="J3531" s="64" t="s">
        <v>1205</v>
      </c>
    </row>
    <row r="3532" spans="1:10" x14ac:dyDescent="0.25">
      <c r="A3532" s="64">
        <v>24237281</v>
      </c>
      <c r="B3532" s="233" t="s">
        <v>7142</v>
      </c>
      <c r="C3532" s="64" t="s">
        <v>7143</v>
      </c>
      <c r="D3532" s="234" t="s">
        <v>103</v>
      </c>
      <c r="E3532" s="64" t="s">
        <v>681</v>
      </c>
      <c r="F3532" s="64">
        <v>12</v>
      </c>
      <c r="G3532" s="64" t="s">
        <v>166</v>
      </c>
      <c r="H3532" s="233" t="s">
        <v>7132</v>
      </c>
      <c r="I3532" s="234" t="s">
        <v>166</v>
      </c>
      <c r="J3532" s="64" t="s">
        <v>1235</v>
      </c>
    </row>
    <row r="3533" spans="1:10" x14ac:dyDescent="0.25">
      <c r="A3533" s="64">
        <v>24245543</v>
      </c>
      <c r="B3533" s="233" t="s">
        <v>7144</v>
      </c>
      <c r="C3533" s="64" t="s">
        <v>7145</v>
      </c>
      <c r="D3533" s="234" t="s">
        <v>104</v>
      </c>
      <c r="E3533" s="64" t="s">
        <v>1925</v>
      </c>
      <c r="F3533" s="64">
        <v>11</v>
      </c>
      <c r="G3533" s="64" t="s">
        <v>166</v>
      </c>
      <c r="H3533" s="233" t="s">
        <v>7132</v>
      </c>
      <c r="I3533" s="234" t="s">
        <v>166</v>
      </c>
      <c r="J3533" s="64" t="s">
        <v>7138</v>
      </c>
    </row>
    <row r="3534" spans="1:10" x14ac:dyDescent="0.25">
      <c r="A3534" s="64">
        <v>24211086</v>
      </c>
      <c r="B3534" s="233" t="s">
        <v>7144</v>
      </c>
      <c r="C3534" s="64" t="s">
        <v>5178</v>
      </c>
      <c r="D3534" s="234" t="s">
        <v>118</v>
      </c>
      <c r="E3534" s="64" t="s">
        <v>2867</v>
      </c>
      <c r="F3534" s="64">
        <v>14</v>
      </c>
      <c r="G3534" s="64" t="s">
        <v>166</v>
      </c>
      <c r="H3534" s="233" t="s">
        <v>7132</v>
      </c>
      <c r="I3534" s="234" t="s">
        <v>166</v>
      </c>
      <c r="J3534" s="64" t="s">
        <v>7133</v>
      </c>
    </row>
    <row r="3535" spans="1:10" x14ac:dyDescent="0.25">
      <c r="A3535" s="64">
        <v>24236844</v>
      </c>
      <c r="B3535" s="233" t="s">
        <v>7146</v>
      </c>
      <c r="C3535" s="64" t="s">
        <v>7147</v>
      </c>
      <c r="D3535" s="234" t="s">
        <v>103</v>
      </c>
      <c r="E3535" s="64" t="s">
        <v>7148</v>
      </c>
      <c r="F3535" s="64">
        <v>13</v>
      </c>
      <c r="G3535" s="64" t="s">
        <v>166</v>
      </c>
      <c r="H3535" s="233" t="s">
        <v>7132</v>
      </c>
      <c r="I3535" s="234" t="s">
        <v>166</v>
      </c>
      <c r="J3535" s="64" t="s">
        <v>3791</v>
      </c>
    </row>
    <row r="3536" spans="1:10" x14ac:dyDescent="0.25">
      <c r="A3536" s="64">
        <v>24221473</v>
      </c>
      <c r="B3536" s="233" t="s">
        <v>6341</v>
      </c>
      <c r="C3536" s="64" t="s">
        <v>7149</v>
      </c>
      <c r="D3536" s="234" t="s">
        <v>119</v>
      </c>
      <c r="E3536" s="64" t="s">
        <v>550</v>
      </c>
      <c r="F3536" s="64">
        <v>14</v>
      </c>
      <c r="G3536" s="64" t="s">
        <v>166</v>
      </c>
      <c r="H3536" s="233" t="s">
        <v>7132</v>
      </c>
      <c r="I3536" s="234" t="s">
        <v>166</v>
      </c>
      <c r="J3536" s="64" t="s">
        <v>1205</v>
      </c>
    </row>
    <row r="3537" spans="1:10" x14ac:dyDescent="0.25">
      <c r="A3537" s="64">
        <v>24245545</v>
      </c>
      <c r="B3537" s="233" t="s">
        <v>7150</v>
      </c>
      <c r="C3537" s="64" t="s">
        <v>7151</v>
      </c>
      <c r="D3537" s="234" t="s">
        <v>104</v>
      </c>
      <c r="E3537" s="64" t="s">
        <v>757</v>
      </c>
      <c r="F3537" s="64">
        <v>11</v>
      </c>
      <c r="G3537" s="64" t="s">
        <v>166</v>
      </c>
      <c r="H3537" s="233" t="s">
        <v>7132</v>
      </c>
      <c r="I3537" s="234" t="s">
        <v>166</v>
      </c>
      <c r="J3537" s="64" t="s">
        <v>7138</v>
      </c>
    </row>
    <row r="3538" spans="1:10" x14ac:dyDescent="0.25">
      <c r="A3538" s="64">
        <v>24211085</v>
      </c>
      <c r="B3538" s="233" t="s">
        <v>7152</v>
      </c>
      <c r="C3538" s="64" t="s">
        <v>3046</v>
      </c>
      <c r="D3538" s="234" t="s">
        <v>118</v>
      </c>
      <c r="E3538" s="64" t="s">
        <v>2404</v>
      </c>
      <c r="F3538" s="64">
        <v>15</v>
      </c>
      <c r="G3538" s="64" t="s">
        <v>166</v>
      </c>
      <c r="H3538" s="233" t="s">
        <v>7132</v>
      </c>
      <c r="I3538" s="234" t="s">
        <v>166</v>
      </c>
      <c r="J3538" s="64" t="s">
        <v>7133</v>
      </c>
    </row>
    <row r="3539" spans="1:10" x14ac:dyDescent="0.25">
      <c r="A3539" s="64">
        <v>24245540</v>
      </c>
      <c r="B3539" s="233" t="s">
        <v>4286</v>
      </c>
      <c r="C3539" s="64" t="s">
        <v>7153</v>
      </c>
      <c r="D3539" s="234" t="s">
        <v>104</v>
      </c>
      <c r="E3539" s="64" t="s">
        <v>2411</v>
      </c>
      <c r="F3539" s="64">
        <v>12</v>
      </c>
      <c r="G3539" s="64" t="s">
        <v>166</v>
      </c>
      <c r="H3539" s="233" t="s">
        <v>7132</v>
      </c>
      <c r="I3539" s="234" t="s">
        <v>166</v>
      </c>
      <c r="J3539" s="64" t="s">
        <v>7154</v>
      </c>
    </row>
    <row r="3540" spans="1:10" x14ac:dyDescent="0.25">
      <c r="A3540" s="64">
        <v>24245542</v>
      </c>
      <c r="B3540" s="233" t="s">
        <v>1229</v>
      </c>
      <c r="C3540" s="64" t="s">
        <v>324</v>
      </c>
      <c r="D3540" s="234" t="s">
        <v>104</v>
      </c>
      <c r="E3540" s="64" t="s">
        <v>1990</v>
      </c>
      <c r="F3540" s="64">
        <v>11</v>
      </c>
      <c r="G3540" s="64" t="s">
        <v>166</v>
      </c>
      <c r="H3540" s="233" t="s">
        <v>7132</v>
      </c>
      <c r="I3540" s="234" t="s">
        <v>166</v>
      </c>
      <c r="J3540" s="64" t="s">
        <v>7138</v>
      </c>
    </row>
    <row r="3541" spans="1:10" x14ac:dyDescent="0.25">
      <c r="A3541" s="64">
        <v>24220271</v>
      </c>
      <c r="B3541" s="233" t="s">
        <v>1229</v>
      </c>
      <c r="C3541" s="64" t="s">
        <v>7155</v>
      </c>
      <c r="D3541" s="234" t="s">
        <v>119</v>
      </c>
      <c r="E3541" s="64" t="s">
        <v>1241</v>
      </c>
      <c r="F3541" s="64">
        <v>14</v>
      </c>
      <c r="G3541" s="64" t="s">
        <v>166</v>
      </c>
      <c r="H3541" s="233" t="s">
        <v>7132</v>
      </c>
      <c r="I3541" s="234" t="s">
        <v>166</v>
      </c>
      <c r="J3541" s="64" t="s">
        <v>6026</v>
      </c>
    </row>
    <row r="3542" spans="1:10" x14ac:dyDescent="0.25">
      <c r="A3542" s="64">
        <v>24221472</v>
      </c>
      <c r="B3542" s="233" t="s">
        <v>1229</v>
      </c>
      <c r="C3542" s="64" t="s">
        <v>640</v>
      </c>
      <c r="D3542" s="234" t="s">
        <v>119</v>
      </c>
      <c r="E3542" s="64" t="s">
        <v>3311</v>
      </c>
      <c r="F3542" s="64">
        <v>14</v>
      </c>
      <c r="G3542" s="64" t="s">
        <v>166</v>
      </c>
      <c r="H3542" s="233" t="s">
        <v>7132</v>
      </c>
      <c r="I3542" s="234" t="s">
        <v>166</v>
      </c>
      <c r="J3542" s="64" t="s">
        <v>1205</v>
      </c>
    </row>
    <row r="3543" spans="1:10" x14ac:dyDescent="0.25">
      <c r="A3543" s="64">
        <v>24212837</v>
      </c>
      <c r="B3543" s="233" t="s">
        <v>4295</v>
      </c>
      <c r="C3543" s="64" t="s">
        <v>706</v>
      </c>
      <c r="D3543" s="234" t="s">
        <v>119</v>
      </c>
      <c r="E3543" s="64" t="s">
        <v>5807</v>
      </c>
      <c r="F3543" s="64">
        <v>15</v>
      </c>
      <c r="G3543" s="64" t="s">
        <v>166</v>
      </c>
      <c r="H3543" s="233" t="s">
        <v>7132</v>
      </c>
      <c r="I3543" s="234" t="s">
        <v>166</v>
      </c>
      <c r="J3543" s="64" t="s">
        <v>1205</v>
      </c>
    </row>
    <row r="3544" spans="1:10" x14ac:dyDescent="0.25">
      <c r="A3544" s="64">
        <v>24236848</v>
      </c>
      <c r="B3544" s="233" t="s">
        <v>1232</v>
      </c>
      <c r="C3544" s="64" t="s">
        <v>7156</v>
      </c>
      <c r="D3544" s="234" t="s">
        <v>104</v>
      </c>
      <c r="E3544" s="64" t="s">
        <v>6869</v>
      </c>
      <c r="F3544" s="64">
        <v>13</v>
      </c>
      <c r="G3544" s="64" t="s">
        <v>166</v>
      </c>
      <c r="H3544" s="233" t="s">
        <v>7132</v>
      </c>
      <c r="I3544" s="234" t="s">
        <v>166</v>
      </c>
      <c r="J3544" s="64" t="s">
        <v>1205</v>
      </c>
    </row>
    <row r="3545" spans="1:10" x14ac:dyDescent="0.25">
      <c r="A3545" s="64">
        <v>24237894</v>
      </c>
      <c r="B3545" s="233" t="s">
        <v>7157</v>
      </c>
      <c r="C3545" s="64" t="s">
        <v>7158</v>
      </c>
      <c r="D3545" s="234" t="s">
        <v>118</v>
      </c>
      <c r="E3545" s="64" t="s">
        <v>5727</v>
      </c>
      <c r="F3545" s="64">
        <v>15</v>
      </c>
      <c r="G3545" s="64" t="s">
        <v>166</v>
      </c>
      <c r="H3545" s="233" t="s">
        <v>7132</v>
      </c>
      <c r="I3545" s="234" t="s">
        <v>166</v>
      </c>
      <c r="J3545" s="64" t="s">
        <v>1235</v>
      </c>
    </row>
    <row r="3546" spans="1:10" x14ac:dyDescent="0.25">
      <c r="A3546" s="64">
        <v>24211084</v>
      </c>
      <c r="B3546" s="233" t="s">
        <v>7157</v>
      </c>
      <c r="C3546" s="64" t="s">
        <v>7089</v>
      </c>
      <c r="D3546" s="234" t="s">
        <v>118</v>
      </c>
      <c r="E3546" s="64" t="s">
        <v>7159</v>
      </c>
      <c r="F3546" s="64">
        <v>14</v>
      </c>
      <c r="G3546" s="64" t="s">
        <v>166</v>
      </c>
      <c r="H3546" s="233" t="s">
        <v>7132</v>
      </c>
      <c r="I3546" s="234" t="s">
        <v>166</v>
      </c>
      <c r="J3546" s="64" t="s">
        <v>7133</v>
      </c>
    </row>
    <row r="3547" spans="1:10" x14ac:dyDescent="0.25">
      <c r="A3547" s="64">
        <v>24221471</v>
      </c>
      <c r="B3547" s="233" t="s">
        <v>7160</v>
      </c>
      <c r="C3547" s="64" t="s">
        <v>7161</v>
      </c>
      <c r="D3547" s="234" t="s">
        <v>104</v>
      </c>
      <c r="E3547" s="64" t="s">
        <v>7162</v>
      </c>
      <c r="F3547" s="64">
        <v>13</v>
      </c>
      <c r="G3547" s="64" t="s">
        <v>166</v>
      </c>
      <c r="H3547" s="233" t="s">
        <v>7132</v>
      </c>
      <c r="I3547" s="234" t="s">
        <v>166</v>
      </c>
      <c r="J3547" s="64" t="s">
        <v>1205</v>
      </c>
    </row>
    <row r="3548" spans="1:10" x14ac:dyDescent="0.25">
      <c r="A3548" s="64">
        <v>24236850</v>
      </c>
      <c r="B3548" s="233" t="s">
        <v>7163</v>
      </c>
      <c r="C3548" s="64" t="s">
        <v>7164</v>
      </c>
      <c r="D3548" s="234" t="s">
        <v>103</v>
      </c>
      <c r="E3548" s="64" t="s">
        <v>2881</v>
      </c>
      <c r="F3548" s="64">
        <v>12</v>
      </c>
      <c r="G3548" s="64" t="s">
        <v>166</v>
      </c>
      <c r="H3548" s="233" t="s">
        <v>7132</v>
      </c>
      <c r="I3548" s="234" t="s">
        <v>166</v>
      </c>
      <c r="J3548" s="64" t="s">
        <v>1235</v>
      </c>
    </row>
    <row r="3549" spans="1:10" x14ac:dyDescent="0.25">
      <c r="A3549" s="64">
        <v>24236849</v>
      </c>
      <c r="B3549" s="233" t="s">
        <v>7163</v>
      </c>
      <c r="C3549" s="64" t="s">
        <v>7165</v>
      </c>
      <c r="D3549" s="234" t="s">
        <v>104</v>
      </c>
      <c r="E3549" s="64" t="s">
        <v>6395</v>
      </c>
      <c r="F3549" s="64">
        <v>13</v>
      </c>
      <c r="G3549" s="64" t="s">
        <v>166</v>
      </c>
      <c r="H3549" s="233" t="s">
        <v>7132</v>
      </c>
      <c r="I3549" s="234" t="s">
        <v>166</v>
      </c>
      <c r="J3549" s="64" t="s">
        <v>1205</v>
      </c>
    </row>
    <row r="3550" spans="1:10" x14ac:dyDescent="0.25">
      <c r="A3550" s="64">
        <v>24211083</v>
      </c>
      <c r="B3550" s="233" t="s">
        <v>5173</v>
      </c>
      <c r="C3550" s="64" t="s">
        <v>1251</v>
      </c>
      <c r="D3550" s="234" t="s">
        <v>118</v>
      </c>
      <c r="E3550" s="64" t="s">
        <v>4523</v>
      </c>
      <c r="F3550" s="64">
        <v>14</v>
      </c>
      <c r="G3550" s="64" t="s">
        <v>166</v>
      </c>
      <c r="H3550" s="233" t="s">
        <v>7132</v>
      </c>
      <c r="I3550" s="234" t="s">
        <v>166</v>
      </c>
      <c r="J3550" s="64" t="s">
        <v>1235</v>
      </c>
    </row>
    <row r="3551" spans="1:10" x14ac:dyDescent="0.25">
      <c r="A3551" s="64">
        <v>24245539</v>
      </c>
      <c r="B3551" s="233" t="s">
        <v>7166</v>
      </c>
      <c r="C3551" s="64" t="s">
        <v>2125</v>
      </c>
      <c r="D3551" s="234" t="s">
        <v>104</v>
      </c>
      <c r="E3551" s="64" t="s">
        <v>2439</v>
      </c>
      <c r="F3551" s="64">
        <v>11</v>
      </c>
      <c r="G3551" s="64" t="s">
        <v>166</v>
      </c>
      <c r="H3551" s="233" t="s">
        <v>7132</v>
      </c>
      <c r="I3551" s="234" t="s">
        <v>166</v>
      </c>
      <c r="J3551" s="64" t="s">
        <v>7138</v>
      </c>
    </row>
    <row r="3552" spans="1:10" x14ac:dyDescent="0.25">
      <c r="A3552" s="64">
        <v>24245546</v>
      </c>
      <c r="B3552" s="233" t="s">
        <v>6079</v>
      </c>
      <c r="C3552" s="64" t="s">
        <v>4630</v>
      </c>
      <c r="D3552" s="234" t="s">
        <v>103</v>
      </c>
      <c r="E3552" s="64" t="s">
        <v>1931</v>
      </c>
      <c r="F3552" s="64">
        <v>12</v>
      </c>
      <c r="G3552" s="64" t="s">
        <v>166</v>
      </c>
      <c r="H3552" s="233" t="s">
        <v>7132</v>
      </c>
      <c r="I3552" s="234" t="s">
        <v>166</v>
      </c>
      <c r="J3552" s="64" t="s">
        <v>7138</v>
      </c>
    </row>
    <row r="3553" spans="1:10" x14ac:dyDescent="0.25">
      <c r="A3553" s="64">
        <v>24221470</v>
      </c>
      <c r="B3553" s="233" t="s">
        <v>7167</v>
      </c>
      <c r="C3553" s="64" t="s">
        <v>7168</v>
      </c>
      <c r="D3553" s="234" t="s">
        <v>119</v>
      </c>
      <c r="E3553" s="64" t="s">
        <v>3890</v>
      </c>
      <c r="F3553" s="64">
        <v>14</v>
      </c>
      <c r="G3553" s="64" t="s">
        <v>166</v>
      </c>
      <c r="H3553" s="233" t="s">
        <v>7132</v>
      </c>
      <c r="I3553" s="234" t="s">
        <v>166</v>
      </c>
      <c r="J3553" s="64" t="s">
        <v>1205</v>
      </c>
    </row>
    <row r="3554" spans="1:10" x14ac:dyDescent="0.25">
      <c r="A3554" s="64">
        <v>24245537</v>
      </c>
      <c r="B3554" s="233" t="s">
        <v>6092</v>
      </c>
      <c r="C3554" s="64" t="s">
        <v>7169</v>
      </c>
      <c r="D3554" s="234" t="s">
        <v>104</v>
      </c>
      <c r="E3554" s="64" t="s">
        <v>566</v>
      </c>
      <c r="F3554" s="64">
        <v>12</v>
      </c>
      <c r="G3554" s="64" t="s">
        <v>166</v>
      </c>
      <c r="H3554" s="233" t="s">
        <v>7132</v>
      </c>
      <c r="I3554" s="234" t="s">
        <v>166</v>
      </c>
      <c r="J3554" s="64" t="s">
        <v>7170</v>
      </c>
    </row>
    <row r="3555" spans="1:10" x14ac:dyDescent="0.25">
      <c r="A3555" s="64">
        <v>24236845</v>
      </c>
      <c r="B3555" s="233" t="s">
        <v>7171</v>
      </c>
      <c r="C3555" s="64" t="s">
        <v>7172</v>
      </c>
      <c r="D3555" s="234" t="s">
        <v>118</v>
      </c>
      <c r="E3555" s="64" t="s">
        <v>4529</v>
      </c>
      <c r="F3555" s="64">
        <v>15</v>
      </c>
      <c r="G3555" s="64" t="s">
        <v>166</v>
      </c>
      <c r="H3555" s="233" t="s">
        <v>7132</v>
      </c>
      <c r="I3555" s="234" t="s">
        <v>166</v>
      </c>
      <c r="J3555" s="64" t="s">
        <v>1235</v>
      </c>
    </row>
    <row r="3556" spans="1:10" x14ac:dyDescent="0.25">
      <c r="A3556" s="64">
        <v>24245544</v>
      </c>
      <c r="B3556" s="233" t="s">
        <v>7171</v>
      </c>
      <c r="C3556" s="64" t="s">
        <v>7173</v>
      </c>
      <c r="D3556" s="234" t="s">
        <v>104</v>
      </c>
      <c r="E3556" s="64" t="s">
        <v>2975</v>
      </c>
      <c r="F3556" s="64">
        <v>12</v>
      </c>
      <c r="G3556" s="64" t="s">
        <v>166</v>
      </c>
      <c r="H3556" s="233" t="s">
        <v>7132</v>
      </c>
      <c r="I3556" s="234" t="s">
        <v>166</v>
      </c>
      <c r="J3556" s="64" t="s">
        <v>7138</v>
      </c>
    </row>
    <row r="3557" spans="1:10" x14ac:dyDescent="0.25">
      <c r="A3557" s="64">
        <v>24221468</v>
      </c>
      <c r="B3557" s="233" t="s">
        <v>7174</v>
      </c>
      <c r="C3557" s="64" t="s">
        <v>6436</v>
      </c>
      <c r="D3557" s="234" t="s">
        <v>119</v>
      </c>
      <c r="E3557" s="64" t="s">
        <v>1266</v>
      </c>
      <c r="F3557" s="64">
        <v>14</v>
      </c>
      <c r="G3557" s="64" t="s">
        <v>166</v>
      </c>
      <c r="H3557" s="233" t="s">
        <v>7132</v>
      </c>
      <c r="I3557" s="234" t="s">
        <v>166</v>
      </c>
      <c r="J3557" s="64" t="s">
        <v>1205</v>
      </c>
    </row>
    <row r="3558" spans="1:10" x14ac:dyDescent="0.25">
      <c r="A3558" s="64">
        <v>24221467</v>
      </c>
      <c r="B3558" s="233" t="s">
        <v>286</v>
      </c>
      <c r="C3558" s="64" t="s">
        <v>1199</v>
      </c>
      <c r="D3558" s="234" t="s">
        <v>119</v>
      </c>
      <c r="E3558" s="64" t="s">
        <v>3160</v>
      </c>
      <c r="F3558" s="64">
        <v>14</v>
      </c>
      <c r="G3558" s="64" t="s">
        <v>166</v>
      </c>
      <c r="H3558" s="233" t="s">
        <v>7132</v>
      </c>
      <c r="I3558" s="234" t="s">
        <v>166</v>
      </c>
      <c r="J3558" s="64" t="s">
        <v>1205</v>
      </c>
    </row>
    <row r="3559" spans="1:10" x14ac:dyDescent="0.25">
      <c r="A3559" s="64">
        <v>24236851</v>
      </c>
      <c r="B3559" s="233" t="s">
        <v>7034</v>
      </c>
      <c r="C3559" s="64" t="s">
        <v>7175</v>
      </c>
      <c r="D3559" s="234" t="s">
        <v>104</v>
      </c>
      <c r="E3559" s="64" t="s">
        <v>529</v>
      </c>
      <c r="F3559" s="64">
        <v>12</v>
      </c>
      <c r="G3559" s="64" t="s">
        <v>166</v>
      </c>
      <c r="H3559" s="233" t="s">
        <v>7132</v>
      </c>
      <c r="I3559" s="234" t="s">
        <v>166</v>
      </c>
      <c r="J3559" s="64" t="s">
        <v>1208</v>
      </c>
    </row>
    <row r="3560" spans="1:10" x14ac:dyDescent="0.25">
      <c r="A3560" s="64">
        <v>24236853</v>
      </c>
      <c r="B3560" s="233" t="s">
        <v>7176</v>
      </c>
      <c r="C3560" s="64" t="s">
        <v>7177</v>
      </c>
      <c r="D3560" s="234" t="s">
        <v>103</v>
      </c>
      <c r="E3560" s="64" t="s">
        <v>2788</v>
      </c>
      <c r="F3560" s="64">
        <v>13</v>
      </c>
      <c r="G3560" s="64" t="s">
        <v>166</v>
      </c>
      <c r="H3560" s="233" t="s">
        <v>7132</v>
      </c>
      <c r="I3560" s="234" t="s">
        <v>166</v>
      </c>
      <c r="J3560" s="64" t="s">
        <v>1235</v>
      </c>
    </row>
    <row r="3561" spans="1:10" x14ac:dyDescent="0.25">
      <c r="A3561" s="64">
        <v>24236846</v>
      </c>
      <c r="B3561" s="233" t="s">
        <v>975</v>
      </c>
      <c r="C3561" s="64" t="s">
        <v>7178</v>
      </c>
      <c r="D3561" s="234" t="s">
        <v>103</v>
      </c>
      <c r="E3561" s="64" t="s">
        <v>7179</v>
      </c>
      <c r="F3561" s="64">
        <v>13</v>
      </c>
      <c r="G3561" s="64" t="s">
        <v>166</v>
      </c>
      <c r="H3561" s="233" t="s">
        <v>7132</v>
      </c>
      <c r="I3561" s="234" t="s">
        <v>166</v>
      </c>
      <c r="J3561" s="64" t="s">
        <v>1235</v>
      </c>
    </row>
    <row r="3562" spans="1:10" x14ac:dyDescent="0.25">
      <c r="A3562" s="64">
        <v>24245538</v>
      </c>
      <c r="B3562" s="233" t="s">
        <v>6558</v>
      </c>
      <c r="C3562" s="64" t="s">
        <v>7180</v>
      </c>
      <c r="D3562" s="234" t="s">
        <v>104</v>
      </c>
      <c r="E3562" s="64" t="s">
        <v>1035</v>
      </c>
      <c r="F3562" s="64">
        <v>11</v>
      </c>
      <c r="G3562" s="64" t="s">
        <v>166</v>
      </c>
      <c r="H3562" s="233" t="s">
        <v>7132</v>
      </c>
      <c r="I3562" s="234" t="s">
        <v>166</v>
      </c>
      <c r="J3562" s="64" t="s">
        <v>7138</v>
      </c>
    </row>
    <row r="3563" spans="1:10" x14ac:dyDescent="0.25">
      <c r="A3563" s="64">
        <v>24236854</v>
      </c>
      <c r="B3563" s="233" t="s">
        <v>7181</v>
      </c>
      <c r="C3563" s="64" t="s">
        <v>7182</v>
      </c>
      <c r="D3563" s="234" t="s">
        <v>103</v>
      </c>
      <c r="E3563" s="64" t="s">
        <v>3004</v>
      </c>
      <c r="F3563" s="64">
        <v>12</v>
      </c>
      <c r="G3563" s="64" t="s">
        <v>166</v>
      </c>
      <c r="H3563" s="233" t="s">
        <v>7132</v>
      </c>
      <c r="I3563" s="234" t="s">
        <v>166</v>
      </c>
      <c r="J3563" s="64" t="s">
        <v>1208</v>
      </c>
    </row>
    <row r="3564" spans="1:10" x14ac:dyDescent="0.25">
      <c r="A3564" s="64">
        <v>24236855</v>
      </c>
      <c r="B3564" s="233" t="s">
        <v>6808</v>
      </c>
      <c r="C3564" s="64" t="s">
        <v>7183</v>
      </c>
      <c r="D3564" s="234" t="s">
        <v>119</v>
      </c>
      <c r="E3564" s="64" t="s">
        <v>4430</v>
      </c>
      <c r="F3564" s="64">
        <v>14</v>
      </c>
      <c r="G3564" s="64" t="s">
        <v>166</v>
      </c>
      <c r="H3564" s="233" t="s">
        <v>7132</v>
      </c>
      <c r="I3564" s="234" t="s">
        <v>166</v>
      </c>
      <c r="J3564" s="64" t="s">
        <v>1205</v>
      </c>
    </row>
    <row r="3565" spans="1:10" x14ac:dyDescent="0.25">
      <c r="A3565" s="64">
        <v>24239030</v>
      </c>
      <c r="B3565" s="233" t="s">
        <v>1581</v>
      </c>
      <c r="C3565" s="64" t="s">
        <v>7184</v>
      </c>
      <c r="D3565" s="234" t="s">
        <v>103</v>
      </c>
      <c r="E3565" s="64" t="s">
        <v>2501</v>
      </c>
      <c r="F3565" s="64">
        <v>13</v>
      </c>
      <c r="G3565" s="64" t="s">
        <v>166</v>
      </c>
      <c r="H3565" s="233" t="s">
        <v>7132</v>
      </c>
      <c r="I3565" s="234" t="s">
        <v>166</v>
      </c>
      <c r="J3565" s="64" t="s">
        <v>818</v>
      </c>
    </row>
    <row r="3566" spans="1:10" x14ac:dyDescent="0.25">
      <c r="A3566" s="64">
        <v>24211096</v>
      </c>
      <c r="B3566" s="233" t="s">
        <v>7185</v>
      </c>
      <c r="C3566" s="64" t="s">
        <v>7186</v>
      </c>
      <c r="D3566" s="234" t="s">
        <v>119</v>
      </c>
      <c r="E3566" s="64" t="s">
        <v>7187</v>
      </c>
      <c r="F3566" s="64">
        <v>14</v>
      </c>
      <c r="G3566" s="64" t="s">
        <v>166</v>
      </c>
      <c r="H3566" s="233" t="s">
        <v>7132</v>
      </c>
      <c r="I3566" s="234" t="s">
        <v>166</v>
      </c>
      <c r="J3566" s="64" t="s">
        <v>1205</v>
      </c>
    </row>
    <row r="3567" spans="1:10" x14ac:dyDescent="0.25">
      <c r="A3567" s="64">
        <v>24233889</v>
      </c>
      <c r="B3567" s="233" t="s">
        <v>3533</v>
      </c>
      <c r="C3567" s="64" t="s">
        <v>7188</v>
      </c>
      <c r="D3567" s="234" t="s">
        <v>7189</v>
      </c>
      <c r="E3567" s="64" t="s">
        <v>7190</v>
      </c>
      <c r="F3567" s="64">
        <v>17</v>
      </c>
      <c r="G3567" s="64" t="s">
        <v>166</v>
      </c>
      <c r="H3567" s="233" t="s">
        <v>7191</v>
      </c>
      <c r="I3567" s="234" t="s">
        <v>2120</v>
      </c>
      <c r="J3567" s="64" t="s">
        <v>176</v>
      </c>
    </row>
    <row r="3568" spans="1:10" x14ac:dyDescent="0.25">
      <c r="A3568" s="64">
        <v>24211068</v>
      </c>
      <c r="B3568" s="233" t="s">
        <v>5717</v>
      </c>
      <c r="C3568" s="64" t="s">
        <v>7192</v>
      </c>
      <c r="D3568" s="234" t="s">
        <v>404</v>
      </c>
      <c r="E3568" s="64" t="s">
        <v>7193</v>
      </c>
      <c r="F3568" s="64">
        <v>16</v>
      </c>
      <c r="G3568" s="64" t="s">
        <v>166</v>
      </c>
      <c r="H3568" s="233" t="s">
        <v>7191</v>
      </c>
      <c r="I3568" s="234" t="s">
        <v>166</v>
      </c>
      <c r="J3568" s="64" t="s">
        <v>7194</v>
      </c>
    </row>
    <row r="3569" spans="1:10" x14ac:dyDescent="0.25">
      <c r="A3569" s="64">
        <v>24222743</v>
      </c>
      <c r="B3569" s="233" t="s">
        <v>7195</v>
      </c>
      <c r="C3569" s="64" t="s">
        <v>1841</v>
      </c>
      <c r="D3569" s="234" t="s">
        <v>7189</v>
      </c>
      <c r="E3569" s="64" t="s">
        <v>7196</v>
      </c>
      <c r="F3569" s="64">
        <v>18</v>
      </c>
      <c r="G3569" s="64" t="s">
        <v>166</v>
      </c>
      <c r="H3569" s="233" t="s">
        <v>7191</v>
      </c>
      <c r="I3569" s="234" t="s">
        <v>166</v>
      </c>
      <c r="J3569" s="64" t="s">
        <v>7197</v>
      </c>
    </row>
    <row r="3570" spans="1:10" x14ac:dyDescent="0.25">
      <c r="A3570" s="64">
        <v>24188114</v>
      </c>
      <c r="B3570" s="233" t="s">
        <v>4506</v>
      </c>
      <c r="C3570" s="64" t="s">
        <v>6329</v>
      </c>
      <c r="D3570" s="234" t="s">
        <v>404</v>
      </c>
      <c r="E3570" s="64" t="s">
        <v>7198</v>
      </c>
      <c r="F3570" s="64">
        <v>17</v>
      </c>
      <c r="G3570" s="64" t="s">
        <v>166</v>
      </c>
      <c r="H3570" s="233" t="s">
        <v>7199</v>
      </c>
      <c r="I3570" s="234" t="s">
        <v>166</v>
      </c>
      <c r="J3570" s="64" t="s">
        <v>4814</v>
      </c>
    </row>
    <row r="3571" spans="1:10" x14ac:dyDescent="0.25">
      <c r="A3571" s="64">
        <v>24202835</v>
      </c>
      <c r="B3571" s="233" t="s">
        <v>3435</v>
      </c>
      <c r="C3571" s="64" t="s">
        <v>628</v>
      </c>
      <c r="D3571" s="234" t="s">
        <v>404</v>
      </c>
      <c r="E3571" s="64" t="s">
        <v>7200</v>
      </c>
      <c r="F3571" s="64">
        <v>16</v>
      </c>
      <c r="G3571" s="64" t="s">
        <v>166</v>
      </c>
      <c r="H3571" s="233" t="s">
        <v>7199</v>
      </c>
      <c r="I3571" s="234" t="s">
        <v>166</v>
      </c>
      <c r="J3571" s="64" t="s">
        <v>6476</v>
      </c>
    </row>
    <row r="3572" spans="1:10" x14ac:dyDescent="0.25">
      <c r="A3572" s="64">
        <v>24190428</v>
      </c>
      <c r="B3572" s="233" t="s">
        <v>3333</v>
      </c>
      <c r="C3572" s="64" t="s">
        <v>7201</v>
      </c>
      <c r="D3572" s="234" t="s">
        <v>657</v>
      </c>
      <c r="E3572" s="64" t="s">
        <v>7202</v>
      </c>
      <c r="F3572" s="64">
        <v>17</v>
      </c>
      <c r="G3572" s="64" t="s">
        <v>166</v>
      </c>
      <c r="H3572" s="233" t="s">
        <v>7199</v>
      </c>
      <c r="I3572" s="234" t="s">
        <v>166</v>
      </c>
      <c r="J3572" s="64" t="s">
        <v>331</v>
      </c>
    </row>
    <row r="3573" spans="1:10" x14ac:dyDescent="0.25">
      <c r="A3573" s="64">
        <v>24202649</v>
      </c>
      <c r="B3573" s="233" t="s">
        <v>7203</v>
      </c>
      <c r="C3573" s="64" t="s">
        <v>7204</v>
      </c>
      <c r="D3573" s="234" t="s">
        <v>404</v>
      </c>
      <c r="E3573" s="64" t="s">
        <v>7205</v>
      </c>
      <c r="F3573" s="64">
        <v>16</v>
      </c>
      <c r="G3573" s="64" t="s">
        <v>166</v>
      </c>
      <c r="H3573" s="233" t="s">
        <v>7199</v>
      </c>
      <c r="I3573" s="234" t="s">
        <v>166</v>
      </c>
      <c r="J3573" s="64" t="s">
        <v>1441</v>
      </c>
    </row>
    <row r="3574" spans="1:10" x14ac:dyDescent="0.25">
      <c r="A3574" s="64">
        <v>24200624</v>
      </c>
      <c r="B3574" s="233" t="s">
        <v>2638</v>
      </c>
      <c r="C3574" s="64" t="s">
        <v>7206</v>
      </c>
      <c r="D3574" s="234" t="s">
        <v>118</v>
      </c>
      <c r="E3574" s="64" t="s">
        <v>2476</v>
      </c>
      <c r="F3574" s="64">
        <v>15</v>
      </c>
      <c r="G3574" s="64" t="s">
        <v>166</v>
      </c>
      <c r="H3574" s="233" t="s">
        <v>7199</v>
      </c>
      <c r="I3574" s="234" t="s">
        <v>166</v>
      </c>
      <c r="J3574" s="64" t="s">
        <v>331</v>
      </c>
    </row>
    <row r="3575" spans="1:10" x14ac:dyDescent="0.25">
      <c r="A3575" s="64">
        <v>24180245</v>
      </c>
      <c r="B3575" s="233" t="s">
        <v>1631</v>
      </c>
      <c r="C3575" s="64" t="s">
        <v>4173</v>
      </c>
      <c r="D3575" s="234" t="s">
        <v>404</v>
      </c>
      <c r="E3575" s="64" t="s">
        <v>7198</v>
      </c>
      <c r="F3575" s="64">
        <v>17</v>
      </c>
      <c r="G3575" s="64" t="s">
        <v>166</v>
      </c>
      <c r="H3575" s="233" t="s">
        <v>7199</v>
      </c>
      <c r="I3575" s="234" t="s">
        <v>166</v>
      </c>
      <c r="J3575" s="64" t="s">
        <v>331</v>
      </c>
    </row>
    <row r="3576" spans="1:10" x14ac:dyDescent="0.25">
      <c r="A3576" s="64">
        <v>24200326</v>
      </c>
      <c r="B3576" s="233" t="s">
        <v>7207</v>
      </c>
      <c r="C3576" s="64" t="s">
        <v>7208</v>
      </c>
      <c r="D3576" s="234" t="s">
        <v>404</v>
      </c>
      <c r="E3576" s="64" t="s">
        <v>6433</v>
      </c>
      <c r="F3576" s="64">
        <v>15</v>
      </c>
      <c r="G3576" s="64" t="s">
        <v>166</v>
      </c>
      <c r="H3576" s="233" t="s">
        <v>7199</v>
      </c>
      <c r="I3576" s="234" t="s">
        <v>166</v>
      </c>
      <c r="J3576" s="64" t="s">
        <v>1441</v>
      </c>
    </row>
    <row r="3577" spans="1:10" x14ac:dyDescent="0.25">
      <c r="A3577" s="64">
        <v>24180790</v>
      </c>
      <c r="B3577" s="233" t="s">
        <v>7209</v>
      </c>
      <c r="C3577" s="64" t="s">
        <v>7210</v>
      </c>
      <c r="D3577" s="234" t="s">
        <v>7211</v>
      </c>
      <c r="E3577" s="64" t="s">
        <v>7212</v>
      </c>
      <c r="F3577" s="64">
        <v>18</v>
      </c>
      <c r="G3577" s="64" t="s">
        <v>166</v>
      </c>
      <c r="H3577" s="233" t="s">
        <v>7199</v>
      </c>
      <c r="I3577" s="234" t="s">
        <v>166</v>
      </c>
      <c r="J3577" s="64" t="s">
        <v>368</v>
      </c>
    </row>
    <row r="3578" spans="1:10" x14ac:dyDescent="0.25">
      <c r="A3578" s="64">
        <v>24180246</v>
      </c>
      <c r="B3578" s="233" t="s">
        <v>7213</v>
      </c>
      <c r="C3578" s="64" t="s">
        <v>609</v>
      </c>
      <c r="D3578" s="234" t="s">
        <v>7211</v>
      </c>
      <c r="E3578" s="64" t="s">
        <v>7214</v>
      </c>
      <c r="F3578" s="64">
        <v>18</v>
      </c>
      <c r="G3578" s="64" t="s">
        <v>166</v>
      </c>
      <c r="H3578" s="233" t="s">
        <v>7199</v>
      </c>
      <c r="I3578" s="234" t="s">
        <v>166</v>
      </c>
      <c r="J3578" s="64" t="s">
        <v>1441</v>
      </c>
    </row>
    <row r="3579" spans="1:10" x14ac:dyDescent="0.25">
      <c r="A3579" s="64">
        <v>24210155</v>
      </c>
      <c r="B3579" s="233" t="s">
        <v>2379</v>
      </c>
      <c r="C3579" s="64" t="s">
        <v>2636</v>
      </c>
      <c r="D3579" s="234" t="s">
        <v>657</v>
      </c>
      <c r="E3579" s="64" t="s">
        <v>7215</v>
      </c>
      <c r="F3579" s="64">
        <v>16</v>
      </c>
      <c r="G3579" s="64" t="s">
        <v>166</v>
      </c>
      <c r="H3579" s="233" t="s">
        <v>7199</v>
      </c>
      <c r="I3579" s="234" t="s">
        <v>166</v>
      </c>
      <c r="J3579" s="64" t="s">
        <v>331</v>
      </c>
    </row>
    <row r="3580" spans="1:10" x14ac:dyDescent="0.25">
      <c r="A3580" s="64">
        <v>24247966</v>
      </c>
      <c r="B3580" s="233" t="s">
        <v>7216</v>
      </c>
      <c r="C3580" s="64" t="s">
        <v>7217</v>
      </c>
      <c r="D3580" s="234" t="s">
        <v>404</v>
      </c>
      <c r="E3580" s="64" t="s">
        <v>7218</v>
      </c>
      <c r="F3580" s="64">
        <v>16</v>
      </c>
      <c r="G3580" s="64" t="s">
        <v>166</v>
      </c>
      <c r="H3580" s="233" t="s">
        <v>7199</v>
      </c>
      <c r="I3580" s="234" t="s">
        <v>166</v>
      </c>
      <c r="J3580" s="64" t="s">
        <v>331</v>
      </c>
    </row>
    <row r="3581" spans="1:10" x14ac:dyDescent="0.25">
      <c r="A3581" s="64">
        <v>24222044</v>
      </c>
      <c r="B3581" s="233" t="s">
        <v>2731</v>
      </c>
      <c r="C3581" s="64" t="s">
        <v>2955</v>
      </c>
      <c r="D3581" s="234" t="s">
        <v>769</v>
      </c>
      <c r="E3581" s="64" t="s">
        <v>7219</v>
      </c>
      <c r="F3581" s="64">
        <v>20</v>
      </c>
      <c r="G3581" s="64" t="s">
        <v>166</v>
      </c>
      <c r="H3581" s="233" t="s">
        <v>7199</v>
      </c>
      <c r="I3581" s="234" t="s">
        <v>166</v>
      </c>
      <c r="J3581" s="64" t="s">
        <v>7220</v>
      </c>
    </row>
    <row r="3582" spans="1:10" x14ac:dyDescent="0.25">
      <c r="A3582" s="64">
        <v>24211094</v>
      </c>
      <c r="B3582" s="233" t="s">
        <v>6771</v>
      </c>
      <c r="C3582" s="64" t="s">
        <v>7221</v>
      </c>
      <c r="D3582" s="234" t="s">
        <v>657</v>
      </c>
      <c r="E3582" s="64" t="s">
        <v>7222</v>
      </c>
      <c r="F3582" s="64">
        <v>17</v>
      </c>
      <c r="G3582" s="64" t="s">
        <v>166</v>
      </c>
      <c r="H3582" s="233" t="s">
        <v>7199</v>
      </c>
      <c r="I3582" s="234" t="s">
        <v>166</v>
      </c>
      <c r="J3582" s="64" t="s">
        <v>7223</v>
      </c>
    </row>
    <row r="3583" spans="1:10" x14ac:dyDescent="0.25">
      <c r="A3583" s="64">
        <v>24199090</v>
      </c>
      <c r="B3583" s="233" t="s">
        <v>7224</v>
      </c>
      <c r="C3583" s="64" t="s">
        <v>3051</v>
      </c>
      <c r="D3583" s="234" t="s">
        <v>7211</v>
      </c>
      <c r="E3583" s="64" t="s">
        <v>7225</v>
      </c>
      <c r="F3583" s="64">
        <v>18</v>
      </c>
      <c r="G3583" s="64" t="s">
        <v>166</v>
      </c>
      <c r="H3583" s="233" t="s">
        <v>7199</v>
      </c>
      <c r="I3583" s="234" t="s">
        <v>166</v>
      </c>
      <c r="J3583" s="64" t="s">
        <v>2337</v>
      </c>
    </row>
    <row r="3584" spans="1:10" x14ac:dyDescent="0.25">
      <c r="A3584" s="64">
        <v>24249161</v>
      </c>
      <c r="B3584" s="233" t="s">
        <v>7226</v>
      </c>
      <c r="C3584" s="64" t="s">
        <v>7227</v>
      </c>
      <c r="D3584" s="234" t="s">
        <v>7211</v>
      </c>
      <c r="E3584" s="64" t="s">
        <v>7228</v>
      </c>
      <c r="F3584" s="64">
        <v>18</v>
      </c>
      <c r="G3584" s="64" t="s">
        <v>166</v>
      </c>
      <c r="H3584" s="233" t="s">
        <v>7199</v>
      </c>
      <c r="I3584" s="234" t="s">
        <v>166</v>
      </c>
      <c r="J3584" s="64" t="s">
        <v>331</v>
      </c>
    </row>
    <row r="3585" spans="1:10" x14ac:dyDescent="0.25">
      <c r="A3585" s="64">
        <v>24247967</v>
      </c>
      <c r="B3585" s="233" t="s">
        <v>7229</v>
      </c>
      <c r="C3585" s="64" t="s">
        <v>6983</v>
      </c>
      <c r="D3585" s="234" t="s">
        <v>404</v>
      </c>
      <c r="E3585" s="64" t="s">
        <v>6619</v>
      </c>
      <c r="F3585" s="64">
        <v>16</v>
      </c>
      <c r="G3585" s="64" t="s">
        <v>166</v>
      </c>
      <c r="H3585" s="233" t="s">
        <v>7199</v>
      </c>
      <c r="I3585" s="234" t="s">
        <v>166</v>
      </c>
      <c r="J3585" s="64" t="s">
        <v>331</v>
      </c>
    </row>
    <row r="3586" spans="1:10" x14ac:dyDescent="0.25">
      <c r="A3586" s="64">
        <v>24247968</v>
      </c>
      <c r="B3586" s="233" t="s">
        <v>7230</v>
      </c>
      <c r="C3586" s="64" t="s">
        <v>293</v>
      </c>
      <c r="D3586" s="234" t="s">
        <v>7211</v>
      </c>
      <c r="E3586" s="64" t="s">
        <v>7231</v>
      </c>
      <c r="F3586" s="64">
        <v>18</v>
      </c>
      <c r="G3586" s="64" t="s">
        <v>166</v>
      </c>
      <c r="H3586" s="233" t="s">
        <v>7199</v>
      </c>
      <c r="I3586" s="234" t="s">
        <v>166</v>
      </c>
      <c r="J3586" s="64" t="s">
        <v>331</v>
      </c>
    </row>
    <row r="3587" spans="1:10" x14ac:dyDescent="0.25">
      <c r="A3587" s="64">
        <v>24193054</v>
      </c>
      <c r="B3587" s="233" t="s">
        <v>7232</v>
      </c>
      <c r="C3587" s="64" t="s">
        <v>7233</v>
      </c>
      <c r="D3587" s="234" t="s">
        <v>404</v>
      </c>
      <c r="E3587" s="64" t="s">
        <v>7234</v>
      </c>
      <c r="F3587" s="64">
        <v>17</v>
      </c>
      <c r="G3587" s="64" t="s">
        <v>166</v>
      </c>
      <c r="H3587" s="233" t="s">
        <v>7199</v>
      </c>
      <c r="I3587" s="234" t="s">
        <v>166</v>
      </c>
      <c r="J3587" s="64" t="s">
        <v>1774</v>
      </c>
    </row>
    <row r="3588" spans="1:10" x14ac:dyDescent="0.25">
      <c r="A3588" s="64">
        <v>24239214</v>
      </c>
      <c r="B3588" s="233" t="s">
        <v>7235</v>
      </c>
      <c r="C3588" s="64" t="s">
        <v>4080</v>
      </c>
      <c r="D3588" s="234" t="s">
        <v>657</v>
      </c>
      <c r="E3588" s="64" t="s">
        <v>7236</v>
      </c>
      <c r="F3588" s="64">
        <v>17</v>
      </c>
      <c r="G3588" s="64" t="s">
        <v>166</v>
      </c>
      <c r="H3588" s="233" t="s">
        <v>7199</v>
      </c>
      <c r="I3588" s="234" t="s">
        <v>166</v>
      </c>
      <c r="J3588" s="64" t="s">
        <v>206</v>
      </c>
    </row>
    <row r="3589" spans="1:10" x14ac:dyDescent="0.25">
      <c r="A3589" s="64">
        <v>24200096</v>
      </c>
      <c r="B3589" s="233" t="s">
        <v>7237</v>
      </c>
      <c r="C3589" s="64" t="s">
        <v>7238</v>
      </c>
      <c r="D3589" s="234" t="s">
        <v>404</v>
      </c>
      <c r="E3589" s="64" t="s">
        <v>7239</v>
      </c>
      <c r="F3589" s="64">
        <v>16</v>
      </c>
      <c r="G3589" s="64" t="s">
        <v>166</v>
      </c>
      <c r="H3589" s="233" t="s">
        <v>7199</v>
      </c>
      <c r="I3589" s="234" t="s">
        <v>166</v>
      </c>
      <c r="J3589" s="64" t="s">
        <v>7240</v>
      </c>
    </row>
    <row r="3590" spans="1:10" x14ac:dyDescent="0.25">
      <c r="A3590" s="64">
        <v>24200469</v>
      </c>
      <c r="B3590" s="233" t="s">
        <v>7241</v>
      </c>
      <c r="C3590" s="64" t="s">
        <v>7242</v>
      </c>
      <c r="D3590" s="234" t="s">
        <v>404</v>
      </c>
      <c r="E3590" s="64" t="s">
        <v>7243</v>
      </c>
      <c r="F3590" s="64">
        <v>17</v>
      </c>
      <c r="G3590" s="64" t="s">
        <v>166</v>
      </c>
      <c r="H3590" s="233" t="s">
        <v>7199</v>
      </c>
      <c r="I3590" s="234" t="s">
        <v>166</v>
      </c>
      <c r="J3590" s="64" t="s">
        <v>331</v>
      </c>
    </row>
    <row r="3591" spans="1:10" x14ac:dyDescent="0.25">
      <c r="A3591" s="64">
        <v>24191207</v>
      </c>
      <c r="B3591" s="233" t="s">
        <v>7244</v>
      </c>
      <c r="C3591" s="64" t="s">
        <v>6712</v>
      </c>
      <c r="D3591" s="234" t="s">
        <v>404</v>
      </c>
      <c r="E3591" s="64" t="s">
        <v>7245</v>
      </c>
      <c r="F3591" s="64">
        <v>15</v>
      </c>
      <c r="G3591" s="64" t="s">
        <v>166</v>
      </c>
      <c r="H3591" s="233" t="s">
        <v>7199</v>
      </c>
      <c r="I3591" s="234" t="s">
        <v>166</v>
      </c>
      <c r="J3591" s="64" t="s">
        <v>1395</v>
      </c>
    </row>
    <row r="3592" spans="1:10" x14ac:dyDescent="0.25">
      <c r="A3592" s="64">
        <v>24200442</v>
      </c>
      <c r="B3592" s="233" t="s">
        <v>7246</v>
      </c>
      <c r="C3592" s="64" t="s">
        <v>485</v>
      </c>
      <c r="D3592" s="234" t="s">
        <v>118</v>
      </c>
      <c r="E3592" s="64" t="s">
        <v>7247</v>
      </c>
      <c r="F3592" s="64">
        <v>15</v>
      </c>
      <c r="G3592" s="64" t="s">
        <v>166</v>
      </c>
      <c r="H3592" s="233" t="s">
        <v>7199</v>
      </c>
      <c r="I3592" s="234" t="s">
        <v>166</v>
      </c>
      <c r="J3592" s="64" t="s">
        <v>331</v>
      </c>
    </row>
    <row r="3593" spans="1:10" x14ac:dyDescent="0.25">
      <c r="A3593" s="64">
        <v>24247963</v>
      </c>
      <c r="B3593" s="233" t="s">
        <v>7248</v>
      </c>
      <c r="C3593" s="64" t="s">
        <v>7249</v>
      </c>
      <c r="D3593" s="234" t="s">
        <v>404</v>
      </c>
      <c r="E3593" s="64" t="s">
        <v>7250</v>
      </c>
      <c r="F3593" s="64">
        <v>16</v>
      </c>
      <c r="G3593" s="64" t="s">
        <v>166</v>
      </c>
      <c r="H3593" s="233" t="s">
        <v>7199</v>
      </c>
      <c r="I3593" s="234" t="s">
        <v>166</v>
      </c>
      <c r="J3593" s="64" t="s">
        <v>331</v>
      </c>
    </row>
    <row r="3594" spans="1:10" x14ac:dyDescent="0.25">
      <c r="A3594" s="64">
        <v>24200867</v>
      </c>
      <c r="B3594" s="233" t="s">
        <v>3303</v>
      </c>
      <c r="C3594" s="64" t="s">
        <v>631</v>
      </c>
      <c r="D3594" s="234" t="s">
        <v>404</v>
      </c>
      <c r="E3594" s="64" t="s">
        <v>7251</v>
      </c>
      <c r="F3594" s="64">
        <v>16</v>
      </c>
      <c r="G3594" s="64" t="s">
        <v>166</v>
      </c>
      <c r="H3594" s="233" t="s">
        <v>7199</v>
      </c>
      <c r="I3594" s="234" t="s">
        <v>166</v>
      </c>
      <c r="J3594" s="64" t="s">
        <v>331</v>
      </c>
    </row>
    <row r="3595" spans="1:10" x14ac:dyDescent="0.25">
      <c r="A3595" s="64">
        <v>24237273</v>
      </c>
      <c r="B3595" s="233" t="s">
        <v>7252</v>
      </c>
      <c r="C3595" s="64" t="s">
        <v>1858</v>
      </c>
      <c r="D3595" s="234" t="s">
        <v>7211</v>
      </c>
      <c r="E3595" s="64" t="s">
        <v>7253</v>
      </c>
      <c r="F3595" s="64">
        <v>18</v>
      </c>
      <c r="G3595" s="64" t="s">
        <v>166</v>
      </c>
      <c r="H3595" s="233" t="s">
        <v>7199</v>
      </c>
      <c r="I3595" s="234" t="s">
        <v>166</v>
      </c>
      <c r="J3595" s="64" t="s">
        <v>331</v>
      </c>
    </row>
    <row r="3596" spans="1:10" x14ac:dyDescent="0.25">
      <c r="A3596" s="64">
        <v>24211637</v>
      </c>
      <c r="B3596" s="233" t="s">
        <v>5731</v>
      </c>
      <c r="C3596" s="64" t="s">
        <v>7254</v>
      </c>
      <c r="D3596" s="234" t="s">
        <v>404</v>
      </c>
      <c r="E3596" s="64" t="s">
        <v>7255</v>
      </c>
      <c r="F3596" s="64">
        <v>16</v>
      </c>
      <c r="G3596" s="64" t="s">
        <v>166</v>
      </c>
      <c r="H3596" s="233" t="s">
        <v>7199</v>
      </c>
      <c r="I3596" s="234" t="s">
        <v>166</v>
      </c>
      <c r="J3596" s="64" t="s">
        <v>331</v>
      </c>
    </row>
    <row r="3597" spans="1:10" x14ac:dyDescent="0.25">
      <c r="A3597" s="64">
        <v>24247965</v>
      </c>
      <c r="B3597" s="233" t="s">
        <v>5731</v>
      </c>
      <c r="C3597" s="64" t="s">
        <v>640</v>
      </c>
      <c r="D3597" s="234" t="s">
        <v>404</v>
      </c>
      <c r="E3597" s="64" t="s">
        <v>7256</v>
      </c>
      <c r="F3597" s="64">
        <v>16</v>
      </c>
      <c r="G3597" s="64" t="s">
        <v>166</v>
      </c>
      <c r="H3597" s="233" t="s">
        <v>7199</v>
      </c>
      <c r="I3597" s="234" t="s">
        <v>166</v>
      </c>
      <c r="J3597" s="64" t="s">
        <v>331</v>
      </c>
    </row>
    <row r="3598" spans="1:10" x14ac:dyDescent="0.25">
      <c r="A3598" s="64">
        <v>24211050</v>
      </c>
      <c r="B3598" s="233" t="s">
        <v>5530</v>
      </c>
      <c r="C3598" s="64" t="s">
        <v>7257</v>
      </c>
      <c r="D3598" s="234" t="s">
        <v>657</v>
      </c>
      <c r="E3598" s="64" t="s">
        <v>7258</v>
      </c>
      <c r="F3598" s="64">
        <v>16</v>
      </c>
      <c r="G3598" s="64" t="s">
        <v>166</v>
      </c>
      <c r="H3598" s="233" t="s">
        <v>7199</v>
      </c>
      <c r="I3598" s="234" t="s">
        <v>166</v>
      </c>
      <c r="J3598" s="64" t="s">
        <v>2337</v>
      </c>
    </row>
    <row r="3599" spans="1:10" x14ac:dyDescent="0.25">
      <c r="A3599" s="64">
        <v>24210161</v>
      </c>
      <c r="B3599" s="233" t="s">
        <v>7259</v>
      </c>
      <c r="C3599" s="64" t="s">
        <v>7260</v>
      </c>
      <c r="D3599" s="234" t="s">
        <v>119</v>
      </c>
      <c r="E3599" s="64" t="s">
        <v>7261</v>
      </c>
      <c r="F3599" s="64">
        <v>15</v>
      </c>
      <c r="G3599" s="64" t="s">
        <v>166</v>
      </c>
      <c r="H3599" s="233" t="s">
        <v>7199</v>
      </c>
      <c r="I3599" s="234" t="s">
        <v>166</v>
      </c>
      <c r="J3599" s="64" t="s">
        <v>331</v>
      </c>
    </row>
    <row r="3600" spans="1:10" x14ac:dyDescent="0.25">
      <c r="A3600" s="64">
        <v>24247964</v>
      </c>
      <c r="B3600" s="233" t="s">
        <v>7262</v>
      </c>
      <c r="C3600" s="64" t="s">
        <v>6629</v>
      </c>
      <c r="D3600" s="234" t="s">
        <v>404</v>
      </c>
      <c r="E3600" s="64" t="s">
        <v>7263</v>
      </c>
      <c r="F3600" s="64">
        <v>15</v>
      </c>
      <c r="G3600" s="64" t="s">
        <v>166</v>
      </c>
      <c r="H3600" s="233" t="s">
        <v>7199</v>
      </c>
      <c r="I3600" s="234" t="s">
        <v>166</v>
      </c>
      <c r="J3600" s="64" t="s">
        <v>331</v>
      </c>
    </row>
    <row r="3601" spans="1:10" x14ac:dyDescent="0.25">
      <c r="A3601" s="64">
        <v>24211446</v>
      </c>
      <c r="B3601" s="233" t="s">
        <v>7264</v>
      </c>
      <c r="C3601" s="64" t="s">
        <v>525</v>
      </c>
      <c r="D3601" s="234" t="s">
        <v>404</v>
      </c>
      <c r="E3601" s="64" t="s">
        <v>7265</v>
      </c>
      <c r="F3601" s="64">
        <v>17</v>
      </c>
      <c r="G3601" s="64" t="s">
        <v>166</v>
      </c>
      <c r="H3601" s="233" t="s">
        <v>7199</v>
      </c>
      <c r="I3601" s="234" t="s">
        <v>166</v>
      </c>
      <c r="J3601" s="64" t="s">
        <v>331</v>
      </c>
    </row>
    <row r="3602" spans="1:10" x14ac:dyDescent="0.25">
      <c r="A3602" s="64">
        <v>24180349</v>
      </c>
      <c r="B3602" s="233" t="s">
        <v>7266</v>
      </c>
      <c r="C3602" s="64" t="s">
        <v>5072</v>
      </c>
      <c r="D3602" s="234" t="s">
        <v>7189</v>
      </c>
      <c r="E3602" s="64" t="s">
        <v>7228</v>
      </c>
      <c r="F3602" s="64">
        <v>18</v>
      </c>
      <c r="G3602" s="64" t="s">
        <v>166</v>
      </c>
      <c r="H3602" s="233" t="s">
        <v>7199</v>
      </c>
      <c r="I3602" s="234" t="s">
        <v>166</v>
      </c>
      <c r="J3602" s="64" t="s">
        <v>1395</v>
      </c>
    </row>
    <row r="3603" spans="1:10" x14ac:dyDescent="0.25">
      <c r="A3603" s="64">
        <v>24170187</v>
      </c>
      <c r="B3603" s="233" t="s">
        <v>2239</v>
      </c>
      <c r="C3603" s="64" t="s">
        <v>7267</v>
      </c>
      <c r="D3603" s="234" t="s">
        <v>7211</v>
      </c>
      <c r="E3603" s="64" t="s">
        <v>7268</v>
      </c>
      <c r="F3603" s="64">
        <v>18</v>
      </c>
      <c r="G3603" s="64" t="s">
        <v>166</v>
      </c>
      <c r="H3603" s="233" t="s">
        <v>7199</v>
      </c>
      <c r="I3603" s="234" t="s">
        <v>166</v>
      </c>
      <c r="J3603" s="64" t="s">
        <v>331</v>
      </c>
    </row>
    <row r="3604" spans="1:10" x14ac:dyDescent="0.25">
      <c r="A3604" s="64">
        <v>24200696</v>
      </c>
      <c r="B3604" s="233" t="s">
        <v>7269</v>
      </c>
      <c r="C3604" s="64" t="s">
        <v>7270</v>
      </c>
      <c r="D3604" s="234" t="s">
        <v>404</v>
      </c>
      <c r="E3604" s="64" t="s">
        <v>6973</v>
      </c>
      <c r="F3604" s="64">
        <v>15</v>
      </c>
      <c r="G3604" s="64" t="s">
        <v>166</v>
      </c>
      <c r="H3604" s="233" t="s">
        <v>7199</v>
      </c>
      <c r="I3604" s="234" t="s">
        <v>166</v>
      </c>
      <c r="J3604" s="64" t="s">
        <v>2111</v>
      </c>
    </row>
    <row r="3605" spans="1:10" x14ac:dyDescent="0.25">
      <c r="A3605" s="64">
        <v>24180566</v>
      </c>
      <c r="B3605" s="233" t="s">
        <v>1583</v>
      </c>
      <c r="C3605" s="64" t="s">
        <v>7271</v>
      </c>
      <c r="D3605" s="234" t="s">
        <v>7189</v>
      </c>
      <c r="E3605" s="64" t="s">
        <v>7272</v>
      </c>
      <c r="F3605" s="64">
        <v>18</v>
      </c>
      <c r="G3605" s="64" t="s">
        <v>166</v>
      </c>
      <c r="H3605" s="233" t="s">
        <v>7199</v>
      </c>
      <c r="I3605" s="234" t="s">
        <v>166</v>
      </c>
      <c r="J3605" s="64" t="s">
        <v>3372</v>
      </c>
    </row>
    <row r="3606" spans="1:10" x14ac:dyDescent="0.25">
      <c r="A3606" s="64">
        <v>24221865</v>
      </c>
      <c r="B3606" s="233" t="s">
        <v>7273</v>
      </c>
      <c r="C3606" s="64" t="s">
        <v>3152</v>
      </c>
      <c r="D3606" s="234" t="s">
        <v>404</v>
      </c>
      <c r="E3606" s="64" t="s">
        <v>7274</v>
      </c>
      <c r="F3606" s="64">
        <v>17</v>
      </c>
      <c r="G3606" s="64" t="s">
        <v>166</v>
      </c>
      <c r="H3606" s="233" t="s">
        <v>7199</v>
      </c>
      <c r="I3606" s="234" t="s">
        <v>166</v>
      </c>
      <c r="J3606" s="64" t="s">
        <v>331</v>
      </c>
    </row>
    <row r="3607" spans="1:10" x14ac:dyDescent="0.25">
      <c r="A3607" s="64">
        <v>24247969</v>
      </c>
      <c r="B3607" s="233" t="s">
        <v>7275</v>
      </c>
      <c r="C3607" s="64" t="s">
        <v>7276</v>
      </c>
      <c r="D3607" s="234" t="s">
        <v>657</v>
      </c>
      <c r="E3607" s="64" t="s">
        <v>7277</v>
      </c>
      <c r="F3607" s="64">
        <v>17</v>
      </c>
      <c r="G3607" s="64" t="s">
        <v>166</v>
      </c>
      <c r="H3607" s="233" t="s">
        <v>7199</v>
      </c>
      <c r="I3607" s="234" t="s">
        <v>166</v>
      </c>
      <c r="J3607" s="64" t="s">
        <v>331</v>
      </c>
    </row>
    <row r="3608" spans="1:10" x14ac:dyDescent="0.25">
      <c r="A3608" s="64">
        <v>24248393</v>
      </c>
      <c r="B3608" s="233" t="s">
        <v>7278</v>
      </c>
      <c r="C3608" s="64" t="s">
        <v>7279</v>
      </c>
      <c r="D3608" s="234" t="s">
        <v>769</v>
      </c>
      <c r="E3608" s="64" t="s">
        <v>7280</v>
      </c>
      <c r="F3608" s="64">
        <v>20</v>
      </c>
      <c r="G3608" s="64" t="s">
        <v>166</v>
      </c>
      <c r="H3608" s="233" t="s">
        <v>7281</v>
      </c>
      <c r="I3608" s="234" t="s">
        <v>166</v>
      </c>
      <c r="J3608" s="64" t="s">
        <v>7282</v>
      </c>
    </row>
    <row r="3609" spans="1:10" x14ac:dyDescent="0.25">
      <c r="A3609" s="64">
        <v>24248389</v>
      </c>
      <c r="B3609" s="233" t="s">
        <v>7283</v>
      </c>
      <c r="C3609" s="64" t="s">
        <v>7284</v>
      </c>
      <c r="D3609" s="234" t="s">
        <v>657</v>
      </c>
      <c r="E3609" s="64" t="s">
        <v>7285</v>
      </c>
      <c r="F3609" s="64">
        <v>16</v>
      </c>
      <c r="G3609" s="64" t="s">
        <v>166</v>
      </c>
      <c r="H3609" s="233" t="s">
        <v>7281</v>
      </c>
      <c r="I3609" s="234" t="s">
        <v>166</v>
      </c>
      <c r="J3609" s="64" t="s">
        <v>7286</v>
      </c>
    </row>
    <row r="3610" spans="1:10" x14ac:dyDescent="0.25">
      <c r="A3610" s="64">
        <v>24190510</v>
      </c>
      <c r="B3610" s="233" t="s">
        <v>6328</v>
      </c>
      <c r="C3610" s="64" t="s">
        <v>7287</v>
      </c>
      <c r="D3610" s="234" t="s">
        <v>657</v>
      </c>
      <c r="E3610" s="64" t="s">
        <v>7288</v>
      </c>
      <c r="F3610" s="64">
        <v>17</v>
      </c>
      <c r="G3610" s="64" t="s">
        <v>166</v>
      </c>
      <c r="H3610" s="233" t="s">
        <v>7281</v>
      </c>
      <c r="I3610" s="234" t="s">
        <v>166</v>
      </c>
      <c r="J3610" s="64" t="s">
        <v>180</v>
      </c>
    </row>
    <row r="3611" spans="1:10" x14ac:dyDescent="0.25">
      <c r="A3611" s="64">
        <v>24248390</v>
      </c>
      <c r="B3611" s="233" t="s">
        <v>7289</v>
      </c>
      <c r="C3611" s="64" t="s">
        <v>7290</v>
      </c>
      <c r="D3611" s="234" t="s">
        <v>404</v>
      </c>
      <c r="E3611" s="64" t="s">
        <v>7291</v>
      </c>
      <c r="F3611" s="64">
        <v>16</v>
      </c>
      <c r="G3611" s="64" t="s">
        <v>166</v>
      </c>
      <c r="H3611" s="233" t="s">
        <v>7281</v>
      </c>
      <c r="I3611" s="234" t="s">
        <v>166</v>
      </c>
      <c r="J3611" s="64" t="s">
        <v>7282</v>
      </c>
    </row>
    <row r="3612" spans="1:10" x14ac:dyDescent="0.25">
      <c r="A3612" s="64">
        <v>24180284</v>
      </c>
      <c r="B3612" s="233" t="s">
        <v>7292</v>
      </c>
      <c r="C3612" s="64" t="s">
        <v>7293</v>
      </c>
      <c r="D3612" s="234" t="s">
        <v>657</v>
      </c>
      <c r="E3612" s="64" t="s">
        <v>7294</v>
      </c>
      <c r="F3612" s="64">
        <v>17</v>
      </c>
      <c r="G3612" s="64" t="s">
        <v>166</v>
      </c>
      <c r="H3612" s="233" t="s">
        <v>7281</v>
      </c>
      <c r="I3612" s="234" t="s">
        <v>166</v>
      </c>
      <c r="J3612" s="64" t="s">
        <v>7295</v>
      </c>
    </row>
    <row r="3613" spans="1:10" x14ac:dyDescent="0.25">
      <c r="A3613" s="64">
        <v>24222619</v>
      </c>
      <c r="B3613" s="233" t="s">
        <v>7296</v>
      </c>
      <c r="C3613" s="64" t="s">
        <v>7297</v>
      </c>
      <c r="D3613" s="234" t="s">
        <v>657</v>
      </c>
      <c r="E3613" s="64" t="s">
        <v>7298</v>
      </c>
      <c r="F3613" s="64">
        <v>16</v>
      </c>
      <c r="G3613" s="64" t="s">
        <v>166</v>
      </c>
      <c r="H3613" s="233" t="s">
        <v>7281</v>
      </c>
      <c r="I3613" s="234" t="s">
        <v>166</v>
      </c>
      <c r="J3613" s="64" t="s">
        <v>7106</v>
      </c>
    </row>
    <row r="3614" spans="1:10" x14ac:dyDescent="0.25">
      <c r="A3614" s="64">
        <v>24248391</v>
      </c>
      <c r="B3614" s="233" t="s">
        <v>7299</v>
      </c>
      <c r="C3614" s="64" t="s">
        <v>7300</v>
      </c>
      <c r="D3614" s="234" t="s">
        <v>7211</v>
      </c>
      <c r="E3614" s="64" t="s">
        <v>7301</v>
      </c>
      <c r="F3614" s="64">
        <v>18</v>
      </c>
      <c r="G3614" s="64" t="s">
        <v>166</v>
      </c>
      <c r="H3614" s="233" t="s">
        <v>7281</v>
      </c>
      <c r="I3614" s="234" t="s">
        <v>166</v>
      </c>
      <c r="J3614" s="64" t="s">
        <v>7282</v>
      </c>
    </row>
    <row r="3615" spans="1:10" x14ac:dyDescent="0.25">
      <c r="A3615" s="64">
        <v>24190413</v>
      </c>
      <c r="B3615" s="233" t="s">
        <v>1282</v>
      </c>
      <c r="C3615" s="64" t="s">
        <v>3210</v>
      </c>
      <c r="D3615" s="234" t="s">
        <v>7189</v>
      </c>
      <c r="E3615" s="64" t="s">
        <v>7302</v>
      </c>
      <c r="F3615" s="64">
        <v>18</v>
      </c>
      <c r="G3615" s="64" t="s">
        <v>166</v>
      </c>
      <c r="H3615" s="233" t="s">
        <v>7281</v>
      </c>
      <c r="I3615" s="234" t="s">
        <v>166</v>
      </c>
      <c r="J3615" s="64" t="s">
        <v>7303</v>
      </c>
    </row>
    <row r="3616" spans="1:10" x14ac:dyDescent="0.25">
      <c r="A3616" s="64">
        <v>24248392</v>
      </c>
      <c r="B3616" s="233" t="s">
        <v>7304</v>
      </c>
      <c r="C3616" s="64" t="s">
        <v>7305</v>
      </c>
      <c r="D3616" s="234" t="s">
        <v>118</v>
      </c>
      <c r="E3616" s="64" t="s">
        <v>7306</v>
      </c>
      <c r="F3616" s="64">
        <v>15</v>
      </c>
      <c r="G3616" s="64" t="s">
        <v>166</v>
      </c>
      <c r="H3616" s="233" t="s">
        <v>7281</v>
      </c>
      <c r="I3616" s="234" t="s">
        <v>166</v>
      </c>
      <c r="J3616" s="64" t="s">
        <v>7307</v>
      </c>
    </row>
    <row r="3617" spans="1:10" x14ac:dyDescent="0.25">
      <c r="A3617" s="64">
        <v>24190509</v>
      </c>
      <c r="B3617" s="233" t="s">
        <v>1285</v>
      </c>
      <c r="C3617" s="64" t="s">
        <v>7308</v>
      </c>
      <c r="D3617" s="234" t="s">
        <v>657</v>
      </c>
      <c r="E3617" s="64" t="s">
        <v>7309</v>
      </c>
      <c r="F3617" s="64">
        <v>17</v>
      </c>
      <c r="G3617" s="64" t="s">
        <v>166</v>
      </c>
      <c r="H3617" s="233" t="s">
        <v>7281</v>
      </c>
      <c r="I3617" s="234" t="s">
        <v>166</v>
      </c>
      <c r="J3617" s="64" t="s">
        <v>1962</v>
      </c>
    </row>
    <row r="3618" spans="1:10" x14ac:dyDescent="0.25">
      <c r="A3618" s="64">
        <v>24211846</v>
      </c>
      <c r="B3618" s="233" t="s">
        <v>7310</v>
      </c>
      <c r="C3618" s="64" t="s">
        <v>7311</v>
      </c>
      <c r="D3618" s="234" t="s">
        <v>657</v>
      </c>
      <c r="E3618" s="64" t="s">
        <v>7312</v>
      </c>
      <c r="F3618" s="64">
        <v>16</v>
      </c>
      <c r="G3618" s="64" t="s">
        <v>166</v>
      </c>
      <c r="H3618" s="233" t="s">
        <v>7281</v>
      </c>
      <c r="I3618" s="234" t="s">
        <v>166</v>
      </c>
      <c r="J3618" s="64" t="s">
        <v>2337</v>
      </c>
    </row>
    <row r="3619" spans="1:10" x14ac:dyDescent="0.25">
      <c r="A3619" s="64">
        <v>24200072</v>
      </c>
      <c r="B3619" s="233" t="s">
        <v>6970</v>
      </c>
      <c r="C3619" s="64" t="s">
        <v>7313</v>
      </c>
      <c r="D3619" s="234" t="s">
        <v>404</v>
      </c>
      <c r="E3619" s="64" t="s">
        <v>7314</v>
      </c>
      <c r="F3619" s="64">
        <v>16</v>
      </c>
      <c r="G3619" s="64" t="s">
        <v>166</v>
      </c>
      <c r="H3619" s="233" t="s">
        <v>7315</v>
      </c>
      <c r="I3619" s="234" t="s">
        <v>166</v>
      </c>
      <c r="J3619" s="64" t="s">
        <v>7316</v>
      </c>
    </row>
    <row r="3620" spans="1:10" x14ac:dyDescent="0.25">
      <c r="A3620" s="64">
        <v>24180840</v>
      </c>
      <c r="B3620" s="233" t="s">
        <v>7317</v>
      </c>
      <c r="C3620" s="64" t="s">
        <v>4311</v>
      </c>
      <c r="D3620" s="234" t="s">
        <v>657</v>
      </c>
      <c r="E3620" s="64" t="s">
        <v>7318</v>
      </c>
      <c r="F3620" s="64">
        <v>17</v>
      </c>
      <c r="G3620" s="64" t="s">
        <v>166</v>
      </c>
      <c r="H3620" s="233" t="s">
        <v>7315</v>
      </c>
      <c r="I3620" s="234" t="s">
        <v>166</v>
      </c>
      <c r="J3620" s="64" t="s">
        <v>3912</v>
      </c>
    </row>
    <row r="3621" spans="1:10" x14ac:dyDescent="0.25">
      <c r="A3621" s="64">
        <v>24248268</v>
      </c>
      <c r="B3621" s="233" t="s">
        <v>7319</v>
      </c>
      <c r="C3621" s="64" t="s">
        <v>7320</v>
      </c>
      <c r="D3621" s="234" t="s">
        <v>657</v>
      </c>
      <c r="E3621" s="64" t="s">
        <v>2631</v>
      </c>
      <c r="F3621" s="64">
        <v>16</v>
      </c>
      <c r="G3621" s="64" t="s">
        <v>166</v>
      </c>
      <c r="H3621" s="233" t="s">
        <v>7315</v>
      </c>
      <c r="I3621" s="234" t="s">
        <v>166</v>
      </c>
      <c r="J3621" s="64" t="s">
        <v>3871</v>
      </c>
    </row>
    <row r="3622" spans="1:10" x14ac:dyDescent="0.25">
      <c r="A3622" s="64">
        <v>24248273</v>
      </c>
      <c r="B3622" s="233" t="s">
        <v>7321</v>
      </c>
      <c r="C3622" s="64" t="s">
        <v>7322</v>
      </c>
      <c r="D3622" s="234" t="s">
        <v>7189</v>
      </c>
      <c r="E3622" s="64" t="s">
        <v>7323</v>
      </c>
      <c r="F3622" s="64">
        <v>17</v>
      </c>
      <c r="G3622" s="64" t="s">
        <v>166</v>
      </c>
      <c r="H3622" s="233" t="s">
        <v>7315</v>
      </c>
      <c r="I3622" s="234" t="s">
        <v>166</v>
      </c>
      <c r="J3622" s="64" t="s">
        <v>3871</v>
      </c>
    </row>
    <row r="3623" spans="1:10" x14ac:dyDescent="0.25">
      <c r="A3623" s="64">
        <v>24248275</v>
      </c>
      <c r="B3623" s="233" t="s">
        <v>7324</v>
      </c>
      <c r="C3623" s="64" t="s">
        <v>7325</v>
      </c>
      <c r="D3623" s="234" t="s">
        <v>7189</v>
      </c>
      <c r="E3623" s="64" t="s">
        <v>7326</v>
      </c>
      <c r="F3623" s="64">
        <v>18</v>
      </c>
      <c r="G3623" s="64" t="s">
        <v>166</v>
      </c>
      <c r="H3623" s="233" t="s">
        <v>7315</v>
      </c>
      <c r="I3623" s="234" t="s">
        <v>166</v>
      </c>
      <c r="J3623" s="64" t="s">
        <v>3871</v>
      </c>
    </row>
    <row r="3624" spans="1:10" x14ac:dyDescent="0.25">
      <c r="A3624" s="64">
        <v>24248265</v>
      </c>
      <c r="B3624" s="233" t="s">
        <v>7327</v>
      </c>
      <c r="C3624" s="64" t="s">
        <v>7328</v>
      </c>
      <c r="D3624" s="234" t="s">
        <v>7189</v>
      </c>
      <c r="E3624" s="64" t="s">
        <v>7329</v>
      </c>
      <c r="F3624" s="64">
        <v>18</v>
      </c>
      <c r="G3624" s="64" t="s">
        <v>166</v>
      </c>
      <c r="H3624" s="233" t="s">
        <v>7315</v>
      </c>
      <c r="I3624" s="234" t="s">
        <v>166</v>
      </c>
      <c r="J3624" s="64" t="s">
        <v>3871</v>
      </c>
    </row>
    <row r="3625" spans="1:10" x14ac:dyDescent="0.25">
      <c r="A3625" s="64">
        <v>24248266</v>
      </c>
      <c r="B3625" s="233" t="s">
        <v>7330</v>
      </c>
      <c r="C3625" s="64" t="s">
        <v>7331</v>
      </c>
      <c r="D3625" s="234" t="s">
        <v>118</v>
      </c>
      <c r="E3625" s="64" t="s">
        <v>1900</v>
      </c>
      <c r="F3625" s="64">
        <v>15</v>
      </c>
      <c r="G3625" s="64" t="s">
        <v>166</v>
      </c>
      <c r="H3625" s="233" t="s">
        <v>7315</v>
      </c>
      <c r="I3625" s="234" t="s">
        <v>166</v>
      </c>
      <c r="J3625" s="64" t="s">
        <v>3871</v>
      </c>
    </row>
    <row r="3626" spans="1:10" x14ac:dyDescent="0.25">
      <c r="A3626" s="64">
        <v>24248296</v>
      </c>
      <c r="B3626" s="233" t="s">
        <v>7332</v>
      </c>
      <c r="C3626" s="64" t="s">
        <v>7333</v>
      </c>
      <c r="D3626" s="234" t="s">
        <v>7189</v>
      </c>
      <c r="E3626" s="64" t="s">
        <v>7196</v>
      </c>
      <c r="F3626" s="64">
        <v>18</v>
      </c>
      <c r="G3626" s="64" t="s">
        <v>166</v>
      </c>
      <c r="H3626" s="233" t="s">
        <v>7315</v>
      </c>
      <c r="I3626" s="234" t="s">
        <v>166</v>
      </c>
      <c r="J3626" s="64" t="s">
        <v>3871</v>
      </c>
    </row>
    <row r="3627" spans="1:10" x14ac:dyDescent="0.25">
      <c r="A3627" s="64">
        <v>24248272</v>
      </c>
      <c r="B3627" s="233" t="s">
        <v>7334</v>
      </c>
      <c r="C3627" s="64" t="s">
        <v>7335</v>
      </c>
      <c r="D3627" s="234" t="s">
        <v>7189</v>
      </c>
      <c r="E3627" s="64" t="s">
        <v>7336</v>
      </c>
      <c r="F3627" s="64">
        <v>17</v>
      </c>
      <c r="G3627" s="64" t="s">
        <v>166</v>
      </c>
      <c r="H3627" s="233" t="s">
        <v>7315</v>
      </c>
      <c r="I3627" s="234" t="s">
        <v>166</v>
      </c>
      <c r="J3627" s="64" t="s">
        <v>3871</v>
      </c>
    </row>
    <row r="3628" spans="1:10" x14ac:dyDescent="0.25">
      <c r="A3628" s="64">
        <v>24248576</v>
      </c>
      <c r="B3628" s="233" t="s">
        <v>4456</v>
      </c>
      <c r="C3628" s="64" t="s">
        <v>7337</v>
      </c>
      <c r="D3628" s="234" t="s">
        <v>7189</v>
      </c>
      <c r="E3628" s="64" t="s">
        <v>7338</v>
      </c>
      <c r="F3628" s="64">
        <v>18</v>
      </c>
      <c r="G3628" s="64" t="s">
        <v>166</v>
      </c>
      <c r="H3628" s="233" t="s">
        <v>7315</v>
      </c>
      <c r="I3628" s="234" t="s">
        <v>166</v>
      </c>
      <c r="J3628" s="64" t="s">
        <v>3871</v>
      </c>
    </row>
    <row r="3629" spans="1:10" x14ac:dyDescent="0.25">
      <c r="A3629" s="64">
        <v>24248274</v>
      </c>
      <c r="B3629" s="233" t="s">
        <v>719</v>
      </c>
      <c r="C3629" s="64" t="s">
        <v>7339</v>
      </c>
      <c r="D3629" s="234" t="s">
        <v>7189</v>
      </c>
      <c r="E3629" s="64" t="s">
        <v>7253</v>
      </c>
      <c r="F3629" s="64">
        <v>18</v>
      </c>
      <c r="G3629" s="64" t="s">
        <v>166</v>
      </c>
      <c r="H3629" s="233" t="s">
        <v>7315</v>
      </c>
      <c r="I3629" s="234" t="s">
        <v>166</v>
      </c>
      <c r="J3629" s="64" t="s">
        <v>3871</v>
      </c>
    </row>
    <row r="3630" spans="1:10" x14ac:dyDescent="0.25">
      <c r="A3630" s="64">
        <v>24248277</v>
      </c>
      <c r="B3630" s="233" t="s">
        <v>7340</v>
      </c>
      <c r="C3630" s="64" t="s">
        <v>7341</v>
      </c>
      <c r="D3630" s="234" t="s">
        <v>7189</v>
      </c>
      <c r="E3630" s="64" t="s">
        <v>7342</v>
      </c>
      <c r="F3630" s="64">
        <v>18</v>
      </c>
      <c r="G3630" s="64" t="s">
        <v>166</v>
      </c>
      <c r="H3630" s="233" t="s">
        <v>7315</v>
      </c>
      <c r="I3630" s="234" t="s">
        <v>166</v>
      </c>
      <c r="J3630" s="64" t="s">
        <v>3871</v>
      </c>
    </row>
    <row r="3631" spans="1:10" x14ac:dyDescent="0.25">
      <c r="A3631" s="64">
        <v>24248297</v>
      </c>
      <c r="B3631" s="233" t="s">
        <v>7343</v>
      </c>
      <c r="C3631" s="64" t="s">
        <v>7344</v>
      </c>
      <c r="D3631" s="234" t="s">
        <v>7189</v>
      </c>
      <c r="E3631" s="64" t="s">
        <v>7345</v>
      </c>
      <c r="F3631" s="64">
        <v>17</v>
      </c>
      <c r="G3631" s="64" t="s">
        <v>166</v>
      </c>
      <c r="H3631" s="233" t="s">
        <v>7315</v>
      </c>
      <c r="I3631" s="234" t="s">
        <v>166</v>
      </c>
      <c r="J3631" s="64" t="s">
        <v>3871</v>
      </c>
    </row>
    <row r="3632" spans="1:10" x14ac:dyDescent="0.25">
      <c r="A3632" s="64">
        <v>24248270</v>
      </c>
      <c r="B3632" s="233" t="s">
        <v>6467</v>
      </c>
      <c r="C3632" s="64" t="s">
        <v>7346</v>
      </c>
      <c r="D3632" s="234" t="s">
        <v>657</v>
      </c>
      <c r="E3632" s="64" t="s">
        <v>7347</v>
      </c>
      <c r="F3632" s="64">
        <v>17</v>
      </c>
      <c r="G3632" s="64" t="s">
        <v>166</v>
      </c>
      <c r="H3632" s="233" t="s">
        <v>7315</v>
      </c>
      <c r="I3632" s="234" t="s">
        <v>166</v>
      </c>
      <c r="J3632" s="64" t="s">
        <v>3871</v>
      </c>
    </row>
    <row r="3633" spans="1:10" x14ac:dyDescent="0.25">
      <c r="A3633" s="64">
        <v>24188054</v>
      </c>
      <c r="B3633" s="233" t="s">
        <v>1156</v>
      </c>
      <c r="C3633" s="64" t="s">
        <v>7348</v>
      </c>
      <c r="D3633" s="234" t="s">
        <v>657</v>
      </c>
      <c r="E3633" s="64" t="s">
        <v>7349</v>
      </c>
      <c r="F3633" s="64">
        <v>17</v>
      </c>
      <c r="G3633" s="64" t="s">
        <v>166</v>
      </c>
      <c r="H3633" s="233" t="s">
        <v>7315</v>
      </c>
      <c r="I3633" s="234" t="s">
        <v>166</v>
      </c>
      <c r="J3633" s="64" t="s">
        <v>3871</v>
      </c>
    </row>
    <row r="3634" spans="1:10" x14ac:dyDescent="0.25">
      <c r="A3634" s="64">
        <v>24237162</v>
      </c>
      <c r="B3634" s="233" t="s">
        <v>7350</v>
      </c>
      <c r="C3634" s="64" t="s">
        <v>7351</v>
      </c>
      <c r="D3634" s="234" t="s">
        <v>7352</v>
      </c>
      <c r="E3634" s="64" t="s">
        <v>7353</v>
      </c>
      <c r="F3634" s="64">
        <v>21</v>
      </c>
      <c r="G3634" s="64" t="s">
        <v>166</v>
      </c>
      <c r="H3634" s="233" t="s">
        <v>7315</v>
      </c>
      <c r="I3634" s="234" t="s">
        <v>166</v>
      </c>
      <c r="J3634" s="64" t="s">
        <v>3871</v>
      </c>
    </row>
    <row r="3635" spans="1:10" x14ac:dyDescent="0.25">
      <c r="A3635" s="64">
        <v>24202815</v>
      </c>
      <c r="B3635" s="233" t="s">
        <v>4504</v>
      </c>
      <c r="C3635" s="64" t="s">
        <v>7354</v>
      </c>
      <c r="D3635" s="234" t="s">
        <v>404</v>
      </c>
      <c r="E3635" s="64" t="s">
        <v>7355</v>
      </c>
      <c r="F3635" s="64">
        <v>15</v>
      </c>
      <c r="G3635" s="64" t="s">
        <v>166</v>
      </c>
      <c r="H3635" s="233" t="s">
        <v>7356</v>
      </c>
      <c r="I3635" s="234" t="s">
        <v>166</v>
      </c>
      <c r="J3635" s="64" t="s">
        <v>7357</v>
      </c>
    </row>
    <row r="3636" spans="1:10" x14ac:dyDescent="0.25">
      <c r="A3636" s="64">
        <v>24248083</v>
      </c>
      <c r="B3636" s="233" t="s">
        <v>4231</v>
      </c>
      <c r="C3636" s="64" t="s">
        <v>174</v>
      </c>
      <c r="D3636" s="234" t="s">
        <v>404</v>
      </c>
      <c r="E3636" s="64" t="s">
        <v>7358</v>
      </c>
      <c r="F3636" s="64">
        <v>16</v>
      </c>
      <c r="G3636" s="64" t="s">
        <v>166</v>
      </c>
      <c r="H3636" s="233" t="s">
        <v>7356</v>
      </c>
      <c r="I3636" s="234" t="s">
        <v>166</v>
      </c>
      <c r="J3636" s="64" t="s">
        <v>7359</v>
      </c>
    </row>
    <row r="3637" spans="1:10" x14ac:dyDescent="0.25">
      <c r="A3637" s="64">
        <v>24201000</v>
      </c>
      <c r="B3637" s="233" t="s">
        <v>4708</v>
      </c>
      <c r="C3637" s="64" t="s">
        <v>7360</v>
      </c>
      <c r="D3637" s="234" t="s">
        <v>657</v>
      </c>
      <c r="E3637" s="64" t="s">
        <v>7361</v>
      </c>
      <c r="F3637" s="64">
        <v>16</v>
      </c>
      <c r="G3637" s="64" t="s">
        <v>166</v>
      </c>
      <c r="H3637" s="233" t="s">
        <v>7356</v>
      </c>
      <c r="I3637" s="234" t="s">
        <v>166</v>
      </c>
      <c r="J3637" s="64" t="s">
        <v>7362</v>
      </c>
    </row>
    <row r="3638" spans="1:10" x14ac:dyDescent="0.25">
      <c r="A3638" s="64">
        <v>24177019</v>
      </c>
      <c r="B3638" s="233" t="s">
        <v>7363</v>
      </c>
      <c r="C3638" s="64" t="s">
        <v>7364</v>
      </c>
      <c r="D3638" s="234" t="s">
        <v>7211</v>
      </c>
      <c r="E3638" s="64" t="s">
        <v>7365</v>
      </c>
      <c r="F3638" s="64">
        <v>18</v>
      </c>
      <c r="G3638" s="64" t="s">
        <v>166</v>
      </c>
      <c r="H3638" s="233" t="s">
        <v>7356</v>
      </c>
      <c r="I3638" s="234" t="s">
        <v>166</v>
      </c>
      <c r="J3638" s="64" t="s">
        <v>7366</v>
      </c>
    </row>
    <row r="3639" spans="1:10" x14ac:dyDescent="0.25">
      <c r="A3639" s="64">
        <v>24200013</v>
      </c>
      <c r="B3639" s="233" t="s">
        <v>7367</v>
      </c>
      <c r="C3639" s="64" t="s">
        <v>2825</v>
      </c>
      <c r="D3639" s="234" t="s">
        <v>404</v>
      </c>
      <c r="E3639" s="64" t="s">
        <v>7368</v>
      </c>
      <c r="F3639" s="64">
        <v>16</v>
      </c>
      <c r="G3639" s="64" t="s">
        <v>166</v>
      </c>
      <c r="H3639" s="233" t="s">
        <v>7356</v>
      </c>
      <c r="I3639" s="234" t="s">
        <v>166</v>
      </c>
      <c r="J3639" s="64" t="s">
        <v>443</v>
      </c>
    </row>
    <row r="3640" spans="1:10" x14ac:dyDescent="0.25">
      <c r="A3640" s="64">
        <v>24200016</v>
      </c>
      <c r="B3640" s="233" t="s">
        <v>7367</v>
      </c>
      <c r="C3640" s="64" t="s">
        <v>7369</v>
      </c>
      <c r="D3640" s="234" t="s">
        <v>404</v>
      </c>
      <c r="E3640" s="64" t="s">
        <v>7368</v>
      </c>
      <c r="F3640" s="64">
        <v>16</v>
      </c>
      <c r="G3640" s="64" t="s">
        <v>166</v>
      </c>
      <c r="H3640" s="233" t="s">
        <v>7356</v>
      </c>
      <c r="I3640" s="234" t="s">
        <v>166</v>
      </c>
      <c r="J3640" s="64" t="s">
        <v>6279</v>
      </c>
    </row>
    <row r="3641" spans="1:10" x14ac:dyDescent="0.25">
      <c r="A3641" s="64">
        <v>24199212</v>
      </c>
      <c r="B3641" s="233" t="s">
        <v>5128</v>
      </c>
      <c r="C3641" s="64" t="s">
        <v>7370</v>
      </c>
      <c r="D3641" s="234" t="s">
        <v>404</v>
      </c>
      <c r="E3641" s="64" t="s">
        <v>7371</v>
      </c>
      <c r="F3641" s="64">
        <v>17</v>
      </c>
      <c r="G3641" s="64" t="s">
        <v>166</v>
      </c>
      <c r="H3641" s="233" t="s">
        <v>7356</v>
      </c>
      <c r="I3641" s="234" t="s">
        <v>166</v>
      </c>
      <c r="J3641" s="64" t="s">
        <v>3808</v>
      </c>
    </row>
    <row r="3642" spans="1:10" x14ac:dyDescent="0.25">
      <c r="A3642" s="64">
        <v>24188068</v>
      </c>
      <c r="B3642" s="233" t="s">
        <v>6318</v>
      </c>
      <c r="C3642" s="64" t="s">
        <v>7372</v>
      </c>
      <c r="D3642" s="234" t="s">
        <v>7211</v>
      </c>
      <c r="E3642" s="64" t="s">
        <v>7373</v>
      </c>
      <c r="F3642" s="64">
        <v>18</v>
      </c>
      <c r="G3642" s="64" t="s">
        <v>166</v>
      </c>
      <c r="H3642" s="233" t="s">
        <v>7356</v>
      </c>
      <c r="I3642" s="234" t="s">
        <v>166</v>
      </c>
      <c r="J3642" s="64" t="s">
        <v>469</v>
      </c>
    </row>
    <row r="3643" spans="1:10" x14ac:dyDescent="0.25">
      <c r="A3643" s="64">
        <v>24192437</v>
      </c>
      <c r="B3643" s="233" t="s">
        <v>1337</v>
      </c>
      <c r="C3643" s="64" t="s">
        <v>7374</v>
      </c>
      <c r="D3643" s="234" t="s">
        <v>657</v>
      </c>
      <c r="E3643" s="64" t="s">
        <v>7375</v>
      </c>
      <c r="F3643" s="64">
        <v>16</v>
      </c>
      <c r="G3643" s="64" t="s">
        <v>166</v>
      </c>
      <c r="H3643" s="233" t="s">
        <v>7356</v>
      </c>
      <c r="I3643" s="234" t="s">
        <v>166</v>
      </c>
      <c r="J3643" s="64" t="s">
        <v>7376</v>
      </c>
    </row>
    <row r="3644" spans="1:10" x14ac:dyDescent="0.25">
      <c r="A3644" s="64">
        <v>24248588</v>
      </c>
      <c r="B3644" s="233" t="s">
        <v>7377</v>
      </c>
      <c r="C3644" s="64" t="s">
        <v>5891</v>
      </c>
      <c r="D3644" s="234" t="s">
        <v>7211</v>
      </c>
      <c r="E3644" s="64" t="s">
        <v>7378</v>
      </c>
      <c r="F3644" s="64">
        <v>18</v>
      </c>
      <c r="G3644" s="64" t="s">
        <v>166</v>
      </c>
      <c r="H3644" s="233" t="s">
        <v>7356</v>
      </c>
      <c r="I3644" s="234" t="s">
        <v>166</v>
      </c>
      <c r="J3644" s="64" t="s">
        <v>7379</v>
      </c>
    </row>
    <row r="3645" spans="1:10" x14ac:dyDescent="0.25">
      <c r="A3645" s="64">
        <v>24211077</v>
      </c>
      <c r="B3645" s="233" t="s">
        <v>7380</v>
      </c>
      <c r="C3645" s="64" t="s">
        <v>631</v>
      </c>
      <c r="D3645" s="234" t="s">
        <v>404</v>
      </c>
      <c r="E3645" s="64" t="s">
        <v>7381</v>
      </c>
      <c r="F3645" s="64">
        <v>16</v>
      </c>
      <c r="G3645" s="64" t="s">
        <v>166</v>
      </c>
      <c r="H3645" s="233" t="s">
        <v>7356</v>
      </c>
      <c r="I3645" s="234" t="s">
        <v>166</v>
      </c>
      <c r="J3645" s="64" t="s">
        <v>3685</v>
      </c>
    </row>
    <row r="3646" spans="1:10" x14ac:dyDescent="0.25">
      <c r="A3646" s="64">
        <v>24201269</v>
      </c>
      <c r="B3646" s="233" t="s">
        <v>7382</v>
      </c>
      <c r="C3646" s="64" t="s">
        <v>7383</v>
      </c>
      <c r="D3646" s="234" t="s">
        <v>657</v>
      </c>
      <c r="E3646" s="64" t="s">
        <v>7384</v>
      </c>
      <c r="F3646" s="64">
        <v>16</v>
      </c>
      <c r="G3646" s="64" t="s">
        <v>166</v>
      </c>
      <c r="H3646" s="233" t="s">
        <v>7356</v>
      </c>
      <c r="I3646" s="234" t="s">
        <v>166</v>
      </c>
      <c r="J3646" s="64" t="s">
        <v>7376</v>
      </c>
    </row>
    <row r="3647" spans="1:10" x14ac:dyDescent="0.25">
      <c r="A3647" s="64">
        <v>24193294</v>
      </c>
      <c r="B3647" s="233" t="s">
        <v>2720</v>
      </c>
      <c r="C3647" s="64" t="s">
        <v>7385</v>
      </c>
      <c r="D3647" s="234" t="s">
        <v>7211</v>
      </c>
      <c r="E3647" s="64" t="s">
        <v>7386</v>
      </c>
      <c r="F3647" s="64">
        <v>19</v>
      </c>
      <c r="G3647" s="64" t="s">
        <v>166</v>
      </c>
      <c r="H3647" s="233" t="s">
        <v>7356</v>
      </c>
      <c r="I3647" s="234" t="s">
        <v>166</v>
      </c>
      <c r="J3647" s="64" t="s">
        <v>2742</v>
      </c>
    </row>
    <row r="3648" spans="1:10" x14ac:dyDescent="0.25">
      <c r="A3648" s="64">
        <v>24191443</v>
      </c>
      <c r="B3648" s="233" t="s">
        <v>7144</v>
      </c>
      <c r="C3648" s="64" t="s">
        <v>7387</v>
      </c>
      <c r="D3648" s="234" t="s">
        <v>657</v>
      </c>
      <c r="E3648" s="64" t="s">
        <v>7388</v>
      </c>
      <c r="F3648" s="64">
        <v>17</v>
      </c>
      <c r="G3648" s="64" t="s">
        <v>166</v>
      </c>
      <c r="H3648" s="233" t="s">
        <v>7356</v>
      </c>
      <c r="I3648" s="234" t="s">
        <v>166</v>
      </c>
      <c r="J3648" s="64" t="s">
        <v>7389</v>
      </c>
    </row>
    <row r="3649" spans="1:10" x14ac:dyDescent="0.25">
      <c r="A3649" s="64">
        <v>24199059</v>
      </c>
      <c r="B3649" s="233" t="s">
        <v>1217</v>
      </c>
      <c r="C3649" s="64" t="s">
        <v>7390</v>
      </c>
      <c r="D3649" s="234" t="s">
        <v>404</v>
      </c>
      <c r="E3649" s="64" t="s">
        <v>7391</v>
      </c>
      <c r="F3649" s="64">
        <v>16</v>
      </c>
      <c r="G3649" s="64" t="s">
        <v>166</v>
      </c>
      <c r="H3649" s="233" t="s">
        <v>7356</v>
      </c>
      <c r="I3649" s="234" t="s">
        <v>166</v>
      </c>
      <c r="J3649" s="64" t="s">
        <v>469</v>
      </c>
    </row>
    <row r="3650" spans="1:10" x14ac:dyDescent="0.25">
      <c r="A3650" s="64">
        <v>24233671</v>
      </c>
      <c r="B3650" s="233" t="s">
        <v>5108</v>
      </c>
      <c r="C3650" s="64" t="s">
        <v>7392</v>
      </c>
      <c r="D3650" s="234" t="s">
        <v>7211</v>
      </c>
      <c r="E3650" s="64" t="s">
        <v>7393</v>
      </c>
      <c r="F3650" s="64">
        <v>19</v>
      </c>
      <c r="G3650" s="64" t="s">
        <v>166</v>
      </c>
      <c r="H3650" s="233" t="s">
        <v>7356</v>
      </c>
      <c r="I3650" s="234" t="s">
        <v>166</v>
      </c>
      <c r="J3650" s="64" t="s">
        <v>469</v>
      </c>
    </row>
    <row r="3651" spans="1:10" x14ac:dyDescent="0.25">
      <c r="A3651" s="64">
        <v>24200175</v>
      </c>
      <c r="B3651" s="233" t="s">
        <v>7394</v>
      </c>
      <c r="C3651" s="64" t="s">
        <v>7395</v>
      </c>
      <c r="D3651" s="234" t="s">
        <v>404</v>
      </c>
      <c r="E3651" s="64" t="s">
        <v>7396</v>
      </c>
      <c r="F3651" s="64">
        <v>16</v>
      </c>
      <c r="G3651" s="64" t="s">
        <v>166</v>
      </c>
      <c r="H3651" s="233" t="s">
        <v>7356</v>
      </c>
      <c r="I3651" s="234" t="s">
        <v>166</v>
      </c>
      <c r="J3651" s="64" t="s">
        <v>4236</v>
      </c>
    </row>
    <row r="3652" spans="1:10" x14ac:dyDescent="0.25">
      <c r="A3652" s="64">
        <v>24166002</v>
      </c>
      <c r="B3652" s="233" t="s">
        <v>7397</v>
      </c>
      <c r="C3652" s="64" t="s">
        <v>2580</v>
      </c>
      <c r="D3652" s="234" t="s">
        <v>769</v>
      </c>
      <c r="E3652" s="64" t="s">
        <v>7398</v>
      </c>
      <c r="F3652" s="64">
        <v>21</v>
      </c>
      <c r="G3652" s="64" t="s">
        <v>166</v>
      </c>
      <c r="H3652" s="233" t="s">
        <v>7356</v>
      </c>
      <c r="I3652" s="234" t="s">
        <v>166</v>
      </c>
      <c r="J3652" s="64" t="s">
        <v>7399</v>
      </c>
    </row>
    <row r="3653" spans="1:10" x14ac:dyDescent="0.25">
      <c r="A3653" s="64">
        <v>24199055</v>
      </c>
      <c r="B3653" s="233" t="s">
        <v>7400</v>
      </c>
      <c r="C3653" s="64" t="s">
        <v>7401</v>
      </c>
      <c r="D3653" s="234" t="s">
        <v>404</v>
      </c>
      <c r="E3653" s="64" t="s">
        <v>7402</v>
      </c>
      <c r="F3653" s="64">
        <v>17</v>
      </c>
      <c r="G3653" s="64" t="s">
        <v>166</v>
      </c>
      <c r="H3653" s="233" t="s">
        <v>7356</v>
      </c>
      <c r="I3653" s="234" t="s">
        <v>166</v>
      </c>
      <c r="J3653" s="64" t="s">
        <v>481</v>
      </c>
    </row>
    <row r="3654" spans="1:10" x14ac:dyDescent="0.25">
      <c r="A3654" s="64">
        <v>24192053</v>
      </c>
      <c r="B3654" s="233" t="s">
        <v>7403</v>
      </c>
      <c r="C3654" s="64" t="s">
        <v>690</v>
      </c>
      <c r="D3654" s="234" t="s">
        <v>657</v>
      </c>
      <c r="E3654" s="64" t="s">
        <v>7404</v>
      </c>
      <c r="F3654" s="64">
        <v>17</v>
      </c>
      <c r="G3654" s="64" t="s">
        <v>166</v>
      </c>
      <c r="H3654" s="233" t="s">
        <v>7356</v>
      </c>
      <c r="I3654" s="234" t="s">
        <v>166</v>
      </c>
      <c r="J3654" s="64" t="s">
        <v>7376</v>
      </c>
    </row>
    <row r="3655" spans="1:10" x14ac:dyDescent="0.25">
      <c r="A3655" s="64">
        <v>24201242</v>
      </c>
      <c r="B3655" s="233" t="s">
        <v>2648</v>
      </c>
      <c r="C3655" s="64" t="s">
        <v>7405</v>
      </c>
      <c r="D3655" s="234" t="s">
        <v>657</v>
      </c>
      <c r="E3655" s="64" t="s">
        <v>6619</v>
      </c>
      <c r="F3655" s="64">
        <v>16</v>
      </c>
      <c r="G3655" s="64" t="s">
        <v>166</v>
      </c>
      <c r="H3655" s="233" t="s">
        <v>7356</v>
      </c>
      <c r="I3655" s="234" t="s">
        <v>166</v>
      </c>
      <c r="J3655" s="64" t="s">
        <v>7389</v>
      </c>
    </row>
    <row r="3656" spans="1:10" x14ac:dyDescent="0.25">
      <c r="A3656" s="64">
        <v>24222141</v>
      </c>
      <c r="B3656" s="233" t="s">
        <v>7406</v>
      </c>
      <c r="C3656" s="64" t="s">
        <v>7407</v>
      </c>
      <c r="D3656" s="234" t="s">
        <v>404</v>
      </c>
      <c r="E3656" s="64" t="s">
        <v>7408</v>
      </c>
      <c r="F3656" s="64">
        <v>16</v>
      </c>
      <c r="G3656" s="64" t="s">
        <v>166</v>
      </c>
      <c r="H3656" s="233" t="s">
        <v>7356</v>
      </c>
      <c r="I3656" s="234" t="s">
        <v>166</v>
      </c>
      <c r="J3656" s="64" t="s">
        <v>3739</v>
      </c>
    </row>
    <row r="3657" spans="1:10" x14ac:dyDescent="0.25">
      <c r="A3657" s="64">
        <v>24201730</v>
      </c>
      <c r="B3657" s="233" t="s">
        <v>7409</v>
      </c>
      <c r="C3657" s="64" t="s">
        <v>7410</v>
      </c>
      <c r="D3657" s="234" t="s">
        <v>657</v>
      </c>
      <c r="E3657" s="64" t="s">
        <v>7411</v>
      </c>
      <c r="F3657" s="64">
        <v>15</v>
      </c>
      <c r="G3657" s="64" t="s">
        <v>166</v>
      </c>
      <c r="H3657" s="233" t="s">
        <v>7356</v>
      </c>
      <c r="I3657" s="234" t="s">
        <v>166</v>
      </c>
      <c r="J3657" s="64" t="s">
        <v>7412</v>
      </c>
    </row>
    <row r="3658" spans="1:10" x14ac:dyDescent="0.25">
      <c r="A3658" s="64">
        <v>24210968</v>
      </c>
      <c r="B3658" s="233" t="s">
        <v>7413</v>
      </c>
      <c r="C3658" s="64" t="s">
        <v>4059</v>
      </c>
      <c r="D3658" s="234" t="s">
        <v>404</v>
      </c>
      <c r="E3658" s="64" t="s">
        <v>7414</v>
      </c>
      <c r="F3658" s="64">
        <v>16</v>
      </c>
      <c r="G3658" s="64" t="s">
        <v>166</v>
      </c>
      <c r="H3658" s="233" t="s">
        <v>7356</v>
      </c>
      <c r="I3658" s="234" t="s">
        <v>166</v>
      </c>
      <c r="J3658" s="64" t="s">
        <v>7359</v>
      </c>
    </row>
    <row r="3659" spans="1:10" x14ac:dyDescent="0.25">
      <c r="A3659" s="64">
        <v>24248591</v>
      </c>
      <c r="B3659" s="233" t="s">
        <v>7415</v>
      </c>
      <c r="C3659" s="64" t="s">
        <v>7416</v>
      </c>
      <c r="D3659" s="234" t="s">
        <v>404</v>
      </c>
      <c r="E3659" s="64" t="s">
        <v>3080</v>
      </c>
      <c r="F3659" s="64">
        <v>16</v>
      </c>
      <c r="G3659" s="64" t="s">
        <v>166</v>
      </c>
      <c r="H3659" s="233" t="s">
        <v>7356</v>
      </c>
      <c r="I3659" s="234" t="s">
        <v>166</v>
      </c>
      <c r="J3659" s="64" t="s">
        <v>469</v>
      </c>
    </row>
    <row r="3660" spans="1:10" x14ac:dyDescent="0.25">
      <c r="A3660" s="64">
        <v>24200825</v>
      </c>
      <c r="B3660" s="233" t="s">
        <v>6381</v>
      </c>
      <c r="C3660" s="64" t="s">
        <v>7417</v>
      </c>
      <c r="D3660" s="234" t="s">
        <v>657</v>
      </c>
      <c r="E3660" s="64" t="s">
        <v>7418</v>
      </c>
      <c r="F3660" s="64">
        <v>15</v>
      </c>
      <c r="G3660" s="64" t="s">
        <v>166</v>
      </c>
      <c r="H3660" s="233" t="s">
        <v>7356</v>
      </c>
      <c r="I3660" s="234" t="s">
        <v>166</v>
      </c>
      <c r="J3660" s="64" t="s">
        <v>7362</v>
      </c>
    </row>
    <row r="3661" spans="1:10" x14ac:dyDescent="0.25">
      <c r="A3661" s="64">
        <v>24190418</v>
      </c>
      <c r="B3661" s="233" t="s">
        <v>1029</v>
      </c>
      <c r="C3661" s="64" t="s">
        <v>7419</v>
      </c>
      <c r="D3661" s="234" t="s">
        <v>657</v>
      </c>
      <c r="E3661" s="64" t="s">
        <v>7420</v>
      </c>
      <c r="F3661" s="64">
        <v>17</v>
      </c>
      <c r="G3661" s="64" t="s">
        <v>166</v>
      </c>
      <c r="H3661" s="233" t="s">
        <v>7356</v>
      </c>
      <c r="I3661" s="234" t="s">
        <v>166</v>
      </c>
      <c r="J3661" s="64" t="s">
        <v>7421</v>
      </c>
    </row>
    <row r="3662" spans="1:10" x14ac:dyDescent="0.25">
      <c r="A3662" s="64">
        <v>24200742</v>
      </c>
      <c r="B3662" s="233" t="s">
        <v>7422</v>
      </c>
      <c r="C3662" s="64" t="s">
        <v>7423</v>
      </c>
      <c r="D3662" s="234" t="s">
        <v>404</v>
      </c>
      <c r="E3662" s="64" t="s">
        <v>7424</v>
      </c>
      <c r="F3662" s="64">
        <v>17</v>
      </c>
      <c r="G3662" s="64" t="s">
        <v>166</v>
      </c>
      <c r="H3662" s="233" t="s">
        <v>7356</v>
      </c>
      <c r="I3662" s="234" t="s">
        <v>166</v>
      </c>
      <c r="J3662" s="64" t="s">
        <v>7362</v>
      </c>
    </row>
    <row r="3663" spans="1:10" x14ac:dyDescent="0.25">
      <c r="A3663" s="64">
        <v>24200082</v>
      </c>
      <c r="B3663" s="233" t="s">
        <v>7425</v>
      </c>
      <c r="C3663" s="64" t="s">
        <v>7426</v>
      </c>
      <c r="D3663" s="234" t="s">
        <v>119</v>
      </c>
      <c r="E3663" s="64" t="s">
        <v>5138</v>
      </c>
      <c r="F3663" s="64">
        <v>15</v>
      </c>
      <c r="G3663" s="64" t="s">
        <v>166</v>
      </c>
      <c r="H3663" s="233" t="s">
        <v>7356</v>
      </c>
      <c r="I3663" s="234" t="s">
        <v>166</v>
      </c>
      <c r="J3663" s="64" t="s">
        <v>3427</v>
      </c>
    </row>
    <row r="3664" spans="1:10" x14ac:dyDescent="0.25">
      <c r="A3664" s="64">
        <v>24248082</v>
      </c>
      <c r="B3664" s="233" t="s">
        <v>686</v>
      </c>
      <c r="C3664" s="64" t="s">
        <v>7427</v>
      </c>
      <c r="D3664" s="234" t="s">
        <v>118</v>
      </c>
      <c r="E3664" s="64" t="s">
        <v>7261</v>
      </c>
      <c r="F3664" s="64">
        <v>15</v>
      </c>
      <c r="G3664" s="64" t="s">
        <v>166</v>
      </c>
      <c r="H3664" s="233" t="s">
        <v>7356</v>
      </c>
      <c r="I3664" s="234" t="s">
        <v>166</v>
      </c>
      <c r="J3664" s="64" t="s">
        <v>7389</v>
      </c>
    </row>
    <row r="3665" spans="1:10" x14ac:dyDescent="0.25">
      <c r="A3665" s="64">
        <v>24177011</v>
      </c>
      <c r="B3665" s="233" t="s">
        <v>6623</v>
      </c>
      <c r="C3665" s="64" t="s">
        <v>7428</v>
      </c>
      <c r="D3665" s="234" t="s">
        <v>769</v>
      </c>
      <c r="E3665" s="64" t="s">
        <v>7429</v>
      </c>
      <c r="F3665" s="64">
        <v>20</v>
      </c>
      <c r="G3665" s="64" t="s">
        <v>166</v>
      </c>
      <c r="H3665" s="233" t="s">
        <v>7356</v>
      </c>
      <c r="I3665" s="234" t="s">
        <v>166</v>
      </c>
      <c r="J3665" s="64" t="s">
        <v>1441</v>
      </c>
    </row>
    <row r="3666" spans="1:10" x14ac:dyDescent="0.25">
      <c r="A3666" s="64">
        <v>24211041</v>
      </c>
      <c r="B3666" s="233" t="s">
        <v>7430</v>
      </c>
      <c r="C3666" s="64" t="s">
        <v>7431</v>
      </c>
      <c r="D3666" s="234" t="s">
        <v>404</v>
      </c>
      <c r="E3666" s="64" t="s">
        <v>7432</v>
      </c>
      <c r="F3666" s="64">
        <v>16</v>
      </c>
      <c r="G3666" s="64" t="s">
        <v>166</v>
      </c>
      <c r="H3666" s="233" t="s">
        <v>7356</v>
      </c>
      <c r="I3666" s="234" t="s">
        <v>166</v>
      </c>
      <c r="J3666" s="64" t="s">
        <v>3685</v>
      </c>
    </row>
    <row r="3667" spans="1:10" x14ac:dyDescent="0.25">
      <c r="A3667" s="64">
        <v>24200015</v>
      </c>
      <c r="B3667" s="233" t="s">
        <v>7041</v>
      </c>
      <c r="C3667" s="64" t="s">
        <v>7433</v>
      </c>
      <c r="D3667" s="234" t="s">
        <v>119</v>
      </c>
      <c r="E3667" s="64" t="s">
        <v>7434</v>
      </c>
      <c r="F3667" s="64">
        <v>15</v>
      </c>
      <c r="G3667" s="64" t="s">
        <v>166</v>
      </c>
      <c r="H3667" s="233" t="s">
        <v>7356</v>
      </c>
      <c r="I3667" s="234" t="s">
        <v>166</v>
      </c>
      <c r="J3667" s="64" t="s">
        <v>7357</v>
      </c>
    </row>
    <row r="3668" spans="1:10" x14ac:dyDescent="0.25">
      <c r="A3668" s="64">
        <v>24200003</v>
      </c>
      <c r="B3668" s="233" t="s">
        <v>7435</v>
      </c>
      <c r="C3668" s="64" t="s">
        <v>7436</v>
      </c>
      <c r="D3668" s="234" t="s">
        <v>404</v>
      </c>
      <c r="E3668" s="64" t="s">
        <v>7437</v>
      </c>
      <c r="F3668" s="64">
        <v>15</v>
      </c>
      <c r="G3668" s="64" t="s">
        <v>166</v>
      </c>
      <c r="H3668" s="233" t="s">
        <v>7356</v>
      </c>
      <c r="I3668" s="234" t="s">
        <v>166</v>
      </c>
      <c r="J3668" s="64" t="s">
        <v>4162</v>
      </c>
    </row>
    <row r="3669" spans="1:10" x14ac:dyDescent="0.25">
      <c r="A3669" s="64">
        <v>24190236</v>
      </c>
      <c r="B3669" s="233" t="s">
        <v>1517</v>
      </c>
      <c r="C3669" s="64" t="s">
        <v>3651</v>
      </c>
      <c r="D3669" s="234" t="s">
        <v>657</v>
      </c>
      <c r="E3669" s="64" t="s">
        <v>7438</v>
      </c>
      <c r="F3669" s="64">
        <v>16</v>
      </c>
      <c r="G3669" s="64" t="s">
        <v>166</v>
      </c>
      <c r="H3669" s="233" t="s">
        <v>7356</v>
      </c>
      <c r="I3669" s="234" t="s">
        <v>166</v>
      </c>
      <c r="J3669" s="64" t="s">
        <v>7439</v>
      </c>
    </row>
    <row r="3670" spans="1:10" x14ac:dyDescent="0.25">
      <c r="A3670" s="64">
        <v>24188040</v>
      </c>
      <c r="B3670" s="233" t="s">
        <v>7440</v>
      </c>
      <c r="C3670" s="64" t="s">
        <v>5059</v>
      </c>
      <c r="D3670" s="234" t="s">
        <v>7211</v>
      </c>
      <c r="E3670" s="64" t="s">
        <v>7441</v>
      </c>
      <c r="F3670" s="64">
        <v>18</v>
      </c>
      <c r="G3670" s="64" t="s">
        <v>166</v>
      </c>
      <c r="H3670" s="233" t="s">
        <v>7356</v>
      </c>
      <c r="I3670" s="234" t="s">
        <v>166</v>
      </c>
      <c r="J3670" s="64" t="s">
        <v>818</v>
      </c>
    </row>
    <row r="3671" spans="1:10" x14ac:dyDescent="0.25">
      <c r="A3671" s="64">
        <v>24199039</v>
      </c>
      <c r="B3671" s="233" t="s">
        <v>7442</v>
      </c>
      <c r="C3671" s="64" t="s">
        <v>412</v>
      </c>
      <c r="D3671" s="234" t="s">
        <v>7211</v>
      </c>
      <c r="E3671" s="64" t="s">
        <v>7443</v>
      </c>
      <c r="F3671" s="64">
        <v>17</v>
      </c>
      <c r="G3671" s="64" t="s">
        <v>166</v>
      </c>
      <c r="H3671" s="233" t="s">
        <v>7356</v>
      </c>
      <c r="I3671" s="234" t="s">
        <v>166</v>
      </c>
      <c r="J3671" s="64" t="s">
        <v>3751</v>
      </c>
    </row>
    <row r="3672" spans="1:10" x14ac:dyDescent="0.25">
      <c r="A3672" s="64">
        <v>24199045</v>
      </c>
      <c r="B3672" s="233" t="s">
        <v>6808</v>
      </c>
      <c r="C3672" s="64" t="s">
        <v>333</v>
      </c>
      <c r="D3672" s="234" t="s">
        <v>404</v>
      </c>
      <c r="E3672" s="64" t="s">
        <v>7444</v>
      </c>
      <c r="F3672" s="64">
        <v>17</v>
      </c>
      <c r="G3672" s="64" t="s">
        <v>166</v>
      </c>
      <c r="H3672" s="233" t="s">
        <v>7356</v>
      </c>
      <c r="I3672" s="234" t="s">
        <v>166</v>
      </c>
      <c r="J3672" s="64" t="s">
        <v>3685</v>
      </c>
    </row>
    <row r="3673" spans="1:10" x14ac:dyDescent="0.25">
      <c r="A3673" s="64">
        <v>24248590</v>
      </c>
      <c r="B3673" s="233" t="s">
        <v>7445</v>
      </c>
      <c r="C3673" s="64" t="s">
        <v>7436</v>
      </c>
      <c r="D3673" s="234" t="s">
        <v>119</v>
      </c>
      <c r="E3673" s="64" t="s">
        <v>7446</v>
      </c>
      <c r="F3673" s="64">
        <v>15</v>
      </c>
      <c r="G3673" s="64" t="s">
        <v>166</v>
      </c>
      <c r="H3673" s="233" t="s">
        <v>7356</v>
      </c>
      <c r="I3673" s="234" t="s">
        <v>166</v>
      </c>
      <c r="J3673" s="64" t="s">
        <v>7379</v>
      </c>
    </row>
    <row r="3674" spans="1:10" x14ac:dyDescent="0.25">
      <c r="A3674" s="64">
        <v>24248148</v>
      </c>
      <c r="B3674" s="233" t="s">
        <v>7447</v>
      </c>
      <c r="C3674" s="64" t="s">
        <v>7448</v>
      </c>
      <c r="D3674" s="234" t="s">
        <v>657</v>
      </c>
      <c r="E3674" s="64" t="s">
        <v>7449</v>
      </c>
      <c r="F3674" s="64">
        <v>16</v>
      </c>
      <c r="G3674" s="64" t="s">
        <v>166</v>
      </c>
      <c r="H3674" s="233" t="s">
        <v>7356</v>
      </c>
      <c r="I3674" s="234" t="s">
        <v>166</v>
      </c>
      <c r="J3674" s="64" t="s">
        <v>7450</v>
      </c>
    </row>
    <row r="3675" spans="1:10" x14ac:dyDescent="0.25">
      <c r="A3675" s="64">
        <v>24248589</v>
      </c>
      <c r="B3675" s="233" t="s">
        <v>7451</v>
      </c>
      <c r="C3675" s="64" t="s">
        <v>7452</v>
      </c>
      <c r="D3675" s="234" t="s">
        <v>404</v>
      </c>
      <c r="E3675" s="64" t="s">
        <v>7414</v>
      </c>
      <c r="F3675" s="64">
        <v>16</v>
      </c>
      <c r="G3675" s="64" t="s">
        <v>166</v>
      </c>
      <c r="H3675" s="233" t="s">
        <v>7356</v>
      </c>
      <c r="I3675" s="234" t="s">
        <v>166</v>
      </c>
      <c r="J3675" s="64" t="s">
        <v>469</v>
      </c>
    </row>
    <row r="3676" spans="1:10" x14ac:dyDescent="0.25">
      <c r="A3676" s="64">
        <v>24188023</v>
      </c>
      <c r="B3676" s="233" t="s">
        <v>454</v>
      </c>
      <c r="C3676" s="64" t="s">
        <v>479</v>
      </c>
      <c r="D3676" s="234" t="s">
        <v>7211</v>
      </c>
      <c r="E3676" s="64" t="s">
        <v>9227</v>
      </c>
      <c r="F3676" s="64">
        <v>18</v>
      </c>
      <c r="G3676" s="64" t="s">
        <v>166</v>
      </c>
      <c r="H3676" s="233" t="s">
        <v>7356</v>
      </c>
      <c r="I3676" s="234" t="s">
        <v>166</v>
      </c>
      <c r="J3676" s="64" t="s">
        <v>1441</v>
      </c>
    </row>
    <row r="3677" spans="1:10" x14ac:dyDescent="0.25">
      <c r="A3677" s="64">
        <v>24180235</v>
      </c>
      <c r="B3677" s="233" t="s">
        <v>4506</v>
      </c>
      <c r="C3677" s="64" t="s">
        <v>6160</v>
      </c>
      <c r="D3677" s="234" t="s">
        <v>657</v>
      </c>
      <c r="E3677" s="64" t="s">
        <v>7453</v>
      </c>
      <c r="F3677" s="64">
        <v>17</v>
      </c>
      <c r="G3677" s="64" t="s">
        <v>166</v>
      </c>
      <c r="H3677" s="233" t="s">
        <v>7454</v>
      </c>
      <c r="I3677" s="234" t="s">
        <v>166</v>
      </c>
      <c r="J3677" s="64" t="s">
        <v>331</v>
      </c>
    </row>
    <row r="3678" spans="1:10" x14ac:dyDescent="0.25">
      <c r="A3678" s="64">
        <v>24248087</v>
      </c>
      <c r="B3678" s="233" t="s">
        <v>7455</v>
      </c>
      <c r="C3678" s="64" t="s">
        <v>7456</v>
      </c>
      <c r="D3678" s="234" t="s">
        <v>657</v>
      </c>
      <c r="E3678" s="64" t="s">
        <v>7457</v>
      </c>
      <c r="F3678" s="64">
        <v>16</v>
      </c>
      <c r="G3678" s="64" t="s">
        <v>166</v>
      </c>
      <c r="H3678" s="233" t="s">
        <v>7454</v>
      </c>
      <c r="I3678" s="234" t="s">
        <v>166</v>
      </c>
      <c r="J3678" s="64" t="s">
        <v>331</v>
      </c>
    </row>
    <row r="3679" spans="1:10" x14ac:dyDescent="0.25">
      <c r="A3679" s="64">
        <v>24200234</v>
      </c>
      <c r="B3679" s="233" t="s">
        <v>7458</v>
      </c>
      <c r="C3679" s="64" t="s">
        <v>2868</v>
      </c>
      <c r="D3679" s="234" t="s">
        <v>7189</v>
      </c>
      <c r="E3679" s="64" t="s">
        <v>7459</v>
      </c>
      <c r="F3679" s="64">
        <v>18</v>
      </c>
      <c r="G3679" s="64" t="s">
        <v>166</v>
      </c>
      <c r="H3679" s="233" t="s">
        <v>7454</v>
      </c>
      <c r="I3679" s="234" t="s">
        <v>166</v>
      </c>
      <c r="J3679" s="64" t="s">
        <v>331</v>
      </c>
    </row>
    <row r="3680" spans="1:10" x14ac:dyDescent="0.25">
      <c r="A3680" s="64">
        <v>24248394</v>
      </c>
      <c r="B3680" s="233" t="s">
        <v>781</v>
      </c>
      <c r="C3680" s="64" t="s">
        <v>7460</v>
      </c>
      <c r="D3680" s="234" t="s">
        <v>404</v>
      </c>
      <c r="E3680" s="64" t="s">
        <v>7461</v>
      </c>
      <c r="F3680" s="64">
        <v>16</v>
      </c>
      <c r="G3680" s="64" t="s">
        <v>166</v>
      </c>
      <c r="H3680" s="233" t="s">
        <v>7454</v>
      </c>
      <c r="I3680" s="234" t="s">
        <v>166</v>
      </c>
      <c r="J3680" s="64" t="s">
        <v>2337</v>
      </c>
    </row>
    <row r="3681" spans="1:10" x14ac:dyDescent="0.25">
      <c r="A3681" s="64">
        <v>24190322</v>
      </c>
      <c r="B3681" s="233" t="s">
        <v>379</v>
      </c>
      <c r="C3681" s="64" t="s">
        <v>7462</v>
      </c>
      <c r="D3681" s="234" t="s">
        <v>7189</v>
      </c>
      <c r="E3681" s="64" t="s">
        <v>7463</v>
      </c>
      <c r="F3681" s="64">
        <v>18</v>
      </c>
      <c r="G3681" s="64" t="s">
        <v>166</v>
      </c>
      <c r="H3681" s="233" t="s">
        <v>7454</v>
      </c>
      <c r="I3681" s="234" t="s">
        <v>166</v>
      </c>
      <c r="J3681" s="64" t="s">
        <v>331</v>
      </c>
    </row>
    <row r="3682" spans="1:10" x14ac:dyDescent="0.25">
      <c r="A3682" s="64">
        <v>24199060</v>
      </c>
      <c r="B3682" s="233" t="s">
        <v>7464</v>
      </c>
      <c r="C3682" s="64" t="s">
        <v>4449</v>
      </c>
      <c r="D3682" s="234" t="s">
        <v>657</v>
      </c>
      <c r="E3682" s="64" t="s">
        <v>7465</v>
      </c>
      <c r="F3682" s="64">
        <v>16</v>
      </c>
      <c r="G3682" s="64" t="s">
        <v>166</v>
      </c>
      <c r="H3682" s="233" t="s">
        <v>7454</v>
      </c>
      <c r="I3682" s="234" t="s">
        <v>166</v>
      </c>
      <c r="J3682" s="64" t="s">
        <v>2337</v>
      </c>
    </row>
    <row r="3683" spans="1:10" x14ac:dyDescent="0.25">
      <c r="A3683" s="64">
        <v>24248957</v>
      </c>
      <c r="B3683" s="233" t="s">
        <v>7466</v>
      </c>
      <c r="C3683" s="64" t="s">
        <v>7467</v>
      </c>
      <c r="D3683" s="234" t="s">
        <v>657</v>
      </c>
      <c r="E3683" s="64" t="s">
        <v>7468</v>
      </c>
      <c r="F3683" s="64">
        <v>17</v>
      </c>
      <c r="G3683" s="64" t="s">
        <v>166</v>
      </c>
      <c r="H3683" s="233" t="s">
        <v>7454</v>
      </c>
      <c r="I3683" s="234" t="s">
        <v>166</v>
      </c>
      <c r="J3683" s="64" t="s">
        <v>2600</v>
      </c>
    </row>
    <row r="3684" spans="1:10" x14ac:dyDescent="0.25">
      <c r="A3684" s="64">
        <v>24248092</v>
      </c>
      <c r="B3684" s="233" t="s">
        <v>3083</v>
      </c>
      <c r="C3684" s="64" t="s">
        <v>7469</v>
      </c>
      <c r="D3684" s="234" t="s">
        <v>7189</v>
      </c>
      <c r="E3684" s="64" t="s">
        <v>7470</v>
      </c>
      <c r="F3684" s="64">
        <v>18</v>
      </c>
      <c r="G3684" s="64" t="s">
        <v>166</v>
      </c>
      <c r="H3684" s="233" t="s">
        <v>7454</v>
      </c>
      <c r="I3684" s="234" t="s">
        <v>166</v>
      </c>
      <c r="J3684" s="64" t="s">
        <v>331</v>
      </c>
    </row>
    <row r="3685" spans="1:10" x14ac:dyDescent="0.25">
      <c r="A3685" s="64">
        <v>24200880</v>
      </c>
      <c r="B3685" s="233" t="s">
        <v>3083</v>
      </c>
      <c r="C3685" s="64" t="s">
        <v>7471</v>
      </c>
      <c r="D3685" s="234" t="s">
        <v>118</v>
      </c>
      <c r="E3685" s="64" t="s">
        <v>5138</v>
      </c>
      <c r="F3685" s="64">
        <v>15</v>
      </c>
      <c r="G3685" s="64" t="s">
        <v>166</v>
      </c>
      <c r="H3685" s="233" t="s">
        <v>7454</v>
      </c>
      <c r="I3685" s="234" t="s">
        <v>166</v>
      </c>
      <c r="J3685" s="64" t="s">
        <v>1340</v>
      </c>
    </row>
    <row r="3686" spans="1:10" x14ac:dyDescent="0.25">
      <c r="A3686" s="64">
        <v>24211060</v>
      </c>
      <c r="B3686" s="233" t="s">
        <v>6699</v>
      </c>
      <c r="C3686" s="64" t="s">
        <v>1163</v>
      </c>
      <c r="D3686" s="234" t="s">
        <v>657</v>
      </c>
      <c r="E3686" s="64" t="s">
        <v>6973</v>
      </c>
      <c r="F3686" s="64">
        <v>15</v>
      </c>
      <c r="G3686" s="64" t="s">
        <v>166</v>
      </c>
      <c r="H3686" s="233" t="s">
        <v>7454</v>
      </c>
      <c r="I3686" s="234" t="s">
        <v>166</v>
      </c>
      <c r="J3686" s="64" t="s">
        <v>7472</v>
      </c>
    </row>
    <row r="3687" spans="1:10" x14ac:dyDescent="0.25">
      <c r="A3687" s="64">
        <v>24248958</v>
      </c>
      <c r="B3687" s="233" t="s">
        <v>3620</v>
      </c>
      <c r="C3687" s="64" t="s">
        <v>7473</v>
      </c>
      <c r="D3687" s="234" t="s">
        <v>7189</v>
      </c>
      <c r="E3687" s="64" t="s">
        <v>7474</v>
      </c>
      <c r="F3687" s="64">
        <v>18</v>
      </c>
      <c r="G3687" s="64" t="s">
        <v>166</v>
      </c>
      <c r="H3687" s="233" t="s">
        <v>7454</v>
      </c>
      <c r="I3687" s="234" t="s">
        <v>166</v>
      </c>
    </row>
    <row r="3688" spans="1:10" x14ac:dyDescent="0.25">
      <c r="A3688" s="64">
        <v>24248397</v>
      </c>
      <c r="B3688" s="233" t="s">
        <v>7475</v>
      </c>
      <c r="C3688" s="64" t="s">
        <v>388</v>
      </c>
      <c r="D3688" s="234" t="s">
        <v>404</v>
      </c>
      <c r="E3688" s="64" t="s">
        <v>7476</v>
      </c>
      <c r="F3688" s="64">
        <v>15</v>
      </c>
      <c r="G3688" s="64" t="s">
        <v>166</v>
      </c>
      <c r="H3688" s="233" t="s">
        <v>7454</v>
      </c>
      <c r="I3688" s="234" t="s">
        <v>166</v>
      </c>
      <c r="J3688" s="64" t="s">
        <v>2337</v>
      </c>
    </row>
    <row r="3689" spans="1:10" x14ac:dyDescent="0.25">
      <c r="A3689" s="64">
        <v>24221860</v>
      </c>
      <c r="B3689" s="233" t="s">
        <v>7477</v>
      </c>
      <c r="C3689" s="64" t="s">
        <v>1321</v>
      </c>
      <c r="D3689" s="234" t="s">
        <v>7189</v>
      </c>
      <c r="E3689" s="64" t="s">
        <v>7470</v>
      </c>
      <c r="F3689" s="64">
        <v>18</v>
      </c>
      <c r="G3689" s="64" t="s">
        <v>166</v>
      </c>
      <c r="H3689" s="233" t="s">
        <v>7454</v>
      </c>
      <c r="I3689" s="234" t="s">
        <v>166</v>
      </c>
      <c r="J3689" s="64" t="s">
        <v>331</v>
      </c>
    </row>
    <row r="3690" spans="1:10" x14ac:dyDescent="0.25">
      <c r="A3690" s="64">
        <v>24202833</v>
      </c>
      <c r="B3690" s="233" t="s">
        <v>7478</v>
      </c>
      <c r="C3690" s="64" t="s">
        <v>7479</v>
      </c>
      <c r="D3690" s="234" t="s">
        <v>119</v>
      </c>
      <c r="E3690" s="64" t="s">
        <v>7480</v>
      </c>
      <c r="F3690" s="64">
        <v>15</v>
      </c>
      <c r="G3690" s="64" t="s">
        <v>166</v>
      </c>
      <c r="H3690" s="233" t="s">
        <v>7454</v>
      </c>
      <c r="I3690" s="234" t="s">
        <v>166</v>
      </c>
      <c r="J3690" s="64" t="s">
        <v>2337</v>
      </c>
    </row>
    <row r="3691" spans="1:10" x14ac:dyDescent="0.25">
      <c r="A3691" s="64">
        <v>24248959</v>
      </c>
      <c r="B3691" s="233" t="s">
        <v>7481</v>
      </c>
      <c r="C3691" s="64" t="s">
        <v>7482</v>
      </c>
      <c r="D3691" s="234" t="s">
        <v>657</v>
      </c>
      <c r="E3691" s="64" t="s">
        <v>7483</v>
      </c>
      <c r="F3691" s="64">
        <v>17</v>
      </c>
      <c r="G3691" s="64" t="s">
        <v>166</v>
      </c>
      <c r="H3691" s="233" t="s">
        <v>7454</v>
      </c>
      <c r="I3691" s="234" t="s">
        <v>166</v>
      </c>
      <c r="J3691" s="64" t="s">
        <v>2307</v>
      </c>
    </row>
    <row r="3692" spans="1:10" x14ac:dyDescent="0.25">
      <c r="A3692" s="64">
        <v>24248399</v>
      </c>
      <c r="B3692" s="233" t="s">
        <v>7484</v>
      </c>
      <c r="C3692" s="64" t="s">
        <v>1347</v>
      </c>
      <c r="D3692" s="234" t="s">
        <v>119</v>
      </c>
      <c r="E3692" s="64" t="s">
        <v>2920</v>
      </c>
      <c r="F3692" s="64">
        <v>15</v>
      </c>
      <c r="G3692" s="64" t="s">
        <v>166</v>
      </c>
      <c r="H3692" s="233" t="s">
        <v>7454</v>
      </c>
      <c r="I3692" s="234" t="s">
        <v>166</v>
      </c>
      <c r="J3692" s="64" t="s">
        <v>2337</v>
      </c>
    </row>
    <row r="3693" spans="1:10" x14ac:dyDescent="0.25">
      <c r="A3693" s="64">
        <v>24200650</v>
      </c>
      <c r="B3693" s="233" t="s">
        <v>7485</v>
      </c>
      <c r="C3693" s="64" t="s">
        <v>3493</v>
      </c>
      <c r="D3693" s="234" t="s">
        <v>657</v>
      </c>
      <c r="E3693" s="64" t="s">
        <v>7486</v>
      </c>
      <c r="F3693" s="64">
        <v>16</v>
      </c>
      <c r="G3693" s="64" t="s">
        <v>166</v>
      </c>
      <c r="H3693" s="233" t="s">
        <v>7454</v>
      </c>
      <c r="I3693" s="234" t="s">
        <v>166</v>
      </c>
      <c r="J3693" s="64" t="s">
        <v>409</v>
      </c>
    </row>
    <row r="3694" spans="1:10" x14ac:dyDescent="0.25">
      <c r="A3694" s="64">
        <v>24248084</v>
      </c>
      <c r="B3694" s="233" t="s">
        <v>2175</v>
      </c>
      <c r="C3694" s="64" t="s">
        <v>7487</v>
      </c>
      <c r="D3694" s="234" t="s">
        <v>657</v>
      </c>
      <c r="E3694" s="64" t="s">
        <v>7488</v>
      </c>
      <c r="F3694" s="64">
        <v>16</v>
      </c>
      <c r="G3694" s="64" t="s">
        <v>166</v>
      </c>
      <c r="H3694" s="233" t="s">
        <v>7454</v>
      </c>
      <c r="I3694" s="234" t="s">
        <v>166</v>
      </c>
      <c r="J3694" s="64" t="s">
        <v>331</v>
      </c>
    </row>
    <row r="3695" spans="1:10" x14ac:dyDescent="0.25">
      <c r="A3695" s="64">
        <v>24201775</v>
      </c>
      <c r="B3695" s="233" t="s">
        <v>4882</v>
      </c>
      <c r="C3695" s="64" t="s">
        <v>7489</v>
      </c>
      <c r="D3695" s="234" t="s">
        <v>657</v>
      </c>
      <c r="E3695" s="64" t="s">
        <v>7490</v>
      </c>
      <c r="F3695" s="64">
        <v>16</v>
      </c>
      <c r="G3695" s="64" t="s">
        <v>166</v>
      </c>
      <c r="H3695" s="233" t="s">
        <v>7454</v>
      </c>
      <c r="I3695" s="234" t="s">
        <v>166</v>
      </c>
      <c r="J3695" s="64" t="s">
        <v>2337</v>
      </c>
    </row>
    <row r="3696" spans="1:10" x14ac:dyDescent="0.25">
      <c r="A3696" s="64">
        <v>24188007</v>
      </c>
      <c r="B3696" s="233" t="s">
        <v>7491</v>
      </c>
      <c r="C3696" s="64" t="s">
        <v>690</v>
      </c>
      <c r="D3696" s="234" t="s">
        <v>7189</v>
      </c>
      <c r="E3696" s="64" t="s">
        <v>7463</v>
      </c>
      <c r="F3696" s="64">
        <v>18</v>
      </c>
      <c r="G3696" s="64" t="s">
        <v>166</v>
      </c>
      <c r="H3696" s="233" t="s">
        <v>7454</v>
      </c>
      <c r="I3696" s="234" t="s">
        <v>166</v>
      </c>
      <c r="J3696" s="64" t="s">
        <v>1445</v>
      </c>
    </row>
    <row r="3697" spans="1:10" x14ac:dyDescent="0.25">
      <c r="A3697" s="64">
        <v>24220475</v>
      </c>
      <c r="B3697" s="233" t="s">
        <v>3352</v>
      </c>
      <c r="C3697" s="64" t="s">
        <v>7492</v>
      </c>
      <c r="D3697" s="234" t="s">
        <v>7189</v>
      </c>
      <c r="E3697" s="64" t="s">
        <v>7493</v>
      </c>
      <c r="F3697" s="64">
        <v>18</v>
      </c>
      <c r="G3697" s="64" t="s">
        <v>166</v>
      </c>
      <c r="H3697" s="233" t="s">
        <v>7454</v>
      </c>
      <c r="I3697" s="234" t="s">
        <v>166</v>
      </c>
      <c r="J3697" s="64" t="s">
        <v>331</v>
      </c>
    </row>
    <row r="3698" spans="1:10" x14ac:dyDescent="0.25">
      <c r="A3698" s="64">
        <v>24220473</v>
      </c>
      <c r="B3698" s="233" t="s">
        <v>218</v>
      </c>
      <c r="C3698" s="64" t="s">
        <v>7494</v>
      </c>
      <c r="D3698" s="234" t="s">
        <v>657</v>
      </c>
      <c r="E3698" s="64" t="s">
        <v>7495</v>
      </c>
      <c r="F3698" s="64">
        <v>17</v>
      </c>
      <c r="G3698" s="64" t="s">
        <v>166</v>
      </c>
      <c r="H3698" s="233" t="s">
        <v>7454</v>
      </c>
      <c r="I3698" s="234" t="s">
        <v>166</v>
      </c>
      <c r="J3698" s="64" t="s">
        <v>331</v>
      </c>
    </row>
    <row r="3699" spans="1:10" x14ac:dyDescent="0.25">
      <c r="A3699" s="64">
        <v>24248098</v>
      </c>
      <c r="B3699" s="233" t="s">
        <v>5076</v>
      </c>
      <c r="C3699" s="64" t="s">
        <v>7496</v>
      </c>
      <c r="D3699" s="234" t="s">
        <v>7211</v>
      </c>
      <c r="E3699" s="64" t="s">
        <v>7497</v>
      </c>
      <c r="F3699" s="64">
        <v>17</v>
      </c>
      <c r="G3699" s="64" t="s">
        <v>166</v>
      </c>
      <c r="H3699" s="233" t="s">
        <v>7454</v>
      </c>
      <c r="I3699" s="234" t="s">
        <v>166</v>
      </c>
      <c r="J3699" s="64" t="s">
        <v>331</v>
      </c>
    </row>
    <row r="3700" spans="1:10" x14ac:dyDescent="0.25">
      <c r="A3700" s="64">
        <v>24201928</v>
      </c>
      <c r="B3700" s="233" t="s">
        <v>2963</v>
      </c>
      <c r="C3700" s="64" t="s">
        <v>2901</v>
      </c>
      <c r="D3700" s="234" t="s">
        <v>657</v>
      </c>
      <c r="E3700" s="64" t="s">
        <v>7498</v>
      </c>
      <c r="F3700" s="64">
        <v>17</v>
      </c>
      <c r="G3700" s="64" t="s">
        <v>166</v>
      </c>
      <c r="H3700" s="233" t="s">
        <v>7454</v>
      </c>
      <c r="I3700" s="234" t="s">
        <v>166</v>
      </c>
      <c r="J3700" s="64" t="s">
        <v>331</v>
      </c>
    </row>
    <row r="3701" spans="1:10" x14ac:dyDescent="0.25">
      <c r="A3701" s="64">
        <v>24200084</v>
      </c>
      <c r="B3701" s="233" t="s">
        <v>7499</v>
      </c>
      <c r="C3701" s="64" t="s">
        <v>5118</v>
      </c>
      <c r="D3701" s="234" t="s">
        <v>118</v>
      </c>
      <c r="E3701" s="64" t="s">
        <v>7500</v>
      </c>
      <c r="F3701" s="64">
        <v>15</v>
      </c>
      <c r="G3701" s="64" t="s">
        <v>166</v>
      </c>
      <c r="H3701" s="233" t="s">
        <v>7454</v>
      </c>
      <c r="I3701" s="234" t="s">
        <v>166</v>
      </c>
      <c r="J3701" s="64" t="s">
        <v>3306</v>
      </c>
    </row>
    <row r="3702" spans="1:10" x14ac:dyDescent="0.25">
      <c r="A3702" s="64">
        <v>24200137</v>
      </c>
      <c r="B3702" s="233" t="s">
        <v>4584</v>
      </c>
      <c r="C3702" s="64" t="s">
        <v>7501</v>
      </c>
      <c r="D3702" s="234" t="s">
        <v>657</v>
      </c>
      <c r="E3702" s="64" t="s">
        <v>7245</v>
      </c>
      <c r="F3702" s="64">
        <v>15</v>
      </c>
      <c r="G3702" s="64" t="s">
        <v>166</v>
      </c>
      <c r="H3702" s="233" t="s">
        <v>7454</v>
      </c>
      <c r="I3702" s="234" t="s">
        <v>166</v>
      </c>
      <c r="J3702" s="64" t="s">
        <v>2307</v>
      </c>
    </row>
    <row r="3703" spans="1:10" x14ac:dyDescent="0.25">
      <c r="A3703" s="64">
        <v>24220158</v>
      </c>
      <c r="B3703" s="233" t="s">
        <v>4310</v>
      </c>
      <c r="C3703" s="64" t="s">
        <v>7502</v>
      </c>
      <c r="D3703" s="234" t="s">
        <v>657</v>
      </c>
      <c r="E3703" s="64" t="s">
        <v>7503</v>
      </c>
      <c r="F3703" s="64">
        <v>17</v>
      </c>
      <c r="G3703" s="64" t="s">
        <v>166</v>
      </c>
      <c r="H3703" s="233" t="s">
        <v>7454</v>
      </c>
      <c r="I3703" s="234" t="s">
        <v>166</v>
      </c>
      <c r="J3703" s="64" t="s">
        <v>2337</v>
      </c>
    </row>
    <row r="3704" spans="1:10" x14ac:dyDescent="0.25">
      <c r="A3704" s="64">
        <v>24190741</v>
      </c>
      <c r="B3704" s="233" t="s">
        <v>7504</v>
      </c>
      <c r="C3704" s="64" t="s">
        <v>7505</v>
      </c>
      <c r="D3704" s="234" t="s">
        <v>404</v>
      </c>
      <c r="E3704" s="64" t="s">
        <v>7506</v>
      </c>
      <c r="F3704" s="64">
        <v>17</v>
      </c>
      <c r="G3704" s="64" t="s">
        <v>166</v>
      </c>
      <c r="H3704" s="233" t="s">
        <v>7454</v>
      </c>
      <c r="I3704" s="234" t="s">
        <v>166</v>
      </c>
      <c r="J3704" s="64" t="s">
        <v>1441</v>
      </c>
    </row>
    <row r="3705" spans="1:10" x14ac:dyDescent="0.25">
      <c r="A3705" s="64">
        <v>24248960</v>
      </c>
      <c r="B3705" s="233" t="s">
        <v>3994</v>
      </c>
      <c r="C3705" s="64" t="s">
        <v>4097</v>
      </c>
      <c r="D3705" s="234" t="s">
        <v>657</v>
      </c>
      <c r="E3705" s="64" t="s">
        <v>7507</v>
      </c>
      <c r="F3705" s="64">
        <v>17</v>
      </c>
      <c r="G3705" s="64" t="s">
        <v>166</v>
      </c>
      <c r="H3705" s="233" t="s">
        <v>7454</v>
      </c>
      <c r="I3705" s="234" t="s">
        <v>166</v>
      </c>
      <c r="J3705" s="64" t="s">
        <v>2307</v>
      </c>
    </row>
    <row r="3706" spans="1:10" x14ac:dyDescent="0.25">
      <c r="A3706" s="64">
        <v>24248961</v>
      </c>
      <c r="B3706" s="233" t="s">
        <v>958</v>
      </c>
      <c r="C3706" s="64" t="s">
        <v>7508</v>
      </c>
      <c r="D3706" s="234" t="s">
        <v>657</v>
      </c>
      <c r="E3706" s="64" t="s">
        <v>7509</v>
      </c>
      <c r="F3706" s="64">
        <v>16</v>
      </c>
      <c r="G3706" s="64" t="s">
        <v>166</v>
      </c>
      <c r="H3706" s="233" t="s">
        <v>7454</v>
      </c>
      <c r="I3706" s="234" t="s">
        <v>166</v>
      </c>
    </row>
    <row r="3707" spans="1:10" x14ac:dyDescent="0.25">
      <c r="A3707" s="64">
        <v>24200672</v>
      </c>
      <c r="B3707" s="233" t="s">
        <v>2994</v>
      </c>
      <c r="C3707" s="64" t="s">
        <v>7510</v>
      </c>
      <c r="D3707" s="234" t="s">
        <v>119</v>
      </c>
      <c r="E3707" s="64" t="s">
        <v>7511</v>
      </c>
      <c r="F3707" s="64">
        <v>15</v>
      </c>
      <c r="G3707" s="64" t="s">
        <v>166</v>
      </c>
      <c r="H3707" s="233" t="s">
        <v>7454</v>
      </c>
      <c r="I3707" s="234" t="s">
        <v>166</v>
      </c>
      <c r="J3707" s="64" t="s">
        <v>3714</v>
      </c>
    </row>
    <row r="3708" spans="1:10" x14ac:dyDescent="0.25">
      <c r="A3708" s="64">
        <v>24248962</v>
      </c>
      <c r="B3708" s="233" t="s">
        <v>7512</v>
      </c>
      <c r="C3708" s="64" t="s">
        <v>1362</v>
      </c>
      <c r="D3708" s="234" t="s">
        <v>404</v>
      </c>
      <c r="E3708" s="64" t="s">
        <v>7513</v>
      </c>
      <c r="F3708" s="64">
        <v>17</v>
      </c>
      <c r="G3708" s="64" t="s">
        <v>166</v>
      </c>
      <c r="H3708" s="233" t="s">
        <v>7454</v>
      </c>
      <c r="I3708" s="234" t="s">
        <v>166</v>
      </c>
      <c r="J3708" s="64" t="s">
        <v>331</v>
      </c>
    </row>
    <row r="3709" spans="1:10" x14ac:dyDescent="0.25">
      <c r="A3709" s="64">
        <v>24248097</v>
      </c>
      <c r="B3709" s="233" t="s">
        <v>5928</v>
      </c>
      <c r="C3709" s="64" t="s">
        <v>2834</v>
      </c>
      <c r="D3709" s="234" t="s">
        <v>404</v>
      </c>
      <c r="E3709" s="64" t="s">
        <v>7514</v>
      </c>
      <c r="F3709" s="64">
        <v>17</v>
      </c>
      <c r="G3709" s="64" t="s">
        <v>166</v>
      </c>
      <c r="H3709" s="233" t="s">
        <v>7454</v>
      </c>
      <c r="I3709" s="234" t="s">
        <v>166</v>
      </c>
      <c r="J3709" s="64" t="s">
        <v>331</v>
      </c>
    </row>
    <row r="3710" spans="1:10" x14ac:dyDescent="0.25">
      <c r="A3710" s="64">
        <v>24244954</v>
      </c>
      <c r="B3710" s="233" t="s">
        <v>1245</v>
      </c>
      <c r="C3710" s="64" t="s">
        <v>7515</v>
      </c>
      <c r="D3710" s="234" t="s">
        <v>404</v>
      </c>
      <c r="E3710" s="64" t="s">
        <v>7516</v>
      </c>
      <c r="F3710" s="64">
        <v>16</v>
      </c>
      <c r="G3710" s="64" t="s">
        <v>166</v>
      </c>
      <c r="H3710" s="233" t="s">
        <v>7454</v>
      </c>
      <c r="I3710" s="234" t="s">
        <v>166</v>
      </c>
      <c r="J3710" s="64" t="s">
        <v>2337</v>
      </c>
    </row>
    <row r="3711" spans="1:10" x14ac:dyDescent="0.25">
      <c r="A3711" s="64">
        <v>24222080</v>
      </c>
      <c r="B3711" s="233" t="s">
        <v>7517</v>
      </c>
      <c r="C3711" s="64" t="s">
        <v>7518</v>
      </c>
      <c r="D3711" s="234" t="s">
        <v>404</v>
      </c>
      <c r="E3711" s="64" t="s">
        <v>7519</v>
      </c>
      <c r="F3711" s="64">
        <v>16</v>
      </c>
      <c r="G3711" s="64" t="s">
        <v>166</v>
      </c>
      <c r="H3711" s="233" t="s">
        <v>7454</v>
      </c>
      <c r="I3711" s="234" t="s">
        <v>166</v>
      </c>
      <c r="J3711" s="64" t="s">
        <v>1962</v>
      </c>
    </row>
    <row r="3712" spans="1:10" x14ac:dyDescent="0.25">
      <c r="A3712" s="64">
        <v>24199097</v>
      </c>
      <c r="B3712" s="233" t="s">
        <v>7520</v>
      </c>
      <c r="C3712" s="64" t="s">
        <v>7521</v>
      </c>
      <c r="D3712" s="234" t="s">
        <v>657</v>
      </c>
      <c r="E3712" s="64" t="s">
        <v>7522</v>
      </c>
      <c r="F3712" s="64">
        <v>17</v>
      </c>
      <c r="G3712" s="64" t="s">
        <v>166</v>
      </c>
      <c r="H3712" s="233" t="s">
        <v>7454</v>
      </c>
      <c r="I3712" s="234" t="s">
        <v>166</v>
      </c>
      <c r="J3712" s="64" t="s">
        <v>2337</v>
      </c>
    </row>
    <row r="3713" spans="1:10" x14ac:dyDescent="0.25">
      <c r="A3713" s="64">
        <v>24200651</v>
      </c>
      <c r="B3713" s="233" t="s">
        <v>7523</v>
      </c>
      <c r="C3713" s="64" t="s">
        <v>7524</v>
      </c>
      <c r="D3713" s="234" t="s">
        <v>657</v>
      </c>
      <c r="E3713" s="64" t="s">
        <v>7525</v>
      </c>
      <c r="F3713" s="64">
        <v>16</v>
      </c>
      <c r="G3713" s="64" t="s">
        <v>166</v>
      </c>
      <c r="H3713" s="233" t="s">
        <v>7454</v>
      </c>
      <c r="I3713" s="234" t="s">
        <v>166</v>
      </c>
      <c r="J3713" s="64" t="s">
        <v>409</v>
      </c>
    </row>
    <row r="3714" spans="1:10" x14ac:dyDescent="0.25">
      <c r="A3714" s="64">
        <v>24200652</v>
      </c>
      <c r="B3714" s="233" t="s">
        <v>7523</v>
      </c>
      <c r="C3714" s="64" t="s">
        <v>7526</v>
      </c>
      <c r="D3714" s="234" t="s">
        <v>657</v>
      </c>
      <c r="E3714" s="64" t="s">
        <v>7525</v>
      </c>
      <c r="F3714" s="64">
        <v>16</v>
      </c>
      <c r="G3714" s="64" t="s">
        <v>166</v>
      </c>
      <c r="H3714" s="233" t="s">
        <v>7454</v>
      </c>
      <c r="I3714" s="234" t="s">
        <v>166</v>
      </c>
      <c r="J3714" s="64" t="s">
        <v>409</v>
      </c>
    </row>
    <row r="3715" spans="1:10" x14ac:dyDescent="0.25">
      <c r="A3715" s="64">
        <v>24170640</v>
      </c>
      <c r="B3715" s="233" t="s">
        <v>7523</v>
      </c>
      <c r="C3715" s="64" t="s">
        <v>7527</v>
      </c>
      <c r="D3715" s="234" t="s">
        <v>7211</v>
      </c>
      <c r="E3715" s="64" t="s">
        <v>7528</v>
      </c>
      <c r="F3715" s="64">
        <v>19</v>
      </c>
      <c r="G3715" s="64" t="s">
        <v>166</v>
      </c>
      <c r="H3715" s="233" t="s">
        <v>7454</v>
      </c>
      <c r="I3715" s="234" t="s">
        <v>166</v>
      </c>
      <c r="J3715" s="64" t="s">
        <v>3685</v>
      </c>
    </row>
    <row r="3716" spans="1:10" x14ac:dyDescent="0.25">
      <c r="A3716" s="64">
        <v>24222662</v>
      </c>
      <c r="B3716" s="233" t="s">
        <v>1472</v>
      </c>
      <c r="C3716" s="64" t="s">
        <v>1670</v>
      </c>
      <c r="D3716" s="234" t="s">
        <v>657</v>
      </c>
      <c r="E3716" s="64" t="s">
        <v>7529</v>
      </c>
      <c r="F3716" s="64">
        <v>16</v>
      </c>
      <c r="G3716" s="64" t="s">
        <v>166</v>
      </c>
      <c r="H3716" s="233" t="s">
        <v>7454</v>
      </c>
      <c r="I3716" s="234" t="s">
        <v>166</v>
      </c>
      <c r="J3716" s="64" t="s">
        <v>3372</v>
      </c>
    </row>
    <row r="3717" spans="1:10" x14ac:dyDescent="0.25">
      <c r="A3717" s="64">
        <v>24248085</v>
      </c>
      <c r="B3717" s="233" t="s">
        <v>5185</v>
      </c>
      <c r="C3717" s="64" t="s">
        <v>4700</v>
      </c>
      <c r="D3717" s="234" t="s">
        <v>657</v>
      </c>
      <c r="E3717" s="64" t="s">
        <v>7530</v>
      </c>
      <c r="F3717" s="64">
        <v>16</v>
      </c>
      <c r="G3717" s="64" t="s">
        <v>166</v>
      </c>
      <c r="H3717" s="233" t="s">
        <v>7454</v>
      </c>
      <c r="I3717" s="234" t="s">
        <v>166</v>
      </c>
      <c r="J3717" s="64" t="s">
        <v>331</v>
      </c>
    </row>
    <row r="3718" spans="1:10" x14ac:dyDescent="0.25">
      <c r="A3718" s="64">
        <v>24248963</v>
      </c>
      <c r="B3718" s="233" t="s">
        <v>7531</v>
      </c>
      <c r="C3718" s="64" t="s">
        <v>7532</v>
      </c>
      <c r="D3718" s="234" t="s">
        <v>7189</v>
      </c>
      <c r="E3718" s="64" t="s">
        <v>7533</v>
      </c>
      <c r="F3718" s="64">
        <v>17</v>
      </c>
      <c r="G3718" s="64" t="s">
        <v>166</v>
      </c>
      <c r="H3718" s="233" t="s">
        <v>7454</v>
      </c>
      <c r="I3718" s="234" t="s">
        <v>166</v>
      </c>
    </row>
    <row r="3719" spans="1:10" x14ac:dyDescent="0.25">
      <c r="A3719" s="64">
        <v>24190998</v>
      </c>
      <c r="B3719" s="233" t="s">
        <v>1677</v>
      </c>
      <c r="C3719" s="64" t="s">
        <v>1152</v>
      </c>
      <c r="D3719" s="234" t="s">
        <v>404</v>
      </c>
      <c r="E3719" s="64" t="s">
        <v>7534</v>
      </c>
      <c r="F3719" s="64">
        <v>16</v>
      </c>
      <c r="G3719" s="64" t="s">
        <v>166</v>
      </c>
      <c r="H3719" s="233" t="s">
        <v>7454</v>
      </c>
      <c r="I3719" s="234" t="s">
        <v>166</v>
      </c>
      <c r="J3719" s="64" t="s">
        <v>1962</v>
      </c>
    </row>
    <row r="3720" spans="1:10" x14ac:dyDescent="0.25">
      <c r="A3720" s="64">
        <v>24248091</v>
      </c>
      <c r="B3720" s="233" t="s">
        <v>689</v>
      </c>
      <c r="C3720" s="64" t="s">
        <v>2186</v>
      </c>
      <c r="D3720" s="234" t="s">
        <v>657</v>
      </c>
      <c r="E3720" s="64" t="s">
        <v>7535</v>
      </c>
      <c r="F3720" s="64">
        <v>17</v>
      </c>
      <c r="G3720" s="64" t="s">
        <v>166</v>
      </c>
      <c r="H3720" s="233" t="s">
        <v>7454</v>
      </c>
      <c r="I3720" s="234" t="s">
        <v>166</v>
      </c>
      <c r="J3720" s="64" t="s">
        <v>331</v>
      </c>
    </row>
    <row r="3721" spans="1:10" x14ac:dyDescent="0.25">
      <c r="A3721" s="64">
        <v>24211408</v>
      </c>
      <c r="B3721" s="233" t="s">
        <v>7536</v>
      </c>
      <c r="C3721" s="64" t="s">
        <v>7537</v>
      </c>
      <c r="D3721" s="234" t="s">
        <v>404</v>
      </c>
      <c r="E3721" s="64" t="s">
        <v>7538</v>
      </c>
      <c r="F3721" s="64">
        <v>16</v>
      </c>
      <c r="G3721" s="64" t="s">
        <v>166</v>
      </c>
      <c r="H3721" s="233" t="s">
        <v>7454</v>
      </c>
      <c r="I3721" s="234" t="s">
        <v>166</v>
      </c>
      <c r="J3721" s="64" t="s">
        <v>7539</v>
      </c>
    </row>
    <row r="3722" spans="1:10" x14ac:dyDescent="0.25">
      <c r="A3722" s="64">
        <v>24201414</v>
      </c>
      <c r="B3722" s="233" t="s">
        <v>2833</v>
      </c>
      <c r="C3722" s="64" t="s">
        <v>7405</v>
      </c>
      <c r="D3722" s="234" t="s">
        <v>657</v>
      </c>
      <c r="E3722" s="64" t="s">
        <v>7540</v>
      </c>
      <c r="F3722" s="64">
        <v>16</v>
      </c>
      <c r="G3722" s="64" t="s">
        <v>166</v>
      </c>
      <c r="H3722" s="233" t="s">
        <v>7454</v>
      </c>
      <c r="I3722" s="234" t="s">
        <v>166</v>
      </c>
      <c r="J3722" s="64" t="s">
        <v>2493</v>
      </c>
    </row>
    <row r="3723" spans="1:10" x14ac:dyDescent="0.25">
      <c r="A3723" s="64">
        <v>24248964</v>
      </c>
      <c r="B3723" s="233" t="s">
        <v>3543</v>
      </c>
      <c r="C3723" s="64" t="s">
        <v>7541</v>
      </c>
      <c r="D3723" s="234" t="s">
        <v>657</v>
      </c>
      <c r="E3723" s="64" t="s">
        <v>7542</v>
      </c>
      <c r="F3723" s="64">
        <v>16</v>
      </c>
      <c r="G3723" s="64" t="s">
        <v>166</v>
      </c>
      <c r="H3723" s="233" t="s">
        <v>7454</v>
      </c>
      <c r="I3723" s="234" t="s">
        <v>166</v>
      </c>
      <c r="J3723" s="64" t="s">
        <v>2307</v>
      </c>
    </row>
    <row r="3724" spans="1:10" x14ac:dyDescent="0.25">
      <c r="A3724" s="64">
        <v>24210781</v>
      </c>
      <c r="B3724" s="233" t="s">
        <v>7543</v>
      </c>
      <c r="C3724" s="64" t="s">
        <v>7544</v>
      </c>
      <c r="D3724" s="234" t="s">
        <v>657</v>
      </c>
      <c r="E3724" s="64" t="s">
        <v>7202</v>
      </c>
      <c r="F3724" s="64">
        <v>17</v>
      </c>
      <c r="G3724" s="64" t="s">
        <v>166</v>
      </c>
      <c r="H3724" s="233" t="s">
        <v>7454</v>
      </c>
      <c r="I3724" s="234" t="s">
        <v>166</v>
      </c>
      <c r="J3724" s="64" t="s">
        <v>7106</v>
      </c>
    </row>
    <row r="3725" spans="1:10" x14ac:dyDescent="0.25">
      <c r="A3725" s="64">
        <v>24248242</v>
      </c>
      <c r="B3725" s="233" t="s">
        <v>2601</v>
      </c>
      <c r="C3725" s="64" t="s">
        <v>7545</v>
      </c>
      <c r="D3725" s="234" t="s">
        <v>7189</v>
      </c>
      <c r="E3725" s="64" t="s">
        <v>7546</v>
      </c>
      <c r="F3725" s="64">
        <v>17</v>
      </c>
      <c r="G3725" s="64" t="s">
        <v>166</v>
      </c>
      <c r="H3725" s="233" t="s">
        <v>7454</v>
      </c>
      <c r="I3725" s="234" t="s">
        <v>166</v>
      </c>
      <c r="J3725" s="64" t="s">
        <v>2337</v>
      </c>
    </row>
    <row r="3726" spans="1:10" x14ac:dyDescent="0.25">
      <c r="A3726" s="64">
        <v>24211004</v>
      </c>
      <c r="B3726" s="233" t="s">
        <v>306</v>
      </c>
      <c r="C3726" s="64" t="s">
        <v>4424</v>
      </c>
      <c r="D3726" s="234" t="s">
        <v>404</v>
      </c>
      <c r="E3726" s="64" t="s">
        <v>7513</v>
      </c>
      <c r="F3726" s="64">
        <v>17</v>
      </c>
      <c r="G3726" s="64" t="s">
        <v>166</v>
      </c>
      <c r="H3726" s="233" t="s">
        <v>7454</v>
      </c>
      <c r="I3726" s="234" t="s">
        <v>166</v>
      </c>
      <c r="J3726" s="64" t="s">
        <v>206</v>
      </c>
    </row>
    <row r="3727" spans="1:10" x14ac:dyDescent="0.25">
      <c r="A3727" s="64">
        <v>24180588</v>
      </c>
      <c r="B3727" s="233" t="s">
        <v>7547</v>
      </c>
      <c r="C3727" s="64" t="s">
        <v>4000</v>
      </c>
      <c r="D3727" s="234" t="s">
        <v>7211</v>
      </c>
      <c r="E3727" s="64" t="s">
        <v>7548</v>
      </c>
      <c r="F3727" s="64">
        <v>17</v>
      </c>
      <c r="G3727" s="64" t="s">
        <v>166</v>
      </c>
      <c r="H3727" s="233" t="s">
        <v>7454</v>
      </c>
      <c r="I3727" s="234" t="s">
        <v>166</v>
      </c>
      <c r="J3727" s="64" t="s">
        <v>1651</v>
      </c>
    </row>
    <row r="3728" spans="1:10" x14ac:dyDescent="0.25">
      <c r="A3728" s="64">
        <v>24237636</v>
      </c>
      <c r="B3728" s="233" t="s">
        <v>7549</v>
      </c>
      <c r="C3728" s="64" t="s">
        <v>7550</v>
      </c>
      <c r="D3728" s="234" t="s">
        <v>404</v>
      </c>
      <c r="E3728" s="64" t="s">
        <v>7551</v>
      </c>
      <c r="F3728" s="64">
        <v>16</v>
      </c>
      <c r="G3728" s="64" t="s">
        <v>166</v>
      </c>
      <c r="H3728" s="233" t="s">
        <v>7454</v>
      </c>
      <c r="I3728" s="234" t="s">
        <v>166</v>
      </c>
      <c r="J3728" s="64" t="s">
        <v>1011</v>
      </c>
    </row>
    <row r="3729" spans="1:10" x14ac:dyDescent="0.25">
      <c r="A3729" s="64">
        <v>24180141</v>
      </c>
      <c r="B3729" s="233" t="s">
        <v>7552</v>
      </c>
      <c r="C3729" s="64" t="s">
        <v>7553</v>
      </c>
      <c r="D3729" s="234" t="s">
        <v>7189</v>
      </c>
      <c r="E3729" s="64" t="s">
        <v>7554</v>
      </c>
      <c r="F3729" s="64">
        <v>18</v>
      </c>
      <c r="G3729" s="64" t="s">
        <v>166</v>
      </c>
      <c r="H3729" s="233" t="s">
        <v>7454</v>
      </c>
      <c r="I3729" s="234" t="s">
        <v>166</v>
      </c>
      <c r="J3729" s="64" t="s">
        <v>7555</v>
      </c>
    </row>
    <row r="3730" spans="1:10" x14ac:dyDescent="0.25">
      <c r="A3730" s="64">
        <v>24248089</v>
      </c>
      <c r="B3730" s="233" t="s">
        <v>7556</v>
      </c>
      <c r="C3730" s="64" t="s">
        <v>2981</v>
      </c>
      <c r="D3730" s="234" t="s">
        <v>657</v>
      </c>
      <c r="E3730" s="64" t="s">
        <v>7557</v>
      </c>
      <c r="F3730" s="64">
        <v>17</v>
      </c>
      <c r="G3730" s="64" t="s">
        <v>166</v>
      </c>
      <c r="H3730" s="233" t="s">
        <v>7454</v>
      </c>
      <c r="I3730" s="234" t="s">
        <v>166</v>
      </c>
      <c r="J3730" s="64" t="s">
        <v>331</v>
      </c>
    </row>
    <row r="3731" spans="1:10" x14ac:dyDescent="0.25">
      <c r="A3731" s="64">
        <v>24248965</v>
      </c>
      <c r="B3731" s="233" t="s">
        <v>1520</v>
      </c>
      <c r="C3731" s="64" t="s">
        <v>7558</v>
      </c>
      <c r="D3731" s="234" t="s">
        <v>657</v>
      </c>
      <c r="E3731" s="64" t="s">
        <v>7559</v>
      </c>
      <c r="F3731" s="64">
        <v>17</v>
      </c>
      <c r="G3731" s="64" t="s">
        <v>166</v>
      </c>
      <c r="H3731" s="233" t="s">
        <v>7454</v>
      </c>
      <c r="I3731" s="234" t="s">
        <v>166</v>
      </c>
    </row>
    <row r="3732" spans="1:10" x14ac:dyDescent="0.25">
      <c r="A3732" s="64">
        <v>24200553</v>
      </c>
      <c r="B3732" s="233" t="s">
        <v>4191</v>
      </c>
      <c r="C3732" s="64" t="s">
        <v>2547</v>
      </c>
      <c r="D3732" s="234" t="s">
        <v>7189</v>
      </c>
      <c r="E3732" s="64" t="s">
        <v>7342</v>
      </c>
      <c r="F3732" s="64">
        <v>18</v>
      </c>
      <c r="G3732" s="64" t="s">
        <v>166</v>
      </c>
      <c r="H3732" s="233" t="s">
        <v>7454</v>
      </c>
      <c r="I3732" s="234" t="s">
        <v>166</v>
      </c>
      <c r="J3732" s="64" t="s">
        <v>331</v>
      </c>
    </row>
    <row r="3733" spans="1:10" x14ac:dyDescent="0.25">
      <c r="A3733" s="64">
        <v>24201609</v>
      </c>
      <c r="B3733" s="233" t="s">
        <v>7560</v>
      </c>
      <c r="C3733" s="64" t="s">
        <v>3980</v>
      </c>
      <c r="D3733" s="234" t="s">
        <v>404</v>
      </c>
      <c r="E3733" s="64" t="s">
        <v>7561</v>
      </c>
      <c r="F3733" s="64">
        <v>16</v>
      </c>
      <c r="G3733" s="64" t="s">
        <v>166</v>
      </c>
      <c r="H3733" s="233" t="s">
        <v>7454</v>
      </c>
      <c r="I3733" s="234" t="s">
        <v>166</v>
      </c>
      <c r="J3733" s="64" t="s">
        <v>2337</v>
      </c>
    </row>
    <row r="3734" spans="1:10" x14ac:dyDescent="0.25">
      <c r="A3734" s="64">
        <v>24248090</v>
      </c>
      <c r="B3734" s="233" t="s">
        <v>7562</v>
      </c>
      <c r="C3734" s="64" t="s">
        <v>7563</v>
      </c>
      <c r="D3734" s="234" t="s">
        <v>7189</v>
      </c>
      <c r="E3734" s="64" t="s">
        <v>7493</v>
      </c>
      <c r="F3734" s="64">
        <v>18</v>
      </c>
      <c r="G3734" s="64" t="s">
        <v>166</v>
      </c>
      <c r="H3734" s="233" t="s">
        <v>7454</v>
      </c>
      <c r="I3734" s="234" t="s">
        <v>166</v>
      </c>
      <c r="J3734" s="64" t="s">
        <v>331</v>
      </c>
    </row>
    <row r="3735" spans="1:10" x14ac:dyDescent="0.25">
      <c r="A3735" s="64">
        <v>24200098</v>
      </c>
      <c r="B3735" s="233" t="s">
        <v>2075</v>
      </c>
      <c r="C3735" s="64" t="s">
        <v>1306</v>
      </c>
      <c r="D3735" s="234" t="s">
        <v>657</v>
      </c>
      <c r="E3735" s="64" t="s">
        <v>7564</v>
      </c>
      <c r="F3735" s="64">
        <v>16</v>
      </c>
      <c r="G3735" s="64" t="s">
        <v>166</v>
      </c>
      <c r="H3735" s="233" t="s">
        <v>7454</v>
      </c>
      <c r="I3735" s="234" t="s">
        <v>166</v>
      </c>
      <c r="J3735" s="64" t="s">
        <v>1340</v>
      </c>
    </row>
    <row r="3736" spans="1:10" x14ac:dyDescent="0.25">
      <c r="A3736" s="64">
        <v>24212254</v>
      </c>
      <c r="B3736" s="233" t="s">
        <v>4012</v>
      </c>
      <c r="C3736" s="64" t="s">
        <v>2094</v>
      </c>
      <c r="D3736" s="234" t="s">
        <v>118</v>
      </c>
      <c r="E3736" s="64" t="s">
        <v>7565</v>
      </c>
      <c r="F3736" s="64">
        <v>15</v>
      </c>
      <c r="G3736" s="64" t="s">
        <v>166</v>
      </c>
      <c r="H3736" s="233" t="s">
        <v>7454</v>
      </c>
      <c r="I3736" s="234" t="s">
        <v>166</v>
      </c>
      <c r="J3736" s="64" t="s">
        <v>7566</v>
      </c>
    </row>
    <row r="3737" spans="1:10" x14ac:dyDescent="0.25">
      <c r="A3737" s="64">
        <v>24211206</v>
      </c>
      <c r="B3737" s="233" t="s">
        <v>7567</v>
      </c>
      <c r="C3737" s="64" t="s">
        <v>3546</v>
      </c>
      <c r="D3737" s="234" t="s">
        <v>118</v>
      </c>
      <c r="E3737" s="64" t="s">
        <v>2760</v>
      </c>
      <c r="F3737" s="64">
        <v>15</v>
      </c>
      <c r="G3737" s="64" t="s">
        <v>166</v>
      </c>
      <c r="H3737" s="233" t="s">
        <v>7454</v>
      </c>
      <c r="I3737" s="234" t="s">
        <v>166</v>
      </c>
      <c r="J3737" s="64" t="s">
        <v>331</v>
      </c>
    </row>
    <row r="3738" spans="1:10" x14ac:dyDescent="0.25">
      <c r="A3738" s="64">
        <v>24210939</v>
      </c>
      <c r="B3738" s="233" t="s">
        <v>7568</v>
      </c>
      <c r="C3738" s="64" t="s">
        <v>7569</v>
      </c>
      <c r="D3738" s="234" t="s">
        <v>404</v>
      </c>
      <c r="E3738" s="64" t="s">
        <v>7570</v>
      </c>
      <c r="F3738" s="64">
        <v>16</v>
      </c>
      <c r="G3738" s="64" t="s">
        <v>166</v>
      </c>
      <c r="H3738" s="233" t="s">
        <v>7454</v>
      </c>
      <c r="I3738" s="234" t="s">
        <v>166</v>
      </c>
      <c r="J3738" s="64" t="s">
        <v>3516</v>
      </c>
    </row>
    <row r="3739" spans="1:10" x14ac:dyDescent="0.25">
      <c r="A3739" s="64">
        <v>24220429</v>
      </c>
      <c r="B3739" s="233" t="s">
        <v>7571</v>
      </c>
      <c r="C3739" s="64" t="s">
        <v>7572</v>
      </c>
      <c r="D3739" s="234" t="s">
        <v>7211</v>
      </c>
      <c r="E3739" s="64" t="s">
        <v>7573</v>
      </c>
      <c r="F3739" s="64">
        <v>18</v>
      </c>
      <c r="G3739" s="64" t="s">
        <v>166</v>
      </c>
      <c r="H3739" s="233" t="s">
        <v>7454</v>
      </c>
      <c r="I3739" s="234" t="s">
        <v>166</v>
      </c>
      <c r="J3739" s="64" t="s">
        <v>331</v>
      </c>
    </row>
    <row r="3740" spans="1:10" x14ac:dyDescent="0.25">
      <c r="A3740" s="64">
        <v>24201510</v>
      </c>
      <c r="B3740" s="233" t="s">
        <v>7574</v>
      </c>
      <c r="C3740" s="64" t="s">
        <v>7575</v>
      </c>
      <c r="D3740" s="234" t="s">
        <v>119</v>
      </c>
      <c r="E3740" s="64" t="s">
        <v>7576</v>
      </c>
      <c r="F3740" s="64">
        <v>15</v>
      </c>
      <c r="G3740" s="64" t="s">
        <v>166</v>
      </c>
      <c r="H3740" s="233" t="s">
        <v>7454</v>
      </c>
      <c r="I3740" s="234" t="s">
        <v>166</v>
      </c>
      <c r="J3740" s="64" t="s">
        <v>4814</v>
      </c>
    </row>
    <row r="3741" spans="1:10" x14ac:dyDescent="0.25">
      <c r="A3741" s="64">
        <v>24238803</v>
      </c>
      <c r="B3741" s="233" t="s">
        <v>2736</v>
      </c>
      <c r="C3741" s="64" t="s">
        <v>7392</v>
      </c>
      <c r="D3741" s="234" t="s">
        <v>7211</v>
      </c>
      <c r="E3741" s="64" t="s">
        <v>7577</v>
      </c>
      <c r="F3741" s="64">
        <v>18</v>
      </c>
      <c r="G3741" s="64" t="s">
        <v>166</v>
      </c>
      <c r="H3741" s="233" t="s">
        <v>7454</v>
      </c>
      <c r="I3741" s="234" t="s">
        <v>166</v>
      </c>
      <c r="J3741" s="64" t="s">
        <v>206</v>
      </c>
    </row>
    <row r="3742" spans="1:10" x14ac:dyDescent="0.25">
      <c r="A3742" s="64">
        <v>24220450</v>
      </c>
      <c r="B3742" s="233" t="s">
        <v>2108</v>
      </c>
      <c r="C3742" s="64" t="s">
        <v>7578</v>
      </c>
      <c r="D3742" s="234" t="s">
        <v>657</v>
      </c>
      <c r="E3742" s="64" t="s">
        <v>7535</v>
      </c>
      <c r="F3742" s="64">
        <v>17</v>
      </c>
      <c r="G3742" s="64" t="s">
        <v>166</v>
      </c>
      <c r="H3742" s="233" t="s">
        <v>7454</v>
      </c>
      <c r="I3742" s="234" t="s">
        <v>166</v>
      </c>
      <c r="J3742" s="64" t="s">
        <v>331</v>
      </c>
    </row>
    <row r="3743" spans="1:10" x14ac:dyDescent="0.25">
      <c r="A3743" s="64">
        <v>24220887</v>
      </c>
      <c r="B3743" s="233" t="s">
        <v>7579</v>
      </c>
      <c r="C3743" s="64" t="s">
        <v>7580</v>
      </c>
      <c r="D3743" s="234" t="s">
        <v>118</v>
      </c>
      <c r="E3743" s="64" t="s">
        <v>7581</v>
      </c>
      <c r="F3743" s="64">
        <v>15</v>
      </c>
      <c r="G3743" s="64" t="s">
        <v>166</v>
      </c>
      <c r="H3743" s="233" t="s">
        <v>7454</v>
      </c>
      <c r="I3743" s="234" t="s">
        <v>166</v>
      </c>
      <c r="J3743" s="64" t="s">
        <v>331</v>
      </c>
    </row>
    <row r="3744" spans="1:10" x14ac:dyDescent="0.25">
      <c r="A3744" s="64">
        <v>24200281</v>
      </c>
      <c r="B3744" s="233" t="s">
        <v>3842</v>
      </c>
      <c r="C3744" s="64" t="s">
        <v>7582</v>
      </c>
      <c r="D3744" s="234" t="s">
        <v>119</v>
      </c>
      <c r="E3744" s="64" t="s">
        <v>7583</v>
      </c>
      <c r="F3744" s="64">
        <v>15</v>
      </c>
      <c r="G3744" s="64" t="s">
        <v>166</v>
      </c>
      <c r="H3744" s="233" t="s">
        <v>7454</v>
      </c>
      <c r="I3744" s="234" t="s">
        <v>166</v>
      </c>
      <c r="J3744" s="64" t="s">
        <v>4814</v>
      </c>
    </row>
    <row r="3745" spans="1:10" x14ac:dyDescent="0.25">
      <c r="A3745" s="64">
        <v>24248966</v>
      </c>
      <c r="B3745" s="233" t="s">
        <v>7584</v>
      </c>
      <c r="C3745" s="64" t="s">
        <v>7585</v>
      </c>
      <c r="D3745" s="234" t="s">
        <v>404</v>
      </c>
      <c r="E3745" s="64" t="s">
        <v>7586</v>
      </c>
      <c r="F3745" s="64">
        <v>16</v>
      </c>
      <c r="G3745" s="64" t="s">
        <v>166</v>
      </c>
      <c r="H3745" s="233" t="s">
        <v>7454</v>
      </c>
      <c r="I3745" s="234" t="s">
        <v>166</v>
      </c>
      <c r="J3745" s="64" t="s">
        <v>331</v>
      </c>
    </row>
    <row r="3746" spans="1:10" x14ac:dyDescent="0.25">
      <c r="A3746" s="64">
        <v>24248243</v>
      </c>
      <c r="B3746" s="233" t="s">
        <v>7587</v>
      </c>
      <c r="C3746" s="64" t="s">
        <v>7588</v>
      </c>
      <c r="D3746" s="234" t="s">
        <v>657</v>
      </c>
      <c r="E3746" s="64" t="s">
        <v>7589</v>
      </c>
      <c r="F3746" s="64">
        <v>16</v>
      </c>
      <c r="G3746" s="64" t="s">
        <v>166</v>
      </c>
      <c r="H3746" s="233" t="s">
        <v>7454</v>
      </c>
      <c r="I3746" s="234" t="s">
        <v>166</v>
      </c>
      <c r="J3746" s="64" t="s">
        <v>2337</v>
      </c>
    </row>
    <row r="3747" spans="1:10" x14ac:dyDescent="0.25">
      <c r="A3747" s="64">
        <v>24180248</v>
      </c>
      <c r="B3747" s="233" t="s">
        <v>6537</v>
      </c>
      <c r="C3747" s="64" t="s">
        <v>6165</v>
      </c>
      <c r="D3747" s="234" t="s">
        <v>7189</v>
      </c>
      <c r="E3747" s="64" t="s">
        <v>7590</v>
      </c>
      <c r="F3747" s="64">
        <v>18</v>
      </c>
      <c r="G3747" s="64" t="s">
        <v>166</v>
      </c>
      <c r="H3747" s="233" t="s">
        <v>7454</v>
      </c>
      <c r="I3747" s="234" t="s">
        <v>166</v>
      </c>
      <c r="J3747" s="64" t="s">
        <v>331</v>
      </c>
    </row>
    <row r="3748" spans="1:10" x14ac:dyDescent="0.25">
      <c r="A3748" s="64">
        <v>24180206</v>
      </c>
      <c r="B3748" s="233" t="s">
        <v>7591</v>
      </c>
      <c r="C3748" s="64" t="s">
        <v>7592</v>
      </c>
      <c r="D3748" s="234" t="s">
        <v>7211</v>
      </c>
      <c r="E3748" s="64" t="s">
        <v>7593</v>
      </c>
      <c r="F3748" s="64">
        <v>18</v>
      </c>
      <c r="G3748" s="64" t="s">
        <v>166</v>
      </c>
      <c r="H3748" s="233" t="s">
        <v>7454</v>
      </c>
      <c r="I3748" s="234" t="s">
        <v>166</v>
      </c>
      <c r="J3748" s="64" t="s">
        <v>1441</v>
      </c>
    </row>
    <row r="3749" spans="1:10" x14ac:dyDescent="0.25">
      <c r="A3749" s="64">
        <v>24200060</v>
      </c>
      <c r="B3749" s="233" t="s">
        <v>4377</v>
      </c>
      <c r="C3749" s="64" t="s">
        <v>7594</v>
      </c>
      <c r="D3749" s="234" t="s">
        <v>404</v>
      </c>
      <c r="E3749" s="64" t="s">
        <v>7595</v>
      </c>
      <c r="F3749" s="64">
        <v>16</v>
      </c>
      <c r="G3749" s="64" t="s">
        <v>166</v>
      </c>
      <c r="H3749" s="233" t="s">
        <v>7454</v>
      </c>
      <c r="I3749" s="234" t="s">
        <v>166</v>
      </c>
      <c r="J3749" s="64" t="s">
        <v>1441</v>
      </c>
    </row>
    <row r="3750" spans="1:10" x14ac:dyDescent="0.25">
      <c r="A3750" s="64">
        <v>24248088</v>
      </c>
      <c r="B3750" s="233" t="s">
        <v>2876</v>
      </c>
      <c r="C3750" s="64" t="s">
        <v>7596</v>
      </c>
      <c r="D3750" s="234" t="s">
        <v>657</v>
      </c>
      <c r="E3750" s="64" t="s">
        <v>7597</v>
      </c>
      <c r="F3750" s="64">
        <v>17</v>
      </c>
      <c r="G3750" s="64" t="s">
        <v>166</v>
      </c>
      <c r="H3750" s="233" t="s">
        <v>7454</v>
      </c>
      <c r="I3750" s="234" t="s">
        <v>166</v>
      </c>
      <c r="J3750" s="64" t="s">
        <v>331</v>
      </c>
    </row>
    <row r="3751" spans="1:10" x14ac:dyDescent="0.25">
      <c r="A3751" s="64">
        <v>24210200</v>
      </c>
      <c r="B3751" s="233" t="s">
        <v>7598</v>
      </c>
      <c r="C3751" s="64" t="s">
        <v>6503</v>
      </c>
      <c r="D3751" s="234" t="s">
        <v>657</v>
      </c>
      <c r="E3751" s="64" t="s">
        <v>7599</v>
      </c>
      <c r="F3751" s="64">
        <v>17</v>
      </c>
      <c r="G3751" s="64" t="s">
        <v>166</v>
      </c>
      <c r="H3751" s="233" t="s">
        <v>7454</v>
      </c>
      <c r="I3751" s="234" t="s">
        <v>166</v>
      </c>
      <c r="J3751" s="64" t="s">
        <v>331</v>
      </c>
    </row>
    <row r="3752" spans="1:10" x14ac:dyDescent="0.25">
      <c r="A3752" s="64">
        <v>24248086</v>
      </c>
      <c r="B3752" s="233" t="s">
        <v>7600</v>
      </c>
      <c r="C3752" s="64" t="s">
        <v>7601</v>
      </c>
      <c r="D3752" s="234" t="s">
        <v>118</v>
      </c>
      <c r="E3752" s="64" t="s">
        <v>2107</v>
      </c>
      <c r="F3752" s="64">
        <v>14</v>
      </c>
      <c r="G3752" s="64" t="s">
        <v>166</v>
      </c>
      <c r="H3752" s="233" t="s">
        <v>7454</v>
      </c>
      <c r="I3752" s="234" t="s">
        <v>166</v>
      </c>
      <c r="J3752" s="64" t="s">
        <v>331</v>
      </c>
    </row>
    <row r="3753" spans="1:10" x14ac:dyDescent="0.25">
      <c r="A3753" s="64">
        <v>24190867</v>
      </c>
      <c r="B3753" s="233" t="s">
        <v>771</v>
      </c>
      <c r="C3753" s="64" t="s">
        <v>7602</v>
      </c>
      <c r="D3753" s="234" t="s">
        <v>404</v>
      </c>
      <c r="E3753" s="64" t="s">
        <v>7603</v>
      </c>
      <c r="F3753" s="64">
        <v>16</v>
      </c>
      <c r="G3753" s="64" t="s">
        <v>166</v>
      </c>
      <c r="H3753" s="233" t="s">
        <v>7454</v>
      </c>
      <c r="I3753" s="234" t="s">
        <v>166</v>
      </c>
      <c r="J3753" s="64" t="s">
        <v>443</v>
      </c>
    </row>
    <row r="3754" spans="1:10" x14ac:dyDescent="0.25">
      <c r="A3754" s="64">
        <v>24180695</v>
      </c>
      <c r="B3754" s="233" t="s">
        <v>7604</v>
      </c>
      <c r="C3754" s="64" t="s">
        <v>7605</v>
      </c>
      <c r="D3754" s="234" t="s">
        <v>404</v>
      </c>
      <c r="E3754" s="64" t="s">
        <v>7606</v>
      </c>
      <c r="F3754" s="64">
        <v>17</v>
      </c>
      <c r="G3754" s="64" t="s">
        <v>166</v>
      </c>
      <c r="H3754" s="233" t="s">
        <v>7454</v>
      </c>
      <c r="I3754" s="234" t="s">
        <v>166</v>
      </c>
      <c r="J3754" s="64" t="s">
        <v>3751</v>
      </c>
    </row>
    <row r="3755" spans="1:10" x14ac:dyDescent="0.25">
      <c r="A3755" s="64">
        <v>24248967</v>
      </c>
      <c r="B3755" s="233" t="s">
        <v>4033</v>
      </c>
      <c r="C3755" s="64" t="s">
        <v>7607</v>
      </c>
      <c r="D3755" s="234" t="s">
        <v>657</v>
      </c>
      <c r="E3755" s="64" t="s">
        <v>7608</v>
      </c>
      <c r="F3755" s="64">
        <v>16</v>
      </c>
      <c r="G3755" s="64" t="s">
        <v>166</v>
      </c>
      <c r="H3755" s="233" t="s">
        <v>7454</v>
      </c>
      <c r="I3755" s="234" t="s">
        <v>166</v>
      </c>
      <c r="J3755" s="64" t="s">
        <v>331</v>
      </c>
    </row>
    <row r="3756" spans="1:10" x14ac:dyDescent="0.25">
      <c r="A3756" s="64">
        <v>24248099</v>
      </c>
      <c r="B3756" s="233" t="s">
        <v>1151</v>
      </c>
      <c r="C3756" s="64" t="s">
        <v>7609</v>
      </c>
      <c r="D3756" s="234" t="s">
        <v>119</v>
      </c>
      <c r="E3756" s="64" t="s">
        <v>2980</v>
      </c>
      <c r="F3756" s="64">
        <v>15</v>
      </c>
      <c r="G3756" s="64" t="s">
        <v>166</v>
      </c>
      <c r="H3756" s="233" t="s">
        <v>7454</v>
      </c>
      <c r="I3756" s="234" t="s">
        <v>166</v>
      </c>
      <c r="J3756" s="64" t="s">
        <v>331</v>
      </c>
    </row>
    <row r="3757" spans="1:10" x14ac:dyDescent="0.25">
      <c r="A3757" s="64">
        <v>24180090</v>
      </c>
      <c r="B3757" s="233" t="s">
        <v>451</v>
      </c>
      <c r="C3757" s="64" t="s">
        <v>7610</v>
      </c>
      <c r="D3757" s="234" t="s">
        <v>657</v>
      </c>
      <c r="E3757" s="64" t="s">
        <v>7611</v>
      </c>
      <c r="F3757" s="64">
        <v>17</v>
      </c>
      <c r="G3757" s="64" t="s">
        <v>166</v>
      </c>
      <c r="H3757" s="233" t="s">
        <v>7454</v>
      </c>
      <c r="I3757" s="234" t="s">
        <v>166</v>
      </c>
      <c r="J3757" s="64" t="s">
        <v>331</v>
      </c>
    </row>
    <row r="3758" spans="1:10" x14ac:dyDescent="0.25">
      <c r="A3758" s="64">
        <v>24190381</v>
      </c>
      <c r="B3758" s="233" t="s">
        <v>7350</v>
      </c>
      <c r="C3758" s="64" t="s">
        <v>2159</v>
      </c>
      <c r="D3758" s="234" t="s">
        <v>404</v>
      </c>
      <c r="E3758" s="64" t="s">
        <v>7444</v>
      </c>
      <c r="F3758" s="64">
        <v>17</v>
      </c>
      <c r="G3758" s="64" t="s">
        <v>166</v>
      </c>
      <c r="H3758" s="233" t="s">
        <v>7454</v>
      </c>
      <c r="I3758" s="234" t="s">
        <v>166</v>
      </c>
      <c r="J3758" s="64" t="s">
        <v>206</v>
      </c>
    </row>
    <row r="3759" spans="1:10" x14ac:dyDescent="0.25">
      <c r="A3759" s="64">
        <v>24190457</v>
      </c>
      <c r="B3759" s="233" t="s">
        <v>3727</v>
      </c>
      <c r="C3759" s="64" t="s">
        <v>2188</v>
      </c>
      <c r="D3759" s="234" t="s">
        <v>657</v>
      </c>
      <c r="E3759" s="64" t="s">
        <v>7612</v>
      </c>
      <c r="F3759" s="64">
        <v>16</v>
      </c>
      <c r="G3759" s="64" t="s">
        <v>166</v>
      </c>
      <c r="H3759" s="233" t="s">
        <v>7454</v>
      </c>
      <c r="I3759" s="234" t="s">
        <v>166</v>
      </c>
      <c r="J3759" s="64" t="s">
        <v>6479</v>
      </c>
    </row>
    <row r="3760" spans="1:10" x14ac:dyDescent="0.25">
      <c r="A3760" s="64">
        <v>24192883</v>
      </c>
      <c r="B3760" s="233" t="s">
        <v>3727</v>
      </c>
      <c r="C3760" s="64" t="s">
        <v>7613</v>
      </c>
      <c r="D3760" s="234" t="s">
        <v>7211</v>
      </c>
      <c r="E3760" s="64" t="s">
        <v>7614</v>
      </c>
      <c r="F3760" s="64">
        <v>19</v>
      </c>
      <c r="G3760" s="64" t="s">
        <v>166</v>
      </c>
      <c r="H3760" s="233" t="s">
        <v>7454</v>
      </c>
      <c r="I3760" s="234" t="s">
        <v>166</v>
      </c>
      <c r="J3760" s="64" t="s">
        <v>1774</v>
      </c>
    </row>
    <row r="3761" spans="1:10" x14ac:dyDescent="0.25">
      <c r="A3761" s="64">
        <v>24200017</v>
      </c>
      <c r="B3761" s="233" t="s">
        <v>1174</v>
      </c>
      <c r="C3761" s="64" t="s">
        <v>7615</v>
      </c>
      <c r="D3761" s="234" t="s">
        <v>119</v>
      </c>
      <c r="E3761" s="64" t="s">
        <v>2699</v>
      </c>
      <c r="F3761" s="64">
        <v>15</v>
      </c>
      <c r="G3761" s="64" t="s">
        <v>166</v>
      </c>
      <c r="H3761" s="233" t="s">
        <v>7454</v>
      </c>
      <c r="I3761" s="234" t="s">
        <v>166</v>
      </c>
      <c r="J3761" s="64" t="s">
        <v>469</v>
      </c>
    </row>
    <row r="3762" spans="1:10" x14ac:dyDescent="0.25">
      <c r="A3762" s="64">
        <v>24193207</v>
      </c>
      <c r="B3762" s="233" t="s">
        <v>6224</v>
      </c>
      <c r="C3762" s="64" t="s">
        <v>2757</v>
      </c>
      <c r="D3762" s="234" t="s">
        <v>404</v>
      </c>
      <c r="E3762" s="64" t="s">
        <v>7616</v>
      </c>
      <c r="F3762" s="64">
        <v>16</v>
      </c>
      <c r="G3762" s="64" t="s">
        <v>166</v>
      </c>
      <c r="H3762" s="233" t="s">
        <v>7454</v>
      </c>
      <c r="I3762" s="234" t="s">
        <v>166</v>
      </c>
      <c r="J3762" s="64" t="s">
        <v>5388</v>
      </c>
    </row>
    <row r="3763" spans="1:10" x14ac:dyDescent="0.25">
      <c r="A3763" s="64">
        <v>24248398</v>
      </c>
      <c r="B3763" s="233" t="s">
        <v>5737</v>
      </c>
      <c r="C3763" s="64" t="s">
        <v>1613</v>
      </c>
      <c r="D3763" s="234" t="s">
        <v>404</v>
      </c>
      <c r="E3763" s="64" t="s">
        <v>7617</v>
      </c>
      <c r="F3763" s="64">
        <v>16</v>
      </c>
      <c r="G3763" s="64" t="s">
        <v>166</v>
      </c>
      <c r="H3763" s="233" t="s">
        <v>7454</v>
      </c>
      <c r="I3763" s="234" t="s">
        <v>166</v>
      </c>
      <c r="J3763" s="64" t="s">
        <v>2337</v>
      </c>
    </row>
    <row r="3764" spans="1:10" x14ac:dyDescent="0.25">
      <c r="A3764" s="64">
        <v>24248096</v>
      </c>
      <c r="B3764" s="233" t="s">
        <v>7618</v>
      </c>
      <c r="C3764" s="64" t="s">
        <v>7619</v>
      </c>
      <c r="D3764" s="234" t="s">
        <v>404</v>
      </c>
      <c r="E3764" s="64" t="s">
        <v>7620</v>
      </c>
      <c r="F3764" s="64">
        <v>15</v>
      </c>
      <c r="G3764" s="64" t="s">
        <v>166</v>
      </c>
      <c r="H3764" s="233" t="s">
        <v>7454</v>
      </c>
      <c r="I3764" s="234" t="s">
        <v>166</v>
      </c>
      <c r="J3764" s="64" t="s">
        <v>331</v>
      </c>
    </row>
    <row r="3765" spans="1:10" x14ac:dyDescent="0.25">
      <c r="A3765" s="64">
        <v>24248095</v>
      </c>
      <c r="B3765" s="233" t="s">
        <v>3066</v>
      </c>
      <c r="C3765" s="64" t="s">
        <v>7621</v>
      </c>
      <c r="D3765" s="234" t="s">
        <v>404</v>
      </c>
      <c r="E3765" s="64" t="s">
        <v>7622</v>
      </c>
      <c r="F3765" s="64">
        <v>16</v>
      </c>
      <c r="G3765" s="64" t="s">
        <v>166</v>
      </c>
      <c r="H3765" s="233" t="s">
        <v>7454</v>
      </c>
      <c r="I3765" s="234" t="s">
        <v>166</v>
      </c>
      <c r="J3765" s="64" t="s">
        <v>331</v>
      </c>
    </row>
    <row r="3766" spans="1:10" x14ac:dyDescent="0.25">
      <c r="A3766" s="64">
        <v>24238544</v>
      </c>
      <c r="B3766" s="233" t="s">
        <v>781</v>
      </c>
      <c r="C3766" s="64" t="s">
        <v>7623</v>
      </c>
      <c r="D3766" s="234" t="s">
        <v>7352</v>
      </c>
      <c r="E3766" s="64" t="s">
        <v>7624</v>
      </c>
      <c r="F3766" s="64">
        <v>20</v>
      </c>
      <c r="G3766" s="64" t="s">
        <v>166</v>
      </c>
      <c r="H3766" s="233" t="s">
        <v>7625</v>
      </c>
      <c r="I3766" s="234" t="s">
        <v>166</v>
      </c>
      <c r="J3766" s="64" t="s">
        <v>7626</v>
      </c>
    </row>
    <row r="3767" spans="1:10" x14ac:dyDescent="0.25">
      <c r="A3767" s="64">
        <v>24249379</v>
      </c>
      <c r="B3767" s="233" t="s">
        <v>9228</v>
      </c>
      <c r="C3767" s="64" t="s">
        <v>9229</v>
      </c>
      <c r="D3767" s="234" t="s">
        <v>118</v>
      </c>
      <c r="E3767" s="64" t="s">
        <v>7808</v>
      </c>
      <c r="F3767" s="64">
        <v>15</v>
      </c>
      <c r="G3767" s="64" t="s">
        <v>166</v>
      </c>
      <c r="H3767" s="233" t="s">
        <v>7625</v>
      </c>
      <c r="I3767" s="234" t="s">
        <v>166</v>
      </c>
    </row>
    <row r="3768" spans="1:10" x14ac:dyDescent="0.25">
      <c r="A3768" s="64">
        <v>24249037</v>
      </c>
      <c r="B3768" s="233" t="s">
        <v>7627</v>
      </c>
      <c r="C3768" s="64" t="s">
        <v>7628</v>
      </c>
      <c r="D3768" s="234" t="s">
        <v>7211</v>
      </c>
      <c r="E3768" s="64" t="s">
        <v>7629</v>
      </c>
      <c r="F3768" s="64">
        <v>18</v>
      </c>
      <c r="G3768" s="64" t="s">
        <v>166</v>
      </c>
      <c r="H3768" s="233" t="s">
        <v>7625</v>
      </c>
      <c r="I3768" s="234" t="s">
        <v>166</v>
      </c>
      <c r="J3768" s="64" t="s">
        <v>331</v>
      </c>
    </row>
    <row r="3769" spans="1:10" x14ac:dyDescent="0.25">
      <c r="A3769" s="64">
        <v>24200025</v>
      </c>
      <c r="B3769" s="233" t="s">
        <v>9256</v>
      </c>
      <c r="C3769" s="64" t="s">
        <v>9257</v>
      </c>
      <c r="D3769" s="234" t="s">
        <v>657</v>
      </c>
      <c r="E3769" s="64" t="s">
        <v>9258</v>
      </c>
      <c r="F3769" s="64">
        <v>16</v>
      </c>
      <c r="G3769" s="64" t="s">
        <v>166</v>
      </c>
      <c r="H3769" s="233" t="s">
        <v>7625</v>
      </c>
      <c r="I3769" s="234" t="s">
        <v>166</v>
      </c>
      <c r="J3769" s="64" t="s">
        <v>180</v>
      </c>
    </row>
    <row r="3770" spans="1:10" x14ac:dyDescent="0.25">
      <c r="A3770" s="64">
        <v>24249373</v>
      </c>
      <c r="B3770" s="233" t="s">
        <v>9230</v>
      </c>
      <c r="C3770" s="64" t="s">
        <v>3540</v>
      </c>
      <c r="D3770" s="234" t="s">
        <v>404</v>
      </c>
      <c r="E3770" s="64" t="s">
        <v>7298</v>
      </c>
      <c r="F3770" s="64">
        <v>16</v>
      </c>
      <c r="G3770" s="64" t="s">
        <v>166</v>
      </c>
      <c r="H3770" s="233" t="s">
        <v>7625</v>
      </c>
      <c r="I3770" s="234" t="s">
        <v>166</v>
      </c>
      <c r="J3770" s="64" t="s">
        <v>9223</v>
      </c>
    </row>
    <row r="3771" spans="1:10" x14ac:dyDescent="0.25">
      <c r="A3771" s="64">
        <v>24211003</v>
      </c>
      <c r="B3771" s="233" t="s">
        <v>870</v>
      </c>
      <c r="C3771" s="64" t="s">
        <v>5678</v>
      </c>
      <c r="D3771" s="234" t="s">
        <v>404</v>
      </c>
      <c r="E3771" s="64" t="s">
        <v>7258</v>
      </c>
      <c r="F3771" s="64">
        <v>16</v>
      </c>
      <c r="G3771" s="64" t="s">
        <v>166</v>
      </c>
      <c r="H3771" s="233" t="s">
        <v>7625</v>
      </c>
      <c r="I3771" s="234" t="s">
        <v>166</v>
      </c>
      <c r="J3771" s="64" t="s">
        <v>6817</v>
      </c>
    </row>
    <row r="3772" spans="1:10" x14ac:dyDescent="0.25">
      <c r="A3772" s="64">
        <v>24211200</v>
      </c>
      <c r="B3772" s="233" t="s">
        <v>9231</v>
      </c>
      <c r="C3772" s="64" t="s">
        <v>9232</v>
      </c>
      <c r="D3772" s="234" t="s">
        <v>657</v>
      </c>
      <c r="E3772" s="64" t="s">
        <v>8700</v>
      </c>
      <c r="F3772" s="64">
        <v>16</v>
      </c>
      <c r="G3772" s="64" t="s">
        <v>166</v>
      </c>
      <c r="H3772" s="233" t="s">
        <v>7625</v>
      </c>
      <c r="I3772" s="234" t="s">
        <v>166</v>
      </c>
      <c r="J3772" s="64" t="s">
        <v>4113</v>
      </c>
    </row>
    <row r="3773" spans="1:10" x14ac:dyDescent="0.25">
      <c r="A3773" s="64">
        <v>24249026</v>
      </c>
      <c r="B3773" s="233" t="s">
        <v>7630</v>
      </c>
      <c r="C3773" s="64" t="s">
        <v>7631</v>
      </c>
      <c r="D3773" s="234" t="s">
        <v>7352</v>
      </c>
      <c r="E3773" s="64" t="s">
        <v>7632</v>
      </c>
      <c r="F3773" s="64">
        <v>19</v>
      </c>
      <c r="G3773" s="64" t="s">
        <v>166</v>
      </c>
      <c r="H3773" s="233" t="s">
        <v>7625</v>
      </c>
      <c r="I3773" s="234" t="s">
        <v>166</v>
      </c>
      <c r="J3773" s="64" t="s">
        <v>331</v>
      </c>
    </row>
    <row r="3774" spans="1:10" x14ac:dyDescent="0.25">
      <c r="A3774" s="64">
        <v>24180036</v>
      </c>
      <c r="B3774" s="233" t="s">
        <v>1405</v>
      </c>
      <c r="C3774" s="64" t="s">
        <v>7633</v>
      </c>
      <c r="D3774" s="234" t="s">
        <v>769</v>
      </c>
      <c r="E3774" s="64" t="s">
        <v>7632</v>
      </c>
      <c r="F3774" s="64">
        <v>19</v>
      </c>
      <c r="G3774" s="64" t="s">
        <v>166</v>
      </c>
      <c r="H3774" s="233" t="s">
        <v>7625</v>
      </c>
      <c r="I3774" s="234" t="s">
        <v>166</v>
      </c>
      <c r="J3774" s="64" t="s">
        <v>7634</v>
      </c>
    </row>
    <row r="3775" spans="1:10" x14ac:dyDescent="0.25">
      <c r="A3775" s="64">
        <v>24248103</v>
      </c>
      <c r="B3775" s="233" t="s">
        <v>7635</v>
      </c>
      <c r="C3775" s="64" t="s">
        <v>2515</v>
      </c>
      <c r="D3775" s="234" t="s">
        <v>7211</v>
      </c>
      <c r="E3775" s="64" t="s">
        <v>7636</v>
      </c>
      <c r="F3775" s="64">
        <v>18</v>
      </c>
      <c r="G3775" s="64" t="s">
        <v>166</v>
      </c>
      <c r="H3775" s="233" t="s">
        <v>7625</v>
      </c>
      <c r="I3775" s="234" t="s">
        <v>166</v>
      </c>
      <c r="J3775" s="64" t="s">
        <v>331</v>
      </c>
    </row>
    <row r="3776" spans="1:10" x14ac:dyDescent="0.25">
      <c r="A3776" s="64">
        <v>24188264</v>
      </c>
      <c r="B3776" s="233" t="s">
        <v>934</v>
      </c>
      <c r="C3776" s="64" t="s">
        <v>7637</v>
      </c>
      <c r="D3776" s="234" t="s">
        <v>657</v>
      </c>
      <c r="E3776" s="64" t="s">
        <v>7638</v>
      </c>
      <c r="F3776" s="64">
        <v>17</v>
      </c>
      <c r="G3776" s="64" t="s">
        <v>166</v>
      </c>
      <c r="H3776" s="233" t="s">
        <v>7625</v>
      </c>
      <c r="I3776" s="234" t="s">
        <v>166</v>
      </c>
      <c r="J3776" s="64" t="s">
        <v>206</v>
      </c>
    </row>
    <row r="3777" spans="1:10" x14ac:dyDescent="0.25">
      <c r="A3777" s="64">
        <v>24249377</v>
      </c>
      <c r="B3777" s="233" t="s">
        <v>9233</v>
      </c>
      <c r="C3777" s="64" t="s">
        <v>9234</v>
      </c>
      <c r="D3777" s="234" t="s">
        <v>404</v>
      </c>
      <c r="E3777" s="64" t="s">
        <v>9235</v>
      </c>
      <c r="F3777" s="64">
        <v>17</v>
      </c>
      <c r="G3777" s="64" t="s">
        <v>166</v>
      </c>
      <c r="H3777" s="233" t="s">
        <v>7625</v>
      </c>
      <c r="I3777" s="234" t="s">
        <v>166</v>
      </c>
    </row>
    <row r="3778" spans="1:10" x14ac:dyDescent="0.25">
      <c r="A3778" s="64">
        <v>24220242</v>
      </c>
      <c r="B3778" s="233" t="s">
        <v>6899</v>
      </c>
      <c r="C3778" s="64" t="s">
        <v>1375</v>
      </c>
      <c r="D3778" s="234" t="s">
        <v>7189</v>
      </c>
      <c r="E3778" s="64" t="s">
        <v>7639</v>
      </c>
      <c r="F3778" s="64">
        <v>17</v>
      </c>
      <c r="G3778" s="64" t="s">
        <v>166</v>
      </c>
      <c r="H3778" s="233" t="s">
        <v>7625</v>
      </c>
      <c r="I3778" s="234" t="s">
        <v>166</v>
      </c>
      <c r="J3778" s="64" t="s">
        <v>206</v>
      </c>
    </row>
    <row r="3779" spans="1:10" x14ac:dyDescent="0.25">
      <c r="A3779" s="64">
        <v>24188108</v>
      </c>
      <c r="B3779" s="233" t="s">
        <v>7640</v>
      </c>
      <c r="C3779" s="64" t="s">
        <v>7641</v>
      </c>
      <c r="D3779" s="234" t="s">
        <v>657</v>
      </c>
      <c r="E3779" s="64" t="s">
        <v>7597</v>
      </c>
      <c r="F3779" s="64">
        <v>17</v>
      </c>
      <c r="G3779" s="64" t="s">
        <v>166</v>
      </c>
      <c r="H3779" s="233" t="s">
        <v>7625</v>
      </c>
      <c r="I3779" s="234" t="s">
        <v>166</v>
      </c>
      <c r="J3779" s="64" t="s">
        <v>206</v>
      </c>
    </row>
    <row r="3780" spans="1:10" x14ac:dyDescent="0.25">
      <c r="A3780" s="64">
        <v>24239207</v>
      </c>
      <c r="B3780" s="233" t="s">
        <v>7642</v>
      </c>
      <c r="C3780" s="64" t="s">
        <v>7643</v>
      </c>
      <c r="D3780" s="234" t="s">
        <v>7211</v>
      </c>
      <c r="E3780" s="64" t="s">
        <v>7644</v>
      </c>
      <c r="F3780" s="64">
        <v>18</v>
      </c>
      <c r="G3780" s="64" t="s">
        <v>166</v>
      </c>
      <c r="H3780" s="233" t="s">
        <v>7625</v>
      </c>
      <c r="I3780" s="234" t="s">
        <v>166</v>
      </c>
      <c r="J3780" s="64" t="s">
        <v>1441</v>
      </c>
    </row>
    <row r="3781" spans="1:10" x14ac:dyDescent="0.25">
      <c r="A3781" s="64">
        <v>24249406</v>
      </c>
      <c r="B3781" s="233" t="s">
        <v>3769</v>
      </c>
      <c r="C3781" s="64" t="s">
        <v>9259</v>
      </c>
      <c r="D3781" s="234" t="s">
        <v>404</v>
      </c>
      <c r="E3781" s="64" t="s">
        <v>8827</v>
      </c>
      <c r="F3781" s="64">
        <v>17</v>
      </c>
      <c r="G3781" s="64" t="s">
        <v>166</v>
      </c>
      <c r="H3781" s="233" t="s">
        <v>7625</v>
      </c>
      <c r="I3781" s="234" t="s">
        <v>166</v>
      </c>
      <c r="J3781" s="64" t="s">
        <v>1736</v>
      </c>
    </row>
    <row r="3782" spans="1:10" x14ac:dyDescent="0.25">
      <c r="A3782" s="64">
        <v>24211278</v>
      </c>
      <c r="B3782" s="233" t="s">
        <v>1006</v>
      </c>
      <c r="C3782" s="64" t="s">
        <v>9236</v>
      </c>
      <c r="D3782" s="234" t="s">
        <v>657</v>
      </c>
      <c r="E3782" s="64" t="s">
        <v>9237</v>
      </c>
      <c r="F3782" s="64">
        <v>16</v>
      </c>
      <c r="G3782" s="64" t="s">
        <v>166</v>
      </c>
      <c r="H3782" s="233" t="s">
        <v>7625</v>
      </c>
      <c r="I3782" s="234" t="s">
        <v>166</v>
      </c>
      <c r="J3782" s="64" t="s">
        <v>632</v>
      </c>
    </row>
    <row r="3783" spans="1:10" x14ac:dyDescent="0.25">
      <c r="A3783" s="64">
        <v>24192227</v>
      </c>
      <c r="B3783" s="233" t="s">
        <v>7645</v>
      </c>
      <c r="C3783" s="64" t="s">
        <v>640</v>
      </c>
      <c r="D3783" s="234" t="s">
        <v>404</v>
      </c>
      <c r="E3783" s="64" t="s">
        <v>7646</v>
      </c>
      <c r="F3783" s="64">
        <v>17</v>
      </c>
      <c r="G3783" s="64" t="s">
        <v>166</v>
      </c>
      <c r="H3783" s="233" t="s">
        <v>7625</v>
      </c>
      <c r="I3783" s="234" t="s">
        <v>166</v>
      </c>
      <c r="J3783" s="64" t="s">
        <v>1441</v>
      </c>
    </row>
    <row r="3784" spans="1:10" x14ac:dyDescent="0.25">
      <c r="A3784" s="64">
        <v>24249378</v>
      </c>
      <c r="B3784" s="233" t="s">
        <v>4450</v>
      </c>
      <c r="C3784" s="64" t="s">
        <v>6373</v>
      </c>
      <c r="D3784" s="234" t="s">
        <v>657</v>
      </c>
      <c r="E3784" s="64" t="s">
        <v>7408</v>
      </c>
      <c r="F3784" s="64">
        <v>16</v>
      </c>
      <c r="G3784" s="64" t="s">
        <v>166</v>
      </c>
      <c r="H3784" s="233" t="s">
        <v>7625</v>
      </c>
      <c r="I3784" s="234" t="s">
        <v>166</v>
      </c>
    </row>
    <row r="3785" spans="1:10" x14ac:dyDescent="0.25">
      <c r="A3785" s="64">
        <v>24249381</v>
      </c>
      <c r="B3785" s="233" t="s">
        <v>9238</v>
      </c>
      <c r="C3785" s="64" t="s">
        <v>1725</v>
      </c>
      <c r="D3785" s="234" t="s">
        <v>103</v>
      </c>
      <c r="E3785" s="64" t="s">
        <v>9239</v>
      </c>
      <c r="F3785" s="64">
        <v>-184</v>
      </c>
      <c r="G3785" s="64" t="s">
        <v>166</v>
      </c>
      <c r="H3785" s="233" t="s">
        <v>7625</v>
      </c>
      <c r="I3785" s="234" t="s">
        <v>166</v>
      </c>
    </row>
    <row r="3786" spans="1:10" x14ac:dyDescent="0.25">
      <c r="A3786" s="64">
        <v>24248180</v>
      </c>
      <c r="B3786" s="233" t="s">
        <v>2668</v>
      </c>
      <c r="C3786" s="64" t="s">
        <v>7647</v>
      </c>
      <c r="D3786" s="234" t="s">
        <v>404</v>
      </c>
      <c r="E3786" s="64" t="s">
        <v>7648</v>
      </c>
      <c r="F3786" s="64">
        <v>16</v>
      </c>
      <c r="G3786" s="64" t="s">
        <v>166</v>
      </c>
      <c r="H3786" s="233" t="s">
        <v>7625</v>
      </c>
      <c r="I3786" s="234" t="s">
        <v>166</v>
      </c>
      <c r="J3786" s="64" t="s">
        <v>1445</v>
      </c>
    </row>
    <row r="3787" spans="1:10" x14ac:dyDescent="0.25">
      <c r="A3787" s="64">
        <v>24238949</v>
      </c>
      <c r="B3787" s="233" t="s">
        <v>6618</v>
      </c>
      <c r="C3787" s="64" t="s">
        <v>1830</v>
      </c>
      <c r="D3787" s="234" t="s">
        <v>404</v>
      </c>
      <c r="E3787" s="64" t="s">
        <v>7649</v>
      </c>
      <c r="F3787" s="64">
        <v>17</v>
      </c>
      <c r="G3787" s="64" t="s">
        <v>166</v>
      </c>
      <c r="H3787" s="233" t="s">
        <v>7625</v>
      </c>
      <c r="I3787" s="234" t="s">
        <v>166</v>
      </c>
      <c r="J3787" s="64" t="s">
        <v>1441</v>
      </c>
    </row>
    <row r="3788" spans="1:10" x14ac:dyDescent="0.25">
      <c r="A3788" s="64">
        <v>24211261</v>
      </c>
      <c r="B3788" s="233" t="s">
        <v>276</v>
      </c>
      <c r="C3788" s="64" t="s">
        <v>525</v>
      </c>
      <c r="D3788" s="234" t="s">
        <v>119</v>
      </c>
      <c r="E3788" s="64" t="s">
        <v>6737</v>
      </c>
      <c r="F3788" s="64">
        <v>15</v>
      </c>
      <c r="G3788" s="64" t="s">
        <v>166</v>
      </c>
      <c r="H3788" s="233" t="s">
        <v>7625</v>
      </c>
      <c r="I3788" s="234" t="s">
        <v>166</v>
      </c>
      <c r="J3788" s="64" t="s">
        <v>1445</v>
      </c>
    </row>
    <row r="3789" spans="1:10" x14ac:dyDescent="0.25">
      <c r="A3789" s="64">
        <v>24190310</v>
      </c>
      <c r="B3789" s="233" t="s">
        <v>7650</v>
      </c>
      <c r="C3789" s="64" t="s">
        <v>267</v>
      </c>
      <c r="D3789" s="234" t="s">
        <v>404</v>
      </c>
      <c r="E3789" s="64" t="s">
        <v>7651</v>
      </c>
      <c r="F3789" s="64">
        <v>16</v>
      </c>
      <c r="G3789" s="64" t="s">
        <v>166</v>
      </c>
      <c r="H3789" s="233" t="s">
        <v>7625</v>
      </c>
      <c r="I3789" s="234" t="s">
        <v>166</v>
      </c>
      <c r="J3789" s="64" t="s">
        <v>3306</v>
      </c>
    </row>
    <row r="3790" spans="1:10" x14ac:dyDescent="0.25">
      <c r="A3790" s="64">
        <v>24249040</v>
      </c>
      <c r="B3790" s="233" t="s">
        <v>7652</v>
      </c>
      <c r="C3790" s="64" t="s">
        <v>5104</v>
      </c>
      <c r="D3790" s="234" t="s">
        <v>404</v>
      </c>
      <c r="E3790" s="64" t="s">
        <v>7653</v>
      </c>
      <c r="F3790" s="64">
        <v>17</v>
      </c>
      <c r="G3790" s="64" t="s">
        <v>166</v>
      </c>
      <c r="H3790" s="233" t="s">
        <v>7625</v>
      </c>
      <c r="I3790" s="234" t="s">
        <v>166</v>
      </c>
      <c r="J3790" s="64" t="s">
        <v>331</v>
      </c>
    </row>
    <row r="3791" spans="1:10" x14ac:dyDescent="0.25">
      <c r="A3791" s="64">
        <v>24200121</v>
      </c>
      <c r="B3791" s="233" t="s">
        <v>4655</v>
      </c>
      <c r="C3791" s="64" t="s">
        <v>9240</v>
      </c>
      <c r="D3791" s="234" t="s">
        <v>404</v>
      </c>
      <c r="E3791" s="64" t="s">
        <v>7919</v>
      </c>
      <c r="F3791" s="64">
        <v>16</v>
      </c>
      <c r="G3791" s="64" t="s">
        <v>166</v>
      </c>
      <c r="H3791" s="233" t="s">
        <v>7625</v>
      </c>
      <c r="I3791" s="234" t="s">
        <v>166</v>
      </c>
      <c r="J3791" s="64" t="s">
        <v>4236</v>
      </c>
    </row>
    <row r="3792" spans="1:10" x14ac:dyDescent="0.25">
      <c r="A3792" s="64">
        <v>24222522</v>
      </c>
      <c r="B3792" s="233" t="s">
        <v>3027</v>
      </c>
      <c r="C3792" s="64" t="s">
        <v>3088</v>
      </c>
      <c r="D3792" s="234" t="s">
        <v>404</v>
      </c>
      <c r="E3792" s="64" t="s">
        <v>7288</v>
      </c>
      <c r="F3792" s="64">
        <v>17</v>
      </c>
      <c r="G3792" s="64" t="s">
        <v>166</v>
      </c>
      <c r="H3792" s="233" t="s">
        <v>7625</v>
      </c>
      <c r="I3792" s="234" t="s">
        <v>166</v>
      </c>
      <c r="J3792" s="64" t="s">
        <v>1441</v>
      </c>
    </row>
    <row r="3793" spans="1:10" x14ac:dyDescent="0.25">
      <c r="A3793" s="64">
        <v>24200049</v>
      </c>
      <c r="B3793" s="233" t="s">
        <v>7654</v>
      </c>
      <c r="C3793" s="64" t="s">
        <v>3051</v>
      </c>
      <c r="D3793" s="234" t="s">
        <v>404</v>
      </c>
      <c r="E3793" s="64" t="s">
        <v>7655</v>
      </c>
      <c r="F3793" s="64">
        <v>17</v>
      </c>
      <c r="G3793" s="64" t="s">
        <v>166</v>
      </c>
      <c r="H3793" s="233" t="s">
        <v>7625</v>
      </c>
      <c r="I3793" s="234" t="s">
        <v>166</v>
      </c>
      <c r="J3793" s="64" t="s">
        <v>206</v>
      </c>
    </row>
    <row r="3794" spans="1:10" x14ac:dyDescent="0.25">
      <c r="A3794" s="64">
        <v>24212646</v>
      </c>
      <c r="B3794" s="233" t="s">
        <v>7656</v>
      </c>
      <c r="C3794" s="64" t="s">
        <v>7657</v>
      </c>
      <c r="D3794" s="234" t="s">
        <v>7189</v>
      </c>
      <c r="E3794" s="64" t="s">
        <v>7658</v>
      </c>
      <c r="F3794" s="64">
        <v>18</v>
      </c>
      <c r="G3794" s="64" t="s">
        <v>166</v>
      </c>
      <c r="H3794" s="233" t="s">
        <v>7625</v>
      </c>
      <c r="I3794" s="234" t="s">
        <v>166</v>
      </c>
      <c r="J3794" s="64" t="s">
        <v>331</v>
      </c>
    </row>
    <row r="3795" spans="1:10" x14ac:dyDescent="0.25">
      <c r="A3795" s="64">
        <v>24249383</v>
      </c>
      <c r="B3795" s="233" t="s">
        <v>9241</v>
      </c>
      <c r="C3795" s="64" t="s">
        <v>3950</v>
      </c>
      <c r="D3795" s="234" t="s">
        <v>404</v>
      </c>
      <c r="E3795" s="64" t="s">
        <v>9242</v>
      </c>
      <c r="F3795" s="64">
        <v>16</v>
      </c>
      <c r="G3795" s="64" t="s">
        <v>166</v>
      </c>
      <c r="H3795" s="233" t="s">
        <v>7625</v>
      </c>
      <c r="I3795" s="234" t="s">
        <v>166</v>
      </c>
    </row>
    <row r="3796" spans="1:10" x14ac:dyDescent="0.25">
      <c r="A3796" s="64">
        <v>24190642</v>
      </c>
      <c r="B3796" s="233" t="s">
        <v>1086</v>
      </c>
      <c r="C3796" s="64" t="s">
        <v>3051</v>
      </c>
      <c r="D3796" s="234" t="s">
        <v>404</v>
      </c>
      <c r="E3796" s="64" t="s">
        <v>7509</v>
      </c>
      <c r="F3796" s="64">
        <v>16</v>
      </c>
      <c r="G3796" s="64" t="s">
        <v>166</v>
      </c>
      <c r="H3796" s="233" t="s">
        <v>7625</v>
      </c>
      <c r="I3796" s="234" t="s">
        <v>166</v>
      </c>
      <c r="J3796" s="64" t="s">
        <v>1441</v>
      </c>
    </row>
    <row r="3797" spans="1:10" x14ac:dyDescent="0.25">
      <c r="A3797" s="64">
        <v>24210815</v>
      </c>
      <c r="B3797" s="233" t="s">
        <v>746</v>
      </c>
      <c r="C3797" s="64" t="s">
        <v>1111</v>
      </c>
      <c r="D3797" s="234" t="s">
        <v>404</v>
      </c>
      <c r="E3797" s="64" t="s">
        <v>7659</v>
      </c>
      <c r="F3797" s="64">
        <v>16</v>
      </c>
      <c r="G3797" s="64" t="s">
        <v>166</v>
      </c>
      <c r="H3797" s="233" t="s">
        <v>7625</v>
      </c>
      <c r="I3797" s="234" t="s">
        <v>166</v>
      </c>
      <c r="J3797" s="64" t="s">
        <v>1441</v>
      </c>
    </row>
    <row r="3798" spans="1:10" x14ac:dyDescent="0.25">
      <c r="A3798" s="64">
        <v>24211112</v>
      </c>
      <c r="B3798" s="233" t="s">
        <v>7660</v>
      </c>
      <c r="C3798" s="64" t="s">
        <v>1924</v>
      </c>
      <c r="D3798" s="234" t="s">
        <v>7211</v>
      </c>
      <c r="E3798" s="64" t="s">
        <v>7661</v>
      </c>
      <c r="F3798" s="64">
        <v>18</v>
      </c>
      <c r="G3798" s="64" t="s">
        <v>166</v>
      </c>
      <c r="H3798" s="233" t="s">
        <v>7625</v>
      </c>
      <c r="I3798" s="234" t="s">
        <v>166</v>
      </c>
      <c r="J3798" s="64" t="s">
        <v>1441</v>
      </c>
    </row>
    <row r="3799" spans="1:10" x14ac:dyDescent="0.25">
      <c r="A3799" s="64">
        <v>24177051</v>
      </c>
      <c r="B3799" s="233" t="s">
        <v>7662</v>
      </c>
      <c r="C3799" s="64" t="s">
        <v>7663</v>
      </c>
      <c r="D3799" s="234" t="s">
        <v>7189</v>
      </c>
      <c r="E3799" s="64" t="s">
        <v>7664</v>
      </c>
      <c r="F3799" s="64">
        <v>18</v>
      </c>
      <c r="G3799" s="64" t="s">
        <v>166</v>
      </c>
      <c r="H3799" s="233" t="s">
        <v>7625</v>
      </c>
      <c r="I3799" s="234" t="s">
        <v>166</v>
      </c>
      <c r="J3799" s="64" t="s">
        <v>176</v>
      </c>
    </row>
    <row r="3800" spans="1:10" x14ac:dyDescent="0.25">
      <c r="A3800" s="64">
        <v>24200076</v>
      </c>
      <c r="B3800" s="233" t="s">
        <v>6469</v>
      </c>
      <c r="C3800" s="64" t="s">
        <v>1032</v>
      </c>
      <c r="D3800" s="234" t="s">
        <v>657</v>
      </c>
      <c r="E3800" s="64" t="s">
        <v>9260</v>
      </c>
      <c r="F3800" s="64">
        <v>15</v>
      </c>
      <c r="G3800" s="64" t="s">
        <v>166</v>
      </c>
      <c r="H3800" s="233" t="s">
        <v>7625</v>
      </c>
      <c r="I3800" s="234" t="s">
        <v>166</v>
      </c>
      <c r="J3800" s="64" t="s">
        <v>180</v>
      </c>
    </row>
    <row r="3801" spans="1:10" x14ac:dyDescent="0.25">
      <c r="A3801" s="64">
        <v>24248456</v>
      </c>
      <c r="B3801" s="233" t="s">
        <v>4237</v>
      </c>
      <c r="C3801" s="64" t="s">
        <v>7665</v>
      </c>
      <c r="D3801" s="234" t="s">
        <v>657</v>
      </c>
      <c r="E3801" s="64" t="s">
        <v>7666</v>
      </c>
      <c r="F3801" s="64">
        <v>16</v>
      </c>
      <c r="G3801" s="64" t="s">
        <v>166</v>
      </c>
      <c r="H3801" s="233" t="s">
        <v>7667</v>
      </c>
      <c r="I3801" s="234" t="s">
        <v>166</v>
      </c>
      <c r="J3801" s="64" t="s">
        <v>7668</v>
      </c>
    </row>
    <row r="3802" spans="1:10" x14ac:dyDescent="0.25">
      <c r="A3802" s="64">
        <v>24248455</v>
      </c>
      <c r="B3802" s="233" t="s">
        <v>7669</v>
      </c>
      <c r="C3802" s="64" t="s">
        <v>7670</v>
      </c>
      <c r="D3802" s="234" t="s">
        <v>404</v>
      </c>
      <c r="E3802" s="64" t="s">
        <v>7666</v>
      </c>
      <c r="F3802" s="64">
        <v>16</v>
      </c>
      <c r="G3802" s="64" t="s">
        <v>166</v>
      </c>
      <c r="H3802" s="233" t="s">
        <v>7667</v>
      </c>
      <c r="I3802" s="234" t="s">
        <v>166</v>
      </c>
      <c r="J3802" s="64" t="s">
        <v>7668</v>
      </c>
    </row>
    <row r="3803" spans="1:10" x14ac:dyDescent="0.25">
      <c r="A3803" s="64">
        <v>24201613</v>
      </c>
      <c r="B3803" s="233" t="s">
        <v>7671</v>
      </c>
      <c r="C3803" s="64" t="s">
        <v>5517</v>
      </c>
      <c r="D3803" s="234" t="s">
        <v>657</v>
      </c>
      <c r="E3803" s="64" t="s">
        <v>7672</v>
      </c>
      <c r="F3803" s="64">
        <v>16</v>
      </c>
      <c r="G3803" s="64" t="s">
        <v>166</v>
      </c>
      <c r="H3803" s="233" t="s">
        <v>7667</v>
      </c>
      <c r="I3803" s="234" t="s">
        <v>166</v>
      </c>
      <c r="J3803" s="64" t="s">
        <v>7673</v>
      </c>
    </row>
    <row r="3804" spans="1:10" x14ac:dyDescent="0.25">
      <c r="A3804" s="64">
        <v>24248457</v>
      </c>
      <c r="B3804" s="233" t="s">
        <v>7674</v>
      </c>
      <c r="C3804" s="64" t="s">
        <v>7675</v>
      </c>
      <c r="D3804" s="234" t="s">
        <v>404</v>
      </c>
      <c r="E3804" s="64" t="s">
        <v>7676</v>
      </c>
      <c r="F3804" s="64">
        <v>16</v>
      </c>
      <c r="G3804" s="64" t="s">
        <v>166</v>
      </c>
      <c r="H3804" s="233" t="s">
        <v>7667</v>
      </c>
      <c r="I3804" s="234" t="s">
        <v>166</v>
      </c>
      <c r="J3804" s="64" t="s">
        <v>7668</v>
      </c>
    </row>
    <row r="3805" spans="1:10" x14ac:dyDescent="0.25">
      <c r="A3805" s="64">
        <v>24248117</v>
      </c>
      <c r="B3805" s="233" t="s">
        <v>7677</v>
      </c>
      <c r="C3805" s="64" t="s">
        <v>7678</v>
      </c>
      <c r="D3805" s="234" t="s">
        <v>657</v>
      </c>
      <c r="E3805" s="64" t="s">
        <v>7388</v>
      </c>
      <c r="F3805" s="64">
        <v>17</v>
      </c>
      <c r="G3805" s="64" t="s">
        <v>166</v>
      </c>
      <c r="H3805" s="233" t="s">
        <v>7667</v>
      </c>
      <c r="I3805" s="234" t="s">
        <v>166</v>
      </c>
      <c r="J3805" s="64" t="s">
        <v>7220</v>
      </c>
    </row>
    <row r="3806" spans="1:10" x14ac:dyDescent="0.25">
      <c r="A3806" s="64">
        <v>24200021</v>
      </c>
      <c r="B3806" s="233" t="s">
        <v>7679</v>
      </c>
      <c r="C3806" s="64" t="s">
        <v>6020</v>
      </c>
      <c r="D3806" s="234" t="s">
        <v>404</v>
      </c>
      <c r="E3806" s="64" t="s">
        <v>7680</v>
      </c>
      <c r="F3806" s="64">
        <v>16</v>
      </c>
      <c r="G3806" s="64" t="s">
        <v>166</v>
      </c>
      <c r="H3806" s="233" t="s">
        <v>7667</v>
      </c>
      <c r="I3806" s="234" t="s">
        <v>166</v>
      </c>
      <c r="J3806" s="64" t="s">
        <v>7668</v>
      </c>
    </row>
    <row r="3807" spans="1:10" x14ac:dyDescent="0.25">
      <c r="A3807" s="64">
        <v>24201999</v>
      </c>
      <c r="B3807" s="233" t="s">
        <v>7681</v>
      </c>
      <c r="C3807" s="64" t="s">
        <v>2509</v>
      </c>
      <c r="D3807" s="234" t="s">
        <v>119</v>
      </c>
      <c r="E3807" s="64" t="s">
        <v>7682</v>
      </c>
      <c r="F3807" s="64">
        <v>15</v>
      </c>
      <c r="G3807" s="64" t="s">
        <v>166</v>
      </c>
      <c r="H3807" s="233" t="s">
        <v>7667</v>
      </c>
      <c r="I3807" s="234" t="s">
        <v>166</v>
      </c>
      <c r="J3807" s="64" t="s">
        <v>7668</v>
      </c>
    </row>
    <row r="3808" spans="1:10" x14ac:dyDescent="0.25">
      <c r="A3808" s="64">
        <v>24190797</v>
      </c>
      <c r="B3808" s="233" t="s">
        <v>7683</v>
      </c>
      <c r="C3808" s="64" t="s">
        <v>7684</v>
      </c>
      <c r="D3808" s="234" t="s">
        <v>404</v>
      </c>
      <c r="E3808" s="64" t="s">
        <v>7685</v>
      </c>
      <c r="F3808" s="64">
        <v>17</v>
      </c>
      <c r="G3808" s="64" t="s">
        <v>166</v>
      </c>
      <c r="H3808" s="233" t="s">
        <v>7667</v>
      </c>
      <c r="I3808" s="234" t="s">
        <v>166</v>
      </c>
      <c r="J3808" s="64" t="s">
        <v>7220</v>
      </c>
    </row>
    <row r="3809" spans="1:10" x14ac:dyDescent="0.25">
      <c r="A3809" s="64">
        <v>24248458</v>
      </c>
      <c r="B3809" s="233" t="s">
        <v>2855</v>
      </c>
      <c r="C3809" s="64" t="s">
        <v>2509</v>
      </c>
      <c r="D3809" s="234" t="s">
        <v>404</v>
      </c>
      <c r="E3809" s="64" t="s">
        <v>7294</v>
      </c>
      <c r="F3809" s="64">
        <v>17</v>
      </c>
      <c r="G3809" s="64" t="s">
        <v>166</v>
      </c>
      <c r="H3809" s="233" t="s">
        <v>7667</v>
      </c>
      <c r="I3809" s="234" t="s">
        <v>166</v>
      </c>
      <c r="J3809" s="64" t="s">
        <v>7668</v>
      </c>
    </row>
    <row r="3810" spans="1:10" x14ac:dyDescent="0.25">
      <c r="A3810" s="64">
        <v>24200127</v>
      </c>
      <c r="B3810" s="233" t="s">
        <v>5731</v>
      </c>
      <c r="C3810" s="64" t="s">
        <v>7686</v>
      </c>
      <c r="D3810" s="234" t="s">
        <v>404</v>
      </c>
      <c r="E3810" s="64" t="s">
        <v>7277</v>
      </c>
      <c r="F3810" s="64">
        <v>17</v>
      </c>
      <c r="G3810" s="64" t="s">
        <v>166</v>
      </c>
      <c r="H3810" s="233" t="s">
        <v>7667</v>
      </c>
      <c r="I3810" s="234" t="s">
        <v>166</v>
      </c>
      <c r="J3810" s="64" t="s">
        <v>7220</v>
      </c>
    </row>
    <row r="3811" spans="1:10" x14ac:dyDescent="0.25">
      <c r="A3811" s="64">
        <v>24248116</v>
      </c>
      <c r="B3811" s="233" t="s">
        <v>7687</v>
      </c>
      <c r="C3811" s="64" t="s">
        <v>7688</v>
      </c>
      <c r="D3811" s="234" t="s">
        <v>404</v>
      </c>
      <c r="E3811" s="64" t="s">
        <v>7689</v>
      </c>
      <c r="F3811" s="64">
        <v>17</v>
      </c>
      <c r="G3811" s="64" t="s">
        <v>166</v>
      </c>
      <c r="H3811" s="233" t="s">
        <v>7667</v>
      </c>
      <c r="I3811" s="234" t="s">
        <v>166</v>
      </c>
      <c r="J3811" s="64" t="s">
        <v>331</v>
      </c>
    </row>
    <row r="3812" spans="1:10" x14ac:dyDescent="0.25">
      <c r="A3812" s="64">
        <v>24233775</v>
      </c>
      <c r="B3812" s="233" t="s">
        <v>1317</v>
      </c>
      <c r="C3812" s="64" t="s">
        <v>7690</v>
      </c>
      <c r="D3812" s="234" t="s">
        <v>769</v>
      </c>
      <c r="E3812" s="64" t="s">
        <v>7691</v>
      </c>
      <c r="F3812" s="64">
        <v>23</v>
      </c>
      <c r="G3812" s="64" t="s">
        <v>166</v>
      </c>
      <c r="H3812" s="233" t="s">
        <v>7692</v>
      </c>
      <c r="I3812" s="234" t="s">
        <v>166</v>
      </c>
      <c r="J3812" s="64" t="s">
        <v>397</v>
      </c>
    </row>
    <row r="3813" spans="1:10" x14ac:dyDescent="0.25">
      <c r="A3813" s="64">
        <v>24212878</v>
      </c>
      <c r="B3813" s="233" t="s">
        <v>7693</v>
      </c>
      <c r="C3813" s="64" t="s">
        <v>7694</v>
      </c>
      <c r="D3813" s="234" t="s">
        <v>404</v>
      </c>
      <c r="E3813" s="64" t="s">
        <v>7695</v>
      </c>
      <c r="F3813" s="64">
        <v>16</v>
      </c>
      <c r="G3813" s="64" t="s">
        <v>166</v>
      </c>
      <c r="H3813" s="233" t="s">
        <v>7692</v>
      </c>
      <c r="I3813" s="234" t="s">
        <v>166</v>
      </c>
      <c r="J3813" s="64" t="s">
        <v>383</v>
      </c>
    </row>
    <row r="3814" spans="1:10" x14ac:dyDescent="0.25">
      <c r="A3814" s="64">
        <v>24155008</v>
      </c>
      <c r="B3814" s="233" t="s">
        <v>2774</v>
      </c>
      <c r="C3814" s="64" t="s">
        <v>7696</v>
      </c>
      <c r="D3814" s="234" t="s">
        <v>769</v>
      </c>
      <c r="E3814" s="64" t="s">
        <v>7697</v>
      </c>
      <c r="F3814" s="64">
        <v>20</v>
      </c>
      <c r="G3814" s="64" t="s">
        <v>166</v>
      </c>
      <c r="H3814" s="233" t="s">
        <v>7692</v>
      </c>
      <c r="I3814" s="234" t="s">
        <v>166</v>
      </c>
      <c r="J3814" s="64" t="s">
        <v>397</v>
      </c>
    </row>
    <row r="3815" spans="1:10" x14ac:dyDescent="0.25">
      <c r="A3815" s="64">
        <v>24199105</v>
      </c>
      <c r="B3815" s="233" t="s">
        <v>934</v>
      </c>
      <c r="C3815" s="64" t="s">
        <v>7698</v>
      </c>
      <c r="D3815" s="234" t="s">
        <v>404</v>
      </c>
      <c r="E3815" s="64" t="s">
        <v>7699</v>
      </c>
      <c r="F3815" s="64">
        <v>16</v>
      </c>
      <c r="G3815" s="64" t="s">
        <v>166</v>
      </c>
      <c r="H3815" s="233" t="s">
        <v>7692</v>
      </c>
      <c r="I3815" s="234" t="s">
        <v>166</v>
      </c>
      <c r="J3815" s="64" t="s">
        <v>397</v>
      </c>
    </row>
    <row r="3816" spans="1:10" x14ac:dyDescent="0.25">
      <c r="A3816" s="64">
        <v>24199199</v>
      </c>
      <c r="B3816" s="233" t="s">
        <v>4583</v>
      </c>
      <c r="C3816" s="64" t="s">
        <v>5002</v>
      </c>
      <c r="D3816" s="234" t="s">
        <v>404</v>
      </c>
      <c r="E3816" s="64" t="s">
        <v>7404</v>
      </c>
      <c r="F3816" s="64">
        <v>17</v>
      </c>
      <c r="G3816" s="64" t="s">
        <v>166</v>
      </c>
      <c r="H3816" s="233" t="s">
        <v>7692</v>
      </c>
      <c r="I3816" s="234" t="s">
        <v>166</v>
      </c>
      <c r="J3816" s="64" t="s">
        <v>397</v>
      </c>
    </row>
    <row r="3817" spans="1:10" x14ac:dyDescent="0.25">
      <c r="A3817" s="64">
        <v>24248468</v>
      </c>
      <c r="B3817" s="233" t="s">
        <v>4138</v>
      </c>
      <c r="C3817" s="64" t="s">
        <v>3692</v>
      </c>
      <c r="D3817" s="234" t="s">
        <v>404</v>
      </c>
      <c r="E3817" s="64" t="s">
        <v>7700</v>
      </c>
      <c r="F3817" s="64">
        <v>17</v>
      </c>
      <c r="G3817" s="64" t="s">
        <v>166</v>
      </c>
      <c r="H3817" s="233" t="s">
        <v>7692</v>
      </c>
      <c r="I3817" s="234" t="s">
        <v>166</v>
      </c>
      <c r="J3817" s="64" t="s">
        <v>397</v>
      </c>
    </row>
    <row r="3818" spans="1:10" x14ac:dyDescent="0.25">
      <c r="A3818" s="64">
        <v>24233776</v>
      </c>
      <c r="B3818" s="233" t="s">
        <v>7701</v>
      </c>
      <c r="C3818" s="64" t="s">
        <v>479</v>
      </c>
      <c r="D3818" s="234" t="s">
        <v>769</v>
      </c>
      <c r="E3818" s="64" t="s">
        <v>7702</v>
      </c>
      <c r="F3818" s="64">
        <v>23</v>
      </c>
      <c r="G3818" s="64" t="s">
        <v>166</v>
      </c>
      <c r="H3818" s="233" t="s">
        <v>7692</v>
      </c>
      <c r="I3818" s="234" t="s">
        <v>166</v>
      </c>
      <c r="J3818" s="64" t="s">
        <v>397</v>
      </c>
    </row>
    <row r="3819" spans="1:10" x14ac:dyDescent="0.25">
      <c r="A3819" s="64">
        <v>24222008</v>
      </c>
      <c r="B3819" s="233" t="s">
        <v>5779</v>
      </c>
      <c r="C3819" s="64" t="s">
        <v>7703</v>
      </c>
      <c r="D3819" s="234" t="s">
        <v>769</v>
      </c>
      <c r="E3819" s="64" t="s">
        <v>7704</v>
      </c>
      <c r="F3819" s="64">
        <v>20</v>
      </c>
      <c r="G3819" s="64" t="s">
        <v>166</v>
      </c>
      <c r="H3819" s="233" t="s">
        <v>7692</v>
      </c>
      <c r="I3819" s="234" t="s">
        <v>166</v>
      </c>
      <c r="J3819" s="64" t="s">
        <v>469</v>
      </c>
    </row>
    <row r="3820" spans="1:10" x14ac:dyDescent="0.25">
      <c r="A3820" s="64">
        <v>24248469</v>
      </c>
      <c r="B3820" s="233" t="s">
        <v>7705</v>
      </c>
      <c r="C3820" s="64" t="s">
        <v>7706</v>
      </c>
      <c r="D3820" s="234" t="s">
        <v>7189</v>
      </c>
      <c r="E3820" s="64" t="s">
        <v>7707</v>
      </c>
      <c r="F3820" s="64">
        <v>19</v>
      </c>
      <c r="G3820" s="64" t="s">
        <v>166</v>
      </c>
      <c r="H3820" s="233" t="s">
        <v>7692</v>
      </c>
      <c r="I3820" s="234" t="s">
        <v>166</v>
      </c>
      <c r="J3820" s="64" t="s">
        <v>397</v>
      </c>
    </row>
    <row r="3821" spans="1:10" x14ac:dyDescent="0.25">
      <c r="A3821" s="64">
        <v>24248470</v>
      </c>
      <c r="B3821" s="233" t="s">
        <v>7708</v>
      </c>
      <c r="C3821" s="64" t="s">
        <v>7048</v>
      </c>
      <c r="D3821" s="234" t="s">
        <v>7352</v>
      </c>
      <c r="E3821" s="64" t="s">
        <v>7709</v>
      </c>
      <c r="F3821" s="64">
        <v>20</v>
      </c>
      <c r="G3821" s="64" t="s">
        <v>166</v>
      </c>
      <c r="H3821" s="233" t="s">
        <v>7692</v>
      </c>
      <c r="I3821" s="234" t="s">
        <v>166</v>
      </c>
      <c r="J3821" s="64" t="s">
        <v>397</v>
      </c>
    </row>
    <row r="3822" spans="1:10" x14ac:dyDescent="0.25">
      <c r="A3822" s="64">
        <v>24248471</v>
      </c>
      <c r="B3822" s="233" t="s">
        <v>7710</v>
      </c>
      <c r="C3822" s="64" t="s">
        <v>3790</v>
      </c>
      <c r="D3822" s="234" t="s">
        <v>7352</v>
      </c>
      <c r="E3822" s="64" t="s">
        <v>7711</v>
      </c>
      <c r="F3822" s="64">
        <v>22</v>
      </c>
      <c r="G3822" s="64" t="s">
        <v>166</v>
      </c>
      <c r="H3822" s="233" t="s">
        <v>7692</v>
      </c>
      <c r="I3822" s="234" t="s">
        <v>166</v>
      </c>
      <c r="J3822" s="64" t="s">
        <v>397</v>
      </c>
    </row>
    <row r="3823" spans="1:10" x14ac:dyDescent="0.25">
      <c r="A3823" s="64">
        <v>24233868</v>
      </c>
      <c r="B3823" s="233" t="s">
        <v>7712</v>
      </c>
      <c r="C3823" s="64" t="s">
        <v>7713</v>
      </c>
      <c r="D3823" s="234" t="s">
        <v>769</v>
      </c>
      <c r="E3823" s="64" t="s">
        <v>7714</v>
      </c>
      <c r="F3823" s="64">
        <v>23</v>
      </c>
      <c r="G3823" s="64" t="s">
        <v>166</v>
      </c>
      <c r="H3823" s="233" t="s">
        <v>7692</v>
      </c>
      <c r="I3823" s="234" t="s">
        <v>166</v>
      </c>
      <c r="J3823" s="64" t="s">
        <v>397</v>
      </c>
    </row>
    <row r="3824" spans="1:10" x14ac:dyDescent="0.25">
      <c r="A3824" s="64">
        <v>24239124</v>
      </c>
      <c r="B3824" s="233" t="s">
        <v>7715</v>
      </c>
      <c r="C3824" s="64" t="s">
        <v>7716</v>
      </c>
      <c r="D3824" s="234" t="s">
        <v>404</v>
      </c>
      <c r="E3824" s="64" t="s">
        <v>7717</v>
      </c>
      <c r="F3824" s="64">
        <v>17</v>
      </c>
      <c r="G3824" s="64" t="s">
        <v>166</v>
      </c>
      <c r="H3824" s="233" t="s">
        <v>7692</v>
      </c>
      <c r="I3824" s="234" t="s">
        <v>166</v>
      </c>
      <c r="J3824" s="64" t="s">
        <v>469</v>
      </c>
    </row>
    <row r="3825" spans="1:10" x14ac:dyDescent="0.25">
      <c r="A3825" s="64">
        <v>24180047</v>
      </c>
      <c r="B3825" s="233" t="s">
        <v>7718</v>
      </c>
      <c r="C3825" s="64" t="s">
        <v>7719</v>
      </c>
      <c r="D3825" s="234" t="s">
        <v>7189</v>
      </c>
      <c r="E3825" s="64" t="s">
        <v>7720</v>
      </c>
      <c r="F3825" s="64">
        <v>17</v>
      </c>
      <c r="G3825" s="64" t="s">
        <v>166</v>
      </c>
      <c r="H3825" s="233" t="s">
        <v>7721</v>
      </c>
      <c r="I3825" s="234" t="s">
        <v>166</v>
      </c>
      <c r="J3825" s="64" t="s">
        <v>3171</v>
      </c>
    </row>
    <row r="3826" spans="1:10" x14ac:dyDescent="0.25">
      <c r="A3826" s="64">
        <v>24200006</v>
      </c>
      <c r="B3826" s="233" t="s">
        <v>7722</v>
      </c>
      <c r="C3826" s="64" t="s">
        <v>7723</v>
      </c>
      <c r="D3826" s="234" t="s">
        <v>119</v>
      </c>
      <c r="E3826" s="64" t="s">
        <v>7724</v>
      </c>
      <c r="F3826" s="64">
        <v>15</v>
      </c>
      <c r="G3826" s="64" t="s">
        <v>166</v>
      </c>
      <c r="H3826" s="233" t="s">
        <v>7721</v>
      </c>
      <c r="I3826" s="234" t="s">
        <v>166</v>
      </c>
      <c r="J3826" s="64" t="s">
        <v>5819</v>
      </c>
    </row>
    <row r="3827" spans="1:10" x14ac:dyDescent="0.25">
      <c r="A3827" s="64">
        <v>24237731</v>
      </c>
      <c r="B3827" s="233" t="s">
        <v>7725</v>
      </c>
      <c r="C3827" s="64" t="s">
        <v>7726</v>
      </c>
      <c r="D3827" s="234" t="s">
        <v>657</v>
      </c>
      <c r="E3827" s="64" t="s">
        <v>7727</v>
      </c>
      <c r="F3827" s="64">
        <v>17</v>
      </c>
      <c r="G3827" s="64" t="s">
        <v>166</v>
      </c>
      <c r="H3827" s="233" t="s">
        <v>7721</v>
      </c>
      <c r="I3827" s="234" t="s">
        <v>166</v>
      </c>
      <c r="J3827" s="64" t="s">
        <v>387</v>
      </c>
    </row>
    <row r="3828" spans="1:10" x14ac:dyDescent="0.25">
      <c r="A3828" s="64">
        <v>24200036</v>
      </c>
      <c r="B3828" s="233" t="s">
        <v>7728</v>
      </c>
      <c r="C3828" s="64" t="s">
        <v>7118</v>
      </c>
      <c r="D3828" s="234" t="s">
        <v>119</v>
      </c>
      <c r="E3828" s="64" t="s">
        <v>7729</v>
      </c>
      <c r="F3828" s="64">
        <v>15</v>
      </c>
      <c r="G3828" s="64" t="s">
        <v>166</v>
      </c>
      <c r="H3828" s="233" t="s">
        <v>7721</v>
      </c>
      <c r="I3828" s="234" t="s">
        <v>166</v>
      </c>
      <c r="J3828" s="64" t="s">
        <v>7730</v>
      </c>
    </row>
    <row r="3829" spans="1:10" x14ac:dyDescent="0.25">
      <c r="A3829" s="64">
        <v>24190224</v>
      </c>
      <c r="B3829" s="233" t="s">
        <v>7731</v>
      </c>
      <c r="C3829" s="64" t="s">
        <v>1184</v>
      </c>
      <c r="D3829" s="234" t="s">
        <v>404</v>
      </c>
      <c r="E3829" s="64" t="s">
        <v>7732</v>
      </c>
      <c r="F3829" s="64">
        <v>16</v>
      </c>
      <c r="G3829" s="64" t="s">
        <v>166</v>
      </c>
      <c r="H3829" s="233" t="s">
        <v>7721</v>
      </c>
      <c r="I3829" s="234" t="s">
        <v>166</v>
      </c>
      <c r="J3829" s="64" t="s">
        <v>3427</v>
      </c>
    </row>
    <row r="3830" spans="1:10" x14ac:dyDescent="0.25">
      <c r="A3830" s="64">
        <v>24200059</v>
      </c>
      <c r="B3830" s="233" t="s">
        <v>4774</v>
      </c>
      <c r="C3830" s="64" t="s">
        <v>609</v>
      </c>
      <c r="D3830" s="234" t="s">
        <v>119</v>
      </c>
      <c r="E3830" s="64" t="s">
        <v>4667</v>
      </c>
      <c r="F3830" s="64">
        <v>15</v>
      </c>
      <c r="G3830" s="64" t="s">
        <v>166</v>
      </c>
      <c r="H3830" s="233" t="s">
        <v>7721</v>
      </c>
      <c r="I3830" s="234" t="s">
        <v>166</v>
      </c>
      <c r="J3830" s="64" t="s">
        <v>7733</v>
      </c>
    </row>
    <row r="3831" spans="1:10" x14ac:dyDescent="0.25">
      <c r="A3831" s="64">
        <v>24248074</v>
      </c>
      <c r="B3831" s="233" t="s">
        <v>7734</v>
      </c>
      <c r="C3831" s="64" t="s">
        <v>1725</v>
      </c>
      <c r="D3831" s="234" t="s">
        <v>7189</v>
      </c>
      <c r="E3831" s="64" t="s">
        <v>7441</v>
      </c>
      <c r="F3831" s="64">
        <v>18</v>
      </c>
      <c r="G3831" s="64" t="s">
        <v>166</v>
      </c>
      <c r="H3831" s="233" t="s">
        <v>7721</v>
      </c>
      <c r="I3831" s="234" t="s">
        <v>166</v>
      </c>
      <c r="J3831" s="64" t="s">
        <v>1441</v>
      </c>
    </row>
    <row r="3832" spans="1:10" x14ac:dyDescent="0.25">
      <c r="A3832" s="64">
        <v>24211018</v>
      </c>
      <c r="B3832" s="233" t="s">
        <v>3620</v>
      </c>
      <c r="C3832" s="64" t="s">
        <v>7735</v>
      </c>
      <c r="D3832" s="234" t="s">
        <v>118</v>
      </c>
      <c r="E3832" s="64" t="s">
        <v>3345</v>
      </c>
      <c r="F3832" s="64">
        <v>15</v>
      </c>
      <c r="G3832" s="64" t="s">
        <v>166</v>
      </c>
      <c r="H3832" s="233" t="s">
        <v>7721</v>
      </c>
      <c r="I3832" s="234" t="s">
        <v>2120</v>
      </c>
      <c r="J3832" s="64" t="s">
        <v>6369</v>
      </c>
    </row>
    <row r="3833" spans="1:10" x14ac:dyDescent="0.25">
      <c r="A3833" s="64">
        <v>24220329</v>
      </c>
      <c r="B3833" s="233" t="s">
        <v>3444</v>
      </c>
      <c r="C3833" s="64" t="s">
        <v>2222</v>
      </c>
      <c r="D3833" s="234" t="s">
        <v>7189</v>
      </c>
      <c r="E3833" s="64" t="s">
        <v>7736</v>
      </c>
      <c r="F3833" s="64">
        <v>18</v>
      </c>
      <c r="G3833" s="64" t="s">
        <v>166</v>
      </c>
      <c r="H3833" s="233" t="s">
        <v>7721</v>
      </c>
      <c r="I3833" s="234" t="s">
        <v>166</v>
      </c>
      <c r="J3833" s="64" t="s">
        <v>331</v>
      </c>
    </row>
    <row r="3834" spans="1:10" x14ac:dyDescent="0.25">
      <c r="A3834" s="64">
        <v>24210198</v>
      </c>
      <c r="B3834" s="233" t="s">
        <v>6717</v>
      </c>
      <c r="C3834" s="64" t="s">
        <v>3379</v>
      </c>
      <c r="D3834" s="234" t="s">
        <v>118</v>
      </c>
      <c r="E3834" s="64" t="s">
        <v>7581</v>
      </c>
      <c r="F3834" s="64">
        <v>15</v>
      </c>
      <c r="G3834" s="64" t="s">
        <v>166</v>
      </c>
      <c r="H3834" s="233" t="s">
        <v>7721</v>
      </c>
      <c r="I3834" s="234" t="s">
        <v>166</v>
      </c>
      <c r="J3834" s="64" t="s">
        <v>1441</v>
      </c>
    </row>
    <row r="3835" spans="1:10" x14ac:dyDescent="0.25">
      <c r="A3835" s="64">
        <v>24212582</v>
      </c>
      <c r="B3835" s="233" t="s">
        <v>7737</v>
      </c>
      <c r="C3835" s="64" t="s">
        <v>7738</v>
      </c>
      <c r="D3835" s="234" t="s">
        <v>657</v>
      </c>
      <c r="E3835" s="64" t="s">
        <v>7739</v>
      </c>
      <c r="F3835" s="64">
        <v>17</v>
      </c>
      <c r="G3835" s="64" t="s">
        <v>166</v>
      </c>
      <c r="H3835" s="233" t="s">
        <v>7721</v>
      </c>
      <c r="I3835" s="234" t="s">
        <v>166</v>
      </c>
      <c r="J3835" s="64" t="s">
        <v>469</v>
      </c>
    </row>
    <row r="3836" spans="1:10" x14ac:dyDescent="0.25">
      <c r="A3836" s="64">
        <v>24200157</v>
      </c>
      <c r="B3836" s="233" t="s">
        <v>191</v>
      </c>
      <c r="C3836" s="64" t="s">
        <v>7740</v>
      </c>
      <c r="D3836" s="234" t="s">
        <v>118</v>
      </c>
      <c r="E3836" s="64" t="s">
        <v>7581</v>
      </c>
      <c r="F3836" s="64">
        <v>15</v>
      </c>
      <c r="G3836" s="64" t="s">
        <v>166</v>
      </c>
      <c r="H3836" s="233" t="s">
        <v>7721</v>
      </c>
      <c r="I3836" s="234" t="s">
        <v>166</v>
      </c>
      <c r="J3836" s="64" t="s">
        <v>7357</v>
      </c>
    </row>
    <row r="3837" spans="1:10" x14ac:dyDescent="0.25">
      <c r="A3837" s="64">
        <v>24190996</v>
      </c>
      <c r="B3837" s="233" t="s">
        <v>191</v>
      </c>
      <c r="C3837" s="64" t="s">
        <v>7741</v>
      </c>
      <c r="D3837" s="234" t="s">
        <v>7189</v>
      </c>
      <c r="E3837" s="64" t="s">
        <v>7373</v>
      </c>
      <c r="F3837" s="64">
        <v>18</v>
      </c>
      <c r="G3837" s="64" t="s">
        <v>166</v>
      </c>
      <c r="H3837" s="233" t="s">
        <v>7721</v>
      </c>
      <c r="I3837" s="234" t="s">
        <v>166</v>
      </c>
      <c r="J3837" s="64" t="s">
        <v>7742</v>
      </c>
    </row>
    <row r="3838" spans="1:10" x14ac:dyDescent="0.25">
      <c r="A3838" s="64">
        <v>24245749</v>
      </c>
      <c r="B3838" s="233" t="s">
        <v>5153</v>
      </c>
      <c r="C3838" s="64" t="s">
        <v>7743</v>
      </c>
      <c r="D3838" s="234" t="s">
        <v>657</v>
      </c>
      <c r="E3838" s="64" t="s">
        <v>7513</v>
      </c>
      <c r="F3838" s="64">
        <v>17</v>
      </c>
      <c r="G3838" s="64" t="s">
        <v>166</v>
      </c>
      <c r="H3838" s="233" t="s">
        <v>7721</v>
      </c>
      <c r="I3838" s="234" t="s">
        <v>166</v>
      </c>
      <c r="J3838" s="64" t="s">
        <v>206</v>
      </c>
    </row>
    <row r="3839" spans="1:10" x14ac:dyDescent="0.25">
      <c r="A3839" s="64">
        <v>24200053</v>
      </c>
      <c r="B3839" s="233" t="s">
        <v>7744</v>
      </c>
      <c r="C3839" s="64" t="s">
        <v>7745</v>
      </c>
      <c r="D3839" s="234" t="s">
        <v>657</v>
      </c>
      <c r="E3839" s="64" t="s">
        <v>7746</v>
      </c>
      <c r="F3839" s="64">
        <v>16</v>
      </c>
      <c r="G3839" s="64" t="s">
        <v>166</v>
      </c>
      <c r="H3839" s="233" t="s">
        <v>7721</v>
      </c>
      <c r="I3839" s="234" t="s">
        <v>166</v>
      </c>
      <c r="J3839" s="64" t="s">
        <v>2307</v>
      </c>
    </row>
    <row r="3840" spans="1:10" x14ac:dyDescent="0.25">
      <c r="A3840" s="64">
        <v>24201685</v>
      </c>
      <c r="B3840" s="233" t="s">
        <v>6733</v>
      </c>
      <c r="C3840" s="64" t="s">
        <v>7747</v>
      </c>
      <c r="D3840" s="234" t="s">
        <v>657</v>
      </c>
      <c r="E3840" s="64" t="s">
        <v>7748</v>
      </c>
      <c r="F3840" s="64">
        <v>16</v>
      </c>
      <c r="G3840" s="64" t="s">
        <v>166</v>
      </c>
      <c r="H3840" s="233" t="s">
        <v>7721</v>
      </c>
      <c r="I3840" s="234" t="s">
        <v>166</v>
      </c>
      <c r="J3840" s="64" t="s">
        <v>1441</v>
      </c>
    </row>
    <row r="3841" spans="1:10" x14ac:dyDescent="0.25">
      <c r="A3841" s="64">
        <v>24200199</v>
      </c>
      <c r="B3841" s="233" t="s">
        <v>7749</v>
      </c>
      <c r="C3841" s="64" t="s">
        <v>7750</v>
      </c>
      <c r="D3841" s="234" t="s">
        <v>119</v>
      </c>
      <c r="E3841" s="64" t="s">
        <v>7751</v>
      </c>
      <c r="F3841" s="64">
        <v>15</v>
      </c>
      <c r="G3841" s="64" t="s">
        <v>166</v>
      </c>
      <c r="H3841" s="233" t="s">
        <v>7721</v>
      </c>
      <c r="I3841" s="234" t="s">
        <v>166</v>
      </c>
      <c r="J3841" s="64" t="s">
        <v>7752</v>
      </c>
    </row>
    <row r="3842" spans="1:10" x14ac:dyDescent="0.25">
      <c r="A3842" s="64">
        <v>24248076</v>
      </c>
      <c r="B3842" s="233" t="s">
        <v>7753</v>
      </c>
      <c r="C3842" s="64" t="s">
        <v>7754</v>
      </c>
      <c r="D3842" s="234" t="s">
        <v>657</v>
      </c>
      <c r="E3842" s="64" t="s">
        <v>7755</v>
      </c>
      <c r="F3842" s="64">
        <v>16</v>
      </c>
      <c r="G3842" s="64" t="s">
        <v>166</v>
      </c>
      <c r="H3842" s="233" t="s">
        <v>7721</v>
      </c>
      <c r="I3842" s="234" t="s">
        <v>166</v>
      </c>
      <c r="J3842" s="64" t="s">
        <v>469</v>
      </c>
    </row>
    <row r="3843" spans="1:10" x14ac:dyDescent="0.25">
      <c r="A3843" s="64">
        <v>24248968</v>
      </c>
      <c r="B3843" s="233" t="s">
        <v>7756</v>
      </c>
      <c r="C3843" s="64" t="s">
        <v>7757</v>
      </c>
      <c r="D3843" s="234" t="s">
        <v>657</v>
      </c>
      <c r="E3843" s="64" t="s">
        <v>7758</v>
      </c>
      <c r="F3843" s="64">
        <v>16</v>
      </c>
      <c r="G3843" s="64" t="s">
        <v>166</v>
      </c>
      <c r="H3843" s="233" t="s">
        <v>7721</v>
      </c>
      <c r="I3843" s="234" t="s">
        <v>166</v>
      </c>
      <c r="J3843" s="64" t="s">
        <v>469</v>
      </c>
    </row>
    <row r="3844" spans="1:10" x14ac:dyDescent="0.25">
      <c r="A3844" s="64">
        <v>24190088</v>
      </c>
      <c r="B3844" s="233" t="s">
        <v>7759</v>
      </c>
      <c r="C3844" s="64" t="s">
        <v>7760</v>
      </c>
      <c r="D3844" s="234" t="s">
        <v>7189</v>
      </c>
      <c r="E3844" s="64" t="s">
        <v>7761</v>
      </c>
      <c r="F3844" s="64">
        <v>18</v>
      </c>
      <c r="G3844" s="64" t="s">
        <v>166</v>
      </c>
      <c r="H3844" s="233" t="s">
        <v>7721</v>
      </c>
      <c r="I3844" s="234" t="s">
        <v>166</v>
      </c>
      <c r="J3844" s="64" t="s">
        <v>1445</v>
      </c>
    </row>
    <row r="3845" spans="1:10" x14ac:dyDescent="0.25">
      <c r="A3845" s="64">
        <v>24248969</v>
      </c>
      <c r="B3845" s="233" t="s">
        <v>7762</v>
      </c>
      <c r="C3845" s="64" t="s">
        <v>7763</v>
      </c>
      <c r="D3845" s="234" t="s">
        <v>404</v>
      </c>
      <c r="E3845" s="64" t="s">
        <v>7764</v>
      </c>
      <c r="F3845" s="64">
        <v>17</v>
      </c>
      <c r="G3845" s="64" t="s">
        <v>166</v>
      </c>
      <c r="H3845" s="233" t="s">
        <v>7721</v>
      </c>
      <c r="I3845" s="234" t="s">
        <v>166</v>
      </c>
      <c r="J3845" s="64" t="s">
        <v>3171</v>
      </c>
    </row>
    <row r="3846" spans="1:10" x14ac:dyDescent="0.25">
      <c r="A3846" s="64">
        <v>24190113</v>
      </c>
      <c r="B3846" s="233" t="s">
        <v>7765</v>
      </c>
      <c r="C3846" s="64" t="s">
        <v>475</v>
      </c>
      <c r="D3846" s="234" t="s">
        <v>7211</v>
      </c>
      <c r="E3846" s="64" t="s">
        <v>7766</v>
      </c>
      <c r="F3846" s="64">
        <v>18</v>
      </c>
      <c r="G3846" s="64" t="s">
        <v>166</v>
      </c>
      <c r="H3846" s="233" t="s">
        <v>7721</v>
      </c>
      <c r="I3846" s="234" t="s">
        <v>166</v>
      </c>
      <c r="J3846" s="64" t="s">
        <v>3171</v>
      </c>
    </row>
    <row r="3847" spans="1:10" x14ac:dyDescent="0.25">
      <c r="A3847" s="64">
        <v>24238875</v>
      </c>
      <c r="B3847" s="233" t="s">
        <v>7767</v>
      </c>
      <c r="C3847" s="64" t="s">
        <v>7768</v>
      </c>
      <c r="D3847" s="234" t="s">
        <v>404</v>
      </c>
      <c r="E3847" s="64" t="s">
        <v>7769</v>
      </c>
      <c r="F3847" s="64">
        <v>17</v>
      </c>
      <c r="G3847" s="64" t="s">
        <v>166</v>
      </c>
      <c r="H3847" s="233" t="s">
        <v>7721</v>
      </c>
      <c r="I3847" s="234" t="s">
        <v>166</v>
      </c>
      <c r="J3847" s="64" t="s">
        <v>1441</v>
      </c>
    </row>
    <row r="3848" spans="1:10" x14ac:dyDescent="0.25">
      <c r="A3848" s="64">
        <v>24210306</v>
      </c>
      <c r="B3848" s="233" t="s">
        <v>7770</v>
      </c>
      <c r="C3848" s="64" t="s">
        <v>7771</v>
      </c>
      <c r="D3848" s="234" t="s">
        <v>657</v>
      </c>
      <c r="E3848" s="64" t="s">
        <v>7772</v>
      </c>
      <c r="F3848" s="64">
        <v>16</v>
      </c>
      <c r="G3848" s="64" t="s">
        <v>166</v>
      </c>
      <c r="H3848" s="233" t="s">
        <v>7721</v>
      </c>
      <c r="I3848" s="234" t="s">
        <v>166</v>
      </c>
      <c r="J3848" s="64" t="s">
        <v>443</v>
      </c>
    </row>
    <row r="3849" spans="1:10" x14ac:dyDescent="0.25">
      <c r="A3849" s="64">
        <v>24191288</v>
      </c>
      <c r="B3849" s="233" t="s">
        <v>7773</v>
      </c>
      <c r="C3849" s="64" t="s">
        <v>7774</v>
      </c>
      <c r="D3849" s="234" t="s">
        <v>657</v>
      </c>
      <c r="E3849" s="64" t="s">
        <v>7775</v>
      </c>
      <c r="F3849" s="64">
        <v>17</v>
      </c>
      <c r="G3849" s="64" t="s">
        <v>166</v>
      </c>
      <c r="H3849" s="233" t="s">
        <v>7721</v>
      </c>
      <c r="I3849" s="234" t="s">
        <v>166</v>
      </c>
      <c r="J3849" s="64" t="s">
        <v>206</v>
      </c>
    </row>
    <row r="3850" spans="1:10" x14ac:dyDescent="0.25">
      <c r="A3850" s="64">
        <v>24200502</v>
      </c>
      <c r="B3850" s="233" t="s">
        <v>7776</v>
      </c>
      <c r="C3850" s="64" t="s">
        <v>7777</v>
      </c>
      <c r="D3850" s="234" t="s">
        <v>118</v>
      </c>
      <c r="E3850" s="64" t="s">
        <v>7778</v>
      </c>
      <c r="F3850" s="64">
        <v>15</v>
      </c>
      <c r="G3850" s="64" t="s">
        <v>166</v>
      </c>
      <c r="H3850" s="233" t="s">
        <v>7721</v>
      </c>
      <c r="I3850" s="234" t="s">
        <v>166</v>
      </c>
      <c r="J3850" s="64" t="s">
        <v>7779</v>
      </c>
    </row>
    <row r="3851" spans="1:10" x14ac:dyDescent="0.25">
      <c r="A3851" s="64">
        <v>24221548</v>
      </c>
      <c r="B3851" s="233" t="s">
        <v>1029</v>
      </c>
      <c r="C3851" s="64" t="s">
        <v>3284</v>
      </c>
      <c r="D3851" s="234" t="s">
        <v>404</v>
      </c>
      <c r="E3851" s="64" t="s">
        <v>7780</v>
      </c>
      <c r="F3851" s="64">
        <v>16</v>
      </c>
      <c r="G3851" s="64" t="s">
        <v>166</v>
      </c>
      <c r="H3851" s="233" t="s">
        <v>7721</v>
      </c>
      <c r="I3851" s="234" t="s">
        <v>166</v>
      </c>
      <c r="J3851" s="64" t="s">
        <v>2742</v>
      </c>
    </row>
    <row r="3852" spans="1:10" x14ac:dyDescent="0.25">
      <c r="A3852" s="64">
        <v>24180166</v>
      </c>
      <c r="B3852" s="233" t="s">
        <v>1029</v>
      </c>
      <c r="C3852" s="64" t="s">
        <v>4449</v>
      </c>
      <c r="D3852" s="234" t="s">
        <v>657</v>
      </c>
      <c r="E3852" s="64" t="s">
        <v>7503</v>
      </c>
      <c r="F3852" s="64">
        <v>17</v>
      </c>
      <c r="G3852" s="64" t="s">
        <v>166</v>
      </c>
      <c r="H3852" s="233" t="s">
        <v>7721</v>
      </c>
      <c r="I3852" s="234" t="s">
        <v>166</v>
      </c>
      <c r="J3852" s="64" t="s">
        <v>7240</v>
      </c>
    </row>
    <row r="3853" spans="1:10" x14ac:dyDescent="0.25">
      <c r="A3853" s="64">
        <v>24200605</v>
      </c>
      <c r="B3853" s="233" t="s">
        <v>7781</v>
      </c>
      <c r="C3853" s="64" t="s">
        <v>5681</v>
      </c>
      <c r="D3853" s="234" t="s">
        <v>404</v>
      </c>
      <c r="E3853" s="64" t="s">
        <v>6821</v>
      </c>
      <c r="F3853" s="64">
        <v>16</v>
      </c>
      <c r="G3853" s="64" t="s">
        <v>166</v>
      </c>
      <c r="H3853" s="233" t="s">
        <v>7721</v>
      </c>
      <c r="I3853" s="234" t="s">
        <v>166</v>
      </c>
      <c r="J3853" s="64" t="s">
        <v>3372</v>
      </c>
    </row>
    <row r="3854" spans="1:10" x14ac:dyDescent="0.25">
      <c r="A3854" s="64">
        <v>24199304</v>
      </c>
      <c r="B3854" s="233" t="s">
        <v>5841</v>
      </c>
      <c r="C3854" s="64" t="s">
        <v>7123</v>
      </c>
      <c r="D3854" s="234" t="s">
        <v>657</v>
      </c>
      <c r="E3854" s="64" t="s">
        <v>7782</v>
      </c>
      <c r="F3854" s="64">
        <v>17</v>
      </c>
      <c r="G3854" s="64" t="s">
        <v>166</v>
      </c>
      <c r="H3854" s="233" t="s">
        <v>7721</v>
      </c>
      <c r="I3854" s="234" t="s">
        <v>166</v>
      </c>
      <c r="J3854" s="64" t="s">
        <v>469</v>
      </c>
    </row>
    <row r="3855" spans="1:10" x14ac:dyDescent="0.25">
      <c r="A3855" s="64">
        <v>24188009</v>
      </c>
      <c r="B3855" s="233" t="s">
        <v>3531</v>
      </c>
      <c r="C3855" s="64" t="s">
        <v>7783</v>
      </c>
      <c r="D3855" s="234" t="s">
        <v>7211</v>
      </c>
      <c r="E3855" s="64" t="s">
        <v>7784</v>
      </c>
      <c r="F3855" s="64">
        <v>18</v>
      </c>
      <c r="G3855" s="64" t="s">
        <v>166</v>
      </c>
      <c r="H3855" s="233" t="s">
        <v>7721</v>
      </c>
      <c r="I3855" s="234" t="s">
        <v>166</v>
      </c>
      <c r="J3855" s="64" t="s">
        <v>206</v>
      </c>
    </row>
    <row r="3856" spans="1:10" x14ac:dyDescent="0.25">
      <c r="A3856" s="64">
        <v>24238879</v>
      </c>
      <c r="B3856" s="233" t="s">
        <v>7785</v>
      </c>
      <c r="C3856" s="64" t="s">
        <v>7786</v>
      </c>
      <c r="D3856" s="234" t="s">
        <v>404</v>
      </c>
      <c r="E3856" s="64" t="s">
        <v>7599</v>
      </c>
      <c r="F3856" s="64">
        <v>17</v>
      </c>
      <c r="G3856" s="64" t="s">
        <v>166</v>
      </c>
      <c r="H3856" s="233" t="s">
        <v>7721</v>
      </c>
      <c r="I3856" s="234" t="s">
        <v>166</v>
      </c>
      <c r="J3856" s="64" t="s">
        <v>1441</v>
      </c>
    </row>
    <row r="3857" spans="1:10" x14ac:dyDescent="0.25">
      <c r="A3857" s="64">
        <v>24248465</v>
      </c>
      <c r="B3857" s="233" t="s">
        <v>7787</v>
      </c>
      <c r="C3857" s="64" t="s">
        <v>3313</v>
      </c>
      <c r="D3857" s="234" t="s">
        <v>657</v>
      </c>
      <c r="E3857" s="64" t="s">
        <v>7788</v>
      </c>
      <c r="F3857" s="64">
        <v>17</v>
      </c>
      <c r="G3857" s="64" t="s">
        <v>166</v>
      </c>
      <c r="H3857" s="233" t="s">
        <v>7721</v>
      </c>
      <c r="I3857" s="234" t="s">
        <v>166</v>
      </c>
      <c r="J3857" s="64" t="s">
        <v>206</v>
      </c>
    </row>
    <row r="3858" spans="1:10" x14ac:dyDescent="0.25">
      <c r="A3858" s="64">
        <v>24190835</v>
      </c>
      <c r="B3858" s="233" t="s">
        <v>7789</v>
      </c>
      <c r="C3858" s="64" t="s">
        <v>1725</v>
      </c>
      <c r="D3858" s="234" t="s">
        <v>657</v>
      </c>
      <c r="E3858" s="64" t="s">
        <v>7449</v>
      </c>
      <c r="F3858" s="64">
        <v>16</v>
      </c>
      <c r="G3858" s="64" t="s">
        <v>166</v>
      </c>
      <c r="H3858" s="233" t="s">
        <v>7721</v>
      </c>
      <c r="I3858" s="234" t="s">
        <v>166</v>
      </c>
      <c r="J3858" s="64" t="s">
        <v>7790</v>
      </c>
    </row>
    <row r="3859" spans="1:10" x14ac:dyDescent="0.25">
      <c r="A3859" s="64">
        <v>24248077</v>
      </c>
      <c r="B3859" s="233" t="s">
        <v>7791</v>
      </c>
      <c r="C3859" s="64" t="s">
        <v>7792</v>
      </c>
      <c r="D3859" s="234" t="s">
        <v>657</v>
      </c>
      <c r="E3859" s="64" t="s">
        <v>7411</v>
      </c>
      <c r="F3859" s="64">
        <v>15</v>
      </c>
      <c r="G3859" s="64" t="s">
        <v>166</v>
      </c>
      <c r="H3859" s="233" t="s">
        <v>7721</v>
      </c>
      <c r="I3859" s="234" t="s">
        <v>166</v>
      </c>
      <c r="J3859" s="64" t="s">
        <v>3171</v>
      </c>
    </row>
    <row r="3860" spans="1:10" x14ac:dyDescent="0.25">
      <c r="A3860" s="64">
        <v>24202622</v>
      </c>
      <c r="B3860" s="233" t="s">
        <v>7793</v>
      </c>
      <c r="C3860" s="64" t="s">
        <v>7794</v>
      </c>
      <c r="D3860" s="234" t="s">
        <v>657</v>
      </c>
      <c r="E3860" s="64" t="s">
        <v>7795</v>
      </c>
      <c r="F3860" s="64">
        <v>15</v>
      </c>
      <c r="G3860" s="64" t="s">
        <v>166</v>
      </c>
      <c r="H3860" s="233" t="s">
        <v>7721</v>
      </c>
      <c r="I3860" s="234" t="s">
        <v>166</v>
      </c>
      <c r="J3860" s="64" t="s">
        <v>3685</v>
      </c>
    </row>
    <row r="3861" spans="1:10" x14ac:dyDescent="0.25">
      <c r="A3861" s="64">
        <v>24210274</v>
      </c>
      <c r="B3861" s="233" t="s">
        <v>6794</v>
      </c>
      <c r="C3861" s="64" t="s">
        <v>7796</v>
      </c>
      <c r="D3861" s="234" t="s">
        <v>657</v>
      </c>
      <c r="E3861" s="64" t="s">
        <v>7797</v>
      </c>
      <c r="F3861" s="64">
        <v>17</v>
      </c>
      <c r="G3861" s="64" t="s">
        <v>166</v>
      </c>
      <c r="H3861" s="233" t="s">
        <v>7721</v>
      </c>
      <c r="I3861" s="234" t="s">
        <v>166</v>
      </c>
      <c r="J3861" s="64" t="s">
        <v>3714</v>
      </c>
    </row>
    <row r="3862" spans="1:10" x14ac:dyDescent="0.25">
      <c r="A3862" s="64">
        <v>24211301</v>
      </c>
      <c r="B3862" s="233" t="s">
        <v>1068</v>
      </c>
      <c r="C3862" s="64" t="s">
        <v>7798</v>
      </c>
      <c r="D3862" s="234" t="s">
        <v>657</v>
      </c>
      <c r="E3862" s="64" t="s">
        <v>7799</v>
      </c>
      <c r="F3862" s="64">
        <v>16</v>
      </c>
      <c r="G3862" s="64" t="s">
        <v>166</v>
      </c>
      <c r="H3862" s="233" t="s">
        <v>7721</v>
      </c>
      <c r="I3862" s="234" t="s">
        <v>166</v>
      </c>
      <c r="J3862" s="64" t="s">
        <v>7800</v>
      </c>
    </row>
    <row r="3863" spans="1:10" x14ac:dyDescent="0.25">
      <c r="A3863" s="64">
        <v>24248078</v>
      </c>
      <c r="B3863" s="233" t="s">
        <v>7801</v>
      </c>
      <c r="C3863" s="64" t="s">
        <v>7802</v>
      </c>
      <c r="D3863" s="234" t="s">
        <v>404</v>
      </c>
      <c r="E3863" s="64" t="s">
        <v>7803</v>
      </c>
      <c r="F3863" s="64">
        <v>16</v>
      </c>
      <c r="G3863" s="64" t="s">
        <v>166</v>
      </c>
      <c r="H3863" s="233" t="s">
        <v>7721</v>
      </c>
      <c r="I3863" s="234" t="s">
        <v>166</v>
      </c>
      <c r="J3863" s="64" t="s">
        <v>2742</v>
      </c>
    </row>
    <row r="3864" spans="1:10" x14ac:dyDescent="0.25">
      <c r="A3864" s="64">
        <v>24200922</v>
      </c>
      <c r="B3864" s="233" t="s">
        <v>3592</v>
      </c>
      <c r="C3864" s="64" t="s">
        <v>7804</v>
      </c>
      <c r="D3864" s="234" t="s">
        <v>657</v>
      </c>
      <c r="E3864" s="64" t="s">
        <v>7805</v>
      </c>
      <c r="F3864" s="64">
        <v>16</v>
      </c>
      <c r="G3864" s="64" t="s">
        <v>166</v>
      </c>
      <c r="H3864" s="233" t="s">
        <v>7721</v>
      </c>
      <c r="I3864" s="234" t="s">
        <v>166</v>
      </c>
      <c r="J3864" s="64" t="s">
        <v>469</v>
      </c>
    </row>
    <row r="3865" spans="1:10" x14ac:dyDescent="0.25">
      <c r="A3865" s="64">
        <v>24248075</v>
      </c>
      <c r="B3865" s="233" t="s">
        <v>7806</v>
      </c>
      <c r="C3865" s="64" t="s">
        <v>525</v>
      </c>
      <c r="D3865" s="234" t="s">
        <v>404</v>
      </c>
      <c r="E3865" s="64" t="s">
        <v>7807</v>
      </c>
      <c r="F3865" s="64">
        <v>16</v>
      </c>
      <c r="G3865" s="64" t="s">
        <v>166</v>
      </c>
      <c r="H3865" s="233" t="s">
        <v>7721</v>
      </c>
      <c r="I3865" s="234" t="s">
        <v>166</v>
      </c>
      <c r="J3865" s="64" t="s">
        <v>3808</v>
      </c>
    </row>
    <row r="3866" spans="1:10" x14ac:dyDescent="0.25">
      <c r="A3866" s="64">
        <v>24200200</v>
      </c>
      <c r="B3866" s="233" t="s">
        <v>451</v>
      </c>
      <c r="C3866" s="64" t="s">
        <v>6928</v>
      </c>
      <c r="D3866" s="234" t="s">
        <v>119</v>
      </c>
      <c r="E3866" s="64" t="s">
        <v>7808</v>
      </c>
      <c r="F3866" s="64">
        <v>15</v>
      </c>
      <c r="G3866" s="64" t="s">
        <v>166</v>
      </c>
      <c r="H3866" s="233" t="s">
        <v>7721</v>
      </c>
      <c r="I3866" s="234" t="s">
        <v>166</v>
      </c>
      <c r="J3866" s="64" t="s">
        <v>443</v>
      </c>
    </row>
    <row r="3867" spans="1:10" x14ac:dyDescent="0.25">
      <c r="A3867" s="64">
        <v>24248970</v>
      </c>
      <c r="B3867" s="233" t="s">
        <v>7809</v>
      </c>
      <c r="C3867" s="64" t="s">
        <v>2285</v>
      </c>
      <c r="D3867" s="234" t="s">
        <v>404</v>
      </c>
      <c r="E3867" s="64" t="s">
        <v>7810</v>
      </c>
      <c r="F3867" s="64">
        <v>17</v>
      </c>
      <c r="G3867" s="64" t="s">
        <v>166</v>
      </c>
      <c r="H3867" s="233" t="s">
        <v>7721</v>
      </c>
      <c r="I3867" s="234" t="s">
        <v>166</v>
      </c>
      <c r="J3867" s="64" t="s">
        <v>7811</v>
      </c>
    </row>
    <row r="3868" spans="1:10" x14ac:dyDescent="0.25">
      <c r="A3868" s="64">
        <v>24210921</v>
      </c>
      <c r="B3868" s="233" t="s">
        <v>7812</v>
      </c>
      <c r="C3868" s="64" t="s">
        <v>7813</v>
      </c>
      <c r="D3868" s="234" t="s">
        <v>118</v>
      </c>
      <c r="E3868" s="64" t="s">
        <v>6116</v>
      </c>
      <c r="F3868" s="64">
        <v>15</v>
      </c>
      <c r="G3868" s="64" t="s">
        <v>166</v>
      </c>
      <c r="H3868" s="233" t="s">
        <v>7721</v>
      </c>
      <c r="I3868" s="234" t="s">
        <v>166</v>
      </c>
      <c r="J3868" s="64" t="s">
        <v>5804</v>
      </c>
    </row>
    <row r="3869" spans="1:10" x14ac:dyDescent="0.25">
      <c r="A3869" s="64">
        <v>24248361</v>
      </c>
      <c r="B3869" s="233" t="s">
        <v>7814</v>
      </c>
      <c r="C3869" s="64" t="s">
        <v>7815</v>
      </c>
      <c r="D3869" s="234" t="s">
        <v>7189</v>
      </c>
      <c r="E3869" s="64" t="s">
        <v>7816</v>
      </c>
      <c r="F3869" s="64">
        <v>18</v>
      </c>
      <c r="G3869" s="64" t="s">
        <v>166</v>
      </c>
      <c r="H3869" s="233" t="s">
        <v>7817</v>
      </c>
      <c r="I3869" s="234" t="s">
        <v>166</v>
      </c>
      <c r="J3869" s="64" t="s">
        <v>3912</v>
      </c>
    </row>
    <row r="3870" spans="1:10" x14ac:dyDescent="0.25">
      <c r="A3870" s="64">
        <v>24221561</v>
      </c>
      <c r="B3870" s="233" t="s">
        <v>7818</v>
      </c>
      <c r="C3870" s="64" t="s">
        <v>7819</v>
      </c>
      <c r="D3870" s="234" t="s">
        <v>7189</v>
      </c>
      <c r="E3870" s="64" t="s">
        <v>7820</v>
      </c>
      <c r="F3870" s="64">
        <v>18</v>
      </c>
      <c r="G3870" s="64" t="s">
        <v>166</v>
      </c>
      <c r="H3870" s="233" t="s">
        <v>7817</v>
      </c>
      <c r="I3870" s="234" t="s">
        <v>166</v>
      </c>
      <c r="J3870" s="64" t="s">
        <v>331</v>
      </c>
    </row>
    <row r="3871" spans="1:10" x14ac:dyDescent="0.25">
      <c r="A3871" s="64">
        <v>24192622</v>
      </c>
      <c r="B3871" s="233" t="s">
        <v>7728</v>
      </c>
      <c r="C3871" s="64" t="s">
        <v>7821</v>
      </c>
      <c r="D3871" s="234" t="s">
        <v>657</v>
      </c>
      <c r="E3871" s="64" t="s">
        <v>7606</v>
      </c>
      <c r="F3871" s="64">
        <v>17</v>
      </c>
      <c r="G3871" s="64" t="s">
        <v>166</v>
      </c>
      <c r="H3871" s="233" t="s">
        <v>7817</v>
      </c>
      <c r="I3871" s="234" t="s">
        <v>166</v>
      </c>
      <c r="J3871" s="64" t="s">
        <v>3912</v>
      </c>
    </row>
    <row r="3872" spans="1:10" x14ac:dyDescent="0.25">
      <c r="A3872" s="64">
        <v>24222021</v>
      </c>
      <c r="B3872" s="233" t="s">
        <v>7822</v>
      </c>
      <c r="C3872" s="64" t="s">
        <v>7823</v>
      </c>
      <c r="D3872" s="234" t="s">
        <v>657</v>
      </c>
      <c r="E3872" s="64" t="s">
        <v>7824</v>
      </c>
      <c r="F3872" s="64">
        <v>17</v>
      </c>
      <c r="G3872" s="64" t="s">
        <v>166</v>
      </c>
      <c r="H3872" s="233" t="s">
        <v>7817</v>
      </c>
      <c r="I3872" s="234" t="s">
        <v>166</v>
      </c>
      <c r="J3872" s="64" t="s">
        <v>7825</v>
      </c>
    </row>
    <row r="3873" spans="1:10" x14ac:dyDescent="0.25">
      <c r="A3873" s="64">
        <v>24237157</v>
      </c>
      <c r="B3873" s="233" t="s">
        <v>1367</v>
      </c>
      <c r="C3873" s="64" t="s">
        <v>7826</v>
      </c>
      <c r="D3873" s="234" t="s">
        <v>657</v>
      </c>
      <c r="E3873" s="64" t="s">
        <v>7827</v>
      </c>
      <c r="F3873" s="64">
        <v>17</v>
      </c>
      <c r="G3873" s="64" t="s">
        <v>166</v>
      </c>
      <c r="H3873" s="233" t="s">
        <v>7817</v>
      </c>
      <c r="I3873" s="234" t="s">
        <v>166</v>
      </c>
      <c r="J3873" s="64" t="s">
        <v>3372</v>
      </c>
    </row>
    <row r="3874" spans="1:10" x14ac:dyDescent="0.25">
      <c r="A3874" s="64">
        <v>24248236</v>
      </c>
      <c r="B3874" s="233" t="s">
        <v>7828</v>
      </c>
      <c r="C3874" s="64" t="s">
        <v>7829</v>
      </c>
      <c r="D3874" s="234" t="s">
        <v>404</v>
      </c>
      <c r="E3874" s="64" t="s">
        <v>7830</v>
      </c>
      <c r="F3874" s="64">
        <v>16</v>
      </c>
      <c r="G3874" s="64" t="s">
        <v>166</v>
      </c>
      <c r="H3874" s="233" t="s">
        <v>7817</v>
      </c>
      <c r="I3874" s="234" t="s">
        <v>166</v>
      </c>
      <c r="J3874" s="64" t="s">
        <v>7831</v>
      </c>
    </row>
    <row r="3875" spans="1:10" x14ac:dyDescent="0.25">
      <c r="A3875" s="64">
        <v>24248407</v>
      </c>
      <c r="B3875" s="233" t="s">
        <v>7832</v>
      </c>
      <c r="C3875" s="64" t="s">
        <v>7833</v>
      </c>
      <c r="D3875" s="234" t="s">
        <v>657</v>
      </c>
      <c r="E3875" s="64" t="s">
        <v>7834</v>
      </c>
      <c r="F3875" s="64">
        <v>17</v>
      </c>
      <c r="G3875" s="64" t="s">
        <v>166</v>
      </c>
      <c r="H3875" s="233" t="s">
        <v>7817</v>
      </c>
      <c r="I3875" s="234" t="s">
        <v>166</v>
      </c>
      <c r="J3875" s="64" t="s">
        <v>331</v>
      </c>
    </row>
    <row r="3876" spans="1:10" x14ac:dyDescent="0.25">
      <c r="A3876" s="64">
        <v>24248408</v>
      </c>
      <c r="B3876" s="233" t="s">
        <v>7835</v>
      </c>
      <c r="C3876" s="64" t="s">
        <v>7836</v>
      </c>
      <c r="D3876" s="234" t="s">
        <v>657</v>
      </c>
      <c r="E3876" s="64" t="s">
        <v>7837</v>
      </c>
      <c r="F3876" s="64">
        <v>15</v>
      </c>
      <c r="G3876" s="64" t="s">
        <v>166</v>
      </c>
      <c r="H3876" s="233" t="s">
        <v>7817</v>
      </c>
      <c r="I3876" s="234" t="s">
        <v>166</v>
      </c>
      <c r="J3876" s="64" t="s">
        <v>469</v>
      </c>
    </row>
    <row r="3877" spans="1:10" x14ac:dyDescent="0.25">
      <c r="A3877" s="64">
        <v>24182541</v>
      </c>
      <c r="B3877" s="233" t="s">
        <v>7838</v>
      </c>
      <c r="C3877" s="64" t="s">
        <v>7839</v>
      </c>
      <c r="D3877" s="234" t="s">
        <v>7189</v>
      </c>
      <c r="E3877" s="64" t="s">
        <v>7336</v>
      </c>
      <c r="F3877" s="64">
        <v>17</v>
      </c>
      <c r="G3877" s="64" t="s">
        <v>166</v>
      </c>
      <c r="H3877" s="233" t="s">
        <v>7817</v>
      </c>
      <c r="I3877" s="234" t="s">
        <v>166</v>
      </c>
      <c r="J3877" s="64" t="s">
        <v>3871</v>
      </c>
    </row>
    <row r="3878" spans="1:10" x14ac:dyDescent="0.25">
      <c r="A3878" s="64">
        <v>24199310</v>
      </c>
      <c r="B3878" s="233" t="s">
        <v>569</v>
      </c>
      <c r="C3878" s="64" t="s">
        <v>1636</v>
      </c>
      <c r="D3878" s="234" t="s">
        <v>404</v>
      </c>
      <c r="E3878" s="64" t="s">
        <v>6592</v>
      </c>
      <c r="F3878" s="64">
        <v>16</v>
      </c>
      <c r="G3878" s="64" t="s">
        <v>166</v>
      </c>
      <c r="H3878" s="233" t="s">
        <v>7817</v>
      </c>
      <c r="I3878" s="234" t="s">
        <v>166</v>
      </c>
      <c r="J3878" s="64" t="s">
        <v>3912</v>
      </c>
    </row>
    <row r="3879" spans="1:10" x14ac:dyDescent="0.25">
      <c r="A3879" s="64">
        <v>24222358</v>
      </c>
      <c r="B3879" s="233" t="s">
        <v>4562</v>
      </c>
      <c r="C3879" s="64" t="s">
        <v>2825</v>
      </c>
      <c r="D3879" s="234" t="s">
        <v>404</v>
      </c>
      <c r="E3879" s="64" t="s">
        <v>7245</v>
      </c>
      <c r="F3879" s="64">
        <v>15</v>
      </c>
      <c r="G3879" s="64" t="s">
        <v>166</v>
      </c>
      <c r="H3879" s="233" t="s">
        <v>7817</v>
      </c>
      <c r="I3879" s="234" t="s">
        <v>166</v>
      </c>
      <c r="J3879" s="64" t="s">
        <v>6205</v>
      </c>
    </row>
    <row r="3880" spans="1:10" x14ac:dyDescent="0.25">
      <c r="A3880" s="64">
        <v>24248409</v>
      </c>
      <c r="B3880" s="233" t="s">
        <v>7840</v>
      </c>
      <c r="C3880" s="64" t="s">
        <v>7841</v>
      </c>
      <c r="D3880" s="234" t="s">
        <v>118</v>
      </c>
      <c r="E3880" s="64" t="s">
        <v>7842</v>
      </c>
      <c r="F3880" s="64">
        <v>15</v>
      </c>
      <c r="G3880" s="64" t="s">
        <v>166</v>
      </c>
      <c r="H3880" s="233" t="s">
        <v>7817</v>
      </c>
      <c r="I3880" s="234" t="s">
        <v>166</v>
      </c>
      <c r="J3880" s="64" t="s">
        <v>331</v>
      </c>
    </row>
    <row r="3881" spans="1:10" x14ac:dyDescent="0.25">
      <c r="A3881" s="64">
        <v>24180264</v>
      </c>
      <c r="B3881" s="233" t="s">
        <v>7840</v>
      </c>
      <c r="C3881" s="64" t="s">
        <v>2498</v>
      </c>
      <c r="D3881" s="234" t="s">
        <v>7189</v>
      </c>
      <c r="E3881" s="64" t="s">
        <v>7843</v>
      </c>
      <c r="F3881" s="64">
        <v>18</v>
      </c>
      <c r="G3881" s="64" t="s">
        <v>166</v>
      </c>
      <c r="H3881" s="233" t="s">
        <v>7817</v>
      </c>
      <c r="I3881" s="234" t="s">
        <v>166</v>
      </c>
      <c r="J3881" s="64" t="s">
        <v>331</v>
      </c>
    </row>
    <row r="3882" spans="1:10" x14ac:dyDescent="0.25">
      <c r="A3882" s="64">
        <v>24211274</v>
      </c>
      <c r="B3882" s="233" t="s">
        <v>7844</v>
      </c>
      <c r="C3882" s="64" t="s">
        <v>485</v>
      </c>
      <c r="D3882" s="234" t="s">
        <v>7189</v>
      </c>
      <c r="E3882" s="64" t="s">
        <v>7845</v>
      </c>
      <c r="F3882" s="64">
        <v>18</v>
      </c>
      <c r="G3882" s="64" t="s">
        <v>166</v>
      </c>
      <c r="H3882" s="233" t="s">
        <v>7817</v>
      </c>
      <c r="I3882" s="234" t="s">
        <v>166</v>
      </c>
      <c r="J3882" s="64" t="s">
        <v>3912</v>
      </c>
    </row>
    <row r="3883" spans="1:10" x14ac:dyDescent="0.25">
      <c r="A3883" s="64">
        <v>24190734</v>
      </c>
      <c r="B3883" s="233" t="s">
        <v>7846</v>
      </c>
      <c r="C3883" s="64" t="s">
        <v>1152</v>
      </c>
      <c r="D3883" s="234" t="s">
        <v>404</v>
      </c>
      <c r="E3883" s="64" t="s">
        <v>7847</v>
      </c>
      <c r="F3883" s="64">
        <v>17</v>
      </c>
      <c r="G3883" s="64" t="s">
        <v>166</v>
      </c>
      <c r="H3883" s="233" t="s">
        <v>7817</v>
      </c>
      <c r="I3883" s="234" t="s">
        <v>166</v>
      </c>
      <c r="J3883" s="64" t="s">
        <v>3912</v>
      </c>
    </row>
    <row r="3884" spans="1:10" x14ac:dyDescent="0.25">
      <c r="A3884" s="64">
        <v>24200503</v>
      </c>
      <c r="B3884" s="233" t="s">
        <v>7848</v>
      </c>
      <c r="C3884" s="64" t="s">
        <v>7460</v>
      </c>
      <c r="D3884" s="234" t="s">
        <v>404</v>
      </c>
      <c r="E3884" s="64" t="s">
        <v>7849</v>
      </c>
      <c r="F3884" s="64">
        <v>16</v>
      </c>
      <c r="G3884" s="64" t="s">
        <v>166</v>
      </c>
      <c r="H3884" s="233" t="s">
        <v>7817</v>
      </c>
      <c r="I3884" s="234" t="s">
        <v>166</v>
      </c>
      <c r="J3884" s="64" t="s">
        <v>469</v>
      </c>
    </row>
    <row r="3885" spans="1:10" x14ac:dyDescent="0.25">
      <c r="A3885" s="64">
        <v>24248410</v>
      </c>
      <c r="B3885" s="233" t="s">
        <v>2012</v>
      </c>
      <c r="C3885" s="64" t="s">
        <v>7850</v>
      </c>
      <c r="D3885" s="234" t="s">
        <v>657</v>
      </c>
      <c r="E3885" s="64" t="s">
        <v>7851</v>
      </c>
      <c r="F3885" s="64">
        <v>16</v>
      </c>
      <c r="G3885" s="64" t="s">
        <v>166</v>
      </c>
      <c r="H3885" s="233" t="s">
        <v>7817</v>
      </c>
      <c r="I3885" s="234" t="s">
        <v>166</v>
      </c>
      <c r="J3885" s="64" t="s">
        <v>331</v>
      </c>
    </row>
    <row r="3886" spans="1:10" x14ac:dyDescent="0.25">
      <c r="A3886" s="64">
        <v>24248411</v>
      </c>
      <c r="B3886" s="233" t="s">
        <v>7852</v>
      </c>
      <c r="C3886" s="64" t="s">
        <v>7853</v>
      </c>
      <c r="D3886" s="234" t="s">
        <v>657</v>
      </c>
      <c r="E3886" s="64" t="s">
        <v>7437</v>
      </c>
      <c r="F3886" s="64">
        <v>15</v>
      </c>
      <c r="G3886" s="64" t="s">
        <v>166</v>
      </c>
      <c r="H3886" s="233" t="s">
        <v>7817</v>
      </c>
      <c r="I3886" s="234" t="s">
        <v>166</v>
      </c>
      <c r="J3886" s="64" t="s">
        <v>331</v>
      </c>
    </row>
    <row r="3887" spans="1:10" x14ac:dyDescent="0.25">
      <c r="A3887" s="64">
        <v>24188020</v>
      </c>
      <c r="B3887" s="233" t="s">
        <v>2204</v>
      </c>
      <c r="C3887" s="64" t="s">
        <v>1573</v>
      </c>
      <c r="D3887" s="234" t="s">
        <v>7211</v>
      </c>
      <c r="E3887" s="64" t="s">
        <v>7854</v>
      </c>
      <c r="F3887" s="64">
        <v>18</v>
      </c>
      <c r="G3887" s="64" t="s">
        <v>166</v>
      </c>
      <c r="H3887" s="233" t="s">
        <v>7817</v>
      </c>
      <c r="I3887" s="234" t="s">
        <v>166</v>
      </c>
      <c r="J3887" s="64" t="s">
        <v>6096</v>
      </c>
    </row>
    <row r="3888" spans="1:10" x14ac:dyDescent="0.25">
      <c r="A3888" s="64">
        <v>24192267</v>
      </c>
      <c r="B3888" s="233" t="s">
        <v>7855</v>
      </c>
      <c r="C3888" s="64" t="s">
        <v>6629</v>
      </c>
      <c r="D3888" s="234" t="s">
        <v>404</v>
      </c>
      <c r="E3888" s="64" t="s">
        <v>7856</v>
      </c>
      <c r="F3888" s="64">
        <v>16</v>
      </c>
      <c r="G3888" s="64" t="s">
        <v>166</v>
      </c>
      <c r="H3888" s="233" t="s">
        <v>7817</v>
      </c>
      <c r="I3888" s="234" t="s">
        <v>166</v>
      </c>
      <c r="J3888" s="64" t="s">
        <v>7790</v>
      </c>
    </row>
    <row r="3889" spans="1:10" x14ac:dyDescent="0.25">
      <c r="A3889" s="64">
        <v>24248412</v>
      </c>
      <c r="B3889" s="233" t="s">
        <v>7857</v>
      </c>
      <c r="C3889" s="64" t="s">
        <v>7858</v>
      </c>
      <c r="D3889" s="234" t="s">
        <v>118</v>
      </c>
      <c r="E3889" s="64" t="s">
        <v>6742</v>
      </c>
      <c r="F3889" s="64">
        <v>15</v>
      </c>
      <c r="G3889" s="64" t="s">
        <v>166</v>
      </c>
      <c r="H3889" s="233" t="s">
        <v>7817</v>
      </c>
      <c r="I3889" s="234" t="s">
        <v>166</v>
      </c>
      <c r="J3889" s="64" t="s">
        <v>331</v>
      </c>
    </row>
    <row r="3890" spans="1:10" x14ac:dyDescent="0.25">
      <c r="A3890" s="64">
        <v>24180272</v>
      </c>
      <c r="B3890" s="233" t="s">
        <v>7859</v>
      </c>
      <c r="C3890" s="64" t="s">
        <v>3724</v>
      </c>
      <c r="D3890" s="234" t="s">
        <v>404</v>
      </c>
      <c r="E3890" s="64" t="s">
        <v>7860</v>
      </c>
      <c r="F3890" s="64">
        <v>17</v>
      </c>
      <c r="G3890" s="64" t="s">
        <v>166</v>
      </c>
      <c r="H3890" s="233" t="s">
        <v>7817</v>
      </c>
      <c r="I3890" s="234" t="s">
        <v>166</v>
      </c>
      <c r="J3890" s="64" t="s">
        <v>331</v>
      </c>
    </row>
    <row r="3891" spans="1:10" x14ac:dyDescent="0.25">
      <c r="A3891" s="64">
        <v>24182988</v>
      </c>
      <c r="B3891" s="233" t="s">
        <v>7861</v>
      </c>
      <c r="C3891" s="64" t="s">
        <v>7862</v>
      </c>
      <c r="D3891" s="234" t="s">
        <v>7189</v>
      </c>
      <c r="E3891" s="64" t="s">
        <v>7863</v>
      </c>
      <c r="F3891" s="64">
        <v>18</v>
      </c>
      <c r="G3891" s="64" t="s">
        <v>166</v>
      </c>
      <c r="H3891" s="233" t="s">
        <v>7817</v>
      </c>
      <c r="I3891" s="234" t="s">
        <v>166</v>
      </c>
      <c r="J3891" s="64" t="s">
        <v>3871</v>
      </c>
    </row>
    <row r="3892" spans="1:10" x14ac:dyDescent="0.25">
      <c r="A3892" s="64">
        <v>24202817</v>
      </c>
      <c r="B3892" s="233" t="s">
        <v>7864</v>
      </c>
      <c r="C3892" s="64" t="s">
        <v>7123</v>
      </c>
      <c r="D3892" s="234" t="s">
        <v>657</v>
      </c>
      <c r="E3892" s="64" t="s">
        <v>4001</v>
      </c>
      <c r="F3892" s="64">
        <v>16</v>
      </c>
      <c r="G3892" s="64" t="s">
        <v>166</v>
      </c>
      <c r="H3892" s="233" t="s">
        <v>7817</v>
      </c>
      <c r="I3892" s="234" t="s">
        <v>166</v>
      </c>
      <c r="J3892" s="64" t="s">
        <v>7865</v>
      </c>
    </row>
    <row r="3893" spans="1:10" x14ac:dyDescent="0.25">
      <c r="A3893" s="64">
        <v>24201324</v>
      </c>
      <c r="B3893" s="233" t="s">
        <v>7866</v>
      </c>
      <c r="C3893" s="64" t="s">
        <v>7867</v>
      </c>
      <c r="D3893" s="234" t="s">
        <v>404</v>
      </c>
      <c r="E3893" s="64" t="s">
        <v>7498</v>
      </c>
      <c r="F3893" s="64">
        <v>17</v>
      </c>
      <c r="G3893" s="64" t="s">
        <v>166</v>
      </c>
      <c r="H3893" s="233" t="s">
        <v>7817</v>
      </c>
      <c r="I3893" s="234" t="s">
        <v>166</v>
      </c>
      <c r="J3893" s="64" t="s">
        <v>5804</v>
      </c>
    </row>
    <row r="3894" spans="1:10" x14ac:dyDescent="0.25">
      <c r="A3894" s="64">
        <v>24172970</v>
      </c>
      <c r="B3894" s="233" t="s">
        <v>7868</v>
      </c>
      <c r="C3894" s="64" t="s">
        <v>570</v>
      </c>
      <c r="D3894" s="234" t="s">
        <v>7189</v>
      </c>
      <c r="E3894" s="64" t="s">
        <v>7869</v>
      </c>
      <c r="F3894" s="64">
        <v>19</v>
      </c>
      <c r="G3894" s="64" t="s">
        <v>166</v>
      </c>
      <c r="H3894" s="233" t="s">
        <v>7817</v>
      </c>
      <c r="I3894" s="234" t="s">
        <v>166</v>
      </c>
      <c r="J3894" s="64" t="s">
        <v>7870</v>
      </c>
    </row>
    <row r="3895" spans="1:10" x14ac:dyDescent="0.25">
      <c r="A3895" s="64">
        <v>24201322</v>
      </c>
      <c r="B3895" s="233" t="s">
        <v>7871</v>
      </c>
      <c r="C3895" s="64" t="s">
        <v>7872</v>
      </c>
      <c r="D3895" s="234" t="s">
        <v>404</v>
      </c>
      <c r="E3895" s="64" t="s">
        <v>7873</v>
      </c>
      <c r="F3895" s="64">
        <v>16</v>
      </c>
      <c r="G3895" s="64" t="s">
        <v>166</v>
      </c>
      <c r="H3895" s="233" t="s">
        <v>7817</v>
      </c>
      <c r="I3895" s="234" t="s">
        <v>166</v>
      </c>
      <c r="J3895" s="64" t="s">
        <v>4773</v>
      </c>
    </row>
    <row r="3896" spans="1:10" x14ac:dyDescent="0.25">
      <c r="A3896" s="64">
        <v>24199056</v>
      </c>
      <c r="B3896" s="233" t="s">
        <v>7874</v>
      </c>
      <c r="C3896" s="64" t="s">
        <v>1666</v>
      </c>
      <c r="D3896" s="234" t="s">
        <v>404</v>
      </c>
      <c r="E3896" s="64" t="s">
        <v>7875</v>
      </c>
      <c r="F3896" s="64">
        <v>16</v>
      </c>
      <c r="G3896" s="64" t="s">
        <v>166</v>
      </c>
      <c r="H3896" s="233" t="s">
        <v>7876</v>
      </c>
      <c r="I3896" s="234" t="s">
        <v>166</v>
      </c>
      <c r="J3896" s="64" t="s">
        <v>469</v>
      </c>
    </row>
    <row r="3897" spans="1:10" x14ac:dyDescent="0.25">
      <c r="A3897" s="64">
        <v>24200171</v>
      </c>
      <c r="B3897" s="233" t="s">
        <v>7877</v>
      </c>
      <c r="C3897" s="64" t="s">
        <v>7878</v>
      </c>
      <c r="D3897" s="234" t="s">
        <v>118</v>
      </c>
      <c r="E3897" s="64" t="s">
        <v>7879</v>
      </c>
      <c r="F3897" s="64">
        <v>15</v>
      </c>
      <c r="G3897" s="64" t="s">
        <v>166</v>
      </c>
      <c r="H3897" s="233" t="s">
        <v>7876</v>
      </c>
      <c r="I3897" s="234" t="s">
        <v>166</v>
      </c>
      <c r="J3897" s="64" t="s">
        <v>7880</v>
      </c>
    </row>
    <row r="3898" spans="1:10" x14ac:dyDescent="0.25">
      <c r="A3898" s="64">
        <v>24248499</v>
      </c>
      <c r="B3898" s="233" t="s">
        <v>7881</v>
      </c>
      <c r="C3898" s="64" t="s">
        <v>552</v>
      </c>
      <c r="D3898" s="234" t="s">
        <v>657</v>
      </c>
      <c r="E3898" s="64" t="s">
        <v>7882</v>
      </c>
      <c r="F3898" s="64">
        <v>17</v>
      </c>
      <c r="G3898" s="64" t="s">
        <v>166</v>
      </c>
      <c r="H3898" s="233" t="s">
        <v>7876</v>
      </c>
      <c r="I3898" s="234" t="s">
        <v>166</v>
      </c>
      <c r="J3898" s="64" t="s">
        <v>2337</v>
      </c>
    </row>
    <row r="3899" spans="1:10" x14ac:dyDescent="0.25">
      <c r="A3899" s="64">
        <v>24200259</v>
      </c>
      <c r="B3899" s="233" t="s">
        <v>7883</v>
      </c>
      <c r="C3899" s="64" t="s">
        <v>5517</v>
      </c>
      <c r="D3899" s="234" t="s">
        <v>657</v>
      </c>
      <c r="E3899" s="64" t="s">
        <v>7884</v>
      </c>
      <c r="F3899" s="64">
        <v>16</v>
      </c>
      <c r="G3899" s="64" t="s">
        <v>166</v>
      </c>
      <c r="H3899" s="233" t="s">
        <v>7876</v>
      </c>
      <c r="I3899" s="234" t="s">
        <v>166</v>
      </c>
      <c r="J3899" s="64" t="s">
        <v>7885</v>
      </c>
    </row>
    <row r="3900" spans="1:10" x14ac:dyDescent="0.25">
      <c r="A3900" s="64">
        <v>24170289</v>
      </c>
      <c r="B3900" s="233" t="s">
        <v>7886</v>
      </c>
      <c r="C3900" s="64" t="s">
        <v>7887</v>
      </c>
      <c r="D3900" s="234" t="s">
        <v>118</v>
      </c>
      <c r="E3900" s="64" t="s">
        <v>3072</v>
      </c>
      <c r="F3900" s="64">
        <v>15</v>
      </c>
      <c r="G3900" s="64" t="s">
        <v>166</v>
      </c>
      <c r="H3900" s="233" t="s">
        <v>7876</v>
      </c>
      <c r="I3900" s="234" t="s">
        <v>166</v>
      </c>
      <c r="J3900" s="64" t="s">
        <v>814</v>
      </c>
    </row>
    <row r="3901" spans="1:10" x14ac:dyDescent="0.25">
      <c r="A3901" s="64">
        <v>24180438</v>
      </c>
      <c r="B3901" s="233" t="s">
        <v>7888</v>
      </c>
      <c r="C3901" s="64" t="s">
        <v>616</v>
      </c>
      <c r="D3901" s="234" t="s">
        <v>404</v>
      </c>
      <c r="E3901" s="64" t="s">
        <v>7198</v>
      </c>
      <c r="F3901" s="64">
        <v>17</v>
      </c>
      <c r="G3901" s="64" t="s">
        <v>166</v>
      </c>
      <c r="H3901" s="233" t="s">
        <v>7876</v>
      </c>
      <c r="I3901" s="234" t="s">
        <v>166</v>
      </c>
      <c r="J3901" s="64" t="s">
        <v>2337</v>
      </c>
    </row>
    <row r="3902" spans="1:10" x14ac:dyDescent="0.25">
      <c r="A3902" s="64">
        <v>24200165</v>
      </c>
      <c r="B3902" s="233" t="s">
        <v>6852</v>
      </c>
      <c r="C3902" s="64" t="s">
        <v>6440</v>
      </c>
      <c r="D3902" s="234" t="s">
        <v>119</v>
      </c>
      <c r="E3902" s="64" t="s">
        <v>5273</v>
      </c>
      <c r="F3902" s="64">
        <v>15</v>
      </c>
      <c r="G3902" s="64" t="s">
        <v>166</v>
      </c>
      <c r="H3902" s="233" t="s">
        <v>7876</v>
      </c>
      <c r="I3902" s="234" t="s">
        <v>166</v>
      </c>
      <c r="J3902" s="64" t="s">
        <v>3427</v>
      </c>
    </row>
    <row r="3903" spans="1:10" x14ac:dyDescent="0.25">
      <c r="A3903" s="64">
        <v>24200209</v>
      </c>
      <c r="B3903" s="233" t="s">
        <v>7889</v>
      </c>
      <c r="C3903" s="64" t="s">
        <v>293</v>
      </c>
      <c r="D3903" s="234" t="s">
        <v>119</v>
      </c>
      <c r="E3903" s="64" t="s">
        <v>7890</v>
      </c>
      <c r="F3903" s="64">
        <v>15</v>
      </c>
      <c r="G3903" s="64" t="s">
        <v>166</v>
      </c>
      <c r="H3903" s="233" t="s">
        <v>7876</v>
      </c>
      <c r="I3903" s="234" t="s">
        <v>166</v>
      </c>
      <c r="J3903" s="64" t="s">
        <v>2307</v>
      </c>
    </row>
    <row r="3904" spans="1:10" x14ac:dyDescent="0.25">
      <c r="A3904" s="64">
        <v>24200002</v>
      </c>
      <c r="B3904" s="233" t="s">
        <v>7627</v>
      </c>
      <c r="C3904" s="64" t="s">
        <v>324</v>
      </c>
      <c r="D3904" s="234" t="s">
        <v>404</v>
      </c>
      <c r="E3904" s="64" t="s">
        <v>7847</v>
      </c>
      <c r="F3904" s="64">
        <v>17</v>
      </c>
      <c r="G3904" s="64" t="s">
        <v>166</v>
      </c>
      <c r="H3904" s="233" t="s">
        <v>7876</v>
      </c>
      <c r="I3904" s="234" t="s">
        <v>166</v>
      </c>
      <c r="J3904" s="64" t="s">
        <v>3372</v>
      </c>
    </row>
    <row r="3905" spans="1:10" x14ac:dyDescent="0.25">
      <c r="A3905" s="64">
        <v>24248971</v>
      </c>
      <c r="B3905" s="233" t="s">
        <v>2561</v>
      </c>
      <c r="C3905" s="64" t="s">
        <v>324</v>
      </c>
      <c r="D3905" s="234" t="s">
        <v>404</v>
      </c>
      <c r="E3905" s="64" t="s">
        <v>7891</v>
      </c>
      <c r="F3905" s="64">
        <v>17</v>
      </c>
      <c r="G3905" s="64" t="s">
        <v>166</v>
      </c>
      <c r="H3905" s="233" t="s">
        <v>7876</v>
      </c>
      <c r="I3905" s="234" t="s">
        <v>166</v>
      </c>
      <c r="J3905" s="64" t="s">
        <v>331</v>
      </c>
    </row>
    <row r="3906" spans="1:10" x14ac:dyDescent="0.25">
      <c r="A3906" s="64">
        <v>24221875</v>
      </c>
      <c r="B3906" s="233" t="s">
        <v>3880</v>
      </c>
      <c r="C3906" s="64" t="s">
        <v>5637</v>
      </c>
      <c r="D3906" s="234" t="s">
        <v>7189</v>
      </c>
      <c r="E3906" s="64" t="s">
        <v>7892</v>
      </c>
      <c r="F3906" s="64">
        <v>18</v>
      </c>
      <c r="G3906" s="64" t="s">
        <v>166</v>
      </c>
      <c r="H3906" s="233" t="s">
        <v>7876</v>
      </c>
      <c r="I3906" s="234" t="s">
        <v>166</v>
      </c>
      <c r="J3906" s="64" t="s">
        <v>814</v>
      </c>
    </row>
    <row r="3907" spans="1:10" x14ac:dyDescent="0.25">
      <c r="A3907" s="64">
        <v>24248972</v>
      </c>
      <c r="B3907" s="233" t="s">
        <v>2328</v>
      </c>
      <c r="C3907" s="64" t="s">
        <v>3980</v>
      </c>
      <c r="D3907" s="234" t="s">
        <v>119</v>
      </c>
      <c r="E3907" s="64" t="s">
        <v>7893</v>
      </c>
      <c r="F3907" s="64">
        <v>15</v>
      </c>
      <c r="G3907" s="64" t="s">
        <v>166</v>
      </c>
      <c r="H3907" s="233" t="s">
        <v>7876</v>
      </c>
      <c r="I3907" s="234" t="s">
        <v>166</v>
      </c>
      <c r="J3907" s="64" t="s">
        <v>469</v>
      </c>
    </row>
    <row r="3908" spans="1:10" x14ac:dyDescent="0.25">
      <c r="A3908" s="64">
        <v>24211560</v>
      </c>
      <c r="B3908" s="233" t="s">
        <v>5319</v>
      </c>
      <c r="C3908" s="64" t="s">
        <v>7894</v>
      </c>
      <c r="D3908" s="234" t="s">
        <v>118</v>
      </c>
      <c r="E3908" s="64" t="s">
        <v>7895</v>
      </c>
      <c r="F3908" s="64">
        <v>15</v>
      </c>
      <c r="G3908" s="64" t="s">
        <v>166</v>
      </c>
      <c r="H3908" s="233" t="s">
        <v>7876</v>
      </c>
      <c r="I3908" s="234" t="s">
        <v>166</v>
      </c>
      <c r="J3908" s="64" t="s">
        <v>2337</v>
      </c>
    </row>
    <row r="3909" spans="1:10" x14ac:dyDescent="0.25">
      <c r="A3909" s="64">
        <v>24202826</v>
      </c>
      <c r="B3909" s="233" t="s">
        <v>7896</v>
      </c>
      <c r="C3909" s="64" t="s">
        <v>7897</v>
      </c>
      <c r="D3909" s="234" t="s">
        <v>404</v>
      </c>
      <c r="E3909" s="64" t="s">
        <v>7898</v>
      </c>
      <c r="F3909" s="64">
        <v>16</v>
      </c>
      <c r="G3909" s="64" t="s">
        <v>166</v>
      </c>
      <c r="H3909" s="233" t="s">
        <v>7876</v>
      </c>
      <c r="I3909" s="234" t="s">
        <v>166</v>
      </c>
      <c r="J3909" s="64" t="s">
        <v>7899</v>
      </c>
    </row>
    <row r="3910" spans="1:10" x14ac:dyDescent="0.25">
      <c r="A3910" s="64">
        <v>24248323</v>
      </c>
      <c r="B3910" s="233" t="s">
        <v>7900</v>
      </c>
      <c r="C3910" s="64" t="s">
        <v>4495</v>
      </c>
      <c r="D3910" s="234" t="s">
        <v>404</v>
      </c>
      <c r="E3910" s="64" t="s">
        <v>7901</v>
      </c>
      <c r="F3910" s="64">
        <v>16</v>
      </c>
      <c r="G3910" s="64" t="s">
        <v>166</v>
      </c>
      <c r="H3910" s="233" t="s">
        <v>7876</v>
      </c>
      <c r="I3910" s="234" t="s">
        <v>166</v>
      </c>
      <c r="J3910" s="64" t="s">
        <v>2337</v>
      </c>
    </row>
    <row r="3911" spans="1:10" x14ac:dyDescent="0.25">
      <c r="A3911" s="64">
        <v>24248464</v>
      </c>
      <c r="B3911" s="233" t="s">
        <v>7902</v>
      </c>
      <c r="C3911" s="64" t="s">
        <v>7903</v>
      </c>
      <c r="D3911" s="234" t="s">
        <v>7189</v>
      </c>
      <c r="E3911" s="64" t="s">
        <v>7904</v>
      </c>
      <c r="F3911" s="64">
        <v>18</v>
      </c>
      <c r="G3911" s="64" t="s">
        <v>166</v>
      </c>
      <c r="H3911" s="233" t="s">
        <v>7876</v>
      </c>
      <c r="I3911" s="234" t="s">
        <v>166</v>
      </c>
      <c r="J3911" s="64" t="s">
        <v>788</v>
      </c>
    </row>
    <row r="3912" spans="1:10" x14ac:dyDescent="0.25">
      <c r="A3912" s="64">
        <v>24248973</v>
      </c>
      <c r="B3912" s="233" t="s">
        <v>5361</v>
      </c>
      <c r="C3912" s="64" t="s">
        <v>7905</v>
      </c>
      <c r="D3912" s="234" t="s">
        <v>404</v>
      </c>
      <c r="E3912" s="64" t="s">
        <v>7906</v>
      </c>
      <c r="F3912" s="64">
        <v>16</v>
      </c>
      <c r="G3912" s="64" t="s">
        <v>166</v>
      </c>
      <c r="H3912" s="233" t="s">
        <v>7876</v>
      </c>
      <c r="I3912" s="234" t="s">
        <v>166</v>
      </c>
    </row>
    <row r="3913" spans="1:10" x14ac:dyDescent="0.25">
      <c r="A3913" s="64">
        <v>24202812</v>
      </c>
      <c r="B3913" s="233" t="s">
        <v>7907</v>
      </c>
      <c r="C3913" s="64" t="s">
        <v>2477</v>
      </c>
      <c r="D3913" s="234" t="s">
        <v>657</v>
      </c>
      <c r="E3913" s="64" t="s">
        <v>7908</v>
      </c>
      <c r="F3913" s="64">
        <v>16</v>
      </c>
      <c r="G3913" s="64" t="s">
        <v>166</v>
      </c>
      <c r="H3913" s="233" t="s">
        <v>7876</v>
      </c>
      <c r="I3913" s="234" t="s">
        <v>166</v>
      </c>
      <c r="J3913" s="64" t="s">
        <v>2284</v>
      </c>
    </row>
    <row r="3914" spans="1:10" x14ac:dyDescent="0.25">
      <c r="A3914" s="64">
        <v>24237158</v>
      </c>
      <c r="B3914" s="233" t="s">
        <v>7909</v>
      </c>
      <c r="C3914" s="64" t="s">
        <v>750</v>
      </c>
      <c r="D3914" s="234" t="s">
        <v>7189</v>
      </c>
      <c r="E3914" s="64" t="s">
        <v>7910</v>
      </c>
      <c r="F3914" s="64">
        <v>18</v>
      </c>
      <c r="G3914" s="64" t="s">
        <v>166</v>
      </c>
      <c r="H3914" s="233" t="s">
        <v>7876</v>
      </c>
      <c r="I3914" s="234" t="s">
        <v>166</v>
      </c>
      <c r="J3914" s="64" t="s">
        <v>2307</v>
      </c>
    </row>
    <row r="3915" spans="1:10" x14ac:dyDescent="0.25">
      <c r="A3915" s="64">
        <v>24248974</v>
      </c>
      <c r="B3915" s="233" t="s">
        <v>7911</v>
      </c>
      <c r="C3915" s="64" t="s">
        <v>1819</v>
      </c>
      <c r="D3915" s="234" t="s">
        <v>404</v>
      </c>
      <c r="E3915" s="64" t="s">
        <v>7912</v>
      </c>
      <c r="F3915" s="64">
        <v>16</v>
      </c>
      <c r="G3915" s="64" t="s">
        <v>166</v>
      </c>
      <c r="H3915" s="233" t="s">
        <v>7876</v>
      </c>
      <c r="I3915" s="234" t="s">
        <v>166</v>
      </c>
      <c r="J3915" s="64" t="s">
        <v>469</v>
      </c>
    </row>
    <row r="3916" spans="1:10" x14ac:dyDescent="0.25">
      <c r="A3916" s="64">
        <v>24211128</v>
      </c>
      <c r="B3916" s="233" t="s">
        <v>7913</v>
      </c>
      <c r="C3916" s="64" t="s">
        <v>464</v>
      </c>
      <c r="D3916" s="234" t="s">
        <v>404</v>
      </c>
      <c r="E3916" s="64" t="s">
        <v>4643</v>
      </c>
      <c r="F3916" s="64">
        <v>16</v>
      </c>
      <c r="G3916" s="64" t="s">
        <v>166</v>
      </c>
      <c r="H3916" s="233" t="s">
        <v>7876</v>
      </c>
      <c r="I3916" s="234" t="s">
        <v>166</v>
      </c>
      <c r="J3916" s="64" t="s">
        <v>3685</v>
      </c>
    </row>
    <row r="3917" spans="1:10" x14ac:dyDescent="0.25">
      <c r="A3917" s="64">
        <v>24238261</v>
      </c>
      <c r="B3917" s="233" t="s">
        <v>7914</v>
      </c>
      <c r="C3917" s="64" t="s">
        <v>4486</v>
      </c>
      <c r="D3917" s="234" t="s">
        <v>657</v>
      </c>
      <c r="E3917" s="64" t="s">
        <v>7915</v>
      </c>
      <c r="F3917" s="64">
        <v>16</v>
      </c>
      <c r="G3917" s="64" t="s">
        <v>166</v>
      </c>
      <c r="H3917" s="233" t="s">
        <v>7876</v>
      </c>
      <c r="I3917" s="234" t="s">
        <v>166</v>
      </c>
      <c r="J3917" s="64" t="s">
        <v>2337</v>
      </c>
    </row>
    <row r="3918" spans="1:10" x14ac:dyDescent="0.25">
      <c r="A3918" s="64">
        <v>24212363</v>
      </c>
      <c r="B3918" s="233" t="s">
        <v>6514</v>
      </c>
      <c r="C3918" s="64" t="s">
        <v>7916</v>
      </c>
      <c r="D3918" s="234" t="s">
        <v>118</v>
      </c>
      <c r="E3918" s="64" t="s">
        <v>2476</v>
      </c>
      <c r="F3918" s="64">
        <v>15</v>
      </c>
      <c r="G3918" s="64" t="s">
        <v>166</v>
      </c>
      <c r="H3918" s="233" t="s">
        <v>7876</v>
      </c>
      <c r="I3918" s="234" t="s">
        <v>166</v>
      </c>
      <c r="J3918" s="64" t="s">
        <v>331</v>
      </c>
    </row>
    <row r="3919" spans="1:10" x14ac:dyDescent="0.25">
      <c r="A3919" s="64">
        <v>24212852</v>
      </c>
      <c r="B3919" s="233" t="s">
        <v>7917</v>
      </c>
      <c r="C3919" s="64" t="s">
        <v>7918</v>
      </c>
      <c r="D3919" s="234" t="s">
        <v>404</v>
      </c>
      <c r="E3919" s="64" t="s">
        <v>7919</v>
      </c>
      <c r="F3919" s="64">
        <v>16</v>
      </c>
      <c r="G3919" s="64" t="s">
        <v>166</v>
      </c>
      <c r="H3919" s="233" t="s">
        <v>7876</v>
      </c>
      <c r="I3919" s="234" t="s">
        <v>166</v>
      </c>
      <c r="J3919" s="64" t="s">
        <v>1395</v>
      </c>
    </row>
    <row r="3920" spans="1:10" x14ac:dyDescent="0.25">
      <c r="A3920" s="64">
        <v>24238192</v>
      </c>
      <c r="B3920" s="233" t="s">
        <v>1279</v>
      </c>
      <c r="C3920" s="64" t="s">
        <v>6905</v>
      </c>
      <c r="D3920" s="234" t="s">
        <v>657</v>
      </c>
      <c r="E3920" s="64" t="s">
        <v>7847</v>
      </c>
      <c r="F3920" s="64">
        <v>17</v>
      </c>
      <c r="G3920" s="64" t="s">
        <v>166</v>
      </c>
      <c r="H3920" s="233" t="s">
        <v>7876</v>
      </c>
      <c r="I3920" s="234" t="s">
        <v>166</v>
      </c>
      <c r="J3920" s="64" t="s">
        <v>2337</v>
      </c>
    </row>
    <row r="3921" spans="1:10" x14ac:dyDescent="0.25">
      <c r="A3921" s="64">
        <v>24200719</v>
      </c>
      <c r="B3921" s="233" t="s">
        <v>7920</v>
      </c>
      <c r="C3921" s="64" t="s">
        <v>1794</v>
      </c>
      <c r="D3921" s="234" t="s">
        <v>404</v>
      </c>
      <c r="E3921" s="64" t="s">
        <v>2631</v>
      </c>
      <c r="F3921" s="64">
        <v>16</v>
      </c>
      <c r="G3921" s="64" t="s">
        <v>166</v>
      </c>
      <c r="H3921" s="233" t="s">
        <v>7876</v>
      </c>
      <c r="I3921" s="234" t="s">
        <v>166</v>
      </c>
      <c r="J3921" s="64" t="s">
        <v>1011</v>
      </c>
    </row>
    <row r="3922" spans="1:10" x14ac:dyDescent="0.25">
      <c r="A3922" s="64">
        <v>24180741</v>
      </c>
      <c r="B3922" s="233" t="s">
        <v>5722</v>
      </c>
      <c r="C3922" s="64" t="s">
        <v>4486</v>
      </c>
      <c r="D3922" s="234" t="s">
        <v>7189</v>
      </c>
      <c r="E3922" s="64" t="s">
        <v>7921</v>
      </c>
      <c r="F3922" s="64">
        <v>18</v>
      </c>
      <c r="G3922" s="64" t="s">
        <v>166</v>
      </c>
      <c r="H3922" s="233" t="s">
        <v>7876</v>
      </c>
      <c r="I3922" s="234" t="s">
        <v>166</v>
      </c>
      <c r="J3922" s="64" t="s">
        <v>814</v>
      </c>
    </row>
    <row r="3923" spans="1:10" x14ac:dyDescent="0.25">
      <c r="A3923" s="64">
        <v>24211044</v>
      </c>
      <c r="B3923" s="233" t="s">
        <v>7922</v>
      </c>
      <c r="C3923" s="64" t="s">
        <v>2061</v>
      </c>
      <c r="D3923" s="234" t="s">
        <v>404</v>
      </c>
      <c r="E3923" s="64" t="s">
        <v>7437</v>
      </c>
      <c r="F3923" s="64">
        <v>15</v>
      </c>
      <c r="G3923" s="64" t="s">
        <v>166</v>
      </c>
      <c r="H3923" s="233" t="s">
        <v>7876</v>
      </c>
      <c r="I3923" s="234" t="s">
        <v>166</v>
      </c>
      <c r="J3923" s="64" t="s">
        <v>2257</v>
      </c>
    </row>
    <row r="3924" spans="1:10" x14ac:dyDescent="0.25">
      <c r="A3924" s="64">
        <v>24202828</v>
      </c>
      <c r="B3924" s="233" t="s">
        <v>7262</v>
      </c>
      <c r="C3924" s="64" t="s">
        <v>2172</v>
      </c>
      <c r="D3924" s="234" t="s">
        <v>657</v>
      </c>
      <c r="E3924" s="64" t="s">
        <v>7923</v>
      </c>
      <c r="F3924" s="64">
        <v>16</v>
      </c>
      <c r="G3924" s="64" t="s">
        <v>166</v>
      </c>
      <c r="H3924" s="233" t="s">
        <v>7876</v>
      </c>
      <c r="I3924" s="234" t="s">
        <v>166</v>
      </c>
      <c r="J3924" s="64" t="s">
        <v>3306</v>
      </c>
    </row>
    <row r="3925" spans="1:10" x14ac:dyDescent="0.25">
      <c r="A3925" s="64">
        <v>24248322</v>
      </c>
      <c r="B3925" s="233" t="s">
        <v>3727</v>
      </c>
      <c r="C3925" s="64" t="s">
        <v>7924</v>
      </c>
      <c r="D3925" s="234" t="s">
        <v>657</v>
      </c>
      <c r="E3925" s="64" t="s">
        <v>7925</v>
      </c>
      <c r="F3925" s="64">
        <v>16</v>
      </c>
      <c r="G3925" s="64" t="s">
        <v>166</v>
      </c>
      <c r="H3925" s="233" t="s">
        <v>7876</v>
      </c>
      <c r="I3925" s="234" t="s">
        <v>166</v>
      </c>
      <c r="J3925" s="64" t="s">
        <v>2337</v>
      </c>
    </row>
    <row r="3926" spans="1:10" x14ac:dyDescent="0.25">
      <c r="A3926" s="64">
        <v>24200204</v>
      </c>
      <c r="B3926" s="233" t="s">
        <v>4535</v>
      </c>
      <c r="C3926" s="64" t="s">
        <v>1761</v>
      </c>
      <c r="D3926" s="234" t="s">
        <v>119</v>
      </c>
      <c r="E3926" s="64" t="s">
        <v>7926</v>
      </c>
      <c r="F3926" s="64">
        <v>15</v>
      </c>
      <c r="G3926" s="64" t="s">
        <v>166</v>
      </c>
      <c r="H3926" s="233" t="s">
        <v>7927</v>
      </c>
      <c r="I3926" s="234" t="s">
        <v>166</v>
      </c>
      <c r="J3926" s="64" t="s">
        <v>2257</v>
      </c>
    </row>
    <row r="3927" spans="1:10" x14ac:dyDescent="0.25">
      <c r="A3927" s="64">
        <v>24190030</v>
      </c>
      <c r="B3927" s="233" t="s">
        <v>4535</v>
      </c>
      <c r="C3927" s="64" t="s">
        <v>7928</v>
      </c>
      <c r="D3927" s="234" t="s">
        <v>404</v>
      </c>
      <c r="E3927" s="64" t="s">
        <v>7929</v>
      </c>
      <c r="F3927" s="64">
        <v>17</v>
      </c>
      <c r="G3927" s="64" t="s">
        <v>166</v>
      </c>
      <c r="H3927" s="233" t="s">
        <v>7927</v>
      </c>
      <c r="I3927" s="234" t="s">
        <v>166</v>
      </c>
      <c r="J3927" s="64" t="s">
        <v>5804</v>
      </c>
    </row>
    <row r="3928" spans="1:10" x14ac:dyDescent="0.25">
      <c r="A3928" s="64">
        <v>24188047</v>
      </c>
      <c r="B3928" s="233" t="s">
        <v>7814</v>
      </c>
      <c r="C3928" s="64" t="s">
        <v>7930</v>
      </c>
      <c r="D3928" s="234" t="s">
        <v>404</v>
      </c>
      <c r="E3928" s="64" t="s">
        <v>7931</v>
      </c>
      <c r="F3928" s="64">
        <v>17</v>
      </c>
      <c r="G3928" s="64" t="s">
        <v>166</v>
      </c>
      <c r="H3928" s="233" t="s">
        <v>7927</v>
      </c>
      <c r="I3928" s="234" t="s">
        <v>166</v>
      </c>
      <c r="J3928" s="64" t="s">
        <v>2307</v>
      </c>
    </row>
    <row r="3929" spans="1:10" x14ac:dyDescent="0.25">
      <c r="A3929" s="64">
        <v>24236652</v>
      </c>
      <c r="B3929" s="233" t="s">
        <v>7932</v>
      </c>
      <c r="C3929" s="64" t="s">
        <v>7933</v>
      </c>
      <c r="D3929" s="234" t="s">
        <v>404</v>
      </c>
      <c r="E3929" s="64" t="s">
        <v>7934</v>
      </c>
      <c r="F3929" s="64">
        <v>17</v>
      </c>
      <c r="G3929" s="64" t="s">
        <v>166</v>
      </c>
      <c r="H3929" s="233" t="s">
        <v>7927</v>
      </c>
      <c r="I3929" s="234" t="s">
        <v>166</v>
      </c>
      <c r="J3929" s="64" t="s">
        <v>1784</v>
      </c>
    </row>
    <row r="3930" spans="1:10" x14ac:dyDescent="0.25">
      <c r="A3930" s="64">
        <v>24201964</v>
      </c>
      <c r="B3930" s="233" t="s">
        <v>7935</v>
      </c>
      <c r="C3930" s="64" t="s">
        <v>7936</v>
      </c>
      <c r="D3930" s="234" t="s">
        <v>404</v>
      </c>
      <c r="E3930" s="64" t="s">
        <v>7937</v>
      </c>
      <c r="F3930" s="64">
        <v>15</v>
      </c>
      <c r="G3930" s="64" t="s">
        <v>166</v>
      </c>
      <c r="H3930" s="233" t="s">
        <v>7927</v>
      </c>
      <c r="I3930" s="234" t="s">
        <v>166</v>
      </c>
      <c r="J3930" s="64" t="s">
        <v>331</v>
      </c>
    </row>
    <row r="3931" spans="1:10" x14ac:dyDescent="0.25">
      <c r="A3931" s="64">
        <v>24237056</v>
      </c>
      <c r="B3931" s="233" t="s">
        <v>7938</v>
      </c>
      <c r="C3931" s="64" t="s">
        <v>267</v>
      </c>
      <c r="D3931" s="234" t="s">
        <v>404</v>
      </c>
      <c r="E3931" s="64" t="s">
        <v>7529</v>
      </c>
      <c r="F3931" s="64">
        <v>16</v>
      </c>
      <c r="G3931" s="64" t="s">
        <v>166</v>
      </c>
      <c r="H3931" s="233" t="s">
        <v>7927</v>
      </c>
      <c r="I3931" s="234" t="s">
        <v>166</v>
      </c>
      <c r="J3931" s="64" t="s">
        <v>1799</v>
      </c>
    </row>
    <row r="3932" spans="1:10" x14ac:dyDescent="0.25">
      <c r="A3932" s="64">
        <v>24202814</v>
      </c>
      <c r="B3932" s="233" t="s">
        <v>7939</v>
      </c>
      <c r="C3932" s="64" t="s">
        <v>7940</v>
      </c>
      <c r="D3932" s="234" t="s">
        <v>404</v>
      </c>
      <c r="E3932" s="64" t="s">
        <v>4026</v>
      </c>
      <c r="F3932" s="64">
        <v>16</v>
      </c>
      <c r="G3932" s="64" t="s">
        <v>166</v>
      </c>
      <c r="H3932" s="233" t="s">
        <v>7927</v>
      </c>
      <c r="I3932" s="234" t="s">
        <v>166</v>
      </c>
      <c r="J3932" s="64" t="s">
        <v>469</v>
      </c>
    </row>
    <row r="3933" spans="1:10" x14ac:dyDescent="0.25">
      <c r="A3933" s="64">
        <v>24183138</v>
      </c>
      <c r="B3933" s="233" t="s">
        <v>7941</v>
      </c>
      <c r="C3933" s="64" t="s">
        <v>4326</v>
      </c>
      <c r="D3933" s="234" t="s">
        <v>7211</v>
      </c>
      <c r="E3933" s="64" t="s">
        <v>7533</v>
      </c>
      <c r="F3933" s="64">
        <v>17</v>
      </c>
      <c r="G3933" s="64" t="s">
        <v>166</v>
      </c>
      <c r="H3933" s="233" t="s">
        <v>7927</v>
      </c>
      <c r="I3933" s="234" t="s">
        <v>166</v>
      </c>
      <c r="J3933" s="64" t="s">
        <v>1784</v>
      </c>
    </row>
    <row r="3934" spans="1:10" x14ac:dyDescent="0.25">
      <c r="A3934" s="64">
        <v>24200451</v>
      </c>
      <c r="B3934" s="233" t="s">
        <v>7941</v>
      </c>
      <c r="C3934" s="64" t="s">
        <v>3428</v>
      </c>
      <c r="D3934" s="234" t="s">
        <v>404</v>
      </c>
      <c r="E3934" s="64" t="s">
        <v>7942</v>
      </c>
      <c r="F3934" s="64">
        <v>16</v>
      </c>
      <c r="G3934" s="64" t="s">
        <v>166</v>
      </c>
      <c r="H3934" s="233" t="s">
        <v>7927</v>
      </c>
      <c r="I3934" s="234" t="s">
        <v>166</v>
      </c>
      <c r="J3934" s="64" t="s">
        <v>2289</v>
      </c>
    </row>
    <row r="3935" spans="1:10" x14ac:dyDescent="0.25">
      <c r="A3935" s="64">
        <v>24248651</v>
      </c>
      <c r="B3935" s="233" t="s">
        <v>7367</v>
      </c>
      <c r="C3935" s="64" t="s">
        <v>6965</v>
      </c>
      <c r="D3935" s="234" t="s">
        <v>404</v>
      </c>
      <c r="E3935" s="64" t="s">
        <v>7943</v>
      </c>
      <c r="F3935" s="64">
        <v>16</v>
      </c>
      <c r="G3935" s="64" t="s">
        <v>166</v>
      </c>
      <c r="H3935" s="233" t="s">
        <v>7927</v>
      </c>
      <c r="I3935" s="234" t="s">
        <v>166</v>
      </c>
      <c r="J3935" s="64" t="s">
        <v>331</v>
      </c>
    </row>
    <row r="3936" spans="1:10" x14ac:dyDescent="0.25">
      <c r="A3936" s="64">
        <v>24249230</v>
      </c>
      <c r="B3936" s="233" t="s">
        <v>7944</v>
      </c>
      <c r="C3936" s="64" t="s">
        <v>7945</v>
      </c>
      <c r="D3936" s="234" t="s">
        <v>657</v>
      </c>
      <c r="E3936" s="64" t="s">
        <v>7946</v>
      </c>
      <c r="F3936" s="64">
        <v>17</v>
      </c>
      <c r="G3936" s="64" t="s">
        <v>166</v>
      </c>
      <c r="H3936" s="233" t="s">
        <v>7927</v>
      </c>
      <c r="I3936" s="234" t="s">
        <v>166</v>
      </c>
      <c r="J3936" s="64" t="s">
        <v>331</v>
      </c>
    </row>
    <row r="3937" spans="1:10" x14ac:dyDescent="0.25">
      <c r="A3937" s="64">
        <v>24190573</v>
      </c>
      <c r="B3937" s="233" t="s">
        <v>7947</v>
      </c>
      <c r="C3937" s="64" t="s">
        <v>7948</v>
      </c>
      <c r="D3937" s="234" t="s">
        <v>657</v>
      </c>
      <c r="E3937" s="64" t="s">
        <v>7949</v>
      </c>
      <c r="F3937" s="64">
        <v>16</v>
      </c>
      <c r="G3937" s="64" t="s">
        <v>166</v>
      </c>
      <c r="H3937" s="233" t="s">
        <v>7927</v>
      </c>
      <c r="I3937" s="234" t="s">
        <v>166</v>
      </c>
      <c r="J3937" s="64" t="s">
        <v>2307</v>
      </c>
    </row>
    <row r="3938" spans="1:10" x14ac:dyDescent="0.25">
      <c r="A3938" s="64">
        <v>24248975</v>
      </c>
      <c r="B3938" s="233" t="s">
        <v>7950</v>
      </c>
      <c r="C3938" s="64" t="s">
        <v>6905</v>
      </c>
      <c r="D3938" s="234" t="s">
        <v>657</v>
      </c>
      <c r="E3938" s="64" t="s">
        <v>7498</v>
      </c>
      <c r="F3938" s="64">
        <v>17</v>
      </c>
      <c r="G3938" s="64" t="s">
        <v>166</v>
      </c>
      <c r="H3938" s="233" t="s">
        <v>7927</v>
      </c>
      <c r="I3938" s="234" t="s">
        <v>166</v>
      </c>
      <c r="J3938" s="64" t="s">
        <v>2307</v>
      </c>
    </row>
    <row r="3939" spans="1:10" x14ac:dyDescent="0.25">
      <c r="A3939" s="64">
        <v>24248652</v>
      </c>
      <c r="B3939" s="233" t="s">
        <v>7951</v>
      </c>
      <c r="C3939" s="64" t="s">
        <v>6160</v>
      </c>
      <c r="D3939" s="234" t="s">
        <v>657</v>
      </c>
      <c r="E3939" s="64" t="s">
        <v>7952</v>
      </c>
      <c r="F3939" s="64">
        <v>16</v>
      </c>
      <c r="G3939" s="64" t="s">
        <v>166</v>
      </c>
      <c r="H3939" s="233" t="s">
        <v>7927</v>
      </c>
      <c r="I3939" s="234" t="s">
        <v>166</v>
      </c>
      <c r="J3939" s="64" t="s">
        <v>331</v>
      </c>
    </row>
    <row r="3940" spans="1:10" x14ac:dyDescent="0.25">
      <c r="A3940" s="64">
        <v>24248976</v>
      </c>
      <c r="B3940" s="233" t="s">
        <v>7953</v>
      </c>
      <c r="C3940" s="64" t="s">
        <v>7954</v>
      </c>
      <c r="D3940" s="234" t="s">
        <v>7189</v>
      </c>
      <c r="E3940" s="64" t="s">
        <v>7955</v>
      </c>
      <c r="F3940" s="64">
        <v>18</v>
      </c>
      <c r="G3940" s="64" t="s">
        <v>166</v>
      </c>
      <c r="H3940" s="233" t="s">
        <v>7927</v>
      </c>
      <c r="I3940" s="234" t="s">
        <v>166</v>
      </c>
      <c r="J3940" s="64" t="s">
        <v>2307</v>
      </c>
    </row>
    <row r="3941" spans="1:10" x14ac:dyDescent="0.25">
      <c r="A3941" s="64">
        <v>24200626</v>
      </c>
      <c r="B3941" s="233" t="s">
        <v>7380</v>
      </c>
      <c r="C3941" s="64" t="s">
        <v>6677</v>
      </c>
      <c r="D3941" s="234" t="s">
        <v>119</v>
      </c>
      <c r="E3941" s="64" t="s">
        <v>7956</v>
      </c>
      <c r="F3941" s="64">
        <v>15</v>
      </c>
      <c r="G3941" s="64" t="s">
        <v>166</v>
      </c>
      <c r="H3941" s="233" t="s">
        <v>7927</v>
      </c>
      <c r="I3941" s="234" t="s">
        <v>166</v>
      </c>
      <c r="J3941" s="64" t="s">
        <v>2257</v>
      </c>
    </row>
    <row r="3942" spans="1:10" x14ac:dyDescent="0.25">
      <c r="A3942" s="64">
        <v>24247749</v>
      </c>
      <c r="B3942" s="233" t="s">
        <v>7957</v>
      </c>
      <c r="C3942" s="64" t="s">
        <v>3210</v>
      </c>
      <c r="D3942" s="234" t="s">
        <v>657</v>
      </c>
      <c r="E3942" s="64" t="s">
        <v>7958</v>
      </c>
      <c r="F3942" s="64">
        <v>15</v>
      </c>
      <c r="G3942" s="64" t="s">
        <v>166</v>
      </c>
      <c r="H3942" s="233" t="s">
        <v>7927</v>
      </c>
      <c r="I3942" s="234" t="s">
        <v>166</v>
      </c>
      <c r="J3942" s="64" t="s">
        <v>788</v>
      </c>
    </row>
    <row r="3943" spans="1:10" x14ac:dyDescent="0.25">
      <c r="A3943" s="64">
        <v>24192487</v>
      </c>
      <c r="B3943" s="233" t="s">
        <v>7959</v>
      </c>
      <c r="C3943" s="64" t="s">
        <v>7678</v>
      </c>
      <c r="D3943" s="234" t="s">
        <v>657</v>
      </c>
      <c r="E3943" s="64" t="s">
        <v>7960</v>
      </c>
      <c r="F3943" s="64">
        <v>17</v>
      </c>
      <c r="G3943" s="64" t="s">
        <v>166</v>
      </c>
      <c r="H3943" s="233" t="s">
        <v>7927</v>
      </c>
      <c r="I3943" s="234" t="s">
        <v>166</v>
      </c>
      <c r="J3943" s="64" t="s">
        <v>331</v>
      </c>
    </row>
    <row r="3944" spans="1:10" x14ac:dyDescent="0.25">
      <c r="A3944" s="64">
        <v>24190181</v>
      </c>
      <c r="B3944" s="233" t="s">
        <v>7959</v>
      </c>
      <c r="C3944" s="64" t="s">
        <v>7961</v>
      </c>
      <c r="D3944" s="234" t="s">
        <v>7189</v>
      </c>
      <c r="E3944" s="64" t="s">
        <v>7784</v>
      </c>
      <c r="F3944" s="64">
        <v>18</v>
      </c>
      <c r="G3944" s="64" t="s">
        <v>166</v>
      </c>
      <c r="H3944" s="233" t="s">
        <v>7927</v>
      </c>
      <c r="I3944" s="234" t="s">
        <v>166</v>
      </c>
      <c r="J3944" s="64" t="s">
        <v>331</v>
      </c>
    </row>
    <row r="3945" spans="1:10" x14ac:dyDescent="0.25">
      <c r="A3945" s="64">
        <v>24248063</v>
      </c>
      <c r="B3945" s="233" t="s">
        <v>7962</v>
      </c>
      <c r="C3945" s="64" t="s">
        <v>7924</v>
      </c>
      <c r="D3945" s="234" t="s">
        <v>118</v>
      </c>
      <c r="E3945" s="64" t="s">
        <v>7963</v>
      </c>
      <c r="F3945" s="64">
        <v>15</v>
      </c>
      <c r="G3945" s="64" t="s">
        <v>166</v>
      </c>
      <c r="H3945" s="233" t="s">
        <v>7927</v>
      </c>
      <c r="I3945" s="234" t="s">
        <v>166</v>
      </c>
      <c r="J3945" s="64" t="s">
        <v>331</v>
      </c>
    </row>
    <row r="3946" spans="1:10" x14ac:dyDescent="0.25">
      <c r="A3946" s="64">
        <v>24202816</v>
      </c>
      <c r="B3946" s="233" t="s">
        <v>6324</v>
      </c>
      <c r="C3946" s="64" t="s">
        <v>7964</v>
      </c>
      <c r="D3946" s="234" t="s">
        <v>404</v>
      </c>
      <c r="E3946" s="64" t="s">
        <v>7965</v>
      </c>
      <c r="F3946" s="64">
        <v>17</v>
      </c>
      <c r="G3946" s="64" t="s">
        <v>166</v>
      </c>
      <c r="H3946" s="233" t="s">
        <v>7927</v>
      </c>
      <c r="I3946" s="234" t="s">
        <v>166</v>
      </c>
      <c r="J3946" s="64" t="s">
        <v>1316</v>
      </c>
    </row>
    <row r="3947" spans="1:10" x14ac:dyDescent="0.25">
      <c r="A3947" s="64">
        <v>24200749</v>
      </c>
      <c r="B3947" s="233" t="s">
        <v>2282</v>
      </c>
      <c r="C3947" s="64" t="s">
        <v>4340</v>
      </c>
      <c r="D3947" s="234" t="s">
        <v>404</v>
      </c>
      <c r="E3947" s="64" t="s">
        <v>7873</v>
      </c>
      <c r="F3947" s="64">
        <v>16</v>
      </c>
      <c r="G3947" s="64" t="s">
        <v>166</v>
      </c>
      <c r="H3947" s="233" t="s">
        <v>7927</v>
      </c>
      <c r="I3947" s="234" t="s">
        <v>166</v>
      </c>
      <c r="J3947" s="64" t="s">
        <v>788</v>
      </c>
    </row>
    <row r="3948" spans="1:10" x14ac:dyDescent="0.25">
      <c r="A3948" s="64">
        <v>24248977</v>
      </c>
      <c r="B3948" s="233" t="s">
        <v>6243</v>
      </c>
      <c r="C3948" s="64" t="s">
        <v>4112</v>
      </c>
      <c r="D3948" s="234" t="s">
        <v>404</v>
      </c>
      <c r="E3948" s="64" t="s">
        <v>7851</v>
      </c>
      <c r="F3948" s="64">
        <v>16</v>
      </c>
      <c r="G3948" s="64" t="s">
        <v>166</v>
      </c>
      <c r="H3948" s="233" t="s">
        <v>7927</v>
      </c>
      <c r="I3948" s="234" t="s">
        <v>166</v>
      </c>
      <c r="J3948" s="64" t="s">
        <v>469</v>
      </c>
    </row>
    <row r="3949" spans="1:10" x14ac:dyDescent="0.25">
      <c r="A3949" s="64">
        <v>24200616</v>
      </c>
      <c r="B3949" s="233" t="s">
        <v>6243</v>
      </c>
      <c r="C3949" s="64" t="s">
        <v>7966</v>
      </c>
      <c r="D3949" s="234" t="s">
        <v>404</v>
      </c>
      <c r="E3949" s="64" t="s">
        <v>7967</v>
      </c>
      <c r="F3949" s="64">
        <v>16</v>
      </c>
      <c r="G3949" s="64" t="s">
        <v>166</v>
      </c>
      <c r="H3949" s="233" t="s">
        <v>7927</v>
      </c>
      <c r="I3949" s="234" t="s">
        <v>166</v>
      </c>
      <c r="J3949" s="64" t="s">
        <v>331</v>
      </c>
    </row>
    <row r="3950" spans="1:10" x14ac:dyDescent="0.25">
      <c r="A3950" s="64">
        <v>24248978</v>
      </c>
      <c r="B3950" s="233" t="s">
        <v>1788</v>
      </c>
      <c r="C3950" s="64" t="s">
        <v>4375</v>
      </c>
      <c r="D3950" s="234" t="s">
        <v>404</v>
      </c>
      <c r="E3950" s="64" t="s">
        <v>7968</v>
      </c>
      <c r="F3950" s="64">
        <v>16</v>
      </c>
      <c r="G3950" s="64" t="s">
        <v>166</v>
      </c>
      <c r="H3950" s="233" t="s">
        <v>7927</v>
      </c>
      <c r="I3950" s="234" t="s">
        <v>166</v>
      </c>
      <c r="J3950" s="64" t="s">
        <v>2307</v>
      </c>
    </row>
    <row r="3951" spans="1:10" x14ac:dyDescent="0.25">
      <c r="A3951" s="64">
        <v>24190736</v>
      </c>
      <c r="B3951" s="233" t="s">
        <v>7969</v>
      </c>
      <c r="C3951" s="64" t="s">
        <v>3718</v>
      </c>
      <c r="D3951" s="234" t="s">
        <v>657</v>
      </c>
      <c r="E3951" s="64" t="s">
        <v>7970</v>
      </c>
      <c r="F3951" s="64">
        <v>16</v>
      </c>
      <c r="G3951" s="64" t="s">
        <v>166</v>
      </c>
      <c r="H3951" s="233" t="s">
        <v>7927</v>
      </c>
      <c r="I3951" s="234" t="s">
        <v>166</v>
      </c>
      <c r="J3951" s="64" t="s">
        <v>788</v>
      </c>
    </row>
    <row r="3952" spans="1:10" x14ac:dyDescent="0.25">
      <c r="A3952" s="64">
        <v>24248979</v>
      </c>
      <c r="B3952" s="233" t="s">
        <v>6852</v>
      </c>
      <c r="C3952" s="64" t="s">
        <v>5562</v>
      </c>
      <c r="D3952" s="234" t="s">
        <v>657</v>
      </c>
      <c r="E3952" s="64" t="s">
        <v>7250</v>
      </c>
      <c r="F3952" s="64">
        <v>16</v>
      </c>
      <c r="G3952" s="64" t="s">
        <v>166</v>
      </c>
      <c r="H3952" s="233" t="s">
        <v>7927</v>
      </c>
      <c r="I3952" s="234" t="s">
        <v>166</v>
      </c>
      <c r="J3952" s="64" t="s">
        <v>2307</v>
      </c>
    </row>
    <row r="3953" spans="1:10" x14ac:dyDescent="0.25">
      <c r="A3953" s="64">
        <v>24249228</v>
      </c>
      <c r="B3953" s="233" t="s">
        <v>7971</v>
      </c>
      <c r="C3953" s="64" t="s">
        <v>7972</v>
      </c>
      <c r="D3953" s="234" t="s">
        <v>404</v>
      </c>
      <c r="E3953" s="64" t="s">
        <v>7973</v>
      </c>
      <c r="F3953" s="64">
        <v>15</v>
      </c>
      <c r="G3953" s="64" t="s">
        <v>166</v>
      </c>
      <c r="H3953" s="233" t="s">
        <v>7927</v>
      </c>
      <c r="I3953" s="234" t="s">
        <v>166</v>
      </c>
      <c r="J3953" s="64" t="s">
        <v>331</v>
      </c>
    </row>
    <row r="3954" spans="1:10" x14ac:dyDescent="0.25">
      <c r="A3954" s="64">
        <v>24212872</v>
      </c>
      <c r="B3954" s="233" t="s">
        <v>7974</v>
      </c>
      <c r="C3954" s="64" t="s">
        <v>479</v>
      </c>
      <c r="D3954" s="234" t="s">
        <v>404</v>
      </c>
      <c r="E3954" s="64" t="s">
        <v>7975</v>
      </c>
      <c r="F3954" s="64">
        <v>16</v>
      </c>
      <c r="G3954" s="64" t="s">
        <v>166</v>
      </c>
      <c r="H3954" s="233" t="s">
        <v>7927</v>
      </c>
      <c r="I3954" s="234" t="s">
        <v>166</v>
      </c>
      <c r="J3954" s="64" t="s">
        <v>2600</v>
      </c>
    </row>
    <row r="3955" spans="1:10" x14ac:dyDescent="0.25">
      <c r="A3955" s="64">
        <v>24200119</v>
      </c>
      <c r="B3955" s="233" t="s">
        <v>7976</v>
      </c>
      <c r="C3955" s="64" t="s">
        <v>7977</v>
      </c>
      <c r="D3955" s="234" t="s">
        <v>404</v>
      </c>
      <c r="E3955" s="64" t="s">
        <v>7978</v>
      </c>
      <c r="F3955" s="64">
        <v>16</v>
      </c>
      <c r="G3955" s="64" t="s">
        <v>166</v>
      </c>
      <c r="H3955" s="233" t="s">
        <v>7927</v>
      </c>
      <c r="I3955" s="234" t="s">
        <v>166</v>
      </c>
      <c r="J3955" s="64" t="s">
        <v>2307</v>
      </c>
    </row>
    <row r="3956" spans="1:10" x14ac:dyDescent="0.25">
      <c r="A3956" s="64">
        <v>24190713</v>
      </c>
      <c r="B3956" s="233" t="s">
        <v>7979</v>
      </c>
      <c r="C3956" s="64" t="s">
        <v>702</v>
      </c>
      <c r="D3956" s="234" t="s">
        <v>657</v>
      </c>
      <c r="E3956" s="64" t="s">
        <v>7980</v>
      </c>
      <c r="F3956" s="64">
        <v>16</v>
      </c>
      <c r="G3956" s="64" t="s">
        <v>166</v>
      </c>
      <c r="H3956" s="233" t="s">
        <v>7927</v>
      </c>
      <c r="I3956" s="234" t="s">
        <v>166</v>
      </c>
      <c r="J3956" s="64" t="s">
        <v>788</v>
      </c>
    </row>
    <row r="3957" spans="1:10" x14ac:dyDescent="0.25">
      <c r="A3957" s="64">
        <v>24202823</v>
      </c>
      <c r="B3957" s="233" t="s">
        <v>7981</v>
      </c>
      <c r="C3957" s="64" t="s">
        <v>2320</v>
      </c>
      <c r="D3957" s="234" t="s">
        <v>119</v>
      </c>
      <c r="E3957" s="64" t="s">
        <v>7982</v>
      </c>
      <c r="F3957" s="64">
        <v>15</v>
      </c>
      <c r="G3957" s="64" t="s">
        <v>166</v>
      </c>
      <c r="H3957" s="233" t="s">
        <v>7927</v>
      </c>
      <c r="I3957" s="234" t="s">
        <v>166</v>
      </c>
      <c r="J3957" s="64" t="s">
        <v>2307</v>
      </c>
    </row>
    <row r="3958" spans="1:10" x14ac:dyDescent="0.25">
      <c r="A3958" s="64">
        <v>24248042</v>
      </c>
      <c r="B3958" s="233" t="s">
        <v>7983</v>
      </c>
      <c r="C3958" s="64" t="s">
        <v>6121</v>
      </c>
      <c r="D3958" s="234" t="s">
        <v>118</v>
      </c>
      <c r="E3958" s="64" t="s">
        <v>4022</v>
      </c>
      <c r="F3958" s="64">
        <v>15</v>
      </c>
      <c r="G3958" s="64" t="s">
        <v>166</v>
      </c>
      <c r="H3958" s="233" t="s">
        <v>7927</v>
      </c>
      <c r="I3958" s="234" t="s">
        <v>166</v>
      </c>
      <c r="J3958" s="64" t="s">
        <v>331</v>
      </c>
    </row>
    <row r="3959" spans="1:10" x14ac:dyDescent="0.25">
      <c r="A3959" s="64">
        <v>24247756</v>
      </c>
      <c r="B3959" s="233" t="s">
        <v>7984</v>
      </c>
      <c r="C3959" s="64" t="s">
        <v>2408</v>
      </c>
      <c r="D3959" s="234" t="s">
        <v>118</v>
      </c>
      <c r="E3959" s="64" t="s">
        <v>6573</v>
      </c>
      <c r="F3959" s="64">
        <v>15</v>
      </c>
      <c r="G3959" s="64" t="s">
        <v>166</v>
      </c>
      <c r="H3959" s="233" t="s">
        <v>7927</v>
      </c>
      <c r="I3959" s="234" t="s">
        <v>166</v>
      </c>
      <c r="J3959" s="64" t="s">
        <v>2257</v>
      </c>
    </row>
    <row r="3960" spans="1:10" x14ac:dyDescent="0.25">
      <c r="A3960" s="64">
        <v>24222722</v>
      </c>
      <c r="B3960" s="233" t="s">
        <v>7985</v>
      </c>
      <c r="C3960" s="64" t="s">
        <v>1251</v>
      </c>
      <c r="D3960" s="234" t="s">
        <v>657</v>
      </c>
      <c r="E3960" s="64" t="s">
        <v>7986</v>
      </c>
      <c r="F3960" s="64">
        <v>16</v>
      </c>
      <c r="G3960" s="64" t="s">
        <v>166</v>
      </c>
      <c r="H3960" s="233" t="s">
        <v>7927</v>
      </c>
      <c r="I3960" s="234" t="s">
        <v>166</v>
      </c>
      <c r="J3960" s="64" t="s">
        <v>2257</v>
      </c>
    </row>
    <row r="3961" spans="1:10" x14ac:dyDescent="0.25">
      <c r="A3961" s="64">
        <v>24222352</v>
      </c>
      <c r="B3961" s="233" t="s">
        <v>3447</v>
      </c>
      <c r="C3961" s="64" t="s">
        <v>2897</v>
      </c>
      <c r="D3961" s="234" t="s">
        <v>7189</v>
      </c>
      <c r="E3961" s="64" t="s">
        <v>7987</v>
      </c>
      <c r="F3961" s="64">
        <v>18</v>
      </c>
      <c r="G3961" s="64" t="s">
        <v>166</v>
      </c>
      <c r="H3961" s="233" t="s">
        <v>7927</v>
      </c>
      <c r="I3961" s="234" t="s">
        <v>166</v>
      </c>
      <c r="J3961" s="64" t="s">
        <v>4662</v>
      </c>
    </row>
    <row r="3962" spans="1:10" x14ac:dyDescent="0.25">
      <c r="A3962" s="64">
        <v>24248043</v>
      </c>
      <c r="B3962" s="233" t="s">
        <v>4534</v>
      </c>
      <c r="C3962" s="64" t="s">
        <v>7988</v>
      </c>
      <c r="D3962" s="234" t="s">
        <v>657</v>
      </c>
      <c r="E3962" s="64" t="s">
        <v>7942</v>
      </c>
      <c r="F3962" s="64">
        <v>16</v>
      </c>
      <c r="G3962" s="64" t="s">
        <v>166</v>
      </c>
      <c r="H3962" s="233" t="s">
        <v>7927</v>
      </c>
      <c r="I3962" s="234" t="s">
        <v>166</v>
      </c>
      <c r="J3962" s="64" t="s">
        <v>331</v>
      </c>
    </row>
    <row r="3963" spans="1:10" x14ac:dyDescent="0.25">
      <c r="A3963" s="64">
        <v>24236389</v>
      </c>
      <c r="B3963" s="233" t="s">
        <v>7989</v>
      </c>
      <c r="C3963" s="64" t="s">
        <v>7990</v>
      </c>
      <c r="D3963" s="234" t="s">
        <v>404</v>
      </c>
      <c r="E3963" s="64" t="s">
        <v>7236</v>
      </c>
      <c r="F3963" s="64">
        <v>17</v>
      </c>
      <c r="G3963" s="64" t="s">
        <v>166</v>
      </c>
      <c r="H3963" s="233" t="s">
        <v>7927</v>
      </c>
      <c r="I3963" s="234" t="s">
        <v>166</v>
      </c>
      <c r="J3963" s="64" t="s">
        <v>632</v>
      </c>
    </row>
    <row r="3964" spans="1:10" x14ac:dyDescent="0.25">
      <c r="A3964" s="64">
        <v>24233802</v>
      </c>
      <c r="B3964" s="233" t="s">
        <v>7991</v>
      </c>
      <c r="C3964" s="64" t="s">
        <v>7508</v>
      </c>
      <c r="D3964" s="234" t="s">
        <v>657</v>
      </c>
      <c r="E3964" s="64" t="s">
        <v>7992</v>
      </c>
      <c r="F3964" s="64">
        <v>16</v>
      </c>
      <c r="G3964" s="64" t="s">
        <v>166</v>
      </c>
      <c r="H3964" s="233" t="s">
        <v>7927</v>
      </c>
      <c r="I3964" s="234" t="s">
        <v>166</v>
      </c>
      <c r="J3964" s="64" t="s">
        <v>331</v>
      </c>
    </row>
    <row r="3965" spans="1:10" x14ac:dyDescent="0.25">
      <c r="A3965" s="64">
        <v>24236886</v>
      </c>
      <c r="B3965" s="233" t="s">
        <v>2981</v>
      </c>
      <c r="C3965" s="64" t="s">
        <v>7993</v>
      </c>
      <c r="D3965" s="234" t="s">
        <v>7189</v>
      </c>
      <c r="E3965" s="64" t="s">
        <v>7994</v>
      </c>
      <c r="F3965" s="64">
        <v>18</v>
      </c>
      <c r="G3965" s="64" t="s">
        <v>166</v>
      </c>
      <c r="H3965" s="233" t="s">
        <v>7927</v>
      </c>
      <c r="I3965" s="234" t="s">
        <v>166</v>
      </c>
      <c r="J3965" s="64" t="s">
        <v>331</v>
      </c>
    </row>
    <row r="3966" spans="1:10" x14ac:dyDescent="0.25">
      <c r="A3966" s="64">
        <v>24200100</v>
      </c>
      <c r="B3966" s="233" t="s">
        <v>7995</v>
      </c>
      <c r="C3966" s="64" t="s">
        <v>7996</v>
      </c>
      <c r="D3966" s="234" t="s">
        <v>657</v>
      </c>
      <c r="E3966" s="64" t="s">
        <v>7997</v>
      </c>
      <c r="F3966" s="64">
        <v>17</v>
      </c>
      <c r="G3966" s="64" t="s">
        <v>166</v>
      </c>
      <c r="H3966" s="233" t="s">
        <v>7927</v>
      </c>
      <c r="I3966" s="234" t="s">
        <v>166</v>
      </c>
      <c r="J3966" s="64" t="s">
        <v>2337</v>
      </c>
    </row>
    <row r="3967" spans="1:10" x14ac:dyDescent="0.25">
      <c r="A3967" s="64">
        <v>24248980</v>
      </c>
      <c r="B3967" s="233" t="s">
        <v>7998</v>
      </c>
      <c r="C3967" s="64" t="s">
        <v>3164</v>
      </c>
      <c r="D3967" s="234" t="s">
        <v>119</v>
      </c>
      <c r="E3967" s="64" t="s">
        <v>7999</v>
      </c>
      <c r="F3967" s="64">
        <v>15</v>
      </c>
      <c r="G3967" s="64" t="s">
        <v>166</v>
      </c>
      <c r="H3967" s="233" t="s">
        <v>7927</v>
      </c>
      <c r="I3967" s="234" t="s">
        <v>166</v>
      </c>
      <c r="J3967" s="64" t="s">
        <v>469</v>
      </c>
    </row>
    <row r="3968" spans="1:10" x14ac:dyDescent="0.25">
      <c r="A3968" s="64">
        <v>24180032</v>
      </c>
      <c r="B3968" s="233" t="s">
        <v>1392</v>
      </c>
      <c r="C3968" s="64" t="s">
        <v>1255</v>
      </c>
      <c r="D3968" s="234" t="s">
        <v>7211</v>
      </c>
      <c r="E3968" s="64" t="s">
        <v>8000</v>
      </c>
      <c r="F3968" s="64">
        <v>17</v>
      </c>
      <c r="G3968" s="64" t="s">
        <v>166</v>
      </c>
      <c r="H3968" s="233" t="s">
        <v>7927</v>
      </c>
      <c r="I3968" s="234" t="s">
        <v>166</v>
      </c>
      <c r="J3968" s="64" t="s">
        <v>2111</v>
      </c>
    </row>
    <row r="3969" spans="1:10" x14ac:dyDescent="0.25">
      <c r="A3969" s="64">
        <v>24199031</v>
      </c>
      <c r="B3969" s="233" t="s">
        <v>3885</v>
      </c>
      <c r="C3969" s="64" t="s">
        <v>8001</v>
      </c>
      <c r="D3969" s="234" t="s">
        <v>119</v>
      </c>
      <c r="E3969" s="64" t="s">
        <v>4550</v>
      </c>
      <c r="F3969" s="64">
        <v>15</v>
      </c>
      <c r="G3969" s="64" t="s">
        <v>166</v>
      </c>
      <c r="H3969" s="233" t="s">
        <v>7927</v>
      </c>
      <c r="I3969" s="234" t="s">
        <v>166</v>
      </c>
      <c r="J3969" s="64" t="s">
        <v>2337</v>
      </c>
    </row>
    <row r="3970" spans="1:10" x14ac:dyDescent="0.25">
      <c r="A3970" s="64">
        <v>24238462</v>
      </c>
      <c r="B3970" s="233" t="s">
        <v>8002</v>
      </c>
      <c r="C3970" s="64" t="s">
        <v>8003</v>
      </c>
      <c r="D3970" s="234" t="s">
        <v>657</v>
      </c>
      <c r="E3970" s="64" t="s">
        <v>6078</v>
      </c>
      <c r="F3970" s="64">
        <v>16</v>
      </c>
      <c r="G3970" s="64" t="s">
        <v>166</v>
      </c>
      <c r="H3970" s="233" t="s">
        <v>7927</v>
      </c>
      <c r="I3970" s="234" t="s">
        <v>166</v>
      </c>
      <c r="J3970" s="64" t="s">
        <v>331</v>
      </c>
    </row>
    <row r="3971" spans="1:10" x14ac:dyDescent="0.25">
      <c r="A3971" s="64">
        <v>24247889</v>
      </c>
      <c r="B3971" s="233" t="s">
        <v>8004</v>
      </c>
      <c r="C3971" s="64" t="s">
        <v>1964</v>
      </c>
      <c r="D3971" s="234" t="s">
        <v>119</v>
      </c>
      <c r="E3971" s="64" t="s">
        <v>4550</v>
      </c>
      <c r="F3971" s="64">
        <v>15</v>
      </c>
      <c r="G3971" s="64" t="s">
        <v>166</v>
      </c>
      <c r="H3971" s="233" t="s">
        <v>7927</v>
      </c>
      <c r="I3971" s="234" t="s">
        <v>166</v>
      </c>
      <c r="J3971" s="64" t="s">
        <v>2257</v>
      </c>
    </row>
    <row r="3972" spans="1:10" x14ac:dyDescent="0.25">
      <c r="A3972" s="64">
        <v>24190044</v>
      </c>
      <c r="B3972" s="233" t="s">
        <v>8005</v>
      </c>
      <c r="C3972" s="64" t="s">
        <v>3628</v>
      </c>
      <c r="D3972" s="234" t="s">
        <v>404</v>
      </c>
      <c r="E3972" s="64" t="s">
        <v>8006</v>
      </c>
      <c r="F3972" s="64">
        <v>17</v>
      </c>
      <c r="G3972" s="64" t="s">
        <v>166</v>
      </c>
      <c r="H3972" s="233" t="s">
        <v>7927</v>
      </c>
      <c r="I3972" s="234" t="s">
        <v>166</v>
      </c>
      <c r="J3972" s="64" t="s">
        <v>2111</v>
      </c>
    </row>
    <row r="3973" spans="1:10" x14ac:dyDescent="0.25">
      <c r="A3973" s="64">
        <v>24210844</v>
      </c>
      <c r="B3973" s="233" t="s">
        <v>8007</v>
      </c>
      <c r="C3973" s="64" t="s">
        <v>8008</v>
      </c>
      <c r="D3973" s="234" t="s">
        <v>119</v>
      </c>
      <c r="E3973" s="64" t="s">
        <v>2220</v>
      </c>
      <c r="F3973" s="64">
        <v>15</v>
      </c>
      <c r="G3973" s="64" t="s">
        <v>166</v>
      </c>
      <c r="H3973" s="233" t="s">
        <v>7927</v>
      </c>
      <c r="I3973" s="234" t="s">
        <v>166</v>
      </c>
      <c r="J3973" s="64" t="s">
        <v>8009</v>
      </c>
    </row>
    <row r="3974" spans="1:10" x14ac:dyDescent="0.25">
      <c r="A3974" s="64">
        <v>24248093</v>
      </c>
      <c r="B3974" s="233" t="s">
        <v>8010</v>
      </c>
      <c r="C3974" s="64" t="s">
        <v>1953</v>
      </c>
      <c r="D3974" s="234" t="s">
        <v>404</v>
      </c>
      <c r="E3974" s="64" t="s">
        <v>7538</v>
      </c>
      <c r="F3974" s="64">
        <v>16</v>
      </c>
      <c r="G3974" s="64" t="s">
        <v>166</v>
      </c>
      <c r="H3974" s="233" t="s">
        <v>7927</v>
      </c>
      <c r="I3974" s="234" t="s">
        <v>166</v>
      </c>
      <c r="J3974" s="64" t="s">
        <v>469</v>
      </c>
    </row>
    <row r="3975" spans="1:10" x14ac:dyDescent="0.25">
      <c r="A3975" s="64">
        <v>24200765</v>
      </c>
      <c r="B3975" s="233" t="s">
        <v>7397</v>
      </c>
      <c r="C3975" s="64" t="s">
        <v>8011</v>
      </c>
      <c r="D3975" s="234" t="s">
        <v>118</v>
      </c>
      <c r="E3975" s="64" t="s">
        <v>8012</v>
      </c>
      <c r="F3975" s="64">
        <v>15</v>
      </c>
      <c r="G3975" s="64" t="s">
        <v>166</v>
      </c>
      <c r="H3975" s="233" t="s">
        <v>7927</v>
      </c>
      <c r="I3975" s="234" t="s">
        <v>166</v>
      </c>
      <c r="J3975" s="64" t="s">
        <v>331</v>
      </c>
    </row>
    <row r="3976" spans="1:10" x14ac:dyDescent="0.25">
      <c r="A3976" s="64">
        <v>24201109</v>
      </c>
      <c r="B3976" s="233" t="s">
        <v>5756</v>
      </c>
      <c r="C3976" s="64" t="s">
        <v>4206</v>
      </c>
      <c r="D3976" s="234" t="s">
        <v>404</v>
      </c>
      <c r="E3976" s="64" t="s">
        <v>8013</v>
      </c>
      <c r="F3976" s="64">
        <v>17</v>
      </c>
      <c r="G3976" s="64" t="s">
        <v>166</v>
      </c>
      <c r="H3976" s="233" t="s">
        <v>7927</v>
      </c>
      <c r="I3976" s="234" t="s">
        <v>166</v>
      </c>
      <c r="J3976" s="64" t="s">
        <v>331</v>
      </c>
    </row>
    <row r="3977" spans="1:10" x14ac:dyDescent="0.25">
      <c r="A3977" s="64">
        <v>24222241</v>
      </c>
      <c r="B3977" s="233" t="s">
        <v>564</v>
      </c>
      <c r="C3977" s="64" t="s">
        <v>2298</v>
      </c>
      <c r="D3977" s="234" t="s">
        <v>404</v>
      </c>
      <c r="E3977" s="64" t="s">
        <v>7245</v>
      </c>
      <c r="F3977" s="64">
        <v>15</v>
      </c>
      <c r="G3977" s="64" t="s">
        <v>166</v>
      </c>
      <c r="H3977" s="233" t="s">
        <v>7927</v>
      </c>
      <c r="I3977" s="234" t="s">
        <v>166</v>
      </c>
      <c r="J3977" s="64" t="s">
        <v>469</v>
      </c>
    </row>
    <row r="3978" spans="1:10" x14ac:dyDescent="0.25">
      <c r="A3978" s="64">
        <v>24248981</v>
      </c>
      <c r="B3978" s="233" t="s">
        <v>8014</v>
      </c>
      <c r="C3978" s="64" t="s">
        <v>8015</v>
      </c>
      <c r="D3978" s="234" t="s">
        <v>404</v>
      </c>
      <c r="E3978" s="64" t="s">
        <v>8016</v>
      </c>
      <c r="F3978" s="64">
        <v>16</v>
      </c>
      <c r="G3978" s="64" t="s">
        <v>166</v>
      </c>
      <c r="H3978" s="233" t="s">
        <v>7927</v>
      </c>
      <c r="I3978" s="234" t="s">
        <v>166</v>
      </c>
      <c r="J3978" s="64" t="s">
        <v>2337</v>
      </c>
    </row>
    <row r="3979" spans="1:10" x14ac:dyDescent="0.25">
      <c r="A3979" s="64">
        <v>24247759</v>
      </c>
      <c r="B3979" s="233" t="s">
        <v>8017</v>
      </c>
      <c r="C3979" s="64" t="s">
        <v>8018</v>
      </c>
      <c r="D3979" s="234" t="s">
        <v>119</v>
      </c>
      <c r="E3979" s="64" t="s">
        <v>7061</v>
      </c>
      <c r="F3979" s="64">
        <v>15</v>
      </c>
      <c r="G3979" s="64" t="s">
        <v>166</v>
      </c>
      <c r="H3979" s="233" t="s">
        <v>7927</v>
      </c>
      <c r="I3979" s="234" t="s">
        <v>166</v>
      </c>
      <c r="J3979" s="64" t="s">
        <v>2257</v>
      </c>
    </row>
    <row r="3980" spans="1:10" x14ac:dyDescent="0.25">
      <c r="A3980" s="64">
        <v>24211279</v>
      </c>
      <c r="B3980" s="233" t="s">
        <v>2642</v>
      </c>
      <c r="C3980" s="64" t="s">
        <v>3975</v>
      </c>
      <c r="D3980" s="234" t="s">
        <v>7211</v>
      </c>
      <c r="E3980" s="64" t="s">
        <v>8019</v>
      </c>
      <c r="F3980" s="64">
        <v>18</v>
      </c>
      <c r="G3980" s="64" t="s">
        <v>166</v>
      </c>
      <c r="H3980" s="233" t="s">
        <v>7927</v>
      </c>
      <c r="I3980" s="234" t="s">
        <v>166</v>
      </c>
      <c r="J3980" s="64" t="s">
        <v>2307</v>
      </c>
    </row>
    <row r="3981" spans="1:10" x14ac:dyDescent="0.25">
      <c r="A3981" s="64">
        <v>24202831</v>
      </c>
      <c r="B3981" s="233" t="s">
        <v>2770</v>
      </c>
      <c r="C3981" s="64" t="s">
        <v>8020</v>
      </c>
      <c r="D3981" s="234" t="s">
        <v>657</v>
      </c>
      <c r="E3981" s="64" t="s">
        <v>8021</v>
      </c>
      <c r="F3981" s="64">
        <v>16</v>
      </c>
      <c r="G3981" s="64" t="s">
        <v>166</v>
      </c>
      <c r="H3981" s="233" t="s">
        <v>7927</v>
      </c>
      <c r="I3981" s="234" t="s">
        <v>166</v>
      </c>
      <c r="J3981" s="64" t="s">
        <v>481</v>
      </c>
    </row>
    <row r="3982" spans="1:10" x14ac:dyDescent="0.25">
      <c r="A3982" s="64">
        <v>24202822</v>
      </c>
      <c r="B3982" s="233" t="s">
        <v>8022</v>
      </c>
      <c r="C3982" s="64" t="s">
        <v>6844</v>
      </c>
      <c r="D3982" s="234" t="s">
        <v>404</v>
      </c>
      <c r="E3982" s="64" t="s">
        <v>7695</v>
      </c>
      <c r="F3982" s="64">
        <v>16</v>
      </c>
      <c r="G3982" s="64" t="s">
        <v>166</v>
      </c>
      <c r="H3982" s="233" t="s">
        <v>7927</v>
      </c>
      <c r="I3982" s="234" t="s">
        <v>166</v>
      </c>
      <c r="J3982" s="64" t="s">
        <v>469</v>
      </c>
    </row>
    <row r="3983" spans="1:10" x14ac:dyDescent="0.25">
      <c r="A3983" s="64">
        <v>24221512</v>
      </c>
      <c r="B3983" s="233" t="s">
        <v>8023</v>
      </c>
      <c r="C3983" s="64" t="s">
        <v>1199</v>
      </c>
      <c r="D3983" s="234" t="s">
        <v>404</v>
      </c>
      <c r="E3983" s="64" t="s">
        <v>8024</v>
      </c>
      <c r="F3983" s="64">
        <v>16</v>
      </c>
      <c r="G3983" s="64" t="s">
        <v>166</v>
      </c>
      <c r="H3983" s="233" t="s">
        <v>7927</v>
      </c>
      <c r="I3983" s="234" t="s">
        <v>166</v>
      </c>
      <c r="J3983" s="64" t="s">
        <v>469</v>
      </c>
    </row>
    <row r="3984" spans="1:10" x14ac:dyDescent="0.25">
      <c r="A3984" s="64">
        <v>24248982</v>
      </c>
      <c r="B3984" s="233" t="s">
        <v>8025</v>
      </c>
      <c r="C3984" s="64" t="s">
        <v>8026</v>
      </c>
      <c r="D3984" s="234" t="s">
        <v>657</v>
      </c>
      <c r="E3984" s="64" t="s">
        <v>7589</v>
      </c>
      <c r="F3984" s="64">
        <v>16</v>
      </c>
      <c r="G3984" s="64" t="s">
        <v>166</v>
      </c>
      <c r="H3984" s="233" t="s">
        <v>7927</v>
      </c>
      <c r="I3984" s="234" t="s">
        <v>166</v>
      </c>
      <c r="J3984" s="64" t="s">
        <v>331</v>
      </c>
    </row>
    <row r="3985" spans="1:10" x14ac:dyDescent="0.25">
      <c r="A3985" s="64">
        <v>24199088</v>
      </c>
      <c r="B3985" s="233" t="s">
        <v>2365</v>
      </c>
      <c r="C3985" s="64" t="s">
        <v>2792</v>
      </c>
      <c r="D3985" s="234" t="s">
        <v>7211</v>
      </c>
      <c r="E3985" s="64" t="s">
        <v>8027</v>
      </c>
      <c r="F3985" s="64">
        <v>17</v>
      </c>
      <c r="G3985" s="64" t="s">
        <v>166</v>
      </c>
      <c r="H3985" s="233" t="s">
        <v>7927</v>
      </c>
      <c r="I3985" s="234" t="s">
        <v>166</v>
      </c>
      <c r="J3985" s="64" t="s">
        <v>1316</v>
      </c>
    </row>
    <row r="3986" spans="1:10" x14ac:dyDescent="0.25">
      <c r="A3986" s="64">
        <v>24248100</v>
      </c>
      <c r="B3986" s="233" t="s">
        <v>8028</v>
      </c>
      <c r="C3986" s="64" t="s">
        <v>8029</v>
      </c>
      <c r="D3986" s="234" t="s">
        <v>657</v>
      </c>
      <c r="E3986" s="64" t="s">
        <v>8030</v>
      </c>
      <c r="F3986" s="64">
        <v>16</v>
      </c>
      <c r="G3986" s="64" t="s">
        <v>166</v>
      </c>
      <c r="H3986" s="233" t="s">
        <v>7927</v>
      </c>
      <c r="I3986" s="234" t="s">
        <v>166</v>
      </c>
      <c r="J3986" s="64" t="s">
        <v>469</v>
      </c>
    </row>
    <row r="3987" spans="1:10" x14ac:dyDescent="0.25">
      <c r="A3987" s="64">
        <v>24199191</v>
      </c>
      <c r="B3987" s="233" t="s">
        <v>2369</v>
      </c>
      <c r="C3987" s="64" t="s">
        <v>1077</v>
      </c>
      <c r="D3987" s="234" t="s">
        <v>657</v>
      </c>
      <c r="E3987" s="64" t="s">
        <v>8031</v>
      </c>
      <c r="F3987" s="64">
        <v>17</v>
      </c>
      <c r="G3987" s="64" t="s">
        <v>166</v>
      </c>
      <c r="H3987" s="233" t="s">
        <v>7927</v>
      </c>
      <c r="I3987" s="234" t="s">
        <v>166</v>
      </c>
      <c r="J3987" s="64" t="s">
        <v>2307</v>
      </c>
    </row>
    <row r="3988" spans="1:10" x14ac:dyDescent="0.25">
      <c r="A3988" s="64">
        <v>24248054</v>
      </c>
      <c r="B3988" s="233" t="s">
        <v>8032</v>
      </c>
      <c r="C3988" s="64" t="s">
        <v>2656</v>
      </c>
      <c r="D3988" s="234" t="s">
        <v>404</v>
      </c>
      <c r="E3988" s="64" t="s">
        <v>7782</v>
      </c>
      <c r="F3988" s="64">
        <v>17</v>
      </c>
      <c r="G3988" s="64" t="s">
        <v>166</v>
      </c>
      <c r="H3988" s="233" t="s">
        <v>7927</v>
      </c>
      <c r="I3988" s="234" t="s">
        <v>166</v>
      </c>
      <c r="J3988" s="64" t="s">
        <v>331</v>
      </c>
    </row>
    <row r="3989" spans="1:10" x14ac:dyDescent="0.25">
      <c r="A3989" s="64">
        <v>24220890</v>
      </c>
      <c r="B3989" s="233" t="s">
        <v>1929</v>
      </c>
      <c r="C3989" s="64" t="s">
        <v>8033</v>
      </c>
      <c r="D3989" s="234" t="s">
        <v>118</v>
      </c>
      <c r="E3989" s="64" t="s">
        <v>8034</v>
      </c>
      <c r="F3989" s="64">
        <v>15</v>
      </c>
      <c r="G3989" s="64" t="s">
        <v>166</v>
      </c>
      <c r="H3989" s="233" t="s">
        <v>7927</v>
      </c>
      <c r="I3989" s="234" t="s">
        <v>166</v>
      </c>
      <c r="J3989" s="64" t="s">
        <v>331</v>
      </c>
    </row>
    <row r="3990" spans="1:10" x14ac:dyDescent="0.25">
      <c r="A3990" s="64">
        <v>24222419</v>
      </c>
      <c r="B3990" s="233" t="s">
        <v>6168</v>
      </c>
      <c r="C3990" s="64" t="s">
        <v>8035</v>
      </c>
      <c r="D3990" s="234" t="s">
        <v>7189</v>
      </c>
      <c r="E3990" s="64" t="s">
        <v>8036</v>
      </c>
      <c r="F3990" s="64">
        <v>18</v>
      </c>
      <c r="G3990" s="64" t="s">
        <v>166</v>
      </c>
      <c r="H3990" s="233" t="s">
        <v>7927</v>
      </c>
      <c r="I3990" s="234" t="s">
        <v>166</v>
      </c>
      <c r="J3990" s="64" t="s">
        <v>331</v>
      </c>
    </row>
    <row r="3991" spans="1:10" x14ac:dyDescent="0.25">
      <c r="A3991" s="64">
        <v>24247767</v>
      </c>
      <c r="B3991" s="233" t="s">
        <v>8037</v>
      </c>
      <c r="C3991" s="64" t="s">
        <v>672</v>
      </c>
      <c r="D3991" s="234" t="s">
        <v>404</v>
      </c>
      <c r="E3991" s="64" t="s">
        <v>7901</v>
      </c>
      <c r="F3991" s="64">
        <v>16</v>
      </c>
      <c r="G3991" s="64" t="s">
        <v>166</v>
      </c>
      <c r="H3991" s="233" t="s">
        <v>7927</v>
      </c>
      <c r="I3991" s="234" t="s">
        <v>166</v>
      </c>
      <c r="J3991" s="64" t="s">
        <v>597</v>
      </c>
    </row>
    <row r="3992" spans="1:10" x14ac:dyDescent="0.25">
      <c r="A3992" s="64">
        <v>24222734</v>
      </c>
      <c r="B3992" s="233" t="s">
        <v>8038</v>
      </c>
      <c r="C3992" s="64" t="s">
        <v>2825</v>
      </c>
      <c r="D3992" s="234" t="s">
        <v>404</v>
      </c>
      <c r="E3992" s="64" t="s">
        <v>8039</v>
      </c>
      <c r="F3992" s="64">
        <v>16</v>
      </c>
      <c r="G3992" s="64" t="s">
        <v>166</v>
      </c>
      <c r="H3992" s="233" t="s">
        <v>7927</v>
      </c>
      <c r="I3992" s="234" t="s">
        <v>166</v>
      </c>
      <c r="J3992" s="64" t="s">
        <v>331</v>
      </c>
    </row>
    <row r="3993" spans="1:10" x14ac:dyDescent="0.25">
      <c r="A3993" s="64">
        <v>24190545</v>
      </c>
      <c r="B3993" s="233" t="s">
        <v>8040</v>
      </c>
      <c r="C3993" s="64" t="s">
        <v>3873</v>
      </c>
      <c r="D3993" s="234" t="s">
        <v>404</v>
      </c>
      <c r="E3993" s="64" t="s">
        <v>8041</v>
      </c>
      <c r="F3993" s="64">
        <v>17</v>
      </c>
      <c r="G3993" s="64" t="s">
        <v>166</v>
      </c>
      <c r="H3993" s="233" t="s">
        <v>7927</v>
      </c>
      <c r="I3993" s="234" t="s">
        <v>166</v>
      </c>
      <c r="J3993" s="64" t="s">
        <v>1441</v>
      </c>
    </row>
    <row r="3994" spans="1:10" x14ac:dyDescent="0.25">
      <c r="A3994" s="64">
        <v>24220944</v>
      </c>
      <c r="B3994" s="233" t="s">
        <v>8042</v>
      </c>
      <c r="C3994" s="64" t="s">
        <v>8043</v>
      </c>
      <c r="D3994" s="234" t="s">
        <v>657</v>
      </c>
      <c r="E3994" s="64" t="s">
        <v>8044</v>
      </c>
      <c r="F3994" s="64">
        <v>16</v>
      </c>
      <c r="G3994" s="64" t="s">
        <v>166</v>
      </c>
      <c r="H3994" s="233" t="s">
        <v>7927</v>
      </c>
      <c r="I3994" s="234" t="s">
        <v>166</v>
      </c>
      <c r="J3994" s="64" t="s">
        <v>331</v>
      </c>
    </row>
    <row r="3995" spans="1:10" x14ac:dyDescent="0.25">
      <c r="A3995" s="64">
        <v>24248055</v>
      </c>
      <c r="B3995" s="233" t="s">
        <v>8045</v>
      </c>
      <c r="C3995" s="64" t="s">
        <v>3381</v>
      </c>
      <c r="D3995" s="234" t="s">
        <v>119</v>
      </c>
      <c r="E3995" s="64" t="s">
        <v>8046</v>
      </c>
      <c r="F3995" s="64">
        <v>15</v>
      </c>
      <c r="G3995" s="64" t="s">
        <v>166</v>
      </c>
      <c r="H3995" s="233" t="s">
        <v>7927</v>
      </c>
      <c r="I3995" s="234" t="s">
        <v>166</v>
      </c>
      <c r="J3995" s="64" t="s">
        <v>331</v>
      </c>
    </row>
    <row r="3996" spans="1:10" x14ac:dyDescent="0.25">
      <c r="A3996" s="64">
        <v>24237454</v>
      </c>
      <c r="B3996" s="233" t="s">
        <v>8047</v>
      </c>
      <c r="C3996" s="64" t="s">
        <v>8048</v>
      </c>
      <c r="D3996" s="234" t="s">
        <v>404</v>
      </c>
      <c r="E3996" s="64" t="s">
        <v>8049</v>
      </c>
      <c r="F3996" s="64">
        <v>17</v>
      </c>
      <c r="G3996" s="64" t="s">
        <v>166</v>
      </c>
      <c r="H3996" s="233" t="s">
        <v>7927</v>
      </c>
      <c r="I3996" s="234" t="s">
        <v>166</v>
      </c>
      <c r="J3996" s="64" t="s">
        <v>331</v>
      </c>
    </row>
    <row r="3997" spans="1:10" x14ac:dyDescent="0.25">
      <c r="A3997" s="64">
        <v>24190200</v>
      </c>
      <c r="B3997" s="233" t="s">
        <v>958</v>
      </c>
      <c r="C3997" s="64" t="s">
        <v>3705</v>
      </c>
      <c r="D3997" s="234" t="s">
        <v>657</v>
      </c>
      <c r="E3997" s="64" t="s">
        <v>7799</v>
      </c>
      <c r="F3997" s="64">
        <v>16</v>
      </c>
      <c r="G3997" s="64" t="s">
        <v>166</v>
      </c>
      <c r="H3997" s="233" t="s">
        <v>7927</v>
      </c>
      <c r="I3997" s="234" t="s">
        <v>166</v>
      </c>
      <c r="J3997" s="64" t="s">
        <v>469</v>
      </c>
    </row>
    <row r="3998" spans="1:10" x14ac:dyDescent="0.25">
      <c r="A3998" s="64">
        <v>24221446</v>
      </c>
      <c r="B3998" s="233" t="s">
        <v>8050</v>
      </c>
      <c r="C3998" s="64" t="s">
        <v>6409</v>
      </c>
      <c r="D3998" s="234" t="s">
        <v>657</v>
      </c>
      <c r="E3998" s="64" t="s">
        <v>8051</v>
      </c>
      <c r="F3998" s="64">
        <v>16</v>
      </c>
      <c r="G3998" s="64" t="s">
        <v>166</v>
      </c>
      <c r="H3998" s="233" t="s">
        <v>7927</v>
      </c>
      <c r="I3998" s="234" t="s">
        <v>166</v>
      </c>
      <c r="J3998" s="64" t="s">
        <v>331</v>
      </c>
    </row>
    <row r="3999" spans="1:10" x14ac:dyDescent="0.25">
      <c r="A3999" s="64">
        <v>24221417</v>
      </c>
      <c r="B3999" s="233" t="s">
        <v>8050</v>
      </c>
      <c r="C3999" s="64" t="s">
        <v>8052</v>
      </c>
      <c r="D3999" s="234" t="s">
        <v>657</v>
      </c>
      <c r="E3999" s="64" t="s">
        <v>8051</v>
      </c>
      <c r="F3999" s="64">
        <v>16</v>
      </c>
      <c r="G3999" s="64" t="s">
        <v>166</v>
      </c>
      <c r="H3999" s="233" t="s">
        <v>7927</v>
      </c>
      <c r="I3999" s="234" t="s">
        <v>166</v>
      </c>
      <c r="J3999" s="64" t="s">
        <v>331</v>
      </c>
    </row>
    <row r="4000" spans="1:10" x14ac:dyDescent="0.25">
      <c r="A4000" s="64">
        <v>24222212</v>
      </c>
      <c r="B4000" s="233" t="s">
        <v>8053</v>
      </c>
      <c r="C4000" s="64" t="s">
        <v>2541</v>
      </c>
      <c r="D4000" s="234" t="s">
        <v>7189</v>
      </c>
      <c r="E4000" s="64" t="s">
        <v>8054</v>
      </c>
      <c r="F4000" s="64">
        <v>18</v>
      </c>
      <c r="G4000" s="64" t="s">
        <v>166</v>
      </c>
      <c r="H4000" s="233" t="s">
        <v>7927</v>
      </c>
      <c r="I4000" s="234" t="s">
        <v>166</v>
      </c>
      <c r="J4000" s="64" t="s">
        <v>2337</v>
      </c>
    </row>
    <row r="4001" spans="1:10" x14ac:dyDescent="0.25">
      <c r="A4001" s="64">
        <v>24248983</v>
      </c>
      <c r="B4001" s="233" t="s">
        <v>8055</v>
      </c>
      <c r="C4001" s="64" t="s">
        <v>8056</v>
      </c>
      <c r="D4001" s="234" t="s">
        <v>657</v>
      </c>
      <c r="E4001" s="64" t="s">
        <v>7929</v>
      </c>
      <c r="F4001" s="64">
        <v>17</v>
      </c>
      <c r="G4001" s="64" t="s">
        <v>166</v>
      </c>
      <c r="H4001" s="233" t="s">
        <v>7927</v>
      </c>
      <c r="I4001" s="234" t="s">
        <v>166</v>
      </c>
      <c r="J4001" s="64" t="s">
        <v>2307</v>
      </c>
    </row>
    <row r="4002" spans="1:10" x14ac:dyDescent="0.25">
      <c r="A4002" s="64">
        <v>24212867</v>
      </c>
      <c r="B4002" s="233" t="s">
        <v>5378</v>
      </c>
      <c r="C4002" s="64" t="s">
        <v>3051</v>
      </c>
      <c r="D4002" s="234" t="s">
        <v>404</v>
      </c>
      <c r="E4002" s="64" t="s">
        <v>8057</v>
      </c>
      <c r="F4002" s="64">
        <v>17</v>
      </c>
      <c r="G4002" s="64" t="s">
        <v>166</v>
      </c>
      <c r="H4002" s="233" t="s">
        <v>7927</v>
      </c>
      <c r="I4002" s="234" t="s">
        <v>166</v>
      </c>
      <c r="J4002" s="64" t="s">
        <v>2307</v>
      </c>
    </row>
    <row r="4003" spans="1:10" x14ac:dyDescent="0.25">
      <c r="A4003" s="64">
        <v>24210639</v>
      </c>
      <c r="B4003" s="233" t="s">
        <v>8058</v>
      </c>
      <c r="C4003" s="64" t="s">
        <v>8059</v>
      </c>
      <c r="D4003" s="234" t="s">
        <v>404</v>
      </c>
      <c r="E4003" s="64" t="s">
        <v>6078</v>
      </c>
      <c r="F4003" s="64">
        <v>16</v>
      </c>
      <c r="G4003" s="64" t="s">
        <v>166</v>
      </c>
      <c r="H4003" s="233" t="s">
        <v>7927</v>
      </c>
      <c r="I4003" s="234" t="s">
        <v>166</v>
      </c>
      <c r="J4003" s="64" t="s">
        <v>8060</v>
      </c>
    </row>
    <row r="4004" spans="1:10" x14ac:dyDescent="0.25">
      <c r="A4004" s="64">
        <v>24183134</v>
      </c>
      <c r="B4004" s="233" t="s">
        <v>6908</v>
      </c>
      <c r="C4004" s="64" t="s">
        <v>8061</v>
      </c>
      <c r="D4004" s="234" t="s">
        <v>7211</v>
      </c>
      <c r="E4004" s="64" t="s">
        <v>7720</v>
      </c>
      <c r="F4004" s="64">
        <v>17</v>
      </c>
      <c r="G4004" s="64" t="s">
        <v>166</v>
      </c>
      <c r="H4004" s="233" t="s">
        <v>7927</v>
      </c>
      <c r="I4004" s="234" t="s">
        <v>166</v>
      </c>
      <c r="J4004" s="64" t="s">
        <v>2307</v>
      </c>
    </row>
    <row r="4005" spans="1:10" x14ac:dyDescent="0.25">
      <c r="A4005" s="64">
        <v>24200246</v>
      </c>
      <c r="B4005" s="233" t="s">
        <v>5928</v>
      </c>
      <c r="C4005" s="64" t="s">
        <v>8062</v>
      </c>
      <c r="D4005" s="234" t="s">
        <v>118</v>
      </c>
      <c r="E4005" s="64" t="s">
        <v>8063</v>
      </c>
      <c r="F4005" s="64">
        <v>15</v>
      </c>
      <c r="G4005" s="64" t="s">
        <v>166</v>
      </c>
      <c r="H4005" s="233" t="s">
        <v>7927</v>
      </c>
      <c r="I4005" s="234" t="s">
        <v>166</v>
      </c>
      <c r="J4005" s="64" t="s">
        <v>331</v>
      </c>
    </row>
    <row r="4006" spans="1:10" x14ac:dyDescent="0.25">
      <c r="A4006" s="64">
        <v>24200438</v>
      </c>
      <c r="B4006" s="233" t="s">
        <v>8064</v>
      </c>
      <c r="C4006" s="64" t="s">
        <v>2030</v>
      </c>
      <c r="D4006" s="234" t="s">
        <v>119</v>
      </c>
      <c r="E4006" s="64" t="s">
        <v>7890</v>
      </c>
      <c r="F4006" s="64">
        <v>15</v>
      </c>
      <c r="G4006" s="64" t="s">
        <v>166</v>
      </c>
      <c r="H4006" s="233" t="s">
        <v>7927</v>
      </c>
      <c r="I4006" s="234" t="s">
        <v>166</v>
      </c>
      <c r="J4006" s="64" t="s">
        <v>1784</v>
      </c>
    </row>
    <row r="4007" spans="1:10" x14ac:dyDescent="0.25">
      <c r="A4007" s="64">
        <v>24248061</v>
      </c>
      <c r="B4007" s="233" t="s">
        <v>2811</v>
      </c>
      <c r="C4007" s="64" t="s">
        <v>6754</v>
      </c>
      <c r="D4007" s="234" t="s">
        <v>118</v>
      </c>
      <c r="E4007" s="64" t="s">
        <v>8065</v>
      </c>
      <c r="F4007" s="64">
        <v>15</v>
      </c>
      <c r="G4007" s="64" t="s">
        <v>166</v>
      </c>
      <c r="H4007" s="233" t="s">
        <v>7927</v>
      </c>
      <c r="I4007" s="234" t="s">
        <v>166</v>
      </c>
      <c r="J4007" s="64" t="s">
        <v>331</v>
      </c>
    </row>
    <row r="4008" spans="1:10" x14ac:dyDescent="0.25">
      <c r="A4008" s="64">
        <v>24247748</v>
      </c>
      <c r="B4008" s="233" t="s">
        <v>8066</v>
      </c>
      <c r="C4008" s="64" t="s">
        <v>4998</v>
      </c>
      <c r="D4008" s="234" t="s">
        <v>118</v>
      </c>
      <c r="E4008" s="64" t="s">
        <v>4283</v>
      </c>
      <c r="F4008" s="64">
        <v>15</v>
      </c>
      <c r="G4008" s="64" t="s">
        <v>166</v>
      </c>
      <c r="H4008" s="233" t="s">
        <v>7927</v>
      </c>
      <c r="I4008" s="234" t="s">
        <v>166</v>
      </c>
      <c r="J4008" s="64" t="s">
        <v>788</v>
      </c>
    </row>
    <row r="4009" spans="1:10" x14ac:dyDescent="0.25">
      <c r="A4009" s="64">
        <v>24239249</v>
      </c>
      <c r="B4009" s="233" t="s">
        <v>8067</v>
      </c>
      <c r="C4009" s="64" t="s">
        <v>4143</v>
      </c>
      <c r="D4009" s="234" t="s">
        <v>404</v>
      </c>
      <c r="E4009" s="64" t="s">
        <v>7649</v>
      </c>
      <c r="F4009" s="64">
        <v>17</v>
      </c>
      <c r="G4009" s="64" t="s">
        <v>166</v>
      </c>
      <c r="H4009" s="233" t="s">
        <v>7927</v>
      </c>
      <c r="I4009" s="234" t="s">
        <v>166</v>
      </c>
      <c r="J4009" s="64" t="s">
        <v>331</v>
      </c>
    </row>
    <row r="4010" spans="1:10" x14ac:dyDescent="0.25">
      <c r="A4010" s="64">
        <v>24200697</v>
      </c>
      <c r="B4010" s="233" t="s">
        <v>8068</v>
      </c>
      <c r="C4010" s="64" t="s">
        <v>4399</v>
      </c>
      <c r="D4010" s="234" t="s">
        <v>118</v>
      </c>
      <c r="E4010" s="64" t="s">
        <v>4959</v>
      </c>
      <c r="F4010" s="64">
        <v>15</v>
      </c>
      <c r="G4010" s="64" t="s">
        <v>166</v>
      </c>
      <c r="H4010" s="233" t="s">
        <v>7927</v>
      </c>
      <c r="I4010" s="234" t="s">
        <v>166</v>
      </c>
      <c r="J4010" s="64" t="s">
        <v>788</v>
      </c>
    </row>
    <row r="4011" spans="1:10" x14ac:dyDescent="0.25">
      <c r="A4011" s="64">
        <v>24200154</v>
      </c>
      <c r="B4011" s="233" t="s">
        <v>8069</v>
      </c>
      <c r="C4011" s="64" t="s">
        <v>1974</v>
      </c>
      <c r="D4011" s="234" t="s">
        <v>119</v>
      </c>
      <c r="E4011" s="64" t="s">
        <v>3929</v>
      </c>
      <c r="F4011" s="64">
        <v>15</v>
      </c>
      <c r="G4011" s="64" t="s">
        <v>166</v>
      </c>
      <c r="H4011" s="233" t="s">
        <v>7927</v>
      </c>
      <c r="I4011" s="234" t="s">
        <v>166</v>
      </c>
      <c r="J4011" s="64" t="s">
        <v>2307</v>
      </c>
    </row>
    <row r="4012" spans="1:10" x14ac:dyDescent="0.25">
      <c r="A4012" s="64">
        <v>24248984</v>
      </c>
      <c r="B4012" s="233" t="s">
        <v>8070</v>
      </c>
      <c r="C4012" s="64" t="s">
        <v>8071</v>
      </c>
      <c r="D4012" s="234" t="s">
        <v>404</v>
      </c>
      <c r="E4012" s="64" t="s">
        <v>8072</v>
      </c>
      <c r="F4012" s="64">
        <v>16</v>
      </c>
      <c r="G4012" s="64" t="s">
        <v>166</v>
      </c>
      <c r="H4012" s="233" t="s">
        <v>7927</v>
      </c>
      <c r="I4012" s="234" t="s">
        <v>166</v>
      </c>
      <c r="J4012" s="64" t="s">
        <v>4313</v>
      </c>
    </row>
    <row r="4013" spans="1:10" x14ac:dyDescent="0.25">
      <c r="A4013" s="64">
        <v>24199019</v>
      </c>
      <c r="B4013" s="233" t="s">
        <v>1029</v>
      </c>
      <c r="C4013" s="64" t="s">
        <v>8073</v>
      </c>
      <c r="D4013" s="234" t="s">
        <v>404</v>
      </c>
      <c r="E4013" s="64" t="s">
        <v>8074</v>
      </c>
      <c r="F4013" s="64">
        <v>16</v>
      </c>
      <c r="G4013" s="64" t="s">
        <v>166</v>
      </c>
      <c r="H4013" s="233" t="s">
        <v>7927</v>
      </c>
      <c r="I4013" s="234" t="s">
        <v>166</v>
      </c>
      <c r="J4013" s="64" t="s">
        <v>469</v>
      </c>
    </row>
    <row r="4014" spans="1:10" x14ac:dyDescent="0.25">
      <c r="A4014" s="64">
        <v>24248060</v>
      </c>
      <c r="B4014" s="233" t="s">
        <v>1029</v>
      </c>
      <c r="C4014" s="64" t="s">
        <v>8075</v>
      </c>
      <c r="D4014" s="234" t="s">
        <v>118</v>
      </c>
      <c r="E4014" s="64" t="s">
        <v>4022</v>
      </c>
      <c r="F4014" s="64">
        <v>15</v>
      </c>
      <c r="G4014" s="64" t="s">
        <v>166</v>
      </c>
      <c r="H4014" s="233" t="s">
        <v>7927</v>
      </c>
      <c r="I4014" s="234" t="s">
        <v>166</v>
      </c>
      <c r="J4014" s="64" t="s">
        <v>331</v>
      </c>
    </row>
    <row r="4015" spans="1:10" x14ac:dyDescent="0.25">
      <c r="A4015" s="64">
        <v>24238159</v>
      </c>
      <c r="B4015" s="233" t="s">
        <v>8076</v>
      </c>
      <c r="C4015" s="64" t="s">
        <v>8077</v>
      </c>
      <c r="D4015" s="234" t="s">
        <v>7211</v>
      </c>
      <c r="E4015" s="64" t="s">
        <v>7994</v>
      </c>
      <c r="F4015" s="64">
        <v>18</v>
      </c>
      <c r="G4015" s="64" t="s">
        <v>166</v>
      </c>
      <c r="H4015" s="233" t="s">
        <v>7927</v>
      </c>
      <c r="I4015" s="234" t="s">
        <v>166</v>
      </c>
      <c r="J4015" s="64" t="s">
        <v>8078</v>
      </c>
    </row>
    <row r="4016" spans="1:10" x14ac:dyDescent="0.25">
      <c r="A4016" s="64">
        <v>24239223</v>
      </c>
      <c r="B4016" s="233" t="s">
        <v>1475</v>
      </c>
      <c r="C4016" s="64" t="s">
        <v>759</v>
      </c>
      <c r="D4016" s="234" t="s">
        <v>404</v>
      </c>
      <c r="E4016" s="64" t="s">
        <v>3382</v>
      </c>
      <c r="F4016" s="64">
        <v>16</v>
      </c>
      <c r="G4016" s="64" t="s">
        <v>166</v>
      </c>
      <c r="H4016" s="233" t="s">
        <v>7927</v>
      </c>
      <c r="I4016" s="234" t="s">
        <v>166</v>
      </c>
      <c r="J4016" s="64" t="s">
        <v>469</v>
      </c>
    </row>
    <row r="4017" spans="1:10" x14ac:dyDescent="0.25">
      <c r="A4017" s="64">
        <v>24200756</v>
      </c>
      <c r="B4017" s="233" t="s">
        <v>8079</v>
      </c>
      <c r="C4017" s="64" t="s">
        <v>3718</v>
      </c>
      <c r="D4017" s="234" t="s">
        <v>657</v>
      </c>
      <c r="E4017" s="64" t="s">
        <v>8080</v>
      </c>
      <c r="F4017" s="64">
        <v>16</v>
      </c>
      <c r="G4017" s="64" t="s">
        <v>166</v>
      </c>
      <c r="H4017" s="233" t="s">
        <v>7927</v>
      </c>
      <c r="I4017" s="234" t="s">
        <v>166</v>
      </c>
      <c r="J4017" s="64" t="s">
        <v>8081</v>
      </c>
    </row>
    <row r="4018" spans="1:10" x14ac:dyDescent="0.25">
      <c r="A4018" s="64">
        <v>24202832</v>
      </c>
      <c r="B4018" s="233" t="s">
        <v>8082</v>
      </c>
      <c r="C4018" s="64" t="s">
        <v>7613</v>
      </c>
      <c r="D4018" s="234" t="s">
        <v>119</v>
      </c>
      <c r="E4018" s="64" t="s">
        <v>8083</v>
      </c>
      <c r="F4018" s="64">
        <v>15</v>
      </c>
      <c r="G4018" s="64" t="s">
        <v>166</v>
      </c>
      <c r="H4018" s="233" t="s">
        <v>7927</v>
      </c>
      <c r="I4018" s="234" t="s">
        <v>166</v>
      </c>
      <c r="J4018" s="64" t="s">
        <v>818</v>
      </c>
    </row>
    <row r="4019" spans="1:10" x14ac:dyDescent="0.25">
      <c r="A4019" s="64">
        <v>24248057</v>
      </c>
      <c r="B4019" s="233" t="s">
        <v>1489</v>
      </c>
      <c r="C4019" s="64" t="s">
        <v>6182</v>
      </c>
      <c r="D4019" s="234" t="s">
        <v>404</v>
      </c>
      <c r="E4019" s="64" t="s">
        <v>6821</v>
      </c>
      <c r="F4019" s="64">
        <v>16</v>
      </c>
      <c r="G4019" s="64" t="s">
        <v>166</v>
      </c>
      <c r="H4019" s="233" t="s">
        <v>7927</v>
      </c>
      <c r="I4019" s="234" t="s">
        <v>166</v>
      </c>
      <c r="J4019" s="64" t="s">
        <v>331</v>
      </c>
    </row>
    <row r="4020" spans="1:10" x14ac:dyDescent="0.25">
      <c r="A4020" s="64">
        <v>24200239</v>
      </c>
      <c r="B4020" s="233" t="s">
        <v>8084</v>
      </c>
      <c r="C4020" s="64" t="s">
        <v>1152</v>
      </c>
      <c r="D4020" s="234" t="s">
        <v>404</v>
      </c>
      <c r="E4020" s="64" t="s">
        <v>7849</v>
      </c>
      <c r="F4020" s="64">
        <v>16</v>
      </c>
      <c r="G4020" s="64" t="s">
        <v>166</v>
      </c>
      <c r="H4020" s="233" t="s">
        <v>7927</v>
      </c>
      <c r="I4020" s="234" t="s">
        <v>166</v>
      </c>
      <c r="J4020" s="64" t="s">
        <v>331</v>
      </c>
    </row>
    <row r="4021" spans="1:10" x14ac:dyDescent="0.25">
      <c r="A4021" s="64">
        <v>24199163</v>
      </c>
      <c r="B4021" s="233" t="s">
        <v>8085</v>
      </c>
      <c r="C4021" s="64" t="s">
        <v>8086</v>
      </c>
      <c r="D4021" s="234" t="s">
        <v>7189</v>
      </c>
      <c r="E4021" s="64" t="s">
        <v>8087</v>
      </c>
      <c r="F4021" s="64">
        <v>17</v>
      </c>
      <c r="G4021" s="64" t="s">
        <v>166</v>
      </c>
      <c r="H4021" s="233" t="s">
        <v>7927</v>
      </c>
      <c r="I4021" s="234" t="s">
        <v>166</v>
      </c>
      <c r="J4021" s="64" t="s">
        <v>2307</v>
      </c>
    </row>
    <row r="4022" spans="1:10" x14ac:dyDescent="0.25">
      <c r="A4022" s="64">
        <v>24200087</v>
      </c>
      <c r="B4022" s="233" t="s">
        <v>8088</v>
      </c>
      <c r="C4022" s="64" t="s">
        <v>2188</v>
      </c>
      <c r="D4022" s="234" t="s">
        <v>657</v>
      </c>
      <c r="E4022" s="64" t="s">
        <v>7689</v>
      </c>
      <c r="F4022" s="64">
        <v>17</v>
      </c>
      <c r="G4022" s="64" t="s">
        <v>166</v>
      </c>
      <c r="H4022" s="233" t="s">
        <v>7927</v>
      </c>
      <c r="I4022" s="234" t="s">
        <v>166</v>
      </c>
      <c r="J4022" s="64" t="s">
        <v>2307</v>
      </c>
    </row>
    <row r="4023" spans="1:10" x14ac:dyDescent="0.25">
      <c r="A4023" s="64">
        <v>24200293</v>
      </c>
      <c r="B4023" s="233" t="s">
        <v>1501</v>
      </c>
      <c r="C4023" s="64" t="s">
        <v>1117</v>
      </c>
      <c r="D4023" s="234" t="s">
        <v>404</v>
      </c>
      <c r="E4023" s="64" t="s">
        <v>7901</v>
      </c>
      <c r="F4023" s="64">
        <v>16</v>
      </c>
      <c r="G4023" s="64" t="s">
        <v>166</v>
      </c>
      <c r="H4023" s="233" t="s">
        <v>7927</v>
      </c>
      <c r="I4023" s="234" t="s">
        <v>166</v>
      </c>
      <c r="J4023" s="64" t="s">
        <v>469</v>
      </c>
    </row>
    <row r="4024" spans="1:10" x14ac:dyDescent="0.25">
      <c r="A4024" s="64">
        <v>24239224</v>
      </c>
      <c r="B4024" s="233" t="s">
        <v>3549</v>
      </c>
      <c r="C4024" s="64" t="s">
        <v>8089</v>
      </c>
      <c r="D4024" s="234" t="s">
        <v>657</v>
      </c>
      <c r="E4024" s="64" t="s">
        <v>8090</v>
      </c>
      <c r="F4024" s="64">
        <v>17</v>
      </c>
      <c r="G4024" s="64" t="s">
        <v>166</v>
      </c>
      <c r="H4024" s="233" t="s">
        <v>7927</v>
      </c>
      <c r="I4024" s="234" t="s">
        <v>166</v>
      </c>
      <c r="J4024" s="64" t="s">
        <v>2600</v>
      </c>
    </row>
    <row r="4025" spans="1:10" x14ac:dyDescent="0.25">
      <c r="A4025" s="64">
        <v>24200024</v>
      </c>
      <c r="B4025" s="233" t="s">
        <v>8091</v>
      </c>
      <c r="C4025" s="64" t="s">
        <v>8092</v>
      </c>
      <c r="D4025" s="234" t="s">
        <v>404</v>
      </c>
      <c r="E4025" s="64" t="s">
        <v>8093</v>
      </c>
      <c r="F4025" s="64">
        <v>16</v>
      </c>
      <c r="G4025" s="64" t="s">
        <v>166</v>
      </c>
      <c r="H4025" s="233" t="s">
        <v>7927</v>
      </c>
      <c r="I4025" s="234" t="s">
        <v>166</v>
      </c>
      <c r="J4025" s="64" t="s">
        <v>331</v>
      </c>
    </row>
    <row r="4026" spans="1:10" x14ac:dyDescent="0.25">
      <c r="A4026" s="64">
        <v>24200757</v>
      </c>
      <c r="B4026" s="233" t="s">
        <v>8094</v>
      </c>
      <c r="C4026" s="64" t="s">
        <v>8095</v>
      </c>
      <c r="D4026" s="234" t="s">
        <v>404</v>
      </c>
      <c r="E4026" s="64" t="s">
        <v>7391</v>
      </c>
      <c r="F4026" s="64">
        <v>16</v>
      </c>
      <c r="G4026" s="64" t="s">
        <v>166</v>
      </c>
      <c r="H4026" s="233" t="s">
        <v>7927</v>
      </c>
      <c r="I4026" s="234" t="s">
        <v>166</v>
      </c>
      <c r="J4026" s="64" t="s">
        <v>2289</v>
      </c>
    </row>
    <row r="4027" spans="1:10" x14ac:dyDescent="0.25">
      <c r="A4027" s="64">
        <v>24210545</v>
      </c>
      <c r="B4027" s="233" t="s">
        <v>8096</v>
      </c>
      <c r="C4027" s="64" t="s">
        <v>1747</v>
      </c>
      <c r="D4027" s="234" t="s">
        <v>119</v>
      </c>
      <c r="E4027" s="64" t="s">
        <v>7434</v>
      </c>
      <c r="F4027" s="64">
        <v>15</v>
      </c>
      <c r="G4027" s="64" t="s">
        <v>166</v>
      </c>
      <c r="H4027" s="233" t="s">
        <v>7927</v>
      </c>
      <c r="I4027" s="234" t="s">
        <v>166</v>
      </c>
      <c r="J4027" s="64" t="s">
        <v>2257</v>
      </c>
    </row>
    <row r="4028" spans="1:10" x14ac:dyDescent="0.25">
      <c r="A4028" s="64">
        <v>24200124</v>
      </c>
      <c r="B4028" s="233" t="s">
        <v>5481</v>
      </c>
      <c r="C4028" s="64" t="s">
        <v>8097</v>
      </c>
      <c r="D4028" s="234" t="s">
        <v>7211</v>
      </c>
      <c r="E4028" s="64" t="s">
        <v>8098</v>
      </c>
      <c r="F4028" s="64">
        <v>17</v>
      </c>
      <c r="G4028" s="64" t="s">
        <v>166</v>
      </c>
      <c r="H4028" s="233" t="s">
        <v>7927</v>
      </c>
      <c r="I4028" s="234" t="s">
        <v>166</v>
      </c>
      <c r="J4028" s="64" t="s">
        <v>469</v>
      </c>
    </row>
    <row r="4029" spans="1:10" x14ac:dyDescent="0.25">
      <c r="A4029" s="64">
        <v>24220894</v>
      </c>
      <c r="B4029" s="233" t="s">
        <v>8099</v>
      </c>
      <c r="C4029" s="64" t="s">
        <v>555</v>
      </c>
      <c r="D4029" s="234" t="s">
        <v>404</v>
      </c>
      <c r="E4029" s="64" t="s">
        <v>8039</v>
      </c>
      <c r="F4029" s="64">
        <v>16</v>
      </c>
      <c r="G4029" s="64" t="s">
        <v>166</v>
      </c>
      <c r="H4029" s="233" t="s">
        <v>7927</v>
      </c>
      <c r="I4029" s="234" t="s">
        <v>166</v>
      </c>
      <c r="J4029" s="64" t="s">
        <v>2284</v>
      </c>
    </row>
    <row r="4030" spans="1:10" x14ac:dyDescent="0.25">
      <c r="A4030" s="64">
        <v>24248985</v>
      </c>
      <c r="B4030" s="233" t="s">
        <v>3866</v>
      </c>
      <c r="C4030" s="64" t="s">
        <v>6409</v>
      </c>
      <c r="D4030" s="234" t="s">
        <v>7189</v>
      </c>
      <c r="E4030" s="64" t="s">
        <v>8100</v>
      </c>
      <c r="F4030" s="64">
        <v>17</v>
      </c>
      <c r="G4030" s="64" t="s">
        <v>166</v>
      </c>
      <c r="H4030" s="233" t="s">
        <v>7927</v>
      </c>
      <c r="I4030" s="234" t="s">
        <v>166</v>
      </c>
      <c r="J4030" s="64" t="s">
        <v>2337</v>
      </c>
    </row>
    <row r="4031" spans="1:10" x14ac:dyDescent="0.25">
      <c r="A4031" s="64">
        <v>24222736</v>
      </c>
      <c r="B4031" s="233" t="s">
        <v>8101</v>
      </c>
      <c r="C4031" s="64" t="s">
        <v>2406</v>
      </c>
      <c r="D4031" s="234" t="s">
        <v>118</v>
      </c>
      <c r="E4031" s="64" t="s">
        <v>7963</v>
      </c>
      <c r="F4031" s="64">
        <v>15</v>
      </c>
      <c r="G4031" s="64" t="s">
        <v>166</v>
      </c>
      <c r="H4031" s="233" t="s">
        <v>7927</v>
      </c>
      <c r="I4031" s="234" t="s">
        <v>166</v>
      </c>
      <c r="J4031" s="64" t="s">
        <v>2257</v>
      </c>
    </row>
    <row r="4032" spans="1:10" x14ac:dyDescent="0.25">
      <c r="A4032" s="64">
        <v>24248986</v>
      </c>
      <c r="B4032" s="233" t="s">
        <v>3274</v>
      </c>
      <c r="C4032" s="64" t="s">
        <v>8102</v>
      </c>
      <c r="D4032" s="234" t="s">
        <v>657</v>
      </c>
      <c r="E4032" s="64" t="s">
        <v>8103</v>
      </c>
      <c r="F4032" s="64">
        <v>17</v>
      </c>
      <c r="G4032" s="64" t="s">
        <v>166</v>
      </c>
      <c r="H4032" s="233" t="s">
        <v>7927</v>
      </c>
      <c r="I4032" s="234" t="s">
        <v>166</v>
      </c>
      <c r="J4032" s="64" t="s">
        <v>2307</v>
      </c>
    </row>
    <row r="4033" spans="1:10" x14ac:dyDescent="0.25">
      <c r="A4033" s="64">
        <v>24222088</v>
      </c>
      <c r="B4033" s="233" t="s">
        <v>8104</v>
      </c>
      <c r="C4033" s="64" t="s">
        <v>1246</v>
      </c>
      <c r="D4033" s="234" t="s">
        <v>657</v>
      </c>
      <c r="E4033" s="64" t="s">
        <v>7676</v>
      </c>
      <c r="F4033" s="64">
        <v>16</v>
      </c>
      <c r="G4033" s="64" t="s">
        <v>166</v>
      </c>
      <c r="H4033" s="233" t="s">
        <v>7927</v>
      </c>
      <c r="I4033" s="234" t="s">
        <v>166</v>
      </c>
      <c r="J4033" s="64" t="s">
        <v>2257</v>
      </c>
    </row>
    <row r="4034" spans="1:10" x14ac:dyDescent="0.25">
      <c r="A4034" s="64">
        <v>24199080</v>
      </c>
      <c r="B4034" s="233" t="s">
        <v>8105</v>
      </c>
      <c r="C4034" s="64" t="s">
        <v>8106</v>
      </c>
      <c r="D4034" s="234" t="s">
        <v>657</v>
      </c>
      <c r="E4034" s="64" t="s">
        <v>8107</v>
      </c>
      <c r="F4034" s="64">
        <v>17</v>
      </c>
      <c r="G4034" s="64" t="s">
        <v>166</v>
      </c>
      <c r="H4034" s="233" t="s">
        <v>7927</v>
      </c>
      <c r="I4034" s="234" t="s">
        <v>166</v>
      </c>
      <c r="J4034" s="64" t="s">
        <v>2307</v>
      </c>
    </row>
    <row r="4035" spans="1:10" x14ac:dyDescent="0.25">
      <c r="A4035" s="64">
        <v>24247761</v>
      </c>
      <c r="B4035" s="233" t="s">
        <v>8108</v>
      </c>
      <c r="C4035" s="64" t="s">
        <v>5178</v>
      </c>
      <c r="D4035" s="234" t="s">
        <v>657</v>
      </c>
      <c r="E4035" s="64" t="s">
        <v>8109</v>
      </c>
      <c r="F4035" s="64">
        <v>17</v>
      </c>
      <c r="G4035" s="64" t="s">
        <v>166</v>
      </c>
      <c r="H4035" s="233" t="s">
        <v>7927</v>
      </c>
      <c r="I4035" s="234" t="s">
        <v>166</v>
      </c>
      <c r="J4035" s="64" t="s">
        <v>2257</v>
      </c>
    </row>
    <row r="4036" spans="1:10" x14ac:dyDescent="0.25">
      <c r="A4036" s="64">
        <v>24200723</v>
      </c>
      <c r="B4036" s="233" t="s">
        <v>8110</v>
      </c>
      <c r="C4036" s="64" t="s">
        <v>4876</v>
      </c>
      <c r="D4036" s="234" t="s">
        <v>404</v>
      </c>
      <c r="E4036" s="64" t="s">
        <v>3721</v>
      </c>
      <c r="F4036" s="64">
        <v>15</v>
      </c>
      <c r="G4036" s="64" t="s">
        <v>166</v>
      </c>
      <c r="H4036" s="233" t="s">
        <v>7927</v>
      </c>
      <c r="I4036" s="234" t="s">
        <v>166</v>
      </c>
      <c r="J4036" s="64" t="s">
        <v>331</v>
      </c>
    </row>
    <row r="4037" spans="1:10" x14ac:dyDescent="0.25">
      <c r="A4037" s="64">
        <v>24188257</v>
      </c>
      <c r="B4037" s="233" t="s">
        <v>2685</v>
      </c>
      <c r="C4037" s="64" t="s">
        <v>8111</v>
      </c>
      <c r="D4037" s="234" t="s">
        <v>404</v>
      </c>
      <c r="E4037" s="64" t="s">
        <v>8112</v>
      </c>
      <c r="F4037" s="64">
        <v>17</v>
      </c>
      <c r="G4037" s="64" t="s">
        <v>166</v>
      </c>
      <c r="H4037" s="233" t="s">
        <v>7927</v>
      </c>
      <c r="I4037" s="234" t="s">
        <v>166</v>
      </c>
      <c r="J4037" s="64" t="s">
        <v>331</v>
      </c>
    </row>
    <row r="4038" spans="1:10" x14ac:dyDescent="0.25">
      <c r="A4038" s="64">
        <v>24200468</v>
      </c>
      <c r="B4038" s="233" t="s">
        <v>5966</v>
      </c>
      <c r="C4038" s="64" t="s">
        <v>8113</v>
      </c>
      <c r="D4038" s="234" t="s">
        <v>404</v>
      </c>
      <c r="E4038" s="64" t="s">
        <v>8072</v>
      </c>
      <c r="F4038" s="64">
        <v>16</v>
      </c>
      <c r="G4038" s="64" t="s">
        <v>166</v>
      </c>
      <c r="H4038" s="233" t="s">
        <v>7927</v>
      </c>
      <c r="I4038" s="234" t="s">
        <v>166</v>
      </c>
      <c r="J4038" s="64" t="s">
        <v>1395</v>
      </c>
    </row>
    <row r="4039" spans="1:10" x14ac:dyDescent="0.25">
      <c r="A4039" s="64">
        <v>24237055</v>
      </c>
      <c r="B4039" s="233" t="s">
        <v>738</v>
      </c>
      <c r="C4039" s="64" t="s">
        <v>8114</v>
      </c>
      <c r="D4039" s="234" t="s">
        <v>7211</v>
      </c>
      <c r="E4039" s="64" t="s">
        <v>7854</v>
      </c>
      <c r="F4039" s="64">
        <v>18</v>
      </c>
      <c r="G4039" s="64" t="s">
        <v>166</v>
      </c>
      <c r="H4039" s="233" t="s">
        <v>7927</v>
      </c>
      <c r="I4039" s="234" t="s">
        <v>166</v>
      </c>
      <c r="J4039" s="64" t="s">
        <v>331</v>
      </c>
    </row>
    <row r="4040" spans="1:10" x14ac:dyDescent="0.25">
      <c r="A4040" s="64">
        <v>24202818</v>
      </c>
      <c r="B4040" s="233" t="s">
        <v>8115</v>
      </c>
      <c r="C4040" s="64" t="s">
        <v>8116</v>
      </c>
      <c r="D4040" s="234" t="s">
        <v>119</v>
      </c>
      <c r="E4040" s="64" t="s">
        <v>8117</v>
      </c>
      <c r="F4040" s="64">
        <v>15</v>
      </c>
      <c r="G4040" s="64" t="s">
        <v>166</v>
      </c>
      <c r="H4040" s="233" t="s">
        <v>7927</v>
      </c>
      <c r="I4040" s="234" t="s">
        <v>166</v>
      </c>
      <c r="J4040" s="64" t="s">
        <v>469</v>
      </c>
    </row>
    <row r="4041" spans="1:10" x14ac:dyDescent="0.25">
      <c r="A4041" s="64">
        <v>24248058</v>
      </c>
      <c r="B4041" s="233" t="s">
        <v>6801</v>
      </c>
      <c r="C4041" s="64" t="s">
        <v>8118</v>
      </c>
      <c r="D4041" s="234" t="s">
        <v>119</v>
      </c>
      <c r="E4041" s="64" t="s">
        <v>8119</v>
      </c>
      <c r="F4041" s="64">
        <v>15</v>
      </c>
      <c r="G4041" s="64" t="s">
        <v>166</v>
      </c>
      <c r="H4041" s="233" t="s">
        <v>7927</v>
      </c>
      <c r="I4041" s="234" t="s">
        <v>166</v>
      </c>
      <c r="J4041" s="64" t="s">
        <v>331</v>
      </c>
    </row>
    <row r="4042" spans="1:10" x14ac:dyDescent="0.25">
      <c r="A4042" s="64">
        <v>24212684</v>
      </c>
      <c r="B4042" s="233" t="s">
        <v>8120</v>
      </c>
      <c r="C4042" s="64" t="s">
        <v>8121</v>
      </c>
      <c r="D4042" s="234" t="s">
        <v>404</v>
      </c>
      <c r="E4042" s="64" t="s">
        <v>8122</v>
      </c>
      <c r="F4042" s="64">
        <v>16</v>
      </c>
      <c r="G4042" s="64" t="s">
        <v>166</v>
      </c>
      <c r="H4042" s="233" t="s">
        <v>7927</v>
      </c>
      <c r="I4042" s="234" t="s">
        <v>166</v>
      </c>
      <c r="J4042" s="64" t="s">
        <v>469</v>
      </c>
    </row>
    <row r="4043" spans="1:10" x14ac:dyDescent="0.25">
      <c r="A4043" s="64">
        <v>24248987</v>
      </c>
      <c r="B4043" s="233" t="s">
        <v>8123</v>
      </c>
      <c r="C4043" s="64" t="s">
        <v>2598</v>
      </c>
      <c r="D4043" s="234" t="s">
        <v>404</v>
      </c>
      <c r="E4043" s="64" t="s">
        <v>7755</v>
      </c>
      <c r="F4043" s="64">
        <v>16</v>
      </c>
      <c r="G4043" s="64" t="s">
        <v>166</v>
      </c>
      <c r="H4043" s="233" t="s">
        <v>7927</v>
      </c>
      <c r="I4043" s="234" t="s">
        <v>166</v>
      </c>
      <c r="J4043" s="64" t="s">
        <v>2337</v>
      </c>
    </row>
    <row r="4044" spans="1:10" x14ac:dyDescent="0.25">
      <c r="A4044" s="64">
        <v>24188066</v>
      </c>
      <c r="B4044" s="233" t="s">
        <v>8124</v>
      </c>
      <c r="C4044" s="64" t="s">
        <v>8125</v>
      </c>
      <c r="D4044" s="234" t="s">
        <v>7211</v>
      </c>
      <c r="E4044" s="64" t="s">
        <v>7994</v>
      </c>
      <c r="F4044" s="64">
        <v>18</v>
      </c>
      <c r="G4044" s="64" t="s">
        <v>166</v>
      </c>
      <c r="H4044" s="233" t="s">
        <v>7927</v>
      </c>
      <c r="I4044" s="234" t="s">
        <v>166</v>
      </c>
      <c r="J4044" s="64" t="s">
        <v>331</v>
      </c>
    </row>
    <row r="4045" spans="1:10" x14ac:dyDescent="0.25">
      <c r="A4045" s="64">
        <v>24199145</v>
      </c>
      <c r="B4045" s="233" t="s">
        <v>8126</v>
      </c>
      <c r="C4045" s="64" t="s">
        <v>702</v>
      </c>
      <c r="D4045" s="234" t="s">
        <v>657</v>
      </c>
      <c r="E4045" s="64" t="s">
        <v>7764</v>
      </c>
      <c r="F4045" s="64">
        <v>17</v>
      </c>
      <c r="G4045" s="64" t="s">
        <v>166</v>
      </c>
      <c r="H4045" s="233" t="s">
        <v>7927</v>
      </c>
      <c r="I4045" s="234" t="s">
        <v>166</v>
      </c>
      <c r="J4045" s="64" t="s">
        <v>2337</v>
      </c>
    </row>
    <row r="4046" spans="1:10" x14ac:dyDescent="0.25">
      <c r="A4046" s="64">
        <v>24190540</v>
      </c>
      <c r="B4046" s="233" t="s">
        <v>8127</v>
      </c>
      <c r="C4046" s="64" t="s">
        <v>8128</v>
      </c>
      <c r="D4046" s="234" t="s">
        <v>657</v>
      </c>
      <c r="E4046" s="64" t="s">
        <v>7685</v>
      </c>
      <c r="F4046" s="64">
        <v>17</v>
      </c>
      <c r="G4046" s="64" t="s">
        <v>166</v>
      </c>
      <c r="H4046" s="233" t="s">
        <v>7927</v>
      </c>
      <c r="I4046" s="234" t="s">
        <v>166</v>
      </c>
      <c r="J4046" s="64" t="s">
        <v>2289</v>
      </c>
    </row>
    <row r="4047" spans="1:10" x14ac:dyDescent="0.25">
      <c r="A4047" s="64">
        <v>24248988</v>
      </c>
      <c r="B4047" s="233" t="s">
        <v>8129</v>
      </c>
      <c r="C4047" s="64" t="s">
        <v>1629</v>
      </c>
      <c r="D4047" s="234" t="s">
        <v>7211</v>
      </c>
      <c r="E4047" s="64" t="s">
        <v>8130</v>
      </c>
      <c r="F4047" s="64">
        <v>18</v>
      </c>
      <c r="G4047" s="64" t="s">
        <v>166</v>
      </c>
      <c r="H4047" s="233" t="s">
        <v>7927</v>
      </c>
      <c r="I4047" s="234" t="s">
        <v>166</v>
      </c>
      <c r="J4047" s="64" t="s">
        <v>2337</v>
      </c>
    </row>
    <row r="4048" spans="1:10" x14ac:dyDescent="0.25">
      <c r="A4048" s="64">
        <v>24211288</v>
      </c>
      <c r="B4048" s="233" t="s">
        <v>8131</v>
      </c>
      <c r="C4048" s="64" t="s">
        <v>1779</v>
      </c>
      <c r="D4048" s="234" t="s">
        <v>119</v>
      </c>
      <c r="E4048" s="64" t="s">
        <v>2971</v>
      </c>
      <c r="F4048" s="64">
        <v>15</v>
      </c>
      <c r="G4048" s="64" t="s">
        <v>166</v>
      </c>
      <c r="H4048" s="233" t="s">
        <v>7927</v>
      </c>
      <c r="I4048" s="234" t="s">
        <v>166</v>
      </c>
      <c r="J4048" s="64" t="s">
        <v>2257</v>
      </c>
    </row>
    <row r="4049" spans="1:10" x14ac:dyDescent="0.25">
      <c r="A4049" s="64">
        <v>24190779</v>
      </c>
      <c r="B4049" s="233" t="s">
        <v>8132</v>
      </c>
      <c r="C4049" s="64" t="s">
        <v>8133</v>
      </c>
      <c r="D4049" s="234" t="s">
        <v>404</v>
      </c>
      <c r="E4049" s="64" t="s">
        <v>7851</v>
      </c>
      <c r="F4049" s="64">
        <v>16</v>
      </c>
      <c r="G4049" s="64" t="s">
        <v>166</v>
      </c>
      <c r="H4049" s="233" t="s">
        <v>7927</v>
      </c>
      <c r="I4049" s="234" t="s">
        <v>166</v>
      </c>
      <c r="J4049" s="64" t="s">
        <v>469</v>
      </c>
    </row>
    <row r="4050" spans="1:10" x14ac:dyDescent="0.25">
      <c r="A4050" s="64">
        <v>24192791</v>
      </c>
      <c r="B4050" s="233" t="s">
        <v>8134</v>
      </c>
      <c r="C4050" s="64" t="s">
        <v>8135</v>
      </c>
      <c r="D4050" s="234" t="s">
        <v>404</v>
      </c>
      <c r="E4050" s="64" t="s">
        <v>8136</v>
      </c>
      <c r="F4050" s="64">
        <v>17</v>
      </c>
      <c r="G4050" s="64" t="s">
        <v>166</v>
      </c>
      <c r="H4050" s="233" t="s">
        <v>7927</v>
      </c>
      <c r="I4050" s="234" t="s">
        <v>166</v>
      </c>
      <c r="J4050" s="64" t="s">
        <v>331</v>
      </c>
    </row>
    <row r="4051" spans="1:10" x14ac:dyDescent="0.25">
      <c r="A4051" s="64">
        <v>24248044</v>
      </c>
      <c r="B4051" s="233" t="s">
        <v>8137</v>
      </c>
      <c r="C4051" s="64" t="s">
        <v>8138</v>
      </c>
      <c r="D4051" s="234" t="s">
        <v>118</v>
      </c>
      <c r="E4051" s="64" t="s">
        <v>3158</v>
      </c>
      <c r="F4051" s="64">
        <v>15</v>
      </c>
      <c r="G4051" s="64" t="s">
        <v>166</v>
      </c>
      <c r="H4051" s="233" t="s">
        <v>7927</v>
      </c>
      <c r="I4051" s="234" t="s">
        <v>166</v>
      </c>
      <c r="J4051" s="64" t="s">
        <v>331</v>
      </c>
    </row>
    <row r="4052" spans="1:10" x14ac:dyDescent="0.25">
      <c r="A4052" s="64">
        <v>24248062</v>
      </c>
      <c r="B4052" s="233" t="s">
        <v>8139</v>
      </c>
      <c r="C4052" s="64" t="s">
        <v>8140</v>
      </c>
      <c r="D4052" s="234" t="s">
        <v>657</v>
      </c>
      <c r="E4052" s="64" t="s">
        <v>8141</v>
      </c>
      <c r="F4052" s="64">
        <v>16</v>
      </c>
      <c r="G4052" s="64" t="s">
        <v>166</v>
      </c>
      <c r="H4052" s="233" t="s">
        <v>7927</v>
      </c>
      <c r="I4052" s="234" t="s">
        <v>166</v>
      </c>
      <c r="J4052" s="64" t="s">
        <v>331</v>
      </c>
    </row>
    <row r="4053" spans="1:10" x14ac:dyDescent="0.25">
      <c r="A4053" s="64">
        <v>24211929</v>
      </c>
      <c r="B4053" s="233" t="s">
        <v>8142</v>
      </c>
      <c r="C4053" s="64" t="s">
        <v>8143</v>
      </c>
      <c r="D4053" s="234" t="s">
        <v>657</v>
      </c>
      <c r="E4053" s="64" t="s">
        <v>5338</v>
      </c>
      <c r="F4053" s="64">
        <v>16</v>
      </c>
      <c r="G4053" s="64" t="s">
        <v>166</v>
      </c>
      <c r="H4053" s="233" t="s">
        <v>7927</v>
      </c>
      <c r="I4053" s="234" t="s">
        <v>166</v>
      </c>
      <c r="J4053" s="64" t="s">
        <v>331</v>
      </c>
    </row>
    <row r="4054" spans="1:10" x14ac:dyDescent="0.25">
      <c r="A4054" s="64">
        <v>24199152</v>
      </c>
      <c r="B4054" s="233" t="s">
        <v>8144</v>
      </c>
      <c r="C4054" s="64" t="s">
        <v>8145</v>
      </c>
      <c r="D4054" s="234" t="s">
        <v>7189</v>
      </c>
      <c r="E4054" s="64" t="s">
        <v>8146</v>
      </c>
      <c r="F4054" s="64">
        <v>18</v>
      </c>
      <c r="G4054" s="64" t="s">
        <v>166</v>
      </c>
      <c r="H4054" s="233" t="s">
        <v>7927</v>
      </c>
      <c r="I4054" s="234" t="s">
        <v>166</v>
      </c>
      <c r="J4054" s="64" t="s">
        <v>2493</v>
      </c>
    </row>
    <row r="4055" spans="1:10" x14ac:dyDescent="0.25">
      <c r="A4055" s="64">
        <v>24247888</v>
      </c>
      <c r="B4055" s="233" t="s">
        <v>8147</v>
      </c>
      <c r="C4055" s="64" t="s">
        <v>8148</v>
      </c>
      <c r="D4055" s="234" t="s">
        <v>404</v>
      </c>
      <c r="E4055" s="64" t="s">
        <v>7676</v>
      </c>
      <c r="F4055" s="64">
        <v>16</v>
      </c>
      <c r="G4055" s="64" t="s">
        <v>166</v>
      </c>
      <c r="H4055" s="233" t="s">
        <v>7927</v>
      </c>
      <c r="I4055" s="234" t="s">
        <v>166</v>
      </c>
      <c r="J4055" s="64" t="s">
        <v>2257</v>
      </c>
    </row>
    <row r="4056" spans="1:10" x14ac:dyDescent="0.25">
      <c r="A4056" s="64">
        <v>24201803</v>
      </c>
      <c r="B4056" s="233" t="s">
        <v>8149</v>
      </c>
      <c r="C4056" s="64" t="s">
        <v>8150</v>
      </c>
      <c r="D4056" s="234" t="s">
        <v>119</v>
      </c>
      <c r="E4056" s="64" t="s">
        <v>7999</v>
      </c>
      <c r="F4056" s="64">
        <v>15</v>
      </c>
      <c r="G4056" s="64" t="s">
        <v>166</v>
      </c>
      <c r="H4056" s="233" t="s">
        <v>7927</v>
      </c>
      <c r="I4056" s="234" t="s">
        <v>166</v>
      </c>
      <c r="J4056" s="64" t="s">
        <v>1441</v>
      </c>
    </row>
    <row r="4057" spans="1:10" x14ac:dyDescent="0.25">
      <c r="A4057" s="64">
        <v>24191057</v>
      </c>
      <c r="B4057" s="233" t="s">
        <v>7264</v>
      </c>
      <c r="C4057" s="64" t="s">
        <v>8151</v>
      </c>
      <c r="D4057" s="234" t="s">
        <v>404</v>
      </c>
      <c r="E4057" s="64" t="s">
        <v>7234</v>
      </c>
      <c r="F4057" s="64">
        <v>17</v>
      </c>
      <c r="G4057" s="64" t="s">
        <v>166</v>
      </c>
      <c r="H4057" s="233" t="s">
        <v>7927</v>
      </c>
      <c r="I4057" s="234" t="s">
        <v>166</v>
      </c>
      <c r="J4057" s="64" t="s">
        <v>331</v>
      </c>
    </row>
    <row r="4058" spans="1:10" x14ac:dyDescent="0.25">
      <c r="A4058" s="64">
        <v>24248048</v>
      </c>
      <c r="B4058" s="233" t="s">
        <v>1556</v>
      </c>
      <c r="C4058" s="64" t="s">
        <v>8152</v>
      </c>
      <c r="D4058" s="234" t="s">
        <v>657</v>
      </c>
      <c r="E4058" s="64" t="s">
        <v>8153</v>
      </c>
      <c r="F4058" s="64">
        <v>17</v>
      </c>
      <c r="G4058" s="64" t="s">
        <v>166</v>
      </c>
      <c r="H4058" s="233" t="s">
        <v>7927</v>
      </c>
      <c r="I4058" s="234" t="s">
        <v>166</v>
      </c>
      <c r="J4058" s="64" t="s">
        <v>331</v>
      </c>
    </row>
    <row r="4059" spans="1:10" x14ac:dyDescent="0.25">
      <c r="A4059" s="64">
        <v>24211208</v>
      </c>
      <c r="B4059" s="233" t="s">
        <v>8154</v>
      </c>
      <c r="C4059" s="64" t="s">
        <v>8155</v>
      </c>
      <c r="D4059" s="234" t="s">
        <v>404</v>
      </c>
      <c r="E4059" s="64" t="s">
        <v>8156</v>
      </c>
      <c r="F4059" s="64">
        <v>17</v>
      </c>
      <c r="G4059" s="64" t="s">
        <v>166</v>
      </c>
      <c r="H4059" s="233" t="s">
        <v>7927</v>
      </c>
      <c r="I4059" s="234" t="s">
        <v>166</v>
      </c>
      <c r="J4059" s="64" t="s">
        <v>2337</v>
      </c>
    </row>
    <row r="4060" spans="1:10" x14ac:dyDescent="0.25">
      <c r="A4060" s="64">
        <v>24181536</v>
      </c>
      <c r="B4060" s="233" t="s">
        <v>2876</v>
      </c>
      <c r="C4060" s="64" t="s">
        <v>1629</v>
      </c>
      <c r="D4060" s="234" t="s">
        <v>404</v>
      </c>
      <c r="E4060" s="64" t="s">
        <v>8157</v>
      </c>
      <c r="F4060" s="64">
        <v>17</v>
      </c>
      <c r="G4060" s="64" t="s">
        <v>166</v>
      </c>
      <c r="H4060" s="233" t="s">
        <v>7927</v>
      </c>
      <c r="I4060" s="234" t="s">
        <v>166</v>
      </c>
      <c r="J4060" s="64" t="s">
        <v>331</v>
      </c>
    </row>
    <row r="4061" spans="1:10" x14ac:dyDescent="0.25">
      <c r="A4061" s="64">
        <v>24200398</v>
      </c>
      <c r="B4061" s="233" t="s">
        <v>2134</v>
      </c>
      <c r="C4061" s="64" t="s">
        <v>4498</v>
      </c>
      <c r="D4061" s="234" t="s">
        <v>119</v>
      </c>
      <c r="E4061" s="64" t="s">
        <v>6735</v>
      </c>
      <c r="F4061" s="64">
        <v>15</v>
      </c>
      <c r="G4061" s="64" t="s">
        <v>166</v>
      </c>
      <c r="H4061" s="233" t="s">
        <v>7927</v>
      </c>
      <c r="I4061" s="234" t="s">
        <v>166</v>
      </c>
      <c r="J4061" s="64" t="s">
        <v>1441</v>
      </c>
    </row>
    <row r="4062" spans="1:10" x14ac:dyDescent="0.25">
      <c r="A4062" s="64">
        <v>24201897</v>
      </c>
      <c r="B4062" s="233" t="s">
        <v>8158</v>
      </c>
      <c r="C4062" s="64" t="s">
        <v>4242</v>
      </c>
      <c r="D4062" s="234" t="s">
        <v>119</v>
      </c>
      <c r="E4062" s="64" t="s">
        <v>7099</v>
      </c>
      <c r="F4062" s="64">
        <v>15</v>
      </c>
      <c r="G4062" s="64" t="s">
        <v>166</v>
      </c>
      <c r="H4062" s="233" t="s">
        <v>7927</v>
      </c>
      <c r="I4062" s="234" t="s">
        <v>166</v>
      </c>
      <c r="J4062" s="64" t="s">
        <v>2533</v>
      </c>
    </row>
    <row r="4063" spans="1:10" x14ac:dyDescent="0.25">
      <c r="A4063" s="64">
        <v>24210713</v>
      </c>
      <c r="B4063" s="233" t="s">
        <v>8159</v>
      </c>
      <c r="C4063" s="64" t="s">
        <v>8160</v>
      </c>
      <c r="D4063" s="234" t="s">
        <v>119</v>
      </c>
      <c r="E4063" s="64" t="s">
        <v>7306</v>
      </c>
      <c r="F4063" s="64">
        <v>15</v>
      </c>
      <c r="G4063" s="64" t="s">
        <v>166</v>
      </c>
      <c r="H4063" s="233" t="s">
        <v>7927</v>
      </c>
      <c r="I4063" s="234" t="s">
        <v>166</v>
      </c>
      <c r="J4063" s="64" t="s">
        <v>331</v>
      </c>
    </row>
    <row r="4064" spans="1:10" x14ac:dyDescent="0.25">
      <c r="A4064" s="64">
        <v>24238599</v>
      </c>
      <c r="B4064" s="233" t="s">
        <v>8161</v>
      </c>
      <c r="C4064" s="64" t="s">
        <v>5922</v>
      </c>
      <c r="D4064" s="234" t="s">
        <v>118</v>
      </c>
      <c r="E4064" s="64" t="s">
        <v>8162</v>
      </c>
      <c r="F4064" s="64">
        <v>15</v>
      </c>
      <c r="G4064" s="64" t="s">
        <v>166</v>
      </c>
      <c r="H4064" s="233" t="s">
        <v>7927</v>
      </c>
      <c r="I4064" s="234" t="s">
        <v>166</v>
      </c>
      <c r="J4064" s="64" t="s">
        <v>8081</v>
      </c>
    </row>
    <row r="4065" spans="1:10" x14ac:dyDescent="0.25">
      <c r="A4065" s="64">
        <v>24248094</v>
      </c>
      <c r="B4065" s="233" t="s">
        <v>1577</v>
      </c>
      <c r="C4065" s="64" t="s">
        <v>8163</v>
      </c>
      <c r="D4065" s="234" t="s">
        <v>404</v>
      </c>
      <c r="E4065" s="64" t="s">
        <v>8164</v>
      </c>
      <c r="F4065" s="64">
        <v>16</v>
      </c>
      <c r="G4065" s="64" t="s">
        <v>166</v>
      </c>
      <c r="H4065" s="233" t="s">
        <v>7927</v>
      </c>
      <c r="I4065" s="234" t="s">
        <v>166</v>
      </c>
      <c r="J4065" s="64" t="s">
        <v>469</v>
      </c>
    </row>
    <row r="4066" spans="1:10" x14ac:dyDescent="0.25">
      <c r="A4066" s="64">
        <v>24248047</v>
      </c>
      <c r="B4066" s="233" t="s">
        <v>1577</v>
      </c>
      <c r="C4066" s="64" t="s">
        <v>5178</v>
      </c>
      <c r="D4066" s="234" t="s">
        <v>657</v>
      </c>
      <c r="E4066" s="64" t="s">
        <v>8165</v>
      </c>
      <c r="F4066" s="64">
        <v>16</v>
      </c>
      <c r="G4066" s="64" t="s">
        <v>166</v>
      </c>
      <c r="H4066" s="233" t="s">
        <v>7927</v>
      </c>
      <c r="I4066" s="234" t="s">
        <v>166</v>
      </c>
      <c r="J4066" s="64" t="s">
        <v>331</v>
      </c>
    </row>
    <row r="4067" spans="1:10" x14ac:dyDescent="0.25">
      <c r="A4067" s="64">
        <v>24200183</v>
      </c>
      <c r="B4067" s="233" t="s">
        <v>4039</v>
      </c>
      <c r="C4067" s="64" t="s">
        <v>8166</v>
      </c>
      <c r="D4067" s="234" t="s">
        <v>404</v>
      </c>
      <c r="E4067" s="64" t="s">
        <v>7973</v>
      </c>
      <c r="F4067" s="64">
        <v>15</v>
      </c>
      <c r="G4067" s="64" t="s">
        <v>166</v>
      </c>
      <c r="H4067" s="233" t="s">
        <v>7927</v>
      </c>
      <c r="I4067" s="234" t="s">
        <v>166</v>
      </c>
      <c r="J4067" s="64" t="s">
        <v>469</v>
      </c>
    </row>
    <row r="4068" spans="1:10" x14ac:dyDescent="0.25">
      <c r="A4068" s="64">
        <v>24199038</v>
      </c>
      <c r="B4068" s="233" t="s">
        <v>3161</v>
      </c>
      <c r="C4068" s="64" t="s">
        <v>8167</v>
      </c>
      <c r="D4068" s="234" t="s">
        <v>404</v>
      </c>
      <c r="E4068" s="64" t="s">
        <v>8168</v>
      </c>
      <c r="F4068" s="64">
        <v>16</v>
      </c>
      <c r="G4068" s="64" t="s">
        <v>166</v>
      </c>
      <c r="H4068" s="233" t="s">
        <v>7927</v>
      </c>
      <c r="I4068" s="234" t="s">
        <v>166</v>
      </c>
      <c r="J4068" s="64" t="s">
        <v>1316</v>
      </c>
    </row>
    <row r="4069" spans="1:10" x14ac:dyDescent="0.25">
      <c r="A4069" s="64">
        <v>24239127</v>
      </c>
      <c r="B4069" s="233" t="s">
        <v>1581</v>
      </c>
      <c r="C4069" s="64" t="s">
        <v>8169</v>
      </c>
      <c r="D4069" s="234" t="s">
        <v>404</v>
      </c>
      <c r="E4069" s="64" t="s">
        <v>7906</v>
      </c>
      <c r="F4069" s="64">
        <v>16</v>
      </c>
      <c r="G4069" s="64" t="s">
        <v>166</v>
      </c>
      <c r="H4069" s="233" t="s">
        <v>7927</v>
      </c>
      <c r="I4069" s="234" t="s">
        <v>166</v>
      </c>
      <c r="J4069" s="64" t="s">
        <v>469</v>
      </c>
    </row>
    <row r="4070" spans="1:10" x14ac:dyDescent="0.25">
      <c r="A4070" s="64">
        <v>24248059</v>
      </c>
      <c r="B4070" s="233" t="s">
        <v>6224</v>
      </c>
      <c r="C4070" s="64" t="s">
        <v>8170</v>
      </c>
      <c r="D4070" s="234" t="s">
        <v>7211</v>
      </c>
      <c r="E4070" s="64" t="s">
        <v>8171</v>
      </c>
      <c r="F4070" s="64">
        <v>18</v>
      </c>
      <c r="G4070" s="64" t="s">
        <v>166</v>
      </c>
      <c r="H4070" s="233" t="s">
        <v>7927</v>
      </c>
      <c r="I4070" s="234" t="s">
        <v>166</v>
      </c>
      <c r="J4070" s="64" t="s">
        <v>206</v>
      </c>
    </row>
    <row r="4071" spans="1:10" x14ac:dyDescent="0.25">
      <c r="A4071" s="64">
        <v>24201321</v>
      </c>
      <c r="B4071" s="233" t="s">
        <v>6224</v>
      </c>
      <c r="C4071" s="64" t="s">
        <v>8172</v>
      </c>
      <c r="D4071" s="234" t="s">
        <v>119</v>
      </c>
      <c r="E4071" s="64" t="s">
        <v>8173</v>
      </c>
      <c r="F4071" s="64">
        <v>15</v>
      </c>
      <c r="G4071" s="64" t="s">
        <v>166</v>
      </c>
      <c r="H4071" s="233" t="s">
        <v>7927</v>
      </c>
      <c r="I4071" s="234" t="s">
        <v>166</v>
      </c>
      <c r="J4071" s="64" t="s">
        <v>3685</v>
      </c>
    </row>
    <row r="4072" spans="1:10" x14ac:dyDescent="0.25">
      <c r="A4072" s="64">
        <v>24248989</v>
      </c>
      <c r="B4072" s="233" t="s">
        <v>4221</v>
      </c>
      <c r="C4072" s="64" t="s">
        <v>8174</v>
      </c>
      <c r="D4072" s="234" t="s">
        <v>404</v>
      </c>
      <c r="E4072" s="64" t="s">
        <v>7258</v>
      </c>
      <c r="F4072" s="64">
        <v>16</v>
      </c>
      <c r="G4072" s="64" t="s">
        <v>166</v>
      </c>
      <c r="H4072" s="233" t="s">
        <v>7927</v>
      </c>
      <c r="I4072" s="234" t="s">
        <v>166</v>
      </c>
      <c r="J4072" s="64" t="s">
        <v>469</v>
      </c>
    </row>
    <row r="4073" spans="1:10" x14ac:dyDescent="0.25">
      <c r="A4073" s="64">
        <v>24191056</v>
      </c>
      <c r="B4073" s="233" t="s">
        <v>2890</v>
      </c>
      <c r="C4073" s="64" t="s">
        <v>8175</v>
      </c>
      <c r="D4073" s="234" t="s">
        <v>404</v>
      </c>
      <c r="E4073" s="64" t="s">
        <v>8176</v>
      </c>
      <c r="F4073" s="64">
        <v>16</v>
      </c>
      <c r="G4073" s="64" t="s">
        <v>166</v>
      </c>
      <c r="H4073" s="233" t="s">
        <v>7927</v>
      </c>
      <c r="I4073" s="234" t="s">
        <v>166</v>
      </c>
      <c r="J4073" s="64" t="s">
        <v>331</v>
      </c>
    </row>
    <row r="4074" spans="1:10" x14ac:dyDescent="0.25">
      <c r="A4074" s="64">
        <v>24200107</v>
      </c>
      <c r="B4074" s="233" t="s">
        <v>8177</v>
      </c>
      <c r="C4074" s="64" t="s">
        <v>2068</v>
      </c>
      <c r="D4074" s="234" t="s">
        <v>119</v>
      </c>
      <c r="E4074" s="64" t="s">
        <v>7982</v>
      </c>
      <c r="F4074" s="64">
        <v>15</v>
      </c>
      <c r="G4074" s="64" t="s">
        <v>166</v>
      </c>
      <c r="H4074" s="233" t="s">
        <v>7927</v>
      </c>
      <c r="I4074" s="234" t="s">
        <v>166</v>
      </c>
      <c r="J4074" s="64" t="s">
        <v>469</v>
      </c>
    </row>
    <row r="4075" spans="1:10" x14ac:dyDescent="0.25">
      <c r="A4075" s="64">
        <v>24212066</v>
      </c>
      <c r="B4075" s="233" t="s">
        <v>1590</v>
      </c>
      <c r="C4075" s="64" t="s">
        <v>8178</v>
      </c>
      <c r="D4075" s="234" t="s">
        <v>404</v>
      </c>
      <c r="E4075" s="64" t="s">
        <v>7250</v>
      </c>
      <c r="F4075" s="64">
        <v>16</v>
      </c>
      <c r="G4075" s="64" t="s">
        <v>166</v>
      </c>
      <c r="H4075" s="233" t="s">
        <v>7927</v>
      </c>
      <c r="I4075" s="234" t="s">
        <v>166</v>
      </c>
      <c r="J4075" s="64" t="s">
        <v>469</v>
      </c>
    </row>
    <row r="4076" spans="1:10" x14ac:dyDescent="0.25">
      <c r="A4076" s="64">
        <v>24177009</v>
      </c>
      <c r="B4076" s="233" t="s">
        <v>4506</v>
      </c>
      <c r="C4076" s="64" t="s">
        <v>1350</v>
      </c>
      <c r="D4076" s="234" t="s">
        <v>7189</v>
      </c>
      <c r="E4076" s="64" t="s">
        <v>9156</v>
      </c>
      <c r="F4076" s="64">
        <v>18</v>
      </c>
      <c r="G4076" s="64" t="s">
        <v>166</v>
      </c>
      <c r="H4076" s="233" t="s">
        <v>8180</v>
      </c>
      <c r="I4076" s="234" t="s">
        <v>166</v>
      </c>
      <c r="J4076" s="64" t="s">
        <v>469</v>
      </c>
    </row>
    <row r="4077" spans="1:10" x14ac:dyDescent="0.25">
      <c r="A4077" s="64">
        <v>24200001</v>
      </c>
      <c r="B4077" s="233" t="s">
        <v>5361</v>
      </c>
      <c r="C4077" s="64" t="s">
        <v>9157</v>
      </c>
      <c r="D4077" s="234" t="s">
        <v>657</v>
      </c>
      <c r="E4077" s="64" t="s">
        <v>8899</v>
      </c>
      <c r="F4077" s="64">
        <v>15</v>
      </c>
      <c r="G4077" s="64" t="s">
        <v>166</v>
      </c>
      <c r="H4077" s="233" t="s">
        <v>8180</v>
      </c>
      <c r="I4077" s="234" t="s">
        <v>166</v>
      </c>
      <c r="J4077" s="64" t="s">
        <v>2162</v>
      </c>
    </row>
    <row r="4078" spans="1:10" x14ac:dyDescent="0.25">
      <c r="A4078" s="64">
        <v>24188004</v>
      </c>
      <c r="B4078" s="233" t="s">
        <v>2811</v>
      </c>
      <c r="C4078" s="64" t="s">
        <v>9158</v>
      </c>
      <c r="D4078" s="234" t="s">
        <v>7211</v>
      </c>
      <c r="E4078" s="64" t="s">
        <v>9159</v>
      </c>
      <c r="F4078" s="64">
        <v>18</v>
      </c>
      <c r="G4078" s="64" t="s">
        <v>166</v>
      </c>
      <c r="H4078" s="233" t="s">
        <v>8180</v>
      </c>
      <c r="I4078" s="234" t="s">
        <v>166</v>
      </c>
      <c r="J4078" s="64" t="s">
        <v>206</v>
      </c>
    </row>
    <row r="4079" spans="1:10" x14ac:dyDescent="0.25">
      <c r="A4079" s="64">
        <v>24200106</v>
      </c>
      <c r="B4079" s="233" t="s">
        <v>6515</v>
      </c>
      <c r="C4079" s="64" t="s">
        <v>8179</v>
      </c>
      <c r="D4079" s="234" t="s">
        <v>119</v>
      </c>
      <c r="E4079" s="64" t="s">
        <v>2246</v>
      </c>
      <c r="F4079" s="64">
        <v>15</v>
      </c>
      <c r="G4079" s="64" t="s">
        <v>166</v>
      </c>
      <c r="H4079" s="233" t="s">
        <v>8180</v>
      </c>
      <c r="I4079" s="234" t="s">
        <v>166</v>
      </c>
      <c r="J4079" s="64" t="s">
        <v>206</v>
      </c>
    </row>
    <row r="4080" spans="1:10" x14ac:dyDescent="0.25">
      <c r="A4080" s="64">
        <v>24200030</v>
      </c>
      <c r="B4080" s="233" t="s">
        <v>5198</v>
      </c>
      <c r="C4080" s="64" t="s">
        <v>8181</v>
      </c>
      <c r="D4080" s="234" t="s">
        <v>119</v>
      </c>
      <c r="E4080" s="64" t="s">
        <v>4959</v>
      </c>
      <c r="F4080" s="64">
        <v>15</v>
      </c>
      <c r="G4080" s="64" t="s">
        <v>166</v>
      </c>
      <c r="H4080" s="233" t="s">
        <v>8180</v>
      </c>
      <c r="I4080" s="234" t="s">
        <v>166</v>
      </c>
      <c r="J4080" s="64" t="s">
        <v>176</v>
      </c>
    </row>
    <row r="4081" spans="1:10" x14ac:dyDescent="0.25">
      <c r="A4081" s="64">
        <v>24180224</v>
      </c>
      <c r="B4081" s="233" t="s">
        <v>3565</v>
      </c>
      <c r="C4081" s="64" t="s">
        <v>609</v>
      </c>
      <c r="D4081" s="234" t="s">
        <v>7211</v>
      </c>
      <c r="E4081" s="64" t="s">
        <v>8182</v>
      </c>
      <c r="F4081" s="64">
        <v>18</v>
      </c>
      <c r="G4081" s="64" t="s">
        <v>166</v>
      </c>
      <c r="H4081" s="233" t="s">
        <v>8180</v>
      </c>
      <c r="I4081" s="234" t="s">
        <v>166</v>
      </c>
      <c r="J4081" s="64" t="s">
        <v>176</v>
      </c>
    </row>
    <row r="4082" spans="1:10" x14ac:dyDescent="0.25">
      <c r="A4082" s="64">
        <v>24200518</v>
      </c>
      <c r="B4082" s="233" t="s">
        <v>698</v>
      </c>
      <c r="C4082" s="64" t="s">
        <v>4495</v>
      </c>
      <c r="D4082" s="234" t="s">
        <v>404</v>
      </c>
      <c r="E4082" s="64" t="s">
        <v>7218</v>
      </c>
      <c r="F4082" s="64">
        <v>16</v>
      </c>
      <c r="G4082" s="64" t="s">
        <v>166</v>
      </c>
      <c r="H4082" s="233" t="s">
        <v>8180</v>
      </c>
      <c r="I4082" s="234" t="s">
        <v>166</v>
      </c>
      <c r="J4082" s="64" t="s">
        <v>206</v>
      </c>
    </row>
    <row r="4083" spans="1:10" x14ac:dyDescent="0.25">
      <c r="A4083" s="64">
        <v>24188050</v>
      </c>
      <c r="B4083" s="233" t="s">
        <v>436</v>
      </c>
      <c r="C4083" s="64" t="s">
        <v>7208</v>
      </c>
      <c r="D4083" s="234" t="s">
        <v>7211</v>
      </c>
      <c r="E4083" s="64" t="s">
        <v>7629</v>
      </c>
      <c r="F4083" s="64">
        <v>18</v>
      </c>
      <c r="G4083" s="64" t="s">
        <v>166</v>
      </c>
      <c r="H4083" s="233" t="s">
        <v>8180</v>
      </c>
      <c r="I4083" s="234" t="s">
        <v>166</v>
      </c>
      <c r="J4083" s="64" t="s">
        <v>2772</v>
      </c>
    </row>
    <row r="4084" spans="1:10" x14ac:dyDescent="0.25">
      <c r="A4084" s="64">
        <v>24200454</v>
      </c>
      <c r="B4084" s="233" t="s">
        <v>4664</v>
      </c>
      <c r="C4084" s="64" t="s">
        <v>2241</v>
      </c>
      <c r="D4084" s="234" t="s">
        <v>119</v>
      </c>
      <c r="E4084" s="64" t="s">
        <v>7090</v>
      </c>
      <c r="F4084" s="64">
        <v>15</v>
      </c>
      <c r="G4084" s="64" t="s">
        <v>166</v>
      </c>
      <c r="H4084" s="233" t="s">
        <v>8180</v>
      </c>
      <c r="I4084" s="234" t="s">
        <v>166</v>
      </c>
      <c r="J4084" s="64" t="s">
        <v>176</v>
      </c>
    </row>
    <row r="4085" spans="1:10" x14ac:dyDescent="0.25">
      <c r="A4085" s="64">
        <v>24201270</v>
      </c>
      <c r="B4085" s="233" t="s">
        <v>2239</v>
      </c>
      <c r="C4085" s="64" t="s">
        <v>8183</v>
      </c>
      <c r="D4085" s="234" t="s">
        <v>404</v>
      </c>
      <c r="E4085" s="64" t="s">
        <v>8184</v>
      </c>
      <c r="F4085" s="64">
        <v>15</v>
      </c>
      <c r="G4085" s="64" t="s">
        <v>166</v>
      </c>
      <c r="H4085" s="233" t="s">
        <v>8180</v>
      </c>
      <c r="I4085" s="234" t="s">
        <v>166</v>
      </c>
      <c r="J4085" s="64" t="s">
        <v>206</v>
      </c>
    </row>
    <row r="4086" spans="1:10" x14ac:dyDescent="0.25">
      <c r="A4086" s="64">
        <v>24199014</v>
      </c>
      <c r="B4086" s="233" t="s">
        <v>9160</v>
      </c>
      <c r="C4086" s="64" t="s">
        <v>9161</v>
      </c>
      <c r="D4086" s="234" t="s">
        <v>7189</v>
      </c>
      <c r="E4086" s="64" t="s">
        <v>9162</v>
      </c>
      <c r="F4086" s="64">
        <v>18</v>
      </c>
      <c r="G4086" s="64" t="s">
        <v>166</v>
      </c>
      <c r="H4086" s="233" t="s">
        <v>8180</v>
      </c>
      <c r="I4086" s="234" t="s">
        <v>166</v>
      </c>
      <c r="J4086" s="64" t="s">
        <v>469</v>
      </c>
    </row>
    <row r="4087" spans="1:10" x14ac:dyDescent="0.25">
      <c r="A4087" s="64">
        <v>24183140</v>
      </c>
      <c r="B4087" s="233" t="s">
        <v>3323</v>
      </c>
      <c r="C4087" s="64" t="s">
        <v>9163</v>
      </c>
      <c r="D4087" s="234" t="s">
        <v>657</v>
      </c>
      <c r="E4087" s="64" t="s">
        <v>7646</v>
      </c>
      <c r="F4087" s="64">
        <v>17</v>
      </c>
      <c r="G4087" s="64" t="s">
        <v>166</v>
      </c>
      <c r="H4087" s="233" t="s">
        <v>8180</v>
      </c>
      <c r="I4087" s="234" t="s">
        <v>166</v>
      </c>
      <c r="J4087" s="64" t="s">
        <v>469</v>
      </c>
    </row>
    <row r="4088" spans="1:10" x14ac:dyDescent="0.25">
      <c r="A4088" s="64">
        <v>24233834</v>
      </c>
      <c r="B4088" s="233" t="s">
        <v>4229</v>
      </c>
      <c r="C4088" s="64" t="s">
        <v>9001</v>
      </c>
      <c r="D4088" s="234" t="s">
        <v>657</v>
      </c>
      <c r="E4088" s="64" t="s">
        <v>9164</v>
      </c>
      <c r="F4088" s="64">
        <v>16</v>
      </c>
      <c r="G4088" s="64" t="s">
        <v>166</v>
      </c>
      <c r="H4088" s="233" t="s">
        <v>8180</v>
      </c>
      <c r="I4088" s="234" t="s">
        <v>166</v>
      </c>
      <c r="J4088" s="64" t="s">
        <v>469</v>
      </c>
    </row>
    <row r="4089" spans="1:10" x14ac:dyDescent="0.25">
      <c r="A4089" s="64">
        <v>24199095</v>
      </c>
      <c r="B4089" s="233" t="s">
        <v>6136</v>
      </c>
      <c r="C4089" s="64" t="s">
        <v>4097</v>
      </c>
      <c r="D4089" s="234" t="s">
        <v>7189</v>
      </c>
      <c r="E4089" s="64" t="s">
        <v>8185</v>
      </c>
      <c r="F4089" s="64">
        <v>18</v>
      </c>
      <c r="G4089" s="64" t="s">
        <v>166</v>
      </c>
      <c r="H4089" s="233" t="s">
        <v>8186</v>
      </c>
      <c r="I4089" s="234" t="s">
        <v>166</v>
      </c>
      <c r="J4089" s="64" t="s">
        <v>8187</v>
      </c>
    </row>
    <row r="4090" spans="1:10" x14ac:dyDescent="0.25">
      <c r="A4090" s="64">
        <v>24248045</v>
      </c>
      <c r="B4090" s="233" t="s">
        <v>4241</v>
      </c>
      <c r="C4090" s="64" t="s">
        <v>2571</v>
      </c>
      <c r="D4090" s="234" t="s">
        <v>657</v>
      </c>
      <c r="E4090" s="64" t="s">
        <v>8188</v>
      </c>
      <c r="F4090" s="64">
        <v>17</v>
      </c>
      <c r="G4090" s="64" t="s">
        <v>166</v>
      </c>
      <c r="H4090" s="233" t="s">
        <v>8186</v>
      </c>
      <c r="I4090" s="234" t="s">
        <v>166</v>
      </c>
      <c r="J4090" s="64" t="s">
        <v>597</v>
      </c>
    </row>
    <row r="4091" spans="1:10" x14ac:dyDescent="0.25">
      <c r="A4091" s="64">
        <v>24190041</v>
      </c>
      <c r="B4091" s="233" t="s">
        <v>8189</v>
      </c>
      <c r="C4091" s="64" t="s">
        <v>1887</v>
      </c>
      <c r="D4091" s="234" t="s">
        <v>404</v>
      </c>
      <c r="E4091" s="64" t="s">
        <v>7648</v>
      </c>
      <c r="F4091" s="64">
        <v>16</v>
      </c>
      <c r="G4091" s="64" t="s">
        <v>166</v>
      </c>
      <c r="H4091" s="233" t="s">
        <v>8186</v>
      </c>
      <c r="I4091" s="234" t="s">
        <v>166</v>
      </c>
      <c r="J4091" s="64" t="s">
        <v>8190</v>
      </c>
    </row>
    <row r="4092" spans="1:10" x14ac:dyDescent="0.25">
      <c r="A4092" s="64">
        <v>24248349</v>
      </c>
      <c r="B4092" s="233" t="s">
        <v>8191</v>
      </c>
      <c r="C4092" s="64" t="s">
        <v>1489</v>
      </c>
      <c r="D4092" s="234" t="s">
        <v>119</v>
      </c>
      <c r="E4092" s="64" t="s">
        <v>8192</v>
      </c>
      <c r="F4092" s="64">
        <v>15</v>
      </c>
      <c r="G4092" s="64" t="s">
        <v>166</v>
      </c>
      <c r="H4092" s="233" t="s">
        <v>8186</v>
      </c>
      <c r="I4092" s="234" t="s">
        <v>166</v>
      </c>
      <c r="J4092" s="64" t="s">
        <v>176</v>
      </c>
    </row>
    <row r="4093" spans="1:10" x14ac:dyDescent="0.25">
      <c r="A4093" s="64">
        <v>24155145</v>
      </c>
      <c r="B4093" s="233" t="s">
        <v>1323</v>
      </c>
      <c r="C4093" s="64" t="s">
        <v>525</v>
      </c>
      <c r="D4093" s="234" t="s">
        <v>769</v>
      </c>
      <c r="E4093" s="64" t="s">
        <v>8193</v>
      </c>
      <c r="F4093" s="64">
        <v>21</v>
      </c>
      <c r="G4093" s="64" t="s">
        <v>166</v>
      </c>
      <c r="H4093" s="233" t="s">
        <v>8186</v>
      </c>
      <c r="I4093" s="234" t="s">
        <v>166</v>
      </c>
      <c r="J4093" s="64" t="s">
        <v>1011</v>
      </c>
    </row>
    <row r="4094" spans="1:10" x14ac:dyDescent="0.25">
      <c r="A4094" s="64">
        <v>24199015</v>
      </c>
      <c r="B4094" s="233" t="s">
        <v>7136</v>
      </c>
      <c r="C4094" s="64" t="s">
        <v>1613</v>
      </c>
      <c r="D4094" s="234" t="s">
        <v>404</v>
      </c>
      <c r="E4094" s="64" t="s">
        <v>8194</v>
      </c>
      <c r="F4094" s="64">
        <v>17</v>
      </c>
      <c r="G4094" s="64" t="s">
        <v>166</v>
      </c>
      <c r="H4094" s="233" t="s">
        <v>8186</v>
      </c>
      <c r="I4094" s="234" t="s">
        <v>166</v>
      </c>
      <c r="J4094" s="64" t="s">
        <v>1450</v>
      </c>
    </row>
    <row r="4095" spans="1:10" x14ac:dyDescent="0.25">
      <c r="A4095" s="64">
        <v>24248990</v>
      </c>
      <c r="B4095" s="233" t="s">
        <v>8195</v>
      </c>
      <c r="C4095" s="64" t="s">
        <v>8196</v>
      </c>
      <c r="D4095" s="234" t="s">
        <v>7189</v>
      </c>
      <c r="E4095" s="64" t="s">
        <v>8197</v>
      </c>
      <c r="F4095" s="64">
        <v>18</v>
      </c>
      <c r="G4095" s="64" t="s">
        <v>166</v>
      </c>
      <c r="H4095" s="233" t="s">
        <v>8186</v>
      </c>
      <c r="I4095" s="234" t="s">
        <v>166</v>
      </c>
      <c r="J4095" s="64" t="s">
        <v>8198</v>
      </c>
    </row>
    <row r="4096" spans="1:10" x14ac:dyDescent="0.25">
      <c r="A4096" s="64">
        <v>24190242</v>
      </c>
      <c r="B4096" s="233" t="s">
        <v>8199</v>
      </c>
      <c r="C4096" s="64" t="s">
        <v>2573</v>
      </c>
      <c r="D4096" s="234" t="s">
        <v>404</v>
      </c>
      <c r="E4096" s="64" t="s">
        <v>8200</v>
      </c>
      <c r="F4096" s="64">
        <v>16</v>
      </c>
      <c r="G4096" s="64" t="s">
        <v>166</v>
      </c>
      <c r="H4096" s="233" t="s">
        <v>8186</v>
      </c>
      <c r="I4096" s="234" t="s">
        <v>166</v>
      </c>
      <c r="J4096" s="64" t="s">
        <v>8201</v>
      </c>
    </row>
    <row r="4097" spans="1:10" x14ac:dyDescent="0.25">
      <c r="A4097" s="64">
        <v>24199224</v>
      </c>
      <c r="B4097" s="233" t="s">
        <v>8202</v>
      </c>
      <c r="C4097" s="64" t="s">
        <v>7988</v>
      </c>
      <c r="D4097" s="234" t="s">
        <v>657</v>
      </c>
      <c r="E4097" s="64" t="s">
        <v>8203</v>
      </c>
      <c r="F4097" s="64">
        <v>16</v>
      </c>
      <c r="G4097" s="64" t="s">
        <v>166</v>
      </c>
      <c r="H4097" s="233" t="s">
        <v>8186</v>
      </c>
      <c r="I4097" s="234" t="s">
        <v>166</v>
      </c>
      <c r="J4097" s="64" t="s">
        <v>8204</v>
      </c>
    </row>
    <row r="4098" spans="1:10" x14ac:dyDescent="0.25">
      <c r="A4098" s="64">
        <v>24180576</v>
      </c>
      <c r="B4098" s="233" t="s">
        <v>8205</v>
      </c>
      <c r="C4098" s="64" t="s">
        <v>1521</v>
      </c>
      <c r="D4098" s="234" t="s">
        <v>7211</v>
      </c>
      <c r="E4098" s="64" t="s">
        <v>7590</v>
      </c>
      <c r="F4098" s="64">
        <v>18</v>
      </c>
      <c r="G4098" s="64" t="s">
        <v>166</v>
      </c>
      <c r="H4098" s="233" t="s">
        <v>8186</v>
      </c>
      <c r="I4098" s="234" t="s">
        <v>166</v>
      </c>
    </row>
    <row r="4099" spans="1:10" x14ac:dyDescent="0.25">
      <c r="A4099" s="64">
        <v>24221000</v>
      </c>
      <c r="B4099" s="233" t="s">
        <v>8206</v>
      </c>
      <c r="C4099" s="64" t="s">
        <v>3428</v>
      </c>
      <c r="D4099" s="234" t="s">
        <v>7211</v>
      </c>
      <c r="E4099" s="64" t="s">
        <v>8207</v>
      </c>
      <c r="F4099" s="64">
        <v>18</v>
      </c>
      <c r="G4099" s="64" t="s">
        <v>166</v>
      </c>
      <c r="H4099" s="233" t="s">
        <v>8186</v>
      </c>
      <c r="I4099" s="234" t="s">
        <v>166</v>
      </c>
      <c r="J4099" s="64" t="s">
        <v>949</v>
      </c>
    </row>
    <row r="4100" spans="1:10" x14ac:dyDescent="0.25">
      <c r="A4100" s="64">
        <v>24248991</v>
      </c>
      <c r="B4100" s="233" t="s">
        <v>7728</v>
      </c>
      <c r="C4100" s="64" t="s">
        <v>485</v>
      </c>
      <c r="D4100" s="234" t="s">
        <v>7189</v>
      </c>
      <c r="E4100" s="64" t="s">
        <v>9151</v>
      </c>
      <c r="F4100" s="64">
        <v>17</v>
      </c>
      <c r="G4100" s="64" t="s">
        <v>166</v>
      </c>
      <c r="H4100" s="233" t="s">
        <v>8186</v>
      </c>
      <c r="I4100" s="234" t="s">
        <v>166</v>
      </c>
      <c r="J4100" s="64" t="s">
        <v>8198</v>
      </c>
    </row>
    <row r="4101" spans="1:10" x14ac:dyDescent="0.25">
      <c r="A4101" s="64">
        <v>24248992</v>
      </c>
      <c r="B4101" s="233" t="s">
        <v>8208</v>
      </c>
      <c r="C4101" s="64" t="s">
        <v>7052</v>
      </c>
      <c r="D4101" s="234" t="s">
        <v>657</v>
      </c>
      <c r="E4101" s="64" t="s">
        <v>8209</v>
      </c>
      <c r="F4101" s="64">
        <v>17</v>
      </c>
      <c r="G4101" s="64" t="s">
        <v>166</v>
      </c>
      <c r="H4101" s="233" t="s">
        <v>8186</v>
      </c>
      <c r="I4101" s="234" t="s">
        <v>166</v>
      </c>
      <c r="J4101" s="64" t="s">
        <v>601</v>
      </c>
    </row>
    <row r="4102" spans="1:10" x14ac:dyDescent="0.25">
      <c r="A4102" s="64">
        <v>24248346</v>
      </c>
      <c r="B4102" s="233" t="s">
        <v>8210</v>
      </c>
      <c r="C4102" s="64" t="s">
        <v>8211</v>
      </c>
      <c r="D4102" s="234" t="s">
        <v>404</v>
      </c>
      <c r="E4102" s="64" t="s">
        <v>9152</v>
      </c>
      <c r="F4102" s="64">
        <v>17</v>
      </c>
      <c r="G4102" s="64" t="s">
        <v>166</v>
      </c>
      <c r="H4102" s="233" t="s">
        <v>8186</v>
      </c>
      <c r="I4102" s="234" t="s">
        <v>166</v>
      </c>
      <c r="J4102" s="64" t="s">
        <v>8212</v>
      </c>
    </row>
    <row r="4103" spans="1:10" x14ac:dyDescent="0.25">
      <c r="A4103" s="64">
        <v>24248348</v>
      </c>
      <c r="B4103" s="233" t="s">
        <v>8213</v>
      </c>
      <c r="C4103" s="64" t="s">
        <v>8214</v>
      </c>
      <c r="D4103" s="234" t="s">
        <v>657</v>
      </c>
      <c r="E4103" s="64" t="s">
        <v>8176</v>
      </c>
      <c r="F4103" s="64">
        <v>16</v>
      </c>
      <c r="G4103" s="64" t="s">
        <v>166</v>
      </c>
      <c r="H4103" s="233" t="s">
        <v>8186</v>
      </c>
      <c r="I4103" s="234" t="s">
        <v>166</v>
      </c>
      <c r="J4103" s="64" t="s">
        <v>4236</v>
      </c>
    </row>
    <row r="4104" spans="1:10" x14ac:dyDescent="0.25">
      <c r="A4104" s="64">
        <v>24180570</v>
      </c>
      <c r="B4104" s="233" t="s">
        <v>4750</v>
      </c>
      <c r="C4104" s="64" t="s">
        <v>8215</v>
      </c>
      <c r="D4104" s="234" t="s">
        <v>404</v>
      </c>
      <c r="E4104" s="64" t="s">
        <v>8216</v>
      </c>
      <c r="F4104" s="64">
        <v>17</v>
      </c>
      <c r="G4104" s="64" t="s">
        <v>166</v>
      </c>
      <c r="H4104" s="233" t="s">
        <v>8186</v>
      </c>
      <c r="I4104" s="234" t="s">
        <v>166</v>
      </c>
      <c r="J4104" s="64" t="s">
        <v>8217</v>
      </c>
    </row>
    <row r="4105" spans="1:10" x14ac:dyDescent="0.25">
      <c r="A4105" s="64">
        <v>24233890</v>
      </c>
      <c r="B4105" s="233" t="s">
        <v>8218</v>
      </c>
      <c r="C4105" s="64" t="s">
        <v>8219</v>
      </c>
      <c r="D4105" s="234" t="s">
        <v>404</v>
      </c>
      <c r="E4105" s="64" t="s">
        <v>8220</v>
      </c>
      <c r="F4105" s="64">
        <v>15</v>
      </c>
      <c r="G4105" s="64" t="s">
        <v>166</v>
      </c>
      <c r="H4105" s="233" t="s">
        <v>8186</v>
      </c>
      <c r="I4105" s="234" t="s">
        <v>166</v>
      </c>
      <c r="J4105" s="64" t="s">
        <v>1784</v>
      </c>
    </row>
    <row r="4106" spans="1:10" x14ac:dyDescent="0.25">
      <c r="A4106" s="64">
        <v>24177059</v>
      </c>
      <c r="B4106" s="233" t="s">
        <v>8221</v>
      </c>
      <c r="C4106" s="64" t="s">
        <v>591</v>
      </c>
      <c r="D4106" s="234" t="s">
        <v>7211</v>
      </c>
      <c r="E4106" s="64" t="s">
        <v>8222</v>
      </c>
      <c r="F4106" s="64">
        <v>18</v>
      </c>
      <c r="G4106" s="64" t="s">
        <v>166</v>
      </c>
      <c r="H4106" s="233" t="s">
        <v>8186</v>
      </c>
      <c r="I4106" s="234" t="s">
        <v>166</v>
      </c>
      <c r="J4106" s="64" t="s">
        <v>8223</v>
      </c>
    </row>
    <row r="4107" spans="1:10" x14ac:dyDescent="0.25">
      <c r="A4107" s="64">
        <v>24248049</v>
      </c>
      <c r="B4107" s="233" t="s">
        <v>8224</v>
      </c>
      <c r="C4107" s="64" t="s">
        <v>4913</v>
      </c>
      <c r="D4107" s="234" t="s">
        <v>657</v>
      </c>
      <c r="E4107" s="64" t="s">
        <v>8225</v>
      </c>
      <c r="F4107" s="64">
        <v>17</v>
      </c>
      <c r="G4107" s="64" t="s">
        <v>166</v>
      </c>
      <c r="H4107" s="233" t="s">
        <v>8186</v>
      </c>
      <c r="I4107" s="234" t="s">
        <v>166</v>
      </c>
      <c r="J4107" s="64" t="s">
        <v>7870</v>
      </c>
    </row>
    <row r="4108" spans="1:10" x14ac:dyDescent="0.25">
      <c r="A4108" s="64">
        <v>24220892</v>
      </c>
      <c r="B4108" s="233" t="s">
        <v>8226</v>
      </c>
      <c r="C4108" s="64" t="s">
        <v>2179</v>
      </c>
      <c r="D4108" s="234" t="s">
        <v>657</v>
      </c>
      <c r="E4108" s="64" t="s">
        <v>8044</v>
      </c>
      <c r="F4108" s="64">
        <v>16</v>
      </c>
      <c r="G4108" s="64" t="s">
        <v>166</v>
      </c>
      <c r="H4108" s="233" t="s">
        <v>8186</v>
      </c>
      <c r="I4108" s="234" t="s">
        <v>166</v>
      </c>
      <c r="J4108" s="64" t="s">
        <v>279</v>
      </c>
    </row>
    <row r="4109" spans="1:10" x14ac:dyDescent="0.25">
      <c r="A4109" s="64">
        <v>24200005</v>
      </c>
      <c r="B4109" s="233" t="s">
        <v>8227</v>
      </c>
      <c r="C4109" s="64" t="s">
        <v>2965</v>
      </c>
      <c r="D4109" s="234" t="s">
        <v>404</v>
      </c>
      <c r="E4109" s="64" t="s">
        <v>8228</v>
      </c>
      <c r="F4109" s="64">
        <v>16</v>
      </c>
      <c r="G4109" s="64" t="s">
        <v>166</v>
      </c>
      <c r="H4109" s="233" t="s">
        <v>8186</v>
      </c>
      <c r="I4109" s="234" t="s">
        <v>166</v>
      </c>
      <c r="J4109" s="64" t="s">
        <v>7668</v>
      </c>
    </row>
    <row r="4110" spans="1:10" x14ac:dyDescent="0.25">
      <c r="A4110" s="64">
        <v>24248994</v>
      </c>
      <c r="B4110" s="233" t="s">
        <v>8229</v>
      </c>
      <c r="C4110" s="64" t="s">
        <v>5081</v>
      </c>
      <c r="D4110" s="234" t="s">
        <v>404</v>
      </c>
      <c r="E4110" s="64" t="s">
        <v>8080</v>
      </c>
      <c r="F4110" s="64">
        <v>16</v>
      </c>
      <c r="G4110" s="64" t="s">
        <v>166</v>
      </c>
      <c r="H4110" s="233" t="s">
        <v>8186</v>
      </c>
      <c r="I4110" s="234" t="s">
        <v>166</v>
      </c>
      <c r="J4110" s="64" t="s">
        <v>601</v>
      </c>
    </row>
    <row r="4111" spans="1:10" x14ac:dyDescent="0.25">
      <c r="A4111" s="64">
        <v>24221680</v>
      </c>
      <c r="B4111" s="233" t="s">
        <v>1383</v>
      </c>
      <c r="C4111" s="64" t="s">
        <v>2792</v>
      </c>
      <c r="D4111" s="234" t="s">
        <v>404</v>
      </c>
      <c r="E4111" s="64" t="s">
        <v>7388</v>
      </c>
      <c r="F4111" s="64">
        <v>17</v>
      </c>
      <c r="G4111" s="64" t="s">
        <v>166</v>
      </c>
      <c r="H4111" s="233" t="s">
        <v>8186</v>
      </c>
      <c r="I4111" s="234" t="s">
        <v>166</v>
      </c>
      <c r="J4111" s="64" t="s">
        <v>176</v>
      </c>
    </row>
    <row r="4112" spans="1:10" x14ac:dyDescent="0.25">
      <c r="A4112" s="64">
        <v>24190218</v>
      </c>
      <c r="B4112" s="233" t="s">
        <v>4541</v>
      </c>
      <c r="C4112" s="64" t="s">
        <v>8230</v>
      </c>
      <c r="D4112" s="234" t="s">
        <v>404</v>
      </c>
      <c r="E4112" s="64" t="s">
        <v>7529</v>
      </c>
      <c r="F4112" s="64">
        <v>16</v>
      </c>
      <c r="G4112" s="64" t="s">
        <v>166</v>
      </c>
      <c r="H4112" s="233" t="s">
        <v>8186</v>
      </c>
      <c r="I4112" s="234" t="s">
        <v>166</v>
      </c>
      <c r="J4112" s="64" t="s">
        <v>8231</v>
      </c>
    </row>
    <row r="4113" spans="1:10" x14ac:dyDescent="0.25">
      <c r="A4113" s="64">
        <v>24201199</v>
      </c>
      <c r="B4113" s="233" t="s">
        <v>5314</v>
      </c>
      <c r="C4113" s="64" t="s">
        <v>3084</v>
      </c>
      <c r="D4113" s="234" t="s">
        <v>7211</v>
      </c>
      <c r="E4113" s="64" t="s">
        <v>8207</v>
      </c>
      <c r="F4113" s="64">
        <v>18</v>
      </c>
      <c r="G4113" s="64" t="s">
        <v>166</v>
      </c>
      <c r="H4113" s="233" t="s">
        <v>8186</v>
      </c>
      <c r="I4113" s="234" t="s">
        <v>166</v>
      </c>
      <c r="J4113" s="64" t="s">
        <v>8232</v>
      </c>
    </row>
    <row r="4114" spans="1:10" x14ac:dyDescent="0.25">
      <c r="A4114" s="64">
        <v>24200043</v>
      </c>
      <c r="B4114" s="233" t="s">
        <v>8233</v>
      </c>
      <c r="C4114" s="64" t="s">
        <v>452</v>
      </c>
      <c r="D4114" s="234" t="s">
        <v>404</v>
      </c>
      <c r="E4114" s="64" t="s">
        <v>8234</v>
      </c>
      <c r="F4114" s="64">
        <v>16</v>
      </c>
      <c r="G4114" s="64" t="s">
        <v>166</v>
      </c>
      <c r="H4114" s="233" t="s">
        <v>8186</v>
      </c>
      <c r="I4114" s="234" t="s">
        <v>166</v>
      </c>
      <c r="J4114" s="64" t="s">
        <v>8235</v>
      </c>
    </row>
    <row r="4115" spans="1:10" x14ac:dyDescent="0.25">
      <c r="A4115" s="64">
        <v>24180593</v>
      </c>
      <c r="B4115" s="233" t="s">
        <v>8236</v>
      </c>
      <c r="C4115" s="64" t="s">
        <v>8237</v>
      </c>
      <c r="D4115" s="234" t="s">
        <v>7189</v>
      </c>
      <c r="E4115" s="64" t="s">
        <v>8238</v>
      </c>
      <c r="F4115" s="64">
        <v>18</v>
      </c>
      <c r="G4115" s="64" t="s">
        <v>166</v>
      </c>
      <c r="H4115" s="233" t="s">
        <v>8186</v>
      </c>
      <c r="I4115" s="234" t="s">
        <v>166</v>
      </c>
      <c r="J4115" s="64" t="s">
        <v>8239</v>
      </c>
    </row>
    <row r="4116" spans="1:10" x14ac:dyDescent="0.25">
      <c r="A4116" s="64">
        <v>24248443</v>
      </c>
      <c r="B4116" s="233" t="s">
        <v>8240</v>
      </c>
      <c r="C4116" s="64" t="s">
        <v>3084</v>
      </c>
      <c r="D4116" s="234" t="s">
        <v>7211</v>
      </c>
      <c r="E4116" s="64" t="s">
        <v>8207</v>
      </c>
      <c r="F4116" s="64">
        <v>18</v>
      </c>
      <c r="G4116" s="64" t="s">
        <v>166</v>
      </c>
      <c r="H4116" s="233" t="s">
        <v>8186</v>
      </c>
      <c r="I4116" s="234" t="s">
        <v>166</v>
      </c>
      <c r="J4116" s="64" t="s">
        <v>7379</v>
      </c>
    </row>
    <row r="4117" spans="1:10" x14ac:dyDescent="0.25">
      <c r="A4117" s="64">
        <v>24233860</v>
      </c>
      <c r="B4117" s="233" t="s">
        <v>8241</v>
      </c>
      <c r="C4117" s="64" t="s">
        <v>8242</v>
      </c>
      <c r="D4117" s="234" t="s">
        <v>404</v>
      </c>
      <c r="E4117" s="64" t="s">
        <v>7622</v>
      </c>
      <c r="F4117" s="64">
        <v>16</v>
      </c>
      <c r="G4117" s="64" t="s">
        <v>166</v>
      </c>
      <c r="H4117" s="233" t="s">
        <v>8186</v>
      </c>
      <c r="I4117" s="234" t="s">
        <v>166</v>
      </c>
      <c r="J4117" s="64" t="s">
        <v>2307</v>
      </c>
    </row>
    <row r="4118" spans="1:10" x14ac:dyDescent="0.25">
      <c r="A4118" s="64">
        <v>24212849</v>
      </c>
      <c r="B4118" s="233" t="s">
        <v>8243</v>
      </c>
      <c r="C4118" s="64" t="s">
        <v>5068</v>
      </c>
      <c r="D4118" s="234" t="s">
        <v>404</v>
      </c>
      <c r="E4118" s="64" t="s">
        <v>8176</v>
      </c>
      <c r="F4118" s="64">
        <v>16</v>
      </c>
      <c r="G4118" s="64" t="s">
        <v>166</v>
      </c>
      <c r="H4118" s="233" t="s">
        <v>8186</v>
      </c>
      <c r="I4118" s="234" t="s">
        <v>166</v>
      </c>
      <c r="J4118" s="64" t="s">
        <v>3751</v>
      </c>
    </row>
    <row r="4119" spans="1:10" x14ac:dyDescent="0.25">
      <c r="A4119" s="64">
        <v>24248995</v>
      </c>
      <c r="B4119" s="233" t="s">
        <v>8244</v>
      </c>
      <c r="C4119" s="64" t="s">
        <v>8245</v>
      </c>
      <c r="D4119" s="234" t="s">
        <v>657</v>
      </c>
      <c r="E4119" s="64" t="s">
        <v>8246</v>
      </c>
      <c r="F4119" s="64">
        <v>16</v>
      </c>
      <c r="G4119" s="64" t="s">
        <v>166</v>
      </c>
      <c r="H4119" s="233" t="s">
        <v>8186</v>
      </c>
      <c r="I4119" s="234" t="s">
        <v>166</v>
      </c>
      <c r="J4119" s="64" t="s">
        <v>331</v>
      </c>
    </row>
    <row r="4120" spans="1:10" x14ac:dyDescent="0.25">
      <c r="A4120" s="64">
        <v>24248442</v>
      </c>
      <c r="B4120" s="233" t="s">
        <v>8247</v>
      </c>
      <c r="C4120" s="64" t="s">
        <v>6716</v>
      </c>
      <c r="D4120" s="234" t="s">
        <v>404</v>
      </c>
      <c r="E4120" s="64" t="s">
        <v>8248</v>
      </c>
      <c r="F4120" s="64">
        <v>17</v>
      </c>
      <c r="G4120" s="64" t="s">
        <v>166</v>
      </c>
      <c r="H4120" s="233" t="s">
        <v>8186</v>
      </c>
      <c r="I4120" s="234" t="s">
        <v>166</v>
      </c>
      <c r="J4120" s="64" t="s">
        <v>7668</v>
      </c>
    </row>
    <row r="4121" spans="1:10" x14ac:dyDescent="0.25">
      <c r="A4121" s="64">
        <v>24222217</v>
      </c>
      <c r="B4121" s="233" t="s">
        <v>8249</v>
      </c>
      <c r="C4121" s="64" t="s">
        <v>5681</v>
      </c>
      <c r="D4121" s="234" t="s">
        <v>404</v>
      </c>
      <c r="E4121" s="64" t="s">
        <v>7250</v>
      </c>
      <c r="F4121" s="64">
        <v>16</v>
      </c>
      <c r="G4121" s="64" t="s">
        <v>166</v>
      </c>
      <c r="H4121" s="233" t="s">
        <v>8186</v>
      </c>
      <c r="I4121" s="234" t="s">
        <v>166</v>
      </c>
      <c r="J4121" s="64" t="s">
        <v>469</v>
      </c>
    </row>
    <row r="4122" spans="1:10" x14ac:dyDescent="0.25">
      <c r="A4122" s="64">
        <v>24220997</v>
      </c>
      <c r="B4122" s="233" t="s">
        <v>5754</v>
      </c>
      <c r="C4122" s="64" t="s">
        <v>8250</v>
      </c>
      <c r="D4122" s="234" t="s">
        <v>7189</v>
      </c>
      <c r="E4122" s="64" t="s">
        <v>8251</v>
      </c>
      <c r="F4122" s="64">
        <v>18</v>
      </c>
      <c r="G4122" s="64" t="s">
        <v>166</v>
      </c>
      <c r="H4122" s="233" t="s">
        <v>8186</v>
      </c>
      <c r="I4122" s="234" t="s">
        <v>166</v>
      </c>
      <c r="J4122" s="64" t="s">
        <v>8252</v>
      </c>
    </row>
    <row r="4123" spans="1:10" x14ac:dyDescent="0.25">
      <c r="A4123" s="64">
        <v>24248343</v>
      </c>
      <c r="B4123" s="233" t="s">
        <v>8253</v>
      </c>
      <c r="C4123" s="64" t="s">
        <v>8254</v>
      </c>
      <c r="D4123" s="234" t="s">
        <v>404</v>
      </c>
      <c r="E4123" s="64" t="s">
        <v>8255</v>
      </c>
      <c r="F4123" s="64">
        <v>17</v>
      </c>
      <c r="G4123" s="64" t="s">
        <v>166</v>
      </c>
      <c r="H4123" s="233" t="s">
        <v>8186</v>
      </c>
      <c r="I4123" s="234" t="s">
        <v>166</v>
      </c>
      <c r="J4123" s="64" t="s">
        <v>176</v>
      </c>
    </row>
    <row r="4124" spans="1:10" x14ac:dyDescent="0.25">
      <c r="A4124" s="64">
        <v>24188015</v>
      </c>
      <c r="B4124" s="233" t="s">
        <v>6744</v>
      </c>
      <c r="C4124" s="64" t="s">
        <v>8256</v>
      </c>
      <c r="D4124" s="234" t="s">
        <v>657</v>
      </c>
      <c r="E4124" s="64" t="s">
        <v>8257</v>
      </c>
      <c r="F4124" s="64">
        <v>17</v>
      </c>
      <c r="G4124" s="64" t="s">
        <v>166</v>
      </c>
      <c r="H4124" s="233" t="s">
        <v>8186</v>
      </c>
      <c r="I4124" s="234" t="s">
        <v>166</v>
      </c>
      <c r="J4124" s="64" t="s">
        <v>4941</v>
      </c>
    </row>
    <row r="4125" spans="1:10" x14ac:dyDescent="0.25">
      <c r="A4125" s="64">
        <v>24180153</v>
      </c>
      <c r="B4125" s="233" t="s">
        <v>1890</v>
      </c>
      <c r="C4125" s="64" t="s">
        <v>2757</v>
      </c>
      <c r="D4125" s="234" t="s">
        <v>7211</v>
      </c>
      <c r="E4125" s="64" t="s">
        <v>7845</v>
      </c>
      <c r="F4125" s="64">
        <v>18</v>
      </c>
      <c r="G4125" s="64" t="s">
        <v>166</v>
      </c>
      <c r="H4125" s="233" t="s">
        <v>8186</v>
      </c>
      <c r="I4125" s="234" t="s">
        <v>166</v>
      </c>
      <c r="J4125" s="64" t="s">
        <v>8258</v>
      </c>
    </row>
    <row r="4126" spans="1:10" x14ac:dyDescent="0.25">
      <c r="A4126" s="64">
        <v>24248053</v>
      </c>
      <c r="B4126" s="233" t="s">
        <v>8259</v>
      </c>
      <c r="C4126" s="64" t="s">
        <v>1347</v>
      </c>
      <c r="D4126" s="234" t="s">
        <v>7211</v>
      </c>
      <c r="E4126" s="64" t="s">
        <v>8260</v>
      </c>
      <c r="F4126" s="64">
        <v>18</v>
      </c>
      <c r="G4126" s="64" t="s">
        <v>166</v>
      </c>
      <c r="H4126" s="233" t="s">
        <v>8186</v>
      </c>
      <c r="I4126" s="234" t="s">
        <v>166</v>
      </c>
      <c r="J4126" s="64" t="s">
        <v>7668</v>
      </c>
    </row>
    <row r="4127" spans="1:10" x14ac:dyDescent="0.25">
      <c r="A4127" s="64">
        <v>24248052</v>
      </c>
      <c r="B4127" s="233" t="s">
        <v>8261</v>
      </c>
      <c r="C4127" s="64" t="s">
        <v>8262</v>
      </c>
      <c r="D4127" s="234" t="s">
        <v>7211</v>
      </c>
      <c r="E4127" s="64" t="s">
        <v>8263</v>
      </c>
      <c r="F4127" s="64">
        <v>18</v>
      </c>
      <c r="G4127" s="64" t="s">
        <v>166</v>
      </c>
      <c r="H4127" s="233" t="s">
        <v>8186</v>
      </c>
      <c r="I4127" s="234" t="s">
        <v>166</v>
      </c>
      <c r="J4127" s="64" t="s">
        <v>7668</v>
      </c>
    </row>
    <row r="4128" spans="1:10" x14ac:dyDescent="0.25">
      <c r="A4128" s="64">
        <v>24166010</v>
      </c>
      <c r="B4128" s="233" t="s">
        <v>8264</v>
      </c>
      <c r="C4128" s="64" t="s">
        <v>1974</v>
      </c>
      <c r="D4128" s="234" t="s">
        <v>769</v>
      </c>
      <c r="E4128" s="64" t="s">
        <v>8265</v>
      </c>
      <c r="F4128" s="64">
        <v>20</v>
      </c>
      <c r="G4128" s="64" t="s">
        <v>166</v>
      </c>
      <c r="H4128" s="233" t="s">
        <v>8186</v>
      </c>
      <c r="I4128" s="234" t="s">
        <v>166</v>
      </c>
      <c r="J4128" s="64" t="s">
        <v>7220</v>
      </c>
    </row>
    <row r="4129" spans="1:10" x14ac:dyDescent="0.25">
      <c r="A4129" s="64">
        <v>24233895</v>
      </c>
      <c r="B4129" s="233" t="s">
        <v>8266</v>
      </c>
      <c r="C4129" s="64" t="s">
        <v>8267</v>
      </c>
      <c r="D4129" s="234" t="s">
        <v>404</v>
      </c>
      <c r="E4129" s="64" t="s">
        <v>8074</v>
      </c>
      <c r="F4129" s="64">
        <v>16</v>
      </c>
      <c r="G4129" s="64" t="s">
        <v>166</v>
      </c>
      <c r="H4129" s="233" t="s">
        <v>8186</v>
      </c>
      <c r="I4129" s="234" t="s">
        <v>166</v>
      </c>
      <c r="J4129" s="64" t="s">
        <v>8268</v>
      </c>
    </row>
    <row r="4130" spans="1:10" x14ac:dyDescent="0.25">
      <c r="A4130" s="64">
        <v>24248344</v>
      </c>
      <c r="B4130" s="233" t="s">
        <v>3095</v>
      </c>
      <c r="C4130" s="64" t="s">
        <v>6488</v>
      </c>
      <c r="D4130" s="234" t="s">
        <v>404</v>
      </c>
      <c r="E4130" s="64" t="s">
        <v>8269</v>
      </c>
      <c r="F4130" s="64">
        <v>17</v>
      </c>
      <c r="G4130" s="64" t="s">
        <v>166</v>
      </c>
      <c r="H4130" s="233" t="s">
        <v>8186</v>
      </c>
      <c r="I4130" s="234" t="s">
        <v>166</v>
      </c>
      <c r="J4130" s="64" t="s">
        <v>176</v>
      </c>
    </row>
    <row r="4131" spans="1:10" x14ac:dyDescent="0.25">
      <c r="A4131" s="64">
        <v>24248365</v>
      </c>
      <c r="B4131" s="233" t="s">
        <v>8270</v>
      </c>
      <c r="C4131" s="64" t="s">
        <v>2272</v>
      </c>
      <c r="D4131" s="234" t="s">
        <v>404</v>
      </c>
      <c r="E4131" s="64" t="s">
        <v>7772</v>
      </c>
      <c r="F4131" s="64">
        <v>16</v>
      </c>
      <c r="G4131" s="64" t="s">
        <v>166</v>
      </c>
      <c r="H4131" s="233" t="s">
        <v>8186</v>
      </c>
      <c r="I4131" s="234" t="s">
        <v>166</v>
      </c>
      <c r="J4131" s="64" t="s">
        <v>176</v>
      </c>
    </row>
    <row r="4132" spans="1:10" x14ac:dyDescent="0.25">
      <c r="A4132" s="64">
        <v>24248582</v>
      </c>
      <c r="B4132" s="233" t="s">
        <v>8271</v>
      </c>
      <c r="C4132" s="64" t="s">
        <v>8272</v>
      </c>
      <c r="D4132" s="234" t="s">
        <v>404</v>
      </c>
      <c r="E4132" s="64" t="s">
        <v>8273</v>
      </c>
      <c r="F4132" s="64">
        <v>16</v>
      </c>
      <c r="G4132" s="64" t="s">
        <v>166</v>
      </c>
      <c r="H4132" s="233" t="s">
        <v>8186</v>
      </c>
      <c r="I4132" s="234" t="s">
        <v>166</v>
      </c>
      <c r="J4132" s="64" t="s">
        <v>7668</v>
      </c>
    </row>
    <row r="4133" spans="1:10" x14ac:dyDescent="0.25">
      <c r="A4133" s="64">
        <v>24211097</v>
      </c>
      <c r="B4133" s="233" t="s">
        <v>3107</v>
      </c>
      <c r="C4133" s="64" t="s">
        <v>2241</v>
      </c>
      <c r="D4133" s="234" t="s">
        <v>404</v>
      </c>
      <c r="E4133" s="64" t="s">
        <v>8024</v>
      </c>
      <c r="F4133" s="64">
        <v>16</v>
      </c>
      <c r="G4133" s="64" t="s">
        <v>166</v>
      </c>
      <c r="H4133" s="233" t="s">
        <v>8186</v>
      </c>
      <c r="I4133" s="234" t="s">
        <v>166</v>
      </c>
      <c r="J4133" s="64" t="s">
        <v>3372</v>
      </c>
    </row>
    <row r="4134" spans="1:10" x14ac:dyDescent="0.25">
      <c r="A4134" s="64">
        <v>24190946</v>
      </c>
      <c r="B4134" s="233" t="s">
        <v>4583</v>
      </c>
      <c r="C4134" s="64" t="s">
        <v>4363</v>
      </c>
      <c r="D4134" s="234" t="s">
        <v>404</v>
      </c>
      <c r="E4134" s="64" t="s">
        <v>7288</v>
      </c>
      <c r="F4134" s="64">
        <v>17</v>
      </c>
      <c r="G4134" s="64" t="s">
        <v>166</v>
      </c>
      <c r="H4134" s="233" t="s">
        <v>8186</v>
      </c>
      <c r="I4134" s="234" t="s">
        <v>166</v>
      </c>
      <c r="J4134" s="64" t="s">
        <v>331</v>
      </c>
    </row>
    <row r="4135" spans="1:10" x14ac:dyDescent="0.25">
      <c r="A4135" s="64">
        <v>24210413</v>
      </c>
      <c r="B4135" s="233" t="s">
        <v>8274</v>
      </c>
      <c r="C4135" s="64" t="s">
        <v>7839</v>
      </c>
      <c r="D4135" s="234" t="s">
        <v>7189</v>
      </c>
      <c r="E4135" s="64" t="s">
        <v>8275</v>
      </c>
      <c r="F4135" s="64">
        <v>18</v>
      </c>
      <c r="G4135" s="64" t="s">
        <v>166</v>
      </c>
      <c r="H4135" s="233" t="s">
        <v>8186</v>
      </c>
      <c r="I4135" s="234" t="s">
        <v>166</v>
      </c>
      <c r="J4135" s="64" t="s">
        <v>8276</v>
      </c>
    </row>
    <row r="4136" spans="1:10" x14ac:dyDescent="0.25">
      <c r="A4136" s="64">
        <v>24212217</v>
      </c>
      <c r="B4136" s="233" t="s">
        <v>231</v>
      </c>
      <c r="C4136" s="64" t="s">
        <v>8277</v>
      </c>
      <c r="D4136" s="234" t="s">
        <v>119</v>
      </c>
      <c r="E4136" s="64" t="s">
        <v>8278</v>
      </c>
      <c r="F4136" s="64">
        <v>15</v>
      </c>
      <c r="G4136" s="64" t="s">
        <v>166</v>
      </c>
      <c r="H4136" s="233" t="s">
        <v>8186</v>
      </c>
      <c r="I4136" s="234" t="s">
        <v>166</v>
      </c>
      <c r="J4136" s="64" t="s">
        <v>176</v>
      </c>
    </row>
    <row r="4137" spans="1:10" x14ac:dyDescent="0.25">
      <c r="A4137" s="64">
        <v>24239031</v>
      </c>
      <c r="B4137" s="233" t="s">
        <v>8279</v>
      </c>
      <c r="C4137" s="64" t="s">
        <v>5771</v>
      </c>
      <c r="D4137" s="234" t="s">
        <v>404</v>
      </c>
      <c r="E4137" s="64" t="s">
        <v>8280</v>
      </c>
      <c r="F4137" s="64">
        <v>16</v>
      </c>
      <c r="G4137" s="64" t="s">
        <v>166</v>
      </c>
      <c r="H4137" s="233" t="s">
        <v>8186</v>
      </c>
      <c r="I4137" s="234" t="s">
        <v>166</v>
      </c>
      <c r="J4137" s="64" t="s">
        <v>8281</v>
      </c>
    </row>
    <row r="4138" spans="1:10" x14ac:dyDescent="0.25">
      <c r="A4138" s="64">
        <v>24180371</v>
      </c>
      <c r="B4138" s="233" t="s">
        <v>8282</v>
      </c>
      <c r="C4138" s="64" t="s">
        <v>8283</v>
      </c>
      <c r="D4138" s="234" t="s">
        <v>7189</v>
      </c>
      <c r="E4138" s="64" t="s">
        <v>8284</v>
      </c>
      <c r="F4138" s="64">
        <v>18</v>
      </c>
      <c r="G4138" s="64" t="s">
        <v>166</v>
      </c>
      <c r="H4138" s="233" t="s">
        <v>8186</v>
      </c>
      <c r="I4138" s="234" t="s">
        <v>166</v>
      </c>
      <c r="J4138" s="64" t="s">
        <v>2198</v>
      </c>
    </row>
    <row r="4139" spans="1:10" x14ac:dyDescent="0.25">
      <c r="A4139" s="64">
        <v>24201758</v>
      </c>
      <c r="B4139" s="233" t="s">
        <v>8285</v>
      </c>
      <c r="C4139" s="64" t="s">
        <v>8286</v>
      </c>
      <c r="D4139" s="234" t="s">
        <v>404</v>
      </c>
      <c r="E4139" s="64" t="s">
        <v>7616</v>
      </c>
      <c r="F4139" s="64">
        <v>16</v>
      </c>
      <c r="G4139" s="64" t="s">
        <v>166</v>
      </c>
      <c r="H4139" s="233" t="s">
        <v>8186</v>
      </c>
      <c r="I4139" s="234" t="s">
        <v>166</v>
      </c>
      <c r="J4139" s="64" t="s">
        <v>4236</v>
      </c>
    </row>
    <row r="4140" spans="1:10" x14ac:dyDescent="0.25">
      <c r="A4140" s="64">
        <v>24183135</v>
      </c>
      <c r="B4140" s="233" t="s">
        <v>8287</v>
      </c>
      <c r="C4140" s="64" t="s">
        <v>7928</v>
      </c>
      <c r="D4140" s="234" t="s">
        <v>7211</v>
      </c>
      <c r="E4140" s="64" t="s">
        <v>7533</v>
      </c>
      <c r="F4140" s="64">
        <v>17</v>
      </c>
      <c r="G4140" s="64" t="s">
        <v>166</v>
      </c>
      <c r="H4140" s="233" t="s">
        <v>8186</v>
      </c>
      <c r="I4140" s="234" t="s">
        <v>166</v>
      </c>
      <c r="J4140" s="64" t="s">
        <v>8288</v>
      </c>
    </row>
    <row r="4141" spans="1:10" x14ac:dyDescent="0.25">
      <c r="A4141" s="64">
        <v>24202829</v>
      </c>
      <c r="B4141" s="233" t="s">
        <v>2811</v>
      </c>
      <c r="C4141" s="64" t="s">
        <v>8289</v>
      </c>
      <c r="D4141" s="234" t="s">
        <v>657</v>
      </c>
      <c r="E4141" s="64" t="s">
        <v>7461</v>
      </c>
      <c r="F4141" s="64">
        <v>16</v>
      </c>
      <c r="G4141" s="64" t="s">
        <v>166</v>
      </c>
      <c r="H4141" s="233" t="s">
        <v>8186</v>
      </c>
      <c r="I4141" s="234" t="s">
        <v>166</v>
      </c>
      <c r="J4141" s="64" t="s">
        <v>814</v>
      </c>
    </row>
    <row r="4142" spans="1:10" x14ac:dyDescent="0.25">
      <c r="A4142" s="64">
        <v>24248360</v>
      </c>
      <c r="B4142" s="233" t="s">
        <v>8290</v>
      </c>
      <c r="C4142" s="64" t="s">
        <v>8291</v>
      </c>
      <c r="D4142" s="234" t="s">
        <v>118</v>
      </c>
      <c r="E4142" s="64" t="s">
        <v>7963</v>
      </c>
      <c r="F4142" s="64">
        <v>15</v>
      </c>
      <c r="G4142" s="64" t="s">
        <v>166</v>
      </c>
      <c r="H4142" s="233" t="s">
        <v>8186</v>
      </c>
      <c r="I4142" s="234" t="s">
        <v>166</v>
      </c>
      <c r="J4142" s="64" t="s">
        <v>176</v>
      </c>
    </row>
    <row r="4143" spans="1:10" x14ac:dyDescent="0.25">
      <c r="A4143" s="64">
        <v>24245847</v>
      </c>
      <c r="B4143" s="233" t="s">
        <v>8292</v>
      </c>
      <c r="C4143" s="64" t="s">
        <v>1819</v>
      </c>
      <c r="D4143" s="234" t="s">
        <v>404</v>
      </c>
      <c r="E4143" s="64" t="s">
        <v>7617</v>
      </c>
      <c r="F4143" s="64">
        <v>16</v>
      </c>
      <c r="G4143" s="64" t="s">
        <v>166</v>
      </c>
      <c r="H4143" s="233" t="s">
        <v>8186</v>
      </c>
      <c r="I4143" s="234" t="s">
        <v>166</v>
      </c>
      <c r="J4143" s="64" t="s">
        <v>632</v>
      </c>
    </row>
    <row r="4144" spans="1:10" x14ac:dyDescent="0.25">
      <c r="A4144" s="64">
        <v>24248996</v>
      </c>
      <c r="B4144" s="233" t="s">
        <v>1970</v>
      </c>
      <c r="C4144" s="64" t="s">
        <v>8293</v>
      </c>
      <c r="D4144" s="234" t="s">
        <v>7211</v>
      </c>
      <c r="E4144" s="64" t="s">
        <v>8294</v>
      </c>
      <c r="F4144" s="64">
        <v>18</v>
      </c>
      <c r="G4144" s="64" t="s">
        <v>166</v>
      </c>
      <c r="H4144" s="233" t="s">
        <v>8186</v>
      </c>
      <c r="I4144" s="234" t="s">
        <v>166</v>
      </c>
      <c r="J4144" s="64" t="s">
        <v>601</v>
      </c>
    </row>
    <row r="4145" spans="1:10" x14ac:dyDescent="0.25">
      <c r="A4145" s="64">
        <v>24188014</v>
      </c>
      <c r="B4145" s="233" t="s">
        <v>1455</v>
      </c>
      <c r="C4145" s="64" t="s">
        <v>1484</v>
      </c>
      <c r="D4145" s="234" t="s">
        <v>404</v>
      </c>
      <c r="E4145" s="64" t="s">
        <v>8257</v>
      </c>
      <c r="F4145" s="64">
        <v>17</v>
      </c>
      <c r="G4145" s="64" t="s">
        <v>166</v>
      </c>
      <c r="H4145" s="233" t="s">
        <v>8186</v>
      </c>
      <c r="I4145" s="234" t="s">
        <v>166</v>
      </c>
      <c r="J4145" s="64" t="s">
        <v>8295</v>
      </c>
    </row>
    <row r="4146" spans="1:10" x14ac:dyDescent="0.25">
      <c r="A4146" s="64">
        <v>24248056</v>
      </c>
      <c r="B4146" s="233" t="s">
        <v>8296</v>
      </c>
      <c r="C4146" s="64" t="s">
        <v>8297</v>
      </c>
      <c r="D4146" s="234" t="s">
        <v>7211</v>
      </c>
      <c r="E4146" s="64" t="s">
        <v>8298</v>
      </c>
      <c r="F4146" s="64">
        <v>17</v>
      </c>
      <c r="G4146" s="64" t="s">
        <v>166</v>
      </c>
      <c r="H4146" s="233" t="s">
        <v>8186</v>
      </c>
      <c r="I4146" s="234" t="s">
        <v>166</v>
      </c>
      <c r="J4146" s="64" t="s">
        <v>7668</v>
      </c>
    </row>
    <row r="4147" spans="1:10" x14ac:dyDescent="0.25">
      <c r="A4147" s="64">
        <v>24211260</v>
      </c>
      <c r="B4147" s="233" t="s">
        <v>8299</v>
      </c>
      <c r="C4147" s="64" t="s">
        <v>8300</v>
      </c>
      <c r="D4147" s="234" t="s">
        <v>404</v>
      </c>
      <c r="E4147" s="64" t="s">
        <v>8301</v>
      </c>
      <c r="F4147" s="64">
        <v>17</v>
      </c>
      <c r="G4147" s="64" t="s">
        <v>166</v>
      </c>
      <c r="H4147" s="233" t="s">
        <v>8186</v>
      </c>
      <c r="I4147" s="234" t="s">
        <v>166</v>
      </c>
      <c r="J4147" s="64" t="s">
        <v>7220</v>
      </c>
    </row>
    <row r="4148" spans="1:10" x14ac:dyDescent="0.25">
      <c r="A4148" s="64">
        <v>24248363</v>
      </c>
      <c r="B4148" s="233" t="s">
        <v>8302</v>
      </c>
      <c r="C4148" s="64" t="s">
        <v>8303</v>
      </c>
      <c r="D4148" s="234" t="s">
        <v>404</v>
      </c>
      <c r="E4148" s="64" t="s">
        <v>7755</v>
      </c>
      <c r="F4148" s="64">
        <v>16</v>
      </c>
      <c r="G4148" s="64" t="s">
        <v>166</v>
      </c>
      <c r="H4148" s="233" t="s">
        <v>8186</v>
      </c>
      <c r="I4148" s="234" t="s">
        <v>166</v>
      </c>
      <c r="J4148" s="64" t="s">
        <v>176</v>
      </c>
    </row>
    <row r="4149" spans="1:10" x14ac:dyDescent="0.25">
      <c r="A4149" s="64">
        <v>24222098</v>
      </c>
      <c r="B4149" s="233" t="s">
        <v>8304</v>
      </c>
      <c r="C4149" s="64" t="s">
        <v>8305</v>
      </c>
      <c r="D4149" s="234" t="s">
        <v>657</v>
      </c>
      <c r="E4149" s="64" t="s">
        <v>8306</v>
      </c>
      <c r="F4149" s="64">
        <v>16</v>
      </c>
      <c r="G4149" s="64" t="s">
        <v>166</v>
      </c>
      <c r="H4149" s="233" t="s">
        <v>8186</v>
      </c>
      <c r="I4149" s="234" t="s">
        <v>166</v>
      </c>
      <c r="J4149" s="64" t="s">
        <v>3171</v>
      </c>
    </row>
    <row r="4150" spans="1:10" x14ac:dyDescent="0.25">
      <c r="A4150" s="64">
        <v>24200238</v>
      </c>
      <c r="B4150" s="233" t="s">
        <v>636</v>
      </c>
      <c r="C4150" s="64" t="s">
        <v>8307</v>
      </c>
      <c r="D4150" s="234" t="s">
        <v>118</v>
      </c>
      <c r="E4150" s="64" t="s">
        <v>4050</v>
      </c>
      <c r="F4150" s="64">
        <v>15</v>
      </c>
      <c r="G4150" s="64" t="s">
        <v>166</v>
      </c>
      <c r="H4150" s="233" t="s">
        <v>8186</v>
      </c>
      <c r="I4150" s="234" t="s">
        <v>166</v>
      </c>
      <c r="J4150" s="64" t="s">
        <v>2307</v>
      </c>
    </row>
    <row r="4151" spans="1:10" x14ac:dyDescent="0.25">
      <c r="A4151" s="64">
        <v>24170124</v>
      </c>
      <c r="B4151" s="233" t="s">
        <v>636</v>
      </c>
      <c r="C4151" s="64" t="s">
        <v>3164</v>
      </c>
      <c r="D4151" s="234" t="s">
        <v>7211</v>
      </c>
      <c r="E4151" s="64" t="s">
        <v>8308</v>
      </c>
      <c r="F4151" s="64">
        <v>18</v>
      </c>
      <c r="G4151" s="64" t="s">
        <v>166</v>
      </c>
      <c r="H4151" s="233" t="s">
        <v>8186</v>
      </c>
      <c r="I4151" s="234" t="s">
        <v>166</v>
      </c>
      <c r="J4151" s="64" t="s">
        <v>8309</v>
      </c>
    </row>
    <row r="4152" spans="1:10" x14ac:dyDescent="0.25">
      <c r="A4152" s="64">
        <v>24248997</v>
      </c>
      <c r="B4152" s="233" t="s">
        <v>8310</v>
      </c>
      <c r="C4152" s="64" t="s">
        <v>5159</v>
      </c>
      <c r="D4152" s="234" t="s">
        <v>657</v>
      </c>
      <c r="E4152" s="64" t="s">
        <v>8311</v>
      </c>
      <c r="F4152" s="64">
        <v>15</v>
      </c>
      <c r="G4152" s="64" t="s">
        <v>166</v>
      </c>
      <c r="H4152" s="233" t="s">
        <v>8186</v>
      </c>
      <c r="I4152" s="234" t="s">
        <v>166</v>
      </c>
      <c r="J4152" s="64" t="s">
        <v>469</v>
      </c>
    </row>
    <row r="4153" spans="1:10" x14ac:dyDescent="0.25">
      <c r="A4153" s="64">
        <v>24248998</v>
      </c>
      <c r="B4153" s="233" t="s">
        <v>8312</v>
      </c>
      <c r="C4153" s="64" t="s">
        <v>1964</v>
      </c>
      <c r="D4153" s="234" t="s">
        <v>404</v>
      </c>
      <c r="E4153" s="64" t="s">
        <v>7288</v>
      </c>
      <c r="F4153" s="64">
        <v>17</v>
      </c>
      <c r="G4153" s="64" t="s">
        <v>166</v>
      </c>
      <c r="H4153" s="233" t="s">
        <v>8186</v>
      </c>
      <c r="I4153" s="234" t="s">
        <v>166</v>
      </c>
      <c r="J4153" s="64" t="s">
        <v>279</v>
      </c>
    </row>
    <row r="4154" spans="1:10" x14ac:dyDescent="0.25">
      <c r="A4154" s="64">
        <v>24248999</v>
      </c>
      <c r="B4154" s="233" t="s">
        <v>2430</v>
      </c>
      <c r="C4154" s="64" t="s">
        <v>2389</v>
      </c>
      <c r="D4154" s="234" t="s">
        <v>657</v>
      </c>
      <c r="E4154" s="64" t="s">
        <v>8313</v>
      </c>
      <c r="F4154" s="64">
        <v>17</v>
      </c>
      <c r="G4154" s="64" t="s">
        <v>166</v>
      </c>
      <c r="H4154" s="233" t="s">
        <v>8186</v>
      </c>
      <c r="I4154" s="234" t="s">
        <v>166</v>
      </c>
      <c r="J4154" s="64" t="s">
        <v>469</v>
      </c>
    </row>
    <row r="4155" spans="1:10" x14ac:dyDescent="0.25">
      <c r="A4155" s="64">
        <v>24238954</v>
      </c>
      <c r="B4155" s="233" t="s">
        <v>6515</v>
      </c>
      <c r="C4155" s="64" t="s">
        <v>6986</v>
      </c>
      <c r="D4155" s="234" t="s">
        <v>404</v>
      </c>
      <c r="E4155" s="64" t="s">
        <v>7717</v>
      </c>
      <c r="F4155" s="64">
        <v>17</v>
      </c>
      <c r="G4155" s="64" t="s">
        <v>166</v>
      </c>
      <c r="H4155" s="233" t="s">
        <v>8186</v>
      </c>
      <c r="I4155" s="234" t="s">
        <v>166</v>
      </c>
      <c r="J4155" s="64" t="s">
        <v>469</v>
      </c>
    </row>
    <row r="4156" spans="1:10" x14ac:dyDescent="0.25">
      <c r="A4156" s="64">
        <v>24248373</v>
      </c>
      <c r="B4156" s="233" t="s">
        <v>8314</v>
      </c>
      <c r="C4156" s="64" t="s">
        <v>8315</v>
      </c>
      <c r="D4156" s="234" t="s">
        <v>7189</v>
      </c>
      <c r="E4156" s="64" t="s">
        <v>8316</v>
      </c>
      <c r="F4156" s="64">
        <v>17</v>
      </c>
      <c r="G4156" s="64" t="s">
        <v>166</v>
      </c>
      <c r="H4156" s="233" t="s">
        <v>8186</v>
      </c>
      <c r="I4156" s="234" t="s">
        <v>166</v>
      </c>
      <c r="J4156" s="64" t="s">
        <v>176</v>
      </c>
    </row>
    <row r="4157" spans="1:10" x14ac:dyDescent="0.25">
      <c r="A4157" s="64">
        <v>24199284</v>
      </c>
      <c r="B4157" s="233" t="s">
        <v>8317</v>
      </c>
      <c r="C4157" s="64" t="s">
        <v>5578</v>
      </c>
      <c r="D4157" s="234" t="s">
        <v>404</v>
      </c>
      <c r="E4157" s="64" t="s">
        <v>7727</v>
      </c>
      <c r="F4157" s="64">
        <v>17</v>
      </c>
      <c r="G4157" s="64" t="s">
        <v>166</v>
      </c>
      <c r="H4157" s="233" t="s">
        <v>8186</v>
      </c>
      <c r="I4157" s="234" t="s">
        <v>166</v>
      </c>
      <c r="J4157" s="64" t="s">
        <v>8318</v>
      </c>
    </row>
    <row r="4158" spans="1:10" x14ac:dyDescent="0.25">
      <c r="A4158" s="64">
        <v>24249000</v>
      </c>
      <c r="B4158" s="233" t="s">
        <v>8319</v>
      </c>
      <c r="C4158" s="64" t="s">
        <v>531</v>
      </c>
      <c r="D4158" s="234" t="s">
        <v>404</v>
      </c>
      <c r="E4158" s="64" t="s">
        <v>8320</v>
      </c>
      <c r="F4158" s="64">
        <v>17</v>
      </c>
      <c r="G4158" s="64" t="s">
        <v>166</v>
      </c>
      <c r="H4158" s="233" t="s">
        <v>8186</v>
      </c>
      <c r="I4158" s="234" t="s">
        <v>166</v>
      </c>
      <c r="J4158" s="64" t="s">
        <v>8198</v>
      </c>
    </row>
    <row r="4159" spans="1:10" x14ac:dyDescent="0.25">
      <c r="A4159" s="64">
        <v>24249001</v>
      </c>
      <c r="B4159" s="233" t="s">
        <v>8321</v>
      </c>
      <c r="C4159" s="64" t="s">
        <v>2564</v>
      </c>
      <c r="D4159" s="234" t="s">
        <v>657</v>
      </c>
      <c r="E4159" s="64" t="s">
        <v>8322</v>
      </c>
      <c r="F4159" s="64">
        <v>15</v>
      </c>
      <c r="G4159" s="64" t="s">
        <v>166</v>
      </c>
      <c r="H4159" s="233" t="s">
        <v>8186</v>
      </c>
      <c r="I4159" s="234" t="s">
        <v>166</v>
      </c>
      <c r="J4159" s="64" t="s">
        <v>8323</v>
      </c>
    </row>
    <row r="4160" spans="1:10" x14ac:dyDescent="0.25">
      <c r="A4160" s="64">
        <v>24248051</v>
      </c>
      <c r="B4160" s="233" t="s">
        <v>6249</v>
      </c>
      <c r="C4160" s="64" t="s">
        <v>8324</v>
      </c>
      <c r="D4160" s="234" t="s">
        <v>657</v>
      </c>
      <c r="E4160" s="64" t="s">
        <v>8257</v>
      </c>
      <c r="F4160" s="64">
        <v>17</v>
      </c>
      <c r="G4160" s="64" t="s">
        <v>166</v>
      </c>
      <c r="H4160" s="233" t="s">
        <v>8186</v>
      </c>
      <c r="I4160" s="234" t="s">
        <v>166</v>
      </c>
      <c r="J4160" s="64" t="s">
        <v>8325</v>
      </c>
    </row>
    <row r="4161" spans="1:10" x14ac:dyDescent="0.25">
      <c r="A4161" s="64">
        <v>24248359</v>
      </c>
      <c r="B4161" s="233" t="s">
        <v>8326</v>
      </c>
      <c r="C4161" s="64" t="s">
        <v>8327</v>
      </c>
      <c r="D4161" s="234" t="s">
        <v>118</v>
      </c>
      <c r="E4161" s="64" t="s">
        <v>8328</v>
      </c>
      <c r="F4161" s="64">
        <v>15</v>
      </c>
      <c r="G4161" s="64" t="s">
        <v>166</v>
      </c>
      <c r="H4161" s="233" t="s">
        <v>8186</v>
      </c>
      <c r="I4161" s="234" t="s">
        <v>166</v>
      </c>
      <c r="J4161" s="64" t="s">
        <v>176</v>
      </c>
    </row>
    <row r="4162" spans="1:10" x14ac:dyDescent="0.25">
      <c r="A4162" s="64">
        <v>24190287</v>
      </c>
      <c r="B4162" s="233" t="s">
        <v>8329</v>
      </c>
      <c r="C4162" s="64" t="s">
        <v>1858</v>
      </c>
      <c r="D4162" s="234" t="s">
        <v>404</v>
      </c>
      <c r="E4162" s="64" t="s">
        <v>8330</v>
      </c>
      <c r="F4162" s="64">
        <v>17</v>
      </c>
      <c r="G4162" s="64" t="s">
        <v>166</v>
      </c>
      <c r="H4162" s="233" t="s">
        <v>8186</v>
      </c>
      <c r="I4162" s="234" t="s">
        <v>166</v>
      </c>
      <c r="J4162" s="64" t="s">
        <v>8318</v>
      </c>
    </row>
    <row r="4163" spans="1:10" x14ac:dyDescent="0.25">
      <c r="A4163" s="64">
        <v>24191570</v>
      </c>
      <c r="B4163" s="233" t="s">
        <v>2021</v>
      </c>
      <c r="C4163" s="64" t="s">
        <v>5204</v>
      </c>
      <c r="D4163" s="234" t="s">
        <v>404</v>
      </c>
      <c r="E4163" s="64" t="s">
        <v>8331</v>
      </c>
      <c r="F4163" s="64">
        <v>16</v>
      </c>
      <c r="G4163" s="64" t="s">
        <v>166</v>
      </c>
      <c r="H4163" s="233" t="s">
        <v>8186</v>
      </c>
      <c r="I4163" s="234" t="s">
        <v>166</v>
      </c>
      <c r="J4163" s="64" t="s">
        <v>202</v>
      </c>
    </row>
    <row r="4164" spans="1:10" x14ac:dyDescent="0.25">
      <c r="A4164" s="64">
        <v>24211785</v>
      </c>
      <c r="B4164" s="233" t="s">
        <v>8332</v>
      </c>
      <c r="C4164" s="64" t="s">
        <v>615</v>
      </c>
      <c r="D4164" s="234" t="s">
        <v>404</v>
      </c>
      <c r="E4164" s="64" t="s">
        <v>8333</v>
      </c>
      <c r="F4164" s="64">
        <v>16</v>
      </c>
      <c r="G4164" s="64" t="s">
        <v>166</v>
      </c>
      <c r="H4164" s="233" t="s">
        <v>8186</v>
      </c>
      <c r="I4164" s="234" t="s">
        <v>166</v>
      </c>
      <c r="J4164" s="64" t="s">
        <v>7668</v>
      </c>
    </row>
    <row r="4165" spans="1:10" x14ac:dyDescent="0.25">
      <c r="A4165" s="64">
        <v>24200134</v>
      </c>
      <c r="B4165" s="233" t="s">
        <v>5435</v>
      </c>
      <c r="C4165" s="64" t="s">
        <v>8334</v>
      </c>
      <c r="D4165" s="234" t="s">
        <v>657</v>
      </c>
      <c r="E4165" s="64" t="s">
        <v>7476</v>
      </c>
      <c r="F4165" s="64">
        <v>15</v>
      </c>
      <c r="G4165" s="64" t="s">
        <v>166</v>
      </c>
      <c r="H4165" s="233" t="s">
        <v>8186</v>
      </c>
      <c r="I4165" s="234" t="s">
        <v>166</v>
      </c>
      <c r="J4165" s="64" t="s">
        <v>1340</v>
      </c>
    </row>
    <row r="4166" spans="1:10" x14ac:dyDescent="0.25">
      <c r="A4166" s="64">
        <v>24220717</v>
      </c>
      <c r="B4166" s="233" t="s">
        <v>8335</v>
      </c>
      <c r="C4166" s="64" t="s">
        <v>8336</v>
      </c>
      <c r="D4166" s="234" t="s">
        <v>7211</v>
      </c>
      <c r="E4166" s="64" t="s">
        <v>8337</v>
      </c>
      <c r="F4166" s="64">
        <v>18</v>
      </c>
      <c r="G4166" s="64" t="s">
        <v>166</v>
      </c>
      <c r="H4166" s="233" t="s">
        <v>8186</v>
      </c>
      <c r="I4166" s="234" t="s">
        <v>166</v>
      </c>
      <c r="J4166" s="64" t="s">
        <v>8338</v>
      </c>
    </row>
    <row r="4167" spans="1:10" x14ac:dyDescent="0.25">
      <c r="A4167" s="64">
        <v>24200028</v>
      </c>
      <c r="B4167" s="233" t="s">
        <v>1679</v>
      </c>
      <c r="C4167" s="64" t="s">
        <v>8339</v>
      </c>
      <c r="D4167" s="234" t="s">
        <v>657</v>
      </c>
      <c r="E4167" s="64" t="s">
        <v>8340</v>
      </c>
      <c r="F4167" s="64">
        <v>17</v>
      </c>
      <c r="G4167" s="64" t="s">
        <v>166</v>
      </c>
      <c r="H4167" s="233" t="s">
        <v>8186</v>
      </c>
      <c r="I4167" s="234" t="s">
        <v>166</v>
      </c>
      <c r="J4167" s="64" t="s">
        <v>1395</v>
      </c>
    </row>
    <row r="4168" spans="1:10" x14ac:dyDescent="0.25">
      <c r="A4168" s="64">
        <v>24200278</v>
      </c>
      <c r="B4168" s="233" t="s">
        <v>8341</v>
      </c>
      <c r="C4168" s="64" t="s">
        <v>2027</v>
      </c>
      <c r="D4168" s="234" t="s">
        <v>404</v>
      </c>
      <c r="E4168" s="64" t="s">
        <v>7689</v>
      </c>
      <c r="F4168" s="64">
        <v>17</v>
      </c>
      <c r="G4168" s="64" t="s">
        <v>166</v>
      </c>
      <c r="H4168" s="233" t="s">
        <v>8186</v>
      </c>
      <c r="I4168" s="234" t="s">
        <v>166</v>
      </c>
      <c r="J4168" s="64" t="s">
        <v>8342</v>
      </c>
    </row>
    <row r="4169" spans="1:10" x14ac:dyDescent="0.25">
      <c r="A4169" s="64">
        <v>24192353</v>
      </c>
      <c r="B4169" s="233" t="s">
        <v>8343</v>
      </c>
      <c r="C4169" s="64" t="s">
        <v>8344</v>
      </c>
      <c r="D4169" s="234" t="s">
        <v>404</v>
      </c>
      <c r="E4169" s="64" t="s">
        <v>8345</v>
      </c>
      <c r="F4169" s="64">
        <v>16</v>
      </c>
      <c r="G4169" s="64" t="s">
        <v>166</v>
      </c>
      <c r="H4169" s="233" t="s">
        <v>8186</v>
      </c>
      <c r="I4169" s="234" t="s">
        <v>166</v>
      </c>
      <c r="J4169" s="64" t="s">
        <v>8198</v>
      </c>
    </row>
    <row r="4170" spans="1:10" x14ac:dyDescent="0.25">
      <c r="A4170" s="64">
        <v>24248347</v>
      </c>
      <c r="B4170" s="233" t="s">
        <v>2833</v>
      </c>
      <c r="C4170" s="64" t="s">
        <v>8346</v>
      </c>
      <c r="D4170" s="234" t="s">
        <v>404</v>
      </c>
      <c r="E4170" s="64" t="s">
        <v>8347</v>
      </c>
      <c r="F4170" s="64">
        <v>17</v>
      </c>
      <c r="G4170" s="64" t="s">
        <v>166</v>
      </c>
      <c r="H4170" s="233" t="s">
        <v>8186</v>
      </c>
      <c r="I4170" s="234" t="s">
        <v>166</v>
      </c>
      <c r="J4170" s="64" t="s">
        <v>176</v>
      </c>
    </row>
    <row r="4171" spans="1:10" x14ac:dyDescent="0.25">
      <c r="A4171" s="64">
        <v>24200014</v>
      </c>
      <c r="B4171" s="233" t="s">
        <v>8348</v>
      </c>
      <c r="C4171" s="64" t="s">
        <v>8349</v>
      </c>
      <c r="D4171" s="234" t="s">
        <v>119</v>
      </c>
      <c r="E4171" s="64" t="s">
        <v>8350</v>
      </c>
      <c r="F4171" s="64">
        <v>15</v>
      </c>
      <c r="G4171" s="64" t="s">
        <v>166</v>
      </c>
      <c r="H4171" s="233" t="s">
        <v>8186</v>
      </c>
      <c r="I4171" s="234" t="s">
        <v>166</v>
      </c>
      <c r="J4171" s="64" t="s">
        <v>2289</v>
      </c>
    </row>
    <row r="4172" spans="1:10" x14ac:dyDescent="0.25">
      <c r="A4172" s="64">
        <v>24222132</v>
      </c>
      <c r="B4172" s="233" t="s">
        <v>8351</v>
      </c>
      <c r="C4172" s="64" t="s">
        <v>8352</v>
      </c>
      <c r="D4172" s="234" t="s">
        <v>404</v>
      </c>
      <c r="E4172" s="64" t="s">
        <v>7695</v>
      </c>
      <c r="F4172" s="64">
        <v>16</v>
      </c>
      <c r="G4172" s="64" t="s">
        <v>166</v>
      </c>
      <c r="H4172" s="233" t="s">
        <v>8186</v>
      </c>
      <c r="I4172" s="234" t="s">
        <v>166</v>
      </c>
      <c r="J4172" s="64" t="s">
        <v>632</v>
      </c>
    </row>
    <row r="4173" spans="1:10" x14ac:dyDescent="0.25">
      <c r="A4173" s="64">
        <v>24238960</v>
      </c>
      <c r="B4173" s="233" t="s">
        <v>8353</v>
      </c>
      <c r="C4173" s="64" t="s">
        <v>8354</v>
      </c>
      <c r="D4173" s="234" t="s">
        <v>657</v>
      </c>
      <c r="E4173" s="64" t="s">
        <v>7847</v>
      </c>
      <c r="F4173" s="64">
        <v>17</v>
      </c>
      <c r="G4173" s="64" t="s">
        <v>166</v>
      </c>
      <c r="H4173" s="233" t="s">
        <v>8186</v>
      </c>
      <c r="I4173" s="234" t="s">
        <v>166</v>
      </c>
      <c r="J4173" s="64" t="s">
        <v>1412</v>
      </c>
    </row>
    <row r="4174" spans="1:10" x14ac:dyDescent="0.25">
      <c r="A4174" s="64">
        <v>24249002</v>
      </c>
      <c r="B4174" s="233" t="s">
        <v>3567</v>
      </c>
      <c r="C4174" s="64" t="s">
        <v>1210</v>
      </c>
      <c r="D4174" s="234" t="s">
        <v>657</v>
      </c>
      <c r="E4174" s="64" t="s">
        <v>8355</v>
      </c>
      <c r="F4174" s="64">
        <v>16</v>
      </c>
      <c r="G4174" s="64" t="s">
        <v>166</v>
      </c>
      <c r="H4174" s="233" t="s">
        <v>8186</v>
      </c>
      <c r="I4174" s="234" t="s">
        <v>166</v>
      </c>
      <c r="J4174" s="64" t="s">
        <v>469</v>
      </c>
    </row>
    <row r="4175" spans="1:10" x14ac:dyDescent="0.25">
      <c r="A4175" s="64">
        <v>24191083</v>
      </c>
      <c r="B4175" s="233" t="s">
        <v>8356</v>
      </c>
      <c r="C4175" s="64" t="s">
        <v>8357</v>
      </c>
      <c r="D4175" s="234" t="s">
        <v>404</v>
      </c>
      <c r="E4175" s="64" t="s">
        <v>7949</v>
      </c>
      <c r="F4175" s="64">
        <v>16</v>
      </c>
      <c r="G4175" s="64" t="s">
        <v>166</v>
      </c>
      <c r="H4175" s="233" t="s">
        <v>8186</v>
      </c>
      <c r="I4175" s="234" t="s">
        <v>166</v>
      </c>
      <c r="J4175" s="64" t="s">
        <v>7668</v>
      </c>
    </row>
    <row r="4176" spans="1:10" x14ac:dyDescent="0.25">
      <c r="A4176" s="64">
        <v>24188003</v>
      </c>
      <c r="B4176" s="233" t="s">
        <v>8358</v>
      </c>
      <c r="C4176" s="64" t="s">
        <v>1958</v>
      </c>
      <c r="D4176" s="234" t="s">
        <v>404</v>
      </c>
      <c r="E4176" s="64" t="s">
        <v>8359</v>
      </c>
      <c r="F4176" s="64">
        <v>17</v>
      </c>
      <c r="G4176" s="64" t="s">
        <v>166</v>
      </c>
      <c r="H4176" s="233" t="s">
        <v>8186</v>
      </c>
      <c r="I4176" s="234" t="s">
        <v>166</v>
      </c>
      <c r="J4176" s="64" t="s">
        <v>8360</v>
      </c>
    </row>
    <row r="4177" spans="1:10" x14ac:dyDescent="0.25">
      <c r="A4177" s="64">
        <v>24249003</v>
      </c>
      <c r="B4177" s="233" t="s">
        <v>8361</v>
      </c>
      <c r="C4177" s="64" t="s">
        <v>8362</v>
      </c>
      <c r="D4177" s="234" t="s">
        <v>119</v>
      </c>
      <c r="E4177" s="64" t="s">
        <v>8363</v>
      </c>
      <c r="F4177" s="64">
        <v>15</v>
      </c>
      <c r="G4177" s="64" t="s">
        <v>166</v>
      </c>
      <c r="H4177" s="233" t="s">
        <v>8186</v>
      </c>
      <c r="I4177" s="234" t="s">
        <v>166</v>
      </c>
      <c r="J4177" s="64" t="s">
        <v>1784</v>
      </c>
    </row>
    <row r="4178" spans="1:10" x14ac:dyDescent="0.25">
      <c r="A4178" s="64">
        <v>24183136</v>
      </c>
      <c r="B4178" s="233" t="s">
        <v>8364</v>
      </c>
      <c r="C4178" s="64" t="s">
        <v>8365</v>
      </c>
      <c r="D4178" s="234" t="s">
        <v>7211</v>
      </c>
      <c r="E4178" s="64" t="s">
        <v>7720</v>
      </c>
      <c r="F4178" s="64">
        <v>17</v>
      </c>
      <c r="G4178" s="64" t="s">
        <v>166</v>
      </c>
      <c r="H4178" s="233" t="s">
        <v>8186</v>
      </c>
      <c r="I4178" s="234" t="s">
        <v>166</v>
      </c>
      <c r="J4178" s="64" t="s">
        <v>8295</v>
      </c>
    </row>
    <row r="4179" spans="1:10" x14ac:dyDescent="0.25">
      <c r="A4179" s="64">
        <v>24183130</v>
      </c>
      <c r="B4179" s="233" t="s">
        <v>8366</v>
      </c>
      <c r="C4179" s="64" t="s">
        <v>1678</v>
      </c>
      <c r="D4179" s="234" t="s">
        <v>7211</v>
      </c>
      <c r="E4179" s="64" t="s">
        <v>8298</v>
      </c>
      <c r="F4179" s="64">
        <v>17</v>
      </c>
      <c r="G4179" s="64" t="s">
        <v>166</v>
      </c>
      <c r="H4179" s="233" t="s">
        <v>8186</v>
      </c>
      <c r="I4179" s="234" t="s">
        <v>166</v>
      </c>
      <c r="J4179" s="64" t="s">
        <v>2046</v>
      </c>
    </row>
    <row r="4180" spans="1:10" x14ac:dyDescent="0.25">
      <c r="A4180" s="64">
        <v>24202824</v>
      </c>
      <c r="B4180" s="233" t="s">
        <v>1517</v>
      </c>
      <c r="C4180" s="64" t="s">
        <v>293</v>
      </c>
      <c r="D4180" s="234" t="s">
        <v>7211</v>
      </c>
      <c r="E4180" s="64" t="s">
        <v>8367</v>
      </c>
      <c r="F4180" s="64">
        <v>18</v>
      </c>
      <c r="G4180" s="64" t="s">
        <v>166</v>
      </c>
      <c r="H4180" s="233" t="s">
        <v>8186</v>
      </c>
      <c r="I4180" s="234" t="s">
        <v>166</v>
      </c>
      <c r="J4180" s="64" t="s">
        <v>176</v>
      </c>
    </row>
    <row r="4181" spans="1:10" x14ac:dyDescent="0.25">
      <c r="A4181" s="64">
        <v>24202669</v>
      </c>
      <c r="B4181" s="233" t="s">
        <v>8368</v>
      </c>
      <c r="C4181" s="64" t="s">
        <v>8369</v>
      </c>
      <c r="D4181" s="234" t="s">
        <v>657</v>
      </c>
      <c r="E4181" s="64" t="s">
        <v>8370</v>
      </c>
      <c r="F4181" s="64">
        <v>16</v>
      </c>
      <c r="G4181" s="64" t="s">
        <v>166</v>
      </c>
      <c r="H4181" s="233" t="s">
        <v>8186</v>
      </c>
      <c r="I4181" s="234" t="s">
        <v>166</v>
      </c>
      <c r="J4181" s="64" t="s">
        <v>8371</v>
      </c>
    </row>
    <row r="4182" spans="1:10" x14ac:dyDescent="0.25">
      <c r="A4182" s="64">
        <v>24200189</v>
      </c>
      <c r="B4182" s="233" t="s">
        <v>8372</v>
      </c>
      <c r="C4182" s="64" t="s">
        <v>8373</v>
      </c>
      <c r="D4182" s="234" t="s">
        <v>657</v>
      </c>
      <c r="E4182" s="64" t="s">
        <v>8374</v>
      </c>
      <c r="F4182" s="64">
        <v>16</v>
      </c>
      <c r="G4182" s="64" t="s">
        <v>166</v>
      </c>
      <c r="H4182" s="233" t="s">
        <v>8186</v>
      </c>
      <c r="I4182" s="234" t="s">
        <v>166</v>
      </c>
      <c r="J4182" s="64" t="s">
        <v>8338</v>
      </c>
    </row>
    <row r="4183" spans="1:10" x14ac:dyDescent="0.25">
      <c r="A4183" s="64">
        <v>24249004</v>
      </c>
      <c r="B4183" s="233" t="s">
        <v>8375</v>
      </c>
      <c r="C4183" s="64" t="s">
        <v>8376</v>
      </c>
      <c r="D4183" s="234" t="s">
        <v>657</v>
      </c>
      <c r="E4183" s="64" t="s">
        <v>8377</v>
      </c>
      <c r="F4183" s="64">
        <v>16</v>
      </c>
      <c r="G4183" s="64" t="s">
        <v>166</v>
      </c>
      <c r="H4183" s="233" t="s">
        <v>8186</v>
      </c>
      <c r="I4183" s="234" t="s">
        <v>166</v>
      </c>
      <c r="J4183" s="64" t="s">
        <v>8323</v>
      </c>
    </row>
    <row r="4184" spans="1:10" x14ac:dyDescent="0.25">
      <c r="A4184" s="64">
        <v>24183132</v>
      </c>
      <c r="B4184" s="233" t="s">
        <v>8378</v>
      </c>
      <c r="C4184" s="64" t="s">
        <v>6924</v>
      </c>
      <c r="D4184" s="234" t="s">
        <v>404</v>
      </c>
      <c r="E4184" s="64" t="s">
        <v>8379</v>
      </c>
      <c r="F4184" s="64">
        <v>17</v>
      </c>
      <c r="G4184" s="64" t="s">
        <v>166</v>
      </c>
      <c r="H4184" s="233" t="s">
        <v>8186</v>
      </c>
      <c r="I4184" s="234" t="s">
        <v>166</v>
      </c>
      <c r="J4184" s="64" t="s">
        <v>814</v>
      </c>
    </row>
    <row r="4185" spans="1:10" x14ac:dyDescent="0.25">
      <c r="A4185" s="64">
        <v>24201259</v>
      </c>
      <c r="B4185" s="233" t="s">
        <v>5713</v>
      </c>
      <c r="C4185" s="64" t="s">
        <v>8380</v>
      </c>
      <c r="D4185" s="234" t="s">
        <v>404</v>
      </c>
      <c r="E4185" s="64" t="s">
        <v>8381</v>
      </c>
      <c r="F4185" s="64">
        <v>17</v>
      </c>
      <c r="G4185" s="64" t="s">
        <v>166</v>
      </c>
      <c r="H4185" s="233" t="s">
        <v>8186</v>
      </c>
      <c r="I4185" s="234" t="s">
        <v>166</v>
      </c>
      <c r="J4185" s="64" t="s">
        <v>8382</v>
      </c>
    </row>
    <row r="4186" spans="1:10" x14ac:dyDescent="0.25">
      <c r="A4186" s="64">
        <v>24248046</v>
      </c>
      <c r="B4186" s="233" t="s">
        <v>8383</v>
      </c>
      <c r="C4186" s="64" t="s">
        <v>8384</v>
      </c>
      <c r="D4186" s="234" t="s">
        <v>657</v>
      </c>
      <c r="E4186" s="64" t="s">
        <v>8385</v>
      </c>
      <c r="F4186" s="64">
        <v>17</v>
      </c>
      <c r="G4186" s="64" t="s">
        <v>166</v>
      </c>
      <c r="H4186" s="233" t="s">
        <v>8186</v>
      </c>
      <c r="I4186" s="234" t="s">
        <v>166</v>
      </c>
      <c r="J4186" s="64" t="s">
        <v>632</v>
      </c>
    </row>
    <row r="4187" spans="1:10" x14ac:dyDescent="0.25">
      <c r="A4187" s="64">
        <v>24190633</v>
      </c>
      <c r="B4187" s="233" t="s">
        <v>8386</v>
      </c>
      <c r="C4187" s="64" t="s">
        <v>1613</v>
      </c>
      <c r="D4187" s="234" t="s">
        <v>404</v>
      </c>
      <c r="E4187" s="64" t="s">
        <v>8387</v>
      </c>
      <c r="F4187" s="64">
        <v>17</v>
      </c>
      <c r="G4187" s="64" t="s">
        <v>166</v>
      </c>
      <c r="H4187" s="233" t="s">
        <v>8186</v>
      </c>
      <c r="I4187" s="234" t="s">
        <v>166</v>
      </c>
      <c r="J4187" s="64" t="s">
        <v>8388</v>
      </c>
    </row>
    <row r="4188" spans="1:10" x14ac:dyDescent="0.25">
      <c r="A4188" s="64">
        <v>24248351</v>
      </c>
      <c r="B4188" s="233" t="s">
        <v>8389</v>
      </c>
      <c r="C4188" s="64" t="s">
        <v>8390</v>
      </c>
      <c r="D4188" s="234" t="s">
        <v>119</v>
      </c>
      <c r="E4188" s="64" t="s">
        <v>8391</v>
      </c>
      <c r="F4188" s="64">
        <v>15</v>
      </c>
      <c r="G4188" s="64" t="s">
        <v>166</v>
      </c>
      <c r="H4188" s="233" t="s">
        <v>8186</v>
      </c>
      <c r="I4188" s="234" t="s">
        <v>166</v>
      </c>
      <c r="J4188" s="64" t="s">
        <v>176</v>
      </c>
    </row>
    <row r="4189" spans="1:10" x14ac:dyDescent="0.25">
      <c r="A4189" s="64">
        <v>24180152</v>
      </c>
      <c r="B4189" s="233" t="s">
        <v>5969</v>
      </c>
      <c r="C4189" s="64" t="s">
        <v>8392</v>
      </c>
      <c r="D4189" s="234" t="s">
        <v>7211</v>
      </c>
      <c r="E4189" s="64" t="s">
        <v>8393</v>
      </c>
      <c r="F4189" s="64">
        <v>18</v>
      </c>
      <c r="G4189" s="64" t="s">
        <v>166</v>
      </c>
      <c r="H4189" s="233" t="s">
        <v>8186</v>
      </c>
      <c r="I4189" s="234" t="s">
        <v>166</v>
      </c>
      <c r="J4189" s="64" t="s">
        <v>8258</v>
      </c>
    </row>
    <row r="4190" spans="1:10" x14ac:dyDescent="0.25">
      <c r="A4190" s="64">
        <v>24180732</v>
      </c>
      <c r="B4190" s="233" t="s">
        <v>8394</v>
      </c>
      <c r="C4190" s="64" t="s">
        <v>6503</v>
      </c>
      <c r="D4190" s="234" t="s">
        <v>7189</v>
      </c>
      <c r="E4190" s="64" t="s">
        <v>8395</v>
      </c>
      <c r="F4190" s="64">
        <v>18</v>
      </c>
      <c r="G4190" s="64" t="s">
        <v>166</v>
      </c>
      <c r="H4190" s="233" t="s">
        <v>8186</v>
      </c>
      <c r="I4190" s="234" t="s">
        <v>166</v>
      </c>
      <c r="J4190" s="64" t="s">
        <v>8396</v>
      </c>
    </row>
    <row r="4191" spans="1:10" x14ac:dyDescent="0.25">
      <c r="A4191" s="64">
        <v>24180144</v>
      </c>
      <c r="B4191" s="233" t="s">
        <v>8397</v>
      </c>
      <c r="C4191" s="64" t="s">
        <v>4097</v>
      </c>
      <c r="D4191" s="234" t="s">
        <v>657</v>
      </c>
      <c r="E4191" s="64" t="s">
        <v>8398</v>
      </c>
      <c r="F4191" s="64">
        <v>17</v>
      </c>
      <c r="G4191" s="64" t="s">
        <v>166</v>
      </c>
      <c r="H4191" s="233" t="s">
        <v>8186</v>
      </c>
      <c r="I4191" s="234" t="s">
        <v>166</v>
      </c>
      <c r="J4191" s="64" t="s">
        <v>2046</v>
      </c>
    </row>
    <row r="4192" spans="1:10" x14ac:dyDescent="0.25">
      <c r="A4192" s="64">
        <v>24190699</v>
      </c>
      <c r="B4192" s="233" t="s">
        <v>8399</v>
      </c>
      <c r="C4192" s="64" t="s">
        <v>8400</v>
      </c>
      <c r="D4192" s="234" t="s">
        <v>7211</v>
      </c>
      <c r="E4192" s="64" t="s">
        <v>8401</v>
      </c>
      <c r="F4192" s="64">
        <v>18</v>
      </c>
      <c r="G4192" s="64" t="s">
        <v>166</v>
      </c>
      <c r="H4192" s="233" t="s">
        <v>8186</v>
      </c>
      <c r="I4192" s="234" t="s">
        <v>166</v>
      </c>
      <c r="J4192" s="64" t="s">
        <v>8338</v>
      </c>
    </row>
    <row r="4193" spans="1:10" x14ac:dyDescent="0.25">
      <c r="A4193" s="64">
        <v>24200244</v>
      </c>
      <c r="B4193" s="233" t="s">
        <v>3836</v>
      </c>
      <c r="C4193" s="64" t="s">
        <v>8402</v>
      </c>
      <c r="D4193" s="234" t="s">
        <v>118</v>
      </c>
      <c r="E4193" s="64" t="s">
        <v>3120</v>
      </c>
      <c r="F4193" s="64">
        <v>15</v>
      </c>
      <c r="G4193" s="64" t="s">
        <v>166</v>
      </c>
      <c r="H4193" s="233" t="s">
        <v>8186</v>
      </c>
      <c r="I4193" s="234" t="s">
        <v>166</v>
      </c>
      <c r="J4193" s="64" t="s">
        <v>3685</v>
      </c>
    </row>
    <row r="4194" spans="1:10" x14ac:dyDescent="0.25">
      <c r="A4194" s="64">
        <v>24199148</v>
      </c>
      <c r="B4194" s="233" t="s">
        <v>8403</v>
      </c>
      <c r="C4194" s="64" t="s">
        <v>8404</v>
      </c>
      <c r="D4194" s="234" t="s">
        <v>404</v>
      </c>
      <c r="E4194" s="64" t="s">
        <v>8405</v>
      </c>
      <c r="F4194" s="64">
        <v>17</v>
      </c>
      <c r="G4194" s="64" t="s">
        <v>166</v>
      </c>
      <c r="H4194" s="233" t="s">
        <v>8186</v>
      </c>
      <c r="I4194" s="234" t="s">
        <v>166</v>
      </c>
      <c r="J4194" s="64" t="s">
        <v>8406</v>
      </c>
    </row>
    <row r="4195" spans="1:10" x14ac:dyDescent="0.25">
      <c r="A4195" s="64">
        <v>24248441</v>
      </c>
      <c r="B4195" s="233" t="s">
        <v>8407</v>
      </c>
      <c r="C4195" s="64" t="s">
        <v>8408</v>
      </c>
      <c r="D4195" s="234" t="s">
        <v>404</v>
      </c>
      <c r="E4195" s="64" t="s">
        <v>8409</v>
      </c>
      <c r="F4195" s="64">
        <v>15</v>
      </c>
      <c r="G4195" s="64" t="s">
        <v>166</v>
      </c>
      <c r="H4195" s="233" t="s">
        <v>8186</v>
      </c>
      <c r="I4195" s="234" t="s">
        <v>166</v>
      </c>
      <c r="J4195" s="64" t="s">
        <v>8212</v>
      </c>
    </row>
    <row r="4196" spans="1:10" x14ac:dyDescent="0.25">
      <c r="A4196" s="64">
        <v>24248541</v>
      </c>
      <c r="B4196" s="233" t="s">
        <v>8410</v>
      </c>
      <c r="C4196" s="64" t="s">
        <v>8411</v>
      </c>
      <c r="D4196" s="234" t="s">
        <v>7211</v>
      </c>
      <c r="E4196" s="64" t="s">
        <v>7214</v>
      </c>
      <c r="F4196" s="64">
        <v>18</v>
      </c>
      <c r="G4196" s="64" t="s">
        <v>166</v>
      </c>
      <c r="H4196" s="233" t="s">
        <v>8186</v>
      </c>
      <c r="I4196" s="234" t="s">
        <v>166</v>
      </c>
      <c r="J4196" s="64" t="s">
        <v>7668</v>
      </c>
    </row>
    <row r="4197" spans="1:10" x14ac:dyDescent="0.25">
      <c r="A4197" s="64">
        <v>24220453</v>
      </c>
      <c r="B4197" s="233" t="s">
        <v>3399</v>
      </c>
      <c r="C4197" s="64" t="s">
        <v>8412</v>
      </c>
      <c r="D4197" s="234" t="s">
        <v>404</v>
      </c>
      <c r="E4197" s="64" t="s">
        <v>7498</v>
      </c>
      <c r="F4197" s="64">
        <v>17</v>
      </c>
      <c r="G4197" s="64" t="s">
        <v>166</v>
      </c>
      <c r="H4197" s="233" t="s">
        <v>8186</v>
      </c>
      <c r="I4197" s="234" t="s">
        <v>166</v>
      </c>
      <c r="J4197" s="64" t="s">
        <v>8413</v>
      </c>
    </row>
    <row r="4198" spans="1:10" x14ac:dyDescent="0.25">
      <c r="A4198" s="64">
        <v>24181197</v>
      </c>
      <c r="B4198" s="233" t="s">
        <v>3842</v>
      </c>
      <c r="C4198" s="64" t="s">
        <v>8414</v>
      </c>
      <c r="D4198" s="234" t="s">
        <v>7189</v>
      </c>
      <c r="E4198" s="64" t="s">
        <v>8238</v>
      </c>
      <c r="F4198" s="64">
        <v>18</v>
      </c>
      <c r="G4198" s="64" t="s">
        <v>166</v>
      </c>
      <c r="H4198" s="233" t="s">
        <v>8186</v>
      </c>
      <c r="I4198" s="234" t="s">
        <v>166</v>
      </c>
      <c r="J4198" s="64" t="s">
        <v>1316</v>
      </c>
    </row>
    <row r="4199" spans="1:10" x14ac:dyDescent="0.25">
      <c r="A4199" s="64">
        <v>24202825</v>
      </c>
      <c r="B4199" s="233" t="s">
        <v>4664</v>
      </c>
      <c r="C4199" s="64" t="s">
        <v>8415</v>
      </c>
      <c r="D4199" s="234" t="s">
        <v>657</v>
      </c>
      <c r="E4199" s="64" t="s">
        <v>8416</v>
      </c>
      <c r="F4199" s="64">
        <v>16</v>
      </c>
      <c r="G4199" s="64" t="s">
        <v>166</v>
      </c>
      <c r="H4199" s="233" t="s">
        <v>8186</v>
      </c>
      <c r="I4199" s="234" t="s">
        <v>166</v>
      </c>
      <c r="J4199" s="64" t="s">
        <v>3372</v>
      </c>
    </row>
    <row r="4200" spans="1:10" x14ac:dyDescent="0.25">
      <c r="A4200" s="64">
        <v>24248604</v>
      </c>
      <c r="B4200" s="233" t="s">
        <v>8417</v>
      </c>
      <c r="C4200" s="64" t="s">
        <v>4637</v>
      </c>
      <c r="D4200" s="234" t="s">
        <v>657</v>
      </c>
      <c r="E4200" s="64" t="s">
        <v>7561</v>
      </c>
      <c r="F4200" s="64">
        <v>16</v>
      </c>
      <c r="G4200" s="64" t="s">
        <v>166</v>
      </c>
      <c r="H4200" s="233" t="s">
        <v>8186</v>
      </c>
      <c r="I4200" s="234" t="s">
        <v>166</v>
      </c>
      <c r="J4200" s="64" t="s">
        <v>8198</v>
      </c>
    </row>
    <row r="4201" spans="1:10" x14ac:dyDescent="0.25">
      <c r="A4201" s="64">
        <v>24222700</v>
      </c>
      <c r="B4201" s="233" t="s">
        <v>3847</v>
      </c>
      <c r="C4201" s="64" t="s">
        <v>2541</v>
      </c>
      <c r="D4201" s="234" t="s">
        <v>657</v>
      </c>
      <c r="E4201" s="64" t="s">
        <v>8418</v>
      </c>
      <c r="F4201" s="64">
        <v>15</v>
      </c>
      <c r="G4201" s="64" t="s">
        <v>166</v>
      </c>
      <c r="H4201" s="233" t="s">
        <v>8186</v>
      </c>
      <c r="I4201" s="234" t="s">
        <v>166</v>
      </c>
      <c r="J4201" s="64" t="s">
        <v>3744</v>
      </c>
    </row>
    <row r="4202" spans="1:10" x14ac:dyDescent="0.25">
      <c r="A4202" s="64">
        <v>24199268</v>
      </c>
      <c r="B4202" s="233" t="s">
        <v>8419</v>
      </c>
      <c r="C4202" s="64" t="s">
        <v>6965</v>
      </c>
      <c r="D4202" s="234" t="s">
        <v>404</v>
      </c>
      <c r="E4202" s="64" t="s">
        <v>7965</v>
      </c>
      <c r="F4202" s="64">
        <v>17</v>
      </c>
      <c r="G4202" s="64" t="s">
        <v>166</v>
      </c>
      <c r="H4202" s="233" t="s">
        <v>8186</v>
      </c>
      <c r="I4202" s="234" t="s">
        <v>166</v>
      </c>
      <c r="J4202" s="64" t="s">
        <v>8325</v>
      </c>
    </row>
    <row r="4203" spans="1:10" x14ac:dyDescent="0.25">
      <c r="A4203" s="64">
        <v>24220995</v>
      </c>
      <c r="B4203" s="233" t="s">
        <v>8420</v>
      </c>
      <c r="C4203" s="64" t="s">
        <v>3410</v>
      </c>
      <c r="D4203" s="234" t="s">
        <v>657</v>
      </c>
      <c r="E4203" s="64" t="s">
        <v>8421</v>
      </c>
      <c r="F4203" s="64">
        <v>17</v>
      </c>
      <c r="G4203" s="64" t="s">
        <v>166</v>
      </c>
      <c r="H4203" s="233" t="s">
        <v>8186</v>
      </c>
      <c r="I4203" s="234" t="s">
        <v>166</v>
      </c>
      <c r="J4203" s="64" t="s">
        <v>8422</v>
      </c>
    </row>
    <row r="4204" spans="1:10" x14ac:dyDescent="0.25">
      <c r="A4204" s="64">
        <v>24248050</v>
      </c>
      <c r="B4204" s="233" t="s">
        <v>3312</v>
      </c>
      <c r="C4204" s="64" t="s">
        <v>3330</v>
      </c>
      <c r="D4204" s="234" t="s">
        <v>404</v>
      </c>
      <c r="E4204" s="64" t="s">
        <v>7906</v>
      </c>
      <c r="F4204" s="64">
        <v>16</v>
      </c>
      <c r="G4204" s="64" t="s">
        <v>166</v>
      </c>
      <c r="H4204" s="233" t="s">
        <v>8186</v>
      </c>
      <c r="I4204" s="234" t="s">
        <v>166</v>
      </c>
    </row>
    <row r="4205" spans="1:10" x14ac:dyDescent="0.25">
      <c r="A4205" s="64">
        <v>24238963</v>
      </c>
      <c r="B4205" s="233" t="s">
        <v>8423</v>
      </c>
      <c r="C4205" s="64" t="s">
        <v>8424</v>
      </c>
      <c r="D4205" s="234" t="s">
        <v>404</v>
      </c>
      <c r="E4205" s="64" t="s">
        <v>7503</v>
      </c>
      <c r="F4205" s="64">
        <v>17</v>
      </c>
      <c r="G4205" s="64" t="s">
        <v>166</v>
      </c>
      <c r="H4205" s="233" t="s">
        <v>8186</v>
      </c>
      <c r="I4205" s="234" t="s">
        <v>166</v>
      </c>
      <c r="J4205" s="64" t="s">
        <v>469</v>
      </c>
    </row>
    <row r="4206" spans="1:10" x14ac:dyDescent="0.25">
      <c r="A4206" s="64">
        <v>24192072</v>
      </c>
      <c r="B4206" s="233" t="s">
        <v>1563</v>
      </c>
      <c r="C4206" s="64" t="s">
        <v>1801</v>
      </c>
      <c r="D4206" s="234" t="s">
        <v>404</v>
      </c>
      <c r="E4206" s="64" t="s">
        <v>8425</v>
      </c>
      <c r="F4206" s="64">
        <v>16</v>
      </c>
      <c r="G4206" s="64" t="s">
        <v>166</v>
      </c>
      <c r="H4206" s="233" t="s">
        <v>8186</v>
      </c>
      <c r="I4206" s="234" t="s">
        <v>166</v>
      </c>
      <c r="J4206" s="64" t="s">
        <v>7668</v>
      </c>
    </row>
    <row r="4207" spans="1:10" x14ac:dyDescent="0.25">
      <c r="A4207" s="64">
        <v>24183131</v>
      </c>
      <c r="B4207" s="233" t="s">
        <v>4683</v>
      </c>
      <c r="C4207" s="64" t="s">
        <v>8426</v>
      </c>
      <c r="D4207" s="234" t="s">
        <v>7211</v>
      </c>
      <c r="E4207" s="64" t="s">
        <v>8427</v>
      </c>
      <c r="F4207" s="64">
        <v>18</v>
      </c>
      <c r="G4207" s="64" t="s">
        <v>166</v>
      </c>
      <c r="H4207" s="233" t="s">
        <v>8186</v>
      </c>
      <c r="I4207" s="234" t="s">
        <v>166</v>
      </c>
      <c r="J4207" s="64" t="s">
        <v>8428</v>
      </c>
    </row>
    <row r="4208" spans="1:10" x14ac:dyDescent="0.25">
      <c r="A4208" s="64">
        <v>24248345</v>
      </c>
      <c r="B4208" s="233" t="s">
        <v>2700</v>
      </c>
      <c r="C4208" s="64" t="s">
        <v>8429</v>
      </c>
      <c r="D4208" s="234" t="s">
        <v>404</v>
      </c>
      <c r="E4208" s="64" t="s">
        <v>8430</v>
      </c>
      <c r="F4208" s="64">
        <v>17</v>
      </c>
      <c r="G4208" s="64" t="s">
        <v>166</v>
      </c>
      <c r="H4208" s="233" t="s">
        <v>8186</v>
      </c>
      <c r="I4208" s="234" t="s">
        <v>166</v>
      </c>
      <c r="J4208" s="64" t="s">
        <v>176</v>
      </c>
    </row>
    <row r="4209" spans="1:10" x14ac:dyDescent="0.25">
      <c r="A4209" s="64">
        <v>24248350</v>
      </c>
      <c r="B4209" s="233" t="s">
        <v>5541</v>
      </c>
      <c r="C4209" s="64" t="s">
        <v>208</v>
      </c>
      <c r="D4209" s="234" t="s">
        <v>119</v>
      </c>
      <c r="E4209" s="64" t="s">
        <v>7247</v>
      </c>
      <c r="F4209" s="64">
        <v>15</v>
      </c>
      <c r="G4209" s="64" t="s">
        <v>166</v>
      </c>
      <c r="H4209" s="233" t="s">
        <v>8186</v>
      </c>
      <c r="I4209" s="234" t="s">
        <v>166</v>
      </c>
      <c r="J4209" s="64" t="s">
        <v>176</v>
      </c>
    </row>
    <row r="4210" spans="1:10" x14ac:dyDescent="0.25">
      <c r="A4210" s="64">
        <v>24201948</v>
      </c>
      <c r="B4210" s="233" t="s">
        <v>8431</v>
      </c>
      <c r="C4210" s="64" t="s">
        <v>8432</v>
      </c>
      <c r="D4210" s="234" t="s">
        <v>657</v>
      </c>
      <c r="E4210" s="64" t="s">
        <v>7236</v>
      </c>
      <c r="F4210" s="64">
        <v>17</v>
      </c>
      <c r="G4210" s="64" t="s">
        <v>166</v>
      </c>
      <c r="H4210" s="233" t="s">
        <v>8186</v>
      </c>
      <c r="I4210" s="234" t="s">
        <v>166</v>
      </c>
      <c r="J4210" s="64" t="s">
        <v>7870</v>
      </c>
    </row>
    <row r="4211" spans="1:10" x14ac:dyDescent="0.25">
      <c r="A4211" s="64">
        <v>24188025</v>
      </c>
      <c r="B4211" s="233" t="s">
        <v>454</v>
      </c>
      <c r="C4211" s="64" t="s">
        <v>8433</v>
      </c>
      <c r="D4211" s="234" t="s">
        <v>7211</v>
      </c>
      <c r="E4211" s="64" t="s">
        <v>8434</v>
      </c>
      <c r="F4211" s="64">
        <v>17</v>
      </c>
      <c r="G4211" s="64" t="s">
        <v>166</v>
      </c>
      <c r="H4211" s="233" t="s">
        <v>8186</v>
      </c>
      <c r="I4211" s="234" t="s">
        <v>166</v>
      </c>
      <c r="J4211" s="64" t="s">
        <v>8435</v>
      </c>
    </row>
    <row r="4212" spans="1:10" x14ac:dyDescent="0.25">
      <c r="A4212" s="64">
        <v>24248440</v>
      </c>
      <c r="B4212" s="233" t="s">
        <v>8436</v>
      </c>
      <c r="C4212" s="64" t="s">
        <v>8437</v>
      </c>
      <c r="D4212" s="234" t="s">
        <v>119</v>
      </c>
      <c r="E4212" s="64" t="s">
        <v>7778</v>
      </c>
      <c r="F4212" s="64">
        <v>15</v>
      </c>
      <c r="G4212" s="64" t="s">
        <v>166</v>
      </c>
      <c r="H4212" s="233" t="s">
        <v>8186</v>
      </c>
      <c r="I4212" s="234" t="s">
        <v>166</v>
      </c>
      <c r="J4212" s="64" t="s">
        <v>7668</v>
      </c>
    </row>
    <row r="4213" spans="1:10" x14ac:dyDescent="0.25">
      <c r="A4213" s="64">
        <v>24249005</v>
      </c>
      <c r="B4213" s="233" t="s">
        <v>8438</v>
      </c>
      <c r="C4213" s="64" t="s">
        <v>8439</v>
      </c>
      <c r="D4213" s="234" t="s">
        <v>657</v>
      </c>
      <c r="E4213" s="64" t="s">
        <v>8440</v>
      </c>
      <c r="F4213" s="64">
        <v>15</v>
      </c>
      <c r="G4213" s="64" t="s">
        <v>166</v>
      </c>
      <c r="H4213" s="233" t="s">
        <v>8186</v>
      </c>
      <c r="I4213" s="234" t="s">
        <v>166</v>
      </c>
      <c r="J4213" s="64" t="s">
        <v>8323</v>
      </c>
    </row>
    <row r="4214" spans="1:10" x14ac:dyDescent="0.25">
      <c r="A4214" s="64">
        <v>24220170</v>
      </c>
      <c r="B4214" s="233" t="s">
        <v>8441</v>
      </c>
      <c r="C4214" s="64" t="s">
        <v>2509</v>
      </c>
      <c r="D4214" s="234" t="s">
        <v>7211</v>
      </c>
      <c r="E4214" s="64" t="s">
        <v>8442</v>
      </c>
      <c r="F4214" s="64">
        <v>18</v>
      </c>
      <c r="G4214" s="64" t="s">
        <v>166</v>
      </c>
      <c r="H4214" s="233" t="s">
        <v>8443</v>
      </c>
      <c r="I4214" s="234" t="s">
        <v>166</v>
      </c>
      <c r="J4214" s="64" t="s">
        <v>3427</v>
      </c>
    </row>
    <row r="4215" spans="1:10" x14ac:dyDescent="0.25">
      <c r="A4215" s="64">
        <v>24247799</v>
      </c>
      <c r="B4215" s="233" t="s">
        <v>8444</v>
      </c>
      <c r="C4215" s="64" t="s">
        <v>8445</v>
      </c>
      <c r="D4215" s="234" t="s">
        <v>7189</v>
      </c>
      <c r="E4215" s="64" t="s">
        <v>8036</v>
      </c>
      <c r="F4215" s="64">
        <v>18</v>
      </c>
      <c r="G4215" s="64" t="s">
        <v>166</v>
      </c>
      <c r="H4215" s="233" t="s">
        <v>8443</v>
      </c>
      <c r="I4215" s="234" t="s">
        <v>166</v>
      </c>
      <c r="J4215" s="64" t="s">
        <v>3372</v>
      </c>
    </row>
    <row r="4216" spans="1:10" x14ac:dyDescent="0.25">
      <c r="A4216" s="64">
        <v>24221751</v>
      </c>
      <c r="B4216" s="233" t="s">
        <v>8446</v>
      </c>
      <c r="C4216" s="64" t="s">
        <v>8447</v>
      </c>
      <c r="D4216" s="234" t="s">
        <v>7211</v>
      </c>
      <c r="E4216" s="64" t="s">
        <v>8448</v>
      </c>
      <c r="F4216" s="64">
        <v>18</v>
      </c>
      <c r="G4216" s="64" t="s">
        <v>166</v>
      </c>
      <c r="H4216" s="233" t="s">
        <v>8443</v>
      </c>
      <c r="I4216" s="234" t="s">
        <v>166</v>
      </c>
      <c r="J4216" s="64" t="s">
        <v>4074</v>
      </c>
    </row>
    <row r="4217" spans="1:10" x14ac:dyDescent="0.25">
      <c r="A4217" s="64">
        <v>24249006</v>
      </c>
      <c r="B4217" s="233" t="s">
        <v>4713</v>
      </c>
      <c r="C4217" s="64" t="s">
        <v>6552</v>
      </c>
      <c r="D4217" s="234" t="s">
        <v>657</v>
      </c>
      <c r="E4217" s="64" t="s">
        <v>8449</v>
      </c>
      <c r="F4217" s="64">
        <v>16</v>
      </c>
      <c r="G4217" s="64" t="s">
        <v>166</v>
      </c>
      <c r="H4217" s="233" t="s">
        <v>8443</v>
      </c>
      <c r="I4217" s="234" t="s">
        <v>166</v>
      </c>
      <c r="J4217" s="64" t="s">
        <v>2337</v>
      </c>
    </row>
    <row r="4218" spans="1:10" x14ac:dyDescent="0.25">
      <c r="A4218" s="64">
        <v>24202295</v>
      </c>
      <c r="B4218" s="233" t="s">
        <v>8450</v>
      </c>
      <c r="C4218" s="64" t="s">
        <v>645</v>
      </c>
      <c r="D4218" s="234" t="s">
        <v>119</v>
      </c>
      <c r="E4218" s="64" t="s">
        <v>574</v>
      </c>
      <c r="F4218" s="64">
        <v>15</v>
      </c>
      <c r="G4218" s="64" t="s">
        <v>166</v>
      </c>
      <c r="H4218" s="233" t="s">
        <v>8443</v>
      </c>
      <c r="I4218" s="234" t="s">
        <v>166</v>
      </c>
      <c r="J4218" s="64" t="s">
        <v>3422</v>
      </c>
    </row>
    <row r="4219" spans="1:10" x14ac:dyDescent="0.25">
      <c r="A4219" s="64">
        <v>24200128</v>
      </c>
      <c r="B4219" s="233" t="s">
        <v>478</v>
      </c>
      <c r="C4219" s="64" t="s">
        <v>1761</v>
      </c>
      <c r="D4219" s="234" t="s">
        <v>404</v>
      </c>
      <c r="E4219" s="64" t="s">
        <v>8306</v>
      </c>
      <c r="F4219" s="64">
        <v>16</v>
      </c>
      <c r="G4219" s="64" t="s">
        <v>166</v>
      </c>
      <c r="H4219" s="233" t="s">
        <v>8443</v>
      </c>
      <c r="I4219" s="234" t="s">
        <v>166</v>
      </c>
      <c r="J4219" s="64" t="s">
        <v>2111</v>
      </c>
    </row>
    <row r="4220" spans="1:10" x14ac:dyDescent="0.25">
      <c r="A4220" s="64">
        <v>24191579</v>
      </c>
      <c r="B4220" s="233" t="s">
        <v>8451</v>
      </c>
      <c r="C4220" s="64" t="s">
        <v>890</v>
      </c>
      <c r="D4220" s="234" t="s">
        <v>7211</v>
      </c>
      <c r="E4220" s="64" t="s">
        <v>7639</v>
      </c>
      <c r="F4220" s="64">
        <v>17</v>
      </c>
      <c r="G4220" s="64" t="s">
        <v>166</v>
      </c>
      <c r="H4220" s="233" t="s">
        <v>8443</v>
      </c>
      <c r="I4220" s="234" t="s">
        <v>166</v>
      </c>
      <c r="J4220" s="64" t="s">
        <v>8452</v>
      </c>
    </row>
    <row r="4221" spans="1:10" x14ac:dyDescent="0.25">
      <c r="A4221" s="64">
        <v>24247626</v>
      </c>
      <c r="B4221" s="233" t="s">
        <v>8453</v>
      </c>
      <c r="C4221" s="64" t="s">
        <v>8454</v>
      </c>
      <c r="D4221" s="234" t="s">
        <v>657</v>
      </c>
      <c r="E4221" s="64" t="s">
        <v>8455</v>
      </c>
      <c r="F4221" s="64">
        <v>16</v>
      </c>
      <c r="G4221" s="64" t="s">
        <v>166</v>
      </c>
      <c r="H4221" s="233" t="s">
        <v>8443</v>
      </c>
      <c r="I4221" s="234" t="s">
        <v>166</v>
      </c>
      <c r="J4221" s="64" t="s">
        <v>331</v>
      </c>
    </row>
    <row r="4222" spans="1:10" x14ac:dyDescent="0.25">
      <c r="A4222" s="64">
        <v>24247686</v>
      </c>
      <c r="B4222" s="233" t="s">
        <v>8456</v>
      </c>
      <c r="C4222" s="64" t="s">
        <v>8457</v>
      </c>
      <c r="D4222" s="234" t="s">
        <v>404</v>
      </c>
      <c r="E4222" s="64" t="s">
        <v>8458</v>
      </c>
      <c r="F4222" s="64">
        <v>16</v>
      </c>
      <c r="G4222" s="64" t="s">
        <v>166</v>
      </c>
      <c r="H4222" s="233" t="s">
        <v>8443</v>
      </c>
      <c r="I4222" s="234" t="s">
        <v>166</v>
      </c>
      <c r="J4222" s="64" t="s">
        <v>331</v>
      </c>
    </row>
    <row r="4223" spans="1:10" x14ac:dyDescent="0.25">
      <c r="A4223" s="64">
        <v>24199305</v>
      </c>
      <c r="B4223" s="233" t="s">
        <v>8459</v>
      </c>
      <c r="C4223" s="64" t="s">
        <v>8460</v>
      </c>
      <c r="D4223" s="234" t="s">
        <v>657</v>
      </c>
      <c r="E4223" s="64" t="s">
        <v>8461</v>
      </c>
      <c r="F4223" s="64">
        <v>17</v>
      </c>
      <c r="G4223" s="64" t="s">
        <v>166</v>
      </c>
      <c r="H4223" s="233" t="s">
        <v>8443</v>
      </c>
      <c r="I4223" s="234" t="s">
        <v>166</v>
      </c>
      <c r="J4223" s="64" t="s">
        <v>2337</v>
      </c>
    </row>
    <row r="4224" spans="1:10" x14ac:dyDescent="0.25">
      <c r="A4224" s="64">
        <v>24249007</v>
      </c>
      <c r="B4224" s="233" t="s">
        <v>8462</v>
      </c>
      <c r="C4224" s="64" t="s">
        <v>8463</v>
      </c>
      <c r="D4224" s="234" t="s">
        <v>404</v>
      </c>
      <c r="E4224" s="64" t="s">
        <v>8464</v>
      </c>
      <c r="F4224" s="64">
        <v>17</v>
      </c>
      <c r="G4224" s="64" t="s">
        <v>166</v>
      </c>
      <c r="H4224" s="233" t="s">
        <v>8443</v>
      </c>
      <c r="I4224" s="234" t="s">
        <v>166</v>
      </c>
      <c r="J4224" s="64" t="s">
        <v>2337</v>
      </c>
    </row>
    <row r="4225" spans="1:10" x14ac:dyDescent="0.25">
      <c r="A4225" s="64">
        <v>24180401</v>
      </c>
      <c r="B4225" s="233" t="s">
        <v>8465</v>
      </c>
      <c r="C4225" s="64" t="s">
        <v>8466</v>
      </c>
      <c r="D4225" s="234" t="s">
        <v>657</v>
      </c>
      <c r="E4225" s="64" t="s">
        <v>8467</v>
      </c>
      <c r="F4225" s="64">
        <v>17</v>
      </c>
      <c r="G4225" s="64" t="s">
        <v>166</v>
      </c>
      <c r="H4225" s="233" t="s">
        <v>8443</v>
      </c>
      <c r="I4225" s="234" t="s">
        <v>166</v>
      </c>
      <c r="J4225" s="64" t="s">
        <v>1346</v>
      </c>
    </row>
    <row r="4226" spans="1:10" x14ac:dyDescent="0.25">
      <c r="A4226" s="64">
        <v>24180122</v>
      </c>
      <c r="B4226" s="233" t="s">
        <v>8468</v>
      </c>
      <c r="C4226" s="64" t="s">
        <v>4876</v>
      </c>
      <c r="D4226" s="234" t="s">
        <v>7211</v>
      </c>
      <c r="E4226" s="64" t="s">
        <v>8469</v>
      </c>
      <c r="F4226" s="64">
        <v>18</v>
      </c>
      <c r="G4226" s="64" t="s">
        <v>166</v>
      </c>
      <c r="H4226" s="233" t="s">
        <v>8443</v>
      </c>
      <c r="I4226" s="234" t="s">
        <v>166</v>
      </c>
      <c r="J4226" s="64" t="s">
        <v>2337</v>
      </c>
    </row>
    <row r="4227" spans="1:10" x14ac:dyDescent="0.25">
      <c r="A4227" s="64">
        <v>24190199</v>
      </c>
      <c r="B4227" s="233" t="s">
        <v>3333</v>
      </c>
      <c r="C4227" s="64" t="s">
        <v>8470</v>
      </c>
      <c r="D4227" s="234" t="s">
        <v>404</v>
      </c>
      <c r="E4227" s="64" t="s">
        <v>8471</v>
      </c>
      <c r="F4227" s="64">
        <v>16</v>
      </c>
      <c r="G4227" s="64" t="s">
        <v>166</v>
      </c>
      <c r="H4227" s="233" t="s">
        <v>8443</v>
      </c>
      <c r="I4227" s="234" t="s">
        <v>166</v>
      </c>
      <c r="J4227" s="64" t="s">
        <v>3685</v>
      </c>
    </row>
    <row r="4228" spans="1:10" x14ac:dyDescent="0.25">
      <c r="A4228" s="64">
        <v>24200040</v>
      </c>
      <c r="B4228" s="233" t="s">
        <v>8472</v>
      </c>
      <c r="C4228" s="64" t="s">
        <v>555</v>
      </c>
      <c r="D4228" s="234" t="s">
        <v>404</v>
      </c>
      <c r="E4228" s="64" t="s">
        <v>7837</v>
      </c>
      <c r="F4228" s="64">
        <v>15</v>
      </c>
      <c r="G4228" s="64" t="s">
        <v>166</v>
      </c>
      <c r="H4228" s="233" t="s">
        <v>8443</v>
      </c>
      <c r="I4228" s="234" t="s">
        <v>166</v>
      </c>
      <c r="J4228" s="64" t="s">
        <v>632</v>
      </c>
    </row>
    <row r="4229" spans="1:10" x14ac:dyDescent="0.25">
      <c r="A4229" s="64">
        <v>24182398</v>
      </c>
      <c r="B4229" s="233" t="s">
        <v>8473</v>
      </c>
      <c r="C4229" s="64" t="s">
        <v>6160</v>
      </c>
      <c r="D4229" s="234" t="s">
        <v>7189</v>
      </c>
      <c r="E4229" s="64" t="s">
        <v>8197</v>
      </c>
      <c r="F4229" s="64">
        <v>18</v>
      </c>
      <c r="G4229" s="64" t="s">
        <v>166</v>
      </c>
      <c r="H4229" s="233" t="s">
        <v>8443</v>
      </c>
      <c r="I4229" s="234" t="s">
        <v>166</v>
      </c>
      <c r="J4229" s="64" t="s">
        <v>262</v>
      </c>
    </row>
    <row r="4230" spans="1:10" x14ac:dyDescent="0.25">
      <c r="A4230" s="64">
        <v>24180119</v>
      </c>
      <c r="B4230" s="233" t="s">
        <v>5893</v>
      </c>
      <c r="C4230" s="64" t="s">
        <v>8474</v>
      </c>
      <c r="D4230" s="234" t="s">
        <v>7189</v>
      </c>
      <c r="E4230" s="64" t="s">
        <v>8475</v>
      </c>
      <c r="F4230" s="64">
        <v>18</v>
      </c>
      <c r="G4230" s="64" t="s">
        <v>166</v>
      </c>
      <c r="H4230" s="233" t="s">
        <v>8443</v>
      </c>
      <c r="I4230" s="234" t="s">
        <v>166</v>
      </c>
      <c r="J4230" s="64" t="s">
        <v>3912</v>
      </c>
    </row>
    <row r="4231" spans="1:10" x14ac:dyDescent="0.25">
      <c r="A4231" s="64">
        <v>24247786</v>
      </c>
      <c r="B4231" s="233" t="s">
        <v>8476</v>
      </c>
      <c r="C4231" s="64" t="s">
        <v>2496</v>
      </c>
      <c r="D4231" s="234" t="s">
        <v>404</v>
      </c>
      <c r="E4231" s="64" t="s">
        <v>9153</v>
      </c>
      <c r="F4231" s="64">
        <v>17</v>
      </c>
      <c r="G4231" s="64" t="s">
        <v>166</v>
      </c>
      <c r="H4231" s="233" t="s">
        <v>8443</v>
      </c>
      <c r="I4231" s="234" t="s">
        <v>166</v>
      </c>
      <c r="J4231" s="64" t="s">
        <v>331</v>
      </c>
    </row>
    <row r="4232" spans="1:10" x14ac:dyDescent="0.25">
      <c r="A4232" s="64">
        <v>24211176</v>
      </c>
      <c r="B4232" s="233" t="s">
        <v>8477</v>
      </c>
      <c r="C4232" s="64" t="s">
        <v>2406</v>
      </c>
      <c r="D4232" s="234" t="s">
        <v>657</v>
      </c>
      <c r="E4232" s="64" t="s">
        <v>8478</v>
      </c>
      <c r="F4232" s="64">
        <v>16</v>
      </c>
      <c r="G4232" s="64" t="s">
        <v>166</v>
      </c>
      <c r="H4232" s="233" t="s">
        <v>8443</v>
      </c>
      <c r="I4232" s="234" t="s">
        <v>166</v>
      </c>
      <c r="J4232" s="64" t="s">
        <v>2307</v>
      </c>
    </row>
    <row r="4233" spans="1:10" x14ac:dyDescent="0.25">
      <c r="A4233" s="64">
        <v>24210431</v>
      </c>
      <c r="B4233" s="233" t="s">
        <v>8479</v>
      </c>
      <c r="C4233" s="64" t="s">
        <v>1375</v>
      </c>
      <c r="D4233" s="234" t="s">
        <v>657</v>
      </c>
      <c r="E4233" s="64" t="s">
        <v>7411</v>
      </c>
      <c r="F4233" s="64">
        <v>15</v>
      </c>
      <c r="G4233" s="64" t="s">
        <v>166</v>
      </c>
      <c r="H4233" s="233" t="s">
        <v>8443</v>
      </c>
      <c r="I4233" s="234" t="s">
        <v>166</v>
      </c>
      <c r="J4233" s="64" t="s">
        <v>4260</v>
      </c>
    </row>
    <row r="4234" spans="1:10" x14ac:dyDescent="0.25">
      <c r="A4234" s="64">
        <v>24233645</v>
      </c>
      <c r="B4234" s="233" t="s">
        <v>4798</v>
      </c>
      <c r="C4234" s="64" t="s">
        <v>8480</v>
      </c>
      <c r="D4234" s="234" t="s">
        <v>7211</v>
      </c>
      <c r="E4234" s="64" t="s">
        <v>8481</v>
      </c>
      <c r="F4234" s="64">
        <v>18</v>
      </c>
      <c r="G4234" s="64" t="s">
        <v>166</v>
      </c>
      <c r="H4234" s="233" t="s">
        <v>8443</v>
      </c>
      <c r="I4234" s="234" t="s">
        <v>166</v>
      </c>
      <c r="J4234" s="64" t="s">
        <v>8482</v>
      </c>
    </row>
    <row r="4235" spans="1:10" x14ac:dyDescent="0.25">
      <c r="A4235" s="64">
        <v>24188077</v>
      </c>
      <c r="B4235" s="233" t="s">
        <v>4807</v>
      </c>
      <c r="C4235" s="64" t="s">
        <v>2509</v>
      </c>
      <c r="D4235" s="234" t="s">
        <v>7211</v>
      </c>
      <c r="E4235" s="64" t="s">
        <v>8251</v>
      </c>
      <c r="F4235" s="64">
        <v>18</v>
      </c>
      <c r="G4235" s="64" t="s">
        <v>166</v>
      </c>
      <c r="H4235" s="233" t="s">
        <v>8443</v>
      </c>
      <c r="I4235" s="234" t="s">
        <v>166</v>
      </c>
      <c r="J4235" s="64" t="s">
        <v>5079</v>
      </c>
    </row>
    <row r="4236" spans="1:10" x14ac:dyDescent="0.25">
      <c r="A4236" s="64">
        <v>24183139</v>
      </c>
      <c r="B4236" s="233" t="s">
        <v>4530</v>
      </c>
      <c r="C4236" s="64" t="s">
        <v>555</v>
      </c>
      <c r="D4236" s="234" t="s">
        <v>404</v>
      </c>
      <c r="E4236" s="64" t="s">
        <v>8483</v>
      </c>
      <c r="F4236" s="64">
        <v>17</v>
      </c>
      <c r="G4236" s="64" t="s">
        <v>166</v>
      </c>
      <c r="H4236" s="233" t="s">
        <v>8443</v>
      </c>
      <c r="I4236" s="234" t="s">
        <v>166</v>
      </c>
      <c r="J4236" s="64" t="s">
        <v>804</v>
      </c>
    </row>
    <row r="4237" spans="1:10" x14ac:dyDescent="0.25">
      <c r="A4237" s="64">
        <v>24247957</v>
      </c>
      <c r="B4237" s="233" t="s">
        <v>2638</v>
      </c>
      <c r="C4237" s="64" t="s">
        <v>8484</v>
      </c>
      <c r="D4237" s="234" t="s">
        <v>7189</v>
      </c>
      <c r="E4237" s="64" t="s">
        <v>8485</v>
      </c>
      <c r="F4237" s="64">
        <v>17</v>
      </c>
      <c r="G4237" s="64" t="s">
        <v>166</v>
      </c>
      <c r="H4237" s="233" t="s">
        <v>8443</v>
      </c>
      <c r="I4237" s="234" t="s">
        <v>166</v>
      </c>
      <c r="J4237" s="64" t="s">
        <v>2046</v>
      </c>
    </row>
    <row r="4238" spans="1:10" x14ac:dyDescent="0.25">
      <c r="A4238" s="64">
        <v>24200011</v>
      </c>
      <c r="B4238" s="233" t="s">
        <v>8486</v>
      </c>
      <c r="C4238" s="64" t="s">
        <v>214</v>
      </c>
      <c r="D4238" s="234" t="s">
        <v>404</v>
      </c>
      <c r="E4238" s="64" t="s">
        <v>8487</v>
      </c>
      <c r="F4238" s="64">
        <v>17</v>
      </c>
      <c r="G4238" s="64" t="s">
        <v>166</v>
      </c>
      <c r="H4238" s="233" t="s">
        <v>8443</v>
      </c>
      <c r="I4238" s="234" t="s">
        <v>166</v>
      </c>
      <c r="J4238" s="64" t="s">
        <v>632</v>
      </c>
    </row>
    <row r="4239" spans="1:10" x14ac:dyDescent="0.25">
      <c r="A4239" s="64">
        <v>24188104</v>
      </c>
      <c r="B4239" s="233" t="s">
        <v>8488</v>
      </c>
      <c r="C4239" s="64" t="s">
        <v>6905</v>
      </c>
      <c r="D4239" s="234" t="s">
        <v>657</v>
      </c>
      <c r="E4239" s="64" t="s">
        <v>8489</v>
      </c>
      <c r="F4239" s="64">
        <v>17</v>
      </c>
      <c r="G4239" s="64" t="s">
        <v>166</v>
      </c>
      <c r="H4239" s="233" t="s">
        <v>8443</v>
      </c>
      <c r="I4239" s="234" t="s">
        <v>166</v>
      </c>
      <c r="J4239" s="64" t="s">
        <v>2337</v>
      </c>
    </row>
    <row r="4240" spans="1:10" x14ac:dyDescent="0.25">
      <c r="A4240" s="64">
        <v>24236458</v>
      </c>
      <c r="B4240" s="233" t="s">
        <v>4856</v>
      </c>
      <c r="C4240" s="64" t="s">
        <v>8490</v>
      </c>
      <c r="D4240" s="234" t="s">
        <v>404</v>
      </c>
      <c r="E4240" s="64" t="s">
        <v>8491</v>
      </c>
      <c r="F4240" s="64">
        <v>17</v>
      </c>
      <c r="G4240" s="64" t="s">
        <v>166</v>
      </c>
      <c r="H4240" s="233" t="s">
        <v>8443</v>
      </c>
      <c r="I4240" s="234" t="s">
        <v>166</v>
      </c>
      <c r="J4240" s="64" t="s">
        <v>8492</v>
      </c>
    </row>
    <row r="4241" spans="1:10" x14ac:dyDescent="0.25">
      <c r="A4241" s="64">
        <v>24211234</v>
      </c>
      <c r="B4241" s="233" t="s">
        <v>8493</v>
      </c>
      <c r="C4241" s="64" t="s">
        <v>4769</v>
      </c>
      <c r="D4241" s="234" t="s">
        <v>404</v>
      </c>
      <c r="E4241" s="64" t="s">
        <v>8494</v>
      </c>
      <c r="F4241" s="64">
        <v>16</v>
      </c>
      <c r="G4241" s="64" t="s">
        <v>166</v>
      </c>
      <c r="H4241" s="233" t="s">
        <v>8443</v>
      </c>
      <c r="I4241" s="234" t="s">
        <v>166</v>
      </c>
      <c r="J4241" s="64" t="s">
        <v>3422</v>
      </c>
    </row>
    <row r="4242" spans="1:10" x14ac:dyDescent="0.25">
      <c r="A4242" s="64">
        <v>24188115</v>
      </c>
      <c r="B4242" s="233" t="s">
        <v>8495</v>
      </c>
      <c r="C4242" s="64" t="s">
        <v>2475</v>
      </c>
      <c r="D4242" s="234" t="s">
        <v>657</v>
      </c>
      <c r="E4242" s="64" t="s">
        <v>8496</v>
      </c>
      <c r="F4242" s="64">
        <v>17</v>
      </c>
      <c r="G4242" s="64" t="s">
        <v>166</v>
      </c>
      <c r="H4242" s="233" t="s">
        <v>8443</v>
      </c>
      <c r="I4242" s="234" t="s">
        <v>166</v>
      </c>
      <c r="J4242" s="64" t="s">
        <v>4148</v>
      </c>
    </row>
    <row r="4243" spans="1:10" x14ac:dyDescent="0.25">
      <c r="A4243" s="64">
        <v>24199114</v>
      </c>
      <c r="B4243" s="233" t="s">
        <v>8497</v>
      </c>
      <c r="C4243" s="64" t="s">
        <v>5902</v>
      </c>
      <c r="D4243" s="234" t="s">
        <v>657</v>
      </c>
      <c r="E4243" s="64" t="s">
        <v>8498</v>
      </c>
      <c r="F4243" s="64">
        <v>17</v>
      </c>
      <c r="G4243" s="64" t="s">
        <v>166</v>
      </c>
      <c r="H4243" s="233" t="s">
        <v>8443</v>
      </c>
      <c r="I4243" s="234" t="s">
        <v>166</v>
      </c>
      <c r="J4243" s="64" t="s">
        <v>2337</v>
      </c>
    </row>
    <row r="4244" spans="1:10" x14ac:dyDescent="0.25">
      <c r="A4244" s="64">
        <v>24180137</v>
      </c>
      <c r="B4244" s="233" t="s">
        <v>8499</v>
      </c>
      <c r="C4244" s="64" t="s">
        <v>8500</v>
      </c>
      <c r="D4244" s="234" t="s">
        <v>7189</v>
      </c>
      <c r="E4244" s="64" t="s">
        <v>8087</v>
      </c>
      <c r="F4244" s="64">
        <v>17</v>
      </c>
      <c r="G4244" s="64" t="s">
        <v>166</v>
      </c>
      <c r="H4244" s="233" t="s">
        <v>8443</v>
      </c>
      <c r="I4244" s="234" t="s">
        <v>166</v>
      </c>
      <c r="J4244" s="64" t="s">
        <v>3912</v>
      </c>
    </row>
    <row r="4245" spans="1:10" x14ac:dyDescent="0.25">
      <c r="A4245" s="64">
        <v>24249009</v>
      </c>
      <c r="B4245" s="233" t="s">
        <v>8501</v>
      </c>
      <c r="C4245" s="64" t="s">
        <v>8502</v>
      </c>
      <c r="D4245" s="234" t="s">
        <v>7189</v>
      </c>
      <c r="E4245" s="64" t="s">
        <v>8503</v>
      </c>
      <c r="F4245" s="64">
        <v>17</v>
      </c>
      <c r="G4245" s="64" t="s">
        <v>166</v>
      </c>
      <c r="H4245" s="233" t="s">
        <v>8443</v>
      </c>
      <c r="I4245" s="234" t="s">
        <v>166</v>
      </c>
      <c r="J4245" s="64" t="s">
        <v>3372</v>
      </c>
    </row>
    <row r="4246" spans="1:10" x14ac:dyDescent="0.25">
      <c r="A4246" s="64">
        <v>24188234</v>
      </c>
      <c r="B4246" s="233" t="s">
        <v>8504</v>
      </c>
      <c r="C4246" s="64" t="s">
        <v>3718</v>
      </c>
      <c r="D4246" s="234" t="s">
        <v>7189</v>
      </c>
      <c r="E4246" s="64" t="s">
        <v>8337</v>
      </c>
      <c r="F4246" s="64">
        <v>18</v>
      </c>
      <c r="G4246" s="64" t="s">
        <v>166</v>
      </c>
      <c r="H4246" s="233" t="s">
        <v>8443</v>
      </c>
      <c r="I4246" s="234" t="s">
        <v>166</v>
      </c>
      <c r="J4246" s="64" t="s">
        <v>2337</v>
      </c>
    </row>
    <row r="4247" spans="1:10" x14ac:dyDescent="0.25">
      <c r="A4247" s="64">
        <v>24220172</v>
      </c>
      <c r="B4247" s="233" t="s">
        <v>8505</v>
      </c>
      <c r="C4247" s="64" t="s">
        <v>1974</v>
      </c>
      <c r="D4247" s="234" t="s">
        <v>404</v>
      </c>
      <c r="E4247" s="64" t="s">
        <v>7513</v>
      </c>
      <c r="F4247" s="64">
        <v>17</v>
      </c>
      <c r="G4247" s="64" t="s">
        <v>166</v>
      </c>
      <c r="H4247" s="233" t="s">
        <v>8443</v>
      </c>
      <c r="I4247" s="234" t="s">
        <v>166</v>
      </c>
      <c r="J4247" s="64" t="s">
        <v>3714</v>
      </c>
    </row>
    <row r="4248" spans="1:10" x14ac:dyDescent="0.25">
      <c r="A4248" s="64">
        <v>24248562</v>
      </c>
      <c r="B4248" s="233" t="s">
        <v>8506</v>
      </c>
      <c r="C4248" s="64" t="s">
        <v>8507</v>
      </c>
      <c r="D4248" s="234" t="s">
        <v>404</v>
      </c>
      <c r="E4248" s="64" t="s">
        <v>7727</v>
      </c>
      <c r="F4248" s="64">
        <v>17</v>
      </c>
      <c r="G4248" s="64" t="s">
        <v>166</v>
      </c>
      <c r="H4248" s="233" t="s">
        <v>8443</v>
      </c>
      <c r="I4248" s="234" t="s">
        <v>166</v>
      </c>
      <c r="J4248" s="64" t="s">
        <v>2337</v>
      </c>
    </row>
    <row r="4249" spans="1:10" x14ac:dyDescent="0.25">
      <c r="A4249" s="64">
        <v>24247863</v>
      </c>
      <c r="B4249" s="233" t="s">
        <v>8508</v>
      </c>
      <c r="C4249" s="64" t="s">
        <v>8509</v>
      </c>
      <c r="D4249" s="234" t="s">
        <v>7189</v>
      </c>
      <c r="E4249" s="64" t="s">
        <v>8510</v>
      </c>
      <c r="F4249" s="64">
        <v>18</v>
      </c>
      <c r="G4249" s="64" t="s">
        <v>166</v>
      </c>
      <c r="H4249" s="233" t="s">
        <v>8443</v>
      </c>
      <c r="I4249" s="234" t="s">
        <v>166</v>
      </c>
      <c r="J4249" s="64" t="s">
        <v>331</v>
      </c>
    </row>
    <row r="4250" spans="1:10" x14ac:dyDescent="0.25">
      <c r="A4250" s="64">
        <v>24191582</v>
      </c>
      <c r="B4250" s="233" t="s">
        <v>8511</v>
      </c>
      <c r="C4250" s="64" t="s">
        <v>674</v>
      </c>
      <c r="D4250" s="234" t="s">
        <v>657</v>
      </c>
      <c r="E4250" s="64" t="s">
        <v>8498</v>
      </c>
      <c r="F4250" s="64">
        <v>17</v>
      </c>
      <c r="G4250" s="64" t="s">
        <v>166</v>
      </c>
      <c r="H4250" s="233" t="s">
        <v>8443</v>
      </c>
      <c r="I4250" s="234" t="s">
        <v>166</v>
      </c>
      <c r="J4250" s="64" t="s">
        <v>8512</v>
      </c>
    </row>
    <row r="4251" spans="1:10" x14ac:dyDescent="0.25">
      <c r="A4251" s="64">
        <v>24199117</v>
      </c>
      <c r="B4251" s="233" t="s">
        <v>8264</v>
      </c>
      <c r="C4251" s="64" t="s">
        <v>8513</v>
      </c>
      <c r="D4251" s="234" t="s">
        <v>657</v>
      </c>
      <c r="E4251" s="64" t="s">
        <v>8514</v>
      </c>
      <c r="F4251" s="64">
        <v>16</v>
      </c>
      <c r="G4251" s="64" t="s">
        <v>166</v>
      </c>
      <c r="H4251" s="233" t="s">
        <v>8443</v>
      </c>
      <c r="I4251" s="234" t="s">
        <v>166</v>
      </c>
      <c r="J4251" s="64" t="s">
        <v>788</v>
      </c>
    </row>
    <row r="4252" spans="1:10" x14ac:dyDescent="0.25">
      <c r="A4252" s="64">
        <v>24238328</v>
      </c>
      <c r="B4252" s="233" t="s">
        <v>2774</v>
      </c>
      <c r="C4252" s="64" t="s">
        <v>8515</v>
      </c>
      <c r="D4252" s="234" t="s">
        <v>404</v>
      </c>
      <c r="E4252" s="64" t="s">
        <v>8516</v>
      </c>
      <c r="F4252" s="64">
        <v>17</v>
      </c>
      <c r="G4252" s="64" t="s">
        <v>166</v>
      </c>
      <c r="H4252" s="233" t="s">
        <v>8443</v>
      </c>
      <c r="I4252" s="234" t="s">
        <v>166</v>
      </c>
      <c r="J4252" s="64" t="s">
        <v>2337</v>
      </c>
    </row>
    <row r="4253" spans="1:10" x14ac:dyDescent="0.25">
      <c r="A4253" s="64">
        <v>24190043</v>
      </c>
      <c r="B4253" s="233" t="s">
        <v>5076</v>
      </c>
      <c r="C4253" s="64" t="s">
        <v>8517</v>
      </c>
      <c r="D4253" s="234" t="s">
        <v>404</v>
      </c>
      <c r="E4253" s="64" t="s">
        <v>7222</v>
      </c>
      <c r="F4253" s="64">
        <v>17</v>
      </c>
      <c r="G4253" s="64" t="s">
        <v>166</v>
      </c>
      <c r="H4253" s="233" t="s">
        <v>8443</v>
      </c>
      <c r="I4253" s="234" t="s">
        <v>166</v>
      </c>
      <c r="J4253" s="64" t="s">
        <v>331</v>
      </c>
    </row>
    <row r="4254" spans="1:10" x14ac:dyDescent="0.25">
      <c r="A4254" s="64">
        <v>24188298</v>
      </c>
      <c r="B4254" s="233" t="s">
        <v>8518</v>
      </c>
      <c r="C4254" s="64" t="s">
        <v>3718</v>
      </c>
      <c r="D4254" s="234" t="s">
        <v>657</v>
      </c>
      <c r="E4254" s="64" t="s">
        <v>8519</v>
      </c>
      <c r="F4254" s="64">
        <v>17</v>
      </c>
      <c r="G4254" s="64" t="s">
        <v>166</v>
      </c>
      <c r="H4254" s="233" t="s">
        <v>8443</v>
      </c>
      <c r="I4254" s="234" t="s">
        <v>166</v>
      </c>
      <c r="J4254" s="64" t="s">
        <v>2337</v>
      </c>
    </row>
    <row r="4255" spans="1:10" x14ac:dyDescent="0.25">
      <c r="A4255" s="64">
        <v>24247682</v>
      </c>
      <c r="B4255" s="233" t="s">
        <v>594</v>
      </c>
      <c r="C4255" s="64" t="s">
        <v>8520</v>
      </c>
      <c r="D4255" s="234" t="s">
        <v>404</v>
      </c>
      <c r="E4255" s="64" t="s">
        <v>8521</v>
      </c>
      <c r="F4255" s="64">
        <v>16</v>
      </c>
      <c r="G4255" s="64" t="s">
        <v>166</v>
      </c>
      <c r="H4255" s="233" t="s">
        <v>8443</v>
      </c>
      <c r="I4255" s="234" t="s">
        <v>166</v>
      </c>
      <c r="J4255" s="64" t="s">
        <v>331</v>
      </c>
    </row>
    <row r="4256" spans="1:10" x14ac:dyDescent="0.25">
      <c r="A4256" s="64">
        <v>24247681</v>
      </c>
      <c r="B4256" s="233" t="s">
        <v>594</v>
      </c>
      <c r="C4256" s="64" t="s">
        <v>1251</v>
      </c>
      <c r="D4256" s="234" t="s">
        <v>7189</v>
      </c>
      <c r="E4256" s="64" t="s">
        <v>8522</v>
      </c>
      <c r="F4256" s="64">
        <v>17</v>
      </c>
      <c r="G4256" s="64" t="s">
        <v>166</v>
      </c>
      <c r="H4256" s="233" t="s">
        <v>8443</v>
      </c>
      <c r="I4256" s="234" t="s">
        <v>166</v>
      </c>
      <c r="J4256" s="64" t="s">
        <v>331</v>
      </c>
    </row>
    <row r="4257" spans="1:10" x14ac:dyDescent="0.25">
      <c r="A4257" s="64">
        <v>24211241</v>
      </c>
      <c r="B4257" s="233" t="s">
        <v>2794</v>
      </c>
      <c r="C4257" s="64" t="s">
        <v>1350</v>
      </c>
      <c r="D4257" s="234" t="s">
        <v>657</v>
      </c>
      <c r="E4257" s="64" t="s">
        <v>7717</v>
      </c>
      <c r="F4257" s="64">
        <v>17</v>
      </c>
      <c r="G4257" s="64" t="s">
        <v>166</v>
      </c>
      <c r="H4257" s="233" t="s">
        <v>8443</v>
      </c>
      <c r="I4257" s="234" t="s">
        <v>166</v>
      </c>
      <c r="J4257" s="64" t="s">
        <v>3372</v>
      </c>
    </row>
    <row r="4258" spans="1:10" x14ac:dyDescent="0.25">
      <c r="A4258" s="64">
        <v>24190712</v>
      </c>
      <c r="B4258" s="233" t="s">
        <v>1261</v>
      </c>
      <c r="C4258" s="64" t="s">
        <v>8523</v>
      </c>
      <c r="D4258" s="234" t="s">
        <v>657</v>
      </c>
      <c r="E4258" s="64" t="s">
        <v>8524</v>
      </c>
      <c r="F4258" s="64">
        <v>16</v>
      </c>
      <c r="G4258" s="64" t="s">
        <v>166</v>
      </c>
      <c r="H4258" s="233" t="s">
        <v>8443</v>
      </c>
      <c r="I4258" s="234" t="s">
        <v>166</v>
      </c>
      <c r="J4258" s="64" t="s">
        <v>180</v>
      </c>
    </row>
    <row r="4259" spans="1:10" x14ac:dyDescent="0.25">
      <c r="A4259" s="64">
        <v>24249010</v>
      </c>
      <c r="B4259" s="233" t="s">
        <v>8525</v>
      </c>
      <c r="C4259" s="64" t="s">
        <v>2541</v>
      </c>
      <c r="D4259" s="234" t="s">
        <v>7189</v>
      </c>
      <c r="E4259" s="64" t="s">
        <v>8526</v>
      </c>
      <c r="F4259" s="64">
        <v>18</v>
      </c>
      <c r="G4259" s="64" t="s">
        <v>166</v>
      </c>
      <c r="H4259" s="233" t="s">
        <v>8443</v>
      </c>
      <c r="I4259" s="234" t="s">
        <v>166</v>
      </c>
      <c r="J4259" s="64" t="s">
        <v>2337</v>
      </c>
    </row>
    <row r="4260" spans="1:10" x14ac:dyDescent="0.25">
      <c r="A4260" s="64">
        <v>24200550</v>
      </c>
      <c r="B4260" s="233" t="s">
        <v>8527</v>
      </c>
      <c r="C4260" s="64" t="s">
        <v>8528</v>
      </c>
      <c r="D4260" s="234" t="s">
        <v>119</v>
      </c>
      <c r="E4260" s="64" t="s">
        <v>1457</v>
      </c>
      <c r="F4260" s="64">
        <v>15</v>
      </c>
      <c r="G4260" s="64" t="s">
        <v>166</v>
      </c>
      <c r="H4260" s="233" t="s">
        <v>8443</v>
      </c>
      <c r="I4260" s="234" t="s">
        <v>166</v>
      </c>
      <c r="J4260" s="64" t="s">
        <v>3639</v>
      </c>
    </row>
    <row r="4261" spans="1:10" x14ac:dyDescent="0.25">
      <c r="A4261" s="64">
        <v>24180804</v>
      </c>
      <c r="B4261" s="233" t="s">
        <v>8529</v>
      </c>
      <c r="C4261" s="64" t="s">
        <v>765</v>
      </c>
      <c r="D4261" s="234" t="s">
        <v>404</v>
      </c>
      <c r="E4261" s="64" t="s">
        <v>8530</v>
      </c>
      <c r="F4261" s="64">
        <v>17</v>
      </c>
      <c r="G4261" s="64" t="s">
        <v>166</v>
      </c>
      <c r="H4261" s="233" t="s">
        <v>8443</v>
      </c>
      <c r="I4261" s="234" t="s">
        <v>166</v>
      </c>
      <c r="J4261" s="64" t="s">
        <v>6159</v>
      </c>
    </row>
    <row r="4262" spans="1:10" x14ac:dyDescent="0.25">
      <c r="A4262" s="64">
        <v>24188111</v>
      </c>
      <c r="B4262" s="233" t="s">
        <v>1451</v>
      </c>
      <c r="C4262" s="64" t="s">
        <v>7123</v>
      </c>
      <c r="D4262" s="234" t="s">
        <v>657</v>
      </c>
      <c r="E4262" s="64" t="s">
        <v>8531</v>
      </c>
      <c r="F4262" s="64">
        <v>17</v>
      </c>
      <c r="G4262" s="64" t="s">
        <v>166</v>
      </c>
      <c r="H4262" s="233" t="s">
        <v>8443</v>
      </c>
      <c r="I4262" s="234" t="s">
        <v>166</v>
      </c>
      <c r="J4262" s="64" t="s">
        <v>331</v>
      </c>
    </row>
    <row r="4263" spans="1:10" x14ac:dyDescent="0.25">
      <c r="A4263" s="64">
        <v>24239205</v>
      </c>
      <c r="B4263" s="233" t="s">
        <v>8532</v>
      </c>
      <c r="C4263" s="64" t="s">
        <v>8533</v>
      </c>
      <c r="D4263" s="234" t="s">
        <v>7211</v>
      </c>
      <c r="E4263" s="64" t="s">
        <v>8534</v>
      </c>
      <c r="F4263" s="64">
        <v>18</v>
      </c>
      <c r="G4263" s="64" t="s">
        <v>166</v>
      </c>
      <c r="H4263" s="233" t="s">
        <v>8443</v>
      </c>
      <c r="I4263" s="234" t="s">
        <v>166</v>
      </c>
      <c r="J4263" s="64" t="s">
        <v>2289</v>
      </c>
    </row>
    <row r="4264" spans="1:10" x14ac:dyDescent="0.25">
      <c r="A4264" s="64">
        <v>24239204</v>
      </c>
      <c r="B4264" s="233" t="s">
        <v>8535</v>
      </c>
      <c r="C4264" s="64" t="s">
        <v>479</v>
      </c>
      <c r="D4264" s="234" t="s">
        <v>7211</v>
      </c>
      <c r="E4264" s="64" t="s">
        <v>8536</v>
      </c>
      <c r="F4264" s="64">
        <v>17</v>
      </c>
      <c r="G4264" s="64" t="s">
        <v>166</v>
      </c>
      <c r="H4264" s="233" t="s">
        <v>8443</v>
      </c>
      <c r="I4264" s="234" t="s">
        <v>166</v>
      </c>
      <c r="J4264" s="64" t="s">
        <v>8492</v>
      </c>
    </row>
    <row r="4265" spans="1:10" x14ac:dyDescent="0.25">
      <c r="A4265" s="64">
        <v>24190197</v>
      </c>
      <c r="B4265" s="233" t="s">
        <v>8537</v>
      </c>
      <c r="C4265" s="64" t="s">
        <v>1830</v>
      </c>
      <c r="D4265" s="234" t="s">
        <v>7211</v>
      </c>
      <c r="E4265" s="64" t="s">
        <v>8538</v>
      </c>
      <c r="F4265" s="64">
        <v>18</v>
      </c>
      <c r="G4265" s="64" t="s">
        <v>166</v>
      </c>
      <c r="H4265" s="233" t="s">
        <v>8443</v>
      </c>
      <c r="I4265" s="234" t="s">
        <v>166</v>
      </c>
      <c r="J4265" s="64" t="s">
        <v>632</v>
      </c>
    </row>
    <row r="4266" spans="1:10" x14ac:dyDescent="0.25">
      <c r="A4266" s="64">
        <v>24193210</v>
      </c>
      <c r="B4266" s="233" t="s">
        <v>8539</v>
      </c>
      <c r="C4266" s="64" t="s">
        <v>8540</v>
      </c>
      <c r="D4266" s="234" t="s">
        <v>404</v>
      </c>
      <c r="E4266" s="64" t="s">
        <v>7603</v>
      </c>
      <c r="F4266" s="64">
        <v>16</v>
      </c>
      <c r="G4266" s="64" t="s">
        <v>166</v>
      </c>
      <c r="H4266" s="233" t="s">
        <v>8443</v>
      </c>
      <c r="I4266" s="234" t="s">
        <v>166</v>
      </c>
      <c r="J4266" s="64" t="s">
        <v>279</v>
      </c>
    </row>
    <row r="4267" spans="1:10" x14ac:dyDescent="0.25">
      <c r="A4267" s="64">
        <v>24183128</v>
      </c>
      <c r="B4267" s="233" t="s">
        <v>5175</v>
      </c>
      <c r="C4267" s="64" t="s">
        <v>812</v>
      </c>
      <c r="D4267" s="234" t="s">
        <v>7189</v>
      </c>
      <c r="E4267" s="64" t="s">
        <v>8541</v>
      </c>
      <c r="F4267" s="64">
        <v>17</v>
      </c>
      <c r="G4267" s="64" t="s">
        <v>166</v>
      </c>
      <c r="H4267" s="233" t="s">
        <v>8443</v>
      </c>
      <c r="I4267" s="234" t="s">
        <v>166</v>
      </c>
      <c r="J4267" s="64" t="s">
        <v>2493</v>
      </c>
    </row>
    <row r="4268" spans="1:10" x14ac:dyDescent="0.25">
      <c r="A4268" s="64">
        <v>24190707</v>
      </c>
      <c r="B4268" s="233" t="s">
        <v>8542</v>
      </c>
      <c r="C4268" s="64" t="s">
        <v>6646</v>
      </c>
      <c r="D4268" s="234" t="s">
        <v>7211</v>
      </c>
      <c r="E4268" s="64" t="s">
        <v>7326</v>
      </c>
      <c r="F4268" s="64">
        <v>18</v>
      </c>
      <c r="G4268" s="64" t="s">
        <v>166</v>
      </c>
      <c r="H4268" s="233" t="s">
        <v>8443</v>
      </c>
      <c r="I4268" s="234" t="s">
        <v>166</v>
      </c>
      <c r="J4268" s="64" t="s">
        <v>2533</v>
      </c>
    </row>
    <row r="4269" spans="1:10" x14ac:dyDescent="0.25">
      <c r="A4269" s="64">
        <v>24249011</v>
      </c>
      <c r="B4269" s="233" t="s">
        <v>8543</v>
      </c>
      <c r="C4269" s="64" t="s">
        <v>8544</v>
      </c>
      <c r="D4269" s="234" t="s">
        <v>657</v>
      </c>
      <c r="E4269" s="64" t="s">
        <v>8545</v>
      </c>
      <c r="F4269" s="64">
        <v>17</v>
      </c>
      <c r="G4269" s="64" t="s">
        <v>166</v>
      </c>
      <c r="H4269" s="233" t="s">
        <v>8443</v>
      </c>
      <c r="I4269" s="234" t="s">
        <v>166</v>
      </c>
      <c r="J4269" s="64" t="s">
        <v>2337</v>
      </c>
    </row>
    <row r="4270" spans="1:10" x14ac:dyDescent="0.25">
      <c r="A4270" s="64">
        <v>24249012</v>
      </c>
      <c r="B4270" s="233" t="s">
        <v>8543</v>
      </c>
      <c r="C4270" s="64" t="s">
        <v>8546</v>
      </c>
      <c r="D4270" s="234" t="s">
        <v>657</v>
      </c>
      <c r="E4270" s="64" t="s">
        <v>8545</v>
      </c>
      <c r="F4270" s="64">
        <v>17</v>
      </c>
      <c r="G4270" s="64" t="s">
        <v>166</v>
      </c>
      <c r="H4270" s="233" t="s">
        <v>8443</v>
      </c>
      <c r="I4270" s="234" t="s">
        <v>166</v>
      </c>
      <c r="J4270" s="64" t="s">
        <v>2337</v>
      </c>
    </row>
    <row r="4271" spans="1:10" x14ac:dyDescent="0.25">
      <c r="A4271" s="64">
        <v>24248466</v>
      </c>
      <c r="B4271" s="233" t="s">
        <v>8547</v>
      </c>
      <c r="C4271" s="64" t="s">
        <v>1955</v>
      </c>
      <c r="D4271" s="234" t="s">
        <v>657</v>
      </c>
      <c r="E4271" s="64" t="s">
        <v>7931</v>
      </c>
      <c r="F4271" s="64">
        <v>17</v>
      </c>
      <c r="G4271" s="64" t="s">
        <v>166</v>
      </c>
      <c r="H4271" s="233" t="s">
        <v>8443</v>
      </c>
      <c r="I4271" s="234" t="s">
        <v>166</v>
      </c>
      <c r="J4271" s="64" t="s">
        <v>2337</v>
      </c>
    </row>
    <row r="4272" spans="1:10" x14ac:dyDescent="0.25">
      <c r="A4272" s="64">
        <v>24247798</v>
      </c>
      <c r="B4272" s="233" t="s">
        <v>8548</v>
      </c>
      <c r="C4272" s="64" t="s">
        <v>8549</v>
      </c>
      <c r="D4272" s="234" t="s">
        <v>657</v>
      </c>
      <c r="E4272" s="64" t="s">
        <v>7739</v>
      </c>
      <c r="F4272" s="64">
        <v>17</v>
      </c>
      <c r="G4272" s="64" t="s">
        <v>166</v>
      </c>
      <c r="H4272" s="233" t="s">
        <v>8443</v>
      </c>
      <c r="I4272" s="234" t="s">
        <v>166</v>
      </c>
      <c r="J4272" s="64" t="s">
        <v>3372</v>
      </c>
    </row>
    <row r="4273" spans="1:10" x14ac:dyDescent="0.25">
      <c r="A4273" s="64">
        <v>24201226</v>
      </c>
      <c r="B4273" s="233" t="s">
        <v>8550</v>
      </c>
      <c r="C4273" s="64" t="s">
        <v>2311</v>
      </c>
      <c r="D4273" s="234" t="s">
        <v>404</v>
      </c>
      <c r="E4273" s="64" t="s">
        <v>7685</v>
      </c>
      <c r="F4273" s="64">
        <v>17</v>
      </c>
      <c r="G4273" s="64" t="s">
        <v>166</v>
      </c>
      <c r="H4273" s="233" t="s">
        <v>8443</v>
      </c>
      <c r="I4273" s="234" t="s">
        <v>166</v>
      </c>
      <c r="J4273" s="64" t="s">
        <v>2111</v>
      </c>
    </row>
    <row r="4274" spans="1:10" x14ac:dyDescent="0.25">
      <c r="A4274" s="64">
        <v>24180545</v>
      </c>
      <c r="B4274" s="233" t="s">
        <v>8551</v>
      </c>
      <c r="C4274" s="64" t="s">
        <v>7410</v>
      </c>
      <c r="D4274" s="234" t="s">
        <v>657</v>
      </c>
      <c r="E4274" s="64" t="s">
        <v>8552</v>
      </c>
      <c r="F4274" s="64">
        <v>17</v>
      </c>
      <c r="G4274" s="64" t="s">
        <v>166</v>
      </c>
      <c r="H4274" s="233" t="s">
        <v>8443</v>
      </c>
      <c r="I4274" s="234" t="s">
        <v>166</v>
      </c>
      <c r="J4274" s="64" t="s">
        <v>788</v>
      </c>
    </row>
    <row r="4275" spans="1:10" x14ac:dyDescent="0.25">
      <c r="A4275" s="64">
        <v>24199047</v>
      </c>
      <c r="B4275" s="233" t="s">
        <v>6515</v>
      </c>
      <c r="C4275" s="64" t="s">
        <v>8553</v>
      </c>
      <c r="D4275" s="234" t="s">
        <v>657</v>
      </c>
      <c r="E4275" s="64" t="s">
        <v>8554</v>
      </c>
      <c r="F4275" s="64">
        <v>17</v>
      </c>
      <c r="G4275" s="64" t="s">
        <v>166</v>
      </c>
      <c r="H4275" s="233" t="s">
        <v>8443</v>
      </c>
      <c r="I4275" s="234" t="s">
        <v>166</v>
      </c>
      <c r="J4275" s="64" t="s">
        <v>6496</v>
      </c>
    </row>
    <row r="4276" spans="1:10" x14ac:dyDescent="0.25">
      <c r="A4276" s="64">
        <v>24200009</v>
      </c>
      <c r="B4276" s="233" t="s">
        <v>8555</v>
      </c>
      <c r="C4276" s="64" t="s">
        <v>8556</v>
      </c>
      <c r="D4276" s="234" t="s">
        <v>7189</v>
      </c>
      <c r="E4276" s="64" t="s">
        <v>8557</v>
      </c>
      <c r="F4276" s="64">
        <v>18</v>
      </c>
      <c r="G4276" s="64" t="s">
        <v>166</v>
      </c>
      <c r="H4276" s="233" t="s">
        <v>8443</v>
      </c>
      <c r="I4276" s="234" t="s">
        <v>166</v>
      </c>
      <c r="J4276" s="64" t="s">
        <v>279</v>
      </c>
    </row>
    <row r="4277" spans="1:10" x14ac:dyDescent="0.25">
      <c r="A4277" s="64">
        <v>24188097</v>
      </c>
      <c r="B4277" s="233" t="s">
        <v>8558</v>
      </c>
      <c r="C4277" s="64" t="s">
        <v>2022</v>
      </c>
      <c r="D4277" s="234" t="s">
        <v>7189</v>
      </c>
      <c r="E4277" s="64" t="s">
        <v>8559</v>
      </c>
      <c r="F4277" s="64">
        <v>18</v>
      </c>
      <c r="G4277" s="64" t="s">
        <v>166</v>
      </c>
      <c r="H4277" s="233" t="s">
        <v>8443</v>
      </c>
      <c r="I4277" s="234" t="s">
        <v>166</v>
      </c>
      <c r="J4277" s="64" t="s">
        <v>2337</v>
      </c>
    </row>
    <row r="4278" spans="1:10" x14ac:dyDescent="0.25">
      <c r="A4278" s="64">
        <v>24201692</v>
      </c>
      <c r="B4278" s="233" t="s">
        <v>7034</v>
      </c>
      <c r="C4278" s="64" t="s">
        <v>7988</v>
      </c>
      <c r="D4278" s="234" t="s">
        <v>657</v>
      </c>
      <c r="E4278" s="64" t="s">
        <v>8560</v>
      </c>
      <c r="F4278" s="64">
        <v>17</v>
      </c>
      <c r="G4278" s="64" t="s">
        <v>166</v>
      </c>
      <c r="H4278" s="233" t="s">
        <v>8443</v>
      </c>
      <c r="I4278" s="234" t="s">
        <v>166</v>
      </c>
      <c r="J4278" s="64" t="s">
        <v>2307</v>
      </c>
    </row>
    <row r="4279" spans="1:10" x14ac:dyDescent="0.25">
      <c r="A4279" s="64">
        <v>24247627</v>
      </c>
      <c r="B4279" s="233" t="s">
        <v>8561</v>
      </c>
      <c r="C4279" s="64" t="s">
        <v>6170</v>
      </c>
      <c r="D4279" s="234" t="s">
        <v>119</v>
      </c>
      <c r="E4279" s="64" t="s">
        <v>8562</v>
      </c>
      <c r="F4279" s="64">
        <v>15</v>
      </c>
      <c r="G4279" s="64" t="s">
        <v>166</v>
      </c>
      <c r="H4279" s="233" t="s">
        <v>8443</v>
      </c>
      <c r="I4279" s="234" t="s">
        <v>166</v>
      </c>
      <c r="J4279" s="64" t="s">
        <v>279</v>
      </c>
    </row>
    <row r="4280" spans="1:10" x14ac:dyDescent="0.25">
      <c r="A4280" s="64">
        <v>24221066</v>
      </c>
      <c r="B4280" s="233" t="s">
        <v>698</v>
      </c>
      <c r="C4280" s="64" t="s">
        <v>8563</v>
      </c>
      <c r="D4280" s="234" t="s">
        <v>7189</v>
      </c>
      <c r="E4280" s="64" t="s">
        <v>8564</v>
      </c>
      <c r="F4280" s="64">
        <v>18</v>
      </c>
      <c r="G4280" s="64" t="s">
        <v>166</v>
      </c>
      <c r="H4280" s="233" t="s">
        <v>8443</v>
      </c>
      <c r="I4280" s="234" t="s">
        <v>166</v>
      </c>
      <c r="J4280" s="64" t="s">
        <v>2337</v>
      </c>
    </row>
    <row r="4281" spans="1:10" x14ac:dyDescent="0.25">
      <c r="A4281" s="64">
        <v>24200270</v>
      </c>
      <c r="B4281" s="233" t="s">
        <v>2049</v>
      </c>
      <c r="C4281" s="64" t="s">
        <v>3454</v>
      </c>
      <c r="D4281" s="234" t="s">
        <v>404</v>
      </c>
      <c r="E4281" s="64" t="s">
        <v>8093</v>
      </c>
      <c r="F4281" s="64">
        <v>16</v>
      </c>
      <c r="G4281" s="64" t="s">
        <v>166</v>
      </c>
      <c r="H4281" s="233" t="s">
        <v>8443</v>
      </c>
      <c r="I4281" s="234" t="s">
        <v>166</v>
      </c>
      <c r="J4281" s="64" t="s">
        <v>1445</v>
      </c>
    </row>
    <row r="4282" spans="1:10" x14ac:dyDescent="0.25">
      <c r="A4282" s="64">
        <v>24200273</v>
      </c>
      <c r="B4282" s="233" t="s">
        <v>8565</v>
      </c>
      <c r="C4282" s="64" t="s">
        <v>3207</v>
      </c>
      <c r="D4282" s="234" t="s">
        <v>7189</v>
      </c>
      <c r="E4282" s="64" t="s">
        <v>7661</v>
      </c>
      <c r="F4282" s="64">
        <v>18</v>
      </c>
      <c r="G4282" s="64" t="s">
        <v>166</v>
      </c>
      <c r="H4282" s="233" t="s">
        <v>8443</v>
      </c>
      <c r="I4282" s="234" t="s">
        <v>166</v>
      </c>
      <c r="J4282" s="64" t="s">
        <v>331</v>
      </c>
    </row>
    <row r="4283" spans="1:10" x14ac:dyDescent="0.25">
      <c r="A4283" s="64">
        <v>24247538</v>
      </c>
      <c r="B4283" s="233" t="s">
        <v>5007</v>
      </c>
      <c r="C4283" s="64" t="s">
        <v>2254</v>
      </c>
      <c r="D4283" s="234" t="s">
        <v>404</v>
      </c>
      <c r="E4283" s="64" t="s">
        <v>7849</v>
      </c>
      <c r="F4283" s="64">
        <v>16</v>
      </c>
      <c r="G4283" s="64" t="s">
        <v>166</v>
      </c>
      <c r="H4283" s="233" t="s">
        <v>8443</v>
      </c>
      <c r="I4283" s="234" t="s">
        <v>166</v>
      </c>
      <c r="J4283" s="64" t="s">
        <v>279</v>
      </c>
    </row>
    <row r="4284" spans="1:10" x14ac:dyDescent="0.25">
      <c r="A4284" s="64">
        <v>24249013</v>
      </c>
      <c r="B4284" s="233" t="s">
        <v>8566</v>
      </c>
      <c r="C4284" s="64" t="s">
        <v>4522</v>
      </c>
      <c r="D4284" s="234" t="s">
        <v>657</v>
      </c>
      <c r="E4284" s="64" t="s">
        <v>8567</v>
      </c>
      <c r="F4284" s="64">
        <v>15</v>
      </c>
      <c r="G4284" s="64" t="s">
        <v>166</v>
      </c>
      <c r="H4284" s="233" t="s">
        <v>8443</v>
      </c>
      <c r="I4284" s="234" t="s">
        <v>166</v>
      </c>
      <c r="J4284" s="64" t="s">
        <v>2046</v>
      </c>
    </row>
    <row r="4285" spans="1:10" x14ac:dyDescent="0.25">
      <c r="A4285" s="64">
        <v>24238329</v>
      </c>
      <c r="B4285" s="233" t="s">
        <v>717</v>
      </c>
      <c r="C4285" s="64" t="s">
        <v>8568</v>
      </c>
      <c r="D4285" s="234" t="s">
        <v>404</v>
      </c>
      <c r="E4285" s="64" t="s">
        <v>8569</v>
      </c>
      <c r="F4285" s="64">
        <v>16</v>
      </c>
      <c r="G4285" s="64" t="s">
        <v>166</v>
      </c>
      <c r="H4285" s="233" t="s">
        <v>8443</v>
      </c>
      <c r="I4285" s="234" t="s">
        <v>166</v>
      </c>
      <c r="J4285" s="64" t="s">
        <v>2533</v>
      </c>
    </row>
    <row r="4286" spans="1:10" x14ac:dyDescent="0.25">
      <c r="A4286" s="64">
        <v>24249014</v>
      </c>
      <c r="B4286" s="233" t="s">
        <v>8570</v>
      </c>
      <c r="C4286" s="64" t="s">
        <v>7392</v>
      </c>
      <c r="D4286" s="234" t="s">
        <v>7189</v>
      </c>
      <c r="E4286" s="64" t="s">
        <v>8571</v>
      </c>
      <c r="F4286" s="64">
        <v>18</v>
      </c>
      <c r="G4286" s="64" t="s">
        <v>166</v>
      </c>
      <c r="H4286" s="233" t="s">
        <v>8443</v>
      </c>
      <c r="I4286" s="234" t="s">
        <v>166</v>
      </c>
      <c r="J4286" s="64" t="s">
        <v>2337</v>
      </c>
    </row>
    <row r="4287" spans="1:10" x14ac:dyDescent="0.25">
      <c r="A4287" s="64">
        <v>24249015</v>
      </c>
      <c r="B4287" s="233" t="s">
        <v>6422</v>
      </c>
      <c r="C4287" s="64" t="s">
        <v>8572</v>
      </c>
      <c r="D4287" s="234" t="s">
        <v>404</v>
      </c>
      <c r="E4287" s="64" t="s">
        <v>8573</v>
      </c>
      <c r="F4287" s="64">
        <v>17</v>
      </c>
      <c r="G4287" s="64" t="s">
        <v>166</v>
      </c>
      <c r="H4287" s="233" t="s">
        <v>8443</v>
      </c>
      <c r="I4287" s="234" t="s">
        <v>166</v>
      </c>
      <c r="J4287" s="64" t="s">
        <v>2337</v>
      </c>
    </row>
    <row r="4288" spans="1:10" x14ac:dyDescent="0.25">
      <c r="A4288" s="64">
        <v>24247685</v>
      </c>
      <c r="B4288" s="233" t="s">
        <v>8574</v>
      </c>
      <c r="C4288" s="64" t="s">
        <v>8575</v>
      </c>
      <c r="D4288" s="234" t="s">
        <v>657</v>
      </c>
      <c r="E4288" s="64" t="s">
        <v>8576</v>
      </c>
      <c r="F4288" s="64">
        <v>16</v>
      </c>
      <c r="G4288" s="64" t="s">
        <v>166</v>
      </c>
      <c r="H4288" s="233" t="s">
        <v>8443</v>
      </c>
      <c r="I4288" s="234" t="s">
        <v>166</v>
      </c>
      <c r="J4288" s="64" t="s">
        <v>331</v>
      </c>
    </row>
    <row r="4289" spans="1:10" x14ac:dyDescent="0.25">
      <c r="A4289" s="64">
        <v>24247683</v>
      </c>
      <c r="B4289" s="233" t="s">
        <v>3283</v>
      </c>
      <c r="C4289" s="64" t="s">
        <v>3068</v>
      </c>
      <c r="D4289" s="234" t="s">
        <v>657</v>
      </c>
      <c r="E4289" s="64" t="s">
        <v>8577</v>
      </c>
      <c r="F4289" s="64">
        <v>17</v>
      </c>
      <c r="G4289" s="64" t="s">
        <v>166</v>
      </c>
      <c r="H4289" s="233" t="s">
        <v>8443</v>
      </c>
      <c r="I4289" s="234" t="s">
        <v>166</v>
      </c>
      <c r="J4289" s="64" t="s">
        <v>331</v>
      </c>
    </row>
    <row r="4290" spans="1:10" x14ac:dyDescent="0.25">
      <c r="A4290" s="64">
        <v>24193226</v>
      </c>
      <c r="B4290" s="233" t="s">
        <v>8578</v>
      </c>
      <c r="C4290" s="64" t="s">
        <v>501</v>
      </c>
      <c r="D4290" s="234" t="s">
        <v>7211</v>
      </c>
      <c r="E4290" s="64" t="s">
        <v>8579</v>
      </c>
      <c r="F4290" s="64">
        <v>18</v>
      </c>
      <c r="G4290" s="64" t="s">
        <v>166</v>
      </c>
      <c r="H4290" s="233" t="s">
        <v>8443</v>
      </c>
      <c r="I4290" s="234" t="s">
        <v>166</v>
      </c>
      <c r="J4290" s="64" t="s">
        <v>331</v>
      </c>
    </row>
    <row r="4291" spans="1:10" x14ac:dyDescent="0.25">
      <c r="A4291" s="64">
        <v>24247554</v>
      </c>
      <c r="B4291" s="233" t="s">
        <v>8580</v>
      </c>
      <c r="C4291" s="64" t="s">
        <v>8581</v>
      </c>
      <c r="D4291" s="234" t="s">
        <v>404</v>
      </c>
      <c r="E4291" s="64" t="s">
        <v>8093</v>
      </c>
      <c r="F4291" s="64">
        <v>16</v>
      </c>
      <c r="G4291" s="64" t="s">
        <v>166</v>
      </c>
      <c r="H4291" s="233" t="s">
        <v>8443</v>
      </c>
      <c r="I4291" s="234" t="s">
        <v>166</v>
      </c>
      <c r="J4291" s="64" t="s">
        <v>279</v>
      </c>
    </row>
    <row r="4292" spans="1:10" x14ac:dyDescent="0.25">
      <c r="A4292" s="64">
        <v>24249016</v>
      </c>
      <c r="B4292" s="233" t="s">
        <v>8582</v>
      </c>
      <c r="C4292" s="64" t="s">
        <v>7924</v>
      </c>
      <c r="D4292" s="234" t="s">
        <v>7211</v>
      </c>
      <c r="E4292" s="64" t="s">
        <v>8583</v>
      </c>
      <c r="F4292" s="64">
        <v>17</v>
      </c>
      <c r="G4292" s="64" t="s">
        <v>166</v>
      </c>
      <c r="H4292" s="233" t="s">
        <v>8443</v>
      </c>
      <c r="I4292" s="234" t="s">
        <v>166</v>
      </c>
      <c r="J4292" s="64" t="s">
        <v>2337</v>
      </c>
    </row>
    <row r="4293" spans="1:10" x14ac:dyDescent="0.25">
      <c r="A4293" s="64">
        <v>24191712</v>
      </c>
      <c r="B4293" s="233" t="s">
        <v>5717</v>
      </c>
      <c r="C4293" s="64" t="s">
        <v>884</v>
      </c>
      <c r="D4293" s="234" t="s">
        <v>657</v>
      </c>
      <c r="E4293" s="64" t="s">
        <v>8584</v>
      </c>
      <c r="F4293" s="64">
        <v>17</v>
      </c>
      <c r="G4293" s="64" t="s">
        <v>166</v>
      </c>
      <c r="H4293" s="233" t="s">
        <v>8443</v>
      </c>
      <c r="I4293" s="234" t="s">
        <v>166</v>
      </c>
      <c r="J4293" s="64" t="s">
        <v>2046</v>
      </c>
    </row>
    <row r="4294" spans="1:10" x14ac:dyDescent="0.25">
      <c r="A4294" s="64">
        <v>24249017</v>
      </c>
      <c r="B4294" s="233" t="s">
        <v>8585</v>
      </c>
      <c r="C4294" s="64" t="s">
        <v>8586</v>
      </c>
      <c r="D4294" s="234" t="s">
        <v>7189</v>
      </c>
      <c r="E4294" s="64" t="s">
        <v>8587</v>
      </c>
      <c r="F4294" s="64">
        <v>18</v>
      </c>
      <c r="G4294" s="64" t="s">
        <v>166</v>
      </c>
      <c r="H4294" s="233" t="s">
        <v>8443</v>
      </c>
      <c r="I4294" s="234" t="s">
        <v>166</v>
      </c>
      <c r="J4294" s="64" t="s">
        <v>331</v>
      </c>
    </row>
    <row r="4295" spans="1:10" x14ac:dyDescent="0.25">
      <c r="A4295" s="64">
        <v>24233917</v>
      </c>
      <c r="B4295" s="233" t="s">
        <v>8588</v>
      </c>
      <c r="C4295" s="64" t="s">
        <v>8589</v>
      </c>
      <c r="D4295" s="234" t="s">
        <v>404</v>
      </c>
      <c r="E4295" s="64" t="s">
        <v>8590</v>
      </c>
      <c r="F4295" s="64">
        <v>17</v>
      </c>
      <c r="G4295" s="64" t="s">
        <v>166</v>
      </c>
      <c r="H4295" s="233" t="s">
        <v>8443</v>
      </c>
      <c r="I4295" s="234" t="s">
        <v>166</v>
      </c>
      <c r="J4295" s="64" t="s">
        <v>481</v>
      </c>
    </row>
    <row r="4296" spans="1:10" x14ac:dyDescent="0.25">
      <c r="A4296" s="64">
        <v>24238271</v>
      </c>
      <c r="B4296" s="233" t="s">
        <v>8591</v>
      </c>
      <c r="C4296" s="64" t="s">
        <v>8592</v>
      </c>
      <c r="D4296" s="234" t="s">
        <v>404</v>
      </c>
      <c r="E4296" s="64" t="s">
        <v>8593</v>
      </c>
      <c r="F4296" s="64">
        <v>17</v>
      </c>
      <c r="G4296" s="64" t="s">
        <v>166</v>
      </c>
      <c r="H4296" s="233" t="s">
        <v>8443</v>
      </c>
      <c r="I4296" s="234" t="s">
        <v>166</v>
      </c>
      <c r="J4296" s="64" t="s">
        <v>2337</v>
      </c>
    </row>
    <row r="4297" spans="1:10" x14ac:dyDescent="0.25">
      <c r="A4297" s="64">
        <v>24236453</v>
      </c>
      <c r="B4297" s="233" t="s">
        <v>8594</v>
      </c>
      <c r="C4297" s="64" t="s">
        <v>8595</v>
      </c>
      <c r="D4297" s="234" t="s">
        <v>7211</v>
      </c>
      <c r="E4297" s="64" t="s">
        <v>8596</v>
      </c>
      <c r="F4297" s="64">
        <v>18</v>
      </c>
      <c r="G4297" s="64" t="s">
        <v>166</v>
      </c>
      <c r="H4297" s="233" t="s">
        <v>8443</v>
      </c>
      <c r="I4297" s="234" t="s">
        <v>166</v>
      </c>
      <c r="J4297" s="64" t="s">
        <v>3894</v>
      </c>
    </row>
    <row r="4298" spans="1:10" x14ac:dyDescent="0.25">
      <c r="A4298" s="64">
        <v>24201180</v>
      </c>
      <c r="B4298" s="233" t="s">
        <v>3399</v>
      </c>
      <c r="C4298" s="64" t="s">
        <v>8597</v>
      </c>
      <c r="D4298" s="234" t="s">
        <v>404</v>
      </c>
      <c r="E4298" s="64" t="s">
        <v>8112</v>
      </c>
      <c r="F4298" s="64">
        <v>17</v>
      </c>
      <c r="G4298" s="64" t="s">
        <v>166</v>
      </c>
      <c r="H4298" s="233" t="s">
        <v>8443</v>
      </c>
      <c r="I4298" s="234" t="s">
        <v>166</v>
      </c>
      <c r="J4298" s="64" t="s">
        <v>206</v>
      </c>
    </row>
    <row r="4299" spans="1:10" x14ac:dyDescent="0.25">
      <c r="A4299" s="64">
        <v>24180844</v>
      </c>
      <c r="B4299" s="233" t="s">
        <v>746</v>
      </c>
      <c r="C4299" s="64" t="s">
        <v>4238</v>
      </c>
      <c r="D4299" s="234" t="s">
        <v>404</v>
      </c>
      <c r="E4299" s="64" t="s">
        <v>7218</v>
      </c>
      <c r="F4299" s="64">
        <v>16</v>
      </c>
      <c r="G4299" s="64" t="s">
        <v>166</v>
      </c>
      <c r="H4299" s="233" t="s">
        <v>8443</v>
      </c>
      <c r="I4299" s="234" t="s">
        <v>166</v>
      </c>
      <c r="J4299" s="64" t="s">
        <v>3979</v>
      </c>
    </row>
    <row r="4300" spans="1:10" x14ac:dyDescent="0.25">
      <c r="A4300" s="64">
        <v>24181306</v>
      </c>
      <c r="B4300" s="233" t="s">
        <v>8598</v>
      </c>
      <c r="C4300" s="64" t="s">
        <v>8599</v>
      </c>
      <c r="D4300" s="234" t="s">
        <v>7189</v>
      </c>
      <c r="E4300" s="64" t="s">
        <v>8600</v>
      </c>
      <c r="F4300" s="64">
        <v>18</v>
      </c>
      <c r="G4300" s="64" t="s">
        <v>166</v>
      </c>
      <c r="H4300" s="233" t="s">
        <v>8443</v>
      </c>
      <c r="I4300" s="234" t="s">
        <v>166</v>
      </c>
      <c r="J4300" s="64" t="s">
        <v>477</v>
      </c>
    </row>
    <row r="4301" spans="1:10" x14ac:dyDescent="0.25">
      <c r="A4301" s="64">
        <v>24249018</v>
      </c>
      <c r="B4301" s="233" t="s">
        <v>2689</v>
      </c>
      <c r="C4301" s="64" t="s">
        <v>8601</v>
      </c>
      <c r="D4301" s="234" t="s">
        <v>404</v>
      </c>
      <c r="E4301" s="64" t="s">
        <v>8072</v>
      </c>
      <c r="F4301" s="64">
        <v>16</v>
      </c>
      <c r="G4301" s="64" t="s">
        <v>166</v>
      </c>
      <c r="H4301" s="233" t="s">
        <v>8443</v>
      </c>
      <c r="I4301" s="234" t="s">
        <v>166</v>
      </c>
      <c r="J4301" s="64" t="s">
        <v>331</v>
      </c>
    </row>
    <row r="4302" spans="1:10" x14ac:dyDescent="0.25">
      <c r="A4302" s="64">
        <v>24247680</v>
      </c>
      <c r="B4302" s="233" t="s">
        <v>8602</v>
      </c>
      <c r="C4302" s="64" t="s">
        <v>8603</v>
      </c>
      <c r="D4302" s="234" t="s">
        <v>657</v>
      </c>
      <c r="E4302" s="64" t="s">
        <v>8093</v>
      </c>
      <c r="F4302" s="64">
        <v>16</v>
      </c>
      <c r="G4302" s="64" t="s">
        <v>166</v>
      </c>
      <c r="H4302" s="233" t="s">
        <v>8443</v>
      </c>
      <c r="I4302" s="234" t="s">
        <v>166</v>
      </c>
      <c r="J4302" s="64" t="s">
        <v>331</v>
      </c>
    </row>
    <row r="4303" spans="1:10" x14ac:dyDescent="0.25">
      <c r="A4303" s="64">
        <v>24200007</v>
      </c>
      <c r="B4303" s="233" t="s">
        <v>2522</v>
      </c>
      <c r="C4303" s="64" t="s">
        <v>8604</v>
      </c>
      <c r="D4303" s="234" t="s">
        <v>7211</v>
      </c>
      <c r="E4303" s="64" t="s">
        <v>8605</v>
      </c>
      <c r="F4303" s="64">
        <v>18</v>
      </c>
      <c r="G4303" s="64" t="s">
        <v>166</v>
      </c>
      <c r="H4303" s="233" t="s">
        <v>8443</v>
      </c>
      <c r="I4303" s="234" t="s">
        <v>166</v>
      </c>
      <c r="J4303" s="64" t="s">
        <v>1784</v>
      </c>
    </row>
    <row r="4304" spans="1:10" x14ac:dyDescent="0.25">
      <c r="A4304" s="64">
        <v>24188239</v>
      </c>
      <c r="B4304" s="233" t="s">
        <v>6127</v>
      </c>
      <c r="C4304" s="64" t="s">
        <v>1514</v>
      </c>
      <c r="D4304" s="234" t="s">
        <v>657</v>
      </c>
      <c r="E4304" s="64" t="s">
        <v>8483</v>
      </c>
      <c r="F4304" s="64">
        <v>17</v>
      </c>
      <c r="G4304" s="64" t="s">
        <v>166</v>
      </c>
      <c r="H4304" s="233" t="s">
        <v>8443</v>
      </c>
      <c r="I4304" s="234" t="s">
        <v>166</v>
      </c>
      <c r="J4304" s="64" t="s">
        <v>2337</v>
      </c>
    </row>
    <row r="4305" spans="1:10" x14ac:dyDescent="0.25">
      <c r="A4305" s="64">
        <v>24238196</v>
      </c>
      <c r="B4305" s="233" t="s">
        <v>2695</v>
      </c>
      <c r="C4305" s="64" t="s">
        <v>324</v>
      </c>
      <c r="D4305" s="234" t="s">
        <v>404</v>
      </c>
      <c r="E4305" s="64" t="s">
        <v>7775</v>
      </c>
      <c r="F4305" s="64">
        <v>17</v>
      </c>
      <c r="G4305" s="64" t="s">
        <v>166</v>
      </c>
      <c r="H4305" s="233" t="s">
        <v>8443</v>
      </c>
      <c r="I4305" s="234" t="s">
        <v>166</v>
      </c>
      <c r="J4305" s="64" t="s">
        <v>845</v>
      </c>
    </row>
    <row r="4306" spans="1:10" x14ac:dyDescent="0.25">
      <c r="A4306" s="64">
        <v>24221025</v>
      </c>
      <c r="B4306" s="233" t="s">
        <v>4025</v>
      </c>
      <c r="C4306" s="64" t="s">
        <v>8606</v>
      </c>
      <c r="D4306" s="234" t="s">
        <v>657</v>
      </c>
      <c r="E4306" s="64" t="s">
        <v>8359</v>
      </c>
      <c r="F4306" s="64">
        <v>17</v>
      </c>
      <c r="G4306" s="64" t="s">
        <v>166</v>
      </c>
      <c r="H4306" s="233" t="s">
        <v>8443</v>
      </c>
      <c r="I4306" s="234" t="s">
        <v>166</v>
      </c>
      <c r="J4306" s="64" t="s">
        <v>3912</v>
      </c>
    </row>
    <row r="4307" spans="1:10" x14ac:dyDescent="0.25">
      <c r="A4307" s="64">
        <v>24180053</v>
      </c>
      <c r="B4307" s="233" t="s">
        <v>4031</v>
      </c>
      <c r="C4307" s="64" t="s">
        <v>8607</v>
      </c>
      <c r="D4307" s="234" t="s">
        <v>657</v>
      </c>
      <c r="E4307" s="64" t="s">
        <v>8608</v>
      </c>
      <c r="F4307" s="64">
        <v>17</v>
      </c>
      <c r="G4307" s="64" t="s">
        <v>166</v>
      </c>
      <c r="H4307" s="233" t="s">
        <v>8443</v>
      </c>
      <c r="I4307" s="234" t="s">
        <v>166</v>
      </c>
      <c r="J4307" s="64" t="s">
        <v>601</v>
      </c>
    </row>
    <row r="4308" spans="1:10" x14ac:dyDescent="0.25">
      <c r="A4308" s="64">
        <v>24200058</v>
      </c>
      <c r="B4308" s="233" t="s">
        <v>4031</v>
      </c>
      <c r="C4308" s="64" t="s">
        <v>3864</v>
      </c>
      <c r="D4308" s="234" t="s">
        <v>118</v>
      </c>
      <c r="E4308" s="64" t="s">
        <v>1415</v>
      </c>
      <c r="F4308" s="64">
        <v>14</v>
      </c>
      <c r="G4308" s="64" t="s">
        <v>166</v>
      </c>
      <c r="H4308" s="233" t="s">
        <v>8443</v>
      </c>
      <c r="I4308" s="234" t="s">
        <v>166</v>
      </c>
      <c r="J4308" s="64" t="s">
        <v>331</v>
      </c>
    </row>
    <row r="4309" spans="1:10" x14ac:dyDescent="0.25">
      <c r="A4309" s="64">
        <v>24190285</v>
      </c>
      <c r="B4309" s="233" t="s">
        <v>8609</v>
      </c>
      <c r="C4309" s="64" t="s">
        <v>2825</v>
      </c>
      <c r="D4309" s="234" t="s">
        <v>404</v>
      </c>
      <c r="E4309" s="64" t="s">
        <v>7529</v>
      </c>
      <c r="F4309" s="64">
        <v>16</v>
      </c>
      <c r="G4309" s="64" t="s">
        <v>166</v>
      </c>
      <c r="H4309" s="233" t="s">
        <v>8443</v>
      </c>
      <c r="I4309" s="234" t="s">
        <v>166</v>
      </c>
      <c r="J4309" s="64" t="s">
        <v>331</v>
      </c>
    </row>
    <row r="4310" spans="1:10" x14ac:dyDescent="0.25">
      <c r="A4310" s="64">
        <v>24200004</v>
      </c>
      <c r="B4310" s="233" t="s">
        <v>8610</v>
      </c>
      <c r="C4310" s="64" t="s">
        <v>718</v>
      </c>
      <c r="D4310" s="234" t="s">
        <v>404</v>
      </c>
      <c r="E4310" s="64" t="s">
        <v>8611</v>
      </c>
      <c r="F4310" s="64">
        <v>17</v>
      </c>
      <c r="G4310" s="64" t="s">
        <v>166</v>
      </c>
      <c r="H4310" s="233" t="s">
        <v>8443</v>
      </c>
      <c r="I4310" s="234" t="s">
        <v>166</v>
      </c>
      <c r="J4310" s="64" t="s">
        <v>788</v>
      </c>
    </row>
    <row r="4311" spans="1:10" x14ac:dyDescent="0.25">
      <c r="A4311" s="64">
        <v>24181704</v>
      </c>
      <c r="B4311" s="233" t="s">
        <v>8612</v>
      </c>
      <c r="C4311" s="64" t="s">
        <v>8613</v>
      </c>
      <c r="D4311" s="234" t="s">
        <v>657</v>
      </c>
      <c r="E4311" s="64" t="s">
        <v>8614</v>
      </c>
      <c r="F4311" s="64">
        <v>17</v>
      </c>
      <c r="G4311" s="64" t="s">
        <v>166</v>
      </c>
      <c r="H4311" s="233" t="s">
        <v>8443</v>
      </c>
      <c r="I4311" s="234" t="s">
        <v>166</v>
      </c>
      <c r="J4311" s="64" t="s">
        <v>3372</v>
      </c>
    </row>
    <row r="4312" spans="1:10" x14ac:dyDescent="0.25">
      <c r="A4312" s="64">
        <v>24248081</v>
      </c>
      <c r="B4312" s="233" t="s">
        <v>8615</v>
      </c>
      <c r="C4312" s="64" t="s">
        <v>8616</v>
      </c>
      <c r="D4312" s="234" t="s">
        <v>657</v>
      </c>
      <c r="E4312" s="64" t="s">
        <v>8614</v>
      </c>
      <c r="F4312" s="64">
        <v>17</v>
      </c>
      <c r="G4312" s="64" t="s">
        <v>166</v>
      </c>
      <c r="H4312" s="233" t="s">
        <v>8443</v>
      </c>
      <c r="I4312" s="234" t="s">
        <v>166</v>
      </c>
      <c r="J4312" s="64" t="s">
        <v>2337</v>
      </c>
    </row>
    <row r="4313" spans="1:10" x14ac:dyDescent="0.25">
      <c r="A4313" s="64">
        <v>24238680</v>
      </c>
      <c r="B4313" s="233" t="s">
        <v>8617</v>
      </c>
      <c r="C4313" s="64" t="s">
        <v>8618</v>
      </c>
      <c r="D4313" s="234" t="s">
        <v>404</v>
      </c>
      <c r="E4313" s="64" t="s">
        <v>8619</v>
      </c>
      <c r="F4313" s="64">
        <v>16</v>
      </c>
      <c r="G4313" s="64" t="s">
        <v>166</v>
      </c>
      <c r="H4313" s="233" t="s">
        <v>8620</v>
      </c>
      <c r="I4313" s="234" t="s">
        <v>166</v>
      </c>
      <c r="J4313" s="64" t="s">
        <v>2180</v>
      </c>
    </row>
    <row r="4314" spans="1:10" x14ac:dyDescent="0.25">
      <c r="A4314" s="64">
        <v>24247868</v>
      </c>
      <c r="B4314" s="233" t="s">
        <v>7718</v>
      </c>
      <c r="C4314" s="64" t="s">
        <v>6490</v>
      </c>
      <c r="D4314" s="234" t="s">
        <v>657</v>
      </c>
      <c r="E4314" s="64" t="s">
        <v>8621</v>
      </c>
      <c r="F4314" s="64">
        <v>15</v>
      </c>
      <c r="G4314" s="64" t="s">
        <v>166</v>
      </c>
      <c r="H4314" s="233" t="s">
        <v>8620</v>
      </c>
      <c r="I4314" s="234" t="s">
        <v>166</v>
      </c>
    </row>
    <row r="4315" spans="1:10" x14ac:dyDescent="0.25">
      <c r="A4315" s="64">
        <v>24180388</v>
      </c>
      <c r="B4315" s="233" t="s">
        <v>4237</v>
      </c>
      <c r="C4315" s="64" t="s">
        <v>2019</v>
      </c>
      <c r="D4315" s="234" t="s">
        <v>404</v>
      </c>
      <c r="E4315" s="64" t="s">
        <v>8560</v>
      </c>
      <c r="F4315" s="64">
        <v>17</v>
      </c>
      <c r="G4315" s="64" t="s">
        <v>166</v>
      </c>
      <c r="H4315" s="233" t="s">
        <v>8620</v>
      </c>
      <c r="I4315" s="234" t="s">
        <v>166</v>
      </c>
      <c r="J4315" s="64" t="s">
        <v>469</v>
      </c>
    </row>
    <row r="4316" spans="1:10" x14ac:dyDescent="0.25">
      <c r="A4316" s="64">
        <v>24211939</v>
      </c>
      <c r="B4316" s="233" t="s">
        <v>8622</v>
      </c>
      <c r="C4316" s="64" t="s">
        <v>388</v>
      </c>
      <c r="D4316" s="234" t="s">
        <v>404</v>
      </c>
      <c r="E4316" s="64" t="s">
        <v>7746</v>
      </c>
      <c r="F4316" s="64">
        <v>16</v>
      </c>
      <c r="G4316" s="64" t="s">
        <v>166</v>
      </c>
      <c r="H4316" s="233" t="s">
        <v>8620</v>
      </c>
      <c r="I4316" s="234" t="s">
        <v>166</v>
      </c>
      <c r="J4316" s="64" t="s">
        <v>804</v>
      </c>
    </row>
    <row r="4317" spans="1:10" x14ac:dyDescent="0.25">
      <c r="A4317" s="64">
        <v>24236659</v>
      </c>
      <c r="B4317" s="233" t="s">
        <v>8623</v>
      </c>
      <c r="C4317" s="64" t="s">
        <v>2675</v>
      </c>
      <c r="D4317" s="234" t="s">
        <v>404</v>
      </c>
      <c r="E4317" s="64" t="s">
        <v>8624</v>
      </c>
      <c r="F4317" s="64">
        <v>16</v>
      </c>
      <c r="G4317" s="64" t="s">
        <v>166</v>
      </c>
      <c r="H4317" s="233" t="s">
        <v>8620</v>
      </c>
      <c r="I4317" s="234" t="s">
        <v>166</v>
      </c>
      <c r="J4317" s="64" t="s">
        <v>2337</v>
      </c>
    </row>
    <row r="4318" spans="1:10" x14ac:dyDescent="0.25">
      <c r="A4318" s="64">
        <v>24236660</v>
      </c>
      <c r="B4318" s="233" t="s">
        <v>4246</v>
      </c>
      <c r="C4318" s="64" t="s">
        <v>8625</v>
      </c>
      <c r="D4318" s="234" t="s">
        <v>404</v>
      </c>
      <c r="E4318" s="64" t="s">
        <v>7468</v>
      </c>
      <c r="F4318" s="64">
        <v>17</v>
      </c>
      <c r="G4318" s="64" t="s">
        <v>166</v>
      </c>
      <c r="H4318" s="233" t="s">
        <v>8620</v>
      </c>
      <c r="I4318" s="234" t="s">
        <v>166</v>
      </c>
      <c r="J4318" s="64" t="s">
        <v>3372</v>
      </c>
    </row>
    <row r="4319" spans="1:10" x14ac:dyDescent="0.25">
      <c r="A4319" s="64">
        <v>24181113</v>
      </c>
      <c r="B4319" s="233" t="s">
        <v>8626</v>
      </c>
      <c r="C4319" s="64" t="s">
        <v>2311</v>
      </c>
      <c r="D4319" s="234" t="s">
        <v>404</v>
      </c>
      <c r="E4319" s="64" t="s">
        <v>7288</v>
      </c>
      <c r="F4319" s="64">
        <v>17</v>
      </c>
      <c r="G4319" s="64" t="s">
        <v>166</v>
      </c>
      <c r="H4319" s="233" t="s">
        <v>8620</v>
      </c>
      <c r="I4319" s="234" t="s">
        <v>166</v>
      </c>
      <c r="J4319" s="64" t="s">
        <v>8627</v>
      </c>
    </row>
    <row r="4320" spans="1:10" x14ac:dyDescent="0.25">
      <c r="A4320" s="64">
        <v>24180225</v>
      </c>
      <c r="B4320" s="233" t="s">
        <v>8628</v>
      </c>
      <c r="C4320" s="64" t="s">
        <v>2106</v>
      </c>
      <c r="D4320" s="234" t="s">
        <v>657</v>
      </c>
      <c r="E4320" s="64" t="s">
        <v>7655</v>
      </c>
      <c r="F4320" s="64">
        <v>17</v>
      </c>
      <c r="G4320" s="64" t="s">
        <v>166</v>
      </c>
      <c r="H4320" s="233" t="s">
        <v>8620</v>
      </c>
      <c r="I4320" s="234" t="s">
        <v>166</v>
      </c>
      <c r="J4320" s="64" t="s">
        <v>2289</v>
      </c>
    </row>
    <row r="4321" spans="1:10" x14ac:dyDescent="0.25">
      <c r="A4321" s="64">
        <v>24200365</v>
      </c>
      <c r="B4321" s="233" t="s">
        <v>8628</v>
      </c>
      <c r="C4321" s="64" t="s">
        <v>1117</v>
      </c>
      <c r="D4321" s="234" t="s">
        <v>119</v>
      </c>
      <c r="E4321" s="64" t="s">
        <v>3120</v>
      </c>
      <c r="F4321" s="64">
        <v>15</v>
      </c>
      <c r="G4321" s="64" t="s">
        <v>166</v>
      </c>
      <c r="H4321" s="233" t="s">
        <v>8620</v>
      </c>
      <c r="I4321" s="234" t="s">
        <v>166</v>
      </c>
      <c r="J4321" s="64" t="s">
        <v>804</v>
      </c>
    </row>
    <row r="4322" spans="1:10" x14ac:dyDescent="0.25">
      <c r="A4322" s="64">
        <v>24191844</v>
      </c>
      <c r="B4322" s="233" t="s">
        <v>3601</v>
      </c>
      <c r="C4322" s="64" t="s">
        <v>1725</v>
      </c>
      <c r="D4322" s="234" t="s">
        <v>657</v>
      </c>
      <c r="E4322" s="64" t="s">
        <v>7739</v>
      </c>
      <c r="F4322" s="64">
        <v>17</v>
      </c>
      <c r="G4322" s="64" t="s">
        <v>166</v>
      </c>
      <c r="H4322" s="233" t="s">
        <v>8620</v>
      </c>
      <c r="I4322" s="234" t="s">
        <v>166</v>
      </c>
      <c r="J4322" s="64" t="s">
        <v>331</v>
      </c>
    </row>
    <row r="4323" spans="1:10" x14ac:dyDescent="0.25">
      <c r="A4323" s="64">
        <v>24236662</v>
      </c>
      <c r="B4323" s="233" t="s">
        <v>8629</v>
      </c>
      <c r="C4323" s="64" t="s">
        <v>8630</v>
      </c>
      <c r="D4323" s="234" t="s">
        <v>404</v>
      </c>
      <c r="E4323" s="64" t="s">
        <v>7402</v>
      </c>
      <c r="F4323" s="64">
        <v>17</v>
      </c>
      <c r="G4323" s="64" t="s">
        <v>166</v>
      </c>
      <c r="H4323" s="233" t="s">
        <v>8620</v>
      </c>
      <c r="I4323" s="234" t="s">
        <v>166</v>
      </c>
      <c r="J4323" s="64" t="s">
        <v>2337</v>
      </c>
    </row>
    <row r="4324" spans="1:10" x14ac:dyDescent="0.25">
      <c r="A4324" s="64">
        <v>24200890</v>
      </c>
      <c r="B4324" s="233" t="s">
        <v>8631</v>
      </c>
      <c r="C4324" s="64" t="s">
        <v>765</v>
      </c>
      <c r="D4324" s="234" t="s">
        <v>404</v>
      </c>
      <c r="E4324" s="64" t="s">
        <v>7851</v>
      </c>
      <c r="F4324" s="64">
        <v>16</v>
      </c>
      <c r="G4324" s="64" t="s">
        <v>166</v>
      </c>
      <c r="H4324" s="233" t="s">
        <v>8620</v>
      </c>
      <c r="I4324" s="234" t="s">
        <v>166</v>
      </c>
      <c r="J4324" s="64" t="s">
        <v>1445</v>
      </c>
    </row>
    <row r="4325" spans="1:10" x14ac:dyDescent="0.25">
      <c r="A4325" s="64">
        <v>24237605</v>
      </c>
      <c r="B4325" s="233" t="s">
        <v>801</v>
      </c>
      <c r="C4325" s="64" t="s">
        <v>8632</v>
      </c>
      <c r="D4325" s="234" t="s">
        <v>404</v>
      </c>
      <c r="E4325" s="64" t="s">
        <v>8633</v>
      </c>
      <c r="F4325" s="64">
        <v>16</v>
      </c>
      <c r="G4325" s="64" t="s">
        <v>166</v>
      </c>
      <c r="H4325" s="233" t="s">
        <v>8620</v>
      </c>
      <c r="I4325" s="234" t="s">
        <v>166</v>
      </c>
      <c r="J4325" s="64" t="s">
        <v>2337</v>
      </c>
    </row>
    <row r="4326" spans="1:10" x14ac:dyDescent="0.25">
      <c r="A4326" s="64">
        <v>24190071</v>
      </c>
      <c r="B4326" s="233" t="s">
        <v>801</v>
      </c>
      <c r="C4326" s="64" t="s">
        <v>7792</v>
      </c>
      <c r="D4326" s="234" t="s">
        <v>404</v>
      </c>
      <c r="E4326" s="64" t="s">
        <v>8634</v>
      </c>
      <c r="F4326" s="64">
        <v>16</v>
      </c>
      <c r="G4326" s="64" t="s">
        <v>166</v>
      </c>
      <c r="H4326" s="233" t="s">
        <v>8620</v>
      </c>
      <c r="I4326" s="234" t="s">
        <v>166</v>
      </c>
      <c r="J4326" s="64" t="s">
        <v>393</v>
      </c>
    </row>
    <row r="4327" spans="1:10" x14ac:dyDescent="0.25">
      <c r="A4327" s="64">
        <v>24236664</v>
      </c>
      <c r="B4327" s="233" t="s">
        <v>5258</v>
      </c>
      <c r="C4327" s="64" t="s">
        <v>3051</v>
      </c>
      <c r="D4327" s="234" t="s">
        <v>404</v>
      </c>
      <c r="E4327" s="64" t="s">
        <v>7612</v>
      </c>
      <c r="F4327" s="64">
        <v>16</v>
      </c>
      <c r="G4327" s="64" t="s">
        <v>166</v>
      </c>
      <c r="H4327" s="233" t="s">
        <v>8620</v>
      </c>
      <c r="I4327" s="234" t="s">
        <v>166</v>
      </c>
      <c r="J4327" s="64" t="s">
        <v>2337</v>
      </c>
    </row>
    <row r="4328" spans="1:10" x14ac:dyDescent="0.25">
      <c r="A4328" s="64">
        <v>24247887</v>
      </c>
      <c r="B4328" s="233" t="s">
        <v>8635</v>
      </c>
      <c r="C4328" s="64" t="s">
        <v>8636</v>
      </c>
      <c r="D4328" s="234" t="s">
        <v>404</v>
      </c>
      <c r="E4328" s="64" t="s">
        <v>8637</v>
      </c>
      <c r="F4328" s="64">
        <v>16</v>
      </c>
      <c r="G4328" s="64" t="s">
        <v>166</v>
      </c>
      <c r="H4328" s="233" t="s">
        <v>8620</v>
      </c>
      <c r="I4328" s="234" t="s">
        <v>166</v>
      </c>
    </row>
    <row r="4329" spans="1:10" x14ac:dyDescent="0.25">
      <c r="A4329" s="64">
        <v>24247876</v>
      </c>
      <c r="B4329" s="233" t="s">
        <v>8638</v>
      </c>
      <c r="C4329" s="64" t="s">
        <v>7320</v>
      </c>
      <c r="D4329" s="234" t="s">
        <v>657</v>
      </c>
      <c r="E4329" s="64" t="s">
        <v>8639</v>
      </c>
      <c r="F4329" s="64">
        <v>16</v>
      </c>
      <c r="G4329" s="64" t="s">
        <v>166</v>
      </c>
      <c r="H4329" s="233" t="s">
        <v>8620</v>
      </c>
      <c r="I4329" s="234" t="s">
        <v>166</v>
      </c>
    </row>
    <row r="4330" spans="1:10" x14ac:dyDescent="0.25">
      <c r="A4330" s="64">
        <v>24247879</v>
      </c>
      <c r="B4330" s="233" t="s">
        <v>8640</v>
      </c>
      <c r="C4330" s="64" t="s">
        <v>6493</v>
      </c>
      <c r="D4330" s="234" t="s">
        <v>404</v>
      </c>
      <c r="E4330" s="64" t="s">
        <v>7860</v>
      </c>
      <c r="F4330" s="64">
        <v>17</v>
      </c>
      <c r="G4330" s="64" t="s">
        <v>166</v>
      </c>
      <c r="H4330" s="233" t="s">
        <v>8620</v>
      </c>
      <c r="I4330" s="234" t="s">
        <v>166</v>
      </c>
    </row>
    <row r="4331" spans="1:10" x14ac:dyDescent="0.25">
      <c r="A4331" s="64">
        <v>24222453</v>
      </c>
      <c r="B4331" s="233" t="s">
        <v>8641</v>
      </c>
      <c r="C4331" s="64" t="s">
        <v>5637</v>
      </c>
      <c r="D4331" s="234" t="s">
        <v>118</v>
      </c>
      <c r="E4331" s="64" t="s">
        <v>7890</v>
      </c>
      <c r="F4331" s="64">
        <v>15</v>
      </c>
      <c r="G4331" s="64" t="s">
        <v>166</v>
      </c>
      <c r="H4331" s="233" t="s">
        <v>8620</v>
      </c>
      <c r="I4331" s="234" t="s">
        <v>166</v>
      </c>
      <c r="J4331" s="64" t="s">
        <v>632</v>
      </c>
    </row>
    <row r="4332" spans="1:10" x14ac:dyDescent="0.25">
      <c r="A4332" s="64">
        <v>24236666</v>
      </c>
      <c r="B4332" s="233" t="s">
        <v>8642</v>
      </c>
      <c r="C4332" s="64" t="s">
        <v>1066</v>
      </c>
      <c r="D4332" s="234" t="s">
        <v>7189</v>
      </c>
      <c r="E4332" s="64" t="s">
        <v>8643</v>
      </c>
      <c r="F4332" s="64">
        <v>18</v>
      </c>
      <c r="G4332" s="64" t="s">
        <v>166</v>
      </c>
      <c r="H4332" s="233" t="s">
        <v>8620</v>
      </c>
      <c r="I4332" s="234" t="s">
        <v>166</v>
      </c>
    </row>
    <row r="4333" spans="1:10" x14ac:dyDescent="0.25">
      <c r="A4333" s="64">
        <v>24201225</v>
      </c>
      <c r="B4333" s="233" t="s">
        <v>491</v>
      </c>
      <c r="C4333" s="64" t="s">
        <v>8644</v>
      </c>
      <c r="D4333" s="234" t="s">
        <v>7211</v>
      </c>
      <c r="E4333" s="64" t="s">
        <v>8275</v>
      </c>
      <c r="F4333" s="64">
        <v>18</v>
      </c>
      <c r="G4333" s="64" t="s">
        <v>166</v>
      </c>
      <c r="H4333" s="233" t="s">
        <v>8620</v>
      </c>
      <c r="I4333" s="234" t="s">
        <v>166</v>
      </c>
      <c r="J4333" s="64" t="s">
        <v>8645</v>
      </c>
    </row>
    <row r="4334" spans="1:10" x14ac:dyDescent="0.25">
      <c r="A4334" s="64">
        <v>24247874</v>
      </c>
      <c r="B4334" s="233" t="s">
        <v>8646</v>
      </c>
      <c r="C4334" s="64" t="s">
        <v>6506</v>
      </c>
      <c r="D4334" s="234" t="s">
        <v>657</v>
      </c>
      <c r="E4334" s="64" t="s">
        <v>8647</v>
      </c>
      <c r="F4334" s="64">
        <v>16</v>
      </c>
      <c r="G4334" s="64" t="s">
        <v>166</v>
      </c>
      <c r="H4334" s="233" t="s">
        <v>8620</v>
      </c>
      <c r="I4334" s="234" t="s">
        <v>166</v>
      </c>
    </row>
    <row r="4335" spans="1:10" x14ac:dyDescent="0.25">
      <c r="A4335" s="64">
        <v>24247881</v>
      </c>
      <c r="B4335" s="233" t="s">
        <v>8648</v>
      </c>
      <c r="C4335" s="64" t="s">
        <v>8649</v>
      </c>
      <c r="D4335" s="234" t="s">
        <v>7189</v>
      </c>
      <c r="E4335" s="64" t="s">
        <v>8541</v>
      </c>
      <c r="F4335" s="64">
        <v>17</v>
      </c>
      <c r="G4335" s="64" t="s">
        <v>166</v>
      </c>
      <c r="H4335" s="233" t="s">
        <v>8620</v>
      </c>
      <c r="I4335" s="234" t="s">
        <v>166</v>
      </c>
    </row>
    <row r="4336" spans="1:10" x14ac:dyDescent="0.25">
      <c r="A4336" s="64">
        <v>24180535</v>
      </c>
      <c r="B4336" s="233" t="s">
        <v>8650</v>
      </c>
      <c r="C4336" s="64" t="s">
        <v>8651</v>
      </c>
      <c r="D4336" s="234" t="s">
        <v>7211</v>
      </c>
      <c r="E4336" s="64" t="s">
        <v>8652</v>
      </c>
      <c r="F4336" s="64">
        <v>17</v>
      </c>
      <c r="G4336" s="64" t="s">
        <v>166</v>
      </c>
      <c r="H4336" s="233" t="s">
        <v>8620</v>
      </c>
      <c r="I4336" s="234" t="s">
        <v>166</v>
      </c>
      <c r="J4336" s="64" t="s">
        <v>8653</v>
      </c>
    </row>
    <row r="4337" spans="1:10" x14ac:dyDescent="0.25">
      <c r="A4337" s="64">
        <v>24247883</v>
      </c>
      <c r="B4337" s="233" t="s">
        <v>8654</v>
      </c>
      <c r="C4337" s="64" t="s">
        <v>1146</v>
      </c>
      <c r="D4337" s="234" t="s">
        <v>404</v>
      </c>
      <c r="E4337" s="64" t="s">
        <v>7534</v>
      </c>
      <c r="F4337" s="64">
        <v>16</v>
      </c>
      <c r="G4337" s="64" t="s">
        <v>166</v>
      </c>
      <c r="H4337" s="233" t="s">
        <v>8620</v>
      </c>
      <c r="I4337" s="234" t="s">
        <v>166</v>
      </c>
    </row>
    <row r="4338" spans="1:10" x14ac:dyDescent="0.25">
      <c r="A4338" s="64">
        <v>24247870</v>
      </c>
      <c r="B4338" s="233" t="s">
        <v>8213</v>
      </c>
      <c r="C4338" s="64" t="s">
        <v>8655</v>
      </c>
      <c r="D4338" s="234" t="s">
        <v>657</v>
      </c>
      <c r="E4338" s="64" t="s">
        <v>8656</v>
      </c>
      <c r="F4338" s="64">
        <v>16</v>
      </c>
      <c r="G4338" s="64" t="s">
        <v>166</v>
      </c>
      <c r="H4338" s="233" t="s">
        <v>8620</v>
      </c>
      <c r="I4338" s="234" t="s">
        <v>166</v>
      </c>
    </row>
    <row r="4339" spans="1:10" x14ac:dyDescent="0.25">
      <c r="A4339" s="64">
        <v>24222370</v>
      </c>
      <c r="B4339" s="233" t="s">
        <v>8657</v>
      </c>
      <c r="C4339" s="64" t="s">
        <v>2061</v>
      </c>
      <c r="D4339" s="234" t="s">
        <v>119</v>
      </c>
      <c r="E4339" s="64" t="s">
        <v>2699</v>
      </c>
      <c r="F4339" s="64">
        <v>15</v>
      </c>
      <c r="G4339" s="64" t="s">
        <v>166</v>
      </c>
      <c r="H4339" s="233" t="s">
        <v>8620</v>
      </c>
      <c r="I4339" s="234" t="s">
        <v>166</v>
      </c>
      <c r="J4339" s="64" t="s">
        <v>8658</v>
      </c>
    </row>
    <row r="4340" spans="1:10" x14ac:dyDescent="0.25">
      <c r="A4340" s="64">
        <v>24190743</v>
      </c>
      <c r="B4340" s="233" t="s">
        <v>8659</v>
      </c>
      <c r="C4340" s="64" t="s">
        <v>4375</v>
      </c>
      <c r="D4340" s="234" t="s">
        <v>404</v>
      </c>
      <c r="E4340" s="64" t="s">
        <v>7444</v>
      </c>
      <c r="F4340" s="64">
        <v>17</v>
      </c>
      <c r="G4340" s="64" t="s">
        <v>166</v>
      </c>
      <c r="H4340" s="233" t="s">
        <v>8620</v>
      </c>
      <c r="I4340" s="234" t="s">
        <v>166</v>
      </c>
      <c r="J4340" s="64" t="s">
        <v>469</v>
      </c>
    </row>
    <row r="4341" spans="1:10" x14ac:dyDescent="0.25">
      <c r="A4341" s="64">
        <v>24201122</v>
      </c>
      <c r="B4341" s="233" t="s">
        <v>8660</v>
      </c>
      <c r="C4341" s="64" t="s">
        <v>1734</v>
      </c>
      <c r="D4341" s="234" t="s">
        <v>119</v>
      </c>
      <c r="E4341" s="64" t="s">
        <v>7090</v>
      </c>
      <c r="F4341" s="64">
        <v>15</v>
      </c>
      <c r="G4341" s="64" t="s">
        <v>166</v>
      </c>
      <c r="H4341" s="233" t="s">
        <v>8620</v>
      </c>
      <c r="I4341" s="234" t="s">
        <v>166</v>
      </c>
      <c r="J4341" s="64" t="s">
        <v>2600</v>
      </c>
    </row>
    <row r="4342" spans="1:10" x14ac:dyDescent="0.25">
      <c r="A4342" s="64">
        <v>24201649</v>
      </c>
      <c r="B4342" s="233" t="s">
        <v>6695</v>
      </c>
      <c r="C4342" s="64" t="s">
        <v>8661</v>
      </c>
      <c r="D4342" s="234" t="s">
        <v>404</v>
      </c>
      <c r="E4342" s="64" t="s">
        <v>7620</v>
      </c>
      <c r="F4342" s="64">
        <v>15</v>
      </c>
      <c r="G4342" s="64" t="s">
        <v>166</v>
      </c>
      <c r="H4342" s="233" t="s">
        <v>8620</v>
      </c>
      <c r="I4342" s="234" t="s">
        <v>166</v>
      </c>
      <c r="J4342" s="64" t="s">
        <v>8662</v>
      </c>
    </row>
    <row r="4343" spans="1:10" x14ac:dyDescent="0.25">
      <c r="A4343" s="64">
        <v>24180503</v>
      </c>
      <c r="B4343" s="233" t="s">
        <v>8663</v>
      </c>
      <c r="C4343" s="64" t="s">
        <v>8664</v>
      </c>
      <c r="D4343" s="234" t="s">
        <v>7189</v>
      </c>
      <c r="E4343" s="64" t="s">
        <v>8665</v>
      </c>
      <c r="F4343" s="64">
        <v>17</v>
      </c>
      <c r="G4343" s="64" t="s">
        <v>166</v>
      </c>
      <c r="H4343" s="233" t="s">
        <v>8620</v>
      </c>
      <c r="I4343" s="234" t="s">
        <v>166</v>
      </c>
      <c r="J4343" s="64" t="s">
        <v>8666</v>
      </c>
    </row>
    <row r="4344" spans="1:10" x14ac:dyDescent="0.25">
      <c r="A4344" s="64">
        <v>24200655</v>
      </c>
      <c r="B4344" s="233" t="s">
        <v>8667</v>
      </c>
      <c r="C4344" s="64" t="s">
        <v>1743</v>
      </c>
      <c r="D4344" s="234" t="s">
        <v>119</v>
      </c>
      <c r="E4344" s="64" t="s">
        <v>2476</v>
      </c>
      <c r="F4344" s="64">
        <v>15</v>
      </c>
      <c r="G4344" s="64" t="s">
        <v>166</v>
      </c>
      <c r="H4344" s="233" t="s">
        <v>8620</v>
      </c>
      <c r="I4344" s="234" t="s">
        <v>166</v>
      </c>
      <c r="J4344" s="64" t="s">
        <v>8668</v>
      </c>
    </row>
    <row r="4345" spans="1:10" x14ac:dyDescent="0.25">
      <c r="A4345" s="64">
        <v>24190233</v>
      </c>
      <c r="B4345" s="233" t="s">
        <v>8669</v>
      </c>
      <c r="C4345" s="64" t="s">
        <v>8670</v>
      </c>
      <c r="D4345" s="234" t="s">
        <v>657</v>
      </c>
      <c r="E4345" s="64" t="s">
        <v>8671</v>
      </c>
      <c r="F4345" s="64">
        <v>17</v>
      </c>
      <c r="G4345" s="64" t="s">
        <v>166</v>
      </c>
      <c r="H4345" s="233" t="s">
        <v>8620</v>
      </c>
      <c r="I4345" s="234" t="s">
        <v>166</v>
      </c>
      <c r="J4345" s="64" t="s">
        <v>331</v>
      </c>
    </row>
    <row r="4346" spans="1:10" x14ac:dyDescent="0.25">
      <c r="A4346" s="64">
        <v>24236671</v>
      </c>
      <c r="B4346" s="233" t="s">
        <v>7144</v>
      </c>
      <c r="C4346" s="64" t="s">
        <v>1819</v>
      </c>
      <c r="D4346" s="234" t="s">
        <v>404</v>
      </c>
      <c r="E4346" s="64" t="s">
        <v>8672</v>
      </c>
      <c r="F4346" s="64">
        <v>17</v>
      </c>
      <c r="G4346" s="64" t="s">
        <v>166</v>
      </c>
      <c r="H4346" s="233" t="s">
        <v>8620</v>
      </c>
      <c r="I4346" s="234" t="s">
        <v>166</v>
      </c>
      <c r="J4346" s="64" t="s">
        <v>469</v>
      </c>
    </row>
    <row r="4347" spans="1:10" x14ac:dyDescent="0.25">
      <c r="A4347" s="64">
        <v>24221667</v>
      </c>
      <c r="B4347" s="233" t="s">
        <v>8673</v>
      </c>
      <c r="C4347" s="64" t="s">
        <v>8674</v>
      </c>
      <c r="D4347" s="234" t="s">
        <v>404</v>
      </c>
      <c r="E4347" s="64" t="s">
        <v>8675</v>
      </c>
      <c r="F4347" s="64">
        <v>17</v>
      </c>
      <c r="G4347" s="64" t="s">
        <v>166</v>
      </c>
      <c r="H4347" s="233" t="s">
        <v>8620</v>
      </c>
      <c r="I4347" s="234" t="s">
        <v>166</v>
      </c>
      <c r="J4347" s="64" t="s">
        <v>597</v>
      </c>
    </row>
    <row r="4348" spans="1:10" x14ac:dyDescent="0.25">
      <c r="A4348" s="64">
        <v>24200889</v>
      </c>
      <c r="B4348" s="233" t="s">
        <v>8676</v>
      </c>
      <c r="C4348" s="64" t="s">
        <v>6100</v>
      </c>
      <c r="D4348" s="234" t="s">
        <v>119</v>
      </c>
      <c r="E4348" s="64" t="s">
        <v>7565</v>
      </c>
      <c r="F4348" s="64">
        <v>15</v>
      </c>
      <c r="G4348" s="64" t="s">
        <v>166</v>
      </c>
      <c r="H4348" s="233" t="s">
        <v>8620</v>
      </c>
      <c r="I4348" s="234" t="s">
        <v>166</v>
      </c>
      <c r="J4348" s="64" t="s">
        <v>1962</v>
      </c>
    </row>
    <row r="4349" spans="1:10" x14ac:dyDescent="0.25">
      <c r="A4349" s="64">
        <v>24192527</v>
      </c>
      <c r="B4349" s="233" t="s">
        <v>8677</v>
      </c>
      <c r="C4349" s="64" t="s">
        <v>8678</v>
      </c>
      <c r="D4349" s="234" t="s">
        <v>657</v>
      </c>
      <c r="E4349" s="64" t="s">
        <v>8679</v>
      </c>
      <c r="F4349" s="64">
        <v>17</v>
      </c>
      <c r="G4349" s="64" t="s">
        <v>166</v>
      </c>
      <c r="H4349" s="233" t="s">
        <v>8620</v>
      </c>
      <c r="I4349" s="234" t="s">
        <v>166</v>
      </c>
      <c r="J4349" s="64" t="s">
        <v>814</v>
      </c>
    </row>
    <row r="4350" spans="1:10" x14ac:dyDescent="0.25">
      <c r="A4350" s="64">
        <v>24180179</v>
      </c>
      <c r="B4350" s="233" t="s">
        <v>6010</v>
      </c>
      <c r="C4350" s="64" t="s">
        <v>8680</v>
      </c>
      <c r="D4350" s="234" t="s">
        <v>7189</v>
      </c>
      <c r="E4350" s="64" t="s">
        <v>8681</v>
      </c>
      <c r="F4350" s="64">
        <v>18</v>
      </c>
      <c r="G4350" s="64" t="s">
        <v>166</v>
      </c>
      <c r="H4350" s="233" t="s">
        <v>8620</v>
      </c>
      <c r="I4350" s="234" t="s">
        <v>166</v>
      </c>
      <c r="J4350" s="64" t="s">
        <v>206</v>
      </c>
    </row>
    <row r="4351" spans="1:10" x14ac:dyDescent="0.25">
      <c r="A4351" s="64">
        <v>24180736</v>
      </c>
      <c r="B4351" s="233" t="s">
        <v>6010</v>
      </c>
      <c r="C4351" s="64" t="s">
        <v>8682</v>
      </c>
      <c r="D4351" s="234" t="s">
        <v>657</v>
      </c>
      <c r="E4351" s="64" t="s">
        <v>8683</v>
      </c>
      <c r="F4351" s="64">
        <v>17</v>
      </c>
      <c r="G4351" s="64" t="s">
        <v>166</v>
      </c>
      <c r="H4351" s="233" t="s">
        <v>8620</v>
      </c>
      <c r="I4351" s="234" t="s">
        <v>166</v>
      </c>
      <c r="J4351" s="64" t="s">
        <v>3685</v>
      </c>
    </row>
    <row r="4352" spans="1:10" x14ac:dyDescent="0.25">
      <c r="A4352" s="64">
        <v>24191025</v>
      </c>
      <c r="B4352" s="233" t="s">
        <v>8684</v>
      </c>
      <c r="C4352" s="64" t="s">
        <v>8685</v>
      </c>
      <c r="D4352" s="234" t="s">
        <v>404</v>
      </c>
      <c r="E4352" s="64" t="s">
        <v>7522</v>
      </c>
      <c r="F4352" s="64">
        <v>17</v>
      </c>
      <c r="G4352" s="64" t="s">
        <v>166</v>
      </c>
      <c r="H4352" s="233" t="s">
        <v>8620</v>
      </c>
      <c r="I4352" s="234" t="s">
        <v>166</v>
      </c>
      <c r="J4352" s="64" t="s">
        <v>3306</v>
      </c>
    </row>
    <row r="4353" spans="1:10" x14ac:dyDescent="0.25">
      <c r="A4353" s="64">
        <v>24237798</v>
      </c>
      <c r="B4353" s="233" t="s">
        <v>8686</v>
      </c>
      <c r="C4353" s="64" t="s">
        <v>6495</v>
      </c>
      <c r="D4353" s="234" t="s">
        <v>657</v>
      </c>
      <c r="E4353" s="64" t="s">
        <v>8687</v>
      </c>
      <c r="F4353" s="64">
        <v>16</v>
      </c>
      <c r="G4353" s="64" t="s">
        <v>166</v>
      </c>
      <c r="H4353" s="233" t="s">
        <v>8620</v>
      </c>
      <c r="I4353" s="234" t="s">
        <v>166</v>
      </c>
      <c r="J4353" s="64" t="s">
        <v>7240</v>
      </c>
    </row>
    <row r="4354" spans="1:10" x14ac:dyDescent="0.25">
      <c r="A4354" s="64">
        <v>24220089</v>
      </c>
      <c r="B4354" s="233" t="s">
        <v>8688</v>
      </c>
      <c r="C4354" s="64" t="s">
        <v>4766</v>
      </c>
      <c r="D4354" s="234" t="s">
        <v>404</v>
      </c>
      <c r="E4354" s="64" t="s">
        <v>7384</v>
      </c>
      <c r="F4354" s="64">
        <v>16</v>
      </c>
      <c r="G4354" s="64" t="s">
        <v>166</v>
      </c>
      <c r="H4354" s="233" t="s">
        <v>8620</v>
      </c>
      <c r="I4354" s="234" t="s">
        <v>166</v>
      </c>
      <c r="J4354" s="64" t="s">
        <v>443</v>
      </c>
    </row>
    <row r="4355" spans="1:10" x14ac:dyDescent="0.25">
      <c r="A4355" s="64">
        <v>24200796</v>
      </c>
      <c r="B4355" s="233" t="s">
        <v>7146</v>
      </c>
      <c r="C4355" s="64" t="s">
        <v>8689</v>
      </c>
      <c r="D4355" s="234" t="s">
        <v>404</v>
      </c>
      <c r="E4355" s="64" t="s">
        <v>8322</v>
      </c>
      <c r="F4355" s="64">
        <v>15</v>
      </c>
      <c r="G4355" s="64" t="s">
        <v>166</v>
      </c>
      <c r="H4355" s="233" t="s">
        <v>8620</v>
      </c>
      <c r="I4355" s="234" t="s">
        <v>166</v>
      </c>
      <c r="J4355" s="64" t="s">
        <v>1205</v>
      </c>
    </row>
    <row r="4356" spans="1:10" x14ac:dyDescent="0.25">
      <c r="A4356" s="64">
        <v>24180551</v>
      </c>
      <c r="B4356" s="233" t="s">
        <v>3444</v>
      </c>
      <c r="C4356" s="64" t="s">
        <v>8690</v>
      </c>
      <c r="D4356" s="234" t="s">
        <v>7189</v>
      </c>
      <c r="E4356" s="64" t="s">
        <v>8691</v>
      </c>
      <c r="F4356" s="64">
        <v>18</v>
      </c>
      <c r="G4356" s="64" t="s">
        <v>166</v>
      </c>
      <c r="H4356" s="233" t="s">
        <v>8620</v>
      </c>
      <c r="I4356" s="234" t="s">
        <v>166</v>
      </c>
      <c r="J4356" s="64" t="s">
        <v>1441</v>
      </c>
    </row>
    <row r="4357" spans="1:10" x14ac:dyDescent="0.25">
      <c r="A4357" s="64">
        <v>24210069</v>
      </c>
      <c r="B4357" s="233" t="s">
        <v>3444</v>
      </c>
      <c r="C4357" s="64" t="s">
        <v>1163</v>
      </c>
      <c r="D4357" s="234" t="s">
        <v>657</v>
      </c>
      <c r="E4357" s="64" t="s">
        <v>405</v>
      </c>
      <c r="F4357" s="64">
        <v>16</v>
      </c>
      <c r="G4357" s="64" t="s">
        <v>166</v>
      </c>
      <c r="H4357" s="233" t="s">
        <v>8620</v>
      </c>
      <c r="I4357" s="234" t="s">
        <v>166</v>
      </c>
      <c r="J4357" s="64" t="s">
        <v>8692</v>
      </c>
    </row>
    <row r="4358" spans="1:10" x14ac:dyDescent="0.25">
      <c r="A4358" s="64">
        <v>24247866</v>
      </c>
      <c r="B4358" s="233" t="s">
        <v>8693</v>
      </c>
      <c r="C4358" s="64" t="s">
        <v>8694</v>
      </c>
      <c r="D4358" s="234" t="s">
        <v>7211</v>
      </c>
      <c r="E4358" s="64" t="s">
        <v>8695</v>
      </c>
      <c r="F4358" s="64">
        <v>18</v>
      </c>
      <c r="G4358" s="64" t="s">
        <v>166</v>
      </c>
      <c r="H4358" s="233" t="s">
        <v>8620</v>
      </c>
      <c r="I4358" s="234" t="s">
        <v>166</v>
      </c>
    </row>
    <row r="4359" spans="1:10" x14ac:dyDescent="0.25">
      <c r="A4359" s="64">
        <v>24247885</v>
      </c>
      <c r="B4359" s="233" t="s">
        <v>8696</v>
      </c>
      <c r="C4359" s="64" t="s">
        <v>8697</v>
      </c>
      <c r="D4359" s="234" t="s">
        <v>657</v>
      </c>
      <c r="E4359" s="64" t="s">
        <v>8440</v>
      </c>
      <c r="F4359" s="64">
        <v>15</v>
      </c>
      <c r="G4359" s="64" t="s">
        <v>166</v>
      </c>
      <c r="H4359" s="233" t="s">
        <v>8620</v>
      </c>
      <c r="I4359" s="234" t="s">
        <v>166</v>
      </c>
    </row>
    <row r="4360" spans="1:10" x14ac:dyDescent="0.25">
      <c r="A4360" s="64">
        <v>24190189</v>
      </c>
      <c r="B4360" s="233" t="s">
        <v>8698</v>
      </c>
      <c r="C4360" s="64" t="s">
        <v>8699</v>
      </c>
      <c r="D4360" s="234" t="s">
        <v>404</v>
      </c>
      <c r="E4360" s="64" t="s">
        <v>8700</v>
      </c>
      <c r="F4360" s="64">
        <v>16</v>
      </c>
      <c r="G4360" s="64" t="s">
        <v>166</v>
      </c>
      <c r="H4360" s="233" t="s">
        <v>8620</v>
      </c>
      <c r="I4360" s="234" t="s">
        <v>166</v>
      </c>
      <c r="J4360" s="64" t="s">
        <v>2637</v>
      </c>
    </row>
    <row r="4361" spans="1:10" x14ac:dyDescent="0.25">
      <c r="A4361" s="64">
        <v>24190153</v>
      </c>
      <c r="B4361" s="233" t="s">
        <v>851</v>
      </c>
      <c r="C4361" s="64" t="s">
        <v>8701</v>
      </c>
      <c r="D4361" s="234" t="s">
        <v>404</v>
      </c>
      <c r="E4361" s="64" t="s">
        <v>8702</v>
      </c>
      <c r="F4361" s="64">
        <v>17</v>
      </c>
      <c r="G4361" s="64" t="s">
        <v>166</v>
      </c>
      <c r="H4361" s="233" t="s">
        <v>8620</v>
      </c>
      <c r="I4361" s="234" t="s">
        <v>166</v>
      </c>
      <c r="J4361" s="64" t="s">
        <v>8703</v>
      </c>
    </row>
    <row r="4362" spans="1:10" x14ac:dyDescent="0.25">
      <c r="A4362" s="64">
        <v>24171203</v>
      </c>
      <c r="B4362" s="233" t="s">
        <v>6722</v>
      </c>
      <c r="C4362" s="64" t="s">
        <v>8704</v>
      </c>
      <c r="D4362" s="234" t="s">
        <v>7211</v>
      </c>
      <c r="E4362" s="64" t="s">
        <v>8705</v>
      </c>
      <c r="F4362" s="64">
        <v>18</v>
      </c>
      <c r="G4362" s="64" t="s">
        <v>166</v>
      </c>
      <c r="H4362" s="233" t="s">
        <v>8620</v>
      </c>
      <c r="I4362" s="234" t="s">
        <v>166</v>
      </c>
      <c r="J4362" s="64" t="s">
        <v>481</v>
      </c>
    </row>
    <row r="4363" spans="1:10" x14ac:dyDescent="0.25">
      <c r="A4363" s="64">
        <v>24220203</v>
      </c>
      <c r="B4363" s="233" t="s">
        <v>8706</v>
      </c>
      <c r="C4363" s="64" t="s">
        <v>718</v>
      </c>
      <c r="D4363" s="234" t="s">
        <v>119</v>
      </c>
      <c r="E4363" s="64" t="s">
        <v>1396</v>
      </c>
      <c r="F4363" s="64">
        <v>15</v>
      </c>
      <c r="G4363" s="64" t="s">
        <v>166</v>
      </c>
      <c r="H4363" s="233" t="s">
        <v>8620</v>
      </c>
      <c r="I4363" s="234" t="s">
        <v>166</v>
      </c>
      <c r="J4363" s="64" t="s">
        <v>469</v>
      </c>
    </row>
    <row r="4364" spans="1:10" x14ac:dyDescent="0.25">
      <c r="A4364" s="64">
        <v>24190538</v>
      </c>
      <c r="B4364" s="233" t="s">
        <v>8707</v>
      </c>
      <c r="C4364" s="64" t="s">
        <v>1808</v>
      </c>
      <c r="D4364" s="234" t="s">
        <v>404</v>
      </c>
      <c r="E4364" s="64" t="s">
        <v>8708</v>
      </c>
      <c r="F4364" s="64">
        <v>17</v>
      </c>
      <c r="G4364" s="64" t="s">
        <v>166</v>
      </c>
      <c r="H4364" s="233" t="s">
        <v>8620</v>
      </c>
      <c r="I4364" s="234" t="s">
        <v>166</v>
      </c>
      <c r="J4364" s="64" t="s">
        <v>469</v>
      </c>
    </row>
    <row r="4365" spans="1:10" x14ac:dyDescent="0.25">
      <c r="A4365" s="64">
        <v>24210706</v>
      </c>
      <c r="B4365" s="233" t="s">
        <v>3882</v>
      </c>
      <c r="C4365" s="64" t="s">
        <v>6712</v>
      </c>
      <c r="D4365" s="234" t="s">
        <v>404</v>
      </c>
      <c r="E4365" s="64" t="s">
        <v>8709</v>
      </c>
      <c r="F4365" s="64">
        <v>16</v>
      </c>
      <c r="G4365" s="64" t="s">
        <v>166</v>
      </c>
      <c r="H4365" s="233" t="s">
        <v>8620</v>
      </c>
      <c r="I4365" s="234" t="s">
        <v>166</v>
      </c>
      <c r="J4365" s="64" t="s">
        <v>7790</v>
      </c>
    </row>
    <row r="4366" spans="1:10" x14ac:dyDescent="0.25">
      <c r="A4366" s="64">
        <v>24200486</v>
      </c>
      <c r="B4366" s="233" t="s">
        <v>8710</v>
      </c>
      <c r="C4366" s="64" t="s">
        <v>5057</v>
      </c>
      <c r="D4366" s="234" t="s">
        <v>404</v>
      </c>
      <c r="E4366" s="64" t="s">
        <v>8711</v>
      </c>
      <c r="F4366" s="64">
        <v>16</v>
      </c>
      <c r="G4366" s="64" t="s">
        <v>166</v>
      </c>
      <c r="H4366" s="233" t="s">
        <v>8620</v>
      </c>
      <c r="I4366" s="234" t="s">
        <v>166</v>
      </c>
      <c r="J4366" s="64" t="s">
        <v>8712</v>
      </c>
    </row>
    <row r="4367" spans="1:10" x14ac:dyDescent="0.25">
      <c r="A4367" s="64">
        <v>24237250</v>
      </c>
      <c r="B4367" s="233" t="s">
        <v>8713</v>
      </c>
      <c r="C4367" s="64" t="s">
        <v>8714</v>
      </c>
      <c r="D4367" s="234" t="s">
        <v>119</v>
      </c>
      <c r="E4367" s="64" t="s">
        <v>1538</v>
      </c>
      <c r="F4367" s="64">
        <v>15</v>
      </c>
      <c r="G4367" s="64" t="s">
        <v>166</v>
      </c>
      <c r="H4367" s="233" t="s">
        <v>8620</v>
      </c>
      <c r="I4367" s="234" t="s">
        <v>166</v>
      </c>
      <c r="J4367" s="64" t="s">
        <v>1651</v>
      </c>
    </row>
    <row r="4368" spans="1:10" x14ac:dyDescent="0.25">
      <c r="A4368" s="64">
        <v>24202399</v>
      </c>
      <c r="B4368" s="233" t="s">
        <v>8715</v>
      </c>
      <c r="C4368" s="64" t="s">
        <v>8716</v>
      </c>
      <c r="D4368" s="234" t="s">
        <v>118</v>
      </c>
      <c r="E4368" s="64" t="s">
        <v>8717</v>
      </c>
      <c r="F4368" s="64">
        <v>15</v>
      </c>
      <c r="G4368" s="64" t="s">
        <v>166</v>
      </c>
      <c r="H4368" s="233" t="s">
        <v>8620</v>
      </c>
      <c r="I4368" s="234" t="s">
        <v>166</v>
      </c>
      <c r="J4368" s="64" t="s">
        <v>4236</v>
      </c>
    </row>
    <row r="4369" spans="1:10" x14ac:dyDescent="0.25">
      <c r="A4369" s="64">
        <v>24220643</v>
      </c>
      <c r="B4369" s="233" t="s">
        <v>889</v>
      </c>
      <c r="C4369" s="64" t="s">
        <v>2320</v>
      </c>
      <c r="D4369" s="234" t="s">
        <v>119</v>
      </c>
      <c r="E4369" s="64" t="s">
        <v>7729</v>
      </c>
      <c r="F4369" s="64">
        <v>15</v>
      </c>
      <c r="G4369" s="64" t="s">
        <v>166</v>
      </c>
      <c r="H4369" s="233" t="s">
        <v>8620</v>
      </c>
      <c r="I4369" s="234" t="s">
        <v>166</v>
      </c>
      <c r="J4369" s="64" t="s">
        <v>227</v>
      </c>
    </row>
    <row r="4370" spans="1:10" x14ac:dyDescent="0.25">
      <c r="A4370" s="64">
        <v>24180253</v>
      </c>
      <c r="B4370" s="233" t="s">
        <v>8718</v>
      </c>
      <c r="C4370" s="64" t="s">
        <v>8404</v>
      </c>
      <c r="D4370" s="234" t="s">
        <v>657</v>
      </c>
      <c r="E4370" s="64" t="s">
        <v>8719</v>
      </c>
      <c r="F4370" s="64">
        <v>17</v>
      </c>
      <c r="G4370" s="64" t="s">
        <v>166</v>
      </c>
      <c r="H4370" s="233" t="s">
        <v>8620</v>
      </c>
      <c r="I4370" s="234" t="s">
        <v>166</v>
      </c>
      <c r="J4370" s="64" t="s">
        <v>2307</v>
      </c>
    </row>
    <row r="4371" spans="1:10" x14ac:dyDescent="0.25">
      <c r="A4371" s="64">
        <v>24212283</v>
      </c>
      <c r="B4371" s="233" t="s">
        <v>891</v>
      </c>
      <c r="C4371" s="64" t="s">
        <v>8720</v>
      </c>
      <c r="D4371" s="234" t="s">
        <v>118</v>
      </c>
      <c r="E4371" s="64" t="s">
        <v>4115</v>
      </c>
      <c r="F4371" s="64">
        <v>15</v>
      </c>
      <c r="G4371" s="64" t="s">
        <v>166</v>
      </c>
      <c r="H4371" s="233" t="s">
        <v>8620</v>
      </c>
      <c r="I4371" s="234" t="s">
        <v>166</v>
      </c>
      <c r="J4371" s="64" t="s">
        <v>2337</v>
      </c>
    </row>
    <row r="4372" spans="1:10" x14ac:dyDescent="0.25">
      <c r="A4372" s="64">
        <v>24191659</v>
      </c>
      <c r="B4372" s="233" t="s">
        <v>8721</v>
      </c>
      <c r="C4372" s="64" t="s">
        <v>8722</v>
      </c>
      <c r="D4372" s="234" t="s">
        <v>404</v>
      </c>
      <c r="E4372" s="64" t="s">
        <v>7274</v>
      </c>
      <c r="F4372" s="64">
        <v>17</v>
      </c>
      <c r="G4372" s="64" t="s">
        <v>166</v>
      </c>
      <c r="H4372" s="233" t="s">
        <v>8620</v>
      </c>
      <c r="I4372" s="234" t="s">
        <v>166</v>
      </c>
      <c r="J4372" s="64" t="s">
        <v>2263</v>
      </c>
    </row>
    <row r="4373" spans="1:10" x14ac:dyDescent="0.25">
      <c r="A4373" s="64">
        <v>24220442</v>
      </c>
      <c r="B4373" s="233" t="s">
        <v>3471</v>
      </c>
      <c r="C4373" s="64" t="s">
        <v>2190</v>
      </c>
      <c r="D4373" s="234" t="s">
        <v>404</v>
      </c>
      <c r="E4373" s="64" t="s">
        <v>7612</v>
      </c>
      <c r="F4373" s="64">
        <v>16</v>
      </c>
      <c r="G4373" s="64" t="s">
        <v>166</v>
      </c>
      <c r="H4373" s="233" t="s">
        <v>8620</v>
      </c>
      <c r="I4373" s="234" t="s">
        <v>166</v>
      </c>
      <c r="J4373" s="64" t="s">
        <v>632</v>
      </c>
    </row>
    <row r="4374" spans="1:10" x14ac:dyDescent="0.25">
      <c r="A4374" s="64">
        <v>24247877</v>
      </c>
      <c r="B4374" s="233" t="s">
        <v>8723</v>
      </c>
      <c r="C4374" s="64" t="s">
        <v>8724</v>
      </c>
      <c r="D4374" s="234" t="s">
        <v>404</v>
      </c>
      <c r="E4374" s="64" t="s">
        <v>658</v>
      </c>
      <c r="F4374" s="64">
        <v>15</v>
      </c>
      <c r="G4374" s="64" t="s">
        <v>166</v>
      </c>
      <c r="H4374" s="233" t="s">
        <v>8620</v>
      </c>
      <c r="I4374" s="234" t="s">
        <v>166</v>
      </c>
    </row>
    <row r="4375" spans="1:10" x14ac:dyDescent="0.25">
      <c r="A4375" s="64">
        <v>24200179</v>
      </c>
      <c r="B4375" s="233" t="s">
        <v>8725</v>
      </c>
      <c r="C4375" s="64" t="s">
        <v>8726</v>
      </c>
      <c r="D4375" s="234" t="s">
        <v>657</v>
      </c>
      <c r="E4375" s="64" t="s">
        <v>8727</v>
      </c>
      <c r="F4375" s="64">
        <v>16</v>
      </c>
      <c r="G4375" s="64" t="s">
        <v>166</v>
      </c>
      <c r="H4375" s="233" t="s">
        <v>8620</v>
      </c>
      <c r="I4375" s="234" t="s">
        <v>166</v>
      </c>
      <c r="J4375" s="64" t="s">
        <v>6682</v>
      </c>
    </row>
    <row r="4376" spans="1:10" x14ac:dyDescent="0.25">
      <c r="A4376" s="64">
        <v>24200793</v>
      </c>
      <c r="B4376" s="233" t="s">
        <v>1229</v>
      </c>
      <c r="C4376" s="64" t="s">
        <v>8728</v>
      </c>
      <c r="D4376" s="234" t="s">
        <v>657</v>
      </c>
      <c r="E4376" s="64" t="s">
        <v>8729</v>
      </c>
      <c r="F4376" s="64">
        <v>16</v>
      </c>
      <c r="G4376" s="64" t="s">
        <v>166</v>
      </c>
      <c r="H4376" s="233" t="s">
        <v>8620</v>
      </c>
      <c r="I4376" s="234" t="s">
        <v>166</v>
      </c>
      <c r="J4376" s="64" t="s">
        <v>8730</v>
      </c>
    </row>
    <row r="4377" spans="1:10" x14ac:dyDescent="0.25">
      <c r="A4377" s="64">
        <v>24190571</v>
      </c>
      <c r="B4377" s="233" t="s">
        <v>1229</v>
      </c>
      <c r="C4377" s="64" t="s">
        <v>1063</v>
      </c>
      <c r="D4377" s="234" t="s">
        <v>404</v>
      </c>
      <c r="E4377" s="64" t="s">
        <v>8731</v>
      </c>
      <c r="F4377" s="64">
        <v>16</v>
      </c>
      <c r="G4377" s="64" t="s">
        <v>166</v>
      </c>
      <c r="H4377" s="233" t="s">
        <v>8620</v>
      </c>
      <c r="I4377" s="234" t="s">
        <v>166</v>
      </c>
      <c r="J4377" s="64" t="s">
        <v>1205</v>
      </c>
    </row>
    <row r="4378" spans="1:10" x14ac:dyDescent="0.25">
      <c r="A4378" s="64">
        <v>24190675</v>
      </c>
      <c r="B4378" s="233" t="s">
        <v>8732</v>
      </c>
      <c r="C4378" s="64" t="s">
        <v>8733</v>
      </c>
      <c r="D4378" s="234" t="s">
        <v>657</v>
      </c>
      <c r="E4378" s="64" t="s">
        <v>8734</v>
      </c>
      <c r="F4378" s="64">
        <v>16</v>
      </c>
      <c r="G4378" s="64" t="s">
        <v>166</v>
      </c>
      <c r="H4378" s="233" t="s">
        <v>8620</v>
      </c>
      <c r="I4378" s="234" t="s">
        <v>166</v>
      </c>
      <c r="J4378" s="64" t="s">
        <v>2307</v>
      </c>
    </row>
    <row r="4379" spans="1:10" x14ac:dyDescent="0.25">
      <c r="A4379" s="64">
        <v>24220278</v>
      </c>
      <c r="B4379" s="233" t="s">
        <v>8735</v>
      </c>
      <c r="C4379" s="64" t="s">
        <v>8736</v>
      </c>
      <c r="D4379" s="234" t="s">
        <v>657</v>
      </c>
      <c r="E4379" s="64" t="s">
        <v>8737</v>
      </c>
      <c r="F4379" s="64">
        <v>17</v>
      </c>
      <c r="G4379" s="64" t="s">
        <v>166</v>
      </c>
      <c r="H4379" s="233" t="s">
        <v>8620</v>
      </c>
      <c r="I4379" s="234" t="s">
        <v>166</v>
      </c>
      <c r="J4379" s="64" t="s">
        <v>180</v>
      </c>
    </row>
    <row r="4380" spans="1:10" x14ac:dyDescent="0.25">
      <c r="A4380" s="64">
        <v>24221763</v>
      </c>
      <c r="B4380" s="233" t="s">
        <v>8738</v>
      </c>
      <c r="C4380" s="64" t="s">
        <v>5113</v>
      </c>
      <c r="D4380" s="234" t="s">
        <v>657</v>
      </c>
      <c r="E4380" s="64" t="s">
        <v>8739</v>
      </c>
      <c r="F4380" s="64">
        <v>16</v>
      </c>
      <c r="G4380" s="64" t="s">
        <v>166</v>
      </c>
      <c r="H4380" s="233" t="s">
        <v>8620</v>
      </c>
      <c r="I4380" s="234" t="s">
        <v>166</v>
      </c>
      <c r="J4380" s="64" t="s">
        <v>8740</v>
      </c>
    </row>
    <row r="4381" spans="1:10" x14ac:dyDescent="0.25">
      <c r="A4381" s="64">
        <v>24247869</v>
      </c>
      <c r="B4381" s="233" t="s">
        <v>2929</v>
      </c>
      <c r="C4381" s="64" t="s">
        <v>5440</v>
      </c>
      <c r="D4381" s="234" t="s">
        <v>118</v>
      </c>
      <c r="E4381" s="64" t="s">
        <v>5194</v>
      </c>
      <c r="F4381" s="64">
        <v>15</v>
      </c>
      <c r="G4381" s="64" t="s">
        <v>166</v>
      </c>
      <c r="H4381" s="233" t="s">
        <v>8620</v>
      </c>
      <c r="I4381" s="234" t="s">
        <v>166</v>
      </c>
    </row>
    <row r="4382" spans="1:10" x14ac:dyDescent="0.25">
      <c r="A4382" s="64">
        <v>24190321</v>
      </c>
      <c r="B4382" s="233" t="s">
        <v>8741</v>
      </c>
      <c r="C4382" s="64" t="s">
        <v>8742</v>
      </c>
      <c r="D4382" s="234" t="s">
        <v>657</v>
      </c>
      <c r="E4382" s="64" t="s">
        <v>8729</v>
      </c>
      <c r="F4382" s="64">
        <v>16</v>
      </c>
      <c r="G4382" s="64" t="s">
        <v>166</v>
      </c>
      <c r="H4382" s="233" t="s">
        <v>8620</v>
      </c>
      <c r="I4382" s="234" t="s">
        <v>166</v>
      </c>
      <c r="J4382" s="64" t="s">
        <v>469</v>
      </c>
    </row>
    <row r="4383" spans="1:10" x14ac:dyDescent="0.25">
      <c r="A4383" s="64">
        <v>24200426</v>
      </c>
      <c r="B4383" s="233" t="s">
        <v>575</v>
      </c>
      <c r="C4383" s="64" t="s">
        <v>8743</v>
      </c>
      <c r="D4383" s="234" t="s">
        <v>404</v>
      </c>
      <c r="E4383" s="64" t="s">
        <v>8744</v>
      </c>
      <c r="F4383" s="64">
        <v>16</v>
      </c>
      <c r="G4383" s="64" t="s">
        <v>166</v>
      </c>
      <c r="H4383" s="233" t="s">
        <v>8620</v>
      </c>
      <c r="I4383" s="234" t="s">
        <v>166</v>
      </c>
      <c r="J4383" s="64" t="s">
        <v>804</v>
      </c>
    </row>
    <row r="4384" spans="1:10" x14ac:dyDescent="0.25">
      <c r="A4384" s="64">
        <v>24247873</v>
      </c>
      <c r="B4384" s="233" t="s">
        <v>2950</v>
      </c>
      <c r="C4384" s="64" t="s">
        <v>8745</v>
      </c>
      <c r="D4384" s="234" t="s">
        <v>404</v>
      </c>
      <c r="E4384" s="64" t="s">
        <v>8746</v>
      </c>
      <c r="F4384" s="64">
        <v>15</v>
      </c>
      <c r="G4384" s="64" t="s">
        <v>166</v>
      </c>
      <c r="H4384" s="233" t="s">
        <v>8620</v>
      </c>
      <c r="I4384" s="234" t="s">
        <v>166</v>
      </c>
    </row>
    <row r="4385" spans="1:10" x14ac:dyDescent="0.25">
      <c r="A4385" s="64">
        <v>24220992</v>
      </c>
      <c r="B4385" s="233" t="s">
        <v>602</v>
      </c>
      <c r="C4385" s="64" t="s">
        <v>2298</v>
      </c>
      <c r="D4385" s="234" t="s">
        <v>404</v>
      </c>
      <c r="E4385" s="64" t="s">
        <v>8552</v>
      </c>
      <c r="F4385" s="64">
        <v>17</v>
      </c>
      <c r="G4385" s="64" t="s">
        <v>166</v>
      </c>
      <c r="H4385" s="233" t="s">
        <v>8620</v>
      </c>
      <c r="I4385" s="234" t="s">
        <v>166</v>
      </c>
      <c r="J4385" s="64" t="s">
        <v>814</v>
      </c>
    </row>
    <row r="4386" spans="1:10" x14ac:dyDescent="0.25">
      <c r="A4386" s="64">
        <v>24221877</v>
      </c>
      <c r="B4386" s="233" t="s">
        <v>8747</v>
      </c>
      <c r="C4386" s="64" t="s">
        <v>1924</v>
      </c>
      <c r="D4386" s="234" t="s">
        <v>7211</v>
      </c>
      <c r="E4386" s="64" t="s">
        <v>8748</v>
      </c>
      <c r="F4386" s="64">
        <v>18</v>
      </c>
      <c r="G4386" s="64" t="s">
        <v>166</v>
      </c>
      <c r="H4386" s="233" t="s">
        <v>8620</v>
      </c>
      <c r="I4386" s="234" t="s">
        <v>166</v>
      </c>
      <c r="J4386" s="64" t="s">
        <v>2046</v>
      </c>
    </row>
    <row r="4387" spans="1:10" x14ac:dyDescent="0.25">
      <c r="A4387" s="64">
        <v>24200505</v>
      </c>
      <c r="B4387" s="233" t="s">
        <v>8749</v>
      </c>
      <c r="C4387" s="64" t="s">
        <v>8750</v>
      </c>
      <c r="D4387" s="234" t="s">
        <v>119</v>
      </c>
      <c r="E4387" s="64" t="s">
        <v>2238</v>
      </c>
      <c r="F4387" s="64">
        <v>15</v>
      </c>
      <c r="G4387" s="64" t="s">
        <v>166</v>
      </c>
      <c r="H4387" s="233" t="s">
        <v>8620</v>
      </c>
      <c r="I4387" s="234" t="s">
        <v>166</v>
      </c>
      <c r="J4387" s="64" t="s">
        <v>469</v>
      </c>
    </row>
    <row r="4388" spans="1:10" x14ac:dyDescent="0.25">
      <c r="A4388" s="64">
        <v>24247878</v>
      </c>
      <c r="B4388" s="233" t="s">
        <v>8751</v>
      </c>
      <c r="C4388" s="64" t="s">
        <v>6488</v>
      </c>
      <c r="D4388" s="234" t="s">
        <v>404</v>
      </c>
      <c r="E4388" s="64" t="s">
        <v>7973</v>
      </c>
      <c r="F4388" s="64">
        <v>15</v>
      </c>
      <c r="G4388" s="64" t="s">
        <v>166</v>
      </c>
      <c r="H4388" s="233" t="s">
        <v>8620</v>
      </c>
      <c r="I4388" s="234" t="s">
        <v>166</v>
      </c>
    </row>
    <row r="4389" spans="1:10" x14ac:dyDescent="0.25">
      <c r="A4389" s="64">
        <v>24212261</v>
      </c>
      <c r="B4389" s="233" t="s">
        <v>8752</v>
      </c>
      <c r="C4389" s="64" t="s">
        <v>8753</v>
      </c>
      <c r="D4389" s="234" t="s">
        <v>404</v>
      </c>
      <c r="E4389" s="64" t="s">
        <v>8216</v>
      </c>
      <c r="F4389" s="64">
        <v>17</v>
      </c>
      <c r="G4389" s="64" t="s">
        <v>166</v>
      </c>
      <c r="H4389" s="233" t="s">
        <v>8620</v>
      </c>
      <c r="I4389" s="234" t="s">
        <v>166</v>
      </c>
      <c r="J4389" s="64" t="s">
        <v>331</v>
      </c>
    </row>
    <row r="4390" spans="1:10" x14ac:dyDescent="0.25">
      <c r="A4390" s="64">
        <v>24236693</v>
      </c>
      <c r="B4390" s="233" t="s">
        <v>8754</v>
      </c>
      <c r="C4390" s="64" t="s">
        <v>8755</v>
      </c>
      <c r="D4390" s="234" t="s">
        <v>657</v>
      </c>
      <c r="E4390" s="64" t="s">
        <v>8756</v>
      </c>
      <c r="F4390" s="64">
        <v>16</v>
      </c>
      <c r="G4390" s="64" t="s">
        <v>166</v>
      </c>
      <c r="H4390" s="233" t="s">
        <v>8620</v>
      </c>
      <c r="I4390" s="234" t="s">
        <v>166</v>
      </c>
    </row>
    <row r="4391" spans="1:10" x14ac:dyDescent="0.25">
      <c r="A4391" s="64">
        <v>24220586</v>
      </c>
      <c r="B4391" s="233" t="s">
        <v>3655</v>
      </c>
      <c r="C4391" s="64" t="s">
        <v>8757</v>
      </c>
      <c r="D4391" s="234" t="s">
        <v>657</v>
      </c>
      <c r="E4391" s="64" t="s">
        <v>8739</v>
      </c>
      <c r="F4391" s="64">
        <v>16</v>
      </c>
      <c r="G4391" s="64" t="s">
        <v>166</v>
      </c>
      <c r="H4391" s="233" t="s">
        <v>8620</v>
      </c>
      <c r="I4391" s="234" t="s">
        <v>166</v>
      </c>
      <c r="J4391" s="64" t="s">
        <v>3670</v>
      </c>
    </row>
    <row r="4392" spans="1:10" x14ac:dyDescent="0.25">
      <c r="A4392" s="64">
        <v>24200659</v>
      </c>
      <c r="B4392" s="233" t="s">
        <v>2572</v>
      </c>
      <c r="C4392" s="64" t="s">
        <v>531</v>
      </c>
      <c r="D4392" s="234" t="s">
        <v>404</v>
      </c>
      <c r="E4392" s="64" t="s">
        <v>7355</v>
      </c>
      <c r="F4392" s="64">
        <v>15</v>
      </c>
      <c r="G4392" s="64" t="s">
        <v>166</v>
      </c>
      <c r="H4392" s="233" t="s">
        <v>8620</v>
      </c>
      <c r="I4392" s="234" t="s">
        <v>166</v>
      </c>
      <c r="J4392" s="64" t="s">
        <v>814</v>
      </c>
    </row>
    <row r="4393" spans="1:10" x14ac:dyDescent="0.25">
      <c r="A4393" s="64">
        <v>24247886</v>
      </c>
      <c r="B4393" s="233" t="s">
        <v>8758</v>
      </c>
      <c r="C4393" s="64" t="s">
        <v>5799</v>
      </c>
      <c r="D4393" s="234" t="s">
        <v>657</v>
      </c>
      <c r="E4393" s="64" t="s">
        <v>7298</v>
      </c>
      <c r="F4393" s="64">
        <v>16</v>
      </c>
      <c r="G4393" s="64" t="s">
        <v>166</v>
      </c>
      <c r="H4393" s="233" t="s">
        <v>8620</v>
      </c>
      <c r="I4393" s="234" t="s">
        <v>166</v>
      </c>
    </row>
    <row r="4394" spans="1:10" x14ac:dyDescent="0.25">
      <c r="A4394" s="64">
        <v>24222461</v>
      </c>
      <c r="B4394" s="233" t="s">
        <v>8759</v>
      </c>
      <c r="C4394" s="64" t="s">
        <v>6983</v>
      </c>
      <c r="D4394" s="234" t="s">
        <v>404</v>
      </c>
      <c r="E4394" s="64" t="s">
        <v>8760</v>
      </c>
      <c r="F4394" s="64">
        <v>17</v>
      </c>
      <c r="G4394" s="64" t="s">
        <v>166</v>
      </c>
      <c r="H4394" s="233" t="s">
        <v>8620</v>
      </c>
      <c r="I4394" s="234" t="s">
        <v>166</v>
      </c>
      <c r="J4394" s="64" t="s">
        <v>8761</v>
      </c>
    </row>
    <row r="4395" spans="1:10" x14ac:dyDescent="0.25">
      <c r="A4395" s="64">
        <v>24221666</v>
      </c>
      <c r="B4395" s="233" t="s">
        <v>8762</v>
      </c>
      <c r="C4395" s="64" t="s">
        <v>3710</v>
      </c>
      <c r="D4395" s="234" t="s">
        <v>119</v>
      </c>
      <c r="E4395" s="64" t="s">
        <v>7982</v>
      </c>
      <c r="F4395" s="64">
        <v>15</v>
      </c>
      <c r="G4395" s="64" t="s">
        <v>166</v>
      </c>
      <c r="H4395" s="233" t="s">
        <v>8620</v>
      </c>
      <c r="I4395" s="234" t="s">
        <v>166</v>
      </c>
      <c r="J4395" s="64" t="s">
        <v>8763</v>
      </c>
    </row>
    <row r="4396" spans="1:10" x14ac:dyDescent="0.25">
      <c r="A4396" s="64">
        <v>24210255</v>
      </c>
      <c r="B4396" s="233" t="s">
        <v>7299</v>
      </c>
      <c r="C4396" s="64" t="s">
        <v>6844</v>
      </c>
      <c r="D4396" s="234" t="s">
        <v>404</v>
      </c>
      <c r="E4396" s="64" t="s">
        <v>8216</v>
      </c>
      <c r="F4396" s="64">
        <v>17</v>
      </c>
      <c r="G4396" s="64" t="s">
        <v>166</v>
      </c>
      <c r="H4396" s="233" t="s">
        <v>8620</v>
      </c>
      <c r="I4396" s="234" t="s">
        <v>166</v>
      </c>
      <c r="J4396" s="64" t="s">
        <v>4309</v>
      </c>
    </row>
    <row r="4397" spans="1:10" x14ac:dyDescent="0.25">
      <c r="A4397" s="64">
        <v>24202786</v>
      </c>
      <c r="B4397" s="233" t="s">
        <v>8764</v>
      </c>
      <c r="C4397" s="64" t="s">
        <v>8765</v>
      </c>
      <c r="D4397" s="234" t="s">
        <v>118</v>
      </c>
      <c r="E4397" s="64" t="s">
        <v>1345</v>
      </c>
      <c r="F4397" s="64">
        <v>15</v>
      </c>
      <c r="G4397" s="64" t="s">
        <v>166</v>
      </c>
      <c r="H4397" s="233" t="s">
        <v>8620</v>
      </c>
      <c r="I4397" s="234" t="s">
        <v>166</v>
      </c>
      <c r="J4397" s="64" t="s">
        <v>5308</v>
      </c>
    </row>
    <row r="4398" spans="1:10" x14ac:dyDescent="0.25">
      <c r="A4398" s="64">
        <v>24200489</v>
      </c>
      <c r="B4398" s="233" t="s">
        <v>8766</v>
      </c>
      <c r="C4398" s="64" t="s">
        <v>1117</v>
      </c>
      <c r="D4398" s="234" t="s">
        <v>119</v>
      </c>
      <c r="E4398" s="64" t="s">
        <v>7956</v>
      </c>
      <c r="F4398" s="64">
        <v>15</v>
      </c>
      <c r="G4398" s="64" t="s">
        <v>166</v>
      </c>
      <c r="H4398" s="233" t="s">
        <v>8620</v>
      </c>
      <c r="I4398" s="234" t="s">
        <v>166</v>
      </c>
      <c r="J4398" s="64" t="s">
        <v>7194</v>
      </c>
    </row>
    <row r="4399" spans="1:10" x14ac:dyDescent="0.25">
      <c r="A4399" s="64">
        <v>24201255</v>
      </c>
      <c r="B4399" s="233" t="s">
        <v>6367</v>
      </c>
      <c r="C4399" s="64" t="s">
        <v>8767</v>
      </c>
      <c r="D4399" s="234" t="s">
        <v>657</v>
      </c>
      <c r="E4399" s="64" t="s">
        <v>8768</v>
      </c>
      <c r="F4399" s="64">
        <v>17</v>
      </c>
      <c r="G4399" s="64" t="s">
        <v>166</v>
      </c>
      <c r="H4399" s="233" t="s">
        <v>8620</v>
      </c>
      <c r="I4399" s="234" t="s">
        <v>166</v>
      </c>
      <c r="J4399" s="64" t="s">
        <v>2337</v>
      </c>
    </row>
    <row r="4400" spans="1:10" x14ac:dyDescent="0.25">
      <c r="A4400" s="64">
        <v>24221608</v>
      </c>
      <c r="B4400" s="233" t="s">
        <v>8769</v>
      </c>
      <c r="C4400" s="64" t="s">
        <v>8770</v>
      </c>
      <c r="D4400" s="234" t="s">
        <v>7189</v>
      </c>
      <c r="E4400" s="64" t="s">
        <v>8185</v>
      </c>
      <c r="F4400" s="64">
        <v>18</v>
      </c>
      <c r="G4400" s="64" t="s">
        <v>166</v>
      </c>
      <c r="H4400" s="233" t="s">
        <v>8620</v>
      </c>
      <c r="I4400" s="234" t="s">
        <v>166</v>
      </c>
      <c r="J4400" s="64" t="s">
        <v>4236</v>
      </c>
    </row>
    <row r="4401" spans="1:10" x14ac:dyDescent="0.25">
      <c r="A4401" s="64">
        <v>24221418</v>
      </c>
      <c r="B4401" s="233" t="s">
        <v>8771</v>
      </c>
      <c r="C4401" s="64" t="s">
        <v>185</v>
      </c>
      <c r="D4401" s="234" t="s">
        <v>657</v>
      </c>
      <c r="E4401" s="64" t="s">
        <v>7432</v>
      </c>
      <c r="F4401" s="64">
        <v>16</v>
      </c>
      <c r="G4401" s="64" t="s">
        <v>166</v>
      </c>
      <c r="H4401" s="233" t="s">
        <v>8620</v>
      </c>
      <c r="I4401" s="234" t="s">
        <v>166</v>
      </c>
      <c r="J4401" s="64" t="s">
        <v>8772</v>
      </c>
    </row>
    <row r="4402" spans="1:10" x14ac:dyDescent="0.25">
      <c r="A4402" s="64">
        <v>24190086</v>
      </c>
      <c r="B4402" s="233" t="s">
        <v>8773</v>
      </c>
      <c r="C4402" s="64" t="s">
        <v>8774</v>
      </c>
      <c r="D4402" s="234" t="s">
        <v>657</v>
      </c>
      <c r="E4402" s="64" t="s">
        <v>8775</v>
      </c>
      <c r="F4402" s="64">
        <v>17</v>
      </c>
      <c r="G4402" s="64" t="s">
        <v>166</v>
      </c>
      <c r="H4402" s="233" t="s">
        <v>8620</v>
      </c>
      <c r="I4402" s="234" t="s">
        <v>166</v>
      </c>
      <c r="J4402" s="64" t="s">
        <v>6678</v>
      </c>
    </row>
    <row r="4403" spans="1:10" x14ac:dyDescent="0.25">
      <c r="A4403" s="64">
        <v>24190536</v>
      </c>
      <c r="B4403" s="233" t="s">
        <v>3498</v>
      </c>
      <c r="C4403" s="64" t="s">
        <v>860</v>
      </c>
      <c r="D4403" s="234" t="s">
        <v>404</v>
      </c>
      <c r="E4403" s="64" t="s">
        <v>7277</v>
      </c>
      <c r="F4403" s="64">
        <v>17</v>
      </c>
      <c r="G4403" s="64" t="s">
        <v>166</v>
      </c>
      <c r="H4403" s="233" t="s">
        <v>8620</v>
      </c>
      <c r="I4403" s="234" t="s">
        <v>166</v>
      </c>
      <c r="J4403" s="64" t="s">
        <v>8763</v>
      </c>
    </row>
    <row r="4404" spans="1:10" x14ac:dyDescent="0.25">
      <c r="A4404" s="64">
        <v>24247882</v>
      </c>
      <c r="B4404" s="233" t="s">
        <v>263</v>
      </c>
      <c r="C4404" s="64" t="s">
        <v>8776</v>
      </c>
      <c r="D4404" s="234" t="s">
        <v>657</v>
      </c>
      <c r="E4404" s="64" t="s">
        <v>7245</v>
      </c>
      <c r="F4404" s="64">
        <v>15</v>
      </c>
      <c r="G4404" s="64" t="s">
        <v>166</v>
      </c>
      <c r="H4404" s="233" t="s">
        <v>8620</v>
      </c>
      <c r="I4404" s="234" t="s">
        <v>166</v>
      </c>
    </row>
    <row r="4405" spans="1:10" x14ac:dyDescent="0.25">
      <c r="A4405" s="64">
        <v>24238207</v>
      </c>
      <c r="B4405" s="233" t="s">
        <v>263</v>
      </c>
      <c r="C4405" s="64" t="s">
        <v>2034</v>
      </c>
      <c r="D4405" s="234" t="s">
        <v>118</v>
      </c>
      <c r="E4405" s="64" t="s">
        <v>7446</v>
      </c>
      <c r="F4405" s="64">
        <v>15</v>
      </c>
      <c r="G4405" s="64" t="s">
        <v>166</v>
      </c>
      <c r="H4405" s="233" t="s">
        <v>8620</v>
      </c>
      <c r="I4405" s="234" t="s">
        <v>166</v>
      </c>
      <c r="J4405" s="64" t="s">
        <v>3372</v>
      </c>
    </row>
    <row r="4406" spans="1:10" x14ac:dyDescent="0.25">
      <c r="A4406" s="64">
        <v>24190566</v>
      </c>
      <c r="B4406" s="233" t="s">
        <v>5393</v>
      </c>
      <c r="C4406" s="64" t="s">
        <v>8048</v>
      </c>
      <c r="D4406" s="234" t="s">
        <v>404</v>
      </c>
      <c r="E4406" s="64" t="s">
        <v>7666</v>
      </c>
      <c r="F4406" s="64">
        <v>16</v>
      </c>
      <c r="G4406" s="64" t="s">
        <v>166</v>
      </c>
      <c r="H4406" s="233" t="s">
        <v>8620</v>
      </c>
      <c r="I4406" s="234" t="s">
        <v>166</v>
      </c>
      <c r="J4406" s="64" t="s">
        <v>180</v>
      </c>
    </row>
    <row r="4407" spans="1:10" x14ac:dyDescent="0.25">
      <c r="A4407" s="64">
        <v>24212173</v>
      </c>
      <c r="B4407" s="233" t="s">
        <v>636</v>
      </c>
      <c r="C4407" s="64" t="s">
        <v>1613</v>
      </c>
      <c r="D4407" s="234" t="s">
        <v>404</v>
      </c>
      <c r="E4407" s="64" t="s">
        <v>8777</v>
      </c>
      <c r="F4407" s="64">
        <v>16</v>
      </c>
      <c r="G4407" s="64" t="s">
        <v>166</v>
      </c>
      <c r="H4407" s="233" t="s">
        <v>8620</v>
      </c>
      <c r="I4407" s="234" t="s">
        <v>166</v>
      </c>
      <c r="J4407" s="64" t="s">
        <v>8763</v>
      </c>
    </row>
    <row r="4408" spans="1:10" x14ac:dyDescent="0.25">
      <c r="A4408" s="64">
        <v>24221465</v>
      </c>
      <c r="B4408" s="233" t="s">
        <v>8778</v>
      </c>
      <c r="C4408" s="64" t="s">
        <v>8779</v>
      </c>
      <c r="D4408" s="234" t="s">
        <v>404</v>
      </c>
      <c r="E4408" s="64" t="s">
        <v>8780</v>
      </c>
      <c r="F4408" s="64">
        <v>15</v>
      </c>
      <c r="G4408" s="64" t="s">
        <v>166</v>
      </c>
      <c r="H4408" s="233" t="s">
        <v>8620</v>
      </c>
      <c r="I4408" s="234" t="s">
        <v>166</v>
      </c>
      <c r="J4408" s="64" t="s">
        <v>8781</v>
      </c>
    </row>
    <row r="4409" spans="1:10" x14ac:dyDescent="0.25">
      <c r="A4409" s="64">
        <v>24190388</v>
      </c>
      <c r="B4409" s="233" t="s">
        <v>8782</v>
      </c>
      <c r="C4409" s="64" t="s">
        <v>8783</v>
      </c>
      <c r="D4409" s="234" t="s">
        <v>657</v>
      </c>
      <c r="E4409" s="64" t="s">
        <v>8784</v>
      </c>
      <c r="F4409" s="64">
        <v>16</v>
      </c>
      <c r="G4409" s="64" t="s">
        <v>166</v>
      </c>
      <c r="H4409" s="233" t="s">
        <v>8620</v>
      </c>
      <c r="I4409" s="234" t="s">
        <v>166</v>
      </c>
      <c r="J4409" s="64" t="s">
        <v>2046</v>
      </c>
    </row>
    <row r="4410" spans="1:10" x14ac:dyDescent="0.25">
      <c r="A4410" s="64">
        <v>24192433</v>
      </c>
      <c r="B4410" s="233" t="s">
        <v>7520</v>
      </c>
      <c r="C4410" s="64" t="s">
        <v>8785</v>
      </c>
      <c r="D4410" s="234" t="s">
        <v>657</v>
      </c>
      <c r="E4410" s="64" t="s">
        <v>8112</v>
      </c>
      <c r="F4410" s="64">
        <v>17</v>
      </c>
      <c r="G4410" s="64" t="s">
        <v>166</v>
      </c>
      <c r="H4410" s="233" t="s">
        <v>8620</v>
      </c>
      <c r="I4410" s="234" t="s">
        <v>166</v>
      </c>
      <c r="J4410" s="64" t="s">
        <v>8786</v>
      </c>
    </row>
    <row r="4411" spans="1:10" x14ac:dyDescent="0.25">
      <c r="A4411" s="64">
        <v>24202563</v>
      </c>
      <c r="B4411" s="233" t="s">
        <v>8787</v>
      </c>
      <c r="C4411" s="64" t="s">
        <v>8788</v>
      </c>
      <c r="D4411" s="234" t="s">
        <v>119</v>
      </c>
      <c r="E4411" s="64" t="s">
        <v>7581</v>
      </c>
      <c r="F4411" s="64">
        <v>15</v>
      </c>
      <c r="G4411" s="64" t="s">
        <v>166</v>
      </c>
      <c r="H4411" s="233" t="s">
        <v>8620</v>
      </c>
      <c r="I4411" s="234" t="s">
        <v>166</v>
      </c>
      <c r="J4411" s="64" t="s">
        <v>469</v>
      </c>
    </row>
    <row r="4412" spans="1:10" x14ac:dyDescent="0.25">
      <c r="A4412" s="64">
        <v>24247872</v>
      </c>
      <c r="B4412" s="233" t="s">
        <v>3517</v>
      </c>
      <c r="C4412" s="64" t="s">
        <v>8789</v>
      </c>
      <c r="D4412" s="234" t="s">
        <v>404</v>
      </c>
      <c r="E4412" s="64" t="s">
        <v>8790</v>
      </c>
      <c r="F4412" s="64">
        <v>15</v>
      </c>
      <c r="G4412" s="64" t="s">
        <v>166</v>
      </c>
      <c r="H4412" s="233" t="s">
        <v>8620</v>
      </c>
      <c r="I4412" s="234" t="s">
        <v>166</v>
      </c>
    </row>
    <row r="4413" spans="1:10" x14ac:dyDescent="0.25">
      <c r="A4413" s="64">
        <v>24238087</v>
      </c>
      <c r="B4413" s="233" t="s">
        <v>5413</v>
      </c>
      <c r="C4413" s="64" t="s">
        <v>5297</v>
      </c>
      <c r="D4413" s="234" t="s">
        <v>404</v>
      </c>
      <c r="E4413" s="64" t="s">
        <v>8791</v>
      </c>
      <c r="F4413" s="64">
        <v>16</v>
      </c>
      <c r="G4413" s="64" t="s">
        <v>166</v>
      </c>
      <c r="H4413" s="233" t="s">
        <v>8620</v>
      </c>
      <c r="I4413" s="234" t="s">
        <v>166</v>
      </c>
      <c r="J4413" s="64" t="s">
        <v>172</v>
      </c>
    </row>
    <row r="4414" spans="1:10" x14ac:dyDescent="0.25">
      <c r="A4414" s="64">
        <v>24200516</v>
      </c>
      <c r="B4414" s="233" t="s">
        <v>8792</v>
      </c>
      <c r="C4414" s="64" t="s">
        <v>8793</v>
      </c>
      <c r="D4414" s="234" t="s">
        <v>404</v>
      </c>
      <c r="E4414" s="64" t="s">
        <v>8794</v>
      </c>
      <c r="F4414" s="64">
        <v>15</v>
      </c>
      <c r="G4414" s="64" t="s">
        <v>166</v>
      </c>
      <c r="H4414" s="233" t="s">
        <v>8620</v>
      </c>
      <c r="I4414" s="234" t="s">
        <v>166</v>
      </c>
      <c r="J4414" s="64" t="s">
        <v>180</v>
      </c>
    </row>
    <row r="4415" spans="1:10" x14ac:dyDescent="0.25">
      <c r="A4415" s="64">
        <v>24221206</v>
      </c>
      <c r="B4415" s="233" t="s">
        <v>3676</v>
      </c>
      <c r="C4415" s="64" t="s">
        <v>8795</v>
      </c>
      <c r="D4415" s="234" t="s">
        <v>657</v>
      </c>
      <c r="E4415" s="64" t="s">
        <v>7943</v>
      </c>
      <c r="F4415" s="64">
        <v>16</v>
      </c>
      <c r="G4415" s="64" t="s">
        <v>166</v>
      </c>
      <c r="H4415" s="233" t="s">
        <v>8620</v>
      </c>
      <c r="I4415" s="234" t="s">
        <v>166</v>
      </c>
      <c r="J4415" s="64" t="s">
        <v>2337</v>
      </c>
    </row>
    <row r="4416" spans="1:10" x14ac:dyDescent="0.25">
      <c r="A4416" s="64">
        <v>24200533</v>
      </c>
      <c r="B4416" s="233" t="s">
        <v>1029</v>
      </c>
      <c r="C4416" s="64" t="s">
        <v>8796</v>
      </c>
      <c r="D4416" s="234" t="s">
        <v>118</v>
      </c>
      <c r="E4416" s="64" t="s">
        <v>8797</v>
      </c>
      <c r="F4416" s="64">
        <v>15</v>
      </c>
      <c r="G4416" s="64" t="s">
        <v>166</v>
      </c>
      <c r="H4416" s="233" t="s">
        <v>8620</v>
      </c>
      <c r="I4416" s="234" t="s">
        <v>166</v>
      </c>
      <c r="J4416" s="64" t="s">
        <v>3751</v>
      </c>
    </row>
    <row r="4417" spans="1:10" x14ac:dyDescent="0.25">
      <c r="A4417" s="64">
        <v>24247862</v>
      </c>
      <c r="B4417" s="233" t="s">
        <v>1029</v>
      </c>
      <c r="C4417" s="64" t="s">
        <v>8798</v>
      </c>
      <c r="D4417" s="234" t="s">
        <v>7189</v>
      </c>
      <c r="E4417" s="64" t="s">
        <v>8799</v>
      </c>
      <c r="F4417" s="64">
        <v>18</v>
      </c>
      <c r="G4417" s="64" t="s">
        <v>166</v>
      </c>
      <c r="H4417" s="233" t="s">
        <v>8620</v>
      </c>
      <c r="I4417" s="234" t="s">
        <v>166</v>
      </c>
    </row>
    <row r="4418" spans="1:10" x14ac:dyDescent="0.25">
      <c r="A4418" s="64">
        <v>24210243</v>
      </c>
      <c r="B4418" s="233" t="s">
        <v>8800</v>
      </c>
      <c r="C4418" s="64" t="s">
        <v>8801</v>
      </c>
      <c r="D4418" s="234" t="s">
        <v>657</v>
      </c>
      <c r="E4418" s="64" t="s">
        <v>8802</v>
      </c>
      <c r="F4418" s="64">
        <v>16</v>
      </c>
      <c r="G4418" s="64" t="s">
        <v>166</v>
      </c>
      <c r="H4418" s="233" t="s">
        <v>8620</v>
      </c>
      <c r="I4418" s="234" t="s">
        <v>166</v>
      </c>
      <c r="J4418" s="64" t="s">
        <v>2337</v>
      </c>
    </row>
    <row r="4419" spans="1:10" x14ac:dyDescent="0.25">
      <c r="A4419" s="64">
        <v>24222639</v>
      </c>
      <c r="B4419" s="233" t="s">
        <v>8803</v>
      </c>
      <c r="C4419" s="64" t="s">
        <v>8804</v>
      </c>
      <c r="D4419" s="234" t="s">
        <v>404</v>
      </c>
      <c r="E4419" s="64" t="s">
        <v>8345</v>
      </c>
      <c r="F4419" s="64">
        <v>16</v>
      </c>
      <c r="G4419" s="64" t="s">
        <v>166</v>
      </c>
      <c r="H4419" s="233" t="s">
        <v>8620</v>
      </c>
      <c r="I4419" s="234" t="s">
        <v>166</v>
      </c>
      <c r="J4419" s="64" t="s">
        <v>8805</v>
      </c>
    </row>
    <row r="4420" spans="1:10" x14ac:dyDescent="0.25">
      <c r="A4420" s="64">
        <v>24237597</v>
      </c>
      <c r="B4420" s="233" t="s">
        <v>6775</v>
      </c>
      <c r="C4420" s="64" t="s">
        <v>8806</v>
      </c>
      <c r="D4420" s="234" t="s">
        <v>657</v>
      </c>
      <c r="E4420" s="64" t="s">
        <v>7402</v>
      </c>
      <c r="F4420" s="64">
        <v>17</v>
      </c>
      <c r="G4420" s="64" t="s">
        <v>166</v>
      </c>
      <c r="H4420" s="233" t="s">
        <v>8620</v>
      </c>
      <c r="I4420" s="234" t="s">
        <v>166</v>
      </c>
      <c r="J4420" s="64" t="s">
        <v>331</v>
      </c>
    </row>
    <row r="4421" spans="1:10" x14ac:dyDescent="0.25">
      <c r="A4421" s="64">
        <v>24247884</v>
      </c>
      <c r="B4421" s="233" t="s">
        <v>8807</v>
      </c>
      <c r="C4421" s="64" t="s">
        <v>8808</v>
      </c>
      <c r="D4421" s="234" t="s">
        <v>657</v>
      </c>
      <c r="E4421" s="64" t="s">
        <v>8355</v>
      </c>
      <c r="F4421" s="64">
        <v>16</v>
      </c>
      <c r="G4421" s="64" t="s">
        <v>166</v>
      </c>
      <c r="H4421" s="233" t="s">
        <v>8620</v>
      </c>
      <c r="I4421" s="234" t="s">
        <v>166</v>
      </c>
    </row>
    <row r="4422" spans="1:10" x14ac:dyDescent="0.25">
      <c r="A4422" s="64">
        <v>24247875</v>
      </c>
      <c r="B4422" s="233" t="s">
        <v>8807</v>
      </c>
      <c r="C4422" s="64" t="s">
        <v>7325</v>
      </c>
      <c r="D4422" s="234" t="s">
        <v>118</v>
      </c>
      <c r="E4422" s="64" t="s">
        <v>2760</v>
      </c>
      <c r="F4422" s="64">
        <v>15</v>
      </c>
      <c r="G4422" s="64" t="s">
        <v>166</v>
      </c>
      <c r="H4422" s="233" t="s">
        <v>8620</v>
      </c>
      <c r="I4422" s="234" t="s">
        <v>166</v>
      </c>
    </row>
    <row r="4423" spans="1:10" x14ac:dyDescent="0.25">
      <c r="A4423" s="64">
        <v>24236950</v>
      </c>
      <c r="B4423" s="233" t="s">
        <v>8809</v>
      </c>
      <c r="C4423" s="64" t="s">
        <v>8810</v>
      </c>
      <c r="D4423" s="234" t="s">
        <v>7211</v>
      </c>
      <c r="E4423" s="64" t="s">
        <v>8811</v>
      </c>
      <c r="F4423" s="64">
        <v>18</v>
      </c>
      <c r="G4423" s="64" t="s">
        <v>166</v>
      </c>
      <c r="H4423" s="233" t="s">
        <v>8620</v>
      </c>
      <c r="I4423" s="234" t="s">
        <v>166</v>
      </c>
    </row>
    <row r="4424" spans="1:10" x14ac:dyDescent="0.25">
      <c r="A4424" s="64">
        <v>24200243</v>
      </c>
      <c r="B4424" s="233" t="s">
        <v>5426</v>
      </c>
      <c r="C4424" s="64" t="s">
        <v>324</v>
      </c>
      <c r="D4424" s="234" t="s">
        <v>404</v>
      </c>
      <c r="E4424" s="64" t="s">
        <v>8812</v>
      </c>
      <c r="F4424" s="64">
        <v>16</v>
      </c>
      <c r="G4424" s="64" t="s">
        <v>166</v>
      </c>
      <c r="H4424" s="233" t="s">
        <v>8620</v>
      </c>
      <c r="I4424" s="234" t="s">
        <v>166</v>
      </c>
      <c r="J4424" s="64" t="s">
        <v>1784</v>
      </c>
    </row>
    <row r="4425" spans="1:10" x14ac:dyDescent="0.25">
      <c r="A4425" s="64">
        <v>24200660</v>
      </c>
      <c r="B4425" s="233" t="s">
        <v>8813</v>
      </c>
      <c r="C4425" s="64" t="s">
        <v>8814</v>
      </c>
      <c r="D4425" s="234" t="s">
        <v>118</v>
      </c>
      <c r="E4425" s="64" t="s">
        <v>4030</v>
      </c>
      <c r="F4425" s="64">
        <v>15</v>
      </c>
      <c r="G4425" s="64" t="s">
        <v>166</v>
      </c>
      <c r="H4425" s="233" t="s">
        <v>8620</v>
      </c>
      <c r="I4425" s="234" t="s">
        <v>166</v>
      </c>
      <c r="J4425" s="64" t="s">
        <v>814</v>
      </c>
    </row>
    <row r="4426" spans="1:10" x14ac:dyDescent="0.25">
      <c r="A4426" s="64">
        <v>24200619</v>
      </c>
      <c r="B4426" s="233" t="s">
        <v>8815</v>
      </c>
      <c r="C4426" s="64" t="s">
        <v>2807</v>
      </c>
      <c r="D4426" s="234" t="s">
        <v>404</v>
      </c>
      <c r="E4426" s="64" t="s">
        <v>8816</v>
      </c>
      <c r="F4426" s="64">
        <v>16</v>
      </c>
      <c r="G4426" s="64" t="s">
        <v>166</v>
      </c>
      <c r="H4426" s="233" t="s">
        <v>8620</v>
      </c>
      <c r="I4426" s="234" t="s">
        <v>166</v>
      </c>
      <c r="J4426" s="64" t="s">
        <v>8817</v>
      </c>
    </row>
    <row r="4427" spans="1:10" x14ac:dyDescent="0.25">
      <c r="A4427" s="64">
        <v>24236953</v>
      </c>
      <c r="B4427" s="233" t="s">
        <v>8818</v>
      </c>
      <c r="C4427" s="64" t="s">
        <v>8819</v>
      </c>
      <c r="D4427" s="234" t="s">
        <v>404</v>
      </c>
      <c r="E4427" s="64" t="s">
        <v>8820</v>
      </c>
      <c r="F4427" s="64">
        <v>17</v>
      </c>
      <c r="G4427" s="64" t="s">
        <v>166</v>
      </c>
      <c r="H4427" s="233" t="s">
        <v>8620</v>
      </c>
      <c r="I4427" s="234" t="s">
        <v>166</v>
      </c>
      <c r="J4427" s="64" t="s">
        <v>2111</v>
      </c>
    </row>
    <row r="4428" spans="1:10" x14ac:dyDescent="0.25">
      <c r="A4428" s="64">
        <v>24201738</v>
      </c>
      <c r="B4428" s="233" t="s">
        <v>8821</v>
      </c>
      <c r="C4428" s="64" t="s">
        <v>8822</v>
      </c>
      <c r="D4428" s="234" t="s">
        <v>404</v>
      </c>
      <c r="E4428" s="64" t="s">
        <v>7884</v>
      </c>
      <c r="F4428" s="64">
        <v>16</v>
      </c>
      <c r="G4428" s="64" t="s">
        <v>166</v>
      </c>
      <c r="H4428" s="233" t="s">
        <v>8620</v>
      </c>
      <c r="I4428" s="234" t="s">
        <v>166</v>
      </c>
      <c r="J4428" s="64" t="s">
        <v>469</v>
      </c>
    </row>
    <row r="4429" spans="1:10" x14ac:dyDescent="0.25">
      <c r="A4429" s="64">
        <v>24200321</v>
      </c>
      <c r="B4429" s="233" t="s">
        <v>283</v>
      </c>
      <c r="C4429" s="64" t="s">
        <v>8823</v>
      </c>
      <c r="D4429" s="234" t="s">
        <v>7211</v>
      </c>
      <c r="E4429" s="64" t="s">
        <v>7854</v>
      </c>
      <c r="F4429" s="64">
        <v>18</v>
      </c>
      <c r="G4429" s="64" t="s">
        <v>166</v>
      </c>
      <c r="H4429" s="233" t="s">
        <v>8620</v>
      </c>
      <c r="I4429" s="234" t="s">
        <v>166</v>
      </c>
      <c r="J4429" s="64" t="s">
        <v>331</v>
      </c>
    </row>
    <row r="4430" spans="1:10" x14ac:dyDescent="0.25">
      <c r="A4430" s="64">
        <v>24180602</v>
      </c>
      <c r="B4430" s="233" t="s">
        <v>8824</v>
      </c>
      <c r="C4430" s="64" t="s">
        <v>1960</v>
      </c>
      <c r="D4430" s="234" t="s">
        <v>7211</v>
      </c>
      <c r="E4430" s="64" t="s">
        <v>7636</v>
      </c>
      <c r="F4430" s="64">
        <v>18</v>
      </c>
      <c r="G4430" s="64" t="s">
        <v>166</v>
      </c>
      <c r="H4430" s="233" t="s">
        <v>8620</v>
      </c>
      <c r="I4430" s="234" t="s">
        <v>166</v>
      </c>
      <c r="J4430" s="64" t="s">
        <v>1441</v>
      </c>
    </row>
    <row r="4431" spans="1:10" x14ac:dyDescent="0.25">
      <c r="A4431" s="64">
        <v>24236954</v>
      </c>
      <c r="B4431" s="233" t="s">
        <v>8825</v>
      </c>
      <c r="C4431" s="64" t="s">
        <v>8826</v>
      </c>
      <c r="D4431" s="234" t="s">
        <v>657</v>
      </c>
      <c r="E4431" s="64" t="s">
        <v>8827</v>
      </c>
      <c r="F4431" s="64">
        <v>17</v>
      </c>
      <c r="G4431" s="64" t="s">
        <v>166</v>
      </c>
      <c r="H4431" s="233" t="s">
        <v>8620</v>
      </c>
      <c r="I4431" s="234" t="s">
        <v>166</v>
      </c>
      <c r="J4431" s="64" t="s">
        <v>2337</v>
      </c>
    </row>
    <row r="4432" spans="1:10" x14ac:dyDescent="0.25">
      <c r="A4432" s="64">
        <v>24210045</v>
      </c>
      <c r="B4432" s="233" t="s">
        <v>8825</v>
      </c>
      <c r="C4432" s="64" t="s">
        <v>6816</v>
      </c>
      <c r="D4432" s="234" t="s">
        <v>119</v>
      </c>
      <c r="E4432" s="64" t="s">
        <v>8828</v>
      </c>
      <c r="F4432" s="64">
        <v>15</v>
      </c>
      <c r="G4432" s="64" t="s">
        <v>166</v>
      </c>
      <c r="H4432" s="233" t="s">
        <v>8620</v>
      </c>
      <c r="I4432" s="234" t="s">
        <v>166</v>
      </c>
      <c r="J4432" s="64" t="s">
        <v>1186</v>
      </c>
    </row>
    <row r="4433" spans="1:10" x14ac:dyDescent="0.25">
      <c r="A4433" s="64">
        <v>24190107</v>
      </c>
      <c r="B4433" s="233" t="s">
        <v>6277</v>
      </c>
      <c r="C4433" s="64" t="s">
        <v>1613</v>
      </c>
      <c r="D4433" s="234" t="s">
        <v>404</v>
      </c>
      <c r="E4433" s="64" t="s">
        <v>8634</v>
      </c>
      <c r="F4433" s="64">
        <v>16</v>
      </c>
      <c r="G4433" s="64" t="s">
        <v>166</v>
      </c>
      <c r="H4433" s="233" t="s">
        <v>8620</v>
      </c>
      <c r="I4433" s="234" t="s">
        <v>166</v>
      </c>
      <c r="J4433" s="64" t="s">
        <v>2307</v>
      </c>
    </row>
    <row r="4434" spans="1:10" x14ac:dyDescent="0.25">
      <c r="A4434" s="64">
        <v>24210307</v>
      </c>
      <c r="B4434" s="233" t="s">
        <v>1486</v>
      </c>
      <c r="C4434" s="64" t="s">
        <v>8829</v>
      </c>
      <c r="D4434" s="234" t="s">
        <v>657</v>
      </c>
      <c r="E4434" s="64" t="s">
        <v>8830</v>
      </c>
      <c r="F4434" s="64">
        <v>16</v>
      </c>
      <c r="G4434" s="64" t="s">
        <v>166</v>
      </c>
      <c r="H4434" s="233" t="s">
        <v>8620</v>
      </c>
      <c r="I4434" s="234" t="s">
        <v>166</v>
      </c>
      <c r="J4434" s="64" t="s">
        <v>7800</v>
      </c>
    </row>
    <row r="4435" spans="1:10" x14ac:dyDescent="0.25">
      <c r="A4435" s="64">
        <v>24181530</v>
      </c>
      <c r="B4435" s="233" t="s">
        <v>8831</v>
      </c>
      <c r="C4435" s="64" t="s">
        <v>8832</v>
      </c>
      <c r="D4435" s="234" t="s">
        <v>7211</v>
      </c>
      <c r="E4435" s="64" t="s">
        <v>8833</v>
      </c>
      <c r="F4435" s="64">
        <v>18</v>
      </c>
      <c r="G4435" s="64" t="s">
        <v>166</v>
      </c>
      <c r="H4435" s="233" t="s">
        <v>8620</v>
      </c>
      <c r="I4435" s="234" t="s">
        <v>166</v>
      </c>
      <c r="J4435" s="64" t="s">
        <v>1441</v>
      </c>
    </row>
    <row r="4436" spans="1:10" x14ac:dyDescent="0.25">
      <c r="A4436" s="64">
        <v>24201954</v>
      </c>
      <c r="B4436" s="233" t="s">
        <v>1489</v>
      </c>
      <c r="C4436" s="64" t="s">
        <v>8834</v>
      </c>
      <c r="D4436" s="234" t="s">
        <v>119</v>
      </c>
      <c r="E4436" s="64" t="s">
        <v>6735</v>
      </c>
      <c r="F4436" s="64">
        <v>15</v>
      </c>
      <c r="G4436" s="64" t="s">
        <v>166</v>
      </c>
      <c r="H4436" s="233" t="s">
        <v>8620</v>
      </c>
      <c r="I4436" s="234" t="s">
        <v>166</v>
      </c>
      <c r="J4436" s="64" t="s">
        <v>804</v>
      </c>
    </row>
    <row r="4437" spans="1:10" x14ac:dyDescent="0.25">
      <c r="A4437" s="64">
        <v>24221016</v>
      </c>
      <c r="B4437" s="233" t="s">
        <v>5441</v>
      </c>
      <c r="C4437" s="64" t="s">
        <v>1904</v>
      </c>
      <c r="D4437" s="234" t="s">
        <v>118</v>
      </c>
      <c r="E4437" s="64" t="s">
        <v>8835</v>
      </c>
      <c r="F4437" s="64">
        <v>15</v>
      </c>
      <c r="G4437" s="64" t="s">
        <v>166</v>
      </c>
      <c r="H4437" s="233" t="s">
        <v>8620</v>
      </c>
      <c r="I4437" s="234" t="s">
        <v>166</v>
      </c>
      <c r="J4437" s="64" t="s">
        <v>1630</v>
      </c>
    </row>
    <row r="4438" spans="1:10" x14ac:dyDescent="0.25">
      <c r="A4438" s="64">
        <v>24190346</v>
      </c>
      <c r="B4438" s="233" t="s">
        <v>8836</v>
      </c>
      <c r="C4438" s="64" t="s">
        <v>8837</v>
      </c>
      <c r="D4438" s="234" t="s">
        <v>7211</v>
      </c>
      <c r="E4438" s="64" t="s">
        <v>8536</v>
      </c>
      <c r="F4438" s="64">
        <v>17</v>
      </c>
      <c r="G4438" s="64" t="s">
        <v>166</v>
      </c>
      <c r="H4438" s="233" t="s">
        <v>8620</v>
      </c>
      <c r="I4438" s="234" t="s">
        <v>166</v>
      </c>
      <c r="J4438" s="64" t="s">
        <v>2600</v>
      </c>
    </row>
    <row r="4439" spans="1:10" x14ac:dyDescent="0.25">
      <c r="A4439" s="64">
        <v>24212111</v>
      </c>
      <c r="B4439" s="233" t="s">
        <v>8838</v>
      </c>
      <c r="C4439" s="64" t="s">
        <v>7467</v>
      </c>
      <c r="D4439" s="234" t="s">
        <v>118</v>
      </c>
      <c r="E4439" s="64" t="s">
        <v>8839</v>
      </c>
      <c r="F4439" s="64">
        <v>15</v>
      </c>
      <c r="G4439" s="64" t="s">
        <v>166</v>
      </c>
      <c r="H4439" s="233" t="s">
        <v>8620</v>
      </c>
      <c r="I4439" s="234" t="s">
        <v>166</v>
      </c>
      <c r="J4439" s="64" t="s">
        <v>8840</v>
      </c>
    </row>
    <row r="4440" spans="1:10" x14ac:dyDescent="0.25">
      <c r="A4440" s="64">
        <v>24192694</v>
      </c>
      <c r="B4440" s="233" t="s">
        <v>5446</v>
      </c>
      <c r="C4440" s="64" t="s">
        <v>6960</v>
      </c>
      <c r="D4440" s="234" t="s">
        <v>657</v>
      </c>
      <c r="E4440" s="64" t="s">
        <v>1259</v>
      </c>
      <c r="F4440" s="64">
        <v>16</v>
      </c>
      <c r="G4440" s="64" t="s">
        <v>166</v>
      </c>
      <c r="H4440" s="233" t="s">
        <v>8620</v>
      </c>
      <c r="I4440" s="234" t="s">
        <v>166</v>
      </c>
      <c r="J4440" s="64" t="s">
        <v>8841</v>
      </c>
    </row>
    <row r="4441" spans="1:10" x14ac:dyDescent="0.25">
      <c r="A4441" s="64">
        <v>24212431</v>
      </c>
      <c r="B4441" s="233" t="s">
        <v>8088</v>
      </c>
      <c r="C4441" s="64" t="s">
        <v>8842</v>
      </c>
      <c r="D4441" s="234" t="s">
        <v>769</v>
      </c>
      <c r="E4441" s="64" t="s">
        <v>8843</v>
      </c>
      <c r="F4441" s="64">
        <v>20</v>
      </c>
      <c r="G4441" s="64" t="s">
        <v>166</v>
      </c>
      <c r="H4441" s="233" t="s">
        <v>8620</v>
      </c>
      <c r="I4441" s="234" t="s">
        <v>166</v>
      </c>
      <c r="J4441" s="64" t="s">
        <v>469</v>
      </c>
    </row>
    <row r="4442" spans="1:10" x14ac:dyDescent="0.25">
      <c r="A4442" s="64">
        <v>24247880</v>
      </c>
      <c r="B4442" s="233" t="s">
        <v>8088</v>
      </c>
      <c r="C4442" s="64" t="s">
        <v>8844</v>
      </c>
      <c r="D4442" s="234" t="s">
        <v>7211</v>
      </c>
      <c r="E4442" s="64" t="s">
        <v>8845</v>
      </c>
      <c r="F4442" s="64">
        <v>17</v>
      </c>
      <c r="G4442" s="64" t="s">
        <v>166</v>
      </c>
      <c r="H4442" s="233" t="s">
        <v>8620</v>
      </c>
      <c r="I4442" s="234" t="s">
        <v>166</v>
      </c>
    </row>
    <row r="4443" spans="1:10" x14ac:dyDescent="0.25">
      <c r="A4443" s="64">
        <v>24211381</v>
      </c>
      <c r="B4443" s="233" t="s">
        <v>8846</v>
      </c>
      <c r="C4443" s="64" t="s">
        <v>5578</v>
      </c>
      <c r="D4443" s="234" t="s">
        <v>404</v>
      </c>
      <c r="E4443" s="64" t="s">
        <v>7764</v>
      </c>
      <c r="F4443" s="64">
        <v>17</v>
      </c>
      <c r="G4443" s="64" t="s">
        <v>166</v>
      </c>
      <c r="H4443" s="233" t="s">
        <v>8620</v>
      </c>
      <c r="I4443" s="234" t="s">
        <v>166</v>
      </c>
      <c r="J4443" s="64" t="s">
        <v>5231</v>
      </c>
    </row>
    <row r="4444" spans="1:10" x14ac:dyDescent="0.25">
      <c r="A4444" s="64">
        <v>24200122</v>
      </c>
      <c r="B4444" s="233" t="s">
        <v>8847</v>
      </c>
      <c r="C4444" s="64" t="s">
        <v>8848</v>
      </c>
      <c r="D4444" s="234" t="s">
        <v>119</v>
      </c>
      <c r="E4444" s="64" t="s">
        <v>7956</v>
      </c>
      <c r="F4444" s="64">
        <v>15</v>
      </c>
      <c r="G4444" s="64" t="s">
        <v>166</v>
      </c>
      <c r="H4444" s="233" t="s">
        <v>8620</v>
      </c>
      <c r="I4444" s="234" t="s">
        <v>166</v>
      </c>
      <c r="J4444" s="64" t="s">
        <v>3205</v>
      </c>
    </row>
    <row r="4445" spans="1:10" x14ac:dyDescent="0.25">
      <c r="A4445" s="64">
        <v>24200735</v>
      </c>
      <c r="B4445" s="233" t="s">
        <v>8849</v>
      </c>
      <c r="C4445" s="64" t="s">
        <v>3215</v>
      </c>
      <c r="D4445" s="234" t="s">
        <v>119</v>
      </c>
      <c r="E4445" s="64" t="s">
        <v>8850</v>
      </c>
      <c r="F4445" s="64">
        <v>15</v>
      </c>
      <c r="G4445" s="64" t="s">
        <v>166</v>
      </c>
      <c r="H4445" s="233" t="s">
        <v>8620</v>
      </c>
      <c r="I4445" s="234" t="s">
        <v>166</v>
      </c>
      <c r="J4445" s="64" t="s">
        <v>1205</v>
      </c>
    </row>
    <row r="4446" spans="1:10" x14ac:dyDescent="0.25">
      <c r="A4446" s="64">
        <v>24180690</v>
      </c>
      <c r="B4446" s="233" t="s">
        <v>8851</v>
      </c>
      <c r="C4446" s="64" t="s">
        <v>2992</v>
      </c>
      <c r="D4446" s="234" t="s">
        <v>404</v>
      </c>
      <c r="E4446" s="64" t="s">
        <v>8852</v>
      </c>
      <c r="F4446" s="64">
        <v>17</v>
      </c>
      <c r="G4446" s="64" t="s">
        <v>166</v>
      </c>
      <c r="H4446" s="233" t="s">
        <v>8620</v>
      </c>
      <c r="I4446" s="234" t="s">
        <v>166</v>
      </c>
      <c r="J4446" s="64" t="s">
        <v>3427</v>
      </c>
    </row>
    <row r="4447" spans="1:10" x14ac:dyDescent="0.25">
      <c r="A4447" s="64">
        <v>24247859</v>
      </c>
      <c r="B4447" s="233" t="s">
        <v>8853</v>
      </c>
      <c r="C4447" s="64" t="s">
        <v>8854</v>
      </c>
      <c r="D4447" s="234" t="s">
        <v>7189</v>
      </c>
      <c r="E4447" s="64" t="s">
        <v>8481</v>
      </c>
      <c r="F4447" s="64">
        <v>18</v>
      </c>
      <c r="G4447" s="64" t="s">
        <v>166</v>
      </c>
      <c r="H4447" s="233" t="s">
        <v>8620</v>
      </c>
      <c r="I4447" s="234" t="s">
        <v>166</v>
      </c>
    </row>
    <row r="4448" spans="1:10" x14ac:dyDescent="0.25">
      <c r="A4448" s="64">
        <v>24202103</v>
      </c>
      <c r="B4448" s="233" t="s">
        <v>6406</v>
      </c>
      <c r="C4448" s="64" t="s">
        <v>8855</v>
      </c>
      <c r="D4448" s="234" t="s">
        <v>118</v>
      </c>
      <c r="E4448" s="64" t="s">
        <v>2476</v>
      </c>
      <c r="F4448" s="64">
        <v>15</v>
      </c>
      <c r="G4448" s="64" t="s">
        <v>166</v>
      </c>
      <c r="H4448" s="233" t="s">
        <v>8620</v>
      </c>
      <c r="I4448" s="234" t="s">
        <v>166</v>
      </c>
      <c r="J4448" s="64" t="s">
        <v>2162</v>
      </c>
    </row>
    <row r="4449" spans="1:10" x14ac:dyDescent="0.25">
      <c r="A4449" s="64">
        <v>24211687</v>
      </c>
      <c r="B4449" s="233" t="s">
        <v>8856</v>
      </c>
      <c r="C4449" s="64" t="s">
        <v>8857</v>
      </c>
      <c r="D4449" s="234" t="s">
        <v>657</v>
      </c>
      <c r="E4449" s="64" t="s">
        <v>8567</v>
      </c>
      <c r="F4449" s="64">
        <v>15</v>
      </c>
      <c r="G4449" s="64" t="s">
        <v>166</v>
      </c>
      <c r="H4449" s="233" t="s">
        <v>8620</v>
      </c>
      <c r="I4449" s="234" t="s">
        <v>166</v>
      </c>
      <c r="J4449" s="64" t="s">
        <v>8858</v>
      </c>
    </row>
    <row r="4450" spans="1:10" x14ac:dyDescent="0.25">
      <c r="A4450" s="64">
        <v>24221769</v>
      </c>
      <c r="B4450" s="233" t="s">
        <v>8859</v>
      </c>
      <c r="C4450" s="64" t="s">
        <v>8860</v>
      </c>
      <c r="D4450" s="234" t="s">
        <v>657</v>
      </c>
      <c r="E4450" s="64" t="s">
        <v>7476</v>
      </c>
      <c r="F4450" s="64">
        <v>15</v>
      </c>
      <c r="G4450" s="64" t="s">
        <v>166</v>
      </c>
      <c r="H4450" s="233" t="s">
        <v>8620</v>
      </c>
      <c r="I4450" s="234" t="s">
        <v>166</v>
      </c>
      <c r="J4450" s="64" t="s">
        <v>3665</v>
      </c>
    </row>
    <row r="4451" spans="1:10" x14ac:dyDescent="0.25">
      <c r="A4451" s="64">
        <v>24237874</v>
      </c>
      <c r="B4451" s="233" t="s">
        <v>8861</v>
      </c>
      <c r="C4451" s="64" t="s">
        <v>8862</v>
      </c>
      <c r="D4451" s="234" t="s">
        <v>404</v>
      </c>
      <c r="E4451" s="64" t="s">
        <v>8491</v>
      </c>
      <c r="F4451" s="64">
        <v>17</v>
      </c>
      <c r="G4451" s="64" t="s">
        <v>166</v>
      </c>
      <c r="H4451" s="233" t="s">
        <v>8620</v>
      </c>
      <c r="I4451" s="234" t="s">
        <v>166</v>
      </c>
      <c r="J4451" s="64" t="s">
        <v>804</v>
      </c>
    </row>
    <row r="4452" spans="1:10" x14ac:dyDescent="0.25">
      <c r="A4452" s="64">
        <v>24211922</v>
      </c>
      <c r="B4452" s="233" t="s">
        <v>8863</v>
      </c>
      <c r="C4452" s="64" t="s">
        <v>8864</v>
      </c>
      <c r="D4452" s="234" t="s">
        <v>404</v>
      </c>
      <c r="E4452" s="64" t="s">
        <v>8865</v>
      </c>
      <c r="F4452" s="64">
        <v>16</v>
      </c>
      <c r="G4452" s="64" t="s">
        <v>166</v>
      </c>
      <c r="H4452" s="233" t="s">
        <v>8620</v>
      </c>
      <c r="I4452" s="234" t="s">
        <v>166</v>
      </c>
      <c r="J4452" s="64" t="s">
        <v>1441</v>
      </c>
    </row>
    <row r="4453" spans="1:10" x14ac:dyDescent="0.25">
      <c r="A4453" s="64">
        <v>24210716</v>
      </c>
      <c r="B4453" s="233" t="s">
        <v>8866</v>
      </c>
      <c r="C4453" s="64" t="s">
        <v>1246</v>
      </c>
      <c r="D4453" s="234" t="s">
        <v>657</v>
      </c>
      <c r="E4453" s="64" t="s">
        <v>8867</v>
      </c>
      <c r="F4453" s="64">
        <v>17</v>
      </c>
      <c r="G4453" s="64" t="s">
        <v>166</v>
      </c>
      <c r="H4453" s="233" t="s">
        <v>8620</v>
      </c>
      <c r="I4453" s="234" t="s">
        <v>166</v>
      </c>
      <c r="J4453" s="64" t="s">
        <v>7106</v>
      </c>
    </row>
    <row r="4454" spans="1:10" x14ac:dyDescent="0.25">
      <c r="A4454" s="64">
        <v>24181614</v>
      </c>
      <c r="B4454" s="233" t="s">
        <v>5799</v>
      </c>
      <c r="C4454" s="64" t="s">
        <v>293</v>
      </c>
      <c r="D4454" s="234" t="s">
        <v>7211</v>
      </c>
      <c r="E4454" s="64" t="s">
        <v>8868</v>
      </c>
      <c r="F4454" s="64">
        <v>18</v>
      </c>
      <c r="G4454" s="64" t="s">
        <v>166</v>
      </c>
      <c r="H4454" s="233" t="s">
        <v>8620</v>
      </c>
      <c r="I4454" s="234" t="s">
        <v>166</v>
      </c>
      <c r="J4454" s="64" t="s">
        <v>8869</v>
      </c>
    </row>
    <row r="4455" spans="1:10" x14ac:dyDescent="0.25">
      <c r="A4455" s="64">
        <v>24237260</v>
      </c>
      <c r="B4455" s="233" t="s">
        <v>8870</v>
      </c>
      <c r="C4455" s="64" t="s">
        <v>8871</v>
      </c>
      <c r="D4455" s="234" t="s">
        <v>657</v>
      </c>
      <c r="E4455" s="64" t="s">
        <v>8687</v>
      </c>
      <c r="F4455" s="64">
        <v>16</v>
      </c>
      <c r="G4455" s="64" t="s">
        <v>166</v>
      </c>
      <c r="H4455" s="233" t="s">
        <v>8620</v>
      </c>
      <c r="I4455" s="234" t="s">
        <v>166</v>
      </c>
      <c r="J4455" s="64" t="s">
        <v>632</v>
      </c>
    </row>
    <row r="4456" spans="1:10" x14ac:dyDescent="0.25">
      <c r="A4456" s="64">
        <v>24221463</v>
      </c>
      <c r="B4456" s="233" t="s">
        <v>328</v>
      </c>
      <c r="C4456" s="64" t="s">
        <v>8872</v>
      </c>
      <c r="D4456" s="234" t="s">
        <v>657</v>
      </c>
      <c r="E4456" s="64" t="s">
        <v>8873</v>
      </c>
      <c r="F4456" s="64">
        <v>16</v>
      </c>
      <c r="G4456" s="64" t="s">
        <v>166</v>
      </c>
      <c r="H4456" s="233" t="s">
        <v>8620</v>
      </c>
      <c r="I4456" s="234" t="s">
        <v>166</v>
      </c>
      <c r="J4456" s="64" t="s">
        <v>176</v>
      </c>
    </row>
    <row r="4457" spans="1:10" x14ac:dyDescent="0.25">
      <c r="A4457" s="64">
        <v>24237145</v>
      </c>
      <c r="B4457" s="233" t="s">
        <v>8874</v>
      </c>
      <c r="C4457" s="64" t="s">
        <v>8875</v>
      </c>
      <c r="D4457" s="234" t="s">
        <v>404</v>
      </c>
      <c r="E4457" s="64" t="s">
        <v>8876</v>
      </c>
      <c r="F4457" s="64">
        <v>17</v>
      </c>
      <c r="G4457" s="64" t="s">
        <v>166</v>
      </c>
      <c r="H4457" s="233" t="s">
        <v>8620</v>
      </c>
      <c r="I4457" s="234" t="s">
        <v>166</v>
      </c>
      <c r="J4457" s="64" t="s">
        <v>481</v>
      </c>
    </row>
    <row r="4458" spans="1:10" x14ac:dyDescent="0.25">
      <c r="A4458" s="64">
        <v>24180501</v>
      </c>
      <c r="B4458" s="233" t="s">
        <v>3576</v>
      </c>
      <c r="C4458" s="64" t="s">
        <v>7760</v>
      </c>
      <c r="D4458" s="234" t="s">
        <v>7189</v>
      </c>
      <c r="E4458" s="64" t="s">
        <v>8877</v>
      </c>
      <c r="F4458" s="64">
        <v>17</v>
      </c>
      <c r="G4458" s="64" t="s">
        <v>166</v>
      </c>
      <c r="H4458" s="233" t="s">
        <v>8620</v>
      </c>
      <c r="I4458" s="234" t="s">
        <v>166</v>
      </c>
      <c r="J4458" s="64" t="s">
        <v>1611</v>
      </c>
    </row>
    <row r="4459" spans="1:10" x14ac:dyDescent="0.25">
      <c r="A4459" s="64">
        <v>24210076</v>
      </c>
      <c r="B4459" s="233" t="s">
        <v>5501</v>
      </c>
      <c r="C4459" s="64" t="s">
        <v>8753</v>
      </c>
      <c r="D4459" s="234" t="s">
        <v>404</v>
      </c>
      <c r="E4459" s="64" t="s">
        <v>8074</v>
      </c>
      <c r="F4459" s="64">
        <v>16</v>
      </c>
      <c r="G4459" s="64" t="s">
        <v>166</v>
      </c>
      <c r="H4459" s="233" t="s">
        <v>8620</v>
      </c>
      <c r="I4459" s="234" t="s">
        <v>166</v>
      </c>
      <c r="J4459" s="64" t="s">
        <v>804</v>
      </c>
    </row>
    <row r="4460" spans="1:10" x14ac:dyDescent="0.25">
      <c r="A4460" s="64">
        <v>24237147</v>
      </c>
      <c r="B4460" s="233" t="s">
        <v>8878</v>
      </c>
      <c r="C4460" s="64" t="s">
        <v>7123</v>
      </c>
      <c r="D4460" s="234" t="s">
        <v>657</v>
      </c>
      <c r="E4460" s="64" t="s">
        <v>7612</v>
      </c>
      <c r="F4460" s="64">
        <v>16</v>
      </c>
      <c r="G4460" s="64" t="s">
        <v>166</v>
      </c>
      <c r="H4460" s="233" t="s">
        <v>8620</v>
      </c>
      <c r="I4460" s="234" t="s">
        <v>166</v>
      </c>
    </row>
    <row r="4461" spans="1:10" x14ac:dyDescent="0.25">
      <c r="A4461" s="64">
        <v>24200657</v>
      </c>
      <c r="B4461" s="233" t="s">
        <v>2612</v>
      </c>
      <c r="C4461" s="64" t="s">
        <v>2186</v>
      </c>
      <c r="D4461" s="234" t="s">
        <v>657</v>
      </c>
      <c r="E4461" s="64" t="s">
        <v>8746</v>
      </c>
      <c r="F4461" s="64">
        <v>15</v>
      </c>
      <c r="G4461" s="64" t="s">
        <v>166</v>
      </c>
      <c r="H4461" s="233" t="s">
        <v>8620</v>
      </c>
      <c r="I4461" s="234" t="s">
        <v>166</v>
      </c>
      <c r="J4461" s="64" t="s">
        <v>814</v>
      </c>
    </row>
    <row r="4462" spans="1:10" x14ac:dyDescent="0.25">
      <c r="A4462" s="64">
        <v>24237328</v>
      </c>
      <c r="B4462" s="233" t="s">
        <v>8879</v>
      </c>
      <c r="C4462" s="64" t="s">
        <v>6174</v>
      </c>
      <c r="D4462" s="234" t="s">
        <v>7211</v>
      </c>
      <c r="E4462" s="64" t="s">
        <v>8541</v>
      </c>
      <c r="F4462" s="64">
        <v>17</v>
      </c>
      <c r="G4462" s="64" t="s">
        <v>166</v>
      </c>
      <c r="H4462" s="233" t="s">
        <v>8620</v>
      </c>
      <c r="I4462" s="234" t="s">
        <v>166</v>
      </c>
      <c r="J4462" s="64" t="s">
        <v>469</v>
      </c>
    </row>
    <row r="4463" spans="1:10" x14ac:dyDescent="0.25">
      <c r="A4463" s="64">
        <v>24190547</v>
      </c>
      <c r="B4463" s="233" t="s">
        <v>8880</v>
      </c>
      <c r="C4463" s="64" t="s">
        <v>8520</v>
      </c>
      <c r="D4463" s="234" t="s">
        <v>657</v>
      </c>
      <c r="E4463" s="64" t="s">
        <v>7444</v>
      </c>
      <c r="F4463" s="64">
        <v>17</v>
      </c>
      <c r="G4463" s="64" t="s">
        <v>166</v>
      </c>
      <c r="H4463" s="233" t="s">
        <v>8620</v>
      </c>
      <c r="I4463" s="234" t="s">
        <v>166</v>
      </c>
      <c r="J4463" s="64" t="s">
        <v>180</v>
      </c>
    </row>
    <row r="4464" spans="1:10" x14ac:dyDescent="0.25">
      <c r="A4464" s="64">
        <v>24237873</v>
      </c>
      <c r="B4464" s="233" t="s">
        <v>3580</v>
      </c>
      <c r="C4464" s="64" t="s">
        <v>8881</v>
      </c>
      <c r="D4464" s="234" t="s">
        <v>657</v>
      </c>
      <c r="E4464" s="64" t="s">
        <v>8882</v>
      </c>
      <c r="F4464" s="64">
        <v>16</v>
      </c>
      <c r="G4464" s="64" t="s">
        <v>166</v>
      </c>
      <c r="H4464" s="233" t="s">
        <v>8620</v>
      </c>
      <c r="I4464" s="234" t="s">
        <v>166</v>
      </c>
      <c r="J4464" s="64" t="s">
        <v>2637</v>
      </c>
    </row>
    <row r="4465" spans="1:10" x14ac:dyDescent="0.25">
      <c r="A4465" s="64">
        <v>24237872</v>
      </c>
      <c r="B4465" s="233" t="s">
        <v>3580</v>
      </c>
      <c r="C4465" s="64" t="s">
        <v>8883</v>
      </c>
      <c r="D4465" s="234" t="s">
        <v>657</v>
      </c>
      <c r="E4465" s="64" t="s">
        <v>8882</v>
      </c>
      <c r="F4465" s="64">
        <v>16</v>
      </c>
      <c r="G4465" s="64" t="s">
        <v>166</v>
      </c>
      <c r="H4465" s="233" t="s">
        <v>8620</v>
      </c>
      <c r="I4465" s="234" t="s">
        <v>166</v>
      </c>
      <c r="J4465" s="64" t="s">
        <v>2637</v>
      </c>
    </row>
    <row r="4466" spans="1:10" x14ac:dyDescent="0.25">
      <c r="A4466" s="64">
        <v>24190839</v>
      </c>
      <c r="B4466" s="233" t="s">
        <v>3712</v>
      </c>
      <c r="C4466" s="64" t="s">
        <v>7022</v>
      </c>
      <c r="D4466" s="234" t="s">
        <v>7211</v>
      </c>
      <c r="E4466" s="64" t="s">
        <v>8884</v>
      </c>
      <c r="F4466" s="64">
        <v>18</v>
      </c>
      <c r="G4466" s="64" t="s">
        <v>166</v>
      </c>
      <c r="H4466" s="233" t="s">
        <v>8620</v>
      </c>
      <c r="I4466" s="234" t="s">
        <v>166</v>
      </c>
      <c r="J4466" s="64" t="s">
        <v>8885</v>
      </c>
    </row>
    <row r="4467" spans="1:10" x14ac:dyDescent="0.25">
      <c r="A4467" s="64">
        <v>24201023</v>
      </c>
      <c r="B4467" s="233" t="s">
        <v>8886</v>
      </c>
      <c r="C4467" s="64" t="s">
        <v>4449</v>
      </c>
      <c r="D4467" s="234" t="s">
        <v>657</v>
      </c>
      <c r="E4467" s="64" t="s">
        <v>7388</v>
      </c>
      <c r="F4467" s="64">
        <v>17</v>
      </c>
      <c r="G4467" s="64" t="s">
        <v>166</v>
      </c>
      <c r="H4467" s="233" t="s">
        <v>8620</v>
      </c>
      <c r="I4467" s="234" t="s">
        <v>166</v>
      </c>
      <c r="J4467" s="64" t="s">
        <v>469</v>
      </c>
    </row>
    <row r="4468" spans="1:10" x14ac:dyDescent="0.25">
      <c r="A4468" s="64">
        <v>24202420</v>
      </c>
      <c r="B4468" s="233" t="s">
        <v>8887</v>
      </c>
      <c r="C4468" s="64" t="s">
        <v>2853</v>
      </c>
      <c r="D4468" s="234" t="s">
        <v>119</v>
      </c>
      <c r="E4468" s="64" t="s">
        <v>8888</v>
      </c>
      <c r="F4468" s="64">
        <v>15</v>
      </c>
      <c r="G4468" s="64" t="s">
        <v>166</v>
      </c>
      <c r="H4468" s="233" t="s">
        <v>8620</v>
      </c>
      <c r="I4468" s="234" t="s">
        <v>166</v>
      </c>
      <c r="J4468" s="64" t="s">
        <v>469</v>
      </c>
    </row>
    <row r="4469" spans="1:10" x14ac:dyDescent="0.25">
      <c r="A4469" s="64">
        <v>24180567</v>
      </c>
      <c r="B4469" s="233" t="s">
        <v>436</v>
      </c>
      <c r="C4469" s="64" t="s">
        <v>8889</v>
      </c>
      <c r="D4469" s="234" t="s">
        <v>404</v>
      </c>
      <c r="E4469" s="64" t="s">
        <v>7788</v>
      </c>
      <c r="F4469" s="64">
        <v>17</v>
      </c>
      <c r="G4469" s="64" t="s">
        <v>166</v>
      </c>
      <c r="H4469" s="233" t="s">
        <v>8620</v>
      </c>
      <c r="I4469" s="234" t="s">
        <v>166</v>
      </c>
      <c r="J4469" s="64" t="s">
        <v>469</v>
      </c>
    </row>
    <row r="4470" spans="1:10" x14ac:dyDescent="0.25">
      <c r="A4470" s="64">
        <v>24211054</v>
      </c>
      <c r="B4470" s="233" t="s">
        <v>8123</v>
      </c>
      <c r="C4470" s="64" t="s">
        <v>8890</v>
      </c>
      <c r="D4470" s="234" t="s">
        <v>657</v>
      </c>
      <c r="E4470" s="64" t="s">
        <v>7937</v>
      </c>
      <c r="F4470" s="64">
        <v>15</v>
      </c>
      <c r="G4470" s="64" t="s">
        <v>166</v>
      </c>
      <c r="H4470" s="233" t="s">
        <v>8620</v>
      </c>
      <c r="I4470" s="234" t="s">
        <v>166</v>
      </c>
      <c r="J4470" s="64" t="s">
        <v>3306</v>
      </c>
    </row>
    <row r="4471" spans="1:10" x14ac:dyDescent="0.25">
      <c r="A4471" s="64">
        <v>24200734</v>
      </c>
      <c r="B4471" s="233" t="s">
        <v>6808</v>
      </c>
      <c r="C4471" s="64" t="s">
        <v>2285</v>
      </c>
      <c r="D4471" s="234" t="s">
        <v>404</v>
      </c>
      <c r="E4471" s="64" t="s">
        <v>8891</v>
      </c>
      <c r="F4471" s="64">
        <v>16</v>
      </c>
      <c r="G4471" s="64" t="s">
        <v>166</v>
      </c>
      <c r="H4471" s="233" t="s">
        <v>8620</v>
      </c>
      <c r="I4471" s="234" t="s">
        <v>166</v>
      </c>
      <c r="J4471" s="64" t="s">
        <v>3685</v>
      </c>
    </row>
    <row r="4472" spans="1:10" x14ac:dyDescent="0.25">
      <c r="A4472" s="64">
        <v>24220865</v>
      </c>
      <c r="B4472" s="233" t="s">
        <v>5528</v>
      </c>
      <c r="C4472" s="64" t="s">
        <v>1830</v>
      </c>
      <c r="D4472" s="234" t="s">
        <v>404</v>
      </c>
      <c r="E4472" s="64" t="s">
        <v>7873</v>
      </c>
      <c r="F4472" s="64">
        <v>16</v>
      </c>
      <c r="G4472" s="64" t="s">
        <v>166</v>
      </c>
      <c r="H4472" s="233" t="s">
        <v>8620</v>
      </c>
      <c r="I4472" s="234" t="s">
        <v>166</v>
      </c>
      <c r="J4472" s="64" t="s">
        <v>180</v>
      </c>
    </row>
    <row r="4473" spans="1:10" x14ac:dyDescent="0.25">
      <c r="A4473" s="64">
        <v>24247860</v>
      </c>
      <c r="B4473" s="233" t="s">
        <v>8892</v>
      </c>
      <c r="C4473" s="64" t="s">
        <v>8893</v>
      </c>
      <c r="D4473" s="234" t="s">
        <v>7211</v>
      </c>
      <c r="E4473" s="64" t="s">
        <v>8894</v>
      </c>
      <c r="F4473" s="64">
        <v>18</v>
      </c>
      <c r="G4473" s="64" t="s">
        <v>166</v>
      </c>
      <c r="H4473" s="233" t="s">
        <v>8620</v>
      </c>
      <c r="I4473" s="234" t="s">
        <v>166</v>
      </c>
    </row>
    <row r="4474" spans="1:10" x14ac:dyDescent="0.25">
      <c r="A4474" s="64">
        <v>24200604</v>
      </c>
      <c r="B4474" s="233" t="s">
        <v>8895</v>
      </c>
      <c r="C4474" s="64" t="s">
        <v>4324</v>
      </c>
      <c r="D4474" s="234" t="s">
        <v>404</v>
      </c>
      <c r="E4474" s="64" t="s">
        <v>7746</v>
      </c>
      <c r="F4474" s="64">
        <v>16</v>
      </c>
      <c r="G4474" s="64" t="s">
        <v>166</v>
      </c>
      <c r="H4474" s="233" t="s">
        <v>8620</v>
      </c>
      <c r="I4474" s="234" t="s">
        <v>166</v>
      </c>
      <c r="J4474" s="64" t="s">
        <v>8763</v>
      </c>
    </row>
    <row r="4475" spans="1:10" x14ac:dyDescent="0.25">
      <c r="A4475" s="64">
        <v>24222035</v>
      </c>
      <c r="B4475" s="233" t="s">
        <v>3590</v>
      </c>
      <c r="C4475" s="64" t="s">
        <v>8896</v>
      </c>
      <c r="D4475" s="234" t="s">
        <v>404</v>
      </c>
      <c r="E4475" s="64" t="s">
        <v>8812</v>
      </c>
      <c r="F4475" s="64">
        <v>16</v>
      </c>
      <c r="G4475" s="64" t="s">
        <v>166</v>
      </c>
      <c r="H4475" s="233" t="s">
        <v>8620</v>
      </c>
      <c r="I4475" s="234" t="s">
        <v>166</v>
      </c>
      <c r="J4475" s="64" t="s">
        <v>8763</v>
      </c>
    </row>
    <row r="4476" spans="1:10" x14ac:dyDescent="0.25">
      <c r="A4476" s="64">
        <v>24181148</v>
      </c>
      <c r="B4476" s="233" t="s">
        <v>6285</v>
      </c>
      <c r="C4476" s="64" t="s">
        <v>3048</v>
      </c>
      <c r="D4476" s="234" t="s">
        <v>7211</v>
      </c>
      <c r="E4476" s="64" t="s">
        <v>7784</v>
      </c>
      <c r="F4476" s="64">
        <v>18</v>
      </c>
      <c r="G4476" s="64" t="s">
        <v>166</v>
      </c>
      <c r="H4476" s="233" t="s">
        <v>8620</v>
      </c>
      <c r="I4476" s="234" t="s">
        <v>166</v>
      </c>
      <c r="J4476" s="64" t="s">
        <v>2742</v>
      </c>
    </row>
    <row r="4477" spans="1:10" x14ac:dyDescent="0.25">
      <c r="A4477" s="64">
        <v>24211545</v>
      </c>
      <c r="B4477" s="233" t="s">
        <v>8897</v>
      </c>
      <c r="C4477" s="64" t="s">
        <v>3428</v>
      </c>
      <c r="D4477" s="234" t="s">
        <v>404</v>
      </c>
      <c r="E4477" s="64" t="s">
        <v>8656</v>
      </c>
      <c r="F4477" s="64">
        <v>16</v>
      </c>
      <c r="G4477" s="64" t="s">
        <v>166</v>
      </c>
      <c r="H4477" s="233" t="s">
        <v>8620</v>
      </c>
      <c r="I4477" s="234" t="s">
        <v>166</v>
      </c>
      <c r="J4477" s="64" t="s">
        <v>469</v>
      </c>
    </row>
    <row r="4478" spans="1:10" x14ac:dyDescent="0.25">
      <c r="A4478" s="64">
        <v>24200256</v>
      </c>
      <c r="B4478" s="233" t="s">
        <v>2695</v>
      </c>
      <c r="C4478" s="64" t="s">
        <v>8898</v>
      </c>
      <c r="D4478" s="234" t="s">
        <v>657</v>
      </c>
      <c r="E4478" s="64" t="s">
        <v>8899</v>
      </c>
      <c r="F4478" s="64">
        <v>15</v>
      </c>
      <c r="G4478" s="64" t="s">
        <v>166</v>
      </c>
      <c r="H4478" s="233" t="s">
        <v>8620</v>
      </c>
      <c r="I4478" s="234" t="s">
        <v>166</v>
      </c>
      <c r="J4478" s="64" t="s">
        <v>2337</v>
      </c>
    </row>
    <row r="4479" spans="1:10" x14ac:dyDescent="0.25">
      <c r="A4479" s="64">
        <v>24170091</v>
      </c>
      <c r="B4479" s="233" t="s">
        <v>8900</v>
      </c>
      <c r="C4479" s="64" t="s">
        <v>8901</v>
      </c>
      <c r="D4479" s="234" t="s">
        <v>7211</v>
      </c>
      <c r="E4479" s="64" t="s">
        <v>8902</v>
      </c>
      <c r="F4479" s="64">
        <v>19</v>
      </c>
      <c r="G4479" s="64" t="s">
        <v>166</v>
      </c>
      <c r="H4479" s="233" t="s">
        <v>8620</v>
      </c>
      <c r="I4479" s="234" t="s">
        <v>166</v>
      </c>
      <c r="J4479" s="64" t="s">
        <v>3714</v>
      </c>
    </row>
    <row r="4480" spans="1:10" x14ac:dyDescent="0.25">
      <c r="A4480" s="64">
        <v>24180929</v>
      </c>
      <c r="B4480" s="233" t="s">
        <v>2743</v>
      </c>
      <c r="C4480" s="64" t="s">
        <v>8903</v>
      </c>
      <c r="D4480" s="234" t="s">
        <v>7189</v>
      </c>
      <c r="E4480" s="64" t="s">
        <v>8904</v>
      </c>
      <c r="F4480" s="64">
        <v>17</v>
      </c>
      <c r="G4480" s="64" t="s">
        <v>166</v>
      </c>
      <c r="H4480" s="233" t="s">
        <v>8620</v>
      </c>
      <c r="I4480" s="234" t="s">
        <v>166</v>
      </c>
      <c r="J4480" s="64" t="s">
        <v>6698</v>
      </c>
    </row>
    <row r="4481" spans="1:10" x14ac:dyDescent="0.25">
      <c r="A4481" s="64">
        <v>24180172</v>
      </c>
      <c r="B4481" s="233" t="s">
        <v>8905</v>
      </c>
      <c r="C4481" s="64" t="s">
        <v>4204</v>
      </c>
      <c r="D4481" s="234" t="s">
        <v>404</v>
      </c>
      <c r="E4481" s="64" t="s">
        <v>8906</v>
      </c>
      <c r="F4481" s="64">
        <v>16</v>
      </c>
      <c r="G4481" s="64" t="s">
        <v>166</v>
      </c>
      <c r="H4481" s="233" t="s">
        <v>8620</v>
      </c>
      <c r="I4481" s="234" t="s">
        <v>166</v>
      </c>
      <c r="J4481" s="64" t="s">
        <v>2600</v>
      </c>
    </row>
    <row r="4482" spans="1:10" x14ac:dyDescent="0.25">
      <c r="A4482" s="64">
        <v>24210110</v>
      </c>
      <c r="B4482" s="233" t="s">
        <v>3189</v>
      </c>
      <c r="C4482" s="64" t="s">
        <v>8907</v>
      </c>
      <c r="D4482" s="234" t="s">
        <v>118</v>
      </c>
      <c r="E4482" s="64" t="s">
        <v>2980</v>
      </c>
      <c r="F4482" s="64">
        <v>15</v>
      </c>
      <c r="G4482" s="64" t="s">
        <v>166</v>
      </c>
      <c r="H4482" s="233" t="s">
        <v>8620</v>
      </c>
      <c r="I4482" s="234" t="s">
        <v>166</v>
      </c>
      <c r="J4482" s="64" t="s">
        <v>3751</v>
      </c>
    </row>
    <row r="4483" spans="1:10" x14ac:dyDescent="0.25">
      <c r="A4483" s="64">
        <v>24220938</v>
      </c>
      <c r="B4483" s="233" t="s">
        <v>6569</v>
      </c>
      <c r="C4483" s="64" t="s">
        <v>540</v>
      </c>
      <c r="D4483" s="234" t="s">
        <v>119</v>
      </c>
      <c r="E4483" s="64" t="s">
        <v>7446</v>
      </c>
      <c r="F4483" s="64">
        <v>15</v>
      </c>
      <c r="G4483" s="64" t="s">
        <v>166</v>
      </c>
      <c r="H4483" s="233" t="s">
        <v>8620</v>
      </c>
      <c r="I4483" s="234" t="s">
        <v>166</v>
      </c>
      <c r="J4483" s="64" t="s">
        <v>2600</v>
      </c>
    </row>
    <row r="4484" spans="1:10" x14ac:dyDescent="0.25">
      <c r="A4484" s="64">
        <v>24190567</v>
      </c>
      <c r="B4484" s="233" t="s">
        <v>5544</v>
      </c>
      <c r="C4484" s="64" t="s">
        <v>8908</v>
      </c>
      <c r="D4484" s="234" t="s">
        <v>657</v>
      </c>
      <c r="E4484" s="64" t="s">
        <v>8744</v>
      </c>
      <c r="F4484" s="64">
        <v>16</v>
      </c>
      <c r="G4484" s="64" t="s">
        <v>166</v>
      </c>
      <c r="H4484" s="233" t="s">
        <v>8620</v>
      </c>
      <c r="I4484" s="234" t="s">
        <v>166</v>
      </c>
      <c r="J4484" s="64" t="s">
        <v>180</v>
      </c>
    </row>
    <row r="4485" spans="1:10" x14ac:dyDescent="0.25">
      <c r="A4485" s="64">
        <v>24180180</v>
      </c>
      <c r="B4485" s="233" t="s">
        <v>3320</v>
      </c>
      <c r="C4485" s="64" t="s">
        <v>3126</v>
      </c>
      <c r="D4485" s="234" t="s">
        <v>657</v>
      </c>
      <c r="E4485" s="64" t="s">
        <v>7522</v>
      </c>
      <c r="F4485" s="64">
        <v>17</v>
      </c>
      <c r="G4485" s="64" t="s">
        <v>166</v>
      </c>
      <c r="H4485" s="233" t="s">
        <v>8620</v>
      </c>
      <c r="I4485" s="234" t="s">
        <v>166</v>
      </c>
      <c r="J4485" s="64" t="s">
        <v>206</v>
      </c>
    </row>
    <row r="4486" spans="1:10" x14ac:dyDescent="0.25">
      <c r="A4486" s="64">
        <v>24201125</v>
      </c>
      <c r="B4486" s="233" t="s">
        <v>8909</v>
      </c>
      <c r="C4486" s="64" t="s">
        <v>8910</v>
      </c>
      <c r="D4486" s="234" t="s">
        <v>657</v>
      </c>
      <c r="E4486" s="64" t="s">
        <v>8911</v>
      </c>
      <c r="F4486" s="64">
        <v>17</v>
      </c>
      <c r="G4486" s="64" t="s">
        <v>166</v>
      </c>
      <c r="H4486" s="233" t="s">
        <v>8620</v>
      </c>
      <c r="I4486" s="234" t="s">
        <v>166</v>
      </c>
    </row>
    <row r="4487" spans="1:10" x14ac:dyDescent="0.25">
      <c r="A4487" s="64">
        <v>24181268</v>
      </c>
      <c r="B4487" s="233" t="s">
        <v>8912</v>
      </c>
      <c r="C4487" s="64" t="s">
        <v>8913</v>
      </c>
      <c r="D4487" s="234" t="s">
        <v>404</v>
      </c>
      <c r="E4487" s="64" t="s">
        <v>8914</v>
      </c>
      <c r="F4487" s="64">
        <v>17</v>
      </c>
      <c r="G4487" s="64" t="s">
        <v>166</v>
      </c>
      <c r="H4487" s="233" t="s">
        <v>8620</v>
      </c>
      <c r="I4487" s="234" t="s">
        <v>166</v>
      </c>
      <c r="J4487" s="64" t="s">
        <v>180</v>
      </c>
    </row>
    <row r="4488" spans="1:10" x14ac:dyDescent="0.25">
      <c r="A4488" s="64">
        <v>24200197</v>
      </c>
      <c r="B4488" s="233" t="s">
        <v>454</v>
      </c>
      <c r="C4488" s="64" t="s">
        <v>8915</v>
      </c>
      <c r="D4488" s="234" t="s">
        <v>657</v>
      </c>
      <c r="E4488" s="64" t="s">
        <v>8916</v>
      </c>
      <c r="F4488" s="64">
        <v>16</v>
      </c>
      <c r="G4488" s="64" t="s">
        <v>166</v>
      </c>
      <c r="H4488" s="233" t="s">
        <v>8620</v>
      </c>
      <c r="I4488" s="234" t="s">
        <v>166</v>
      </c>
      <c r="J4488" s="64" t="s">
        <v>443</v>
      </c>
    </row>
    <row r="4489" spans="1:10" x14ac:dyDescent="0.25">
      <c r="A4489" s="64">
        <v>24200488</v>
      </c>
      <c r="B4489" s="233" t="s">
        <v>8917</v>
      </c>
      <c r="C4489" s="64" t="s">
        <v>8918</v>
      </c>
      <c r="D4489" s="234" t="s">
        <v>404</v>
      </c>
      <c r="E4489" s="64" t="s">
        <v>8311</v>
      </c>
      <c r="F4489" s="64">
        <v>15</v>
      </c>
      <c r="G4489" s="64" t="s">
        <v>166</v>
      </c>
      <c r="H4489" s="233" t="s">
        <v>8620</v>
      </c>
      <c r="I4489" s="234" t="s">
        <v>166</v>
      </c>
      <c r="J4489" s="64" t="s">
        <v>3678</v>
      </c>
    </row>
    <row r="4490" spans="1:10" x14ac:dyDescent="0.25">
      <c r="A4490" s="64">
        <v>24200830</v>
      </c>
      <c r="B4490" s="233" t="s">
        <v>8919</v>
      </c>
      <c r="C4490" s="64" t="s">
        <v>702</v>
      </c>
      <c r="D4490" s="234" t="s">
        <v>119</v>
      </c>
      <c r="E4490" s="64" t="s">
        <v>817</v>
      </c>
      <c r="F4490" s="64">
        <v>15</v>
      </c>
      <c r="G4490" s="64" t="s">
        <v>166</v>
      </c>
      <c r="H4490" s="233" t="s">
        <v>8620</v>
      </c>
      <c r="I4490" s="234" t="s">
        <v>166</v>
      </c>
      <c r="J4490" s="64" t="s">
        <v>1412</v>
      </c>
    </row>
    <row r="4491" spans="1:10" x14ac:dyDescent="0.25">
      <c r="A4491" s="64">
        <v>24190525</v>
      </c>
      <c r="B4491" s="233" t="s">
        <v>8920</v>
      </c>
      <c r="C4491" s="64" t="s">
        <v>2099</v>
      </c>
      <c r="D4491" s="234" t="s">
        <v>404</v>
      </c>
      <c r="E4491" s="64" t="s">
        <v>7739</v>
      </c>
      <c r="F4491" s="64">
        <v>17</v>
      </c>
      <c r="G4491" s="64" t="s">
        <v>166</v>
      </c>
      <c r="H4491" s="233" t="s">
        <v>8620</v>
      </c>
      <c r="I4491" s="234" t="s">
        <v>166</v>
      </c>
      <c r="J4491" s="64" t="s">
        <v>8763</v>
      </c>
    </row>
    <row r="4492" spans="1:10" x14ac:dyDescent="0.25">
      <c r="A4492" s="64">
        <v>24180257</v>
      </c>
      <c r="B4492" s="233" t="s">
        <v>8921</v>
      </c>
      <c r="C4492" s="64" t="s">
        <v>8922</v>
      </c>
      <c r="D4492" s="234" t="s">
        <v>404</v>
      </c>
      <c r="E4492" s="64" t="s">
        <v>8923</v>
      </c>
      <c r="F4492" s="64">
        <v>17</v>
      </c>
      <c r="G4492" s="64" t="s">
        <v>166</v>
      </c>
      <c r="H4492" s="233" t="s">
        <v>8620</v>
      </c>
      <c r="I4492" s="234" t="s">
        <v>166</v>
      </c>
      <c r="J4492" s="64" t="s">
        <v>814</v>
      </c>
    </row>
    <row r="4493" spans="1:10" x14ac:dyDescent="0.25">
      <c r="A4493" s="64">
        <v>24238399</v>
      </c>
      <c r="B4493" s="233" t="s">
        <v>8924</v>
      </c>
      <c r="C4493" s="64" t="s">
        <v>8925</v>
      </c>
      <c r="D4493" s="234" t="s">
        <v>404</v>
      </c>
      <c r="E4493" s="64" t="s">
        <v>8926</v>
      </c>
      <c r="F4493" s="64">
        <v>17</v>
      </c>
      <c r="G4493" s="64" t="s">
        <v>166</v>
      </c>
      <c r="H4493" s="233" t="s">
        <v>8927</v>
      </c>
      <c r="I4493" s="234" t="s">
        <v>166</v>
      </c>
      <c r="J4493" s="64" t="s">
        <v>788</v>
      </c>
    </row>
    <row r="4494" spans="1:10" x14ac:dyDescent="0.25">
      <c r="A4494" s="64">
        <v>24190471</v>
      </c>
      <c r="B4494" s="233" t="s">
        <v>8928</v>
      </c>
      <c r="C4494" s="64" t="s">
        <v>8929</v>
      </c>
      <c r="D4494" s="234" t="s">
        <v>657</v>
      </c>
      <c r="E4494" s="64" t="s">
        <v>8930</v>
      </c>
      <c r="F4494" s="64">
        <v>17</v>
      </c>
      <c r="G4494" s="64" t="s">
        <v>166</v>
      </c>
      <c r="H4494" s="233" t="s">
        <v>8927</v>
      </c>
      <c r="I4494" s="234" t="s">
        <v>166</v>
      </c>
      <c r="J4494" s="64" t="s">
        <v>788</v>
      </c>
    </row>
    <row r="4495" spans="1:10" x14ac:dyDescent="0.25">
      <c r="A4495" s="64">
        <v>24238400</v>
      </c>
      <c r="B4495" s="233" t="s">
        <v>1837</v>
      </c>
      <c r="C4495" s="64" t="s">
        <v>1251</v>
      </c>
      <c r="D4495" s="234" t="s">
        <v>7189</v>
      </c>
      <c r="E4495" s="64" t="s">
        <v>8931</v>
      </c>
      <c r="F4495" s="64">
        <v>18</v>
      </c>
      <c r="G4495" s="64" t="s">
        <v>166</v>
      </c>
      <c r="H4495" s="233" t="s">
        <v>8927</v>
      </c>
      <c r="I4495" s="234" t="s">
        <v>166</v>
      </c>
      <c r="J4495" s="64" t="s">
        <v>788</v>
      </c>
    </row>
    <row r="4496" spans="1:10" x14ac:dyDescent="0.25">
      <c r="A4496" s="64">
        <v>24190558</v>
      </c>
      <c r="B4496" s="233" t="s">
        <v>8932</v>
      </c>
      <c r="C4496" s="64" t="s">
        <v>8933</v>
      </c>
      <c r="D4496" s="234" t="s">
        <v>657</v>
      </c>
      <c r="E4496" s="64" t="s">
        <v>8072</v>
      </c>
      <c r="F4496" s="64">
        <v>16</v>
      </c>
      <c r="G4496" s="64" t="s">
        <v>166</v>
      </c>
      <c r="H4496" s="233" t="s">
        <v>8927</v>
      </c>
      <c r="I4496" s="234" t="s">
        <v>166</v>
      </c>
      <c r="J4496" s="64" t="s">
        <v>788</v>
      </c>
    </row>
    <row r="4497" spans="1:10" x14ac:dyDescent="0.25">
      <c r="A4497" s="64">
        <v>24180805</v>
      </c>
      <c r="B4497" s="233" t="s">
        <v>8932</v>
      </c>
      <c r="C4497" s="64" t="s">
        <v>8934</v>
      </c>
      <c r="D4497" s="234" t="s">
        <v>7189</v>
      </c>
      <c r="E4497" s="64" t="s">
        <v>8935</v>
      </c>
      <c r="F4497" s="64">
        <v>18</v>
      </c>
      <c r="G4497" s="64" t="s">
        <v>166</v>
      </c>
      <c r="H4497" s="233" t="s">
        <v>8927</v>
      </c>
      <c r="I4497" s="234" t="s">
        <v>166</v>
      </c>
      <c r="J4497" s="64" t="s">
        <v>788</v>
      </c>
    </row>
    <row r="4498" spans="1:10" x14ac:dyDescent="0.25">
      <c r="A4498" s="64">
        <v>24238403</v>
      </c>
      <c r="B4498" s="233" t="s">
        <v>1076</v>
      </c>
      <c r="C4498" s="64" t="s">
        <v>8936</v>
      </c>
      <c r="D4498" s="234" t="s">
        <v>404</v>
      </c>
      <c r="E4498" s="64" t="s">
        <v>8937</v>
      </c>
      <c r="F4498" s="64">
        <v>16</v>
      </c>
      <c r="G4498" s="64" t="s">
        <v>166</v>
      </c>
      <c r="H4498" s="233" t="s">
        <v>8927</v>
      </c>
      <c r="I4498" s="234" t="s">
        <v>166</v>
      </c>
      <c r="J4498" s="64" t="s">
        <v>788</v>
      </c>
    </row>
    <row r="4499" spans="1:10" x14ac:dyDescent="0.25">
      <c r="A4499" s="64">
        <v>24211170</v>
      </c>
      <c r="B4499" s="233" t="s">
        <v>5128</v>
      </c>
      <c r="C4499" s="64" t="s">
        <v>8938</v>
      </c>
      <c r="D4499" s="234" t="s">
        <v>7211</v>
      </c>
      <c r="E4499" s="64" t="s">
        <v>8939</v>
      </c>
      <c r="F4499" s="64">
        <v>18</v>
      </c>
      <c r="G4499" s="64" t="s">
        <v>166</v>
      </c>
      <c r="H4499" s="233" t="s">
        <v>8940</v>
      </c>
      <c r="I4499" s="234" t="s">
        <v>166</v>
      </c>
      <c r="J4499" s="64" t="s">
        <v>2337</v>
      </c>
    </row>
    <row r="4500" spans="1:10" x14ac:dyDescent="0.25">
      <c r="A4500" s="64">
        <v>24199102</v>
      </c>
      <c r="B4500" s="233" t="s">
        <v>8941</v>
      </c>
      <c r="C4500" s="64" t="s">
        <v>8942</v>
      </c>
      <c r="D4500" s="234" t="s">
        <v>7211</v>
      </c>
      <c r="E4500" s="64" t="s">
        <v>7736</v>
      </c>
      <c r="F4500" s="64">
        <v>18</v>
      </c>
      <c r="G4500" s="64" t="s">
        <v>166</v>
      </c>
      <c r="H4500" s="233" t="s">
        <v>8940</v>
      </c>
      <c r="I4500" s="234" t="s">
        <v>166</v>
      </c>
      <c r="J4500" s="64" t="s">
        <v>1186</v>
      </c>
    </row>
    <row r="4501" spans="1:10" x14ac:dyDescent="0.25">
      <c r="A4501" s="64">
        <v>24199223</v>
      </c>
      <c r="B4501" s="233" t="s">
        <v>8943</v>
      </c>
      <c r="C4501" s="64" t="s">
        <v>8944</v>
      </c>
      <c r="D4501" s="234" t="s">
        <v>7211</v>
      </c>
      <c r="E4501" s="64" t="s">
        <v>8945</v>
      </c>
      <c r="F4501" s="64">
        <v>17</v>
      </c>
      <c r="G4501" s="64" t="s">
        <v>166</v>
      </c>
      <c r="H4501" s="233" t="s">
        <v>8940</v>
      </c>
      <c r="I4501" s="234" t="s">
        <v>166</v>
      </c>
      <c r="J4501" s="64" t="s">
        <v>2337</v>
      </c>
    </row>
    <row r="4502" spans="1:10" x14ac:dyDescent="0.25">
      <c r="A4502" s="64">
        <v>24222103</v>
      </c>
      <c r="B4502" s="233" t="s">
        <v>8946</v>
      </c>
      <c r="C4502" s="64" t="s">
        <v>8947</v>
      </c>
      <c r="D4502" s="234" t="s">
        <v>7211</v>
      </c>
      <c r="E4502" s="64" t="s">
        <v>8948</v>
      </c>
      <c r="F4502" s="64">
        <v>19</v>
      </c>
      <c r="G4502" s="64" t="s">
        <v>166</v>
      </c>
      <c r="H4502" s="233" t="s">
        <v>8940</v>
      </c>
      <c r="I4502" s="234" t="s">
        <v>166</v>
      </c>
      <c r="J4502" s="64" t="s">
        <v>2337</v>
      </c>
    </row>
    <row r="4503" spans="1:10" x14ac:dyDescent="0.25">
      <c r="A4503" s="64">
        <v>24199296</v>
      </c>
      <c r="B4503" s="233" t="s">
        <v>8949</v>
      </c>
      <c r="C4503" s="64" t="s">
        <v>595</v>
      </c>
      <c r="D4503" s="234" t="s">
        <v>404</v>
      </c>
      <c r="E4503" s="64" t="s">
        <v>8950</v>
      </c>
      <c r="F4503" s="64">
        <v>16</v>
      </c>
      <c r="G4503" s="64" t="s">
        <v>166</v>
      </c>
      <c r="H4503" s="233" t="s">
        <v>8940</v>
      </c>
      <c r="I4503" s="234" t="s">
        <v>166</v>
      </c>
      <c r="J4503" s="64" t="s">
        <v>2337</v>
      </c>
    </row>
    <row r="4504" spans="1:10" x14ac:dyDescent="0.25">
      <c r="A4504" s="64">
        <v>24188053</v>
      </c>
      <c r="B4504" s="233" t="s">
        <v>8951</v>
      </c>
      <c r="C4504" s="64" t="s">
        <v>706</v>
      </c>
      <c r="D4504" s="234" t="s">
        <v>404</v>
      </c>
      <c r="E4504" s="64" t="s">
        <v>8952</v>
      </c>
      <c r="F4504" s="64">
        <v>17</v>
      </c>
      <c r="G4504" s="64" t="s">
        <v>166</v>
      </c>
      <c r="H4504" s="233" t="s">
        <v>8940</v>
      </c>
      <c r="I4504" s="234" t="s">
        <v>166</v>
      </c>
      <c r="J4504" s="64" t="s">
        <v>2337</v>
      </c>
    </row>
    <row r="4505" spans="1:10" x14ac:dyDescent="0.25">
      <c r="A4505" s="64">
        <v>24211178</v>
      </c>
      <c r="B4505" s="233" t="s">
        <v>3895</v>
      </c>
      <c r="C4505" s="64" t="s">
        <v>6077</v>
      </c>
      <c r="D4505" s="234" t="s">
        <v>404</v>
      </c>
      <c r="E4505" s="64" t="s">
        <v>8953</v>
      </c>
      <c r="F4505" s="64">
        <v>17</v>
      </c>
      <c r="G4505" s="64" t="s">
        <v>166</v>
      </c>
      <c r="H4505" s="233" t="s">
        <v>8940</v>
      </c>
      <c r="I4505" s="234" t="s">
        <v>166</v>
      </c>
      <c r="J4505" s="64" t="s">
        <v>2337</v>
      </c>
    </row>
    <row r="4506" spans="1:10" x14ac:dyDescent="0.25">
      <c r="A4506" s="64">
        <v>24200203</v>
      </c>
      <c r="B4506" s="233" t="s">
        <v>6740</v>
      </c>
      <c r="C4506" s="64" t="s">
        <v>2741</v>
      </c>
      <c r="D4506" s="234" t="s">
        <v>404</v>
      </c>
      <c r="E4506" s="64" t="s">
        <v>8954</v>
      </c>
      <c r="F4506" s="64">
        <v>16</v>
      </c>
      <c r="G4506" s="64" t="s">
        <v>166</v>
      </c>
      <c r="H4506" s="233" t="s">
        <v>8940</v>
      </c>
      <c r="I4506" s="234" t="s">
        <v>166</v>
      </c>
      <c r="J4506" s="64" t="s">
        <v>2337</v>
      </c>
    </row>
    <row r="4507" spans="1:10" x14ac:dyDescent="0.25">
      <c r="A4507" s="64">
        <v>24249019</v>
      </c>
      <c r="B4507" s="233" t="s">
        <v>2642</v>
      </c>
      <c r="C4507" s="64" t="s">
        <v>8955</v>
      </c>
      <c r="D4507" s="234" t="s">
        <v>119</v>
      </c>
      <c r="E4507" s="64" t="s">
        <v>8956</v>
      </c>
      <c r="F4507" s="64">
        <v>15</v>
      </c>
      <c r="G4507" s="64" t="s">
        <v>166</v>
      </c>
      <c r="H4507" s="233" t="s">
        <v>8940</v>
      </c>
      <c r="I4507" s="234" t="s">
        <v>166</v>
      </c>
      <c r="J4507" s="64" t="s">
        <v>3685</v>
      </c>
    </row>
    <row r="4508" spans="1:10" x14ac:dyDescent="0.25">
      <c r="A4508" s="64">
        <v>24211192</v>
      </c>
      <c r="B4508" s="233" t="s">
        <v>8957</v>
      </c>
      <c r="C4508" s="64" t="s">
        <v>8958</v>
      </c>
      <c r="D4508" s="234" t="s">
        <v>7211</v>
      </c>
      <c r="E4508" s="64" t="s">
        <v>8959</v>
      </c>
      <c r="F4508" s="64">
        <v>19</v>
      </c>
      <c r="G4508" s="64" t="s">
        <v>166</v>
      </c>
      <c r="H4508" s="233" t="s">
        <v>8940</v>
      </c>
      <c r="I4508" s="234" t="s">
        <v>166</v>
      </c>
      <c r="J4508" s="64" t="s">
        <v>2337</v>
      </c>
    </row>
    <row r="4509" spans="1:10" x14ac:dyDescent="0.25">
      <c r="A4509" s="64">
        <v>24233761</v>
      </c>
      <c r="B4509" s="233" t="s">
        <v>8960</v>
      </c>
      <c r="C4509" s="64" t="s">
        <v>1958</v>
      </c>
      <c r="D4509" s="234" t="s">
        <v>119</v>
      </c>
      <c r="E4509" s="64" t="s">
        <v>8961</v>
      </c>
      <c r="F4509" s="64">
        <v>15</v>
      </c>
      <c r="G4509" s="64" t="s">
        <v>166</v>
      </c>
      <c r="H4509" s="233" t="s">
        <v>8940</v>
      </c>
      <c r="I4509" s="234" t="s">
        <v>166</v>
      </c>
      <c r="J4509" s="64" t="s">
        <v>2307</v>
      </c>
    </row>
    <row r="4510" spans="1:10" x14ac:dyDescent="0.25">
      <c r="A4510" s="64">
        <v>24200018</v>
      </c>
      <c r="B4510" s="233" t="s">
        <v>8803</v>
      </c>
      <c r="C4510" s="64" t="s">
        <v>1613</v>
      </c>
      <c r="D4510" s="234" t="s">
        <v>7211</v>
      </c>
      <c r="E4510" s="64" t="s">
        <v>8962</v>
      </c>
      <c r="F4510" s="64">
        <v>19</v>
      </c>
      <c r="G4510" s="64" t="s">
        <v>166</v>
      </c>
      <c r="H4510" s="233" t="s">
        <v>8940</v>
      </c>
      <c r="I4510" s="234" t="s">
        <v>166</v>
      </c>
      <c r="J4510" s="64" t="s">
        <v>2337</v>
      </c>
    </row>
    <row r="4511" spans="1:10" x14ac:dyDescent="0.25">
      <c r="A4511" s="64">
        <v>24199002</v>
      </c>
      <c r="B4511" s="233" t="s">
        <v>1260</v>
      </c>
      <c r="C4511" s="64" t="s">
        <v>6182</v>
      </c>
      <c r="D4511" s="234" t="s">
        <v>769</v>
      </c>
      <c r="E4511" s="64" t="s">
        <v>8963</v>
      </c>
      <c r="F4511" s="64">
        <v>22</v>
      </c>
      <c r="G4511" s="64" t="s">
        <v>166</v>
      </c>
      <c r="H4511" s="233" t="s">
        <v>8940</v>
      </c>
      <c r="I4511" s="234" t="s">
        <v>166</v>
      </c>
      <c r="J4511" s="64" t="s">
        <v>2337</v>
      </c>
    </row>
    <row r="4512" spans="1:10" x14ac:dyDescent="0.25">
      <c r="A4512" s="64">
        <v>24245280</v>
      </c>
      <c r="B4512" s="233" t="s">
        <v>8964</v>
      </c>
      <c r="C4512" s="64" t="s">
        <v>8965</v>
      </c>
      <c r="D4512" s="234" t="s">
        <v>7211</v>
      </c>
      <c r="E4512" s="64" t="s">
        <v>8966</v>
      </c>
      <c r="F4512" s="64">
        <v>17</v>
      </c>
      <c r="G4512" s="64" t="s">
        <v>166</v>
      </c>
      <c r="H4512" s="233" t="s">
        <v>8940</v>
      </c>
      <c r="I4512" s="234" t="s">
        <v>166</v>
      </c>
      <c r="J4512" s="64" t="s">
        <v>2337</v>
      </c>
    </row>
    <row r="4513" spans="1:10" x14ac:dyDescent="0.25">
      <c r="A4513" s="64">
        <v>24200033</v>
      </c>
      <c r="B4513" s="233" t="s">
        <v>676</v>
      </c>
      <c r="C4513" s="64" t="s">
        <v>8967</v>
      </c>
      <c r="D4513" s="234" t="s">
        <v>404</v>
      </c>
      <c r="E4513" s="64" t="s">
        <v>8968</v>
      </c>
      <c r="F4513" s="64">
        <v>17</v>
      </c>
      <c r="G4513" s="64" t="s">
        <v>166</v>
      </c>
      <c r="H4513" s="233" t="s">
        <v>8940</v>
      </c>
      <c r="I4513" s="234" t="s">
        <v>166</v>
      </c>
      <c r="J4513" s="64" t="s">
        <v>2307</v>
      </c>
    </row>
    <row r="4514" spans="1:10" x14ac:dyDescent="0.25">
      <c r="A4514" s="64">
        <v>24188036</v>
      </c>
      <c r="B4514" s="233" t="s">
        <v>5841</v>
      </c>
      <c r="C4514" s="64" t="s">
        <v>531</v>
      </c>
      <c r="D4514" s="234" t="s">
        <v>404</v>
      </c>
      <c r="E4514" s="64" t="s">
        <v>8969</v>
      </c>
      <c r="F4514" s="64">
        <v>17</v>
      </c>
      <c r="G4514" s="64" t="s">
        <v>166</v>
      </c>
      <c r="H4514" s="233" t="s">
        <v>8940</v>
      </c>
      <c r="I4514" s="234" t="s">
        <v>166</v>
      </c>
      <c r="J4514" s="64" t="s">
        <v>2337</v>
      </c>
    </row>
    <row r="4515" spans="1:10" x14ac:dyDescent="0.25">
      <c r="A4515" s="64">
        <v>24193293</v>
      </c>
      <c r="B4515" s="233" t="s">
        <v>7604</v>
      </c>
      <c r="C4515" s="64" t="s">
        <v>4842</v>
      </c>
      <c r="D4515" s="234" t="s">
        <v>404</v>
      </c>
      <c r="E4515" s="64" t="s">
        <v>7461</v>
      </c>
      <c r="F4515" s="64">
        <v>16</v>
      </c>
      <c r="G4515" s="64" t="s">
        <v>166</v>
      </c>
      <c r="H4515" s="233" t="s">
        <v>8940</v>
      </c>
      <c r="I4515" s="234" t="s">
        <v>166</v>
      </c>
      <c r="J4515" s="64" t="s">
        <v>2600</v>
      </c>
    </row>
    <row r="4516" spans="1:10" x14ac:dyDescent="0.25">
      <c r="A4516" s="64">
        <v>24199066</v>
      </c>
      <c r="B4516" s="233" t="s">
        <v>2751</v>
      </c>
      <c r="C4516" s="64" t="s">
        <v>9067</v>
      </c>
      <c r="D4516" s="234" t="s">
        <v>404</v>
      </c>
      <c r="E4516" s="64" t="s">
        <v>9068</v>
      </c>
      <c r="F4516" s="64">
        <v>16</v>
      </c>
      <c r="G4516" s="64" t="s">
        <v>166</v>
      </c>
      <c r="H4516" s="233" t="s">
        <v>8971</v>
      </c>
      <c r="I4516" s="234" t="s">
        <v>166</v>
      </c>
      <c r="J4516" s="64" t="s">
        <v>2758</v>
      </c>
    </row>
    <row r="4517" spans="1:10" x14ac:dyDescent="0.25">
      <c r="A4517" s="64">
        <v>24211075</v>
      </c>
      <c r="B4517" s="233" t="s">
        <v>9069</v>
      </c>
      <c r="C4517" s="64" t="s">
        <v>9070</v>
      </c>
      <c r="D4517" s="234" t="s">
        <v>657</v>
      </c>
      <c r="E4517" s="64" t="s">
        <v>9071</v>
      </c>
      <c r="F4517" s="64">
        <v>16</v>
      </c>
      <c r="G4517" s="64" t="s">
        <v>166</v>
      </c>
      <c r="H4517" s="233" t="s">
        <v>8971</v>
      </c>
      <c r="I4517" s="234" t="s">
        <v>2120</v>
      </c>
      <c r="J4517" s="64" t="s">
        <v>4162</v>
      </c>
    </row>
    <row r="4518" spans="1:10" x14ac:dyDescent="0.25">
      <c r="A4518" s="64">
        <v>24188076</v>
      </c>
      <c r="B4518" s="233" t="s">
        <v>2915</v>
      </c>
      <c r="C4518" s="64" t="s">
        <v>1725</v>
      </c>
      <c r="D4518" s="234" t="s">
        <v>7189</v>
      </c>
      <c r="E4518" s="64" t="s">
        <v>7533</v>
      </c>
      <c r="F4518" s="64">
        <v>17</v>
      </c>
      <c r="G4518" s="64" t="s">
        <v>166</v>
      </c>
      <c r="H4518" s="233" t="s">
        <v>8971</v>
      </c>
      <c r="I4518" s="234" t="s">
        <v>166</v>
      </c>
      <c r="J4518" s="64" t="s">
        <v>2758</v>
      </c>
    </row>
    <row r="4519" spans="1:10" x14ac:dyDescent="0.25">
      <c r="A4519" s="64">
        <v>24249102</v>
      </c>
      <c r="B4519" s="233" t="s">
        <v>3095</v>
      </c>
      <c r="C4519" s="64" t="s">
        <v>6487</v>
      </c>
      <c r="D4519" s="234" t="s">
        <v>404</v>
      </c>
      <c r="E4519" s="64" t="s">
        <v>8970</v>
      </c>
      <c r="F4519" s="64">
        <v>17</v>
      </c>
      <c r="G4519" s="64" t="s">
        <v>166</v>
      </c>
      <c r="H4519" s="233" t="s">
        <v>8971</v>
      </c>
      <c r="I4519" s="234" t="s">
        <v>2120</v>
      </c>
      <c r="J4519" s="64" t="s">
        <v>279</v>
      </c>
    </row>
    <row r="4520" spans="1:10" x14ac:dyDescent="0.25">
      <c r="A4520" s="64">
        <v>24249104</v>
      </c>
      <c r="B4520" s="233" t="s">
        <v>6166</v>
      </c>
      <c r="C4520" s="64" t="s">
        <v>5362</v>
      </c>
      <c r="D4520" s="234" t="s">
        <v>404</v>
      </c>
      <c r="E4520" s="64" t="s">
        <v>8972</v>
      </c>
      <c r="F4520" s="64">
        <v>15</v>
      </c>
      <c r="G4520" s="64" t="s">
        <v>166</v>
      </c>
      <c r="H4520" s="233" t="s">
        <v>8971</v>
      </c>
      <c r="I4520" s="234" t="s">
        <v>2120</v>
      </c>
      <c r="J4520" s="64" t="s">
        <v>279</v>
      </c>
    </row>
    <row r="4521" spans="1:10" x14ac:dyDescent="0.25">
      <c r="A4521" s="64">
        <v>24200048</v>
      </c>
      <c r="B4521" s="233" t="s">
        <v>5646</v>
      </c>
      <c r="C4521" s="64" t="s">
        <v>6160</v>
      </c>
      <c r="D4521" s="234" t="s">
        <v>118</v>
      </c>
      <c r="E4521" s="64" t="s">
        <v>7576</v>
      </c>
      <c r="F4521" s="64">
        <v>15</v>
      </c>
      <c r="G4521" s="64" t="s">
        <v>166</v>
      </c>
      <c r="H4521" s="233" t="s">
        <v>8971</v>
      </c>
      <c r="I4521" s="234" t="s">
        <v>2120</v>
      </c>
      <c r="J4521" s="64" t="s">
        <v>2772</v>
      </c>
    </row>
    <row r="4522" spans="1:10" x14ac:dyDescent="0.25">
      <c r="A4522" s="64">
        <v>24199016</v>
      </c>
      <c r="B4522" s="233" t="s">
        <v>9072</v>
      </c>
      <c r="C4522" s="64" t="s">
        <v>1482</v>
      </c>
      <c r="D4522" s="234" t="s">
        <v>657</v>
      </c>
      <c r="E4522" s="64" t="s">
        <v>9073</v>
      </c>
      <c r="F4522" s="64">
        <v>16</v>
      </c>
      <c r="G4522" s="64" t="s">
        <v>166</v>
      </c>
      <c r="H4522" s="233" t="s">
        <v>8971</v>
      </c>
      <c r="I4522" s="234" t="s">
        <v>166</v>
      </c>
      <c r="J4522" s="64" t="s">
        <v>4078</v>
      </c>
    </row>
    <row r="4523" spans="1:10" x14ac:dyDescent="0.25">
      <c r="A4523" s="64">
        <v>24199006</v>
      </c>
      <c r="B4523" s="233" t="s">
        <v>2999</v>
      </c>
      <c r="C4523" s="64" t="s">
        <v>1199</v>
      </c>
      <c r="D4523" s="234" t="s">
        <v>7211</v>
      </c>
      <c r="E4523" s="64" t="s">
        <v>9074</v>
      </c>
      <c r="F4523" s="64">
        <v>17</v>
      </c>
      <c r="G4523" s="64" t="s">
        <v>166</v>
      </c>
      <c r="H4523" s="233" t="s">
        <v>8971</v>
      </c>
      <c r="I4523" s="234" t="s">
        <v>2120</v>
      </c>
      <c r="J4523" s="64" t="s">
        <v>368</v>
      </c>
    </row>
    <row r="4524" spans="1:10" x14ac:dyDescent="0.25">
      <c r="A4524" s="64">
        <v>24249099</v>
      </c>
      <c r="B4524" s="233" t="s">
        <v>2833</v>
      </c>
      <c r="C4524" s="64" t="s">
        <v>1436</v>
      </c>
      <c r="D4524" s="234" t="s">
        <v>7189</v>
      </c>
      <c r="E4524" s="64" t="s">
        <v>8973</v>
      </c>
      <c r="F4524" s="64">
        <v>19</v>
      </c>
      <c r="G4524" s="64" t="s">
        <v>166</v>
      </c>
      <c r="H4524" s="233" t="s">
        <v>8971</v>
      </c>
      <c r="I4524" s="234" t="s">
        <v>2120</v>
      </c>
      <c r="J4524" s="64" t="s">
        <v>279</v>
      </c>
    </row>
    <row r="4525" spans="1:10" x14ac:dyDescent="0.25">
      <c r="A4525" s="64">
        <v>24200131</v>
      </c>
      <c r="B4525" s="233" t="s">
        <v>3565</v>
      </c>
      <c r="C4525" s="64" t="s">
        <v>9075</v>
      </c>
      <c r="D4525" s="234" t="s">
        <v>404</v>
      </c>
      <c r="E4525" s="64" t="s">
        <v>8791</v>
      </c>
      <c r="F4525" s="64">
        <v>16</v>
      </c>
      <c r="G4525" s="64" t="s">
        <v>166</v>
      </c>
      <c r="H4525" s="233" t="s">
        <v>8971</v>
      </c>
      <c r="I4525" s="234" t="s">
        <v>166</v>
      </c>
      <c r="J4525" s="64" t="s">
        <v>2758</v>
      </c>
    </row>
    <row r="4526" spans="1:10" x14ac:dyDescent="0.25">
      <c r="A4526" s="64">
        <v>24249101</v>
      </c>
      <c r="B4526" s="233" t="s">
        <v>698</v>
      </c>
      <c r="C4526" s="64" t="s">
        <v>2968</v>
      </c>
      <c r="D4526" s="234" t="s">
        <v>7211</v>
      </c>
      <c r="E4526" s="64" t="s">
        <v>8974</v>
      </c>
      <c r="F4526" s="64">
        <v>19</v>
      </c>
      <c r="G4526" s="64" t="s">
        <v>166</v>
      </c>
      <c r="H4526" s="233" t="s">
        <v>8971</v>
      </c>
      <c r="I4526" s="234" t="s">
        <v>2120</v>
      </c>
      <c r="J4526" s="64" t="s">
        <v>279</v>
      </c>
    </row>
    <row r="4527" spans="1:10" x14ac:dyDescent="0.25">
      <c r="A4527" s="64">
        <v>24200037</v>
      </c>
      <c r="B4527" s="233" t="s">
        <v>8975</v>
      </c>
      <c r="C4527" s="64" t="s">
        <v>8976</v>
      </c>
      <c r="D4527" s="234" t="s">
        <v>7211</v>
      </c>
      <c r="E4527" s="64" t="s">
        <v>8977</v>
      </c>
      <c r="F4527" s="64">
        <v>18</v>
      </c>
      <c r="G4527" s="64" t="s">
        <v>166</v>
      </c>
      <c r="H4527" s="233" t="s">
        <v>8971</v>
      </c>
      <c r="I4527" s="234" t="s">
        <v>2120</v>
      </c>
      <c r="J4527" s="64" t="s">
        <v>4168</v>
      </c>
    </row>
    <row r="4528" spans="1:10" x14ac:dyDescent="0.25">
      <c r="A4528" s="64">
        <v>24193292</v>
      </c>
      <c r="B4528" s="233" t="s">
        <v>6537</v>
      </c>
      <c r="C4528" s="64" t="s">
        <v>9076</v>
      </c>
      <c r="D4528" s="234" t="s">
        <v>657</v>
      </c>
      <c r="E4528" s="64" t="s">
        <v>7699</v>
      </c>
      <c r="F4528" s="64">
        <v>16</v>
      </c>
      <c r="G4528" s="64" t="s">
        <v>166</v>
      </c>
      <c r="H4528" s="233" t="s">
        <v>8971</v>
      </c>
      <c r="I4528" s="234" t="s">
        <v>2120</v>
      </c>
      <c r="J4528" s="64" t="s">
        <v>6496</v>
      </c>
    </row>
    <row r="4529" spans="1:10" x14ac:dyDescent="0.25">
      <c r="A4529" s="64">
        <v>24249098</v>
      </c>
      <c r="B4529" s="233" t="s">
        <v>8978</v>
      </c>
      <c r="C4529" s="64" t="s">
        <v>8979</v>
      </c>
      <c r="D4529" s="234" t="s">
        <v>657</v>
      </c>
      <c r="E4529" s="64" t="s">
        <v>7992</v>
      </c>
      <c r="F4529" s="64">
        <v>16</v>
      </c>
      <c r="G4529" s="64" t="s">
        <v>166</v>
      </c>
      <c r="H4529" s="233" t="s">
        <v>8971</v>
      </c>
      <c r="I4529" s="234" t="s">
        <v>2120</v>
      </c>
      <c r="J4529" s="64" t="s">
        <v>279</v>
      </c>
    </row>
    <row r="4530" spans="1:10" x14ac:dyDescent="0.25">
      <c r="A4530" s="64">
        <v>24249304</v>
      </c>
      <c r="B4530" s="233" t="s">
        <v>2697</v>
      </c>
      <c r="C4530" s="64" t="s">
        <v>9077</v>
      </c>
      <c r="D4530" s="234" t="s">
        <v>404</v>
      </c>
      <c r="E4530" s="64" t="s">
        <v>9078</v>
      </c>
      <c r="F4530" s="64">
        <v>17</v>
      </c>
      <c r="G4530" s="64" t="s">
        <v>166</v>
      </c>
      <c r="H4530" s="233" t="s">
        <v>8971</v>
      </c>
      <c r="I4530" s="234" t="s">
        <v>166</v>
      </c>
    </row>
    <row r="4531" spans="1:10" x14ac:dyDescent="0.25">
      <c r="A4531" s="64">
        <v>24199180</v>
      </c>
      <c r="B4531" s="233" t="s">
        <v>7350</v>
      </c>
      <c r="C4531" s="64" t="s">
        <v>2159</v>
      </c>
      <c r="D4531" s="234" t="s">
        <v>404</v>
      </c>
      <c r="E4531" s="64" t="s">
        <v>8359</v>
      </c>
      <c r="F4531" s="64">
        <v>17</v>
      </c>
      <c r="G4531" s="64" t="s">
        <v>166</v>
      </c>
      <c r="H4531" s="233" t="s">
        <v>8971</v>
      </c>
      <c r="I4531" s="234" t="s">
        <v>166</v>
      </c>
      <c r="J4531" s="64" t="s">
        <v>4646</v>
      </c>
    </row>
    <row r="4532" spans="1:10" x14ac:dyDescent="0.25">
      <c r="A4532" s="64">
        <v>24200038</v>
      </c>
      <c r="B4532" s="233" t="s">
        <v>4215</v>
      </c>
      <c r="C4532" s="64" t="s">
        <v>9079</v>
      </c>
      <c r="D4532" s="234" t="s">
        <v>657</v>
      </c>
      <c r="E4532" s="64" t="s">
        <v>7239</v>
      </c>
      <c r="F4532" s="64">
        <v>16</v>
      </c>
      <c r="G4532" s="64" t="s">
        <v>166</v>
      </c>
      <c r="H4532" s="233" t="s">
        <v>8971</v>
      </c>
      <c r="I4532" s="234" t="s">
        <v>166</v>
      </c>
      <c r="J4532" s="64" t="s">
        <v>1346</v>
      </c>
    </row>
    <row r="4533" spans="1:10" x14ac:dyDescent="0.25">
      <c r="A4533" s="64">
        <v>24199035</v>
      </c>
      <c r="B4533" s="233" t="s">
        <v>9080</v>
      </c>
      <c r="C4533" s="64" t="s">
        <v>9081</v>
      </c>
      <c r="D4533" s="234" t="s">
        <v>404</v>
      </c>
      <c r="E4533" s="64" t="s">
        <v>7891</v>
      </c>
      <c r="F4533" s="64">
        <v>17</v>
      </c>
      <c r="G4533" s="64" t="s">
        <v>166</v>
      </c>
      <c r="H4533" s="233" t="s">
        <v>8971</v>
      </c>
      <c r="I4533" s="234" t="s">
        <v>166</v>
      </c>
      <c r="J4533" s="64" t="s">
        <v>2758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INSCRIPTIONS COLLEGES</vt:lpstr>
      <vt:lpstr>6 équipes CLG FUTSAL </vt:lpstr>
      <vt:lpstr>6 équipes CLG BB)</vt:lpstr>
      <vt:lpstr>16 équipes BB 3X3</vt:lpstr>
      <vt:lpstr>Biathlon COL MF-MG</vt:lpstr>
      <vt:lpstr>Athlé COL </vt:lpstr>
      <vt:lpstr>CLASSEMENT COLLEGES</vt:lpstr>
      <vt:lpstr>BAREME ATHLE</vt:lpstr>
      <vt:lpstr>Listing import 29.10.24</vt:lpstr>
      <vt:lpstr>Athlé COL  (2)</vt:lpstr>
      <vt:lpstr>Biathlon COL MF-MG FT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Famille ROUMEGOUS</dc:creator>
  <cp:keywords/>
  <dc:description/>
  <cp:lastModifiedBy>UNSS Nouméa</cp:lastModifiedBy>
  <cp:revision/>
  <cp:lastPrinted>2024-10-28T06:32:47Z</cp:lastPrinted>
  <dcterms:created xsi:type="dcterms:W3CDTF">2020-01-26T20:35:23Z</dcterms:created>
  <dcterms:modified xsi:type="dcterms:W3CDTF">2024-10-28T20:48:11Z</dcterms:modified>
  <cp:category/>
  <cp:contentStatus/>
</cp:coreProperties>
</file>